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-12" yWindow="-12" windowWidth="9624" windowHeight="8448" activeTab="7"/>
  </bookViews>
  <sheets>
    <sheet name="Historie" sheetId="10" r:id="rId1"/>
    <sheet name="Anleitung" sheetId="6" r:id="rId2"/>
    <sheet name="Mitarbeiter" sheetId="5" r:id="rId3"/>
    <sheet name="Plan" sheetId="2" r:id="rId4"/>
    <sheet name="Jahresübersicht" sheetId="9" r:id="rId5"/>
    <sheet name="Statistik" sheetId="7" r:id="rId6"/>
    <sheet name="Ferien" sheetId="1" r:id="rId7"/>
    <sheet name="Feiertage" sheetId="4" r:id="rId8"/>
  </sheets>
  <definedNames>
    <definedName name="_xlnm._FilterDatabase" localSheetId="7" hidden="1">Feiertage!$D$2:$K$36</definedName>
    <definedName name="_xlnm._FilterDatabase" localSheetId="3" hidden="1">Plan!$D$14:$D$44</definedName>
    <definedName name="_xlnm.Print_Titles" localSheetId="4">Jahresübersicht!$E:$F,Jahresübersicht!$2:$3</definedName>
    <definedName name="_xlnm.Print_Titles" localSheetId="2">Mitarbeiter!$1:$5</definedName>
    <definedName name="_xlnm.Print_Titles" localSheetId="3">Plan!$B:$C,Plan!$1:$3</definedName>
    <definedName name="_xlnm.Print_Titles" localSheetId="5">Statistik!$A:$D</definedName>
    <definedName name="feiertage" localSheetId="4">#REF!</definedName>
    <definedName name="feiertage">#REF!</definedName>
    <definedName name="TABLE" localSheetId="7">Feiertage!$D$2:$K$2</definedName>
    <definedName name="TABLE_2" localSheetId="7">Feiertage!#REF!</definedName>
    <definedName name="TABLE_3" localSheetId="7">Feiertage!#REF!</definedName>
    <definedName name="TABLE_4" localSheetId="7">Feiertage!#REF!</definedName>
    <definedName name="TABLE_5" localSheetId="7">Feiertage!#REF!</definedName>
    <definedName name="TABLE_6" localSheetId="7">Feiertage!#REF!</definedName>
    <definedName name="TABLE_7" localSheetId="7">Feiertage!#REF!</definedName>
    <definedName name="TABLE_8" localSheetId="7">Feiertage!$D$3:$K$13</definedName>
    <definedName name="TABLE_9" localSheetId="7">Feiertage!$D$18:$K$29</definedName>
  </definedNames>
  <calcPr calcId="145621"/>
</workbook>
</file>

<file path=xl/calcChain.xml><?xml version="1.0" encoding="utf-8"?>
<calcChain xmlns="http://schemas.openxmlformats.org/spreadsheetml/2006/main">
  <c r="C7" i="1" l="1"/>
  <c r="G55" i="4"/>
  <c r="I55" i="4" s="1"/>
  <c r="G54" i="4"/>
  <c r="I54" i="4" s="1"/>
  <c r="H55" i="4"/>
  <c r="H54" i="4"/>
  <c r="G21" i="4"/>
  <c r="I21" i="4" s="1"/>
  <c r="G20" i="4"/>
  <c r="I20" i="4" s="1"/>
  <c r="H21" i="4"/>
  <c r="H20" i="4"/>
  <c r="G52" i="4"/>
  <c r="I52" i="4" s="1"/>
  <c r="G51" i="4"/>
  <c r="I51" i="4" s="1"/>
  <c r="G50" i="4"/>
  <c r="I50" i="4" s="1"/>
  <c r="H51" i="4"/>
  <c r="H52" i="4"/>
  <c r="G17" i="4"/>
  <c r="H17" i="4"/>
  <c r="I17" i="4"/>
  <c r="H50" i="4"/>
  <c r="G16" i="4"/>
  <c r="I16" i="4" s="1"/>
  <c r="H16" i="4"/>
  <c r="B37" i="4"/>
  <c r="B3" i="4"/>
  <c r="G44" i="4"/>
  <c r="I44" i="4" s="1"/>
  <c r="H44" i="4"/>
  <c r="G39" i="4"/>
  <c r="I39" i="4" s="1"/>
  <c r="H39" i="4"/>
  <c r="G10" i="4"/>
  <c r="H10" i="4"/>
  <c r="I10" i="4"/>
  <c r="G70" i="4"/>
  <c r="G69" i="4"/>
  <c r="G68" i="4"/>
  <c r="G67" i="4"/>
  <c r="G66" i="4"/>
  <c r="G65" i="4"/>
  <c r="G64" i="4"/>
  <c r="G63" i="4"/>
  <c r="G62" i="4"/>
  <c r="G61" i="4"/>
  <c r="G57" i="4"/>
  <c r="G53" i="4"/>
  <c r="G49" i="4"/>
  <c r="G43" i="4"/>
  <c r="G41" i="4"/>
  <c r="G38" i="4"/>
  <c r="G37" i="4"/>
  <c r="G30" i="4"/>
  <c r="G29" i="4"/>
  <c r="G28" i="4"/>
  <c r="G27" i="4"/>
  <c r="G19" i="4"/>
  <c r="G18" i="4"/>
  <c r="G15" i="4"/>
  <c r="G9" i="4"/>
  <c r="G5" i="4"/>
  <c r="G4" i="4"/>
  <c r="G3" i="4"/>
  <c r="C31" i="2" l="1"/>
  <c r="O3" i="9"/>
  <c r="O2" i="9"/>
  <c r="O42" i="5" l="1"/>
  <c r="O41" i="5"/>
  <c r="O40" i="5"/>
  <c r="O39" i="5"/>
  <c r="O38" i="5"/>
  <c r="O3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P7" i="5" s="1"/>
  <c r="B16" i="7" l="1"/>
  <c r="J55" i="7"/>
  <c r="I55" i="7"/>
  <c r="H55" i="7"/>
  <c r="G55" i="7"/>
  <c r="F55" i="7"/>
  <c r="J54" i="7"/>
  <c r="I54" i="7"/>
  <c r="H54" i="7"/>
  <c r="G54" i="7"/>
  <c r="F54" i="7"/>
  <c r="J53" i="7"/>
  <c r="I53" i="7"/>
  <c r="H53" i="7"/>
  <c r="G53" i="7"/>
  <c r="F53" i="7"/>
  <c r="J52" i="7"/>
  <c r="I52" i="7"/>
  <c r="H52" i="7"/>
  <c r="G52" i="7"/>
  <c r="F52" i="7"/>
  <c r="J51" i="7"/>
  <c r="I51" i="7"/>
  <c r="H51" i="7"/>
  <c r="G51" i="7"/>
  <c r="F51" i="7"/>
  <c r="J50" i="7"/>
  <c r="I50" i="7"/>
  <c r="H50" i="7"/>
  <c r="G50" i="7"/>
  <c r="F50" i="7"/>
  <c r="J49" i="7"/>
  <c r="I49" i="7"/>
  <c r="H49" i="7"/>
  <c r="G49" i="7"/>
  <c r="F49" i="7"/>
  <c r="J48" i="7"/>
  <c r="I48" i="7"/>
  <c r="H48" i="7"/>
  <c r="G48" i="7"/>
  <c r="F48" i="7"/>
  <c r="J47" i="7"/>
  <c r="I47" i="7"/>
  <c r="H47" i="7"/>
  <c r="G47" i="7"/>
  <c r="F47" i="7"/>
  <c r="J46" i="7"/>
  <c r="I46" i="7"/>
  <c r="H46" i="7"/>
  <c r="G46" i="7"/>
  <c r="F46" i="7"/>
  <c r="J45" i="7"/>
  <c r="I45" i="7"/>
  <c r="H45" i="7"/>
  <c r="G45" i="7"/>
  <c r="F45" i="7"/>
  <c r="J44" i="7"/>
  <c r="I44" i="7"/>
  <c r="H44" i="7"/>
  <c r="G44" i="7"/>
  <c r="F44" i="7"/>
  <c r="J43" i="7"/>
  <c r="I43" i="7"/>
  <c r="H43" i="7"/>
  <c r="G43" i="7"/>
  <c r="F43" i="7"/>
  <c r="J42" i="7"/>
  <c r="I42" i="7"/>
  <c r="H42" i="7"/>
  <c r="G42" i="7"/>
  <c r="F42" i="7"/>
  <c r="J41" i="7"/>
  <c r="I41" i="7"/>
  <c r="H41" i="7"/>
  <c r="G41" i="7"/>
  <c r="F41" i="7"/>
  <c r="J40" i="7"/>
  <c r="I40" i="7"/>
  <c r="H40" i="7"/>
  <c r="G40" i="7"/>
  <c r="F40" i="7"/>
  <c r="J39" i="7"/>
  <c r="I39" i="7"/>
  <c r="H39" i="7"/>
  <c r="G39" i="7"/>
  <c r="F39" i="7"/>
  <c r="J38" i="7"/>
  <c r="I38" i="7"/>
  <c r="H38" i="7"/>
  <c r="G38" i="7"/>
  <c r="F38" i="7"/>
  <c r="J37" i="7"/>
  <c r="I37" i="7"/>
  <c r="H37" i="7"/>
  <c r="G37" i="7"/>
  <c r="F37" i="7"/>
  <c r="J36" i="7"/>
  <c r="I36" i="7"/>
  <c r="H36" i="7"/>
  <c r="G36" i="7"/>
  <c r="F36" i="7"/>
  <c r="J35" i="7"/>
  <c r="I35" i="7"/>
  <c r="H35" i="7"/>
  <c r="G35" i="7"/>
  <c r="F35" i="7"/>
  <c r="J34" i="7"/>
  <c r="I34" i="7"/>
  <c r="H34" i="7"/>
  <c r="G34" i="7"/>
  <c r="F34" i="7"/>
  <c r="J33" i="7"/>
  <c r="I33" i="7"/>
  <c r="H33" i="7"/>
  <c r="G33" i="7"/>
  <c r="F33" i="7"/>
  <c r="J32" i="7"/>
  <c r="I32" i="7"/>
  <c r="H32" i="7"/>
  <c r="G32" i="7"/>
  <c r="F32" i="7"/>
  <c r="J31" i="7"/>
  <c r="I31" i="7"/>
  <c r="H31" i="7"/>
  <c r="G31" i="7"/>
  <c r="F31" i="7"/>
  <c r="J30" i="7"/>
  <c r="I30" i="7"/>
  <c r="H30" i="7"/>
  <c r="G30" i="7"/>
  <c r="F30" i="7"/>
  <c r="J29" i="7"/>
  <c r="I29" i="7"/>
  <c r="H29" i="7"/>
  <c r="G29" i="7"/>
  <c r="F29" i="7"/>
  <c r="J28" i="7"/>
  <c r="I28" i="7"/>
  <c r="H28" i="7"/>
  <c r="G28" i="7"/>
  <c r="F28" i="7"/>
  <c r="J27" i="7"/>
  <c r="I27" i="7"/>
  <c r="H27" i="7"/>
  <c r="G27" i="7"/>
  <c r="F27" i="7"/>
  <c r="J26" i="7"/>
  <c r="I26" i="7"/>
  <c r="H26" i="7"/>
  <c r="G26" i="7"/>
  <c r="F26" i="7"/>
  <c r="J25" i="7"/>
  <c r="I25" i="7"/>
  <c r="H25" i="7"/>
  <c r="G25" i="7"/>
  <c r="F25" i="7"/>
  <c r="J24" i="7"/>
  <c r="I24" i="7"/>
  <c r="H24" i="7"/>
  <c r="G24" i="7"/>
  <c r="F24" i="7"/>
  <c r="J23" i="7"/>
  <c r="I23" i="7"/>
  <c r="H23" i="7"/>
  <c r="G23" i="7"/>
  <c r="F23" i="7"/>
  <c r="J22" i="7"/>
  <c r="I22" i="7"/>
  <c r="H22" i="7"/>
  <c r="G22" i="7"/>
  <c r="F22" i="7"/>
  <c r="J21" i="7"/>
  <c r="I21" i="7"/>
  <c r="H21" i="7"/>
  <c r="G21" i="7"/>
  <c r="F21" i="7"/>
  <c r="J20" i="7"/>
  <c r="I20" i="7"/>
  <c r="H20" i="7"/>
  <c r="G20" i="7"/>
  <c r="F20" i="7"/>
  <c r="J19" i="7"/>
  <c r="I19" i="7"/>
  <c r="H19" i="7"/>
  <c r="G19" i="7"/>
  <c r="F19" i="7"/>
  <c r="J18" i="7"/>
  <c r="I18" i="7"/>
  <c r="H18" i="7"/>
  <c r="G18" i="7"/>
  <c r="F18" i="7"/>
  <c r="J17" i="7"/>
  <c r="I17" i="7"/>
  <c r="H17" i="7"/>
  <c r="G17" i="7"/>
  <c r="F17" i="7"/>
  <c r="J16" i="7"/>
  <c r="I16" i="7"/>
  <c r="H16" i="7"/>
  <c r="G16" i="7"/>
  <c r="F16" i="7"/>
  <c r="J15" i="7"/>
  <c r="I15" i="7"/>
  <c r="H15" i="7"/>
  <c r="G15" i="7"/>
  <c r="F15" i="7"/>
  <c r="J14" i="7"/>
  <c r="I14" i="7"/>
  <c r="H14" i="7"/>
  <c r="G14" i="7"/>
  <c r="F14" i="7"/>
  <c r="J13" i="7"/>
  <c r="I13" i="7"/>
  <c r="H13" i="7"/>
  <c r="G13" i="7"/>
  <c r="F13" i="7"/>
  <c r="J12" i="7"/>
  <c r="I12" i="7"/>
  <c r="H12" i="7"/>
  <c r="G12" i="7"/>
  <c r="F12" i="7"/>
  <c r="J11" i="7"/>
  <c r="I11" i="7"/>
  <c r="H11" i="7"/>
  <c r="G11" i="7"/>
  <c r="F11" i="7"/>
  <c r="J10" i="7"/>
  <c r="I10" i="7"/>
  <c r="H10" i="7"/>
  <c r="G10" i="7"/>
  <c r="F10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J6" i="7"/>
  <c r="I6" i="7"/>
  <c r="H6" i="7"/>
  <c r="G6" i="7"/>
  <c r="F6" i="7"/>
  <c r="V56" i="5" l="1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G188" i="9"/>
  <c r="G187" i="9"/>
  <c r="C2" i="5"/>
  <c r="D2" i="5" s="1"/>
  <c r="C2" i="2"/>
  <c r="BD369" i="9"/>
  <c r="BC369" i="9"/>
  <c r="BB369" i="9"/>
  <c r="BA369" i="9"/>
  <c r="AZ369" i="9"/>
  <c r="AY369" i="9"/>
  <c r="AX369" i="9"/>
  <c r="AW369" i="9"/>
  <c r="AV369" i="9"/>
  <c r="AU369" i="9"/>
  <c r="AT369" i="9"/>
  <c r="AS369" i="9"/>
  <c r="AR369" i="9"/>
  <c r="AQ369" i="9"/>
  <c r="AP369" i="9"/>
  <c r="AO369" i="9"/>
  <c r="AN369" i="9"/>
  <c r="AM369" i="9"/>
  <c r="AL369" i="9"/>
  <c r="AK369" i="9"/>
  <c r="AJ369" i="9"/>
  <c r="AI369" i="9"/>
  <c r="AH369" i="9"/>
  <c r="AG369" i="9"/>
  <c r="AF369" i="9"/>
  <c r="AE369" i="9"/>
  <c r="AD369" i="9"/>
  <c r="AC369" i="9"/>
  <c r="AB369" i="9"/>
  <c r="AA369" i="9"/>
  <c r="Z369" i="9"/>
  <c r="Y369" i="9"/>
  <c r="X369" i="9"/>
  <c r="W369" i="9"/>
  <c r="V369" i="9"/>
  <c r="U369" i="9"/>
  <c r="T369" i="9"/>
  <c r="S369" i="9"/>
  <c r="R369" i="9"/>
  <c r="Q369" i="9"/>
  <c r="P369" i="9"/>
  <c r="O369" i="9"/>
  <c r="N369" i="9"/>
  <c r="M369" i="9"/>
  <c r="L369" i="9"/>
  <c r="K369" i="9"/>
  <c r="J369" i="9"/>
  <c r="I369" i="9"/>
  <c r="H369" i="9"/>
  <c r="G369" i="9"/>
  <c r="BD368" i="9"/>
  <c r="BC368" i="9"/>
  <c r="BB368" i="9"/>
  <c r="BA368" i="9"/>
  <c r="AZ368" i="9"/>
  <c r="AY368" i="9"/>
  <c r="AX368" i="9"/>
  <c r="AW368" i="9"/>
  <c r="AV368" i="9"/>
  <c r="AU368" i="9"/>
  <c r="AT368" i="9"/>
  <c r="AS368" i="9"/>
  <c r="AR368" i="9"/>
  <c r="AQ368" i="9"/>
  <c r="AP368" i="9"/>
  <c r="AO368" i="9"/>
  <c r="AN368" i="9"/>
  <c r="AM368" i="9"/>
  <c r="AL368" i="9"/>
  <c r="AK368" i="9"/>
  <c r="AJ368" i="9"/>
  <c r="AI368" i="9"/>
  <c r="AH368" i="9"/>
  <c r="AG368" i="9"/>
  <c r="AF368" i="9"/>
  <c r="AE368" i="9"/>
  <c r="AD368" i="9"/>
  <c r="AC368" i="9"/>
  <c r="AB368" i="9"/>
  <c r="AA368" i="9"/>
  <c r="Z368" i="9"/>
  <c r="Y368" i="9"/>
  <c r="X368" i="9"/>
  <c r="W368" i="9"/>
  <c r="V368" i="9"/>
  <c r="U368" i="9"/>
  <c r="T368" i="9"/>
  <c r="S368" i="9"/>
  <c r="R368" i="9"/>
  <c r="Q368" i="9"/>
  <c r="P368" i="9"/>
  <c r="O368" i="9"/>
  <c r="N368" i="9"/>
  <c r="M368" i="9"/>
  <c r="L368" i="9"/>
  <c r="K368" i="9"/>
  <c r="J368" i="9"/>
  <c r="I368" i="9"/>
  <c r="H368" i="9"/>
  <c r="G368" i="9"/>
  <c r="BD367" i="9"/>
  <c r="BC367" i="9"/>
  <c r="BB367" i="9"/>
  <c r="BA367" i="9"/>
  <c r="AZ367" i="9"/>
  <c r="AY367" i="9"/>
  <c r="AX367" i="9"/>
  <c r="AW367" i="9"/>
  <c r="AV367" i="9"/>
  <c r="AU367" i="9"/>
  <c r="AT367" i="9"/>
  <c r="AS367" i="9"/>
  <c r="AR367" i="9"/>
  <c r="AQ367" i="9"/>
  <c r="AP367" i="9"/>
  <c r="AO367" i="9"/>
  <c r="AN367" i="9"/>
  <c r="AM367" i="9"/>
  <c r="AL367" i="9"/>
  <c r="AK367" i="9"/>
  <c r="AJ367" i="9"/>
  <c r="AI367" i="9"/>
  <c r="AH367" i="9"/>
  <c r="AG367" i="9"/>
  <c r="AF367" i="9"/>
  <c r="AE367" i="9"/>
  <c r="AD367" i="9"/>
  <c r="AC367" i="9"/>
  <c r="AB367" i="9"/>
  <c r="AA367" i="9"/>
  <c r="Z367" i="9"/>
  <c r="Y367" i="9"/>
  <c r="X367" i="9"/>
  <c r="W367" i="9"/>
  <c r="V367" i="9"/>
  <c r="U367" i="9"/>
  <c r="T367" i="9"/>
  <c r="S367" i="9"/>
  <c r="R367" i="9"/>
  <c r="Q367" i="9"/>
  <c r="P367" i="9"/>
  <c r="O367" i="9"/>
  <c r="N367" i="9"/>
  <c r="M367" i="9"/>
  <c r="L367" i="9"/>
  <c r="K367" i="9"/>
  <c r="J367" i="9"/>
  <c r="I367" i="9"/>
  <c r="H367" i="9"/>
  <c r="G367" i="9"/>
  <c r="BD366" i="9"/>
  <c r="BC366" i="9"/>
  <c r="BB366" i="9"/>
  <c r="BA366" i="9"/>
  <c r="AZ366" i="9"/>
  <c r="AY366" i="9"/>
  <c r="AX366" i="9"/>
  <c r="AW366" i="9"/>
  <c r="AV366" i="9"/>
  <c r="AU366" i="9"/>
  <c r="AT366" i="9"/>
  <c r="AS366" i="9"/>
  <c r="AR366" i="9"/>
  <c r="AQ366" i="9"/>
  <c r="AP366" i="9"/>
  <c r="AO366" i="9"/>
  <c r="AN366" i="9"/>
  <c r="AM366" i="9"/>
  <c r="AL366" i="9"/>
  <c r="AK366" i="9"/>
  <c r="AJ366" i="9"/>
  <c r="AI366" i="9"/>
  <c r="AH366" i="9"/>
  <c r="AG366" i="9"/>
  <c r="AF366" i="9"/>
  <c r="AE366" i="9"/>
  <c r="AD366" i="9"/>
  <c r="AC366" i="9"/>
  <c r="AB366" i="9"/>
  <c r="AA366" i="9"/>
  <c r="Z366" i="9"/>
  <c r="Y366" i="9"/>
  <c r="X366" i="9"/>
  <c r="W366" i="9"/>
  <c r="V366" i="9"/>
  <c r="U366" i="9"/>
  <c r="T366" i="9"/>
  <c r="S366" i="9"/>
  <c r="R366" i="9"/>
  <c r="Q366" i="9"/>
  <c r="P366" i="9"/>
  <c r="O366" i="9"/>
  <c r="N366" i="9"/>
  <c r="M366" i="9"/>
  <c r="L366" i="9"/>
  <c r="K366" i="9"/>
  <c r="J366" i="9"/>
  <c r="I366" i="9"/>
  <c r="H366" i="9"/>
  <c r="G366" i="9"/>
  <c r="BD365" i="9"/>
  <c r="BC365" i="9"/>
  <c r="BB365" i="9"/>
  <c r="BA365" i="9"/>
  <c r="AZ365" i="9"/>
  <c r="AY365" i="9"/>
  <c r="AX365" i="9"/>
  <c r="AW365" i="9"/>
  <c r="AV365" i="9"/>
  <c r="AU365" i="9"/>
  <c r="AT365" i="9"/>
  <c r="AS365" i="9"/>
  <c r="AR365" i="9"/>
  <c r="AQ365" i="9"/>
  <c r="AP365" i="9"/>
  <c r="AO365" i="9"/>
  <c r="AN365" i="9"/>
  <c r="AM365" i="9"/>
  <c r="AL365" i="9"/>
  <c r="AK365" i="9"/>
  <c r="AJ365" i="9"/>
  <c r="AI365" i="9"/>
  <c r="AH365" i="9"/>
  <c r="AG365" i="9"/>
  <c r="AF365" i="9"/>
  <c r="AE365" i="9"/>
  <c r="AD365" i="9"/>
  <c r="AC365" i="9"/>
  <c r="AB365" i="9"/>
  <c r="AA365" i="9"/>
  <c r="Z365" i="9"/>
  <c r="Y365" i="9"/>
  <c r="X365" i="9"/>
  <c r="W365" i="9"/>
  <c r="V365" i="9"/>
  <c r="U365" i="9"/>
  <c r="T365" i="9"/>
  <c r="S365" i="9"/>
  <c r="R365" i="9"/>
  <c r="Q365" i="9"/>
  <c r="P365" i="9"/>
  <c r="O365" i="9"/>
  <c r="N365" i="9"/>
  <c r="M365" i="9"/>
  <c r="L365" i="9"/>
  <c r="K365" i="9"/>
  <c r="J365" i="9"/>
  <c r="I365" i="9"/>
  <c r="H365" i="9"/>
  <c r="G365" i="9"/>
  <c r="BD364" i="9"/>
  <c r="BC364" i="9"/>
  <c r="BB364" i="9"/>
  <c r="BA364" i="9"/>
  <c r="AZ364" i="9"/>
  <c r="AY364" i="9"/>
  <c r="AX364" i="9"/>
  <c r="AW364" i="9"/>
  <c r="AV364" i="9"/>
  <c r="AU364" i="9"/>
  <c r="AT364" i="9"/>
  <c r="AS364" i="9"/>
  <c r="AR364" i="9"/>
  <c r="AQ364" i="9"/>
  <c r="AP364" i="9"/>
  <c r="AO364" i="9"/>
  <c r="AN364" i="9"/>
  <c r="AM364" i="9"/>
  <c r="AL364" i="9"/>
  <c r="AK364" i="9"/>
  <c r="AJ364" i="9"/>
  <c r="AI364" i="9"/>
  <c r="AH364" i="9"/>
  <c r="AG364" i="9"/>
  <c r="AF364" i="9"/>
  <c r="AE364" i="9"/>
  <c r="AD364" i="9"/>
  <c r="AC364" i="9"/>
  <c r="AB364" i="9"/>
  <c r="AA364" i="9"/>
  <c r="Z364" i="9"/>
  <c r="Y364" i="9"/>
  <c r="X364" i="9"/>
  <c r="W364" i="9"/>
  <c r="V364" i="9"/>
  <c r="U364" i="9"/>
  <c r="T364" i="9"/>
  <c r="S364" i="9"/>
  <c r="R364" i="9"/>
  <c r="Q364" i="9"/>
  <c r="P364" i="9"/>
  <c r="O364" i="9"/>
  <c r="N364" i="9"/>
  <c r="M364" i="9"/>
  <c r="L364" i="9"/>
  <c r="K364" i="9"/>
  <c r="J364" i="9"/>
  <c r="I364" i="9"/>
  <c r="H364" i="9"/>
  <c r="G364" i="9"/>
  <c r="BD363" i="9"/>
  <c r="BC363" i="9"/>
  <c r="BB363" i="9"/>
  <c r="BA363" i="9"/>
  <c r="AZ363" i="9"/>
  <c r="AY363" i="9"/>
  <c r="AX363" i="9"/>
  <c r="AW363" i="9"/>
  <c r="AV363" i="9"/>
  <c r="AU363" i="9"/>
  <c r="AT363" i="9"/>
  <c r="AS363" i="9"/>
  <c r="AR363" i="9"/>
  <c r="AQ363" i="9"/>
  <c r="AP363" i="9"/>
  <c r="AO363" i="9"/>
  <c r="AN363" i="9"/>
  <c r="AM363" i="9"/>
  <c r="AL363" i="9"/>
  <c r="AK363" i="9"/>
  <c r="AJ363" i="9"/>
  <c r="AI363" i="9"/>
  <c r="AH363" i="9"/>
  <c r="AG363" i="9"/>
  <c r="AF363" i="9"/>
  <c r="AE363" i="9"/>
  <c r="AD363" i="9"/>
  <c r="AC363" i="9"/>
  <c r="AB363" i="9"/>
  <c r="AA363" i="9"/>
  <c r="Z363" i="9"/>
  <c r="Y363" i="9"/>
  <c r="X363" i="9"/>
  <c r="W363" i="9"/>
  <c r="V363" i="9"/>
  <c r="U363" i="9"/>
  <c r="T363" i="9"/>
  <c r="S363" i="9"/>
  <c r="R363" i="9"/>
  <c r="Q363" i="9"/>
  <c r="P363" i="9"/>
  <c r="O363" i="9"/>
  <c r="N363" i="9"/>
  <c r="M363" i="9"/>
  <c r="L363" i="9"/>
  <c r="K363" i="9"/>
  <c r="J363" i="9"/>
  <c r="I363" i="9"/>
  <c r="H363" i="9"/>
  <c r="G363" i="9"/>
  <c r="BD362" i="9"/>
  <c r="BC362" i="9"/>
  <c r="BB362" i="9"/>
  <c r="BA362" i="9"/>
  <c r="AZ362" i="9"/>
  <c r="AY362" i="9"/>
  <c r="AX362" i="9"/>
  <c r="AW362" i="9"/>
  <c r="AV362" i="9"/>
  <c r="AU362" i="9"/>
  <c r="AT362" i="9"/>
  <c r="AS362" i="9"/>
  <c r="AR362" i="9"/>
  <c r="AQ362" i="9"/>
  <c r="AP362" i="9"/>
  <c r="AO362" i="9"/>
  <c r="AN362" i="9"/>
  <c r="AM362" i="9"/>
  <c r="AL362" i="9"/>
  <c r="AK362" i="9"/>
  <c r="AJ362" i="9"/>
  <c r="AI362" i="9"/>
  <c r="AH362" i="9"/>
  <c r="AG362" i="9"/>
  <c r="AF362" i="9"/>
  <c r="AE362" i="9"/>
  <c r="AD362" i="9"/>
  <c r="AC362" i="9"/>
  <c r="AB362" i="9"/>
  <c r="AA362" i="9"/>
  <c r="Z362" i="9"/>
  <c r="Y362" i="9"/>
  <c r="X362" i="9"/>
  <c r="W362" i="9"/>
  <c r="V362" i="9"/>
  <c r="U362" i="9"/>
  <c r="T362" i="9"/>
  <c r="S362" i="9"/>
  <c r="R362" i="9"/>
  <c r="Q362" i="9"/>
  <c r="P362" i="9"/>
  <c r="O362" i="9"/>
  <c r="N362" i="9"/>
  <c r="M362" i="9"/>
  <c r="L362" i="9"/>
  <c r="K362" i="9"/>
  <c r="J362" i="9"/>
  <c r="I362" i="9"/>
  <c r="H362" i="9"/>
  <c r="G362" i="9"/>
  <c r="BD361" i="9"/>
  <c r="BC361" i="9"/>
  <c r="BB361" i="9"/>
  <c r="BA361" i="9"/>
  <c r="AZ361" i="9"/>
  <c r="AY361" i="9"/>
  <c r="AX361" i="9"/>
  <c r="AW361" i="9"/>
  <c r="AV361" i="9"/>
  <c r="AU361" i="9"/>
  <c r="AT361" i="9"/>
  <c r="AS361" i="9"/>
  <c r="AR361" i="9"/>
  <c r="AQ361" i="9"/>
  <c r="AP361" i="9"/>
  <c r="AO361" i="9"/>
  <c r="AN361" i="9"/>
  <c r="AM361" i="9"/>
  <c r="AL361" i="9"/>
  <c r="AK361" i="9"/>
  <c r="AJ361" i="9"/>
  <c r="AI361" i="9"/>
  <c r="AH361" i="9"/>
  <c r="AG361" i="9"/>
  <c r="AF361" i="9"/>
  <c r="AE361" i="9"/>
  <c r="AD361" i="9"/>
  <c r="AC361" i="9"/>
  <c r="AB361" i="9"/>
  <c r="AA361" i="9"/>
  <c r="Z361" i="9"/>
  <c r="Y361" i="9"/>
  <c r="X361" i="9"/>
  <c r="W361" i="9"/>
  <c r="V361" i="9"/>
  <c r="U361" i="9"/>
  <c r="T361" i="9"/>
  <c r="S361" i="9"/>
  <c r="R361" i="9"/>
  <c r="Q361" i="9"/>
  <c r="P361" i="9"/>
  <c r="O361" i="9"/>
  <c r="N361" i="9"/>
  <c r="M361" i="9"/>
  <c r="L361" i="9"/>
  <c r="K361" i="9"/>
  <c r="J361" i="9"/>
  <c r="I361" i="9"/>
  <c r="H361" i="9"/>
  <c r="G361" i="9"/>
  <c r="BD360" i="9"/>
  <c r="BC360" i="9"/>
  <c r="BB360" i="9"/>
  <c r="BA360" i="9"/>
  <c r="AZ360" i="9"/>
  <c r="AY360" i="9"/>
  <c r="AX360" i="9"/>
  <c r="AW360" i="9"/>
  <c r="AV360" i="9"/>
  <c r="AU360" i="9"/>
  <c r="AT360" i="9"/>
  <c r="AS360" i="9"/>
  <c r="AR360" i="9"/>
  <c r="AQ360" i="9"/>
  <c r="AP360" i="9"/>
  <c r="AO360" i="9"/>
  <c r="AN360" i="9"/>
  <c r="AM360" i="9"/>
  <c r="AL360" i="9"/>
  <c r="AK360" i="9"/>
  <c r="AJ360" i="9"/>
  <c r="AI360" i="9"/>
  <c r="AH360" i="9"/>
  <c r="AG360" i="9"/>
  <c r="AF360" i="9"/>
  <c r="AE360" i="9"/>
  <c r="AD360" i="9"/>
  <c r="AC360" i="9"/>
  <c r="AB360" i="9"/>
  <c r="AA360" i="9"/>
  <c r="Z360" i="9"/>
  <c r="Y360" i="9"/>
  <c r="X360" i="9"/>
  <c r="W360" i="9"/>
  <c r="V360" i="9"/>
  <c r="U360" i="9"/>
  <c r="T360" i="9"/>
  <c r="S360" i="9"/>
  <c r="R360" i="9"/>
  <c r="Q360" i="9"/>
  <c r="P360" i="9"/>
  <c r="O360" i="9"/>
  <c r="N360" i="9"/>
  <c r="M360" i="9"/>
  <c r="L360" i="9"/>
  <c r="K360" i="9"/>
  <c r="J360" i="9"/>
  <c r="I360" i="9"/>
  <c r="H360" i="9"/>
  <c r="G360" i="9"/>
  <c r="BD359" i="9"/>
  <c r="BC359" i="9"/>
  <c r="BB359" i="9"/>
  <c r="BA359" i="9"/>
  <c r="AZ359" i="9"/>
  <c r="AY359" i="9"/>
  <c r="AX359" i="9"/>
  <c r="AW359" i="9"/>
  <c r="AV359" i="9"/>
  <c r="AU359" i="9"/>
  <c r="AT359" i="9"/>
  <c r="AS359" i="9"/>
  <c r="AR359" i="9"/>
  <c r="AQ359" i="9"/>
  <c r="AP359" i="9"/>
  <c r="AO359" i="9"/>
  <c r="AN359" i="9"/>
  <c r="AM359" i="9"/>
  <c r="AL359" i="9"/>
  <c r="AK359" i="9"/>
  <c r="AJ359" i="9"/>
  <c r="AI359" i="9"/>
  <c r="AH359" i="9"/>
  <c r="AG359" i="9"/>
  <c r="AF359" i="9"/>
  <c r="AE359" i="9"/>
  <c r="AD359" i="9"/>
  <c r="AC359" i="9"/>
  <c r="AB359" i="9"/>
  <c r="AA359" i="9"/>
  <c r="Z359" i="9"/>
  <c r="Y359" i="9"/>
  <c r="X359" i="9"/>
  <c r="W359" i="9"/>
  <c r="V359" i="9"/>
  <c r="U359" i="9"/>
  <c r="T359" i="9"/>
  <c r="S359" i="9"/>
  <c r="R359" i="9"/>
  <c r="Q359" i="9"/>
  <c r="P359" i="9"/>
  <c r="O359" i="9"/>
  <c r="N359" i="9"/>
  <c r="M359" i="9"/>
  <c r="L359" i="9"/>
  <c r="K359" i="9"/>
  <c r="J359" i="9"/>
  <c r="I359" i="9"/>
  <c r="H359" i="9"/>
  <c r="G359" i="9"/>
  <c r="BD358" i="9"/>
  <c r="BC358" i="9"/>
  <c r="BB358" i="9"/>
  <c r="BA358" i="9"/>
  <c r="AZ358" i="9"/>
  <c r="AY358" i="9"/>
  <c r="AX358" i="9"/>
  <c r="AW358" i="9"/>
  <c r="AV358" i="9"/>
  <c r="AU358" i="9"/>
  <c r="AT358" i="9"/>
  <c r="AS358" i="9"/>
  <c r="AR358" i="9"/>
  <c r="AQ358" i="9"/>
  <c r="AP358" i="9"/>
  <c r="AO358" i="9"/>
  <c r="AN358" i="9"/>
  <c r="AM358" i="9"/>
  <c r="AL358" i="9"/>
  <c r="AK358" i="9"/>
  <c r="AJ358" i="9"/>
  <c r="AI358" i="9"/>
  <c r="AH358" i="9"/>
  <c r="AG358" i="9"/>
  <c r="AF358" i="9"/>
  <c r="AE358" i="9"/>
  <c r="AD358" i="9"/>
  <c r="AC358" i="9"/>
  <c r="AB358" i="9"/>
  <c r="AA358" i="9"/>
  <c r="Z358" i="9"/>
  <c r="Y358" i="9"/>
  <c r="X358" i="9"/>
  <c r="W358" i="9"/>
  <c r="V358" i="9"/>
  <c r="U358" i="9"/>
  <c r="T358" i="9"/>
  <c r="S358" i="9"/>
  <c r="R358" i="9"/>
  <c r="Q358" i="9"/>
  <c r="P358" i="9"/>
  <c r="O358" i="9"/>
  <c r="N358" i="9"/>
  <c r="M358" i="9"/>
  <c r="L358" i="9"/>
  <c r="K358" i="9"/>
  <c r="J358" i="9"/>
  <c r="I358" i="9"/>
  <c r="H358" i="9"/>
  <c r="G358" i="9"/>
  <c r="BD357" i="9"/>
  <c r="BC357" i="9"/>
  <c r="BB357" i="9"/>
  <c r="BA357" i="9"/>
  <c r="AZ357" i="9"/>
  <c r="AY357" i="9"/>
  <c r="AX357" i="9"/>
  <c r="AW357" i="9"/>
  <c r="AV357" i="9"/>
  <c r="AU357" i="9"/>
  <c r="AT357" i="9"/>
  <c r="AS357" i="9"/>
  <c r="AR357" i="9"/>
  <c r="AQ357" i="9"/>
  <c r="AP357" i="9"/>
  <c r="AO357" i="9"/>
  <c r="AN357" i="9"/>
  <c r="AM357" i="9"/>
  <c r="AL357" i="9"/>
  <c r="AK357" i="9"/>
  <c r="AJ357" i="9"/>
  <c r="AI357" i="9"/>
  <c r="AH357" i="9"/>
  <c r="AG357" i="9"/>
  <c r="AF357" i="9"/>
  <c r="AE357" i="9"/>
  <c r="AD357" i="9"/>
  <c r="AC357" i="9"/>
  <c r="AB357" i="9"/>
  <c r="AA357" i="9"/>
  <c r="Z357" i="9"/>
  <c r="Y357" i="9"/>
  <c r="X357" i="9"/>
  <c r="W357" i="9"/>
  <c r="V357" i="9"/>
  <c r="U357" i="9"/>
  <c r="T357" i="9"/>
  <c r="S357" i="9"/>
  <c r="R357" i="9"/>
  <c r="Q357" i="9"/>
  <c r="P357" i="9"/>
  <c r="O357" i="9"/>
  <c r="N357" i="9"/>
  <c r="M357" i="9"/>
  <c r="L357" i="9"/>
  <c r="K357" i="9"/>
  <c r="J357" i="9"/>
  <c r="I357" i="9"/>
  <c r="H357" i="9"/>
  <c r="G357" i="9"/>
  <c r="BD356" i="9"/>
  <c r="BC356" i="9"/>
  <c r="BB356" i="9"/>
  <c r="BA356" i="9"/>
  <c r="AZ356" i="9"/>
  <c r="AY356" i="9"/>
  <c r="AX356" i="9"/>
  <c r="AW356" i="9"/>
  <c r="AV356" i="9"/>
  <c r="AU356" i="9"/>
  <c r="AT356" i="9"/>
  <c r="AS356" i="9"/>
  <c r="AR356" i="9"/>
  <c r="AQ356" i="9"/>
  <c r="AP356" i="9"/>
  <c r="AO356" i="9"/>
  <c r="AN356" i="9"/>
  <c r="AM356" i="9"/>
  <c r="AL356" i="9"/>
  <c r="AK356" i="9"/>
  <c r="AJ356" i="9"/>
  <c r="AI356" i="9"/>
  <c r="AH356" i="9"/>
  <c r="AG356" i="9"/>
  <c r="AF356" i="9"/>
  <c r="AE356" i="9"/>
  <c r="AD356" i="9"/>
  <c r="AC356" i="9"/>
  <c r="AB356" i="9"/>
  <c r="AA356" i="9"/>
  <c r="Z356" i="9"/>
  <c r="Y356" i="9"/>
  <c r="X356" i="9"/>
  <c r="W356" i="9"/>
  <c r="V356" i="9"/>
  <c r="U356" i="9"/>
  <c r="T356" i="9"/>
  <c r="S356" i="9"/>
  <c r="R356" i="9"/>
  <c r="Q356" i="9"/>
  <c r="P356" i="9"/>
  <c r="O356" i="9"/>
  <c r="N356" i="9"/>
  <c r="M356" i="9"/>
  <c r="L356" i="9"/>
  <c r="K356" i="9"/>
  <c r="J356" i="9"/>
  <c r="I356" i="9"/>
  <c r="H356" i="9"/>
  <c r="G356" i="9"/>
  <c r="BD355" i="9"/>
  <c r="BC355" i="9"/>
  <c r="BB355" i="9"/>
  <c r="BA355" i="9"/>
  <c r="AZ355" i="9"/>
  <c r="AY355" i="9"/>
  <c r="AX355" i="9"/>
  <c r="AW355" i="9"/>
  <c r="AV355" i="9"/>
  <c r="AU355" i="9"/>
  <c r="AT355" i="9"/>
  <c r="AS355" i="9"/>
  <c r="AR355" i="9"/>
  <c r="AQ355" i="9"/>
  <c r="AP355" i="9"/>
  <c r="AO355" i="9"/>
  <c r="AN355" i="9"/>
  <c r="AM355" i="9"/>
  <c r="AL355" i="9"/>
  <c r="AK355" i="9"/>
  <c r="AJ355" i="9"/>
  <c r="AI355" i="9"/>
  <c r="AH355" i="9"/>
  <c r="AG355" i="9"/>
  <c r="AF355" i="9"/>
  <c r="AE355" i="9"/>
  <c r="AD355" i="9"/>
  <c r="AC355" i="9"/>
  <c r="AB355" i="9"/>
  <c r="AA355" i="9"/>
  <c r="Z355" i="9"/>
  <c r="Y355" i="9"/>
  <c r="X355" i="9"/>
  <c r="W355" i="9"/>
  <c r="V355" i="9"/>
  <c r="U355" i="9"/>
  <c r="T355" i="9"/>
  <c r="S355" i="9"/>
  <c r="R355" i="9"/>
  <c r="Q355" i="9"/>
  <c r="P355" i="9"/>
  <c r="O355" i="9"/>
  <c r="N355" i="9"/>
  <c r="M355" i="9"/>
  <c r="L355" i="9"/>
  <c r="K355" i="9"/>
  <c r="J355" i="9"/>
  <c r="I355" i="9"/>
  <c r="H355" i="9"/>
  <c r="G355" i="9"/>
  <c r="BD354" i="9"/>
  <c r="BC354" i="9"/>
  <c r="BB354" i="9"/>
  <c r="BA354" i="9"/>
  <c r="AZ354" i="9"/>
  <c r="AY354" i="9"/>
  <c r="AX354" i="9"/>
  <c r="AW354" i="9"/>
  <c r="AV354" i="9"/>
  <c r="AU354" i="9"/>
  <c r="AT354" i="9"/>
  <c r="AS354" i="9"/>
  <c r="AR354" i="9"/>
  <c r="AQ354" i="9"/>
  <c r="AP354" i="9"/>
  <c r="AO354" i="9"/>
  <c r="AN354" i="9"/>
  <c r="AM354" i="9"/>
  <c r="AL354" i="9"/>
  <c r="AK354" i="9"/>
  <c r="AJ354" i="9"/>
  <c r="AI354" i="9"/>
  <c r="AH354" i="9"/>
  <c r="AG354" i="9"/>
  <c r="AF354" i="9"/>
  <c r="AE354" i="9"/>
  <c r="AD354" i="9"/>
  <c r="AC354" i="9"/>
  <c r="AB354" i="9"/>
  <c r="AA354" i="9"/>
  <c r="Z354" i="9"/>
  <c r="Y354" i="9"/>
  <c r="X354" i="9"/>
  <c r="W354" i="9"/>
  <c r="V354" i="9"/>
  <c r="U354" i="9"/>
  <c r="T354" i="9"/>
  <c r="S354" i="9"/>
  <c r="R354" i="9"/>
  <c r="Q354" i="9"/>
  <c r="P354" i="9"/>
  <c r="O354" i="9"/>
  <c r="N354" i="9"/>
  <c r="M354" i="9"/>
  <c r="L354" i="9"/>
  <c r="K354" i="9"/>
  <c r="J354" i="9"/>
  <c r="I354" i="9"/>
  <c r="H354" i="9"/>
  <c r="G354" i="9"/>
  <c r="BD353" i="9"/>
  <c r="BC353" i="9"/>
  <c r="BB353" i="9"/>
  <c r="BA353" i="9"/>
  <c r="AZ353" i="9"/>
  <c r="AY353" i="9"/>
  <c r="AX353" i="9"/>
  <c r="AW353" i="9"/>
  <c r="AV353" i="9"/>
  <c r="AU353" i="9"/>
  <c r="AT353" i="9"/>
  <c r="AS353" i="9"/>
  <c r="AR353" i="9"/>
  <c r="AQ353" i="9"/>
  <c r="AP353" i="9"/>
  <c r="AO353" i="9"/>
  <c r="AN353" i="9"/>
  <c r="AM353" i="9"/>
  <c r="AL353" i="9"/>
  <c r="AK353" i="9"/>
  <c r="AJ353" i="9"/>
  <c r="AI353" i="9"/>
  <c r="AH353" i="9"/>
  <c r="AG353" i="9"/>
  <c r="AF353" i="9"/>
  <c r="AE353" i="9"/>
  <c r="AD353" i="9"/>
  <c r="AC353" i="9"/>
  <c r="AB353" i="9"/>
  <c r="AA353" i="9"/>
  <c r="Z353" i="9"/>
  <c r="Y353" i="9"/>
  <c r="X353" i="9"/>
  <c r="W353" i="9"/>
  <c r="V353" i="9"/>
  <c r="U353" i="9"/>
  <c r="T353" i="9"/>
  <c r="S353" i="9"/>
  <c r="R353" i="9"/>
  <c r="Q353" i="9"/>
  <c r="P353" i="9"/>
  <c r="O353" i="9"/>
  <c r="N353" i="9"/>
  <c r="M353" i="9"/>
  <c r="L353" i="9"/>
  <c r="K353" i="9"/>
  <c r="J353" i="9"/>
  <c r="I353" i="9"/>
  <c r="H353" i="9"/>
  <c r="G353" i="9"/>
  <c r="BD352" i="9"/>
  <c r="BC352" i="9"/>
  <c r="BB352" i="9"/>
  <c r="BA352" i="9"/>
  <c r="AZ352" i="9"/>
  <c r="AY352" i="9"/>
  <c r="AX352" i="9"/>
  <c r="AW352" i="9"/>
  <c r="AV352" i="9"/>
  <c r="AU352" i="9"/>
  <c r="AT352" i="9"/>
  <c r="AS352" i="9"/>
  <c r="AR352" i="9"/>
  <c r="AQ352" i="9"/>
  <c r="AP352" i="9"/>
  <c r="AO352" i="9"/>
  <c r="AN352" i="9"/>
  <c r="AM352" i="9"/>
  <c r="AL352" i="9"/>
  <c r="AK352" i="9"/>
  <c r="AJ352" i="9"/>
  <c r="AI352" i="9"/>
  <c r="AH352" i="9"/>
  <c r="AG352" i="9"/>
  <c r="AF352" i="9"/>
  <c r="AE352" i="9"/>
  <c r="AD352" i="9"/>
  <c r="AC352" i="9"/>
  <c r="AB352" i="9"/>
  <c r="AA352" i="9"/>
  <c r="Z352" i="9"/>
  <c r="Y352" i="9"/>
  <c r="X352" i="9"/>
  <c r="W352" i="9"/>
  <c r="V352" i="9"/>
  <c r="U352" i="9"/>
  <c r="T352" i="9"/>
  <c r="S352" i="9"/>
  <c r="R352" i="9"/>
  <c r="Q352" i="9"/>
  <c r="P352" i="9"/>
  <c r="O352" i="9"/>
  <c r="N352" i="9"/>
  <c r="M352" i="9"/>
  <c r="L352" i="9"/>
  <c r="K352" i="9"/>
  <c r="J352" i="9"/>
  <c r="I352" i="9"/>
  <c r="H352" i="9"/>
  <c r="G352" i="9"/>
  <c r="BD351" i="9"/>
  <c r="BC351" i="9"/>
  <c r="BB351" i="9"/>
  <c r="BA351" i="9"/>
  <c r="AZ351" i="9"/>
  <c r="AY351" i="9"/>
  <c r="AX351" i="9"/>
  <c r="AW351" i="9"/>
  <c r="AV351" i="9"/>
  <c r="AU351" i="9"/>
  <c r="AT351" i="9"/>
  <c r="AS351" i="9"/>
  <c r="AR351" i="9"/>
  <c r="AQ351" i="9"/>
  <c r="AP351" i="9"/>
  <c r="AO351" i="9"/>
  <c r="AN351" i="9"/>
  <c r="AM351" i="9"/>
  <c r="AL351" i="9"/>
  <c r="AK351" i="9"/>
  <c r="AJ351" i="9"/>
  <c r="AI351" i="9"/>
  <c r="AH351" i="9"/>
  <c r="AG351" i="9"/>
  <c r="AF351" i="9"/>
  <c r="AE351" i="9"/>
  <c r="AD351" i="9"/>
  <c r="AC351" i="9"/>
  <c r="AB351" i="9"/>
  <c r="AA351" i="9"/>
  <c r="Z351" i="9"/>
  <c r="Y351" i="9"/>
  <c r="X351" i="9"/>
  <c r="W351" i="9"/>
  <c r="V351" i="9"/>
  <c r="U351" i="9"/>
  <c r="T351" i="9"/>
  <c r="S351" i="9"/>
  <c r="R351" i="9"/>
  <c r="Q351" i="9"/>
  <c r="P351" i="9"/>
  <c r="O351" i="9"/>
  <c r="N351" i="9"/>
  <c r="M351" i="9"/>
  <c r="L351" i="9"/>
  <c r="K351" i="9"/>
  <c r="J351" i="9"/>
  <c r="I351" i="9"/>
  <c r="H351" i="9"/>
  <c r="G351" i="9"/>
  <c r="BD350" i="9"/>
  <c r="BC350" i="9"/>
  <c r="BB350" i="9"/>
  <c r="BA350" i="9"/>
  <c r="AZ350" i="9"/>
  <c r="AY350" i="9"/>
  <c r="AX350" i="9"/>
  <c r="AW350" i="9"/>
  <c r="AV350" i="9"/>
  <c r="AU350" i="9"/>
  <c r="AT350" i="9"/>
  <c r="AS350" i="9"/>
  <c r="AR350" i="9"/>
  <c r="AQ350" i="9"/>
  <c r="AP350" i="9"/>
  <c r="AO350" i="9"/>
  <c r="AN350" i="9"/>
  <c r="AM350" i="9"/>
  <c r="AL350" i="9"/>
  <c r="AK350" i="9"/>
  <c r="AJ350" i="9"/>
  <c r="AI350" i="9"/>
  <c r="AH350" i="9"/>
  <c r="AG350" i="9"/>
  <c r="AF350" i="9"/>
  <c r="AE350" i="9"/>
  <c r="AD350" i="9"/>
  <c r="AC350" i="9"/>
  <c r="AB350" i="9"/>
  <c r="AA350" i="9"/>
  <c r="Z350" i="9"/>
  <c r="Y350" i="9"/>
  <c r="X350" i="9"/>
  <c r="W350" i="9"/>
  <c r="V350" i="9"/>
  <c r="U350" i="9"/>
  <c r="T350" i="9"/>
  <c r="S350" i="9"/>
  <c r="R350" i="9"/>
  <c r="Q350" i="9"/>
  <c r="P350" i="9"/>
  <c r="O350" i="9"/>
  <c r="N350" i="9"/>
  <c r="M350" i="9"/>
  <c r="L350" i="9"/>
  <c r="K350" i="9"/>
  <c r="J350" i="9"/>
  <c r="I350" i="9"/>
  <c r="H350" i="9"/>
  <c r="G350" i="9"/>
  <c r="BD349" i="9"/>
  <c r="BC349" i="9"/>
  <c r="BB349" i="9"/>
  <c r="BA349" i="9"/>
  <c r="AZ349" i="9"/>
  <c r="AY349" i="9"/>
  <c r="AX349" i="9"/>
  <c r="AW349" i="9"/>
  <c r="AV349" i="9"/>
  <c r="AU349" i="9"/>
  <c r="AT349" i="9"/>
  <c r="AS349" i="9"/>
  <c r="AR349" i="9"/>
  <c r="AQ349" i="9"/>
  <c r="AP349" i="9"/>
  <c r="AO349" i="9"/>
  <c r="AN349" i="9"/>
  <c r="AM349" i="9"/>
  <c r="AL349" i="9"/>
  <c r="AK349" i="9"/>
  <c r="AJ349" i="9"/>
  <c r="AI349" i="9"/>
  <c r="AH349" i="9"/>
  <c r="AG349" i="9"/>
  <c r="AF349" i="9"/>
  <c r="AE349" i="9"/>
  <c r="AD349" i="9"/>
  <c r="AC349" i="9"/>
  <c r="AB349" i="9"/>
  <c r="AA349" i="9"/>
  <c r="Z349" i="9"/>
  <c r="Y349" i="9"/>
  <c r="X349" i="9"/>
  <c r="W349" i="9"/>
  <c r="V349" i="9"/>
  <c r="U349" i="9"/>
  <c r="T349" i="9"/>
  <c r="S349" i="9"/>
  <c r="R349" i="9"/>
  <c r="Q349" i="9"/>
  <c r="P349" i="9"/>
  <c r="O349" i="9"/>
  <c r="N349" i="9"/>
  <c r="M349" i="9"/>
  <c r="L349" i="9"/>
  <c r="K349" i="9"/>
  <c r="J349" i="9"/>
  <c r="I349" i="9"/>
  <c r="H349" i="9"/>
  <c r="G349" i="9"/>
  <c r="BD348" i="9"/>
  <c r="BC348" i="9"/>
  <c r="BB348" i="9"/>
  <c r="BA348" i="9"/>
  <c r="AZ348" i="9"/>
  <c r="AY348" i="9"/>
  <c r="AX348" i="9"/>
  <c r="AW348" i="9"/>
  <c r="AV348" i="9"/>
  <c r="AU348" i="9"/>
  <c r="AT348" i="9"/>
  <c r="AS348" i="9"/>
  <c r="AR348" i="9"/>
  <c r="AQ348" i="9"/>
  <c r="AP348" i="9"/>
  <c r="AO348" i="9"/>
  <c r="AN348" i="9"/>
  <c r="AM348" i="9"/>
  <c r="AL348" i="9"/>
  <c r="AK348" i="9"/>
  <c r="AJ348" i="9"/>
  <c r="AI348" i="9"/>
  <c r="AH348" i="9"/>
  <c r="AG348" i="9"/>
  <c r="AF348" i="9"/>
  <c r="AE348" i="9"/>
  <c r="AD348" i="9"/>
  <c r="AC348" i="9"/>
  <c r="AB348" i="9"/>
  <c r="AA348" i="9"/>
  <c r="Z348" i="9"/>
  <c r="Y348" i="9"/>
  <c r="X348" i="9"/>
  <c r="W348" i="9"/>
  <c r="V348" i="9"/>
  <c r="U348" i="9"/>
  <c r="T348" i="9"/>
  <c r="S348" i="9"/>
  <c r="R348" i="9"/>
  <c r="Q348" i="9"/>
  <c r="P348" i="9"/>
  <c r="O348" i="9"/>
  <c r="N348" i="9"/>
  <c r="M348" i="9"/>
  <c r="L348" i="9"/>
  <c r="K348" i="9"/>
  <c r="J348" i="9"/>
  <c r="I348" i="9"/>
  <c r="H348" i="9"/>
  <c r="G348" i="9"/>
  <c r="BD347" i="9"/>
  <c r="BC347" i="9"/>
  <c r="BB347" i="9"/>
  <c r="BA347" i="9"/>
  <c r="AZ347" i="9"/>
  <c r="AY347" i="9"/>
  <c r="AX347" i="9"/>
  <c r="AW347" i="9"/>
  <c r="AV347" i="9"/>
  <c r="AU347" i="9"/>
  <c r="AT347" i="9"/>
  <c r="AS347" i="9"/>
  <c r="AR347" i="9"/>
  <c r="AQ347" i="9"/>
  <c r="AP347" i="9"/>
  <c r="AO347" i="9"/>
  <c r="AN347" i="9"/>
  <c r="AM347" i="9"/>
  <c r="AL347" i="9"/>
  <c r="AK347" i="9"/>
  <c r="AJ347" i="9"/>
  <c r="AI347" i="9"/>
  <c r="AH347" i="9"/>
  <c r="AG347" i="9"/>
  <c r="AF347" i="9"/>
  <c r="AE347" i="9"/>
  <c r="AD347" i="9"/>
  <c r="AC347" i="9"/>
  <c r="AB347" i="9"/>
  <c r="AA347" i="9"/>
  <c r="Z347" i="9"/>
  <c r="Y347" i="9"/>
  <c r="X347" i="9"/>
  <c r="W347" i="9"/>
  <c r="V347" i="9"/>
  <c r="U347" i="9"/>
  <c r="T347" i="9"/>
  <c r="S347" i="9"/>
  <c r="R347" i="9"/>
  <c r="Q347" i="9"/>
  <c r="P347" i="9"/>
  <c r="O347" i="9"/>
  <c r="N347" i="9"/>
  <c r="M347" i="9"/>
  <c r="L347" i="9"/>
  <c r="K347" i="9"/>
  <c r="J347" i="9"/>
  <c r="I347" i="9"/>
  <c r="H347" i="9"/>
  <c r="G347" i="9"/>
  <c r="BD346" i="9"/>
  <c r="BC346" i="9"/>
  <c r="BB346" i="9"/>
  <c r="BA346" i="9"/>
  <c r="AZ346" i="9"/>
  <c r="AY346" i="9"/>
  <c r="AX346" i="9"/>
  <c r="AW346" i="9"/>
  <c r="AV346" i="9"/>
  <c r="AU346" i="9"/>
  <c r="AT346" i="9"/>
  <c r="AS346" i="9"/>
  <c r="AR346" i="9"/>
  <c r="AQ346" i="9"/>
  <c r="AP346" i="9"/>
  <c r="AO346" i="9"/>
  <c r="AN346" i="9"/>
  <c r="AM346" i="9"/>
  <c r="AL346" i="9"/>
  <c r="AK346" i="9"/>
  <c r="AJ346" i="9"/>
  <c r="AI346" i="9"/>
  <c r="AH346" i="9"/>
  <c r="AG346" i="9"/>
  <c r="AF346" i="9"/>
  <c r="AE346" i="9"/>
  <c r="AD346" i="9"/>
  <c r="AC346" i="9"/>
  <c r="AB346" i="9"/>
  <c r="AA346" i="9"/>
  <c r="Z346" i="9"/>
  <c r="Y346" i="9"/>
  <c r="X346" i="9"/>
  <c r="W346" i="9"/>
  <c r="V346" i="9"/>
  <c r="U346" i="9"/>
  <c r="T346" i="9"/>
  <c r="S346" i="9"/>
  <c r="R346" i="9"/>
  <c r="Q346" i="9"/>
  <c r="P346" i="9"/>
  <c r="O346" i="9"/>
  <c r="N346" i="9"/>
  <c r="M346" i="9"/>
  <c r="L346" i="9"/>
  <c r="K346" i="9"/>
  <c r="J346" i="9"/>
  <c r="I346" i="9"/>
  <c r="H346" i="9"/>
  <c r="G346" i="9"/>
  <c r="BD345" i="9"/>
  <c r="BC345" i="9"/>
  <c r="BB345" i="9"/>
  <c r="BA345" i="9"/>
  <c r="AZ345" i="9"/>
  <c r="AY345" i="9"/>
  <c r="AX345" i="9"/>
  <c r="AW345" i="9"/>
  <c r="AV345" i="9"/>
  <c r="AU345" i="9"/>
  <c r="AT345" i="9"/>
  <c r="AS345" i="9"/>
  <c r="AR345" i="9"/>
  <c r="AQ345" i="9"/>
  <c r="AP345" i="9"/>
  <c r="AO345" i="9"/>
  <c r="AN345" i="9"/>
  <c r="AM345" i="9"/>
  <c r="AL345" i="9"/>
  <c r="AK345" i="9"/>
  <c r="AJ345" i="9"/>
  <c r="AI345" i="9"/>
  <c r="AH345" i="9"/>
  <c r="AG345" i="9"/>
  <c r="AF345" i="9"/>
  <c r="AE345" i="9"/>
  <c r="AD345" i="9"/>
  <c r="AC345" i="9"/>
  <c r="AB345" i="9"/>
  <c r="AA345" i="9"/>
  <c r="Z345" i="9"/>
  <c r="Y345" i="9"/>
  <c r="X345" i="9"/>
  <c r="W345" i="9"/>
  <c r="V345" i="9"/>
  <c r="U345" i="9"/>
  <c r="T345" i="9"/>
  <c r="S345" i="9"/>
  <c r="R345" i="9"/>
  <c r="Q345" i="9"/>
  <c r="P345" i="9"/>
  <c r="O345" i="9"/>
  <c r="N345" i="9"/>
  <c r="M345" i="9"/>
  <c r="L345" i="9"/>
  <c r="K345" i="9"/>
  <c r="J345" i="9"/>
  <c r="I345" i="9"/>
  <c r="H345" i="9"/>
  <c r="G345" i="9"/>
  <c r="BD344" i="9"/>
  <c r="BC344" i="9"/>
  <c r="BB344" i="9"/>
  <c r="BA344" i="9"/>
  <c r="AZ344" i="9"/>
  <c r="AY344" i="9"/>
  <c r="AX344" i="9"/>
  <c r="AW344" i="9"/>
  <c r="AV344" i="9"/>
  <c r="AU344" i="9"/>
  <c r="AT344" i="9"/>
  <c r="AS344" i="9"/>
  <c r="AR344" i="9"/>
  <c r="AQ344" i="9"/>
  <c r="AP344" i="9"/>
  <c r="AO344" i="9"/>
  <c r="AN344" i="9"/>
  <c r="AM344" i="9"/>
  <c r="AL344" i="9"/>
  <c r="AK344" i="9"/>
  <c r="AJ344" i="9"/>
  <c r="AI344" i="9"/>
  <c r="AH344" i="9"/>
  <c r="AG344" i="9"/>
  <c r="AF344" i="9"/>
  <c r="AE344" i="9"/>
  <c r="AD344" i="9"/>
  <c r="AC344" i="9"/>
  <c r="AB344" i="9"/>
  <c r="AA344" i="9"/>
  <c r="Z344" i="9"/>
  <c r="Y344" i="9"/>
  <c r="X344" i="9"/>
  <c r="W344" i="9"/>
  <c r="V344" i="9"/>
  <c r="U344" i="9"/>
  <c r="T344" i="9"/>
  <c r="S344" i="9"/>
  <c r="R344" i="9"/>
  <c r="Q344" i="9"/>
  <c r="P344" i="9"/>
  <c r="O344" i="9"/>
  <c r="N344" i="9"/>
  <c r="M344" i="9"/>
  <c r="L344" i="9"/>
  <c r="K344" i="9"/>
  <c r="J344" i="9"/>
  <c r="I344" i="9"/>
  <c r="H344" i="9"/>
  <c r="G344" i="9"/>
  <c r="BD343" i="9"/>
  <c r="BC343" i="9"/>
  <c r="BB343" i="9"/>
  <c r="BA343" i="9"/>
  <c r="AZ343" i="9"/>
  <c r="AY343" i="9"/>
  <c r="AX343" i="9"/>
  <c r="AW343" i="9"/>
  <c r="AV343" i="9"/>
  <c r="AU343" i="9"/>
  <c r="AT343" i="9"/>
  <c r="AS343" i="9"/>
  <c r="AR343" i="9"/>
  <c r="AQ343" i="9"/>
  <c r="AP343" i="9"/>
  <c r="AO343" i="9"/>
  <c r="AN343" i="9"/>
  <c r="AM343" i="9"/>
  <c r="AL343" i="9"/>
  <c r="AK343" i="9"/>
  <c r="AJ343" i="9"/>
  <c r="AI343" i="9"/>
  <c r="AH343" i="9"/>
  <c r="AG343" i="9"/>
  <c r="AF343" i="9"/>
  <c r="AE343" i="9"/>
  <c r="AD343" i="9"/>
  <c r="AC343" i="9"/>
  <c r="AB343" i="9"/>
  <c r="AA343" i="9"/>
  <c r="Z343" i="9"/>
  <c r="Y343" i="9"/>
  <c r="X343" i="9"/>
  <c r="W343" i="9"/>
  <c r="V343" i="9"/>
  <c r="U343" i="9"/>
  <c r="T343" i="9"/>
  <c r="S343" i="9"/>
  <c r="R343" i="9"/>
  <c r="Q343" i="9"/>
  <c r="P343" i="9"/>
  <c r="O343" i="9"/>
  <c r="N343" i="9"/>
  <c r="M343" i="9"/>
  <c r="L343" i="9"/>
  <c r="K343" i="9"/>
  <c r="J343" i="9"/>
  <c r="I343" i="9"/>
  <c r="H343" i="9"/>
  <c r="G343" i="9"/>
  <c r="BD342" i="9"/>
  <c r="BC342" i="9"/>
  <c r="BB342" i="9"/>
  <c r="BA342" i="9"/>
  <c r="AZ342" i="9"/>
  <c r="AY342" i="9"/>
  <c r="AX342" i="9"/>
  <c r="AW342" i="9"/>
  <c r="AV342" i="9"/>
  <c r="AU342" i="9"/>
  <c r="AT342" i="9"/>
  <c r="AS342" i="9"/>
  <c r="AR342" i="9"/>
  <c r="AQ342" i="9"/>
  <c r="AP342" i="9"/>
  <c r="AO342" i="9"/>
  <c r="AN342" i="9"/>
  <c r="AM342" i="9"/>
  <c r="AL342" i="9"/>
  <c r="AK342" i="9"/>
  <c r="AJ342" i="9"/>
  <c r="AI342" i="9"/>
  <c r="AH342" i="9"/>
  <c r="AG342" i="9"/>
  <c r="AF342" i="9"/>
  <c r="AE342" i="9"/>
  <c r="AD342" i="9"/>
  <c r="AC342" i="9"/>
  <c r="AB342" i="9"/>
  <c r="AA342" i="9"/>
  <c r="Z342" i="9"/>
  <c r="Y342" i="9"/>
  <c r="X342" i="9"/>
  <c r="W342" i="9"/>
  <c r="V342" i="9"/>
  <c r="U342" i="9"/>
  <c r="T342" i="9"/>
  <c r="S342" i="9"/>
  <c r="R342" i="9"/>
  <c r="Q342" i="9"/>
  <c r="P342" i="9"/>
  <c r="O342" i="9"/>
  <c r="N342" i="9"/>
  <c r="M342" i="9"/>
  <c r="L342" i="9"/>
  <c r="K342" i="9"/>
  <c r="J342" i="9"/>
  <c r="I342" i="9"/>
  <c r="H342" i="9"/>
  <c r="G342" i="9"/>
  <c r="BD341" i="9"/>
  <c r="BC341" i="9"/>
  <c r="BB341" i="9"/>
  <c r="BA341" i="9"/>
  <c r="AZ341" i="9"/>
  <c r="AY341" i="9"/>
  <c r="AX341" i="9"/>
  <c r="AW341" i="9"/>
  <c r="AV341" i="9"/>
  <c r="AU341" i="9"/>
  <c r="AT341" i="9"/>
  <c r="AS341" i="9"/>
  <c r="AR341" i="9"/>
  <c r="AQ341" i="9"/>
  <c r="AP341" i="9"/>
  <c r="AO341" i="9"/>
  <c r="AN341" i="9"/>
  <c r="AM341" i="9"/>
  <c r="AL341" i="9"/>
  <c r="AK341" i="9"/>
  <c r="AJ341" i="9"/>
  <c r="AI341" i="9"/>
  <c r="AH341" i="9"/>
  <c r="AG341" i="9"/>
  <c r="AF341" i="9"/>
  <c r="AE341" i="9"/>
  <c r="AD341" i="9"/>
  <c r="AC341" i="9"/>
  <c r="AB341" i="9"/>
  <c r="AA341" i="9"/>
  <c r="Z341" i="9"/>
  <c r="Y341" i="9"/>
  <c r="X341" i="9"/>
  <c r="W341" i="9"/>
  <c r="V341" i="9"/>
  <c r="U341" i="9"/>
  <c r="T341" i="9"/>
  <c r="S341" i="9"/>
  <c r="R341" i="9"/>
  <c r="Q341" i="9"/>
  <c r="P341" i="9"/>
  <c r="O341" i="9"/>
  <c r="N341" i="9"/>
  <c r="M341" i="9"/>
  <c r="L341" i="9"/>
  <c r="K341" i="9"/>
  <c r="J341" i="9"/>
  <c r="I341" i="9"/>
  <c r="H341" i="9"/>
  <c r="G341" i="9"/>
  <c r="BD340" i="9"/>
  <c r="BC340" i="9"/>
  <c r="BB340" i="9"/>
  <c r="BA340" i="9"/>
  <c r="AZ340" i="9"/>
  <c r="AY340" i="9"/>
  <c r="AX340" i="9"/>
  <c r="AW340" i="9"/>
  <c r="AV340" i="9"/>
  <c r="AU340" i="9"/>
  <c r="AT340" i="9"/>
  <c r="AS340" i="9"/>
  <c r="AR340" i="9"/>
  <c r="AQ340" i="9"/>
  <c r="AP340" i="9"/>
  <c r="AO340" i="9"/>
  <c r="AN340" i="9"/>
  <c r="AM340" i="9"/>
  <c r="AL340" i="9"/>
  <c r="AK340" i="9"/>
  <c r="AJ340" i="9"/>
  <c r="AI340" i="9"/>
  <c r="AH340" i="9"/>
  <c r="AG340" i="9"/>
  <c r="AF340" i="9"/>
  <c r="AE340" i="9"/>
  <c r="AD340" i="9"/>
  <c r="AC340" i="9"/>
  <c r="AB340" i="9"/>
  <c r="AA340" i="9"/>
  <c r="Z340" i="9"/>
  <c r="Y340" i="9"/>
  <c r="X340" i="9"/>
  <c r="W340" i="9"/>
  <c r="V340" i="9"/>
  <c r="U340" i="9"/>
  <c r="T340" i="9"/>
  <c r="S340" i="9"/>
  <c r="R340" i="9"/>
  <c r="Q340" i="9"/>
  <c r="P340" i="9"/>
  <c r="O340" i="9"/>
  <c r="N340" i="9"/>
  <c r="M340" i="9"/>
  <c r="L340" i="9"/>
  <c r="K340" i="9"/>
  <c r="J340" i="9"/>
  <c r="I340" i="9"/>
  <c r="H340" i="9"/>
  <c r="G340" i="9"/>
  <c r="BD339" i="9"/>
  <c r="BC339" i="9"/>
  <c r="BB339" i="9"/>
  <c r="BA339" i="9"/>
  <c r="AZ339" i="9"/>
  <c r="AY339" i="9"/>
  <c r="AX339" i="9"/>
  <c r="AW339" i="9"/>
  <c r="AV339" i="9"/>
  <c r="AU339" i="9"/>
  <c r="AT339" i="9"/>
  <c r="AS339" i="9"/>
  <c r="AR339" i="9"/>
  <c r="AQ339" i="9"/>
  <c r="AP339" i="9"/>
  <c r="AO339" i="9"/>
  <c r="AN339" i="9"/>
  <c r="AM339" i="9"/>
  <c r="AL339" i="9"/>
  <c r="AK339" i="9"/>
  <c r="AJ339" i="9"/>
  <c r="AI339" i="9"/>
  <c r="AH339" i="9"/>
  <c r="AG339" i="9"/>
  <c r="AF339" i="9"/>
  <c r="AE339" i="9"/>
  <c r="AD339" i="9"/>
  <c r="AC339" i="9"/>
  <c r="AB339" i="9"/>
  <c r="AA339" i="9"/>
  <c r="Z339" i="9"/>
  <c r="Y339" i="9"/>
  <c r="X339" i="9"/>
  <c r="W339" i="9"/>
  <c r="V339" i="9"/>
  <c r="U339" i="9"/>
  <c r="T339" i="9"/>
  <c r="S339" i="9"/>
  <c r="R339" i="9"/>
  <c r="Q339" i="9"/>
  <c r="P339" i="9"/>
  <c r="O339" i="9"/>
  <c r="N339" i="9"/>
  <c r="M339" i="9"/>
  <c r="L339" i="9"/>
  <c r="K339" i="9"/>
  <c r="J339" i="9"/>
  <c r="I339" i="9"/>
  <c r="H339" i="9"/>
  <c r="G339" i="9"/>
  <c r="BD338" i="9"/>
  <c r="BC338" i="9"/>
  <c r="BB338" i="9"/>
  <c r="BA338" i="9"/>
  <c r="AZ338" i="9"/>
  <c r="AY338" i="9"/>
  <c r="AX338" i="9"/>
  <c r="AW338" i="9"/>
  <c r="AV338" i="9"/>
  <c r="AU338" i="9"/>
  <c r="AT338" i="9"/>
  <c r="AS338" i="9"/>
  <c r="AR338" i="9"/>
  <c r="AQ338" i="9"/>
  <c r="AP338" i="9"/>
  <c r="AO338" i="9"/>
  <c r="AN338" i="9"/>
  <c r="AM338" i="9"/>
  <c r="AL338" i="9"/>
  <c r="AK338" i="9"/>
  <c r="AJ338" i="9"/>
  <c r="AI338" i="9"/>
  <c r="AH338" i="9"/>
  <c r="AG338" i="9"/>
  <c r="AF338" i="9"/>
  <c r="AE338" i="9"/>
  <c r="AD338" i="9"/>
  <c r="AC338" i="9"/>
  <c r="AB338" i="9"/>
  <c r="AA338" i="9"/>
  <c r="Z338" i="9"/>
  <c r="Y338" i="9"/>
  <c r="X338" i="9"/>
  <c r="W338" i="9"/>
  <c r="V338" i="9"/>
  <c r="U338" i="9"/>
  <c r="T338" i="9"/>
  <c r="S338" i="9"/>
  <c r="R338" i="9"/>
  <c r="Q338" i="9"/>
  <c r="P338" i="9"/>
  <c r="O338" i="9"/>
  <c r="N338" i="9"/>
  <c r="M338" i="9"/>
  <c r="L338" i="9"/>
  <c r="K338" i="9"/>
  <c r="J338" i="9"/>
  <c r="I338" i="9"/>
  <c r="H338" i="9"/>
  <c r="G338" i="9"/>
  <c r="BD337" i="9"/>
  <c r="BC337" i="9"/>
  <c r="BB337" i="9"/>
  <c r="BA337" i="9"/>
  <c r="AZ337" i="9"/>
  <c r="AY337" i="9"/>
  <c r="AX337" i="9"/>
  <c r="AW337" i="9"/>
  <c r="AV337" i="9"/>
  <c r="AU337" i="9"/>
  <c r="AT337" i="9"/>
  <c r="AS337" i="9"/>
  <c r="AR337" i="9"/>
  <c r="AQ337" i="9"/>
  <c r="AP337" i="9"/>
  <c r="AO337" i="9"/>
  <c r="AN337" i="9"/>
  <c r="AM337" i="9"/>
  <c r="AL337" i="9"/>
  <c r="AK337" i="9"/>
  <c r="AJ337" i="9"/>
  <c r="AI337" i="9"/>
  <c r="AH337" i="9"/>
  <c r="AG337" i="9"/>
  <c r="AF337" i="9"/>
  <c r="AE337" i="9"/>
  <c r="AD337" i="9"/>
  <c r="AC337" i="9"/>
  <c r="AB337" i="9"/>
  <c r="AA337" i="9"/>
  <c r="Z337" i="9"/>
  <c r="Y337" i="9"/>
  <c r="X337" i="9"/>
  <c r="W337" i="9"/>
  <c r="V337" i="9"/>
  <c r="U337" i="9"/>
  <c r="T337" i="9"/>
  <c r="S337" i="9"/>
  <c r="R337" i="9"/>
  <c r="Q337" i="9"/>
  <c r="P337" i="9"/>
  <c r="O337" i="9"/>
  <c r="N337" i="9"/>
  <c r="M337" i="9"/>
  <c r="L337" i="9"/>
  <c r="K337" i="9"/>
  <c r="J337" i="9"/>
  <c r="I337" i="9"/>
  <c r="H337" i="9"/>
  <c r="G337" i="9"/>
  <c r="BD336" i="9"/>
  <c r="BC336" i="9"/>
  <c r="BB336" i="9"/>
  <c r="BA336" i="9"/>
  <c r="AZ336" i="9"/>
  <c r="AY336" i="9"/>
  <c r="AX336" i="9"/>
  <c r="AW336" i="9"/>
  <c r="AV336" i="9"/>
  <c r="AU336" i="9"/>
  <c r="AT336" i="9"/>
  <c r="AS336" i="9"/>
  <c r="AR336" i="9"/>
  <c r="AQ336" i="9"/>
  <c r="AP336" i="9"/>
  <c r="AO336" i="9"/>
  <c r="AN336" i="9"/>
  <c r="AM336" i="9"/>
  <c r="AL336" i="9"/>
  <c r="AK336" i="9"/>
  <c r="AJ336" i="9"/>
  <c r="AI336" i="9"/>
  <c r="AH336" i="9"/>
  <c r="AG336" i="9"/>
  <c r="AF336" i="9"/>
  <c r="AE336" i="9"/>
  <c r="AD336" i="9"/>
  <c r="AC336" i="9"/>
  <c r="AB336" i="9"/>
  <c r="AA336" i="9"/>
  <c r="Z336" i="9"/>
  <c r="Y336" i="9"/>
  <c r="X336" i="9"/>
  <c r="W336" i="9"/>
  <c r="V336" i="9"/>
  <c r="U336" i="9"/>
  <c r="T336" i="9"/>
  <c r="S336" i="9"/>
  <c r="R336" i="9"/>
  <c r="Q336" i="9"/>
  <c r="P336" i="9"/>
  <c r="O336" i="9"/>
  <c r="N336" i="9"/>
  <c r="M336" i="9"/>
  <c r="L336" i="9"/>
  <c r="K336" i="9"/>
  <c r="J336" i="9"/>
  <c r="I336" i="9"/>
  <c r="H336" i="9"/>
  <c r="G336" i="9"/>
  <c r="BD335" i="9"/>
  <c r="BC335" i="9"/>
  <c r="BB335" i="9"/>
  <c r="BA335" i="9"/>
  <c r="AZ335" i="9"/>
  <c r="AY335" i="9"/>
  <c r="AX335" i="9"/>
  <c r="AW335" i="9"/>
  <c r="AV335" i="9"/>
  <c r="AU335" i="9"/>
  <c r="AT335" i="9"/>
  <c r="AS335" i="9"/>
  <c r="AR335" i="9"/>
  <c r="AQ335" i="9"/>
  <c r="AP335" i="9"/>
  <c r="AO335" i="9"/>
  <c r="AN335" i="9"/>
  <c r="AM335" i="9"/>
  <c r="AL335" i="9"/>
  <c r="AK335" i="9"/>
  <c r="AJ335" i="9"/>
  <c r="AI335" i="9"/>
  <c r="AH335" i="9"/>
  <c r="AG335" i="9"/>
  <c r="AF335" i="9"/>
  <c r="AE335" i="9"/>
  <c r="AD335" i="9"/>
  <c r="AC335" i="9"/>
  <c r="AB335" i="9"/>
  <c r="AA335" i="9"/>
  <c r="Z335" i="9"/>
  <c r="Y335" i="9"/>
  <c r="X335" i="9"/>
  <c r="W335" i="9"/>
  <c r="V335" i="9"/>
  <c r="U335" i="9"/>
  <c r="T335" i="9"/>
  <c r="S335" i="9"/>
  <c r="R335" i="9"/>
  <c r="Q335" i="9"/>
  <c r="P335" i="9"/>
  <c r="O335" i="9"/>
  <c r="N335" i="9"/>
  <c r="M335" i="9"/>
  <c r="L335" i="9"/>
  <c r="K335" i="9"/>
  <c r="J335" i="9"/>
  <c r="I335" i="9"/>
  <c r="H335" i="9"/>
  <c r="G335" i="9"/>
  <c r="BD334" i="9"/>
  <c r="BC334" i="9"/>
  <c r="BB334" i="9"/>
  <c r="BA334" i="9"/>
  <c r="AZ334" i="9"/>
  <c r="AY334" i="9"/>
  <c r="AX334" i="9"/>
  <c r="AW334" i="9"/>
  <c r="AV334" i="9"/>
  <c r="AU334" i="9"/>
  <c r="AT334" i="9"/>
  <c r="AS334" i="9"/>
  <c r="AR334" i="9"/>
  <c r="AQ334" i="9"/>
  <c r="AP334" i="9"/>
  <c r="AO334" i="9"/>
  <c r="AN334" i="9"/>
  <c r="AM334" i="9"/>
  <c r="AL334" i="9"/>
  <c r="AK334" i="9"/>
  <c r="AJ334" i="9"/>
  <c r="AI334" i="9"/>
  <c r="AH334" i="9"/>
  <c r="AG334" i="9"/>
  <c r="AF334" i="9"/>
  <c r="AE334" i="9"/>
  <c r="AD334" i="9"/>
  <c r="AC334" i="9"/>
  <c r="AB334" i="9"/>
  <c r="AA334" i="9"/>
  <c r="Z334" i="9"/>
  <c r="Y334" i="9"/>
  <c r="X334" i="9"/>
  <c r="W334" i="9"/>
  <c r="V334" i="9"/>
  <c r="U334" i="9"/>
  <c r="T334" i="9"/>
  <c r="S334" i="9"/>
  <c r="R334" i="9"/>
  <c r="Q334" i="9"/>
  <c r="P334" i="9"/>
  <c r="O334" i="9"/>
  <c r="N334" i="9"/>
  <c r="M334" i="9"/>
  <c r="L334" i="9"/>
  <c r="K334" i="9"/>
  <c r="J334" i="9"/>
  <c r="I334" i="9"/>
  <c r="H334" i="9"/>
  <c r="G334" i="9"/>
  <c r="BD333" i="9"/>
  <c r="BC333" i="9"/>
  <c r="BB333" i="9"/>
  <c r="BA333" i="9"/>
  <c r="AZ333" i="9"/>
  <c r="AY333" i="9"/>
  <c r="AX333" i="9"/>
  <c r="AW333" i="9"/>
  <c r="AV333" i="9"/>
  <c r="AU333" i="9"/>
  <c r="AT333" i="9"/>
  <c r="AS333" i="9"/>
  <c r="AR333" i="9"/>
  <c r="AQ333" i="9"/>
  <c r="AP333" i="9"/>
  <c r="AO333" i="9"/>
  <c r="AN333" i="9"/>
  <c r="AM333" i="9"/>
  <c r="AL333" i="9"/>
  <c r="AK333" i="9"/>
  <c r="AJ333" i="9"/>
  <c r="AI333" i="9"/>
  <c r="AH333" i="9"/>
  <c r="AG333" i="9"/>
  <c r="AF333" i="9"/>
  <c r="AE333" i="9"/>
  <c r="AD333" i="9"/>
  <c r="AC333" i="9"/>
  <c r="AB333" i="9"/>
  <c r="AA333" i="9"/>
  <c r="Z333" i="9"/>
  <c r="Y333" i="9"/>
  <c r="X333" i="9"/>
  <c r="W333" i="9"/>
  <c r="V333" i="9"/>
  <c r="U333" i="9"/>
  <c r="T333" i="9"/>
  <c r="S333" i="9"/>
  <c r="R333" i="9"/>
  <c r="Q333" i="9"/>
  <c r="P333" i="9"/>
  <c r="O333" i="9"/>
  <c r="N333" i="9"/>
  <c r="M333" i="9"/>
  <c r="L333" i="9"/>
  <c r="K333" i="9"/>
  <c r="J333" i="9"/>
  <c r="I333" i="9"/>
  <c r="H333" i="9"/>
  <c r="G333" i="9"/>
  <c r="BD332" i="9"/>
  <c r="BC332" i="9"/>
  <c r="BB332" i="9"/>
  <c r="BA332" i="9"/>
  <c r="AZ332" i="9"/>
  <c r="AY332" i="9"/>
  <c r="AX332" i="9"/>
  <c r="AW332" i="9"/>
  <c r="AV332" i="9"/>
  <c r="AU332" i="9"/>
  <c r="AT332" i="9"/>
  <c r="AS332" i="9"/>
  <c r="AR332" i="9"/>
  <c r="AQ332" i="9"/>
  <c r="AP332" i="9"/>
  <c r="AO332" i="9"/>
  <c r="AN332" i="9"/>
  <c r="AM332" i="9"/>
  <c r="AL332" i="9"/>
  <c r="AK332" i="9"/>
  <c r="AJ332" i="9"/>
  <c r="AI332" i="9"/>
  <c r="AH332" i="9"/>
  <c r="AG332" i="9"/>
  <c r="AF332" i="9"/>
  <c r="AE332" i="9"/>
  <c r="AD332" i="9"/>
  <c r="AC332" i="9"/>
  <c r="AB332" i="9"/>
  <c r="AA332" i="9"/>
  <c r="Z332" i="9"/>
  <c r="Y332" i="9"/>
  <c r="X332" i="9"/>
  <c r="W332" i="9"/>
  <c r="V332" i="9"/>
  <c r="U332" i="9"/>
  <c r="T332" i="9"/>
  <c r="S332" i="9"/>
  <c r="R332" i="9"/>
  <c r="Q332" i="9"/>
  <c r="P332" i="9"/>
  <c r="O332" i="9"/>
  <c r="N332" i="9"/>
  <c r="M332" i="9"/>
  <c r="L332" i="9"/>
  <c r="K332" i="9"/>
  <c r="J332" i="9"/>
  <c r="I332" i="9"/>
  <c r="H332" i="9"/>
  <c r="G332" i="9"/>
  <c r="BD331" i="9"/>
  <c r="BC331" i="9"/>
  <c r="BB331" i="9"/>
  <c r="BA331" i="9"/>
  <c r="AZ331" i="9"/>
  <c r="AY331" i="9"/>
  <c r="AX331" i="9"/>
  <c r="AW331" i="9"/>
  <c r="AV331" i="9"/>
  <c r="AU331" i="9"/>
  <c r="AT331" i="9"/>
  <c r="AS331" i="9"/>
  <c r="AR331" i="9"/>
  <c r="AQ331" i="9"/>
  <c r="AP331" i="9"/>
  <c r="AO331" i="9"/>
  <c r="AN331" i="9"/>
  <c r="AM331" i="9"/>
  <c r="AL331" i="9"/>
  <c r="AK331" i="9"/>
  <c r="AJ331" i="9"/>
  <c r="AI331" i="9"/>
  <c r="AH331" i="9"/>
  <c r="AG331" i="9"/>
  <c r="AF331" i="9"/>
  <c r="AE331" i="9"/>
  <c r="AD331" i="9"/>
  <c r="AC331" i="9"/>
  <c r="AB331" i="9"/>
  <c r="AA331" i="9"/>
  <c r="Z331" i="9"/>
  <c r="Y331" i="9"/>
  <c r="X331" i="9"/>
  <c r="W331" i="9"/>
  <c r="V331" i="9"/>
  <c r="U331" i="9"/>
  <c r="T331" i="9"/>
  <c r="S331" i="9"/>
  <c r="R331" i="9"/>
  <c r="Q331" i="9"/>
  <c r="P331" i="9"/>
  <c r="O331" i="9"/>
  <c r="N331" i="9"/>
  <c r="M331" i="9"/>
  <c r="L331" i="9"/>
  <c r="K331" i="9"/>
  <c r="J331" i="9"/>
  <c r="I331" i="9"/>
  <c r="H331" i="9"/>
  <c r="G331" i="9"/>
  <c r="BD330" i="9"/>
  <c r="BC330" i="9"/>
  <c r="BB330" i="9"/>
  <c r="BA330" i="9"/>
  <c r="AZ330" i="9"/>
  <c r="AY330" i="9"/>
  <c r="AX330" i="9"/>
  <c r="AW330" i="9"/>
  <c r="AV330" i="9"/>
  <c r="AU330" i="9"/>
  <c r="AT330" i="9"/>
  <c r="AS330" i="9"/>
  <c r="AR330" i="9"/>
  <c r="AQ330" i="9"/>
  <c r="AP330" i="9"/>
  <c r="AO330" i="9"/>
  <c r="AN330" i="9"/>
  <c r="AM330" i="9"/>
  <c r="AL330" i="9"/>
  <c r="AK330" i="9"/>
  <c r="AJ330" i="9"/>
  <c r="AI330" i="9"/>
  <c r="AH330" i="9"/>
  <c r="AG330" i="9"/>
  <c r="AF330" i="9"/>
  <c r="AE330" i="9"/>
  <c r="AD330" i="9"/>
  <c r="AC330" i="9"/>
  <c r="AB330" i="9"/>
  <c r="AA330" i="9"/>
  <c r="Z330" i="9"/>
  <c r="Y330" i="9"/>
  <c r="X330" i="9"/>
  <c r="W330" i="9"/>
  <c r="V330" i="9"/>
  <c r="U330" i="9"/>
  <c r="T330" i="9"/>
  <c r="S330" i="9"/>
  <c r="R330" i="9"/>
  <c r="Q330" i="9"/>
  <c r="P330" i="9"/>
  <c r="O330" i="9"/>
  <c r="N330" i="9"/>
  <c r="M330" i="9"/>
  <c r="L330" i="9"/>
  <c r="K330" i="9"/>
  <c r="J330" i="9"/>
  <c r="I330" i="9"/>
  <c r="H330" i="9"/>
  <c r="G330" i="9"/>
  <c r="BD329" i="9"/>
  <c r="BC329" i="9"/>
  <c r="BB329" i="9"/>
  <c r="BA329" i="9"/>
  <c r="AZ329" i="9"/>
  <c r="AY329" i="9"/>
  <c r="AX329" i="9"/>
  <c r="AW329" i="9"/>
  <c r="AV329" i="9"/>
  <c r="AU329" i="9"/>
  <c r="AT329" i="9"/>
  <c r="AS329" i="9"/>
  <c r="AR329" i="9"/>
  <c r="AQ329" i="9"/>
  <c r="AP329" i="9"/>
  <c r="AO329" i="9"/>
  <c r="AN329" i="9"/>
  <c r="AM329" i="9"/>
  <c r="AL329" i="9"/>
  <c r="AK329" i="9"/>
  <c r="AJ329" i="9"/>
  <c r="AI329" i="9"/>
  <c r="AH329" i="9"/>
  <c r="AG329" i="9"/>
  <c r="AF329" i="9"/>
  <c r="AE329" i="9"/>
  <c r="AD329" i="9"/>
  <c r="AC329" i="9"/>
  <c r="AB329" i="9"/>
  <c r="AA329" i="9"/>
  <c r="Z329" i="9"/>
  <c r="Y329" i="9"/>
  <c r="X329" i="9"/>
  <c r="W329" i="9"/>
  <c r="V329" i="9"/>
  <c r="U329" i="9"/>
  <c r="T329" i="9"/>
  <c r="S329" i="9"/>
  <c r="R329" i="9"/>
  <c r="Q329" i="9"/>
  <c r="P329" i="9"/>
  <c r="O329" i="9"/>
  <c r="N329" i="9"/>
  <c r="M329" i="9"/>
  <c r="L329" i="9"/>
  <c r="K329" i="9"/>
  <c r="J329" i="9"/>
  <c r="I329" i="9"/>
  <c r="H329" i="9"/>
  <c r="G329" i="9"/>
  <c r="BD328" i="9"/>
  <c r="BC328" i="9"/>
  <c r="BB328" i="9"/>
  <c r="BA328" i="9"/>
  <c r="AZ328" i="9"/>
  <c r="AY328" i="9"/>
  <c r="AX328" i="9"/>
  <c r="AW328" i="9"/>
  <c r="AV328" i="9"/>
  <c r="AU328" i="9"/>
  <c r="AT328" i="9"/>
  <c r="AS328" i="9"/>
  <c r="AR328" i="9"/>
  <c r="AQ328" i="9"/>
  <c r="AP328" i="9"/>
  <c r="AO328" i="9"/>
  <c r="AN328" i="9"/>
  <c r="AM328" i="9"/>
  <c r="AL328" i="9"/>
  <c r="AK328" i="9"/>
  <c r="AJ328" i="9"/>
  <c r="AI328" i="9"/>
  <c r="AH328" i="9"/>
  <c r="AG328" i="9"/>
  <c r="AF328" i="9"/>
  <c r="AE328" i="9"/>
  <c r="AD328" i="9"/>
  <c r="AC328" i="9"/>
  <c r="AB328" i="9"/>
  <c r="AA328" i="9"/>
  <c r="Z328" i="9"/>
  <c r="Y328" i="9"/>
  <c r="X328" i="9"/>
  <c r="W328" i="9"/>
  <c r="V328" i="9"/>
  <c r="U328" i="9"/>
  <c r="T328" i="9"/>
  <c r="S328" i="9"/>
  <c r="R328" i="9"/>
  <c r="Q328" i="9"/>
  <c r="P328" i="9"/>
  <c r="O328" i="9"/>
  <c r="N328" i="9"/>
  <c r="M328" i="9"/>
  <c r="L328" i="9"/>
  <c r="K328" i="9"/>
  <c r="J328" i="9"/>
  <c r="I328" i="9"/>
  <c r="H328" i="9"/>
  <c r="G328" i="9"/>
  <c r="BD327" i="9"/>
  <c r="BC327" i="9"/>
  <c r="BB327" i="9"/>
  <c r="BA327" i="9"/>
  <c r="AZ327" i="9"/>
  <c r="AY327" i="9"/>
  <c r="AX327" i="9"/>
  <c r="AW327" i="9"/>
  <c r="AV327" i="9"/>
  <c r="AU327" i="9"/>
  <c r="AT327" i="9"/>
  <c r="AS327" i="9"/>
  <c r="AR327" i="9"/>
  <c r="AQ327" i="9"/>
  <c r="AP327" i="9"/>
  <c r="AO327" i="9"/>
  <c r="AN327" i="9"/>
  <c r="AM327" i="9"/>
  <c r="AL327" i="9"/>
  <c r="AK327" i="9"/>
  <c r="AJ327" i="9"/>
  <c r="AI327" i="9"/>
  <c r="AH327" i="9"/>
  <c r="AG327" i="9"/>
  <c r="AF327" i="9"/>
  <c r="AE327" i="9"/>
  <c r="AD327" i="9"/>
  <c r="AC327" i="9"/>
  <c r="AB327" i="9"/>
  <c r="AA327" i="9"/>
  <c r="Z327" i="9"/>
  <c r="Y327" i="9"/>
  <c r="X327" i="9"/>
  <c r="W327" i="9"/>
  <c r="V327" i="9"/>
  <c r="U327" i="9"/>
  <c r="T327" i="9"/>
  <c r="S327" i="9"/>
  <c r="R327" i="9"/>
  <c r="Q327" i="9"/>
  <c r="P327" i="9"/>
  <c r="O327" i="9"/>
  <c r="N327" i="9"/>
  <c r="M327" i="9"/>
  <c r="L327" i="9"/>
  <c r="K327" i="9"/>
  <c r="J327" i="9"/>
  <c r="I327" i="9"/>
  <c r="H327" i="9"/>
  <c r="G327" i="9"/>
  <c r="BD326" i="9"/>
  <c r="BC326" i="9"/>
  <c r="BB326" i="9"/>
  <c r="BA326" i="9"/>
  <c r="AZ326" i="9"/>
  <c r="AY326" i="9"/>
  <c r="AX326" i="9"/>
  <c r="AW326" i="9"/>
  <c r="AV326" i="9"/>
  <c r="AU326" i="9"/>
  <c r="AT326" i="9"/>
  <c r="AS326" i="9"/>
  <c r="AR326" i="9"/>
  <c r="AQ326" i="9"/>
  <c r="AP326" i="9"/>
  <c r="AO326" i="9"/>
  <c r="AN326" i="9"/>
  <c r="AM326" i="9"/>
  <c r="AL326" i="9"/>
  <c r="AK326" i="9"/>
  <c r="AJ326" i="9"/>
  <c r="AI326" i="9"/>
  <c r="AH326" i="9"/>
  <c r="AG326" i="9"/>
  <c r="AF326" i="9"/>
  <c r="AE326" i="9"/>
  <c r="AD326" i="9"/>
  <c r="AC326" i="9"/>
  <c r="AB326" i="9"/>
  <c r="AA326" i="9"/>
  <c r="Z326" i="9"/>
  <c r="Y326" i="9"/>
  <c r="X326" i="9"/>
  <c r="W326" i="9"/>
  <c r="V326" i="9"/>
  <c r="U326" i="9"/>
  <c r="T326" i="9"/>
  <c r="S326" i="9"/>
  <c r="R326" i="9"/>
  <c r="Q326" i="9"/>
  <c r="P326" i="9"/>
  <c r="O326" i="9"/>
  <c r="N326" i="9"/>
  <c r="M326" i="9"/>
  <c r="L326" i="9"/>
  <c r="K326" i="9"/>
  <c r="J326" i="9"/>
  <c r="I326" i="9"/>
  <c r="H326" i="9"/>
  <c r="G326" i="9"/>
  <c r="BD325" i="9"/>
  <c r="BC325" i="9"/>
  <c r="BB325" i="9"/>
  <c r="BA325" i="9"/>
  <c r="AZ325" i="9"/>
  <c r="AY325" i="9"/>
  <c r="AX325" i="9"/>
  <c r="AW325" i="9"/>
  <c r="AV325" i="9"/>
  <c r="AU325" i="9"/>
  <c r="AT325" i="9"/>
  <c r="AS325" i="9"/>
  <c r="AR325" i="9"/>
  <c r="AQ325" i="9"/>
  <c r="AP325" i="9"/>
  <c r="AO325" i="9"/>
  <c r="AN325" i="9"/>
  <c r="AM325" i="9"/>
  <c r="AL325" i="9"/>
  <c r="AK325" i="9"/>
  <c r="AJ325" i="9"/>
  <c r="AI325" i="9"/>
  <c r="AH325" i="9"/>
  <c r="AG325" i="9"/>
  <c r="AF325" i="9"/>
  <c r="AE325" i="9"/>
  <c r="AD325" i="9"/>
  <c r="AC325" i="9"/>
  <c r="AB325" i="9"/>
  <c r="AA325" i="9"/>
  <c r="Z325" i="9"/>
  <c r="Y325" i="9"/>
  <c r="X325" i="9"/>
  <c r="W325" i="9"/>
  <c r="V325" i="9"/>
  <c r="U325" i="9"/>
  <c r="T325" i="9"/>
  <c r="S325" i="9"/>
  <c r="R325" i="9"/>
  <c r="Q325" i="9"/>
  <c r="P325" i="9"/>
  <c r="O325" i="9"/>
  <c r="N325" i="9"/>
  <c r="M325" i="9"/>
  <c r="L325" i="9"/>
  <c r="K325" i="9"/>
  <c r="J325" i="9"/>
  <c r="I325" i="9"/>
  <c r="H325" i="9"/>
  <c r="G325" i="9"/>
  <c r="BD324" i="9"/>
  <c r="BC324" i="9"/>
  <c r="BB324" i="9"/>
  <c r="BA324" i="9"/>
  <c r="AZ324" i="9"/>
  <c r="AY324" i="9"/>
  <c r="AX324" i="9"/>
  <c r="AW324" i="9"/>
  <c r="AV324" i="9"/>
  <c r="AU324" i="9"/>
  <c r="AT324" i="9"/>
  <c r="AS324" i="9"/>
  <c r="AR324" i="9"/>
  <c r="AQ324" i="9"/>
  <c r="AP324" i="9"/>
  <c r="AO324" i="9"/>
  <c r="AN324" i="9"/>
  <c r="AM324" i="9"/>
  <c r="AL324" i="9"/>
  <c r="AK324" i="9"/>
  <c r="AJ324" i="9"/>
  <c r="AI324" i="9"/>
  <c r="AH324" i="9"/>
  <c r="AG324" i="9"/>
  <c r="AF324" i="9"/>
  <c r="AE324" i="9"/>
  <c r="AD324" i="9"/>
  <c r="AC324" i="9"/>
  <c r="AB324" i="9"/>
  <c r="AA324" i="9"/>
  <c r="Z324" i="9"/>
  <c r="Y324" i="9"/>
  <c r="X324" i="9"/>
  <c r="W324" i="9"/>
  <c r="V324" i="9"/>
  <c r="U324" i="9"/>
  <c r="T324" i="9"/>
  <c r="S324" i="9"/>
  <c r="R324" i="9"/>
  <c r="Q324" i="9"/>
  <c r="P324" i="9"/>
  <c r="O324" i="9"/>
  <c r="N324" i="9"/>
  <c r="M324" i="9"/>
  <c r="L324" i="9"/>
  <c r="K324" i="9"/>
  <c r="J324" i="9"/>
  <c r="I324" i="9"/>
  <c r="H324" i="9"/>
  <c r="G324" i="9"/>
  <c r="BD323" i="9"/>
  <c r="BC323" i="9"/>
  <c r="BB323" i="9"/>
  <c r="BA323" i="9"/>
  <c r="AZ323" i="9"/>
  <c r="AY323" i="9"/>
  <c r="AX323" i="9"/>
  <c r="AW323" i="9"/>
  <c r="AV323" i="9"/>
  <c r="AU323" i="9"/>
  <c r="AT323" i="9"/>
  <c r="AS323" i="9"/>
  <c r="AR323" i="9"/>
  <c r="AQ323" i="9"/>
  <c r="AP323" i="9"/>
  <c r="AO323" i="9"/>
  <c r="AN323" i="9"/>
  <c r="AM323" i="9"/>
  <c r="AL323" i="9"/>
  <c r="AK323" i="9"/>
  <c r="AJ323" i="9"/>
  <c r="AI323" i="9"/>
  <c r="AH323" i="9"/>
  <c r="AG323" i="9"/>
  <c r="AF323" i="9"/>
  <c r="AE323" i="9"/>
  <c r="AD323" i="9"/>
  <c r="AC323" i="9"/>
  <c r="AB323" i="9"/>
  <c r="AA323" i="9"/>
  <c r="Z323" i="9"/>
  <c r="Y323" i="9"/>
  <c r="X323" i="9"/>
  <c r="W323" i="9"/>
  <c r="V323" i="9"/>
  <c r="U323" i="9"/>
  <c r="T323" i="9"/>
  <c r="S323" i="9"/>
  <c r="R323" i="9"/>
  <c r="Q323" i="9"/>
  <c r="P323" i="9"/>
  <c r="O323" i="9"/>
  <c r="N323" i="9"/>
  <c r="M323" i="9"/>
  <c r="L323" i="9"/>
  <c r="K323" i="9"/>
  <c r="J323" i="9"/>
  <c r="I323" i="9"/>
  <c r="H323" i="9"/>
  <c r="G323" i="9"/>
  <c r="BD322" i="9"/>
  <c r="BC322" i="9"/>
  <c r="BB322" i="9"/>
  <c r="BA322" i="9"/>
  <c r="AZ322" i="9"/>
  <c r="AY322" i="9"/>
  <c r="AX322" i="9"/>
  <c r="AW322" i="9"/>
  <c r="AV322" i="9"/>
  <c r="AU322" i="9"/>
  <c r="AT322" i="9"/>
  <c r="AS322" i="9"/>
  <c r="AR322" i="9"/>
  <c r="AQ322" i="9"/>
  <c r="AP322" i="9"/>
  <c r="AO322" i="9"/>
  <c r="AN322" i="9"/>
  <c r="AM322" i="9"/>
  <c r="AL322" i="9"/>
  <c r="AK322" i="9"/>
  <c r="AJ322" i="9"/>
  <c r="AI322" i="9"/>
  <c r="AH322" i="9"/>
  <c r="AG322" i="9"/>
  <c r="AF322" i="9"/>
  <c r="AE322" i="9"/>
  <c r="AD322" i="9"/>
  <c r="AC322" i="9"/>
  <c r="AB322" i="9"/>
  <c r="AA322" i="9"/>
  <c r="Z322" i="9"/>
  <c r="Y322" i="9"/>
  <c r="X322" i="9"/>
  <c r="W322" i="9"/>
  <c r="V322" i="9"/>
  <c r="U322" i="9"/>
  <c r="T322" i="9"/>
  <c r="S322" i="9"/>
  <c r="R322" i="9"/>
  <c r="Q322" i="9"/>
  <c r="P322" i="9"/>
  <c r="O322" i="9"/>
  <c r="N322" i="9"/>
  <c r="M322" i="9"/>
  <c r="L322" i="9"/>
  <c r="K322" i="9"/>
  <c r="J322" i="9"/>
  <c r="I322" i="9"/>
  <c r="H322" i="9"/>
  <c r="G322" i="9"/>
  <c r="BD321" i="9"/>
  <c r="BC321" i="9"/>
  <c r="BB321" i="9"/>
  <c r="BA321" i="9"/>
  <c r="AZ321" i="9"/>
  <c r="AY321" i="9"/>
  <c r="AX321" i="9"/>
  <c r="AW321" i="9"/>
  <c r="AV321" i="9"/>
  <c r="AU321" i="9"/>
  <c r="AT321" i="9"/>
  <c r="AS321" i="9"/>
  <c r="AR321" i="9"/>
  <c r="AQ321" i="9"/>
  <c r="AP321" i="9"/>
  <c r="AO321" i="9"/>
  <c r="AN321" i="9"/>
  <c r="AM321" i="9"/>
  <c r="AL321" i="9"/>
  <c r="AK321" i="9"/>
  <c r="AJ321" i="9"/>
  <c r="AI321" i="9"/>
  <c r="AH321" i="9"/>
  <c r="AG321" i="9"/>
  <c r="AF321" i="9"/>
  <c r="AE321" i="9"/>
  <c r="AD321" i="9"/>
  <c r="AC321" i="9"/>
  <c r="AB321" i="9"/>
  <c r="AA321" i="9"/>
  <c r="Z321" i="9"/>
  <c r="Y321" i="9"/>
  <c r="X321" i="9"/>
  <c r="W321" i="9"/>
  <c r="V321" i="9"/>
  <c r="U321" i="9"/>
  <c r="T321" i="9"/>
  <c r="S321" i="9"/>
  <c r="R321" i="9"/>
  <c r="Q321" i="9"/>
  <c r="P321" i="9"/>
  <c r="O321" i="9"/>
  <c r="N321" i="9"/>
  <c r="M321" i="9"/>
  <c r="L321" i="9"/>
  <c r="K321" i="9"/>
  <c r="J321" i="9"/>
  <c r="I321" i="9"/>
  <c r="H321" i="9"/>
  <c r="G321" i="9"/>
  <c r="BD320" i="9"/>
  <c r="BC320" i="9"/>
  <c r="BB320" i="9"/>
  <c r="BA320" i="9"/>
  <c r="AZ320" i="9"/>
  <c r="AY320" i="9"/>
  <c r="AX320" i="9"/>
  <c r="AW320" i="9"/>
  <c r="AV320" i="9"/>
  <c r="AU320" i="9"/>
  <c r="AT320" i="9"/>
  <c r="AS320" i="9"/>
  <c r="AR320" i="9"/>
  <c r="AQ320" i="9"/>
  <c r="AP320" i="9"/>
  <c r="AO320" i="9"/>
  <c r="AN320" i="9"/>
  <c r="AM320" i="9"/>
  <c r="AL320" i="9"/>
  <c r="AK320" i="9"/>
  <c r="AJ320" i="9"/>
  <c r="AI320" i="9"/>
  <c r="AH320" i="9"/>
  <c r="AG320" i="9"/>
  <c r="AF320" i="9"/>
  <c r="AE320" i="9"/>
  <c r="AD320" i="9"/>
  <c r="AC320" i="9"/>
  <c r="AB320" i="9"/>
  <c r="AA320" i="9"/>
  <c r="Z320" i="9"/>
  <c r="Y320" i="9"/>
  <c r="X320" i="9"/>
  <c r="W320" i="9"/>
  <c r="V320" i="9"/>
  <c r="U320" i="9"/>
  <c r="T320" i="9"/>
  <c r="S320" i="9"/>
  <c r="R320" i="9"/>
  <c r="Q320" i="9"/>
  <c r="P320" i="9"/>
  <c r="O320" i="9"/>
  <c r="N320" i="9"/>
  <c r="M320" i="9"/>
  <c r="L320" i="9"/>
  <c r="K320" i="9"/>
  <c r="J320" i="9"/>
  <c r="I320" i="9"/>
  <c r="H320" i="9"/>
  <c r="G320" i="9"/>
  <c r="BD319" i="9"/>
  <c r="BC319" i="9"/>
  <c r="BB319" i="9"/>
  <c r="BA319" i="9"/>
  <c r="AZ319" i="9"/>
  <c r="AY319" i="9"/>
  <c r="AX319" i="9"/>
  <c r="AW319" i="9"/>
  <c r="AV319" i="9"/>
  <c r="AU319" i="9"/>
  <c r="AT319" i="9"/>
  <c r="AS319" i="9"/>
  <c r="AR319" i="9"/>
  <c r="AQ319" i="9"/>
  <c r="AP319" i="9"/>
  <c r="AO319" i="9"/>
  <c r="AN319" i="9"/>
  <c r="AM319" i="9"/>
  <c r="AL319" i="9"/>
  <c r="AK319" i="9"/>
  <c r="AJ319" i="9"/>
  <c r="AI319" i="9"/>
  <c r="AH319" i="9"/>
  <c r="AG319" i="9"/>
  <c r="AF319" i="9"/>
  <c r="AE319" i="9"/>
  <c r="AD319" i="9"/>
  <c r="AC319" i="9"/>
  <c r="AB319" i="9"/>
  <c r="AA319" i="9"/>
  <c r="Z319" i="9"/>
  <c r="Y319" i="9"/>
  <c r="X319" i="9"/>
  <c r="W319" i="9"/>
  <c r="V319" i="9"/>
  <c r="U319" i="9"/>
  <c r="T319" i="9"/>
  <c r="S319" i="9"/>
  <c r="R319" i="9"/>
  <c r="Q319" i="9"/>
  <c r="P319" i="9"/>
  <c r="O319" i="9"/>
  <c r="N319" i="9"/>
  <c r="M319" i="9"/>
  <c r="L319" i="9"/>
  <c r="K319" i="9"/>
  <c r="J319" i="9"/>
  <c r="I319" i="9"/>
  <c r="H319" i="9"/>
  <c r="G319" i="9"/>
  <c r="BD318" i="9"/>
  <c r="BC318" i="9"/>
  <c r="BB318" i="9"/>
  <c r="BA318" i="9"/>
  <c r="AZ318" i="9"/>
  <c r="AY318" i="9"/>
  <c r="AX318" i="9"/>
  <c r="AW318" i="9"/>
  <c r="AV318" i="9"/>
  <c r="AU318" i="9"/>
  <c r="AT318" i="9"/>
  <c r="AS318" i="9"/>
  <c r="AR318" i="9"/>
  <c r="AQ318" i="9"/>
  <c r="AP318" i="9"/>
  <c r="AO318" i="9"/>
  <c r="AN318" i="9"/>
  <c r="AM318" i="9"/>
  <c r="AL318" i="9"/>
  <c r="AK318" i="9"/>
  <c r="AJ318" i="9"/>
  <c r="AI318" i="9"/>
  <c r="AH318" i="9"/>
  <c r="AG318" i="9"/>
  <c r="AF318" i="9"/>
  <c r="AE318" i="9"/>
  <c r="AD318" i="9"/>
  <c r="AC318" i="9"/>
  <c r="AB318" i="9"/>
  <c r="AA318" i="9"/>
  <c r="Z318" i="9"/>
  <c r="Y318" i="9"/>
  <c r="X318" i="9"/>
  <c r="W318" i="9"/>
  <c r="V318" i="9"/>
  <c r="U318" i="9"/>
  <c r="T318" i="9"/>
  <c r="S318" i="9"/>
  <c r="R318" i="9"/>
  <c r="Q318" i="9"/>
  <c r="P318" i="9"/>
  <c r="O318" i="9"/>
  <c r="N318" i="9"/>
  <c r="M318" i="9"/>
  <c r="L318" i="9"/>
  <c r="K318" i="9"/>
  <c r="J318" i="9"/>
  <c r="I318" i="9"/>
  <c r="H318" i="9"/>
  <c r="G318" i="9"/>
  <c r="BD317" i="9"/>
  <c r="BC317" i="9"/>
  <c r="BB317" i="9"/>
  <c r="BA317" i="9"/>
  <c r="AZ317" i="9"/>
  <c r="AY317" i="9"/>
  <c r="AX317" i="9"/>
  <c r="AW317" i="9"/>
  <c r="AV317" i="9"/>
  <c r="AU317" i="9"/>
  <c r="AT317" i="9"/>
  <c r="AS317" i="9"/>
  <c r="AR317" i="9"/>
  <c r="AQ317" i="9"/>
  <c r="AP317" i="9"/>
  <c r="AO317" i="9"/>
  <c r="AN317" i="9"/>
  <c r="AM317" i="9"/>
  <c r="AL317" i="9"/>
  <c r="AK317" i="9"/>
  <c r="AJ317" i="9"/>
  <c r="AI317" i="9"/>
  <c r="AH317" i="9"/>
  <c r="AG317" i="9"/>
  <c r="AF317" i="9"/>
  <c r="AE317" i="9"/>
  <c r="AD317" i="9"/>
  <c r="AC317" i="9"/>
  <c r="AB317" i="9"/>
  <c r="AA317" i="9"/>
  <c r="Z317" i="9"/>
  <c r="Y317" i="9"/>
  <c r="X317" i="9"/>
  <c r="W317" i="9"/>
  <c r="V317" i="9"/>
  <c r="U317" i="9"/>
  <c r="T317" i="9"/>
  <c r="S317" i="9"/>
  <c r="R317" i="9"/>
  <c r="Q317" i="9"/>
  <c r="P317" i="9"/>
  <c r="O317" i="9"/>
  <c r="N317" i="9"/>
  <c r="M317" i="9"/>
  <c r="L317" i="9"/>
  <c r="K317" i="9"/>
  <c r="J317" i="9"/>
  <c r="I317" i="9"/>
  <c r="H317" i="9"/>
  <c r="G317" i="9"/>
  <c r="BD316" i="9"/>
  <c r="BC316" i="9"/>
  <c r="BB316" i="9"/>
  <c r="BA316" i="9"/>
  <c r="AZ316" i="9"/>
  <c r="AY316" i="9"/>
  <c r="AX316" i="9"/>
  <c r="AW316" i="9"/>
  <c r="AV316" i="9"/>
  <c r="AU316" i="9"/>
  <c r="AT316" i="9"/>
  <c r="AS316" i="9"/>
  <c r="AR316" i="9"/>
  <c r="AQ316" i="9"/>
  <c r="AP316" i="9"/>
  <c r="AO316" i="9"/>
  <c r="AN316" i="9"/>
  <c r="AM316" i="9"/>
  <c r="AL316" i="9"/>
  <c r="AK316" i="9"/>
  <c r="AJ316" i="9"/>
  <c r="AI316" i="9"/>
  <c r="AH316" i="9"/>
  <c r="AG316" i="9"/>
  <c r="AF316" i="9"/>
  <c r="AE316" i="9"/>
  <c r="AD316" i="9"/>
  <c r="AC316" i="9"/>
  <c r="AB316" i="9"/>
  <c r="AA316" i="9"/>
  <c r="Z316" i="9"/>
  <c r="Y316" i="9"/>
  <c r="X316" i="9"/>
  <c r="W316" i="9"/>
  <c r="V316" i="9"/>
  <c r="U316" i="9"/>
  <c r="T316" i="9"/>
  <c r="S316" i="9"/>
  <c r="R316" i="9"/>
  <c r="Q316" i="9"/>
  <c r="P316" i="9"/>
  <c r="O316" i="9"/>
  <c r="N316" i="9"/>
  <c r="M316" i="9"/>
  <c r="L316" i="9"/>
  <c r="K316" i="9"/>
  <c r="J316" i="9"/>
  <c r="I316" i="9"/>
  <c r="H316" i="9"/>
  <c r="G316" i="9"/>
  <c r="BD315" i="9"/>
  <c r="BC315" i="9"/>
  <c r="BB315" i="9"/>
  <c r="BA315" i="9"/>
  <c r="AZ315" i="9"/>
  <c r="AY315" i="9"/>
  <c r="AX315" i="9"/>
  <c r="AW315" i="9"/>
  <c r="AV315" i="9"/>
  <c r="AU315" i="9"/>
  <c r="AT315" i="9"/>
  <c r="AS315" i="9"/>
  <c r="AR315" i="9"/>
  <c r="AQ315" i="9"/>
  <c r="AP315" i="9"/>
  <c r="AO315" i="9"/>
  <c r="AN315" i="9"/>
  <c r="AM315" i="9"/>
  <c r="AL315" i="9"/>
  <c r="AK315" i="9"/>
  <c r="AJ315" i="9"/>
  <c r="AI315" i="9"/>
  <c r="AH315" i="9"/>
  <c r="AG315" i="9"/>
  <c r="AF315" i="9"/>
  <c r="AE315" i="9"/>
  <c r="AD315" i="9"/>
  <c r="AC315" i="9"/>
  <c r="AB315" i="9"/>
  <c r="AA315" i="9"/>
  <c r="Z315" i="9"/>
  <c r="Y315" i="9"/>
  <c r="X315" i="9"/>
  <c r="W315" i="9"/>
  <c r="V315" i="9"/>
  <c r="U315" i="9"/>
  <c r="T315" i="9"/>
  <c r="S315" i="9"/>
  <c r="R315" i="9"/>
  <c r="Q315" i="9"/>
  <c r="P315" i="9"/>
  <c r="O315" i="9"/>
  <c r="N315" i="9"/>
  <c r="M315" i="9"/>
  <c r="L315" i="9"/>
  <c r="K315" i="9"/>
  <c r="J315" i="9"/>
  <c r="I315" i="9"/>
  <c r="H315" i="9"/>
  <c r="G315" i="9"/>
  <c r="BD314" i="9"/>
  <c r="BC314" i="9"/>
  <c r="BB314" i="9"/>
  <c r="BA314" i="9"/>
  <c r="AZ314" i="9"/>
  <c r="AY314" i="9"/>
  <c r="AX314" i="9"/>
  <c r="AW314" i="9"/>
  <c r="AV314" i="9"/>
  <c r="AU314" i="9"/>
  <c r="AT314" i="9"/>
  <c r="AS314" i="9"/>
  <c r="AR314" i="9"/>
  <c r="AQ314" i="9"/>
  <c r="AP314" i="9"/>
  <c r="AO314" i="9"/>
  <c r="AN314" i="9"/>
  <c r="AM314" i="9"/>
  <c r="AL314" i="9"/>
  <c r="AK314" i="9"/>
  <c r="AJ314" i="9"/>
  <c r="AI314" i="9"/>
  <c r="AH314" i="9"/>
  <c r="AG314" i="9"/>
  <c r="AF314" i="9"/>
  <c r="AE314" i="9"/>
  <c r="AD314" i="9"/>
  <c r="AC314" i="9"/>
  <c r="AB314" i="9"/>
  <c r="AA314" i="9"/>
  <c r="Z314" i="9"/>
  <c r="Y314" i="9"/>
  <c r="X314" i="9"/>
  <c r="W314" i="9"/>
  <c r="V314" i="9"/>
  <c r="U314" i="9"/>
  <c r="T314" i="9"/>
  <c r="S314" i="9"/>
  <c r="R314" i="9"/>
  <c r="Q314" i="9"/>
  <c r="P314" i="9"/>
  <c r="O314" i="9"/>
  <c r="N314" i="9"/>
  <c r="M314" i="9"/>
  <c r="L314" i="9"/>
  <c r="K314" i="9"/>
  <c r="J314" i="9"/>
  <c r="I314" i="9"/>
  <c r="H314" i="9"/>
  <c r="G314" i="9"/>
  <c r="BD313" i="9"/>
  <c r="BC313" i="9"/>
  <c r="BB313" i="9"/>
  <c r="BA313" i="9"/>
  <c r="AZ313" i="9"/>
  <c r="AY313" i="9"/>
  <c r="AX313" i="9"/>
  <c r="AW313" i="9"/>
  <c r="AV313" i="9"/>
  <c r="AU313" i="9"/>
  <c r="AT313" i="9"/>
  <c r="AS313" i="9"/>
  <c r="AR313" i="9"/>
  <c r="AQ313" i="9"/>
  <c r="AP313" i="9"/>
  <c r="AO313" i="9"/>
  <c r="AN313" i="9"/>
  <c r="AM313" i="9"/>
  <c r="AL313" i="9"/>
  <c r="AK313" i="9"/>
  <c r="AJ313" i="9"/>
  <c r="AI313" i="9"/>
  <c r="AH313" i="9"/>
  <c r="AG313" i="9"/>
  <c r="AF313" i="9"/>
  <c r="AE313" i="9"/>
  <c r="AD313" i="9"/>
  <c r="AC313" i="9"/>
  <c r="AB313" i="9"/>
  <c r="AA313" i="9"/>
  <c r="Z313" i="9"/>
  <c r="Y313" i="9"/>
  <c r="X313" i="9"/>
  <c r="W313" i="9"/>
  <c r="V313" i="9"/>
  <c r="U313" i="9"/>
  <c r="T313" i="9"/>
  <c r="S313" i="9"/>
  <c r="R313" i="9"/>
  <c r="Q313" i="9"/>
  <c r="P313" i="9"/>
  <c r="O313" i="9"/>
  <c r="N313" i="9"/>
  <c r="M313" i="9"/>
  <c r="L313" i="9"/>
  <c r="K313" i="9"/>
  <c r="J313" i="9"/>
  <c r="I313" i="9"/>
  <c r="H313" i="9"/>
  <c r="G313" i="9"/>
  <c r="BD312" i="9"/>
  <c r="BC312" i="9"/>
  <c r="BB312" i="9"/>
  <c r="BA312" i="9"/>
  <c r="AZ312" i="9"/>
  <c r="AY312" i="9"/>
  <c r="AX312" i="9"/>
  <c r="AW312" i="9"/>
  <c r="AV312" i="9"/>
  <c r="AU312" i="9"/>
  <c r="AT312" i="9"/>
  <c r="AS312" i="9"/>
  <c r="AR312" i="9"/>
  <c r="AQ312" i="9"/>
  <c r="AP312" i="9"/>
  <c r="AO312" i="9"/>
  <c r="AN312" i="9"/>
  <c r="AM312" i="9"/>
  <c r="AL312" i="9"/>
  <c r="AK312" i="9"/>
  <c r="AJ312" i="9"/>
  <c r="AI312" i="9"/>
  <c r="AH312" i="9"/>
  <c r="AG312" i="9"/>
  <c r="AF312" i="9"/>
  <c r="AE312" i="9"/>
  <c r="AD312" i="9"/>
  <c r="AC312" i="9"/>
  <c r="AB312" i="9"/>
  <c r="AA312" i="9"/>
  <c r="Z312" i="9"/>
  <c r="Y312" i="9"/>
  <c r="X312" i="9"/>
  <c r="W312" i="9"/>
  <c r="V312" i="9"/>
  <c r="U312" i="9"/>
  <c r="T312" i="9"/>
  <c r="S312" i="9"/>
  <c r="R312" i="9"/>
  <c r="Q312" i="9"/>
  <c r="P312" i="9"/>
  <c r="O312" i="9"/>
  <c r="N312" i="9"/>
  <c r="M312" i="9"/>
  <c r="L312" i="9"/>
  <c r="K312" i="9"/>
  <c r="J312" i="9"/>
  <c r="I312" i="9"/>
  <c r="H312" i="9"/>
  <c r="G312" i="9"/>
  <c r="BD311" i="9"/>
  <c r="BC311" i="9"/>
  <c r="BB311" i="9"/>
  <c r="BA311" i="9"/>
  <c r="AZ311" i="9"/>
  <c r="AY311" i="9"/>
  <c r="AX311" i="9"/>
  <c r="AW311" i="9"/>
  <c r="AV311" i="9"/>
  <c r="AU311" i="9"/>
  <c r="AT311" i="9"/>
  <c r="AS311" i="9"/>
  <c r="AR311" i="9"/>
  <c r="AQ311" i="9"/>
  <c r="AP311" i="9"/>
  <c r="AO311" i="9"/>
  <c r="AN311" i="9"/>
  <c r="AM311" i="9"/>
  <c r="AL311" i="9"/>
  <c r="AK311" i="9"/>
  <c r="AJ311" i="9"/>
  <c r="AI311" i="9"/>
  <c r="AH311" i="9"/>
  <c r="AG311" i="9"/>
  <c r="AF311" i="9"/>
  <c r="AE311" i="9"/>
  <c r="AD311" i="9"/>
  <c r="AC311" i="9"/>
  <c r="AB311" i="9"/>
  <c r="AA311" i="9"/>
  <c r="Z311" i="9"/>
  <c r="Y311" i="9"/>
  <c r="X311" i="9"/>
  <c r="W311" i="9"/>
  <c r="V311" i="9"/>
  <c r="U311" i="9"/>
  <c r="T311" i="9"/>
  <c r="S311" i="9"/>
  <c r="R311" i="9"/>
  <c r="Q311" i="9"/>
  <c r="P311" i="9"/>
  <c r="O311" i="9"/>
  <c r="N311" i="9"/>
  <c r="M311" i="9"/>
  <c r="L311" i="9"/>
  <c r="K311" i="9"/>
  <c r="J311" i="9"/>
  <c r="I311" i="9"/>
  <c r="H311" i="9"/>
  <c r="G311" i="9"/>
  <c r="BD310" i="9"/>
  <c r="BC310" i="9"/>
  <c r="BB310" i="9"/>
  <c r="BA310" i="9"/>
  <c r="AZ310" i="9"/>
  <c r="AY310" i="9"/>
  <c r="AX310" i="9"/>
  <c r="AW310" i="9"/>
  <c r="AV310" i="9"/>
  <c r="AU310" i="9"/>
  <c r="AT310" i="9"/>
  <c r="AS310" i="9"/>
  <c r="AR310" i="9"/>
  <c r="AQ310" i="9"/>
  <c r="AP310" i="9"/>
  <c r="AO310" i="9"/>
  <c r="AN310" i="9"/>
  <c r="AM310" i="9"/>
  <c r="AL310" i="9"/>
  <c r="AK310" i="9"/>
  <c r="AJ310" i="9"/>
  <c r="AI310" i="9"/>
  <c r="AH310" i="9"/>
  <c r="AG310" i="9"/>
  <c r="AF310" i="9"/>
  <c r="AE310" i="9"/>
  <c r="AD310" i="9"/>
  <c r="AC310" i="9"/>
  <c r="AB310" i="9"/>
  <c r="AA310" i="9"/>
  <c r="Z310" i="9"/>
  <c r="Y310" i="9"/>
  <c r="X310" i="9"/>
  <c r="W310" i="9"/>
  <c r="V310" i="9"/>
  <c r="U310" i="9"/>
  <c r="T310" i="9"/>
  <c r="S310" i="9"/>
  <c r="R310" i="9"/>
  <c r="Q310" i="9"/>
  <c r="P310" i="9"/>
  <c r="O310" i="9"/>
  <c r="N310" i="9"/>
  <c r="M310" i="9"/>
  <c r="L310" i="9"/>
  <c r="K310" i="9"/>
  <c r="J310" i="9"/>
  <c r="I310" i="9"/>
  <c r="H310" i="9"/>
  <c r="G310" i="9"/>
  <c r="BD309" i="9"/>
  <c r="BC309" i="9"/>
  <c r="BB309" i="9"/>
  <c r="BA309" i="9"/>
  <c r="AZ309" i="9"/>
  <c r="AY309" i="9"/>
  <c r="AX309" i="9"/>
  <c r="AW309" i="9"/>
  <c r="AV309" i="9"/>
  <c r="AU309" i="9"/>
  <c r="AT309" i="9"/>
  <c r="AS309" i="9"/>
  <c r="AR309" i="9"/>
  <c r="AQ309" i="9"/>
  <c r="AP309" i="9"/>
  <c r="AO309" i="9"/>
  <c r="AN309" i="9"/>
  <c r="AM309" i="9"/>
  <c r="AL309" i="9"/>
  <c r="AK309" i="9"/>
  <c r="AJ309" i="9"/>
  <c r="AI309" i="9"/>
  <c r="AH309" i="9"/>
  <c r="AG309" i="9"/>
  <c r="AF309" i="9"/>
  <c r="AE309" i="9"/>
  <c r="AD309" i="9"/>
  <c r="AC309" i="9"/>
  <c r="AB309" i="9"/>
  <c r="AA309" i="9"/>
  <c r="Z309" i="9"/>
  <c r="Y309" i="9"/>
  <c r="X309" i="9"/>
  <c r="W309" i="9"/>
  <c r="V309" i="9"/>
  <c r="U309" i="9"/>
  <c r="T309" i="9"/>
  <c r="S309" i="9"/>
  <c r="R309" i="9"/>
  <c r="Q309" i="9"/>
  <c r="P309" i="9"/>
  <c r="O309" i="9"/>
  <c r="N309" i="9"/>
  <c r="M309" i="9"/>
  <c r="L309" i="9"/>
  <c r="K309" i="9"/>
  <c r="J309" i="9"/>
  <c r="I309" i="9"/>
  <c r="H309" i="9"/>
  <c r="G309" i="9"/>
  <c r="BD308" i="9"/>
  <c r="BC308" i="9"/>
  <c r="BB308" i="9"/>
  <c r="BA308" i="9"/>
  <c r="AZ308" i="9"/>
  <c r="AY308" i="9"/>
  <c r="AX308" i="9"/>
  <c r="AW308" i="9"/>
  <c r="AV308" i="9"/>
  <c r="AU308" i="9"/>
  <c r="AT308" i="9"/>
  <c r="AS308" i="9"/>
  <c r="AR308" i="9"/>
  <c r="AQ308" i="9"/>
  <c r="AP308" i="9"/>
  <c r="AO308" i="9"/>
  <c r="AN308" i="9"/>
  <c r="AM308" i="9"/>
  <c r="AL308" i="9"/>
  <c r="AK308" i="9"/>
  <c r="AJ308" i="9"/>
  <c r="AI308" i="9"/>
  <c r="AH308" i="9"/>
  <c r="AG308" i="9"/>
  <c r="AF308" i="9"/>
  <c r="AE308" i="9"/>
  <c r="AD308" i="9"/>
  <c r="AC308" i="9"/>
  <c r="AB308" i="9"/>
  <c r="AA308" i="9"/>
  <c r="Z308" i="9"/>
  <c r="Y308" i="9"/>
  <c r="X308" i="9"/>
  <c r="W308" i="9"/>
  <c r="V308" i="9"/>
  <c r="U308" i="9"/>
  <c r="T308" i="9"/>
  <c r="S308" i="9"/>
  <c r="R308" i="9"/>
  <c r="Q308" i="9"/>
  <c r="P308" i="9"/>
  <c r="O308" i="9"/>
  <c r="N308" i="9"/>
  <c r="M308" i="9"/>
  <c r="L308" i="9"/>
  <c r="K308" i="9"/>
  <c r="J308" i="9"/>
  <c r="I308" i="9"/>
  <c r="H308" i="9"/>
  <c r="G308" i="9"/>
  <c r="BD307" i="9"/>
  <c r="BC307" i="9"/>
  <c r="BB307" i="9"/>
  <c r="BA307" i="9"/>
  <c r="AZ307" i="9"/>
  <c r="AY307" i="9"/>
  <c r="AX307" i="9"/>
  <c r="AW307" i="9"/>
  <c r="AV307" i="9"/>
  <c r="AU307" i="9"/>
  <c r="AT307" i="9"/>
  <c r="AS307" i="9"/>
  <c r="AR307" i="9"/>
  <c r="AQ307" i="9"/>
  <c r="AP307" i="9"/>
  <c r="AO307" i="9"/>
  <c r="AN307" i="9"/>
  <c r="AM307" i="9"/>
  <c r="AL307" i="9"/>
  <c r="AK307" i="9"/>
  <c r="AJ307" i="9"/>
  <c r="AI307" i="9"/>
  <c r="AH307" i="9"/>
  <c r="AG307" i="9"/>
  <c r="AF307" i="9"/>
  <c r="AE307" i="9"/>
  <c r="AD307" i="9"/>
  <c r="AC307" i="9"/>
  <c r="AB307" i="9"/>
  <c r="AA307" i="9"/>
  <c r="Z307" i="9"/>
  <c r="Y307" i="9"/>
  <c r="X307" i="9"/>
  <c r="W307" i="9"/>
  <c r="V307" i="9"/>
  <c r="U307" i="9"/>
  <c r="T307" i="9"/>
  <c r="S307" i="9"/>
  <c r="R307" i="9"/>
  <c r="Q307" i="9"/>
  <c r="P307" i="9"/>
  <c r="O307" i="9"/>
  <c r="N307" i="9"/>
  <c r="M307" i="9"/>
  <c r="L307" i="9"/>
  <c r="K307" i="9"/>
  <c r="J307" i="9"/>
  <c r="I307" i="9"/>
  <c r="H307" i="9"/>
  <c r="G307" i="9"/>
  <c r="BD306" i="9"/>
  <c r="BC306" i="9"/>
  <c r="BB306" i="9"/>
  <c r="BA306" i="9"/>
  <c r="AZ306" i="9"/>
  <c r="AY306" i="9"/>
  <c r="AX306" i="9"/>
  <c r="AW306" i="9"/>
  <c r="AV306" i="9"/>
  <c r="AU306" i="9"/>
  <c r="AT306" i="9"/>
  <c r="AS306" i="9"/>
  <c r="AR306" i="9"/>
  <c r="AQ306" i="9"/>
  <c r="AP306" i="9"/>
  <c r="AO306" i="9"/>
  <c r="AN306" i="9"/>
  <c r="AM306" i="9"/>
  <c r="AL306" i="9"/>
  <c r="AK306" i="9"/>
  <c r="AJ306" i="9"/>
  <c r="AI306" i="9"/>
  <c r="AH306" i="9"/>
  <c r="AG306" i="9"/>
  <c r="AF306" i="9"/>
  <c r="AE306" i="9"/>
  <c r="AD306" i="9"/>
  <c r="AC306" i="9"/>
  <c r="AB306" i="9"/>
  <c r="AA306" i="9"/>
  <c r="Z306" i="9"/>
  <c r="Y306" i="9"/>
  <c r="X306" i="9"/>
  <c r="W306" i="9"/>
  <c r="V306" i="9"/>
  <c r="U306" i="9"/>
  <c r="T306" i="9"/>
  <c r="S306" i="9"/>
  <c r="R306" i="9"/>
  <c r="Q306" i="9"/>
  <c r="P306" i="9"/>
  <c r="O306" i="9"/>
  <c r="N306" i="9"/>
  <c r="M306" i="9"/>
  <c r="L306" i="9"/>
  <c r="K306" i="9"/>
  <c r="J306" i="9"/>
  <c r="I306" i="9"/>
  <c r="H306" i="9"/>
  <c r="G306" i="9"/>
  <c r="BD305" i="9"/>
  <c r="BC305" i="9"/>
  <c r="BB305" i="9"/>
  <c r="BA305" i="9"/>
  <c r="AZ305" i="9"/>
  <c r="AY305" i="9"/>
  <c r="AX305" i="9"/>
  <c r="AW305" i="9"/>
  <c r="AV305" i="9"/>
  <c r="AU305" i="9"/>
  <c r="AT305" i="9"/>
  <c r="AS305" i="9"/>
  <c r="AR305" i="9"/>
  <c r="AQ305" i="9"/>
  <c r="AP305" i="9"/>
  <c r="AO305" i="9"/>
  <c r="AN305" i="9"/>
  <c r="AM305" i="9"/>
  <c r="AL305" i="9"/>
  <c r="AK305" i="9"/>
  <c r="AJ305" i="9"/>
  <c r="AI305" i="9"/>
  <c r="AH305" i="9"/>
  <c r="AG305" i="9"/>
  <c r="AF305" i="9"/>
  <c r="AE305" i="9"/>
  <c r="AD305" i="9"/>
  <c r="AC305" i="9"/>
  <c r="AB305" i="9"/>
  <c r="AA305" i="9"/>
  <c r="Z305" i="9"/>
  <c r="Y305" i="9"/>
  <c r="X305" i="9"/>
  <c r="W305" i="9"/>
  <c r="V305" i="9"/>
  <c r="U305" i="9"/>
  <c r="T305" i="9"/>
  <c r="S305" i="9"/>
  <c r="R305" i="9"/>
  <c r="Q305" i="9"/>
  <c r="P305" i="9"/>
  <c r="O305" i="9"/>
  <c r="N305" i="9"/>
  <c r="M305" i="9"/>
  <c r="L305" i="9"/>
  <c r="K305" i="9"/>
  <c r="J305" i="9"/>
  <c r="I305" i="9"/>
  <c r="H305" i="9"/>
  <c r="G305" i="9"/>
  <c r="BD304" i="9"/>
  <c r="BC304" i="9"/>
  <c r="BB304" i="9"/>
  <c r="BA304" i="9"/>
  <c r="AZ304" i="9"/>
  <c r="AY304" i="9"/>
  <c r="AX304" i="9"/>
  <c r="AW304" i="9"/>
  <c r="AV304" i="9"/>
  <c r="AU304" i="9"/>
  <c r="AT304" i="9"/>
  <c r="AS304" i="9"/>
  <c r="AR304" i="9"/>
  <c r="AQ304" i="9"/>
  <c r="AP304" i="9"/>
  <c r="AO304" i="9"/>
  <c r="AN304" i="9"/>
  <c r="AM304" i="9"/>
  <c r="AL304" i="9"/>
  <c r="AK304" i="9"/>
  <c r="AJ304" i="9"/>
  <c r="AI304" i="9"/>
  <c r="AH304" i="9"/>
  <c r="AG304" i="9"/>
  <c r="AF304" i="9"/>
  <c r="AE304" i="9"/>
  <c r="AD304" i="9"/>
  <c r="AC304" i="9"/>
  <c r="AB304" i="9"/>
  <c r="AA304" i="9"/>
  <c r="Z304" i="9"/>
  <c r="Y304" i="9"/>
  <c r="X304" i="9"/>
  <c r="W304" i="9"/>
  <c r="V304" i="9"/>
  <c r="U304" i="9"/>
  <c r="T304" i="9"/>
  <c r="S304" i="9"/>
  <c r="R304" i="9"/>
  <c r="Q304" i="9"/>
  <c r="P304" i="9"/>
  <c r="O304" i="9"/>
  <c r="N304" i="9"/>
  <c r="M304" i="9"/>
  <c r="L304" i="9"/>
  <c r="K304" i="9"/>
  <c r="J304" i="9"/>
  <c r="I304" i="9"/>
  <c r="H304" i="9"/>
  <c r="G304" i="9"/>
  <c r="BD303" i="9"/>
  <c r="BC303" i="9"/>
  <c r="BB303" i="9"/>
  <c r="BA303" i="9"/>
  <c r="AZ303" i="9"/>
  <c r="AY303" i="9"/>
  <c r="AX303" i="9"/>
  <c r="AW303" i="9"/>
  <c r="AV303" i="9"/>
  <c r="AU303" i="9"/>
  <c r="AT303" i="9"/>
  <c r="AS303" i="9"/>
  <c r="AR303" i="9"/>
  <c r="AQ303" i="9"/>
  <c r="AP303" i="9"/>
  <c r="AO303" i="9"/>
  <c r="AN303" i="9"/>
  <c r="AM303" i="9"/>
  <c r="AL303" i="9"/>
  <c r="AK303" i="9"/>
  <c r="AJ303" i="9"/>
  <c r="AI303" i="9"/>
  <c r="AH303" i="9"/>
  <c r="AG303" i="9"/>
  <c r="AF303" i="9"/>
  <c r="AE303" i="9"/>
  <c r="AD303" i="9"/>
  <c r="AC303" i="9"/>
  <c r="AB303" i="9"/>
  <c r="AA303" i="9"/>
  <c r="Z303" i="9"/>
  <c r="Y303" i="9"/>
  <c r="X303" i="9"/>
  <c r="W303" i="9"/>
  <c r="V303" i="9"/>
  <c r="U303" i="9"/>
  <c r="T303" i="9"/>
  <c r="S303" i="9"/>
  <c r="R303" i="9"/>
  <c r="Q303" i="9"/>
  <c r="P303" i="9"/>
  <c r="O303" i="9"/>
  <c r="N303" i="9"/>
  <c r="M303" i="9"/>
  <c r="L303" i="9"/>
  <c r="K303" i="9"/>
  <c r="J303" i="9"/>
  <c r="I303" i="9"/>
  <c r="H303" i="9"/>
  <c r="G303" i="9"/>
  <c r="BD302" i="9"/>
  <c r="BC302" i="9"/>
  <c r="BB302" i="9"/>
  <c r="BA302" i="9"/>
  <c r="AZ302" i="9"/>
  <c r="AY302" i="9"/>
  <c r="AX302" i="9"/>
  <c r="AW302" i="9"/>
  <c r="AV302" i="9"/>
  <c r="AU302" i="9"/>
  <c r="AT302" i="9"/>
  <c r="AS302" i="9"/>
  <c r="AR302" i="9"/>
  <c r="AQ302" i="9"/>
  <c r="AP302" i="9"/>
  <c r="AO302" i="9"/>
  <c r="AN302" i="9"/>
  <c r="AM302" i="9"/>
  <c r="AL302" i="9"/>
  <c r="AK302" i="9"/>
  <c r="AJ302" i="9"/>
  <c r="AI302" i="9"/>
  <c r="AH302" i="9"/>
  <c r="AG302" i="9"/>
  <c r="AF302" i="9"/>
  <c r="AE302" i="9"/>
  <c r="AD302" i="9"/>
  <c r="AC302" i="9"/>
  <c r="AB302" i="9"/>
  <c r="AA302" i="9"/>
  <c r="Z302" i="9"/>
  <c r="Y302" i="9"/>
  <c r="X302" i="9"/>
  <c r="W302" i="9"/>
  <c r="V302" i="9"/>
  <c r="U302" i="9"/>
  <c r="T302" i="9"/>
  <c r="S302" i="9"/>
  <c r="R302" i="9"/>
  <c r="Q302" i="9"/>
  <c r="P302" i="9"/>
  <c r="O302" i="9"/>
  <c r="N302" i="9"/>
  <c r="M302" i="9"/>
  <c r="L302" i="9"/>
  <c r="K302" i="9"/>
  <c r="J302" i="9"/>
  <c r="I302" i="9"/>
  <c r="H302" i="9"/>
  <c r="G302" i="9"/>
  <c r="BD301" i="9"/>
  <c r="BC301" i="9"/>
  <c r="BB301" i="9"/>
  <c r="BA301" i="9"/>
  <c r="AZ301" i="9"/>
  <c r="AY301" i="9"/>
  <c r="AX301" i="9"/>
  <c r="AW301" i="9"/>
  <c r="AV301" i="9"/>
  <c r="AU301" i="9"/>
  <c r="AT301" i="9"/>
  <c r="AS301" i="9"/>
  <c r="AR301" i="9"/>
  <c r="AQ301" i="9"/>
  <c r="AP301" i="9"/>
  <c r="AO301" i="9"/>
  <c r="AN301" i="9"/>
  <c r="AM301" i="9"/>
  <c r="AL301" i="9"/>
  <c r="AK301" i="9"/>
  <c r="AJ301" i="9"/>
  <c r="AI301" i="9"/>
  <c r="AH301" i="9"/>
  <c r="AG301" i="9"/>
  <c r="AF301" i="9"/>
  <c r="AE301" i="9"/>
  <c r="AD301" i="9"/>
  <c r="AC301" i="9"/>
  <c r="AB301" i="9"/>
  <c r="AA301" i="9"/>
  <c r="Z301" i="9"/>
  <c r="Y301" i="9"/>
  <c r="X301" i="9"/>
  <c r="W301" i="9"/>
  <c r="V301" i="9"/>
  <c r="U301" i="9"/>
  <c r="T301" i="9"/>
  <c r="S301" i="9"/>
  <c r="R301" i="9"/>
  <c r="Q301" i="9"/>
  <c r="P301" i="9"/>
  <c r="O301" i="9"/>
  <c r="N301" i="9"/>
  <c r="M301" i="9"/>
  <c r="L301" i="9"/>
  <c r="K301" i="9"/>
  <c r="J301" i="9"/>
  <c r="I301" i="9"/>
  <c r="H301" i="9"/>
  <c r="G301" i="9"/>
  <c r="BD300" i="9"/>
  <c r="BC300" i="9"/>
  <c r="BB300" i="9"/>
  <c r="BA300" i="9"/>
  <c r="AZ300" i="9"/>
  <c r="AY300" i="9"/>
  <c r="AX300" i="9"/>
  <c r="AW300" i="9"/>
  <c r="AV300" i="9"/>
  <c r="AU300" i="9"/>
  <c r="AT300" i="9"/>
  <c r="AS300" i="9"/>
  <c r="AR300" i="9"/>
  <c r="AQ300" i="9"/>
  <c r="AP300" i="9"/>
  <c r="AO300" i="9"/>
  <c r="AN300" i="9"/>
  <c r="AM300" i="9"/>
  <c r="AL300" i="9"/>
  <c r="AK300" i="9"/>
  <c r="AJ300" i="9"/>
  <c r="AI300" i="9"/>
  <c r="AH300" i="9"/>
  <c r="AG300" i="9"/>
  <c r="AF300" i="9"/>
  <c r="AE300" i="9"/>
  <c r="AD300" i="9"/>
  <c r="AC300" i="9"/>
  <c r="AB300" i="9"/>
  <c r="AA300" i="9"/>
  <c r="Z300" i="9"/>
  <c r="Y300" i="9"/>
  <c r="X300" i="9"/>
  <c r="W300" i="9"/>
  <c r="V300" i="9"/>
  <c r="U300" i="9"/>
  <c r="T300" i="9"/>
  <c r="S300" i="9"/>
  <c r="R300" i="9"/>
  <c r="Q300" i="9"/>
  <c r="P300" i="9"/>
  <c r="O300" i="9"/>
  <c r="N300" i="9"/>
  <c r="M300" i="9"/>
  <c r="L300" i="9"/>
  <c r="K300" i="9"/>
  <c r="J300" i="9"/>
  <c r="I300" i="9"/>
  <c r="H300" i="9"/>
  <c r="G300" i="9"/>
  <c r="BD299" i="9"/>
  <c r="BC299" i="9"/>
  <c r="BB299" i="9"/>
  <c r="BA299" i="9"/>
  <c r="AZ299" i="9"/>
  <c r="AY299" i="9"/>
  <c r="AX299" i="9"/>
  <c r="AW299" i="9"/>
  <c r="AV299" i="9"/>
  <c r="AU299" i="9"/>
  <c r="AT299" i="9"/>
  <c r="AS299" i="9"/>
  <c r="AR299" i="9"/>
  <c r="AQ299" i="9"/>
  <c r="AP299" i="9"/>
  <c r="AO299" i="9"/>
  <c r="AN299" i="9"/>
  <c r="AM299" i="9"/>
  <c r="AL299" i="9"/>
  <c r="AK299" i="9"/>
  <c r="AJ299" i="9"/>
  <c r="AI299" i="9"/>
  <c r="AH299" i="9"/>
  <c r="AG299" i="9"/>
  <c r="AF299" i="9"/>
  <c r="AE299" i="9"/>
  <c r="AD299" i="9"/>
  <c r="AC299" i="9"/>
  <c r="AB299" i="9"/>
  <c r="AA299" i="9"/>
  <c r="Z299" i="9"/>
  <c r="Y299" i="9"/>
  <c r="X299" i="9"/>
  <c r="W299" i="9"/>
  <c r="V299" i="9"/>
  <c r="U299" i="9"/>
  <c r="T299" i="9"/>
  <c r="S299" i="9"/>
  <c r="R299" i="9"/>
  <c r="Q299" i="9"/>
  <c r="P299" i="9"/>
  <c r="O299" i="9"/>
  <c r="N299" i="9"/>
  <c r="M299" i="9"/>
  <c r="L299" i="9"/>
  <c r="K299" i="9"/>
  <c r="J299" i="9"/>
  <c r="I299" i="9"/>
  <c r="H299" i="9"/>
  <c r="G299" i="9"/>
  <c r="BD298" i="9"/>
  <c r="BC298" i="9"/>
  <c r="BB298" i="9"/>
  <c r="BA298" i="9"/>
  <c r="AZ298" i="9"/>
  <c r="AY298" i="9"/>
  <c r="AX298" i="9"/>
  <c r="AW298" i="9"/>
  <c r="AV298" i="9"/>
  <c r="AU298" i="9"/>
  <c r="AT298" i="9"/>
  <c r="AS298" i="9"/>
  <c r="AR298" i="9"/>
  <c r="AQ298" i="9"/>
  <c r="AP298" i="9"/>
  <c r="AO298" i="9"/>
  <c r="AN298" i="9"/>
  <c r="AM298" i="9"/>
  <c r="AL298" i="9"/>
  <c r="AK298" i="9"/>
  <c r="AJ298" i="9"/>
  <c r="AI298" i="9"/>
  <c r="AH298" i="9"/>
  <c r="AG298" i="9"/>
  <c r="AF298" i="9"/>
  <c r="AE298" i="9"/>
  <c r="AD298" i="9"/>
  <c r="AC298" i="9"/>
  <c r="AB298" i="9"/>
  <c r="AA298" i="9"/>
  <c r="Z298" i="9"/>
  <c r="Y298" i="9"/>
  <c r="X298" i="9"/>
  <c r="W298" i="9"/>
  <c r="V298" i="9"/>
  <c r="U298" i="9"/>
  <c r="T298" i="9"/>
  <c r="S298" i="9"/>
  <c r="R298" i="9"/>
  <c r="Q298" i="9"/>
  <c r="P298" i="9"/>
  <c r="O298" i="9"/>
  <c r="N298" i="9"/>
  <c r="M298" i="9"/>
  <c r="L298" i="9"/>
  <c r="K298" i="9"/>
  <c r="J298" i="9"/>
  <c r="I298" i="9"/>
  <c r="H298" i="9"/>
  <c r="G298" i="9"/>
  <c r="BD297" i="9"/>
  <c r="BC297" i="9"/>
  <c r="BB297" i="9"/>
  <c r="BA297" i="9"/>
  <c r="AZ297" i="9"/>
  <c r="AY297" i="9"/>
  <c r="AX297" i="9"/>
  <c r="AW297" i="9"/>
  <c r="AV297" i="9"/>
  <c r="AU297" i="9"/>
  <c r="AT297" i="9"/>
  <c r="AS297" i="9"/>
  <c r="AR297" i="9"/>
  <c r="AQ297" i="9"/>
  <c r="AP297" i="9"/>
  <c r="AO297" i="9"/>
  <c r="AN297" i="9"/>
  <c r="AM297" i="9"/>
  <c r="AL297" i="9"/>
  <c r="AK297" i="9"/>
  <c r="AJ297" i="9"/>
  <c r="AI297" i="9"/>
  <c r="AH297" i="9"/>
  <c r="AG297" i="9"/>
  <c r="AF297" i="9"/>
  <c r="AE297" i="9"/>
  <c r="AD297" i="9"/>
  <c r="AC297" i="9"/>
  <c r="AB297" i="9"/>
  <c r="AA297" i="9"/>
  <c r="Z297" i="9"/>
  <c r="Y297" i="9"/>
  <c r="X297" i="9"/>
  <c r="W297" i="9"/>
  <c r="V297" i="9"/>
  <c r="U297" i="9"/>
  <c r="T297" i="9"/>
  <c r="S297" i="9"/>
  <c r="R297" i="9"/>
  <c r="Q297" i="9"/>
  <c r="P297" i="9"/>
  <c r="O297" i="9"/>
  <c r="N297" i="9"/>
  <c r="M297" i="9"/>
  <c r="L297" i="9"/>
  <c r="K297" i="9"/>
  <c r="J297" i="9"/>
  <c r="I297" i="9"/>
  <c r="H297" i="9"/>
  <c r="G297" i="9"/>
  <c r="BD296" i="9"/>
  <c r="BC296" i="9"/>
  <c r="BB296" i="9"/>
  <c r="BA296" i="9"/>
  <c r="AZ296" i="9"/>
  <c r="AY296" i="9"/>
  <c r="AX296" i="9"/>
  <c r="AW296" i="9"/>
  <c r="AV296" i="9"/>
  <c r="AU296" i="9"/>
  <c r="AT296" i="9"/>
  <c r="AS296" i="9"/>
  <c r="AR296" i="9"/>
  <c r="AQ296" i="9"/>
  <c r="AP296" i="9"/>
  <c r="AO296" i="9"/>
  <c r="AN296" i="9"/>
  <c r="AM296" i="9"/>
  <c r="AL296" i="9"/>
  <c r="AK296" i="9"/>
  <c r="AJ296" i="9"/>
  <c r="AI296" i="9"/>
  <c r="AH296" i="9"/>
  <c r="AG296" i="9"/>
  <c r="AF296" i="9"/>
  <c r="AE296" i="9"/>
  <c r="AD296" i="9"/>
  <c r="AC296" i="9"/>
  <c r="AB296" i="9"/>
  <c r="AA296" i="9"/>
  <c r="Z296" i="9"/>
  <c r="Y296" i="9"/>
  <c r="X296" i="9"/>
  <c r="W296" i="9"/>
  <c r="V296" i="9"/>
  <c r="U296" i="9"/>
  <c r="T296" i="9"/>
  <c r="S296" i="9"/>
  <c r="R296" i="9"/>
  <c r="Q296" i="9"/>
  <c r="P296" i="9"/>
  <c r="O296" i="9"/>
  <c r="N296" i="9"/>
  <c r="M296" i="9"/>
  <c r="L296" i="9"/>
  <c r="K296" i="9"/>
  <c r="J296" i="9"/>
  <c r="I296" i="9"/>
  <c r="H296" i="9"/>
  <c r="G296" i="9"/>
  <c r="BD295" i="9"/>
  <c r="BC295" i="9"/>
  <c r="BB295" i="9"/>
  <c r="BA295" i="9"/>
  <c r="AZ295" i="9"/>
  <c r="AY295" i="9"/>
  <c r="AX295" i="9"/>
  <c r="AW295" i="9"/>
  <c r="AV295" i="9"/>
  <c r="AU295" i="9"/>
  <c r="AT295" i="9"/>
  <c r="AS295" i="9"/>
  <c r="AR295" i="9"/>
  <c r="AQ295" i="9"/>
  <c r="AP295" i="9"/>
  <c r="AO295" i="9"/>
  <c r="AN295" i="9"/>
  <c r="AM295" i="9"/>
  <c r="AL295" i="9"/>
  <c r="AK295" i="9"/>
  <c r="AJ295" i="9"/>
  <c r="AI295" i="9"/>
  <c r="AH295" i="9"/>
  <c r="AG295" i="9"/>
  <c r="AF295" i="9"/>
  <c r="AE295" i="9"/>
  <c r="AD295" i="9"/>
  <c r="AC295" i="9"/>
  <c r="AB295" i="9"/>
  <c r="AA295" i="9"/>
  <c r="Z295" i="9"/>
  <c r="Y295" i="9"/>
  <c r="X295" i="9"/>
  <c r="W295" i="9"/>
  <c r="V295" i="9"/>
  <c r="U295" i="9"/>
  <c r="T295" i="9"/>
  <c r="S295" i="9"/>
  <c r="R295" i="9"/>
  <c r="Q295" i="9"/>
  <c r="P295" i="9"/>
  <c r="O295" i="9"/>
  <c r="N295" i="9"/>
  <c r="M295" i="9"/>
  <c r="L295" i="9"/>
  <c r="K295" i="9"/>
  <c r="J295" i="9"/>
  <c r="I295" i="9"/>
  <c r="H295" i="9"/>
  <c r="G295" i="9"/>
  <c r="BD294" i="9"/>
  <c r="BC294" i="9"/>
  <c r="BB294" i="9"/>
  <c r="BA294" i="9"/>
  <c r="AZ294" i="9"/>
  <c r="AY294" i="9"/>
  <c r="AX294" i="9"/>
  <c r="AW294" i="9"/>
  <c r="AV294" i="9"/>
  <c r="AU294" i="9"/>
  <c r="AT294" i="9"/>
  <c r="AS294" i="9"/>
  <c r="AR294" i="9"/>
  <c r="AQ294" i="9"/>
  <c r="AP294" i="9"/>
  <c r="AO294" i="9"/>
  <c r="AN294" i="9"/>
  <c r="AM294" i="9"/>
  <c r="AL294" i="9"/>
  <c r="AK294" i="9"/>
  <c r="AJ294" i="9"/>
  <c r="AI294" i="9"/>
  <c r="AH294" i="9"/>
  <c r="AG294" i="9"/>
  <c r="AF294" i="9"/>
  <c r="AE294" i="9"/>
  <c r="AD294" i="9"/>
  <c r="AC294" i="9"/>
  <c r="AB294" i="9"/>
  <c r="AA294" i="9"/>
  <c r="Z294" i="9"/>
  <c r="Y294" i="9"/>
  <c r="X294" i="9"/>
  <c r="W294" i="9"/>
  <c r="V294" i="9"/>
  <c r="U294" i="9"/>
  <c r="T294" i="9"/>
  <c r="S294" i="9"/>
  <c r="R294" i="9"/>
  <c r="Q294" i="9"/>
  <c r="P294" i="9"/>
  <c r="O294" i="9"/>
  <c r="N294" i="9"/>
  <c r="M294" i="9"/>
  <c r="L294" i="9"/>
  <c r="K294" i="9"/>
  <c r="J294" i="9"/>
  <c r="I294" i="9"/>
  <c r="H294" i="9"/>
  <c r="G294" i="9"/>
  <c r="BD293" i="9"/>
  <c r="BC293" i="9"/>
  <c r="BB293" i="9"/>
  <c r="BA293" i="9"/>
  <c r="AZ293" i="9"/>
  <c r="AY293" i="9"/>
  <c r="AX293" i="9"/>
  <c r="AW293" i="9"/>
  <c r="AV293" i="9"/>
  <c r="AU293" i="9"/>
  <c r="AT293" i="9"/>
  <c r="AS293" i="9"/>
  <c r="AR293" i="9"/>
  <c r="AQ293" i="9"/>
  <c r="AP293" i="9"/>
  <c r="AO293" i="9"/>
  <c r="AN293" i="9"/>
  <c r="AM293" i="9"/>
  <c r="AL293" i="9"/>
  <c r="AK293" i="9"/>
  <c r="AJ293" i="9"/>
  <c r="AI293" i="9"/>
  <c r="AH293" i="9"/>
  <c r="AG293" i="9"/>
  <c r="AF293" i="9"/>
  <c r="AE293" i="9"/>
  <c r="AD293" i="9"/>
  <c r="AC293" i="9"/>
  <c r="AB293" i="9"/>
  <c r="AA293" i="9"/>
  <c r="Z293" i="9"/>
  <c r="Y293" i="9"/>
  <c r="X293" i="9"/>
  <c r="W293" i="9"/>
  <c r="V293" i="9"/>
  <c r="U293" i="9"/>
  <c r="T293" i="9"/>
  <c r="S293" i="9"/>
  <c r="R293" i="9"/>
  <c r="Q293" i="9"/>
  <c r="P293" i="9"/>
  <c r="O293" i="9"/>
  <c r="N293" i="9"/>
  <c r="M293" i="9"/>
  <c r="L293" i="9"/>
  <c r="K293" i="9"/>
  <c r="J293" i="9"/>
  <c r="I293" i="9"/>
  <c r="H293" i="9"/>
  <c r="G293" i="9"/>
  <c r="BD292" i="9"/>
  <c r="BC292" i="9"/>
  <c r="BB292" i="9"/>
  <c r="BA292" i="9"/>
  <c r="AZ292" i="9"/>
  <c r="AY292" i="9"/>
  <c r="AX292" i="9"/>
  <c r="AW292" i="9"/>
  <c r="AV292" i="9"/>
  <c r="AU292" i="9"/>
  <c r="AT292" i="9"/>
  <c r="AS292" i="9"/>
  <c r="AR292" i="9"/>
  <c r="AQ292" i="9"/>
  <c r="AP292" i="9"/>
  <c r="AO292" i="9"/>
  <c r="AN292" i="9"/>
  <c r="AM292" i="9"/>
  <c r="AL292" i="9"/>
  <c r="AK292" i="9"/>
  <c r="AJ292" i="9"/>
  <c r="AI292" i="9"/>
  <c r="AH292" i="9"/>
  <c r="AG292" i="9"/>
  <c r="AF292" i="9"/>
  <c r="AE292" i="9"/>
  <c r="AD292" i="9"/>
  <c r="AC292" i="9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BD291" i="9"/>
  <c r="BC291" i="9"/>
  <c r="BB291" i="9"/>
  <c r="BA291" i="9"/>
  <c r="AZ291" i="9"/>
  <c r="AY291" i="9"/>
  <c r="AX291" i="9"/>
  <c r="AW291" i="9"/>
  <c r="AV291" i="9"/>
  <c r="AU291" i="9"/>
  <c r="AT291" i="9"/>
  <c r="AS291" i="9"/>
  <c r="AR291" i="9"/>
  <c r="AQ291" i="9"/>
  <c r="AP291" i="9"/>
  <c r="AO291" i="9"/>
  <c r="AN291" i="9"/>
  <c r="AM291" i="9"/>
  <c r="AL291" i="9"/>
  <c r="AK291" i="9"/>
  <c r="AJ291" i="9"/>
  <c r="AI291" i="9"/>
  <c r="AH291" i="9"/>
  <c r="AG291" i="9"/>
  <c r="AF291" i="9"/>
  <c r="AE291" i="9"/>
  <c r="AD291" i="9"/>
  <c r="AC291" i="9"/>
  <c r="AB291" i="9"/>
  <c r="AA291" i="9"/>
  <c r="Z291" i="9"/>
  <c r="Y291" i="9"/>
  <c r="X291" i="9"/>
  <c r="W291" i="9"/>
  <c r="V291" i="9"/>
  <c r="U291" i="9"/>
  <c r="T291" i="9"/>
  <c r="S291" i="9"/>
  <c r="R291" i="9"/>
  <c r="Q291" i="9"/>
  <c r="P291" i="9"/>
  <c r="O291" i="9"/>
  <c r="N291" i="9"/>
  <c r="M291" i="9"/>
  <c r="L291" i="9"/>
  <c r="K291" i="9"/>
  <c r="J291" i="9"/>
  <c r="I291" i="9"/>
  <c r="H291" i="9"/>
  <c r="G291" i="9"/>
  <c r="BD290" i="9"/>
  <c r="BC290" i="9"/>
  <c r="BB290" i="9"/>
  <c r="BA290" i="9"/>
  <c r="AZ290" i="9"/>
  <c r="AY290" i="9"/>
  <c r="AX290" i="9"/>
  <c r="AW290" i="9"/>
  <c r="AV290" i="9"/>
  <c r="AU290" i="9"/>
  <c r="AT290" i="9"/>
  <c r="AS290" i="9"/>
  <c r="AR290" i="9"/>
  <c r="AQ290" i="9"/>
  <c r="AP290" i="9"/>
  <c r="AO290" i="9"/>
  <c r="AN290" i="9"/>
  <c r="AM290" i="9"/>
  <c r="AL290" i="9"/>
  <c r="AK290" i="9"/>
  <c r="AJ290" i="9"/>
  <c r="AI290" i="9"/>
  <c r="AH290" i="9"/>
  <c r="AG290" i="9"/>
  <c r="AF290" i="9"/>
  <c r="AE290" i="9"/>
  <c r="AD290" i="9"/>
  <c r="AC290" i="9"/>
  <c r="AB290" i="9"/>
  <c r="AA290" i="9"/>
  <c r="Z290" i="9"/>
  <c r="Y290" i="9"/>
  <c r="X290" i="9"/>
  <c r="W290" i="9"/>
  <c r="V290" i="9"/>
  <c r="U290" i="9"/>
  <c r="T290" i="9"/>
  <c r="S290" i="9"/>
  <c r="R290" i="9"/>
  <c r="Q290" i="9"/>
  <c r="P290" i="9"/>
  <c r="O290" i="9"/>
  <c r="N290" i="9"/>
  <c r="M290" i="9"/>
  <c r="L290" i="9"/>
  <c r="K290" i="9"/>
  <c r="J290" i="9"/>
  <c r="I290" i="9"/>
  <c r="H290" i="9"/>
  <c r="G290" i="9"/>
  <c r="BD289" i="9"/>
  <c r="BC289" i="9"/>
  <c r="BB289" i="9"/>
  <c r="BA289" i="9"/>
  <c r="AZ289" i="9"/>
  <c r="AY289" i="9"/>
  <c r="AX289" i="9"/>
  <c r="AW289" i="9"/>
  <c r="AV289" i="9"/>
  <c r="AU289" i="9"/>
  <c r="AT289" i="9"/>
  <c r="AS289" i="9"/>
  <c r="AR289" i="9"/>
  <c r="AQ289" i="9"/>
  <c r="AP289" i="9"/>
  <c r="AO289" i="9"/>
  <c r="AN289" i="9"/>
  <c r="AM289" i="9"/>
  <c r="AL289" i="9"/>
  <c r="AK289" i="9"/>
  <c r="AJ289" i="9"/>
  <c r="AI289" i="9"/>
  <c r="AH289" i="9"/>
  <c r="AG289" i="9"/>
  <c r="AF289" i="9"/>
  <c r="AE289" i="9"/>
  <c r="AD289" i="9"/>
  <c r="AC289" i="9"/>
  <c r="AB289" i="9"/>
  <c r="AA289" i="9"/>
  <c r="Z289" i="9"/>
  <c r="Y289" i="9"/>
  <c r="X289" i="9"/>
  <c r="W289" i="9"/>
  <c r="V289" i="9"/>
  <c r="U289" i="9"/>
  <c r="T289" i="9"/>
  <c r="S289" i="9"/>
  <c r="R289" i="9"/>
  <c r="Q289" i="9"/>
  <c r="P289" i="9"/>
  <c r="O289" i="9"/>
  <c r="N289" i="9"/>
  <c r="M289" i="9"/>
  <c r="L289" i="9"/>
  <c r="K289" i="9"/>
  <c r="J289" i="9"/>
  <c r="I289" i="9"/>
  <c r="H289" i="9"/>
  <c r="G289" i="9"/>
  <c r="BD288" i="9"/>
  <c r="BC288" i="9"/>
  <c r="BB288" i="9"/>
  <c r="BA288" i="9"/>
  <c r="AZ288" i="9"/>
  <c r="AY288" i="9"/>
  <c r="AX288" i="9"/>
  <c r="AW288" i="9"/>
  <c r="AV288" i="9"/>
  <c r="AU288" i="9"/>
  <c r="AT288" i="9"/>
  <c r="AS288" i="9"/>
  <c r="AR288" i="9"/>
  <c r="AQ288" i="9"/>
  <c r="AP288" i="9"/>
  <c r="AO288" i="9"/>
  <c r="AN288" i="9"/>
  <c r="AM288" i="9"/>
  <c r="AL288" i="9"/>
  <c r="AK288" i="9"/>
  <c r="AJ288" i="9"/>
  <c r="AI288" i="9"/>
  <c r="AH288" i="9"/>
  <c r="AG288" i="9"/>
  <c r="AF288" i="9"/>
  <c r="AE288" i="9"/>
  <c r="AD288" i="9"/>
  <c r="AC288" i="9"/>
  <c r="AB288" i="9"/>
  <c r="AA288" i="9"/>
  <c r="Z288" i="9"/>
  <c r="Y288" i="9"/>
  <c r="X288" i="9"/>
  <c r="W288" i="9"/>
  <c r="V288" i="9"/>
  <c r="U288" i="9"/>
  <c r="T288" i="9"/>
  <c r="S288" i="9"/>
  <c r="R288" i="9"/>
  <c r="Q288" i="9"/>
  <c r="P288" i="9"/>
  <c r="O288" i="9"/>
  <c r="N288" i="9"/>
  <c r="M288" i="9"/>
  <c r="L288" i="9"/>
  <c r="K288" i="9"/>
  <c r="J288" i="9"/>
  <c r="I288" i="9"/>
  <c r="H288" i="9"/>
  <c r="G288" i="9"/>
  <c r="BD287" i="9"/>
  <c r="BC287" i="9"/>
  <c r="BB287" i="9"/>
  <c r="BA287" i="9"/>
  <c r="AZ287" i="9"/>
  <c r="AY287" i="9"/>
  <c r="AX287" i="9"/>
  <c r="AW287" i="9"/>
  <c r="AV287" i="9"/>
  <c r="AU287" i="9"/>
  <c r="AT287" i="9"/>
  <c r="AS287" i="9"/>
  <c r="AR287" i="9"/>
  <c r="AQ287" i="9"/>
  <c r="AP287" i="9"/>
  <c r="AO287" i="9"/>
  <c r="AN287" i="9"/>
  <c r="AM287" i="9"/>
  <c r="AL287" i="9"/>
  <c r="AK287" i="9"/>
  <c r="AJ287" i="9"/>
  <c r="AI287" i="9"/>
  <c r="AH287" i="9"/>
  <c r="AG287" i="9"/>
  <c r="AF287" i="9"/>
  <c r="AE287" i="9"/>
  <c r="AD287" i="9"/>
  <c r="AC287" i="9"/>
  <c r="AB287" i="9"/>
  <c r="AA287" i="9"/>
  <c r="Z287" i="9"/>
  <c r="Y287" i="9"/>
  <c r="X287" i="9"/>
  <c r="W287" i="9"/>
  <c r="V287" i="9"/>
  <c r="U287" i="9"/>
  <c r="T287" i="9"/>
  <c r="S287" i="9"/>
  <c r="R287" i="9"/>
  <c r="Q287" i="9"/>
  <c r="P287" i="9"/>
  <c r="O287" i="9"/>
  <c r="N287" i="9"/>
  <c r="M287" i="9"/>
  <c r="L287" i="9"/>
  <c r="K287" i="9"/>
  <c r="J287" i="9"/>
  <c r="I287" i="9"/>
  <c r="H287" i="9"/>
  <c r="G287" i="9"/>
  <c r="BD286" i="9"/>
  <c r="BC286" i="9"/>
  <c r="BB286" i="9"/>
  <c r="BA286" i="9"/>
  <c r="AZ286" i="9"/>
  <c r="AY286" i="9"/>
  <c r="AX286" i="9"/>
  <c r="AW286" i="9"/>
  <c r="AV286" i="9"/>
  <c r="AU286" i="9"/>
  <c r="AT286" i="9"/>
  <c r="AS286" i="9"/>
  <c r="AR286" i="9"/>
  <c r="AQ286" i="9"/>
  <c r="AP286" i="9"/>
  <c r="AO286" i="9"/>
  <c r="AN286" i="9"/>
  <c r="AM286" i="9"/>
  <c r="AL286" i="9"/>
  <c r="AK286" i="9"/>
  <c r="AJ286" i="9"/>
  <c r="AI286" i="9"/>
  <c r="AH286" i="9"/>
  <c r="AG286" i="9"/>
  <c r="AF286" i="9"/>
  <c r="AE286" i="9"/>
  <c r="AD286" i="9"/>
  <c r="AC286" i="9"/>
  <c r="AB286" i="9"/>
  <c r="AA286" i="9"/>
  <c r="Z286" i="9"/>
  <c r="Y286" i="9"/>
  <c r="X286" i="9"/>
  <c r="W286" i="9"/>
  <c r="V286" i="9"/>
  <c r="U286" i="9"/>
  <c r="T286" i="9"/>
  <c r="S286" i="9"/>
  <c r="R286" i="9"/>
  <c r="Q286" i="9"/>
  <c r="P286" i="9"/>
  <c r="O286" i="9"/>
  <c r="N286" i="9"/>
  <c r="M286" i="9"/>
  <c r="L286" i="9"/>
  <c r="K286" i="9"/>
  <c r="J286" i="9"/>
  <c r="I286" i="9"/>
  <c r="H286" i="9"/>
  <c r="G286" i="9"/>
  <c r="BD285" i="9"/>
  <c r="BC285" i="9"/>
  <c r="BB285" i="9"/>
  <c r="BA285" i="9"/>
  <c r="AZ285" i="9"/>
  <c r="AY285" i="9"/>
  <c r="AX285" i="9"/>
  <c r="AW285" i="9"/>
  <c r="AV285" i="9"/>
  <c r="AU285" i="9"/>
  <c r="AT285" i="9"/>
  <c r="AS285" i="9"/>
  <c r="AR285" i="9"/>
  <c r="AQ285" i="9"/>
  <c r="AP285" i="9"/>
  <c r="AO285" i="9"/>
  <c r="AN285" i="9"/>
  <c r="AM285" i="9"/>
  <c r="AL285" i="9"/>
  <c r="AK285" i="9"/>
  <c r="AJ285" i="9"/>
  <c r="AI285" i="9"/>
  <c r="AH285" i="9"/>
  <c r="AG285" i="9"/>
  <c r="AF285" i="9"/>
  <c r="AE285" i="9"/>
  <c r="AD285" i="9"/>
  <c r="AC285" i="9"/>
  <c r="AB285" i="9"/>
  <c r="AA285" i="9"/>
  <c r="Z285" i="9"/>
  <c r="Y285" i="9"/>
  <c r="X285" i="9"/>
  <c r="W285" i="9"/>
  <c r="V285" i="9"/>
  <c r="U285" i="9"/>
  <c r="T285" i="9"/>
  <c r="S285" i="9"/>
  <c r="R285" i="9"/>
  <c r="Q285" i="9"/>
  <c r="P285" i="9"/>
  <c r="O285" i="9"/>
  <c r="N285" i="9"/>
  <c r="M285" i="9"/>
  <c r="L285" i="9"/>
  <c r="K285" i="9"/>
  <c r="J285" i="9"/>
  <c r="I285" i="9"/>
  <c r="H285" i="9"/>
  <c r="G285" i="9"/>
  <c r="BD284" i="9"/>
  <c r="BC284" i="9"/>
  <c r="BB284" i="9"/>
  <c r="BA284" i="9"/>
  <c r="AZ284" i="9"/>
  <c r="AY284" i="9"/>
  <c r="AX284" i="9"/>
  <c r="AW284" i="9"/>
  <c r="AV284" i="9"/>
  <c r="AU284" i="9"/>
  <c r="AT284" i="9"/>
  <c r="AS284" i="9"/>
  <c r="AR284" i="9"/>
  <c r="AQ284" i="9"/>
  <c r="AP284" i="9"/>
  <c r="AO284" i="9"/>
  <c r="AN284" i="9"/>
  <c r="AM284" i="9"/>
  <c r="AL284" i="9"/>
  <c r="AK284" i="9"/>
  <c r="AJ284" i="9"/>
  <c r="AI284" i="9"/>
  <c r="AH284" i="9"/>
  <c r="AG284" i="9"/>
  <c r="AF284" i="9"/>
  <c r="AE284" i="9"/>
  <c r="AD284" i="9"/>
  <c r="AC284" i="9"/>
  <c r="AB284" i="9"/>
  <c r="AA284" i="9"/>
  <c r="Z284" i="9"/>
  <c r="Y284" i="9"/>
  <c r="X284" i="9"/>
  <c r="W284" i="9"/>
  <c r="V284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BD283" i="9"/>
  <c r="BC283" i="9"/>
  <c r="BB283" i="9"/>
  <c r="BA283" i="9"/>
  <c r="AZ283" i="9"/>
  <c r="AY283" i="9"/>
  <c r="AX283" i="9"/>
  <c r="AW283" i="9"/>
  <c r="AV283" i="9"/>
  <c r="AU283" i="9"/>
  <c r="AT283" i="9"/>
  <c r="AS283" i="9"/>
  <c r="AR283" i="9"/>
  <c r="AQ283" i="9"/>
  <c r="AP283" i="9"/>
  <c r="AO283" i="9"/>
  <c r="AN283" i="9"/>
  <c r="AM283" i="9"/>
  <c r="AL283" i="9"/>
  <c r="AK283" i="9"/>
  <c r="AJ283" i="9"/>
  <c r="AI283" i="9"/>
  <c r="AH283" i="9"/>
  <c r="AG283" i="9"/>
  <c r="AF283" i="9"/>
  <c r="AE283" i="9"/>
  <c r="AD283" i="9"/>
  <c r="AC283" i="9"/>
  <c r="AB283" i="9"/>
  <c r="AA283" i="9"/>
  <c r="Z283" i="9"/>
  <c r="Y283" i="9"/>
  <c r="X283" i="9"/>
  <c r="W283" i="9"/>
  <c r="V283" i="9"/>
  <c r="U283" i="9"/>
  <c r="T283" i="9"/>
  <c r="S283" i="9"/>
  <c r="R283" i="9"/>
  <c r="Q283" i="9"/>
  <c r="P283" i="9"/>
  <c r="O283" i="9"/>
  <c r="N283" i="9"/>
  <c r="M283" i="9"/>
  <c r="L283" i="9"/>
  <c r="K283" i="9"/>
  <c r="J283" i="9"/>
  <c r="I283" i="9"/>
  <c r="H283" i="9"/>
  <c r="G283" i="9"/>
  <c r="BD282" i="9"/>
  <c r="BC282" i="9"/>
  <c r="BB282" i="9"/>
  <c r="BA282" i="9"/>
  <c r="AZ282" i="9"/>
  <c r="AY282" i="9"/>
  <c r="AX282" i="9"/>
  <c r="AW282" i="9"/>
  <c r="AV282" i="9"/>
  <c r="AU282" i="9"/>
  <c r="AT282" i="9"/>
  <c r="AS282" i="9"/>
  <c r="AR282" i="9"/>
  <c r="AQ282" i="9"/>
  <c r="AP282" i="9"/>
  <c r="AO282" i="9"/>
  <c r="AN282" i="9"/>
  <c r="AM282" i="9"/>
  <c r="AL282" i="9"/>
  <c r="AK282" i="9"/>
  <c r="AJ282" i="9"/>
  <c r="AI282" i="9"/>
  <c r="AH282" i="9"/>
  <c r="AG282" i="9"/>
  <c r="AF282" i="9"/>
  <c r="AE282" i="9"/>
  <c r="AD282" i="9"/>
  <c r="AC282" i="9"/>
  <c r="AB282" i="9"/>
  <c r="AA282" i="9"/>
  <c r="Z282" i="9"/>
  <c r="Y282" i="9"/>
  <c r="X282" i="9"/>
  <c r="W282" i="9"/>
  <c r="V282" i="9"/>
  <c r="U282" i="9"/>
  <c r="T282" i="9"/>
  <c r="S282" i="9"/>
  <c r="R282" i="9"/>
  <c r="Q282" i="9"/>
  <c r="P282" i="9"/>
  <c r="O282" i="9"/>
  <c r="N282" i="9"/>
  <c r="M282" i="9"/>
  <c r="L282" i="9"/>
  <c r="K282" i="9"/>
  <c r="J282" i="9"/>
  <c r="I282" i="9"/>
  <c r="H282" i="9"/>
  <c r="G282" i="9"/>
  <c r="BD281" i="9"/>
  <c r="BC281" i="9"/>
  <c r="BB281" i="9"/>
  <c r="BA281" i="9"/>
  <c r="AZ281" i="9"/>
  <c r="AY281" i="9"/>
  <c r="AX281" i="9"/>
  <c r="AW281" i="9"/>
  <c r="AV281" i="9"/>
  <c r="AU281" i="9"/>
  <c r="AT281" i="9"/>
  <c r="AS281" i="9"/>
  <c r="AR281" i="9"/>
  <c r="AQ281" i="9"/>
  <c r="AP281" i="9"/>
  <c r="AO281" i="9"/>
  <c r="AN281" i="9"/>
  <c r="AM281" i="9"/>
  <c r="AL281" i="9"/>
  <c r="AK281" i="9"/>
  <c r="AJ281" i="9"/>
  <c r="AI281" i="9"/>
  <c r="AH281" i="9"/>
  <c r="AG281" i="9"/>
  <c r="AF281" i="9"/>
  <c r="AE281" i="9"/>
  <c r="AD281" i="9"/>
  <c r="AC281" i="9"/>
  <c r="AB281" i="9"/>
  <c r="AA281" i="9"/>
  <c r="Z281" i="9"/>
  <c r="Y281" i="9"/>
  <c r="X281" i="9"/>
  <c r="W281" i="9"/>
  <c r="V281" i="9"/>
  <c r="U281" i="9"/>
  <c r="T281" i="9"/>
  <c r="S281" i="9"/>
  <c r="R281" i="9"/>
  <c r="Q281" i="9"/>
  <c r="P281" i="9"/>
  <c r="O281" i="9"/>
  <c r="N281" i="9"/>
  <c r="M281" i="9"/>
  <c r="L281" i="9"/>
  <c r="K281" i="9"/>
  <c r="J281" i="9"/>
  <c r="I281" i="9"/>
  <c r="H281" i="9"/>
  <c r="G281" i="9"/>
  <c r="BD280" i="9"/>
  <c r="BC280" i="9"/>
  <c r="BB280" i="9"/>
  <c r="BA280" i="9"/>
  <c r="AZ280" i="9"/>
  <c r="AY280" i="9"/>
  <c r="AX280" i="9"/>
  <c r="AW280" i="9"/>
  <c r="AV280" i="9"/>
  <c r="AU280" i="9"/>
  <c r="AT280" i="9"/>
  <c r="AS280" i="9"/>
  <c r="AR280" i="9"/>
  <c r="AQ280" i="9"/>
  <c r="AP280" i="9"/>
  <c r="AO280" i="9"/>
  <c r="AN280" i="9"/>
  <c r="AM280" i="9"/>
  <c r="AL280" i="9"/>
  <c r="AK280" i="9"/>
  <c r="AJ280" i="9"/>
  <c r="AI280" i="9"/>
  <c r="AH280" i="9"/>
  <c r="AG280" i="9"/>
  <c r="AF280" i="9"/>
  <c r="AE280" i="9"/>
  <c r="AD280" i="9"/>
  <c r="AC280" i="9"/>
  <c r="AB280" i="9"/>
  <c r="AA280" i="9"/>
  <c r="Z280" i="9"/>
  <c r="Y280" i="9"/>
  <c r="X280" i="9"/>
  <c r="W280" i="9"/>
  <c r="V280" i="9"/>
  <c r="U280" i="9"/>
  <c r="T280" i="9"/>
  <c r="S280" i="9"/>
  <c r="R280" i="9"/>
  <c r="Q280" i="9"/>
  <c r="P280" i="9"/>
  <c r="O280" i="9"/>
  <c r="N280" i="9"/>
  <c r="M280" i="9"/>
  <c r="L280" i="9"/>
  <c r="K280" i="9"/>
  <c r="J280" i="9"/>
  <c r="I280" i="9"/>
  <c r="H280" i="9"/>
  <c r="G280" i="9"/>
  <c r="BD279" i="9"/>
  <c r="BC279" i="9"/>
  <c r="BB279" i="9"/>
  <c r="BA279" i="9"/>
  <c r="AZ279" i="9"/>
  <c r="AY279" i="9"/>
  <c r="AX279" i="9"/>
  <c r="AW279" i="9"/>
  <c r="AV279" i="9"/>
  <c r="AU279" i="9"/>
  <c r="AT279" i="9"/>
  <c r="AS279" i="9"/>
  <c r="AR279" i="9"/>
  <c r="AQ279" i="9"/>
  <c r="AP279" i="9"/>
  <c r="AO279" i="9"/>
  <c r="AN279" i="9"/>
  <c r="AM279" i="9"/>
  <c r="AL279" i="9"/>
  <c r="AK279" i="9"/>
  <c r="AJ279" i="9"/>
  <c r="AI279" i="9"/>
  <c r="AH279" i="9"/>
  <c r="AG279" i="9"/>
  <c r="AF279" i="9"/>
  <c r="AE279" i="9"/>
  <c r="AD279" i="9"/>
  <c r="AC279" i="9"/>
  <c r="AB279" i="9"/>
  <c r="AA279" i="9"/>
  <c r="Z279" i="9"/>
  <c r="Y279" i="9"/>
  <c r="X279" i="9"/>
  <c r="W279" i="9"/>
  <c r="V279" i="9"/>
  <c r="U279" i="9"/>
  <c r="T279" i="9"/>
  <c r="S279" i="9"/>
  <c r="R279" i="9"/>
  <c r="Q279" i="9"/>
  <c r="P279" i="9"/>
  <c r="O279" i="9"/>
  <c r="N279" i="9"/>
  <c r="M279" i="9"/>
  <c r="L279" i="9"/>
  <c r="K279" i="9"/>
  <c r="J279" i="9"/>
  <c r="I279" i="9"/>
  <c r="H279" i="9"/>
  <c r="G279" i="9"/>
  <c r="BD278" i="9"/>
  <c r="BC278" i="9"/>
  <c r="BB278" i="9"/>
  <c r="BA278" i="9"/>
  <c r="AZ278" i="9"/>
  <c r="AY278" i="9"/>
  <c r="AX278" i="9"/>
  <c r="AW278" i="9"/>
  <c r="AV278" i="9"/>
  <c r="AU278" i="9"/>
  <c r="AT278" i="9"/>
  <c r="AS278" i="9"/>
  <c r="AR278" i="9"/>
  <c r="AQ278" i="9"/>
  <c r="AP278" i="9"/>
  <c r="AO278" i="9"/>
  <c r="AN278" i="9"/>
  <c r="AM278" i="9"/>
  <c r="AL278" i="9"/>
  <c r="AK278" i="9"/>
  <c r="AJ278" i="9"/>
  <c r="AI278" i="9"/>
  <c r="AH278" i="9"/>
  <c r="AG278" i="9"/>
  <c r="AF278" i="9"/>
  <c r="AE278" i="9"/>
  <c r="AD278" i="9"/>
  <c r="AC278" i="9"/>
  <c r="AB278" i="9"/>
  <c r="AA278" i="9"/>
  <c r="Z278" i="9"/>
  <c r="Y278" i="9"/>
  <c r="X278" i="9"/>
  <c r="W278" i="9"/>
  <c r="V278" i="9"/>
  <c r="U278" i="9"/>
  <c r="T278" i="9"/>
  <c r="S278" i="9"/>
  <c r="R278" i="9"/>
  <c r="Q278" i="9"/>
  <c r="P278" i="9"/>
  <c r="O278" i="9"/>
  <c r="N278" i="9"/>
  <c r="M278" i="9"/>
  <c r="L278" i="9"/>
  <c r="K278" i="9"/>
  <c r="J278" i="9"/>
  <c r="I278" i="9"/>
  <c r="H278" i="9"/>
  <c r="G278" i="9"/>
  <c r="BD277" i="9"/>
  <c r="BC277" i="9"/>
  <c r="BB277" i="9"/>
  <c r="BA277" i="9"/>
  <c r="AZ277" i="9"/>
  <c r="AY277" i="9"/>
  <c r="AX277" i="9"/>
  <c r="AW277" i="9"/>
  <c r="AV277" i="9"/>
  <c r="AU277" i="9"/>
  <c r="AT277" i="9"/>
  <c r="AS277" i="9"/>
  <c r="AR277" i="9"/>
  <c r="AQ277" i="9"/>
  <c r="AP277" i="9"/>
  <c r="AO277" i="9"/>
  <c r="AN277" i="9"/>
  <c r="AM277" i="9"/>
  <c r="AL277" i="9"/>
  <c r="AK277" i="9"/>
  <c r="AJ277" i="9"/>
  <c r="AI277" i="9"/>
  <c r="AH277" i="9"/>
  <c r="AG277" i="9"/>
  <c r="AF277" i="9"/>
  <c r="AE277" i="9"/>
  <c r="AD277" i="9"/>
  <c r="AC277" i="9"/>
  <c r="AB277" i="9"/>
  <c r="AA277" i="9"/>
  <c r="Z277" i="9"/>
  <c r="Y277" i="9"/>
  <c r="X277" i="9"/>
  <c r="W277" i="9"/>
  <c r="V277" i="9"/>
  <c r="U277" i="9"/>
  <c r="T277" i="9"/>
  <c r="S277" i="9"/>
  <c r="R277" i="9"/>
  <c r="Q277" i="9"/>
  <c r="P277" i="9"/>
  <c r="O277" i="9"/>
  <c r="N277" i="9"/>
  <c r="M277" i="9"/>
  <c r="L277" i="9"/>
  <c r="K277" i="9"/>
  <c r="J277" i="9"/>
  <c r="I277" i="9"/>
  <c r="H277" i="9"/>
  <c r="G277" i="9"/>
  <c r="BD276" i="9"/>
  <c r="BC276" i="9"/>
  <c r="BB276" i="9"/>
  <c r="BA276" i="9"/>
  <c r="AZ276" i="9"/>
  <c r="AY276" i="9"/>
  <c r="AX276" i="9"/>
  <c r="AW276" i="9"/>
  <c r="AV276" i="9"/>
  <c r="AU276" i="9"/>
  <c r="AT276" i="9"/>
  <c r="AS276" i="9"/>
  <c r="AR276" i="9"/>
  <c r="AQ276" i="9"/>
  <c r="AP276" i="9"/>
  <c r="AO276" i="9"/>
  <c r="AN276" i="9"/>
  <c r="AM276" i="9"/>
  <c r="AL276" i="9"/>
  <c r="AK276" i="9"/>
  <c r="AJ276" i="9"/>
  <c r="AI276" i="9"/>
  <c r="AH276" i="9"/>
  <c r="AG276" i="9"/>
  <c r="AF276" i="9"/>
  <c r="AE276" i="9"/>
  <c r="AD276" i="9"/>
  <c r="AC276" i="9"/>
  <c r="AB276" i="9"/>
  <c r="AA276" i="9"/>
  <c r="Z276" i="9"/>
  <c r="Y276" i="9"/>
  <c r="X276" i="9"/>
  <c r="W276" i="9"/>
  <c r="V276" i="9"/>
  <c r="U276" i="9"/>
  <c r="T276" i="9"/>
  <c r="S276" i="9"/>
  <c r="R276" i="9"/>
  <c r="Q276" i="9"/>
  <c r="P276" i="9"/>
  <c r="O276" i="9"/>
  <c r="N276" i="9"/>
  <c r="M276" i="9"/>
  <c r="L276" i="9"/>
  <c r="K276" i="9"/>
  <c r="J276" i="9"/>
  <c r="I276" i="9"/>
  <c r="H276" i="9"/>
  <c r="G276" i="9"/>
  <c r="BD275" i="9"/>
  <c r="BC275" i="9"/>
  <c r="BB275" i="9"/>
  <c r="BA275" i="9"/>
  <c r="AZ275" i="9"/>
  <c r="AY275" i="9"/>
  <c r="AX275" i="9"/>
  <c r="AW275" i="9"/>
  <c r="AV275" i="9"/>
  <c r="AU275" i="9"/>
  <c r="AT275" i="9"/>
  <c r="AS275" i="9"/>
  <c r="AR275" i="9"/>
  <c r="AQ275" i="9"/>
  <c r="AP275" i="9"/>
  <c r="AO275" i="9"/>
  <c r="AN275" i="9"/>
  <c r="AM275" i="9"/>
  <c r="AL275" i="9"/>
  <c r="AK275" i="9"/>
  <c r="AJ275" i="9"/>
  <c r="AI275" i="9"/>
  <c r="AH275" i="9"/>
  <c r="AG275" i="9"/>
  <c r="AF275" i="9"/>
  <c r="AE275" i="9"/>
  <c r="AD275" i="9"/>
  <c r="AC275" i="9"/>
  <c r="AB275" i="9"/>
  <c r="AA275" i="9"/>
  <c r="Z275" i="9"/>
  <c r="Y275" i="9"/>
  <c r="X275" i="9"/>
  <c r="W275" i="9"/>
  <c r="V275" i="9"/>
  <c r="U275" i="9"/>
  <c r="T275" i="9"/>
  <c r="S275" i="9"/>
  <c r="R275" i="9"/>
  <c r="Q275" i="9"/>
  <c r="P275" i="9"/>
  <c r="O275" i="9"/>
  <c r="N275" i="9"/>
  <c r="M275" i="9"/>
  <c r="L275" i="9"/>
  <c r="K275" i="9"/>
  <c r="J275" i="9"/>
  <c r="I275" i="9"/>
  <c r="H275" i="9"/>
  <c r="G275" i="9"/>
  <c r="BD274" i="9"/>
  <c r="BC274" i="9"/>
  <c r="BB274" i="9"/>
  <c r="BA274" i="9"/>
  <c r="AZ274" i="9"/>
  <c r="AY274" i="9"/>
  <c r="AX274" i="9"/>
  <c r="AW274" i="9"/>
  <c r="AV274" i="9"/>
  <c r="AU274" i="9"/>
  <c r="AT274" i="9"/>
  <c r="AS274" i="9"/>
  <c r="AR274" i="9"/>
  <c r="AQ274" i="9"/>
  <c r="AP274" i="9"/>
  <c r="AO274" i="9"/>
  <c r="AN274" i="9"/>
  <c r="AM274" i="9"/>
  <c r="AL274" i="9"/>
  <c r="AK274" i="9"/>
  <c r="AJ274" i="9"/>
  <c r="AI274" i="9"/>
  <c r="AH274" i="9"/>
  <c r="AG274" i="9"/>
  <c r="AF274" i="9"/>
  <c r="AE274" i="9"/>
  <c r="AD274" i="9"/>
  <c r="AC274" i="9"/>
  <c r="AB274" i="9"/>
  <c r="AA274" i="9"/>
  <c r="Z274" i="9"/>
  <c r="Y274" i="9"/>
  <c r="X274" i="9"/>
  <c r="W274" i="9"/>
  <c r="V274" i="9"/>
  <c r="U274" i="9"/>
  <c r="T274" i="9"/>
  <c r="S274" i="9"/>
  <c r="R274" i="9"/>
  <c r="Q274" i="9"/>
  <c r="P274" i="9"/>
  <c r="O274" i="9"/>
  <c r="N274" i="9"/>
  <c r="M274" i="9"/>
  <c r="L274" i="9"/>
  <c r="K274" i="9"/>
  <c r="J274" i="9"/>
  <c r="I274" i="9"/>
  <c r="H274" i="9"/>
  <c r="G274" i="9"/>
  <c r="BD273" i="9"/>
  <c r="BC273" i="9"/>
  <c r="BB273" i="9"/>
  <c r="BA273" i="9"/>
  <c r="AZ273" i="9"/>
  <c r="AY273" i="9"/>
  <c r="AX273" i="9"/>
  <c r="AW273" i="9"/>
  <c r="AV273" i="9"/>
  <c r="AU273" i="9"/>
  <c r="AT273" i="9"/>
  <c r="AS273" i="9"/>
  <c r="AR273" i="9"/>
  <c r="AQ273" i="9"/>
  <c r="AP273" i="9"/>
  <c r="AO273" i="9"/>
  <c r="AN273" i="9"/>
  <c r="AM273" i="9"/>
  <c r="AL273" i="9"/>
  <c r="AK273" i="9"/>
  <c r="AJ273" i="9"/>
  <c r="AI273" i="9"/>
  <c r="AH273" i="9"/>
  <c r="AG273" i="9"/>
  <c r="AF273" i="9"/>
  <c r="AE273" i="9"/>
  <c r="AD273" i="9"/>
  <c r="AC273" i="9"/>
  <c r="AB273" i="9"/>
  <c r="AA273" i="9"/>
  <c r="Z273" i="9"/>
  <c r="Y273" i="9"/>
  <c r="X273" i="9"/>
  <c r="W273" i="9"/>
  <c r="V273" i="9"/>
  <c r="U273" i="9"/>
  <c r="T273" i="9"/>
  <c r="S273" i="9"/>
  <c r="R273" i="9"/>
  <c r="Q273" i="9"/>
  <c r="P273" i="9"/>
  <c r="O273" i="9"/>
  <c r="N273" i="9"/>
  <c r="M273" i="9"/>
  <c r="L273" i="9"/>
  <c r="K273" i="9"/>
  <c r="J273" i="9"/>
  <c r="I273" i="9"/>
  <c r="H273" i="9"/>
  <c r="G273" i="9"/>
  <c r="BD272" i="9"/>
  <c r="BC272" i="9"/>
  <c r="BB272" i="9"/>
  <c r="BA272" i="9"/>
  <c r="AZ272" i="9"/>
  <c r="AY272" i="9"/>
  <c r="AX272" i="9"/>
  <c r="AW272" i="9"/>
  <c r="AV272" i="9"/>
  <c r="AU272" i="9"/>
  <c r="AT272" i="9"/>
  <c r="AS272" i="9"/>
  <c r="AR272" i="9"/>
  <c r="AQ272" i="9"/>
  <c r="AP272" i="9"/>
  <c r="AO272" i="9"/>
  <c r="AN272" i="9"/>
  <c r="AM272" i="9"/>
  <c r="AL272" i="9"/>
  <c r="AK272" i="9"/>
  <c r="AJ272" i="9"/>
  <c r="AI272" i="9"/>
  <c r="AH272" i="9"/>
  <c r="AG272" i="9"/>
  <c r="AF272" i="9"/>
  <c r="AE272" i="9"/>
  <c r="AD272" i="9"/>
  <c r="AC272" i="9"/>
  <c r="AB272" i="9"/>
  <c r="AA272" i="9"/>
  <c r="Z272" i="9"/>
  <c r="Y272" i="9"/>
  <c r="X272" i="9"/>
  <c r="W272" i="9"/>
  <c r="V272" i="9"/>
  <c r="U272" i="9"/>
  <c r="T272" i="9"/>
  <c r="S272" i="9"/>
  <c r="R272" i="9"/>
  <c r="Q272" i="9"/>
  <c r="P272" i="9"/>
  <c r="O272" i="9"/>
  <c r="N272" i="9"/>
  <c r="M272" i="9"/>
  <c r="L272" i="9"/>
  <c r="K272" i="9"/>
  <c r="J272" i="9"/>
  <c r="I272" i="9"/>
  <c r="H272" i="9"/>
  <c r="G272" i="9"/>
  <c r="BD271" i="9"/>
  <c r="BC271" i="9"/>
  <c r="BB271" i="9"/>
  <c r="BA271" i="9"/>
  <c r="AZ271" i="9"/>
  <c r="AY271" i="9"/>
  <c r="AX271" i="9"/>
  <c r="AW271" i="9"/>
  <c r="AV271" i="9"/>
  <c r="AU271" i="9"/>
  <c r="AT271" i="9"/>
  <c r="AS271" i="9"/>
  <c r="AR271" i="9"/>
  <c r="AQ271" i="9"/>
  <c r="AP271" i="9"/>
  <c r="AO271" i="9"/>
  <c r="AN271" i="9"/>
  <c r="AM271" i="9"/>
  <c r="AL271" i="9"/>
  <c r="AK271" i="9"/>
  <c r="AJ271" i="9"/>
  <c r="AI271" i="9"/>
  <c r="AH271" i="9"/>
  <c r="AG271" i="9"/>
  <c r="AF271" i="9"/>
  <c r="AE271" i="9"/>
  <c r="AD271" i="9"/>
  <c r="AC271" i="9"/>
  <c r="AB271" i="9"/>
  <c r="AA271" i="9"/>
  <c r="Z271" i="9"/>
  <c r="Y271" i="9"/>
  <c r="X271" i="9"/>
  <c r="W271" i="9"/>
  <c r="V271" i="9"/>
  <c r="U271" i="9"/>
  <c r="T271" i="9"/>
  <c r="S271" i="9"/>
  <c r="R271" i="9"/>
  <c r="Q271" i="9"/>
  <c r="P271" i="9"/>
  <c r="O271" i="9"/>
  <c r="N271" i="9"/>
  <c r="M271" i="9"/>
  <c r="L271" i="9"/>
  <c r="K271" i="9"/>
  <c r="J271" i="9"/>
  <c r="I271" i="9"/>
  <c r="H271" i="9"/>
  <c r="G271" i="9"/>
  <c r="BD270" i="9"/>
  <c r="BC270" i="9"/>
  <c r="BB270" i="9"/>
  <c r="BA270" i="9"/>
  <c r="AZ270" i="9"/>
  <c r="AY270" i="9"/>
  <c r="AX270" i="9"/>
  <c r="AW270" i="9"/>
  <c r="AV270" i="9"/>
  <c r="AU270" i="9"/>
  <c r="AT270" i="9"/>
  <c r="AS270" i="9"/>
  <c r="AR270" i="9"/>
  <c r="AQ270" i="9"/>
  <c r="AP270" i="9"/>
  <c r="AO270" i="9"/>
  <c r="AN270" i="9"/>
  <c r="AM270" i="9"/>
  <c r="AL270" i="9"/>
  <c r="AK270" i="9"/>
  <c r="AJ270" i="9"/>
  <c r="AI270" i="9"/>
  <c r="AH270" i="9"/>
  <c r="AG270" i="9"/>
  <c r="AF270" i="9"/>
  <c r="AE270" i="9"/>
  <c r="AD270" i="9"/>
  <c r="AC270" i="9"/>
  <c r="AB270" i="9"/>
  <c r="AA270" i="9"/>
  <c r="Z270" i="9"/>
  <c r="Y270" i="9"/>
  <c r="X270" i="9"/>
  <c r="W270" i="9"/>
  <c r="V270" i="9"/>
  <c r="U270" i="9"/>
  <c r="T270" i="9"/>
  <c r="S270" i="9"/>
  <c r="R270" i="9"/>
  <c r="Q270" i="9"/>
  <c r="P270" i="9"/>
  <c r="O270" i="9"/>
  <c r="N270" i="9"/>
  <c r="M270" i="9"/>
  <c r="L270" i="9"/>
  <c r="K270" i="9"/>
  <c r="J270" i="9"/>
  <c r="I270" i="9"/>
  <c r="H270" i="9"/>
  <c r="G270" i="9"/>
  <c r="BD269" i="9"/>
  <c r="BC269" i="9"/>
  <c r="BB269" i="9"/>
  <c r="BA269" i="9"/>
  <c r="AZ269" i="9"/>
  <c r="AY269" i="9"/>
  <c r="AX269" i="9"/>
  <c r="AW269" i="9"/>
  <c r="AV269" i="9"/>
  <c r="AU269" i="9"/>
  <c r="AT269" i="9"/>
  <c r="AS269" i="9"/>
  <c r="AR269" i="9"/>
  <c r="AQ269" i="9"/>
  <c r="AP269" i="9"/>
  <c r="AO269" i="9"/>
  <c r="AN269" i="9"/>
  <c r="AM269" i="9"/>
  <c r="AL269" i="9"/>
  <c r="AK269" i="9"/>
  <c r="AJ269" i="9"/>
  <c r="AI269" i="9"/>
  <c r="AH269" i="9"/>
  <c r="AG269" i="9"/>
  <c r="AF269" i="9"/>
  <c r="AE269" i="9"/>
  <c r="AD269" i="9"/>
  <c r="AC269" i="9"/>
  <c r="AB269" i="9"/>
  <c r="AA269" i="9"/>
  <c r="Z269" i="9"/>
  <c r="Y269" i="9"/>
  <c r="X269" i="9"/>
  <c r="W269" i="9"/>
  <c r="V269" i="9"/>
  <c r="U269" i="9"/>
  <c r="T269" i="9"/>
  <c r="S269" i="9"/>
  <c r="R269" i="9"/>
  <c r="Q269" i="9"/>
  <c r="P269" i="9"/>
  <c r="O269" i="9"/>
  <c r="N269" i="9"/>
  <c r="M269" i="9"/>
  <c r="L269" i="9"/>
  <c r="K269" i="9"/>
  <c r="J269" i="9"/>
  <c r="I269" i="9"/>
  <c r="H269" i="9"/>
  <c r="G269" i="9"/>
  <c r="BD268" i="9"/>
  <c r="BC268" i="9"/>
  <c r="BB268" i="9"/>
  <c r="BA268" i="9"/>
  <c r="AZ268" i="9"/>
  <c r="AY268" i="9"/>
  <c r="AX268" i="9"/>
  <c r="AW268" i="9"/>
  <c r="AV268" i="9"/>
  <c r="AU268" i="9"/>
  <c r="AT268" i="9"/>
  <c r="AS268" i="9"/>
  <c r="AR268" i="9"/>
  <c r="AQ268" i="9"/>
  <c r="AP268" i="9"/>
  <c r="AO268" i="9"/>
  <c r="AN268" i="9"/>
  <c r="AM268" i="9"/>
  <c r="AL268" i="9"/>
  <c r="AK268" i="9"/>
  <c r="AJ268" i="9"/>
  <c r="AI268" i="9"/>
  <c r="AH268" i="9"/>
  <c r="AG268" i="9"/>
  <c r="AF268" i="9"/>
  <c r="AE268" i="9"/>
  <c r="AD268" i="9"/>
  <c r="AC268" i="9"/>
  <c r="AB268" i="9"/>
  <c r="AA268" i="9"/>
  <c r="Z268" i="9"/>
  <c r="Y268" i="9"/>
  <c r="X268" i="9"/>
  <c r="W268" i="9"/>
  <c r="V268" i="9"/>
  <c r="U268" i="9"/>
  <c r="T268" i="9"/>
  <c r="S268" i="9"/>
  <c r="R268" i="9"/>
  <c r="Q268" i="9"/>
  <c r="P268" i="9"/>
  <c r="O268" i="9"/>
  <c r="N268" i="9"/>
  <c r="M268" i="9"/>
  <c r="L268" i="9"/>
  <c r="K268" i="9"/>
  <c r="J268" i="9"/>
  <c r="I268" i="9"/>
  <c r="H268" i="9"/>
  <c r="G268" i="9"/>
  <c r="BD267" i="9"/>
  <c r="BC267" i="9"/>
  <c r="BB267" i="9"/>
  <c r="BA267" i="9"/>
  <c r="AZ267" i="9"/>
  <c r="AY267" i="9"/>
  <c r="AX267" i="9"/>
  <c r="AW267" i="9"/>
  <c r="AV267" i="9"/>
  <c r="AU267" i="9"/>
  <c r="AT267" i="9"/>
  <c r="AS267" i="9"/>
  <c r="AR267" i="9"/>
  <c r="AQ267" i="9"/>
  <c r="AP267" i="9"/>
  <c r="AO267" i="9"/>
  <c r="AN267" i="9"/>
  <c r="AM267" i="9"/>
  <c r="AL267" i="9"/>
  <c r="AK267" i="9"/>
  <c r="AJ267" i="9"/>
  <c r="AI267" i="9"/>
  <c r="AH267" i="9"/>
  <c r="AG267" i="9"/>
  <c r="AF267" i="9"/>
  <c r="AE267" i="9"/>
  <c r="AD267" i="9"/>
  <c r="AC267" i="9"/>
  <c r="AB267" i="9"/>
  <c r="AA267" i="9"/>
  <c r="Z267" i="9"/>
  <c r="Y267" i="9"/>
  <c r="X267" i="9"/>
  <c r="W267" i="9"/>
  <c r="V267" i="9"/>
  <c r="U267" i="9"/>
  <c r="T267" i="9"/>
  <c r="S267" i="9"/>
  <c r="R267" i="9"/>
  <c r="Q267" i="9"/>
  <c r="P267" i="9"/>
  <c r="O267" i="9"/>
  <c r="N267" i="9"/>
  <c r="M267" i="9"/>
  <c r="L267" i="9"/>
  <c r="K267" i="9"/>
  <c r="J267" i="9"/>
  <c r="I267" i="9"/>
  <c r="H267" i="9"/>
  <c r="G267" i="9"/>
  <c r="BD266" i="9"/>
  <c r="BC266" i="9"/>
  <c r="BB266" i="9"/>
  <c r="BA266" i="9"/>
  <c r="AZ266" i="9"/>
  <c r="AY266" i="9"/>
  <c r="AX266" i="9"/>
  <c r="AW266" i="9"/>
  <c r="AV266" i="9"/>
  <c r="AU266" i="9"/>
  <c r="AT266" i="9"/>
  <c r="AS266" i="9"/>
  <c r="AR266" i="9"/>
  <c r="AQ266" i="9"/>
  <c r="AP266" i="9"/>
  <c r="AO266" i="9"/>
  <c r="AN266" i="9"/>
  <c r="AM266" i="9"/>
  <c r="AL266" i="9"/>
  <c r="AK266" i="9"/>
  <c r="AJ266" i="9"/>
  <c r="AI266" i="9"/>
  <c r="AH266" i="9"/>
  <c r="AG266" i="9"/>
  <c r="AF266" i="9"/>
  <c r="AE266" i="9"/>
  <c r="AD266" i="9"/>
  <c r="AC266" i="9"/>
  <c r="AB266" i="9"/>
  <c r="AA266" i="9"/>
  <c r="Z266" i="9"/>
  <c r="Y266" i="9"/>
  <c r="X266" i="9"/>
  <c r="W266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BD265" i="9"/>
  <c r="BC265" i="9"/>
  <c r="BB265" i="9"/>
  <c r="BA265" i="9"/>
  <c r="AZ265" i="9"/>
  <c r="AY265" i="9"/>
  <c r="AX265" i="9"/>
  <c r="AW265" i="9"/>
  <c r="AV265" i="9"/>
  <c r="AU265" i="9"/>
  <c r="AT265" i="9"/>
  <c r="AS265" i="9"/>
  <c r="AR265" i="9"/>
  <c r="AQ265" i="9"/>
  <c r="AP265" i="9"/>
  <c r="AO265" i="9"/>
  <c r="AN265" i="9"/>
  <c r="AM265" i="9"/>
  <c r="AL265" i="9"/>
  <c r="AK265" i="9"/>
  <c r="AJ265" i="9"/>
  <c r="AI265" i="9"/>
  <c r="AH265" i="9"/>
  <c r="AG265" i="9"/>
  <c r="AF265" i="9"/>
  <c r="AE265" i="9"/>
  <c r="AD265" i="9"/>
  <c r="AC265" i="9"/>
  <c r="AB265" i="9"/>
  <c r="AA265" i="9"/>
  <c r="Z265" i="9"/>
  <c r="Y265" i="9"/>
  <c r="X265" i="9"/>
  <c r="W265" i="9"/>
  <c r="V265" i="9"/>
  <c r="U265" i="9"/>
  <c r="T265" i="9"/>
  <c r="S265" i="9"/>
  <c r="R265" i="9"/>
  <c r="Q265" i="9"/>
  <c r="P265" i="9"/>
  <c r="O265" i="9"/>
  <c r="N265" i="9"/>
  <c r="M265" i="9"/>
  <c r="L265" i="9"/>
  <c r="K265" i="9"/>
  <c r="J265" i="9"/>
  <c r="I265" i="9"/>
  <c r="H265" i="9"/>
  <c r="G265" i="9"/>
  <c r="BD264" i="9"/>
  <c r="BC264" i="9"/>
  <c r="BB264" i="9"/>
  <c r="BA264" i="9"/>
  <c r="AZ264" i="9"/>
  <c r="AY264" i="9"/>
  <c r="AX264" i="9"/>
  <c r="AW264" i="9"/>
  <c r="AV264" i="9"/>
  <c r="AU264" i="9"/>
  <c r="AT264" i="9"/>
  <c r="AS264" i="9"/>
  <c r="AR264" i="9"/>
  <c r="AQ264" i="9"/>
  <c r="AP264" i="9"/>
  <c r="AO264" i="9"/>
  <c r="AN264" i="9"/>
  <c r="AM264" i="9"/>
  <c r="AL264" i="9"/>
  <c r="AK264" i="9"/>
  <c r="AJ264" i="9"/>
  <c r="AI264" i="9"/>
  <c r="AH264" i="9"/>
  <c r="AG264" i="9"/>
  <c r="AF264" i="9"/>
  <c r="AE264" i="9"/>
  <c r="AD264" i="9"/>
  <c r="AC264" i="9"/>
  <c r="AB264" i="9"/>
  <c r="AA264" i="9"/>
  <c r="Z264" i="9"/>
  <c r="Y264" i="9"/>
  <c r="X264" i="9"/>
  <c r="W264" i="9"/>
  <c r="V264" i="9"/>
  <c r="U264" i="9"/>
  <c r="T264" i="9"/>
  <c r="S264" i="9"/>
  <c r="R264" i="9"/>
  <c r="Q264" i="9"/>
  <c r="P264" i="9"/>
  <c r="O264" i="9"/>
  <c r="N264" i="9"/>
  <c r="M264" i="9"/>
  <c r="L264" i="9"/>
  <c r="K264" i="9"/>
  <c r="J264" i="9"/>
  <c r="I264" i="9"/>
  <c r="H264" i="9"/>
  <c r="G264" i="9"/>
  <c r="BD263" i="9"/>
  <c r="BC263" i="9"/>
  <c r="BB263" i="9"/>
  <c r="BA263" i="9"/>
  <c r="AZ263" i="9"/>
  <c r="AY263" i="9"/>
  <c r="AX263" i="9"/>
  <c r="AW263" i="9"/>
  <c r="AV263" i="9"/>
  <c r="AU263" i="9"/>
  <c r="AT263" i="9"/>
  <c r="AS263" i="9"/>
  <c r="AR263" i="9"/>
  <c r="AQ263" i="9"/>
  <c r="AP263" i="9"/>
  <c r="AO263" i="9"/>
  <c r="AN263" i="9"/>
  <c r="AM263" i="9"/>
  <c r="AL263" i="9"/>
  <c r="AK263" i="9"/>
  <c r="AJ263" i="9"/>
  <c r="AI263" i="9"/>
  <c r="AH263" i="9"/>
  <c r="AG263" i="9"/>
  <c r="AF263" i="9"/>
  <c r="AE263" i="9"/>
  <c r="AD263" i="9"/>
  <c r="AC263" i="9"/>
  <c r="AB263" i="9"/>
  <c r="AA263" i="9"/>
  <c r="Z263" i="9"/>
  <c r="Y263" i="9"/>
  <c r="X263" i="9"/>
  <c r="W263" i="9"/>
  <c r="V263" i="9"/>
  <c r="U263" i="9"/>
  <c r="T263" i="9"/>
  <c r="S263" i="9"/>
  <c r="R263" i="9"/>
  <c r="Q263" i="9"/>
  <c r="P263" i="9"/>
  <c r="O263" i="9"/>
  <c r="N263" i="9"/>
  <c r="M263" i="9"/>
  <c r="L263" i="9"/>
  <c r="K263" i="9"/>
  <c r="J263" i="9"/>
  <c r="I263" i="9"/>
  <c r="H263" i="9"/>
  <c r="G263" i="9"/>
  <c r="BD262" i="9"/>
  <c r="BC262" i="9"/>
  <c r="BB262" i="9"/>
  <c r="BA262" i="9"/>
  <c r="AZ262" i="9"/>
  <c r="AY262" i="9"/>
  <c r="AX262" i="9"/>
  <c r="AW262" i="9"/>
  <c r="AV262" i="9"/>
  <c r="AU262" i="9"/>
  <c r="AT262" i="9"/>
  <c r="AS262" i="9"/>
  <c r="AR262" i="9"/>
  <c r="AQ262" i="9"/>
  <c r="AP262" i="9"/>
  <c r="AO262" i="9"/>
  <c r="AN262" i="9"/>
  <c r="AM262" i="9"/>
  <c r="AL262" i="9"/>
  <c r="AK262" i="9"/>
  <c r="AJ262" i="9"/>
  <c r="AI262" i="9"/>
  <c r="AH262" i="9"/>
  <c r="AG262" i="9"/>
  <c r="AF262" i="9"/>
  <c r="AE262" i="9"/>
  <c r="AD262" i="9"/>
  <c r="AC262" i="9"/>
  <c r="AB262" i="9"/>
  <c r="AA262" i="9"/>
  <c r="Z262" i="9"/>
  <c r="Y262" i="9"/>
  <c r="X262" i="9"/>
  <c r="W262" i="9"/>
  <c r="V262" i="9"/>
  <c r="U262" i="9"/>
  <c r="T262" i="9"/>
  <c r="S262" i="9"/>
  <c r="R262" i="9"/>
  <c r="Q262" i="9"/>
  <c r="P262" i="9"/>
  <c r="O262" i="9"/>
  <c r="N262" i="9"/>
  <c r="M262" i="9"/>
  <c r="L262" i="9"/>
  <c r="K262" i="9"/>
  <c r="J262" i="9"/>
  <c r="I262" i="9"/>
  <c r="H262" i="9"/>
  <c r="G262" i="9"/>
  <c r="BD261" i="9"/>
  <c r="BC261" i="9"/>
  <c r="BB261" i="9"/>
  <c r="BA261" i="9"/>
  <c r="AZ261" i="9"/>
  <c r="AY261" i="9"/>
  <c r="AX261" i="9"/>
  <c r="AW261" i="9"/>
  <c r="AV261" i="9"/>
  <c r="AU261" i="9"/>
  <c r="AT261" i="9"/>
  <c r="AS261" i="9"/>
  <c r="AR261" i="9"/>
  <c r="AQ261" i="9"/>
  <c r="AP261" i="9"/>
  <c r="AO261" i="9"/>
  <c r="AN261" i="9"/>
  <c r="AM261" i="9"/>
  <c r="AL261" i="9"/>
  <c r="AK261" i="9"/>
  <c r="AJ261" i="9"/>
  <c r="AI261" i="9"/>
  <c r="AH261" i="9"/>
  <c r="AG261" i="9"/>
  <c r="AF261" i="9"/>
  <c r="AE261" i="9"/>
  <c r="AD261" i="9"/>
  <c r="AC261" i="9"/>
  <c r="AB261" i="9"/>
  <c r="AA261" i="9"/>
  <c r="Z261" i="9"/>
  <c r="Y261" i="9"/>
  <c r="X261" i="9"/>
  <c r="W261" i="9"/>
  <c r="V261" i="9"/>
  <c r="U261" i="9"/>
  <c r="T261" i="9"/>
  <c r="S261" i="9"/>
  <c r="R261" i="9"/>
  <c r="Q261" i="9"/>
  <c r="P261" i="9"/>
  <c r="O261" i="9"/>
  <c r="N261" i="9"/>
  <c r="M261" i="9"/>
  <c r="L261" i="9"/>
  <c r="K261" i="9"/>
  <c r="J261" i="9"/>
  <c r="I261" i="9"/>
  <c r="H261" i="9"/>
  <c r="G261" i="9"/>
  <c r="BD260" i="9"/>
  <c r="BC260" i="9"/>
  <c r="BB260" i="9"/>
  <c r="BA260" i="9"/>
  <c r="AZ260" i="9"/>
  <c r="AY260" i="9"/>
  <c r="AX260" i="9"/>
  <c r="AW260" i="9"/>
  <c r="AV260" i="9"/>
  <c r="AU260" i="9"/>
  <c r="AT260" i="9"/>
  <c r="AS260" i="9"/>
  <c r="AR260" i="9"/>
  <c r="AQ260" i="9"/>
  <c r="AP260" i="9"/>
  <c r="AO260" i="9"/>
  <c r="AN260" i="9"/>
  <c r="AM260" i="9"/>
  <c r="AL260" i="9"/>
  <c r="AK260" i="9"/>
  <c r="AJ260" i="9"/>
  <c r="AI260" i="9"/>
  <c r="AH260" i="9"/>
  <c r="AG260" i="9"/>
  <c r="AF260" i="9"/>
  <c r="AE260" i="9"/>
  <c r="AD260" i="9"/>
  <c r="AC260" i="9"/>
  <c r="AB260" i="9"/>
  <c r="AA260" i="9"/>
  <c r="Z260" i="9"/>
  <c r="Y260" i="9"/>
  <c r="X260" i="9"/>
  <c r="W260" i="9"/>
  <c r="V260" i="9"/>
  <c r="U260" i="9"/>
  <c r="T260" i="9"/>
  <c r="S260" i="9"/>
  <c r="R260" i="9"/>
  <c r="Q260" i="9"/>
  <c r="P260" i="9"/>
  <c r="O260" i="9"/>
  <c r="N260" i="9"/>
  <c r="M260" i="9"/>
  <c r="L260" i="9"/>
  <c r="K260" i="9"/>
  <c r="J260" i="9"/>
  <c r="I260" i="9"/>
  <c r="H260" i="9"/>
  <c r="G260" i="9"/>
  <c r="BD259" i="9"/>
  <c r="BC259" i="9"/>
  <c r="BB259" i="9"/>
  <c r="BA259" i="9"/>
  <c r="AZ259" i="9"/>
  <c r="AY259" i="9"/>
  <c r="AX259" i="9"/>
  <c r="AW259" i="9"/>
  <c r="AV259" i="9"/>
  <c r="AU259" i="9"/>
  <c r="AT259" i="9"/>
  <c r="AS259" i="9"/>
  <c r="AR259" i="9"/>
  <c r="AQ259" i="9"/>
  <c r="AP259" i="9"/>
  <c r="AO259" i="9"/>
  <c r="AN259" i="9"/>
  <c r="AM259" i="9"/>
  <c r="AL259" i="9"/>
  <c r="AK259" i="9"/>
  <c r="AJ259" i="9"/>
  <c r="AI259" i="9"/>
  <c r="AH259" i="9"/>
  <c r="AG259" i="9"/>
  <c r="AF259" i="9"/>
  <c r="AE259" i="9"/>
  <c r="AD259" i="9"/>
  <c r="AC259" i="9"/>
  <c r="AB259" i="9"/>
  <c r="AA259" i="9"/>
  <c r="Z259" i="9"/>
  <c r="Y259" i="9"/>
  <c r="X259" i="9"/>
  <c r="W259" i="9"/>
  <c r="V259" i="9"/>
  <c r="U259" i="9"/>
  <c r="T259" i="9"/>
  <c r="S259" i="9"/>
  <c r="R259" i="9"/>
  <c r="Q259" i="9"/>
  <c r="P259" i="9"/>
  <c r="O259" i="9"/>
  <c r="N259" i="9"/>
  <c r="M259" i="9"/>
  <c r="L259" i="9"/>
  <c r="K259" i="9"/>
  <c r="J259" i="9"/>
  <c r="I259" i="9"/>
  <c r="H259" i="9"/>
  <c r="G259" i="9"/>
  <c r="BD258" i="9"/>
  <c r="BC258" i="9"/>
  <c r="BB258" i="9"/>
  <c r="BA258" i="9"/>
  <c r="AZ258" i="9"/>
  <c r="AY258" i="9"/>
  <c r="AX258" i="9"/>
  <c r="AW258" i="9"/>
  <c r="AV258" i="9"/>
  <c r="AU258" i="9"/>
  <c r="AT258" i="9"/>
  <c r="AS258" i="9"/>
  <c r="AR258" i="9"/>
  <c r="AQ258" i="9"/>
  <c r="AP258" i="9"/>
  <c r="AO258" i="9"/>
  <c r="AN258" i="9"/>
  <c r="AM258" i="9"/>
  <c r="AL258" i="9"/>
  <c r="AK258" i="9"/>
  <c r="AJ258" i="9"/>
  <c r="AI258" i="9"/>
  <c r="AH258" i="9"/>
  <c r="AG258" i="9"/>
  <c r="AF258" i="9"/>
  <c r="AE258" i="9"/>
  <c r="AD258" i="9"/>
  <c r="AC258" i="9"/>
  <c r="AB258" i="9"/>
  <c r="AA258" i="9"/>
  <c r="Z258" i="9"/>
  <c r="Y258" i="9"/>
  <c r="X258" i="9"/>
  <c r="W258" i="9"/>
  <c r="V258" i="9"/>
  <c r="U258" i="9"/>
  <c r="T258" i="9"/>
  <c r="S258" i="9"/>
  <c r="R258" i="9"/>
  <c r="Q258" i="9"/>
  <c r="P258" i="9"/>
  <c r="O258" i="9"/>
  <c r="N258" i="9"/>
  <c r="M258" i="9"/>
  <c r="L258" i="9"/>
  <c r="K258" i="9"/>
  <c r="J258" i="9"/>
  <c r="I258" i="9"/>
  <c r="H258" i="9"/>
  <c r="G258" i="9"/>
  <c r="BD257" i="9"/>
  <c r="BC257" i="9"/>
  <c r="BB257" i="9"/>
  <c r="BA257" i="9"/>
  <c r="AZ257" i="9"/>
  <c r="AY257" i="9"/>
  <c r="AX257" i="9"/>
  <c r="AW257" i="9"/>
  <c r="AV257" i="9"/>
  <c r="AU257" i="9"/>
  <c r="AT257" i="9"/>
  <c r="AS257" i="9"/>
  <c r="AR257" i="9"/>
  <c r="AQ257" i="9"/>
  <c r="AP257" i="9"/>
  <c r="AO257" i="9"/>
  <c r="AN257" i="9"/>
  <c r="AM257" i="9"/>
  <c r="AL257" i="9"/>
  <c r="AK257" i="9"/>
  <c r="AJ257" i="9"/>
  <c r="AI257" i="9"/>
  <c r="AH257" i="9"/>
  <c r="AG257" i="9"/>
  <c r="AF257" i="9"/>
  <c r="AE257" i="9"/>
  <c r="AD257" i="9"/>
  <c r="AC257" i="9"/>
  <c r="AB257" i="9"/>
  <c r="AA257" i="9"/>
  <c r="Z257" i="9"/>
  <c r="Y257" i="9"/>
  <c r="X257" i="9"/>
  <c r="W257" i="9"/>
  <c r="V257" i="9"/>
  <c r="U257" i="9"/>
  <c r="T257" i="9"/>
  <c r="S257" i="9"/>
  <c r="R257" i="9"/>
  <c r="Q257" i="9"/>
  <c r="P257" i="9"/>
  <c r="O257" i="9"/>
  <c r="N257" i="9"/>
  <c r="M257" i="9"/>
  <c r="L257" i="9"/>
  <c r="K257" i="9"/>
  <c r="J257" i="9"/>
  <c r="I257" i="9"/>
  <c r="H257" i="9"/>
  <c r="G257" i="9"/>
  <c r="BD256" i="9"/>
  <c r="BC256" i="9"/>
  <c r="BB256" i="9"/>
  <c r="BA256" i="9"/>
  <c r="AZ256" i="9"/>
  <c r="AY256" i="9"/>
  <c r="AX256" i="9"/>
  <c r="AW256" i="9"/>
  <c r="AV256" i="9"/>
  <c r="AU256" i="9"/>
  <c r="AT256" i="9"/>
  <c r="AS256" i="9"/>
  <c r="AR256" i="9"/>
  <c r="AQ256" i="9"/>
  <c r="AP256" i="9"/>
  <c r="AO256" i="9"/>
  <c r="AN256" i="9"/>
  <c r="AM256" i="9"/>
  <c r="AL256" i="9"/>
  <c r="AK256" i="9"/>
  <c r="AJ256" i="9"/>
  <c r="AI256" i="9"/>
  <c r="AH256" i="9"/>
  <c r="AG256" i="9"/>
  <c r="AF256" i="9"/>
  <c r="AE256" i="9"/>
  <c r="AD256" i="9"/>
  <c r="AC256" i="9"/>
  <c r="AB256" i="9"/>
  <c r="AA256" i="9"/>
  <c r="Z256" i="9"/>
  <c r="Y256" i="9"/>
  <c r="X256" i="9"/>
  <c r="W256" i="9"/>
  <c r="V256" i="9"/>
  <c r="U256" i="9"/>
  <c r="T256" i="9"/>
  <c r="S256" i="9"/>
  <c r="R256" i="9"/>
  <c r="Q256" i="9"/>
  <c r="P256" i="9"/>
  <c r="O256" i="9"/>
  <c r="N256" i="9"/>
  <c r="M256" i="9"/>
  <c r="L256" i="9"/>
  <c r="K256" i="9"/>
  <c r="J256" i="9"/>
  <c r="I256" i="9"/>
  <c r="H256" i="9"/>
  <c r="G256" i="9"/>
  <c r="BD255" i="9"/>
  <c r="BC255" i="9"/>
  <c r="BB255" i="9"/>
  <c r="BA255" i="9"/>
  <c r="AZ255" i="9"/>
  <c r="AY255" i="9"/>
  <c r="AX255" i="9"/>
  <c r="AW255" i="9"/>
  <c r="AV255" i="9"/>
  <c r="AU255" i="9"/>
  <c r="AT255" i="9"/>
  <c r="AS255" i="9"/>
  <c r="AR255" i="9"/>
  <c r="AQ255" i="9"/>
  <c r="AP255" i="9"/>
  <c r="AO255" i="9"/>
  <c r="AN255" i="9"/>
  <c r="AM255" i="9"/>
  <c r="AL255" i="9"/>
  <c r="AK255" i="9"/>
  <c r="AJ255" i="9"/>
  <c r="AI255" i="9"/>
  <c r="AH255" i="9"/>
  <c r="AG255" i="9"/>
  <c r="AF255" i="9"/>
  <c r="AE255" i="9"/>
  <c r="AD255" i="9"/>
  <c r="AC255" i="9"/>
  <c r="AB255" i="9"/>
  <c r="AA255" i="9"/>
  <c r="Z255" i="9"/>
  <c r="Y255" i="9"/>
  <c r="X255" i="9"/>
  <c r="W255" i="9"/>
  <c r="V255" i="9"/>
  <c r="U255" i="9"/>
  <c r="T255" i="9"/>
  <c r="S255" i="9"/>
  <c r="R255" i="9"/>
  <c r="Q255" i="9"/>
  <c r="P255" i="9"/>
  <c r="O255" i="9"/>
  <c r="N255" i="9"/>
  <c r="M255" i="9"/>
  <c r="L255" i="9"/>
  <c r="K255" i="9"/>
  <c r="J255" i="9"/>
  <c r="I255" i="9"/>
  <c r="H255" i="9"/>
  <c r="G255" i="9"/>
  <c r="BD254" i="9"/>
  <c r="BC254" i="9"/>
  <c r="BB254" i="9"/>
  <c r="BA254" i="9"/>
  <c r="AZ254" i="9"/>
  <c r="AY254" i="9"/>
  <c r="AX254" i="9"/>
  <c r="AW254" i="9"/>
  <c r="AV254" i="9"/>
  <c r="AU254" i="9"/>
  <c r="AT254" i="9"/>
  <c r="AS254" i="9"/>
  <c r="AR254" i="9"/>
  <c r="AQ254" i="9"/>
  <c r="AP254" i="9"/>
  <c r="AO254" i="9"/>
  <c r="AN254" i="9"/>
  <c r="AM254" i="9"/>
  <c r="AL254" i="9"/>
  <c r="AK254" i="9"/>
  <c r="AJ254" i="9"/>
  <c r="AI254" i="9"/>
  <c r="AH254" i="9"/>
  <c r="AG254" i="9"/>
  <c r="AF254" i="9"/>
  <c r="AE254" i="9"/>
  <c r="AD254" i="9"/>
  <c r="AC254" i="9"/>
  <c r="AB254" i="9"/>
  <c r="AA254" i="9"/>
  <c r="Z254" i="9"/>
  <c r="Y254" i="9"/>
  <c r="X254" i="9"/>
  <c r="W254" i="9"/>
  <c r="V254" i="9"/>
  <c r="U254" i="9"/>
  <c r="T254" i="9"/>
  <c r="S254" i="9"/>
  <c r="R254" i="9"/>
  <c r="Q254" i="9"/>
  <c r="P254" i="9"/>
  <c r="O254" i="9"/>
  <c r="N254" i="9"/>
  <c r="M254" i="9"/>
  <c r="L254" i="9"/>
  <c r="K254" i="9"/>
  <c r="J254" i="9"/>
  <c r="I254" i="9"/>
  <c r="H254" i="9"/>
  <c r="G254" i="9"/>
  <c r="BD253" i="9"/>
  <c r="BC253" i="9"/>
  <c r="BB253" i="9"/>
  <c r="BA253" i="9"/>
  <c r="AZ253" i="9"/>
  <c r="AY253" i="9"/>
  <c r="AX253" i="9"/>
  <c r="AW253" i="9"/>
  <c r="AV253" i="9"/>
  <c r="AU253" i="9"/>
  <c r="AT253" i="9"/>
  <c r="AS253" i="9"/>
  <c r="AR253" i="9"/>
  <c r="AQ253" i="9"/>
  <c r="AP253" i="9"/>
  <c r="AO253" i="9"/>
  <c r="AN253" i="9"/>
  <c r="AM253" i="9"/>
  <c r="AL253" i="9"/>
  <c r="AK253" i="9"/>
  <c r="AJ253" i="9"/>
  <c r="AI253" i="9"/>
  <c r="AH253" i="9"/>
  <c r="AG253" i="9"/>
  <c r="AF253" i="9"/>
  <c r="AE253" i="9"/>
  <c r="AD253" i="9"/>
  <c r="AC253" i="9"/>
  <c r="AB253" i="9"/>
  <c r="AA253" i="9"/>
  <c r="Z253" i="9"/>
  <c r="Y253" i="9"/>
  <c r="X253" i="9"/>
  <c r="W253" i="9"/>
  <c r="V253" i="9"/>
  <c r="U253" i="9"/>
  <c r="T253" i="9"/>
  <c r="S253" i="9"/>
  <c r="R253" i="9"/>
  <c r="Q253" i="9"/>
  <c r="P253" i="9"/>
  <c r="O253" i="9"/>
  <c r="N253" i="9"/>
  <c r="M253" i="9"/>
  <c r="L253" i="9"/>
  <c r="K253" i="9"/>
  <c r="J253" i="9"/>
  <c r="I253" i="9"/>
  <c r="H253" i="9"/>
  <c r="G253" i="9"/>
  <c r="BD252" i="9"/>
  <c r="BC252" i="9"/>
  <c r="BB252" i="9"/>
  <c r="BA252" i="9"/>
  <c r="AZ252" i="9"/>
  <c r="AY252" i="9"/>
  <c r="AX252" i="9"/>
  <c r="AW252" i="9"/>
  <c r="AV252" i="9"/>
  <c r="AU252" i="9"/>
  <c r="AT252" i="9"/>
  <c r="AS252" i="9"/>
  <c r="AR252" i="9"/>
  <c r="AQ252" i="9"/>
  <c r="AP252" i="9"/>
  <c r="AO252" i="9"/>
  <c r="AN252" i="9"/>
  <c r="AM252" i="9"/>
  <c r="AL252" i="9"/>
  <c r="AK252" i="9"/>
  <c r="AJ252" i="9"/>
  <c r="AI252" i="9"/>
  <c r="AH252" i="9"/>
  <c r="AG252" i="9"/>
  <c r="AF252" i="9"/>
  <c r="AE252" i="9"/>
  <c r="AD252" i="9"/>
  <c r="AC252" i="9"/>
  <c r="AB252" i="9"/>
  <c r="AA252" i="9"/>
  <c r="Z252" i="9"/>
  <c r="Y252" i="9"/>
  <c r="X252" i="9"/>
  <c r="W252" i="9"/>
  <c r="V252" i="9"/>
  <c r="U252" i="9"/>
  <c r="T252" i="9"/>
  <c r="S252" i="9"/>
  <c r="R252" i="9"/>
  <c r="Q252" i="9"/>
  <c r="P252" i="9"/>
  <c r="O252" i="9"/>
  <c r="N252" i="9"/>
  <c r="M252" i="9"/>
  <c r="L252" i="9"/>
  <c r="K252" i="9"/>
  <c r="J252" i="9"/>
  <c r="I252" i="9"/>
  <c r="H252" i="9"/>
  <c r="G252" i="9"/>
  <c r="BD251" i="9"/>
  <c r="BC251" i="9"/>
  <c r="BB251" i="9"/>
  <c r="BA251" i="9"/>
  <c r="AZ251" i="9"/>
  <c r="AY251" i="9"/>
  <c r="AX251" i="9"/>
  <c r="AW251" i="9"/>
  <c r="AV251" i="9"/>
  <c r="AU251" i="9"/>
  <c r="AT251" i="9"/>
  <c r="AS251" i="9"/>
  <c r="AR251" i="9"/>
  <c r="AQ251" i="9"/>
  <c r="AP251" i="9"/>
  <c r="AO251" i="9"/>
  <c r="AN251" i="9"/>
  <c r="AM251" i="9"/>
  <c r="AL251" i="9"/>
  <c r="AK251" i="9"/>
  <c r="AJ251" i="9"/>
  <c r="AI251" i="9"/>
  <c r="AH251" i="9"/>
  <c r="AG251" i="9"/>
  <c r="AF251" i="9"/>
  <c r="AE251" i="9"/>
  <c r="AD251" i="9"/>
  <c r="AC251" i="9"/>
  <c r="AB251" i="9"/>
  <c r="AA251" i="9"/>
  <c r="Z251" i="9"/>
  <c r="Y251" i="9"/>
  <c r="X251" i="9"/>
  <c r="W251" i="9"/>
  <c r="V251" i="9"/>
  <c r="U251" i="9"/>
  <c r="T251" i="9"/>
  <c r="S251" i="9"/>
  <c r="R251" i="9"/>
  <c r="Q251" i="9"/>
  <c r="P251" i="9"/>
  <c r="O251" i="9"/>
  <c r="N251" i="9"/>
  <c r="M251" i="9"/>
  <c r="L251" i="9"/>
  <c r="K251" i="9"/>
  <c r="J251" i="9"/>
  <c r="I251" i="9"/>
  <c r="H251" i="9"/>
  <c r="G251" i="9"/>
  <c r="BD250" i="9"/>
  <c r="BC250" i="9"/>
  <c r="BB250" i="9"/>
  <c r="BA250" i="9"/>
  <c r="AZ250" i="9"/>
  <c r="AY250" i="9"/>
  <c r="AX250" i="9"/>
  <c r="AW250" i="9"/>
  <c r="AV250" i="9"/>
  <c r="AU250" i="9"/>
  <c r="AT250" i="9"/>
  <c r="AS250" i="9"/>
  <c r="AR250" i="9"/>
  <c r="AQ250" i="9"/>
  <c r="AP250" i="9"/>
  <c r="AO250" i="9"/>
  <c r="AN250" i="9"/>
  <c r="AM250" i="9"/>
  <c r="AL250" i="9"/>
  <c r="AK250" i="9"/>
  <c r="AJ250" i="9"/>
  <c r="AI250" i="9"/>
  <c r="AH250" i="9"/>
  <c r="AG250" i="9"/>
  <c r="AF250" i="9"/>
  <c r="AE250" i="9"/>
  <c r="AD250" i="9"/>
  <c r="AC250" i="9"/>
  <c r="AB250" i="9"/>
  <c r="AA250" i="9"/>
  <c r="Z250" i="9"/>
  <c r="Y250" i="9"/>
  <c r="X250" i="9"/>
  <c r="W250" i="9"/>
  <c r="V250" i="9"/>
  <c r="U250" i="9"/>
  <c r="T250" i="9"/>
  <c r="S250" i="9"/>
  <c r="R250" i="9"/>
  <c r="Q250" i="9"/>
  <c r="P250" i="9"/>
  <c r="O250" i="9"/>
  <c r="N250" i="9"/>
  <c r="M250" i="9"/>
  <c r="L250" i="9"/>
  <c r="K250" i="9"/>
  <c r="J250" i="9"/>
  <c r="I250" i="9"/>
  <c r="H250" i="9"/>
  <c r="G250" i="9"/>
  <c r="BD249" i="9"/>
  <c r="BC249" i="9"/>
  <c r="BB249" i="9"/>
  <c r="BA249" i="9"/>
  <c r="AZ249" i="9"/>
  <c r="AY249" i="9"/>
  <c r="AX249" i="9"/>
  <c r="AW249" i="9"/>
  <c r="AV249" i="9"/>
  <c r="AU249" i="9"/>
  <c r="AT249" i="9"/>
  <c r="AS249" i="9"/>
  <c r="AR249" i="9"/>
  <c r="AQ249" i="9"/>
  <c r="AP249" i="9"/>
  <c r="AO249" i="9"/>
  <c r="AN249" i="9"/>
  <c r="AM249" i="9"/>
  <c r="AL249" i="9"/>
  <c r="AK249" i="9"/>
  <c r="AJ249" i="9"/>
  <c r="AI249" i="9"/>
  <c r="AH249" i="9"/>
  <c r="AG249" i="9"/>
  <c r="AF249" i="9"/>
  <c r="AE249" i="9"/>
  <c r="AD249" i="9"/>
  <c r="AC249" i="9"/>
  <c r="AB249" i="9"/>
  <c r="AA249" i="9"/>
  <c r="Z249" i="9"/>
  <c r="Y249" i="9"/>
  <c r="X249" i="9"/>
  <c r="W249" i="9"/>
  <c r="V249" i="9"/>
  <c r="U249" i="9"/>
  <c r="T249" i="9"/>
  <c r="S249" i="9"/>
  <c r="R249" i="9"/>
  <c r="Q249" i="9"/>
  <c r="P249" i="9"/>
  <c r="O249" i="9"/>
  <c r="N249" i="9"/>
  <c r="M249" i="9"/>
  <c r="L249" i="9"/>
  <c r="K249" i="9"/>
  <c r="J249" i="9"/>
  <c r="I249" i="9"/>
  <c r="H249" i="9"/>
  <c r="G249" i="9"/>
  <c r="BD248" i="9"/>
  <c r="BC248" i="9"/>
  <c r="BB248" i="9"/>
  <c r="BA248" i="9"/>
  <c r="AZ248" i="9"/>
  <c r="AY248" i="9"/>
  <c r="AX248" i="9"/>
  <c r="AW248" i="9"/>
  <c r="AV248" i="9"/>
  <c r="AU248" i="9"/>
  <c r="AT248" i="9"/>
  <c r="AS248" i="9"/>
  <c r="AR248" i="9"/>
  <c r="AQ248" i="9"/>
  <c r="AP248" i="9"/>
  <c r="AO248" i="9"/>
  <c r="AN248" i="9"/>
  <c r="AM248" i="9"/>
  <c r="AL248" i="9"/>
  <c r="AK248" i="9"/>
  <c r="AJ248" i="9"/>
  <c r="AI248" i="9"/>
  <c r="AH248" i="9"/>
  <c r="AG248" i="9"/>
  <c r="AF248" i="9"/>
  <c r="AE248" i="9"/>
  <c r="AD248" i="9"/>
  <c r="AC248" i="9"/>
  <c r="AB248" i="9"/>
  <c r="AA248" i="9"/>
  <c r="Z248" i="9"/>
  <c r="Y248" i="9"/>
  <c r="X248" i="9"/>
  <c r="W248" i="9"/>
  <c r="V248" i="9"/>
  <c r="U248" i="9"/>
  <c r="T248" i="9"/>
  <c r="S248" i="9"/>
  <c r="R248" i="9"/>
  <c r="Q248" i="9"/>
  <c r="P248" i="9"/>
  <c r="O248" i="9"/>
  <c r="N248" i="9"/>
  <c r="M248" i="9"/>
  <c r="L248" i="9"/>
  <c r="K248" i="9"/>
  <c r="J248" i="9"/>
  <c r="I248" i="9"/>
  <c r="H248" i="9"/>
  <c r="G248" i="9"/>
  <c r="BD247" i="9"/>
  <c r="BC247" i="9"/>
  <c r="BB247" i="9"/>
  <c r="BA247" i="9"/>
  <c r="AZ247" i="9"/>
  <c r="AY247" i="9"/>
  <c r="AX247" i="9"/>
  <c r="AW247" i="9"/>
  <c r="AV247" i="9"/>
  <c r="AU247" i="9"/>
  <c r="AT247" i="9"/>
  <c r="AS247" i="9"/>
  <c r="AR247" i="9"/>
  <c r="AQ247" i="9"/>
  <c r="AP247" i="9"/>
  <c r="AO247" i="9"/>
  <c r="AN247" i="9"/>
  <c r="AM247" i="9"/>
  <c r="AL247" i="9"/>
  <c r="AK247" i="9"/>
  <c r="AJ247" i="9"/>
  <c r="AI247" i="9"/>
  <c r="AH247" i="9"/>
  <c r="AG247" i="9"/>
  <c r="AF247" i="9"/>
  <c r="AE247" i="9"/>
  <c r="AD247" i="9"/>
  <c r="AC247" i="9"/>
  <c r="AB247" i="9"/>
  <c r="AA247" i="9"/>
  <c r="Z247" i="9"/>
  <c r="Y247" i="9"/>
  <c r="X247" i="9"/>
  <c r="W247" i="9"/>
  <c r="V247" i="9"/>
  <c r="U247" i="9"/>
  <c r="T247" i="9"/>
  <c r="S247" i="9"/>
  <c r="R247" i="9"/>
  <c r="Q247" i="9"/>
  <c r="P247" i="9"/>
  <c r="O247" i="9"/>
  <c r="N247" i="9"/>
  <c r="M247" i="9"/>
  <c r="L247" i="9"/>
  <c r="K247" i="9"/>
  <c r="J247" i="9"/>
  <c r="I247" i="9"/>
  <c r="H247" i="9"/>
  <c r="G247" i="9"/>
  <c r="BD246" i="9"/>
  <c r="BC246" i="9"/>
  <c r="BB246" i="9"/>
  <c r="BA246" i="9"/>
  <c r="AZ246" i="9"/>
  <c r="AY246" i="9"/>
  <c r="AX246" i="9"/>
  <c r="AW246" i="9"/>
  <c r="AV246" i="9"/>
  <c r="AU246" i="9"/>
  <c r="AT246" i="9"/>
  <c r="AS246" i="9"/>
  <c r="AR246" i="9"/>
  <c r="AQ246" i="9"/>
  <c r="AP246" i="9"/>
  <c r="AO246" i="9"/>
  <c r="AN246" i="9"/>
  <c r="AM246" i="9"/>
  <c r="AL246" i="9"/>
  <c r="AK246" i="9"/>
  <c r="AJ246" i="9"/>
  <c r="AI246" i="9"/>
  <c r="AH246" i="9"/>
  <c r="AG246" i="9"/>
  <c r="AF246" i="9"/>
  <c r="AE246" i="9"/>
  <c r="AD246" i="9"/>
  <c r="AC246" i="9"/>
  <c r="AB246" i="9"/>
  <c r="AA246" i="9"/>
  <c r="Z246" i="9"/>
  <c r="Y246" i="9"/>
  <c r="X246" i="9"/>
  <c r="W246" i="9"/>
  <c r="V246" i="9"/>
  <c r="U246" i="9"/>
  <c r="T246" i="9"/>
  <c r="S246" i="9"/>
  <c r="R246" i="9"/>
  <c r="Q246" i="9"/>
  <c r="P246" i="9"/>
  <c r="O246" i="9"/>
  <c r="N246" i="9"/>
  <c r="M246" i="9"/>
  <c r="L246" i="9"/>
  <c r="K246" i="9"/>
  <c r="J246" i="9"/>
  <c r="I246" i="9"/>
  <c r="H246" i="9"/>
  <c r="G246" i="9"/>
  <c r="BD245" i="9"/>
  <c r="BC245" i="9"/>
  <c r="BB245" i="9"/>
  <c r="BA245" i="9"/>
  <c r="AZ245" i="9"/>
  <c r="AY245" i="9"/>
  <c r="AX245" i="9"/>
  <c r="AW245" i="9"/>
  <c r="AV245" i="9"/>
  <c r="AU245" i="9"/>
  <c r="AT245" i="9"/>
  <c r="AS245" i="9"/>
  <c r="AR245" i="9"/>
  <c r="AQ245" i="9"/>
  <c r="AP245" i="9"/>
  <c r="AO245" i="9"/>
  <c r="AN245" i="9"/>
  <c r="AM245" i="9"/>
  <c r="AL245" i="9"/>
  <c r="AK245" i="9"/>
  <c r="AJ245" i="9"/>
  <c r="AI245" i="9"/>
  <c r="AH245" i="9"/>
  <c r="AG245" i="9"/>
  <c r="AF245" i="9"/>
  <c r="AE245" i="9"/>
  <c r="AD245" i="9"/>
  <c r="AC245" i="9"/>
  <c r="AB245" i="9"/>
  <c r="AA245" i="9"/>
  <c r="Z245" i="9"/>
  <c r="Y245" i="9"/>
  <c r="X245" i="9"/>
  <c r="W245" i="9"/>
  <c r="V245" i="9"/>
  <c r="U245" i="9"/>
  <c r="T245" i="9"/>
  <c r="S245" i="9"/>
  <c r="R245" i="9"/>
  <c r="Q245" i="9"/>
  <c r="P245" i="9"/>
  <c r="O245" i="9"/>
  <c r="N245" i="9"/>
  <c r="M245" i="9"/>
  <c r="L245" i="9"/>
  <c r="K245" i="9"/>
  <c r="J245" i="9"/>
  <c r="I245" i="9"/>
  <c r="H245" i="9"/>
  <c r="G245" i="9"/>
  <c r="BD244" i="9"/>
  <c r="BC244" i="9"/>
  <c r="BB244" i="9"/>
  <c r="BA244" i="9"/>
  <c r="AZ244" i="9"/>
  <c r="AY244" i="9"/>
  <c r="AX244" i="9"/>
  <c r="AW244" i="9"/>
  <c r="AV244" i="9"/>
  <c r="AU244" i="9"/>
  <c r="AT244" i="9"/>
  <c r="AS244" i="9"/>
  <c r="AR244" i="9"/>
  <c r="AQ244" i="9"/>
  <c r="AP244" i="9"/>
  <c r="AO244" i="9"/>
  <c r="AN244" i="9"/>
  <c r="AM244" i="9"/>
  <c r="AL244" i="9"/>
  <c r="AK244" i="9"/>
  <c r="AJ244" i="9"/>
  <c r="AI244" i="9"/>
  <c r="AH244" i="9"/>
  <c r="AG244" i="9"/>
  <c r="AF244" i="9"/>
  <c r="AE244" i="9"/>
  <c r="AD244" i="9"/>
  <c r="AC244" i="9"/>
  <c r="AB244" i="9"/>
  <c r="AA244" i="9"/>
  <c r="Z244" i="9"/>
  <c r="Y244" i="9"/>
  <c r="X244" i="9"/>
  <c r="W244" i="9"/>
  <c r="V244" i="9"/>
  <c r="U244" i="9"/>
  <c r="T244" i="9"/>
  <c r="S244" i="9"/>
  <c r="R244" i="9"/>
  <c r="Q244" i="9"/>
  <c r="P244" i="9"/>
  <c r="O244" i="9"/>
  <c r="N244" i="9"/>
  <c r="M244" i="9"/>
  <c r="L244" i="9"/>
  <c r="K244" i="9"/>
  <c r="J244" i="9"/>
  <c r="I244" i="9"/>
  <c r="H244" i="9"/>
  <c r="G244" i="9"/>
  <c r="BD243" i="9"/>
  <c r="BC243" i="9"/>
  <c r="BB243" i="9"/>
  <c r="BA243" i="9"/>
  <c r="AZ243" i="9"/>
  <c r="AY243" i="9"/>
  <c r="AX243" i="9"/>
  <c r="AW243" i="9"/>
  <c r="AV243" i="9"/>
  <c r="AU243" i="9"/>
  <c r="AT243" i="9"/>
  <c r="AS243" i="9"/>
  <c r="AR243" i="9"/>
  <c r="AQ243" i="9"/>
  <c r="AP243" i="9"/>
  <c r="AO243" i="9"/>
  <c r="AN243" i="9"/>
  <c r="AM243" i="9"/>
  <c r="AL243" i="9"/>
  <c r="AK243" i="9"/>
  <c r="AJ243" i="9"/>
  <c r="AI243" i="9"/>
  <c r="AH243" i="9"/>
  <c r="AG243" i="9"/>
  <c r="AF243" i="9"/>
  <c r="AE243" i="9"/>
  <c r="AD243" i="9"/>
  <c r="AC243" i="9"/>
  <c r="AB243" i="9"/>
  <c r="AA243" i="9"/>
  <c r="Z243" i="9"/>
  <c r="Y243" i="9"/>
  <c r="X243" i="9"/>
  <c r="W243" i="9"/>
  <c r="V243" i="9"/>
  <c r="U243" i="9"/>
  <c r="T243" i="9"/>
  <c r="S243" i="9"/>
  <c r="R243" i="9"/>
  <c r="Q243" i="9"/>
  <c r="P243" i="9"/>
  <c r="O243" i="9"/>
  <c r="N243" i="9"/>
  <c r="M243" i="9"/>
  <c r="L243" i="9"/>
  <c r="K243" i="9"/>
  <c r="J243" i="9"/>
  <c r="I243" i="9"/>
  <c r="H243" i="9"/>
  <c r="G243" i="9"/>
  <c r="BD242" i="9"/>
  <c r="BC242" i="9"/>
  <c r="BB242" i="9"/>
  <c r="BA242" i="9"/>
  <c r="AZ242" i="9"/>
  <c r="AY242" i="9"/>
  <c r="AX242" i="9"/>
  <c r="AW242" i="9"/>
  <c r="AV242" i="9"/>
  <c r="AU242" i="9"/>
  <c r="AT242" i="9"/>
  <c r="AS242" i="9"/>
  <c r="AR242" i="9"/>
  <c r="AQ242" i="9"/>
  <c r="AP242" i="9"/>
  <c r="AO242" i="9"/>
  <c r="AN242" i="9"/>
  <c r="AM242" i="9"/>
  <c r="AL242" i="9"/>
  <c r="AK242" i="9"/>
  <c r="AJ242" i="9"/>
  <c r="AI242" i="9"/>
  <c r="AH242" i="9"/>
  <c r="AG242" i="9"/>
  <c r="AF242" i="9"/>
  <c r="AE242" i="9"/>
  <c r="AD242" i="9"/>
  <c r="AC242" i="9"/>
  <c r="AB242" i="9"/>
  <c r="AA242" i="9"/>
  <c r="Z242" i="9"/>
  <c r="Y242" i="9"/>
  <c r="X242" i="9"/>
  <c r="W242" i="9"/>
  <c r="V242" i="9"/>
  <c r="U242" i="9"/>
  <c r="T242" i="9"/>
  <c r="S242" i="9"/>
  <c r="R242" i="9"/>
  <c r="Q242" i="9"/>
  <c r="P242" i="9"/>
  <c r="O242" i="9"/>
  <c r="N242" i="9"/>
  <c r="M242" i="9"/>
  <c r="L242" i="9"/>
  <c r="K242" i="9"/>
  <c r="J242" i="9"/>
  <c r="I242" i="9"/>
  <c r="H242" i="9"/>
  <c r="G242" i="9"/>
  <c r="BD241" i="9"/>
  <c r="BC241" i="9"/>
  <c r="BB241" i="9"/>
  <c r="BA241" i="9"/>
  <c r="AZ241" i="9"/>
  <c r="AY241" i="9"/>
  <c r="AX241" i="9"/>
  <c r="AW241" i="9"/>
  <c r="AV241" i="9"/>
  <c r="AU241" i="9"/>
  <c r="AT241" i="9"/>
  <c r="AS241" i="9"/>
  <c r="AR241" i="9"/>
  <c r="AQ241" i="9"/>
  <c r="AP241" i="9"/>
  <c r="AO241" i="9"/>
  <c r="AN241" i="9"/>
  <c r="AM241" i="9"/>
  <c r="AL241" i="9"/>
  <c r="AK241" i="9"/>
  <c r="AJ241" i="9"/>
  <c r="AI241" i="9"/>
  <c r="AH241" i="9"/>
  <c r="AG241" i="9"/>
  <c r="AF241" i="9"/>
  <c r="AE241" i="9"/>
  <c r="AD241" i="9"/>
  <c r="AC241" i="9"/>
  <c r="AB241" i="9"/>
  <c r="AA241" i="9"/>
  <c r="Z241" i="9"/>
  <c r="Y241" i="9"/>
  <c r="X241" i="9"/>
  <c r="W241" i="9"/>
  <c r="V241" i="9"/>
  <c r="U241" i="9"/>
  <c r="T241" i="9"/>
  <c r="S241" i="9"/>
  <c r="R241" i="9"/>
  <c r="Q241" i="9"/>
  <c r="P241" i="9"/>
  <c r="O241" i="9"/>
  <c r="N241" i="9"/>
  <c r="M241" i="9"/>
  <c r="L241" i="9"/>
  <c r="K241" i="9"/>
  <c r="J241" i="9"/>
  <c r="I241" i="9"/>
  <c r="H241" i="9"/>
  <c r="G241" i="9"/>
  <c r="BD240" i="9"/>
  <c r="BC240" i="9"/>
  <c r="BB240" i="9"/>
  <c r="BA240" i="9"/>
  <c r="AZ240" i="9"/>
  <c r="AY240" i="9"/>
  <c r="AX240" i="9"/>
  <c r="AW240" i="9"/>
  <c r="AV240" i="9"/>
  <c r="AU240" i="9"/>
  <c r="AT240" i="9"/>
  <c r="AS240" i="9"/>
  <c r="AR240" i="9"/>
  <c r="AQ240" i="9"/>
  <c r="AP240" i="9"/>
  <c r="AO240" i="9"/>
  <c r="AN240" i="9"/>
  <c r="AM240" i="9"/>
  <c r="AL240" i="9"/>
  <c r="AK240" i="9"/>
  <c r="AJ240" i="9"/>
  <c r="AI240" i="9"/>
  <c r="AH240" i="9"/>
  <c r="AG240" i="9"/>
  <c r="AF240" i="9"/>
  <c r="AE240" i="9"/>
  <c r="AD240" i="9"/>
  <c r="AC240" i="9"/>
  <c r="AB240" i="9"/>
  <c r="AA240" i="9"/>
  <c r="Z240" i="9"/>
  <c r="Y240" i="9"/>
  <c r="X240" i="9"/>
  <c r="W240" i="9"/>
  <c r="V240" i="9"/>
  <c r="U240" i="9"/>
  <c r="T240" i="9"/>
  <c r="S240" i="9"/>
  <c r="R240" i="9"/>
  <c r="Q240" i="9"/>
  <c r="P240" i="9"/>
  <c r="O240" i="9"/>
  <c r="N240" i="9"/>
  <c r="M240" i="9"/>
  <c r="L240" i="9"/>
  <c r="K240" i="9"/>
  <c r="J240" i="9"/>
  <c r="I240" i="9"/>
  <c r="H240" i="9"/>
  <c r="G240" i="9"/>
  <c r="BD239" i="9"/>
  <c r="BC239" i="9"/>
  <c r="BB239" i="9"/>
  <c r="BA239" i="9"/>
  <c r="AZ239" i="9"/>
  <c r="AY239" i="9"/>
  <c r="AX239" i="9"/>
  <c r="AW239" i="9"/>
  <c r="AV239" i="9"/>
  <c r="AU239" i="9"/>
  <c r="AT239" i="9"/>
  <c r="AS239" i="9"/>
  <c r="AR239" i="9"/>
  <c r="AQ239" i="9"/>
  <c r="AP239" i="9"/>
  <c r="AO239" i="9"/>
  <c r="AN239" i="9"/>
  <c r="AM239" i="9"/>
  <c r="AL239" i="9"/>
  <c r="AK239" i="9"/>
  <c r="AJ239" i="9"/>
  <c r="AI239" i="9"/>
  <c r="AH239" i="9"/>
  <c r="AG239" i="9"/>
  <c r="AF239" i="9"/>
  <c r="AE239" i="9"/>
  <c r="AD239" i="9"/>
  <c r="AC239" i="9"/>
  <c r="AB239" i="9"/>
  <c r="AA239" i="9"/>
  <c r="Z239" i="9"/>
  <c r="Y239" i="9"/>
  <c r="X239" i="9"/>
  <c r="W239" i="9"/>
  <c r="V239" i="9"/>
  <c r="U239" i="9"/>
  <c r="T239" i="9"/>
  <c r="S239" i="9"/>
  <c r="R239" i="9"/>
  <c r="Q239" i="9"/>
  <c r="P239" i="9"/>
  <c r="O239" i="9"/>
  <c r="N239" i="9"/>
  <c r="M239" i="9"/>
  <c r="L239" i="9"/>
  <c r="K239" i="9"/>
  <c r="J239" i="9"/>
  <c r="I239" i="9"/>
  <c r="H239" i="9"/>
  <c r="G239" i="9"/>
  <c r="BD238" i="9"/>
  <c r="BC238" i="9"/>
  <c r="BB238" i="9"/>
  <c r="BA238" i="9"/>
  <c r="AZ238" i="9"/>
  <c r="AY238" i="9"/>
  <c r="AX238" i="9"/>
  <c r="AW238" i="9"/>
  <c r="AV238" i="9"/>
  <c r="AU238" i="9"/>
  <c r="AT238" i="9"/>
  <c r="AS238" i="9"/>
  <c r="AR238" i="9"/>
  <c r="AQ238" i="9"/>
  <c r="AP238" i="9"/>
  <c r="AO238" i="9"/>
  <c r="AN238" i="9"/>
  <c r="AM238" i="9"/>
  <c r="AL238" i="9"/>
  <c r="AK238" i="9"/>
  <c r="AJ238" i="9"/>
  <c r="AI238" i="9"/>
  <c r="AH238" i="9"/>
  <c r="AG238" i="9"/>
  <c r="AF238" i="9"/>
  <c r="AE238" i="9"/>
  <c r="AD238" i="9"/>
  <c r="AC238" i="9"/>
  <c r="AB238" i="9"/>
  <c r="AA238" i="9"/>
  <c r="Z238" i="9"/>
  <c r="Y238" i="9"/>
  <c r="X238" i="9"/>
  <c r="W238" i="9"/>
  <c r="V238" i="9"/>
  <c r="U238" i="9"/>
  <c r="T238" i="9"/>
  <c r="S238" i="9"/>
  <c r="R238" i="9"/>
  <c r="Q238" i="9"/>
  <c r="P238" i="9"/>
  <c r="O238" i="9"/>
  <c r="N238" i="9"/>
  <c r="M238" i="9"/>
  <c r="L238" i="9"/>
  <c r="K238" i="9"/>
  <c r="J238" i="9"/>
  <c r="I238" i="9"/>
  <c r="H238" i="9"/>
  <c r="G238" i="9"/>
  <c r="BD237" i="9"/>
  <c r="BC237" i="9"/>
  <c r="BB237" i="9"/>
  <c r="BA237" i="9"/>
  <c r="AZ237" i="9"/>
  <c r="AY237" i="9"/>
  <c r="AX237" i="9"/>
  <c r="AW237" i="9"/>
  <c r="AV237" i="9"/>
  <c r="AU237" i="9"/>
  <c r="AT237" i="9"/>
  <c r="AS237" i="9"/>
  <c r="AR237" i="9"/>
  <c r="AQ237" i="9"/>
  <c r="AP237" i="9"/>
  <c r="AO237" i="9"/>
  <c r="AN237" i="9"/>
  <c r="AM237" i="9"/>
  <c r="AL237" i="9"/>
  <c r="AK237" i="9"/>
  <c r="AJ237" i="9"/>
  <c r="AI237" i="9"/>
  <c r="AH237" i="9"/>
  <c r="AG237" i="9"/>
  <c r="AF237" i="9"/>
  <c r="AE237" i="9"/>
  <c r="AD237" i="9"/>
  <c r="AC237" i="9"/>
  <c r="AB237" i="9"/>
  <c r="AA237" i="9"/>
  <c r="Z237" i="9"/>
  <c r="Y237" i="9"/>
  <c r="X237" i="9"/>
  <c r="W237" i="9"/>
  <c r="V237" i="9"/>
  <c r="U237" i="9"/>
  <c r="T237" i="9"/>
  <c r="S237" i="9"/>
  <c r="R237" i="9"/>
  <c r="Q237" i="9"/>
  <c r="P237" i="9"/>
  <c r="O237" i="9"/>
  <c r="N237" i="9"/>
  <c r="M237" i="9"/>
  <c r="L237" i="9"/>
  <c r="K237" i="9"/>
  <c r="J237" i="9"/>
  <c r="I237" i="9"/>
  <c r="H237" i="9"/>
  <c r="G237" i="9"/>
  <c r="BD236" i="9"/>
  <c r="BC236" i="9"/>
  <c r="BB236" i="9"/>
  <c r="BA236" i="9"/>
  <c r="AZ236" i="9"/>
  <c r="AY236" i="9"/>
  <c r="AX236" i="9"/>
  <c r="AW236" i="9"/>
  <c r="AV236" i="9"/>
  <c r="AU236" i="9"/>
  <c r="AT236" i="9"/>
  <c r="AS236" i="9"/>
  <c r="AR236" i="9"/>
  <c r="AQ236" i="9"/>
  <c r="AP236" i="9"/>
  <c r="AO236" i="9"/>
  <c r="AN236" i="9"/>
  <c r="AM236" i="9"/>
  <c r="AL236" i="9"/>
  <c r="AK236" i="9"/>
  <c r="AJ236" i="9"/>
  <c r="AI236" i="9"/>
  <c r="AH236" i="9"/>
  <c r="AG236" i="9"/>
  <c r="AF236" i="9"/>
  <c r="AE236" i="9"/>
  <c r="AD236" i="9"/>
  <c r="AC236" i="9"/>
  <c r="AB236" i="9"/>
  <c r="AA236" i="9"/>
  <c r="Z236" i="9"/>
  <c r="Y236" i="9"/>
  <c r="X236" i="9"/>
  <c r="W236" i="9"/>
  <c r="V236" i="9"/>
  <c r="U236" i="9"/>
  <c r="T236" i="9"/>
  <c r="S236" i="9"/>
  <c r="R236" i="9"/>
  <c r="Q236" i="9"/>
  <c r="P236" i="9"/>
  <c r="O236" i="9"/>
  <c r="N236" i="9"/>
  <c r="M236" i="9"/>
  <c r="L236" i="9"/>
  <c r="K236" i="9"/>
  <c r="J236" i="9"/>
  <c r="I236" i="9"/>
  <c r="H236" i="9"/>
  <c r="G236" i="9"/>
  <c r="BD235" i="9"/>
  <c r="BC235" i="9"/>
  <c r="BB235" i="9"/>
  <c r="BA235" i="9"/>
  <c r="AZ235" i="9"/>
  <c r="AY235" i="9"/>
  <c r="AX235" i="9"/>
  <c r="AW235" i="9"/>
  <c r="AV235" i="9"/>
  <c r="AU235" i="9"/>
  <c r="AT235" i="9"/>
  <c r="AS235" i="9"/>
  <c r="AR235" i="9"/>
  <c r="AQ235" i="9"/>
  <c r="AP235" i="9"/>
  <c r="AO235" i="9"/>
  <c r="AN235" i="9"/>
  <c r="AM235" i="9"/>
  <c r="AL235" i="9"/>
  <c r="AK235" i="9"/>
  <c r="AJ235" i="9"/>
  <c r="AI235" i="9"/>
  <c r="AH235" i="9"/>
  <c r="AG235" i="9"/>
  <c r="AF235" i="9"/>
  <c r="AE235" i="9"/>
  <c r="AD235" i="9"/>
  <c r="AC235" i="9"/>
  <c r="AB235" i="9"/>
  <c r="AA235" i="9"/>
  <c r="Z235" i="9"/>
  <c r="Y235" i="9"/>
  <c r="X235" i="9"/>
  <c r="W235" i="9"/>
  <c r="V235" i="9"/>
  <c r="U235" i="9"/>
  <c r="T235" i="9"/>
  <c r="S235" i="9"/>
  <c r="R235" i="9"/>
  <c r="Q235" i="9"/>
  <c r="P235" i="9"/>
  <c r="O235" i="9"/>
  <c r="N235" i="9"/>
  <c r="M235" i="9"/>
  <c r="L235" i="9"/>
  <c r="K235" i="9"/>
  <c r="J235" i="9"/>
  <c r="I235" i="9"/>
  <c r="H235" i="9"/>
  <c r="G235" i="9"/>
  <c r="BD234" i="9"/>
  <c r="BC234" i="9"/>
  <c r="BB234" i="9"/>
  <c r="BA234" i="9"/>
  <c r="AZ234" i="9"/>
  <c r="AY234" i="9"/>
  <c r="AX234" i="9"/>
  <c r="AW234" i="9"/>
  <c r="AV234" i="9"/>
  <c r="AU234" i="9"/>
  <c r="AT234" i="9"/>
  <c r="AS234" i="9"/>
  <c r="AR234" i="9"/>
  <c r="AQ234" i="9"/>
  <c r="AP234" i="9"/>
  <c r="AO234" i="9"/>
  <c r="AN234" i="9"/>
  <c r="AM234" i="9"/>
  <c r="AL234" i="9"/>
  <c r="AK234" i="9"/>
  <c r="AJ234" i="9"/>
  <c r="AI234" i="9"/>
  <c r="AH234" i="9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H234" i="9"/>
  <c r="G234" i="9"/>
  <c r="BD233" i="9"/>
  <c r="BC233" i="9"/>
  <c r="BB233" i="9"/>
  <c r="BA233" i="9"/>
  <c r="AZ233" i="9"/>
  <c r="AY233" i="9"/>
  <c r="AX233" i="9"/>
  <c r="AW233" i="9"/>
  <c r="AV233" i="9"/>
  <c r="AU233" i="9"/>
  <c r="AT233" i="9"/>
  <c r="AS233" i="9"/>
  <c r="AR233" i="9"/>
  <c r="AQ233" i="9"/>
  <c r="AP233" i="9"/>
  <c r="AO233" i="9"/>
  <c r="AN233" i="9"/>
  <c r="AM233" i="9"/>
  <c r="AL233" i="9"/>
  <c r="AK233" i="9"/>
  <c r="AJ233" i="9"/>
  <c r="AI233" i="9"/>
  <c r="AH233" i="9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H233" i="9"/>
  <c r="G233" i="9"/>
  <c r="BD232" i="9"/>
  <c r="BC232" i="9"/>
  <c r="BB232" i="9"/>
  <c r="BA232" i="9"/>
  <c r="AZ232" i="9"/>
  <c r="AY232" i="9"/>
  <c r="AX232" i="9"/>
  <c r="AW232" i="9"/>
  <c r="AV232" i="9"/>
  <c r="AU232" i="9"/>
  <c r="AT232" i="9"/>
  <c r="AS232" i="9"/>
  <c r="AR232" i="9"/>
  <c r="AQ232" i="9"/>
  <c r="AP232" i="9"/>
  <c r="AO232" i="9"/>
  <c r="AN232" i="9"/>
  <c r="AM232" i="9"/>
  <c r="AL232" i="9"/>
  <c r="AK232" i="9"/>
  <c r="AJ232" i="9"/>
  <c r="AI232" i="9"/>
  <c r="AH232" i="9"/>
  <c r="AG232" i="9"/>
  <c r="AF232" i="9"/>
  <c r="AE232" i="9"/>
  <c r="AD232" i="9"/>
  <c r="AC232" i="9"/>
  <c r="AB232" i="9"/>
  <c r="AA232" i="9"/>
  <c r="Z232" i="9"/>
  <c r="Y232" i="9"/>
  <c r="X232" i="9"/>
  <c r="W232" i="9"/>
  <c r="V232" i="9"/>
  <c r="U232" i="9"/>
  <c r="T232" i="9"/>
  <c r="S232" i="9"/>
  <c r="R232" i="9"/>
  <c r="Q232" i="9"/>
  <c r="P232" i="9"/>
  <c r="O232" i="9"/>
  <c r="N232" i="9"/>
  <c r="M232" i="9"/>
  <c r="L232" i="9"/>
  <c r="K232" i="9"/>
  <c r="J232" i="9"/>
  <c r="I232" i="9"/>
  <c r="H232" i="9"/>
  <c r="G232" i="9"/>
  <c r="BD231" i="9"/>
  <c r="BC231" i="9"/>
  <c r="BB231" i="9"/>
  <c r="BA231" i="9"/>
  <c r="AZ231" i="9"/>
  <c r="AY231" i="9"/>
  <c r="AX231" i="9"/>
  <c r="AW231" i="9"/>
  <c r="AV231" i="9"/>
  <c r="AU231" i="9"/>
  <c r="AT231" i="9"/>
  <c r="AS231" i="9"/>
  <c r="AR231" i="9"/>
  <c r="AQ231" i="9"/>
  <c r="AP231" i="9"/>
  <c r="AO231" i="9"/>
  <c r="AN231" i="9"/>
  <c r="AM231" i="9"/>
  <c r="AL231" i="9"/>
  <c r="AK231" i="9"/>
  <c r="AJ231" i="9"/>
  <c r="AI231" i="9"/>
  <c r="AH231" i="9"/>
  <c r="AG231" i="9"/>
  <c r="AF231" i="9"/>
  <c r="AE231" i="9"/>
  <c r="AD231" i="9"/>
  <c r="AC231" i="9"/>
  <c r="AB231" i="9"/>
  <c r="AA231" i="9"/>
  <c r="Z231" i="9"/>
  <c r="Y231" i="9"/>
  <c r="X231" i="9"/>
  <c r="W231" i="9"/>
  <c r="V231" i="9"/>
  <c r="U231" i="9"/>
  <c r="T231" i="9"/>
  <c r="S231" i="9"/>
  <c r="R231" i="9"/>
  <c r="Q231" i="9"/>
  <c r="P231" i="9"/>
  <c r="O231" i="9"/>
  <c r="N231" i="9"/>
  <c r="M231" i="9"/>
  <c r="L231" i="9"/>
  <c r="K231" i="9"/>
  <c r="J231" i="9"/>
  <c r="I231" i="9"/>
  <c r="H231" i="9"/>
  <c r="G231" i="9"/>
  <c r="BD230" i="9"/>
  <c r="BC230" i="9"/>
  <c r="BB230" i="9"/>
  <c r="BA230" i="9"/>
  <c r="AZ230" i="9"/>
  <c r="AY230" i="9"/>
  <c r="AX230" i="9"/>
  <c r="AW230" i="9"/>
  <c r="AV230" i="9"/>
  <c r="AU230" i="9"/>
  <c r="AT230" i="9"/>
  <c r="AS230" i="9"/>
  <c r="AR230" i="9"/>
  <c r="AQ230" i="9"/>
  <c r="AP230" i="9"/>
  <c r="AO230" i="9"/>
  <c r="AN230" i="9"/>
  <c r="AM230" i="9"/>
  <c r="AL230" i="9"/>
  <c r="AK230" i="9"/>
  <c r="AJ230" i="9"/>
  <c r="AI230" i="9"/>
  <c r="AH230" i="9"/>
  <c r="AG230" i="9"/>
  <c r="AF230" i="9"/>
  <c r="AE230" i="9"/>
  <c r="AD230" i="9"/>
  <c r="AC230" i="9"/>
  <c r="AB230" i="9"/>
  <c r="AA230" i="9"/>
  <c r="Z230" i="9"/>
  <c r="Y230" i="9"/>
  <c r="X230" i="9"/>
  <c r="W230" i="9"/>
  <c r="V230" i="9"/>
  <c r="U230" i="9"/>
  <c r="T230" i="9"/>
  <c r="S230" i="9"/>
  <c r="R230" i="9"/>
  <c r="Q230" i="9"/>
  <c r="P230" i="9"/>
  <c r="O230" i="9"/>
  <c r="N230" i="9"/>
  <c r="M230" i="9"/>
  <c r="L230" i="9"/>
  <c r="K230" i="9"/>
  <c r="J230" i="9"/>
  <c r="I230" i="9"/>
  <c r="H230" i="9"/>
  <c r="G230" i="9"/>
  <c r="BD229" i="9"/>
  <c r="BC229" i="9"/>
  <c r="BB229" i="9"/>
  <c r="BA229" i="9"/>
  <c r="AZ229" i="9"/>
  <c r="AY229" i="9"/>
  <c r="AX229" i="9"/>
  <c r="AW229" i="9"/>
  <c r="AV229" i="9"/>
  <c r="AU229" i="9"/>
  <c r="AT229" i="9"/>
  <c r="AS229" i="9"/>
  <c r="AR229" i="9"/>
  <c r="AQ229" i="9"/>
  <c r="AP229" i="9"/>
  <c r="AO229" i="9"/>
  <c r="AN229" i="9"/>
  <c r="AM229" i="9"/>
  <c r="AL229" i="9"/>
  <c r="AK229" i="9"/>
  <c r="AJ229" i="9"/>
  <c r="AI229" i="9"/>
  <c r="AH229" i="9"/>
  <c r="AG229" i="9"/>
  <c r="AF229" i="9"/>
  <c r="AE229" i="9"/>
  <c r="AD229" i="9"/>
  <c r="AC229" i="9"/>
  <c r="AB229" i="9"/>
  <c r="AA229" i="9"/>
  <c r="Z229" i="9"/>
  <c r="Y229" i="9"/>
  <c r="X229" i="9"/>
  <c r="W229" i="9"/>
  <c r="V229" i="9"/>
  <c r="U229" i="9"/>
  <c r="T229" i="9"/>
  <c r="S229" i="9"/>
  <c r="R229" i="9"/>
  <c r="Q229" i="9"/>
  <c r="P229" i="9"/>
  <c r="O229" i="9"/>
  <c r="N229" i="9"/>
  <c r="M229" i="9"/>
  <c r="L229" i="9"/>
  <c r="K229" i="9"/>
  <c r="J229" i="9"/>
  <c r="I229" i="9"/>
  <c r="H229" i="9"/>
  <c r="G229" i="9"/>
  <c r="BD228" i="9"/>
  <c r="BC228" i="9"/>
  <c r="BB228" i="9"/>
  <c r="BA228" i="9"/>
  <c r="AZ228" i="9"/>
  <c r="AY228" i="9"/>
  <c r="AX228" i="9"/>
  <c r="AW228" i="9"/>
  <c r="AV228" i="9"/>
  <c r="AU228" i="9"/>
  <c r="AT228" i="9"/>
  <c r="AS228" i="9"/>
  <c r="AR228" i="9"/>
  <c r="AQ228" i="9"/>
  <c r="AP228" i="9"/>
  <c r="AO228" i="9"/>
  <c r="AN228" i="9"/>
  <c r="AM228" i="9"/>
  <c r="AL228" i="9"/>
  <c r="AK228" i="9"/>
  <c r="AJ228" i="9"/>
  <c r="AI228" i="9"/>
  <c r="AH228" i="9"/>
  <c r="AG228" i="9"/>
  <c r="AF228" i="9"/>
  <c r="AE228" i="9"/>
  <c r="AD228" i="9"/>
  <c r="AC228" i="9"/>
  <c r="AB228" i="9"/>
  <c r="AA228" i="9"/>
  <c r="Z228" i="9"/>
  <c r="Y228" i="9"/>
  <c r="X228" i="9"/>
  <c r="W228" i="9"/>
  <c r="V228" i="9"/>
  <c r="U228" i="9"/>
  <c r="T228" i="9"/>
  <c r="S228" i="9"/>
  <c r="R228" i="9"/>
  <c r="Q228" i="9"/>
  <c r="P228" i="9"/>
  <c r="O228" i="9"/>
  <c r="N228" i="9"/>
  <c r="M228" i="9"/>
  <c r="L228" i="9"/>
  <c r="K228" i="9"/>
  <c r="J228" i="9"/>
  <c r="I228" i="9"/>
  <c r="H228" i="9"/>
  <c r="G228" i="9"/>
  <c r="BD227" i="9"/>
  <c r="BC227" i="9"/>
  <c r="BB227" i="9"/>
  <c r="BA227" i="9"/>
  <c r="AZ227" i="9"/>
  <c r="AY227" i="9"/>
  <c r="AX227" i="9"/>
  <c r="AW227" i="9"/>
  <c r="AV227" i="9"/>
  <c r="AU227" i="9"/>
  <c r="AT227" i="9"/>
  <c r="AS227" i="9"/>
  <c r="AR227" i="9"/>
  <c r="AQ227" i="9"/>
  <c r="AP227" i="9"/>
  <c r="AO227" i="9"/>
  <c r="AN227" i="9"/>
  <c r="AM227" i="9"/>
  <c r="AL227" i="9"/>
  <c r="AK227" i="9"/>
  <c r="AJ227" i="9"/>
  <c r="AI227" i="9"/>
  <c r="AH227" i="9"/>
  <c r="AG227" i="9"/>
  <c r="AF227" i="9"/>
  <c r="AE227" i="9"/>
  <c r="AD227" i="9"/>
  <c r="AC227" i="9"/>
  <c r="AB227" i="9"/>
  <c r="AA227" i="9"/>
  <c r="Z227" i="9"/>
  <c r="Y227" i="9"/>
  <c r="X227" i="9"/>
  <c r="W227" i="9"/>
  <c r="V227" i="9"/>
  <c r="U227" i="9"/>
  <c r="T227" i="9"/>
  <c r="S227" i="9"/>
  <c r="R227" i="9"/>
  <c r="Q227" i="9"/>
  <c r="P227" i="9"/>
  <c r="O227" i="9"/>
  <c r="N227" i="9"/>
  <c r="M227" i="9"/>
  <c r="L227" i="9"/>
  <c r="K227" i="9"/>
  <c r="J227" i="9"/>
  <c r="I227" i="9"/>
  <c r="H227" i="9"/>
  <c r="G227" i="9"/>
  <c r="BD226" i="9"/>
  <c r="BC226" i="9"/>
  <c r="BB226" i="9"/>
  <c r="BA226" i="9"/>
  <c r="AZ226" i="9"/>
  <c r="AY226" i="9"/>
  <c r="AX226" i="9"/>
  <c r="AW226" i="9"/>
  <c r="AV226" i="9"/>
  <c r="AU226" i="9"/>
  <c r="AT226" i="9"/>
  <c r="AS226" i="9"/>
  <c r="AR226" i="9"/>
  <c r="AQ226" i="9"/>
  <c r="AP226" i="9"/>
  <c r="AO226" i="9"/>
  <c r="AN226" i="9"/>
  <c r="AM226" i="9"/>
  <c r="AL226" i="9"/>
  <c r="AK226" i="9"/>
  <c r="AJ226" i="9"/>
  <c r="AI226" i="9"/>
  <c r="AH226" i="9"/>
  <c r="AG226" i="9"/>
  <c r="AF226" i="9"/>
  <c r="AE226" i="9"/>
  <c r="AD226" i="9"/>
  <c r="AC226" i="9"/>
  <c r="AB226" i="9"/>
  <c r="AA226" i="9"/>
  <c r="Z226" i="9"/>
  <c r="Y226" i="9"/>
  <c r="X226" i="9"/>
  <c r="W226" i="9"/>
  <c r="V226" i="9"/>
  <c r="U226" i="9"/>
  <c r="T226" i="9"/>
  <c r="S226" i="9"/>
  <c r="R226" i="9"/>
  <c r="Q226" i="9"/>
  <c r="P226" i="9"/>
  <c r="O226" i="9"/>
  <c r="N226" i="9"/>
  <c r="M226" i="9"/>
  <c r="L226" i="9"/>
  <c r="K226" i="9"/>
  <c r="J226" i="9"/>
  <c r="I226" i="9"/>
  <c r="H226" i="9"/>
  <c r="G226" i="9"/>
  <c r="BD225" i="9"/>
  <c r="BC225" i="9"/>
  <c r="BB225" i="9"/>
  <c r="BA225" i="9"/>
  <c r="AZ225" i="9"/>
  <c r="AY225" i="9"/>
  <c r="AX225" i="9"/>
  <c r="AW225" i="9"/>
  <c r="AV225" i="9"/>
  <c r="AU225" i="9"/>
  <c r="AT225" i="9"/>
  <c r="AS225" i="9"/>
  <c r="AR225" i="9"/>
  <c r="AQ225" i="9"/>
  <c r="AP225" i="9"/>
  <c r="AO225" i="9"/>
  <c r="AN225" i="9"/>
  <c r="AM225" i="9"/>
  <c r="AL225" i="9"/>
  <c r="AK225" i="9"/>
  <c r="AJ225" i="9"/>
  <c r="AI225" i="9"/>
  <c r="AH225" i="9"/>
  <c r="AG225" i="9"/>
  <c r="AF225" i="9"/>
  <c r="AE225" i="9"/>
  <c r="AD225" i="9"/>
  <c r="AC225" i="9"/>
  <c r="AB225" i="9"/>
  <c r="AA225" i="9"/>
  <c r="Z225" i="9"/>
  <c r="Y225" i="9"/>
  <c r="X225" i="9"/>
  <c r="W225" i="9"/>
  <c r="V225" i="9"/>
  <c r="U225" i="9"/>
  <c r="T225" i="9"/>
  <c r="S225" i="9"/>
  <c r="R225" i="9"/>
  <c r="Q225" i="9"/>
  <c r="P225" i="9"/>
  <c r="O225" i="9"/>
  <c r="N225" i="9"/>
  <c r="M225" i="9"/>
  <c r="L225" i="9"/>
  <c r="K225" i="9"/>
  <c r="J225" i="9"/>
  <c r="I225" i="9"/>
  <c r="H225" i="9"/>
  <c r="G225" i="9"/>
  <c r="BD224" i="9"/>
  <c r="BC224" i="9"/>
  <c r="BB224" i="9"/>
  <c r="BA224" i="9"/>
  <c r="AZ224" i="9"/>
  <c r="AY224" i="9"/>
  <c r="AX224" i="9"/>
  <c r="AW224" i="9"/>
  <c r="AV224" i="9"/>
  <c r="AU224" i="9"/>
  <c r="AT224" i="9"/>
  <c r="AS224" i="9"/>
  <c r="AR224" i="9"/>
  <c r="AQ224" i="9"/>
  <c r="AP224" i="9"/>
  <c r="AO224" i="9"/>
  <c r="AN224" i="9"/>
  <c r="AM224" i="9"/>
  <c r="AL224" i="9"/>
  <c r="AK224" i="9"/>
  <c r="AJ224" i="9"/>
  <c r="AI224" i="9"/>
  <c r="AH224" i="9"/>
  <c r="AG224" i="9"/>
  <c r="AF224" i="9"/>
  <c r="AE224" i="9"/>
  <c r="AD224" i="9"/>
  <c r="AC224" i="9"/>
  <c r="AB224" i="9"/>
  <c r="AA224" i="9"/>
  <c r="Z224" i="9"/>
  <c r="Y224" i="9"/>
  <c r="X224" i="9"/>
  <c r="W224" i="9"/>
  <c r="V224" i="9"/>
  <c r="U224" i="9"/>
  <c r="T224" i="9"/>
  <c r="S224" i="9"/>
  <c r="R224" i="9"/>
  <c r="Q224" i="9"/>
  <c r="P224" i="9"/>
  <c r="O224" i="9"/>
  <c r="N224" i="9"/>
  <c r="M224" i="9"/>
  <c r="L224" i="9"/>
  <c r="K224" i="9"/>
  <c r="J224" i="9"/>
  <c r="I224" i="9"/>
  <c r="H224" i="9"/>
  <c r="G224" i="9"/>
  <c r="BD223" i="9"/>
  <c r="BC223" i="9"/>
  <c r="BB223" i="9"/>
  <c r="BA223" i="9"/>
  <c r="AZ223" i="9"/>
  <c r="AY223" i="9"/>
  <c r="AX223" i="9"/>
  <c r="AW223" i="9"/>
  <c r="AV223" i="9"/>
  <c r="AU223" i="9"/>
  <c r="AT223" i="9"/>
  <c r="AS223" i="9"/>
  <c r="AR223" i="9"/>
  <c r="AQ223" i="9"/>
  <c r="AP223" i="9"/>
  <c r="AO223" i="9"/>
  <c r="AN223" i="9"/>
  <c r="AM223" i="9"/>
  <c r="AL223" i="9"/>
  <c r="AK223" i="9"/>
  <c r="AJ223" i="9"/>
  <c r="AI223" i="9"/>
  <c r="AH223" i="9"/>
  <c r="AG223" i="9"/>
  <c r="AF223" i="9"/>
  <c r="AE223" i="9"/>
  <c r="AD223" i="9"/>
  <c r="AC223" i="9"/>
  <c r="AB223" i="9"/>
  <c r="AA223" i="9"/>
  <c r="Z223" i="9"/>
  <c r="Y223" i="9"/>
  <c r="X223" i="9"/>
  <c r="W223" i="9"/>
  <c r="V223" i="9"/>
  <c r="U223" i="9"/>
  <c r="T223" i="9"/>
  <c r="S223" i="9"/>
  <c r="R223" i="9"/>
  <c r="Q223" i="9"/>
  <c r="P223" i="9"/>
  <c r="O223" i="9"/>
  <c r="N223" i="9"/>
  <c r="M223" i="9"/>
  <c r="L223" i="9"/>
  <c r="K223" i="9"/>
  <c r="J223" i="9"/>
  <c r="I223" i="9"/>
  <c r="H223" i="9"/>
  <c r="G223" i="9"/>
  <c r="BD222" i="9"/>
  <c r="BC222" i="9"/>
  <c r="BB222" i="9"/>
  <c r="BA222" i="9"/>
  <c r="AZ222" i="9"/>
  <c r="AY222" i="9"/>
  <c r="AX222" i="9"/>
  <c r="AW222" i="9"/>
  <c r="AV222" i="9"/>
  <c r="AU222" i="9"/>
  <c r="AT222" i="9"/>
  <c r="AS222" i="9"/>
  <c r="AR222" i="9"/>
  <c r="AQ222" i="9"/>
  <c r="AP222" i="9"/>
  <c r="AO222" i="9"/>
  <c r="AN222" i="9"/>
  <c r="AM222" i="9"/>
  <c r="AL222" i="9"/>
  <c r="AK222" i="9"/>
  <c r="AJ222" i="9"/>
  <c r="AI222" i="9"/>
  <c r="AH222" i="9"/>
  <c r="AG222" i="9"/>
  <c r="AF222" i="9"/>
  <c r="AE222" i="9"/>
  <c r="AD222" i="9"/>
  <c r="AC222" i="9"/>
  <c r="AB222" i="9"/>
  <c r="AA222" i="9"/>
  <c r="Z222" i="9"/>
  <c r="Y222" i="9"/>
  <c r="X222" i="9"/>
  <c r="W222" i="9"/>
  <c r="V222" i="9"/>
  <c r="U222" i="9"/>
  <c r="T222" i="9"/>
  <c r="S222" i="9"/>
  <c r="R222" i="9"/>
  <c r="Q222" i="9"/>
  <c r="P222" i="9"/>
  <c r="O222" i="9"/>
  <c r="N222" i="9"/>
  <c r="M222" i="9"/>
  <c r="L222" i="9"/>
  <c r="K222" i="9"/>
  <c r="J222" i="9"/>
  <c r="I222" i="9"/>
  <c r="H222" i="9"/>
  <c r="G222" i="9"/>
  <c r="BD221" i="9"/>
  <c r="BC221" i="9"/>
  <c r="BB221" i="9"/>
  <c r="BA221" i="9"/>
  <c r="AZ221" i="9"/>
  <c r="AY221" i="9"/>
  <c r="AX221" i="9"/>
  <c r="AW221" i="9"/>
  <c r="AV221" i="9"/>
  <c r="AU221" i="9"/>
  <c r="AT221" i="9"/>
  <c r="AS221" i="9"/>
  <c r="AR221" i="9"/>
  <c r="AQ221" i="9"/>
  <c r="AP221" i="9"/>
  <c r="AO221" i="9"/>
  <c r="AN221" i="9"/>
  <c r="AM221" i="9"/>
  <c r="AL221" i="9"/>
  <c r="AK221" i="9"/>
  <c r="AJ221" i="9"/>
  <c r="AI221" i="9"/>
  <c r="AH221" i="9"/>
  <c r="AG221" i="9"/>
  <c r="AF221" i="9"/>
  <c r="AE221" i="9"/>
  <c r="AD221" i="9"/>
  <c r="AC221" i="9"/>
  <c r="AB221" i="9"/>
  <c r="AA221" i="9"/>
  <c r="Z221" i="9"/>
  <c r="Y221" i="9"/>
  <c r="X221" i="9"/>
  <c r="W221" i="9"/>
  <c r="V221" i="9"/>
  <c r="U221" i="9"/>
  <c r="T221" i="9"/>
  <c r="S221" i="9"/>
  <c r="R221" i="9"/>
  <c r="Q221" i="9"/>
  <c r="P221" i="9"/>
  <c r="O221" i="9"/>
  <c r="N221" i="9"/>
  <c r="M221" i="9"/>
  <c r="L221" i="9"/>
  <c r="K221" i="9"/>
  <c r="J221" i="9"/>
  <c r="I221" i="9"/>
  <c r="H221" i="9"/>
  <c r="G221" i="9"/>
  <c r="BD220" i="9"/>
  <c r="BC220" i="9"/>
  <c r="BB220" i="9"/>
  <c r="BA220" i="9"/>
  <c r="AZ220" i="9"/>
  <c r="AY220" i="9"/>
  <c r="AX220" i="9"/>
  <c r="AW220" i="9"/>
  <c r="AV220" i="9"/>
  <c r="AU220" i="9"/>
  <c r="AT220" i="9"/>
  <c r="AS220" i="9"/>
  <c r="AR220" i="9"/>
  <c r="AQ220" i="9"/>
  <c r="AP220" i="9"/>
  <c r="AO220" i="9"/>
  <c r="AN220" i="9"/>
  <c r="AM220" i="9"/>
  <c r="AL220" i="9"/>
  <c r="AK220" i="9"/>
  <c r="AJ220" i="9"/>
  <c r="AI220" i="9"/>
  <c r="AH220" i="9"/>
  <c r="AG220" i="9"/>
  <c r="AF220" i="9"/>
  <c r="AE220" i="9"/>
  <c r="AD220" i="9"/>
  <c r="AC220" i="9"/>
  <c r="AB220" i="9"/>
  <c r="AA220" i="9"/>
  <c r="Z220" i="9"/>
  <c r="Y220" i="9"/>
  <c r="X220" i="9"/>
  <c r="W220" i="9"/>
  <c r="V220" i="9"/>
  <c r="U220" i="9"/>
  <c r="T220" i="9"/>
  <c r="S220" i="9"/>
  <c r="R220" i="9"/>
  <c r="Q220" i="9"/>
  <c r="P220" i="9"/>
  <c r="O220" i="9"/>
  <c r="N220" i="9"/>
  <c r="M220" i="9"/>
  <c r="L220" i="9"/>
  <c r="K220" i="9"/>
  <c r="J220" i="9"/>
  <c r="I220" i="9"/>
  <c r="H220" i="9"/>
  <c r="G220" i="9"/>
  <c r="BD219" i="9"/>
  <c r="BC219" i="9"/>
  <c r="BB219" i="9"/>
  <c r="BA219" i="9"/>
  <c r="AZ219" i="9"/>
  <c r="AY219" i="9"/>
  <c r="AX219" i="9"/>
  <c r="AW219" i="9"/>
  <c r="AV219" i="9"/>
  <c r="AU219" i="9"/>
  <c r="AT219" i="9"/>
  <c r="AS219" i="9"/>
  <c r="AR219" i="9"/>
  <c r="AQ219" i="9"/>
  <c r="AP219" i="9"/>
  <c r="AO219" i="9"/>
  <c r="AN219" i="9"/>
  <c r="AM219" i="9"/>
  <c r="AL219" i="9"/>
  <c r="AK219" i="9"/>
  <c r="AJ219" i="9"/>
  <c r="AI219" i="9"/>
  <c r="AH219" i="9"/>
  <c r="AG219" i="9"/>
  <c r="AF219" i="9"/>
  <c r="AE219" i="9"/>
  <c r="AD219" i="9"/>
  <c r="AC219" i="9"/>
  <c r="AB219" i="9"/>
  <c r="AA219" i="9"/>
  <c r="Z219" i="9"/>
  <c r="Y219" i="9"/>
  <c r="X219" i="9"/>
  <c r="W219" i="9"/>
  <c r="V219" i="9"/>
  <c r="U219" i="9"/>
  <c r="T219" i="9"/>
  <c r="S219" i="9"/>
  <c r="R219" i="9"/>
  <c r="Q219" i="9"/>
  <c r="P219" i="9"/>
  <c r="O219" i="9"/>
  <c r="N219" i="9"/>
  <c r="M219" i="9"/>
  <c r="L219" i="9"/>
  <c r="K219" i="9"/>
  <c r="J219" i="9"/>
  <c r="I219" i="9"/>
  <c r="H219" i="9"/>
  <c r="G219" i="9"/>
  <c r="BD218" i="9"/>
  <c r="BC218" i="9"/>
  <c r="BB218" i="9"/>
  <c r="BA218" i="9"/>
  <c r="AZ218" i="9"/>
  <c r="AY218" i="9"/>
  <c r="AX218" i="9"/>
  <c r="AW218" i="9"/>
  <c r="AV218" i="9"/>
  <c r="AU218" i="9"/>
  <c r="AT218" i="9"/>
  <c r="AS218" i="9"/>
  <c r="AR218" i="9"/>
  <c r="AQ218" i="9"/>
  <c r="AP218" i="9"/>
  <c r="AO218" i="9"/>
  <c r="AN218" i="9"/>
  <c r="AM218" i="9"/>
  <c r="AL218" i="9"/>
  <c r="AK218" i="9"/>
  <c r="AJ218" i="9"/>
  <c r="AI218" i="9"/>
  <c r="AH218" i="9"/>
  <c r="AG218" i="9"/>
  <c r="AF218" i="9"/>
  <c r="AE218" i="9"/>
  <c r="AD218" i="9"/>
  <c r="AC218" i="9"/>
  <c r="AB218" i="9"/>
  <c r="AA218" i="9"/>
  <c r="Z218" i="9"/>
  <c r="Y218" i="9"/>
  <c r="X218" i="9"/>
  <c r="W218" i="9"/>
  <c r="V218" i="9"/>
  <c r="U218" i="9"/>
  <c r="T218" i="9"/>
  <c r="S218" i="9"/>
  <c r="R218" i="9"/>
  <c r="Q218" i="9"/>
  <c r="P218" i="9"/>
  <c r="O218" i="9"/>
  <c r="N218" i="9"/>
  <c r="M218" i="9"/>
  <c r="L218" i="9"/>
  <c r="K218" i="9"/>
  <c r="J218" i="9"/>
  <c r="I218" i="9"/>
  <c r="H218" i="9"/>
  <c r="G218" i="9"/>
  <c r="BD217" i="9"/>
  <c r="BC217" i="9"/>
  <c r="BB217" i="9"/>
  <c r="BA217" i="9"/>
  <c r="AZ217" i="9"/>
  <c r="AY217" i="9"/>
  <c r="AX217" i="9"/>
  <c r="AW217" i="9"/>
  <c r="AV217" i="9"/>
  <c r="AU217" i="9"/>
  <c r="AT217" i="9"/>
  <c r="AS217" i="9"/>
  <c r="AR217" i="9"/>
  <c r="AQ217" i="9"/>
  <c r="AP217" i="9"/>
  <c r="AO217" i="9"/>
  <c r="AN217" i="9"/>
  <c r="AM217" i="9"/>
  <c r="AL217" i="9"/>
  <c r="AK217" i="9"/>
  <c r="AJ217" i="9"/>
  <c r="AI217" i="9"/>
  <c r="AH217" i="9"/>
  <c r="AG217" i="9"/>
  <c r="AF217" i="9"/>
  <c r="AE217" i="9"/>
  <c r="AD217" i="9"/>
  <c r="AC217" i="9"/>
  <c r="AB217" i="9"/>
  <c r="AA217" i="9"/>
  <c r="Z217" i="9"/>
  <c r="Y217" i="9"/>
  <c r="X217" i="9"/>
  <c r="W217" i="9"/>
  <c r="V217" i="9"/>
  <c r="U217" i="9"/>
  <c r="T217" i="9"/>
  <c r="S217" i="9"/>
  <c r="R217" i="9"/>
  <c r="Q217" i="9"/>
  <c r="P217" i="9"/>
  <c r="O217" i="9"/>
  <c r="N217" i="9"/>
  <c r="M217" i="9"/>
  <c r="L217" i="9"/>
  <c r="K217" i="9"/>
  <c r="J217" i="9"/>
  <c r="I217" i="9"/>
  <c r="H217" i="9"/>
  <c r="G217" i="9"/>
  <c r="BD216" i="9"/>
  <c r="BC216" i="9"/>
  <c r="BB216" i="9"/>
  <c r="BA216" i="9"/>
  <c r="AZ216" i="9"/>
  <c r="AY216" i="9"/>
  <c r="AX216" i="9"/>
  <c r="AW216" i="9"/>
  <c r="AV216" i="9"/>
  <c r="AU216" i="9"/>
  <c r="AT216" i="9"/>
  <c r="AS216" i="9"/>
  <c r="AR216" i="9"/>
  <c r="AQ216" i="9"/>
  <c r="AP216" i="9"/>
  <c r="AO216" i="9"/>
  <c r="AN216" i="9"/>
  <c r="AM216" i="9"/>
  <c r="AL216" i="9"/>
  <c r="AK216" i="9"/>
  <c r="AJ216" i="9"/>
  <c r="AI216" i="9"/>
  <c r="AH216" i="9"/>
  <c r="AG216" i="9"/>
  <c r="AF216" i="9"/>
  <c r="AE216" i="9"/>
  <c r="AD216" i="9"/>
  <c r="AC216" i="9"/>
  <c r="AB216" i="9"/>
  <c r="AA216" i="9"/>
  <c r="Z216" i="9"/>
  <c r="Y216" i="9"/>
  <c r="X216" i="9"/>
  <c r="W216" i="9"/>
  <c r="V216" i="9"/>
  <c r="U216" i="9"/>
  <c r="T216" i="9"/>
  <c r="S216" i="9"/>
  <c r="R216" i="9"/>
  <c r="Q216" i="9"/>
  <c r="P216" i="9"/>
  <c r="O216" i="9"/>
  <c r="N216" i="9"/>
  <c r="M216" i="9"/>
  <c r="L216" i="9"/>
  <c r="K216" i="9"/>
  <c r="J216" i="9"/>
  <c r="I216" i="9"/>
  <c r="H216" i="9"/>
  <c r="G216" i="9"/>
  <c r="BD215" i="9"/>
  <c r="BC215" i="9"/>
  <c r="BB215" i="9"/>
  <c r="BA215" i="9"/>
  <c r="AZ215" i="9"/>
  <c r="AY215" i="9"/>
  <c r="AX215" i="9"/>
  <c r="AW215" i="9"/>
  <c r="AV215" i="9"/>
  <c r="AU215" i="9"/>
  <c r="AT215" i="9"/>
  <c r="AS215" i="9"/>
  <c r="AR215" i="9"/>
  <c r="AQ215" i="9"/>
  <c r="AP215" i="9"/>
  <c r="AO215" i="9"/>
  <c r="AN215" i="9"/>
  <c r="AM215" i="9"/>
  <c r="AL215" i="9"/>
  <c r="AK215" i="9"/>
  <c r="AJ215" i="9"/>
  <c r="AI215" i="9"/>
  <c r="AH215" i="9"/>
  <c r="AG215" i="9"/>
  <c r="AF215" i="9"/>
  <c r="AE215" i="9"/>
  <c r="AD215" i="9"/>
  <c r="AC215" i="9"/>
  <c r="AB215" i="9"/>
  <c r="AA215" i="9"/>
  <c r="Z215" i="9"/>
  <c r="Y215" i="9"/>
  <c r="X215" i="9"/>
  <c r="W215" i="9"/>
  <c r="V215" i="9"/>
  <c r="U215" i="9"/>
  <c r="T215" i="9"/>
  <c r="S215" i="9"/>
  <c r="R215" i="9"/>
  <c r="Q215" i="9"/>
  <c r="P215" i="9"/>
  <c r="O215" i="9"/>
  <c r="N215" i="9"/>
  <c r="M215" i="9"/>
  <c r="L215" i="9"/>
  <c r="K215" i="9"/>
  <c r="J215" i="9"/>
  <c r="I215" i="9"/>
  <c r="H215" i="9"/>
  <c r="G215" i="9"/>
  <c r="BD214" i="9"/>
  <c r="BC214" i="9"/>
  <c r="BB214" i="9"/>
  <c r="BA214" i="9"/>
  <c r="AZ214" i="9"/>
  <c r="AY214" i="9"/>
  <c r="AX214" i="9"/>
  <c r="AW214" i="9"/>
  <c r="AV214" i="9"/>
  <c r="AU214" i="9"/>
  <c r="AT214" i="9"/>
  <c r="AS214" i="9"/>
  <c r="AR214" i="9"/>
  <c r="AQ214" i="9"/>
  <c r="AP214" i="9"/>
  <c r="AO214" i="9"/>
  <c r="AN214" i="9"/>
  <c r="AM214" i="9"/>
  <c r="AL214" i="9"/>
  <c r="AK214" i="9"/>
  <c r="AJ214" i="9"/>
  <c r="AI214" i="9"/>
  <c r="AH214" i="9"/>
  <c r="AG214" i="9"/>
  <c r="AF214" i="9"/>
  <c r="AE214" i="9"/>
  <c r="AD214" i="9"/>
  <c r="AC214" i="9"/>
  <c r="AB214" i="9"/>
  <c r="AA214" i="9"/>
  <c r="Z214" i="9"/>
  <c r="Y214" i="9"/>
  <c r="X214" i="9"/>
  <c r="W214" i="9"/>
  <c r="V214" i="9"/>
  <c r="U214" i="9"/>
  <c r="T214" i="9"/>
  <c r="S214" i="9"/>
  <c r="R214" i="9"/>
  <c r="Q214" i="9"/>
  <c r="P214" i="9"/>
  <c r="O214" i="9"/>
  <c r="N214" i="9"/>
  <c r="M214" i="9"/>
  <c r="L214" i="9"/>
  <c r="K214" i="9"/>
  <c r="J214" i="9"/>
  <c r="I214" i="9"/>
  <c r="H214" i="9"/>
  <c r="G214" i="9"/>
  <c r="BD213" i="9"/>
  <c r="BC213" i="9"/>
  <c r="BB213" i="9"/>
  <c r="BA213" i="9"/>
  <c r="AZ213" i="9"/>
  <c r="AY213" i="9"/>
  <c r="AX213" i="9"/>
  <c r="AW213" i="9"/>
  <c r="AV213" i="9"/>
  <c r="AU213" i="9"/>
  <c r="AT213" i="9"/>
  <c r="AS213" i="9"/>
  <c r="AR213" i="9"/>
  <c r="AQ213" i="9"/>
  <c r="AP213" i="9"/>
  <c r="AO213" i="9"/>
  <c r="AN213" i="9"/>
  <c r="AM213" i="9"/>
  <c r="AL213" i="9"/>
  <c r="AK213" i="9"/>
  <c r="AJ213" i="9"/>
  <c r="AI213" i="9"/>
  <c r="AH213" i="9"/>
  <c r="AG213" i="9"/>
  <c r="AF213" i="9"/>
  <c r="AE213" i="9"/>
  <c r="AD213" i="9"/>
  <c r="AC213" i="9"/>
  <c r="AB213" i="9"/>
  <c r="AA213" i="9"/>
  <c r="Z213" i="9"/>
  <c r="Y213" i="9"/>
  <c r="X213" i="9"/>
  <c r="W213" i="9"/>
  <c r="V213" i="9"/>
  <c r="U213" i="9"/>
  <c r="T213" i="9"/>
  <c r="S213" i="9"/>
  <c r="R213" i="9"/>
  <c r="Q213" i="9"/>
  <c r="P213" i="9"/>
  <c r="O213" i="9"/>
  <c r="N213" i="9"/>
  <c r="M213" i="9"/>
  <c r="L213" i="9"/>
  <c r="K213" i="9"/>
  <c r="J213" i="9"/>
  <c r="I213" i="9"/>
  <c r="H213" i="9"/>
  <c r="G213" i="9"/>
  <c r="BD212" i="9"/>
  <c r="BC212" i="9"/>
  <c r="BB212" i="9"/>
  <c r="BA212" i="9"/>
  <c r="AZ212" i="9"/>
  <c r="AY212" i="9"/>
  <c r="AX212" i="9"/>
  <c r="AW212" i="9"/>
  <c r="AV212" i="9"/>
  <c r="AU212" i="9"/>
  <c r="AT212" i="9"/>
  <c r="AS212" i="9"/>
  <c r="AR212" i="9"/>
  <c r="AQ212" i="9"/>
  <c r="AP212" i="9"/>
  <c r="AO212" i="9"/>
  <c r="AN212" i="9"/>
  <c r="AM212" i="9"/>
  <c r="AL212" i="9"/>
  <c r="AK212" i="9"/>
  <c r="AJ212" i="9"/>
  <c r="AI212" i="9"/>
  <c r="AH212" i="9"/>
  <c r="AG212" i="9"/>
  <c r="AF212" i="9"/>
  <c r="AE212" i="9"/>
  <c r="AD212" i="9"/>
  <c r="AC212" i="9"/>
  <c r="AB212" i="9"/>
  <c r="AA212" i="9"/>
  <c r="Z212" i="9"/>
  <c r="Y212" i="9"/>
  <c r="X212" i="9"/>
  <c r="W212" i="9"/>
  <c r="V212" i="9"/>
  <c r="U212" i="9"/>
  <c r="T212" i="9"/>
  <c r="S212" i="9"/>
  <c r="R212" i="9"/>
  <c r="Q212" i="9"/>
  <c r="P212" i="9"/>
  <c r="O212" i="9"/>
  <c r="N212" i="9"/>
  <c r="M212" i="9"/>
  <c r="L212" i="9"/>
  <c r="K212" i="9"/>
  <c r="J212" i="9"/>
  <c r="I212" i="9"/>
  <c r="H212" i="9"/>
  <c r="G212" i="9"/>
  <c r="BD211" i="9"/>
  <c r="BC211" i="9"/>
  <c r="BB211" i="9"/>
  <c r="BA211" i="9"/>
  <c r="AZ211" i="9"/>
  <c r="AY211" i="9"/>
  <c r="AX211" i="9"/>
  <c r="AW211" i="9"/>
  <c r="AV211" i="9"/>
  <c r="AU211" i="9"/>
  <c r="AT211" i="9"/>
  <c r="AS211" i="9"/>
  <c r="AR211" i="9"/>
  <c r="AQ211" i="9"/>
  <c r="AP211" i="9"/>
  <c r="AO211" i="9"/>
  <c r="AN211" i="9"/>
  <c r="AM211" i="9"/>
  <c r="AL211" i="9"/>
  <c r="AK211" i="9"/>
  <c r="AJ211" i="9"/>
  <c r="AI211" i="9"/>
  <c r="AH211" i="9"/>
  <c r="AG211" i="9"/>
  <c r="AF211" i="9"/>
  <c r="AE211" i="9"/>
  <c r="AD211" i="9"/>
  <c r="AC211" i="9"/>
  <c r="AB211" i="9"/>
  <c r="AA211" i="9"/>
  <c r="Z211" i="9"/>
  <c r="Y211" i="9"/>
  <c r="X211" i="9"/>
  <c r="W211" i="9"/>
  <c r="V211" i="9"/>
  <c r="U211" i="9"/>
  <c r="T211" i="9"/>
  <c r="S211" i="9"/>
  <c r="R211" i="9"/>
  <c r="Q211" i="9"/>
  <c r="P211" i="9"/>
  <c r="O211" i="9"/>
  <c r="N211" i="9"/>
  <c r="M211" i="9"/>
  <c r="L211" i="9"/>
  <c r="K211" i="9"/>
  <c r="J211" i="9"/>
  <c r="I211" i="9"/>
  <c r="H211" i="9"/>
  <c r="G211" i="9"/>
  <c r="BD210" i="9"/>
  <c r="BC210" i="9"/>
  <c r="BB210" i="9"/>
  <c r="BA210" i="9"/>
  <c r="AZ210" i="9"/>
  <c r="AY210" i="9"/>
  <c r="AX210" i="9"/>
  <c r="AW210" i="9"/>
  <c r="AV210" i="9"/>
  <c r="AU210" i="9"/>
  <c r="AT210" i="9"/>
  <c r="AS210" i="9"/>
  <c r="AR210" i="9"/>
  <c r="AQ210" i="9"/>
  <c r="AP210" i="9"/>
  <c r="AO210" i="9"/>
  <c r="AN210" i="9"/>
  <c r="AM210" i="9"/>
  <c r="AL210" i="9"/>
  <c r="AK210" i="9"/>
  <c r="AJ210" i="9"/>
  <c r="AI210" i="9"/>
  <c r="AH210" i="9"/>
  <c r="AG210" i="9"/>
  <c r="AF210" i="9"/>
  <c r="AE210" i="9"/>
  <c r="AD210" i="9"/>
  <c r="AC210" i="9"/>
  <c r="AB210" i="9"/>
  <c r="AA210" i="9"/>
  <c r="Z210" i="9"/>
  <c r="Y210" i="9"/>
  <c r="X210" i="9"/>
  <c r="W210" i="9"/>
  <c r="V210" i="9"/>
  <c r="U210" i="9"/>
  <c r="T210" i="9"/>
  <c r="S210" i="9"/>
  <c r="R210" i="9"/>
  <c r="Q210" i="9"/>
  <c r="P210" i="9"/>
  <c r="O210" i="9"/>
  <c r="N210" i="9"/>
  <c r="M210" i="9"/>
  <c r="L210" i="9"/>
  <c r="K210" i="9"/>
  <c r="J210" i="9"/>
  <c r="I210" i="9"/>
  <c r="H210" i="9"/>
  <c r="G210" i="9"/>
  <c r="BD209" i="9"/>
  <c r="BC209" i="9"/>
  <c r="BB209" i="9"/>
  <c r="BA209" i="9"/>
  <c r="AZ209" i="9"/>
  <c r="AY209" i="9"/>
  <c r="AX209" i="9"/>
  <c r="AW209" i="9"/>
  <c r="AV209" i="9"/>
  <c r="AU209" i="9"/>
  <c r="AT209" i="9"/>
  <c r="AS209" i="9"/>
  <c r="AR209" i="9"/>
  <c r="AQ209" i="9"/>
  <c r="AP209" i="9"/>
  <c r="AO209" i="9"/>
  <c r="AN209" i="9"/>
  <c r="AM209" i="9"/>
  <c r="AL209" i="9"/>
  <c r="AK209" i="9"/>
  <c r="AJ209" i="9"/>
  <c r="AI209" i="9"/>
  <c r="AH209" i="9"/>
  <c r="AG209" i="9"/>
  <c r="AF209" i="9"/>
  <c r="AE209" i="9"/>
  <c r="AD209" i="9"/>
  <c r="AC209" i="9"/>
  <c r="AB209" i="9"/>
  <c r="AA209" i="9"/>
  <c r="Z209" i="9"/>
  <c r="Y209" i="9"/>
  <c r="X209" i="9"/>
  <c r="W209" i="9"/>
  <c r="V209" i="9"/>
  <c r="U209" i="9"/>
  <c r="T209" i="9"/>
  <c r="S209" i="9"/>
  <c r="R209" i="9"/>
  <c r="Q209" i="9"/>
  <c r="P209" i="9"/>
  <c r="O209" i="9"/>
  <c r="N209" i="9"/>
  <c r="M209" i="9"/>
  <c r="L209" i="9"/>
  <c r="K209" i="9"/>
  <c r="J209" i="9"/>
  <c r="I209" i="9"/>
  <c r="H209" i="9"/>
  <c r="G209" i="9"/>
  <c r="BD208" i="9"/>
  <c r="BC208" i="9"/>
  <c r="BB208" i="9"/>
  <c r="BA208" i="9"/>
  <c r="AZ208" i="9"/>
  <c r="AY208" i="9"/>
  <c r="AX208" i="9"/>
  <c r="AW208" i="9"/>
  <c r="AV208" i="9"/>
  <c r="AU208" i="9"/>
  <c r="AT208" i="9"/>
  <c r="AS208" i="9"/>
  <c r="AR208" i="9"/>
  <c r="AQ208" i="9"/>
  <c r="AP208" i="9"/>
  <c r="AO208" i="9"/>
  <c r="AN208" i="9"/>
  <c r="AM208" i="9"/>
  <c r="AL208" i="9"/>
  <c r="AK208" i="9"/>
  <c r="AJ208" i="9"/>
  <c r="AI208" i="9"/>
  <c r="AH208" i="9"/>
  <c r="AG208" i="9"/>
  <c r="AF208" i="9"/>
  <c r="AE208" i="9"/>
  <c r="AD208" i="9"/>
  <c r="AC208" i="9"/>
  <c r="AB208" i="9"/>
  <c r="AA208" i="9"/>
  <c r="Z208" i="9"/>
  <c r="Y208" i="9"/>
  <c r="X208" i="9"/>
  <c r="W208" i="9"/>
  <c r="V208" i="9"/>
  <c r="U208" i="9"/>
  <c r="T208" i="9"/>
  <c r="S208" i="9"/>
  <c r="R208" i="9"/>
  <c r="Q208" i="9"/>
  <c r="P208" i="9"/>
  <c r="O208" i="9"/>
  <c r="N208" i="9"/>
  <c r="M208" i="9"/>
  <c r="L208" i="9"/>
  <c r="K208" i="9"/>
  <c r="J208" i="9"/>
  <c r="I208" i="9"/>
  <c r="H208" i="9"/>
  <c r="G208" i="9"/>
  <c r="BD207" i="9"/>
  <c r="BC207" i="9"/>
  <c r="BB207" i="9"/>
  <c r="BA207" i="9"/>
  <c r="AZ207" i="9"/>
  <c r="AY207" i="9"/>
  <c r="AX207" i="9"/>
  <c r="AW207" i="9"/>
  <c r="AV207" i="9"/>
  <c r="AU207" i="9"/>
  <c r="AT207" i="9"/>
  <c r="AS207" i="9"/>
  <c r="AR207" i="9"/>
  <c r="AQ207" i="9"/>
  <c r="AP207" i="9"/>
  <c r="AO207" i="9"/>
  <c r="AN207" i="9"/>
  <c r="AM207" i="9"/>
  <c r="AL207" i="9"/>
  <c r="AK207" i="9"/>
  <c r="AJ207" i="9"/>
  <c r="AI207" i="9"/>
  <c r="AH207" i="9"/>
  <c r="AG207" i="9"/>
  <c r="AF207" i="9"/>
  <c r="AE207" i="9"/>
  <c r="AD207" i="9"/>
  <c r="AC207" i="9"/>
  <c r="AB207" i="9"/>
  <c r="AA207" i="9"/>
  <c r="Z207" i="9"/>
  <c r="Y207" i="9"/>
  <c r="X207" i="9"/>
  <c r="W207" i="9"/>
  <c r="V207" i="9"/>
  <c r="U207" i="9"/>
  <c r="T207" i="9"/>
  <c r="S207" i="9"/>
  <c r="R207" i="9"/>
  <c r="Q207" i="9"/>
  <c r="P207" i="9"/>
  <c r="O207" i="9"/>
  <c r="N207" i="9"/>
  <c r="M207" i="9"/>
  <c r="L207" i="9"/>
  <c r="K207" i="9"/>
  <c r="J207" i="9"/>
  <c r="I207" i="9"/>
  <c r="H207" i="9"/>
  <c r="G207" i="9"/>
  <c r="BD206" i="9"/>
  <c r="BC206" i="9"/>
  <c r="BB206" i="9"/>
  <c r="BA206" i="9"/>
  <c r="AZ206" i="9"/>
  <c r="AY206" i="9"/>
  <c r="AX206" i="9"/>
  <c r="AW206" i="9"/>
  <c r="AV206" i="9"/>
  <c r="AU206" i="9"/>
  <c r="AT206" i="9"/>
  <c r="AS206" i="9"/>
  <c r="AR206" i="9"/>
  <c r="AQ206" i="9"/>
  <c r="AP206" i="9"/>
  <c r="AO206" i="9"/>
  <c r="AN206" i="9"/>
  <c r="AM206" i="9"/>
  <c r="AL206" i="9"/>
  <c r="AK206" i="9"/>
  <c r="AJ206" i="9"/>
  <c r="AI206" i="9"/>
  <c r="AH206" i="9"/>
  <c r="AG206" i="9"/>
  <c r="AF206" i="9"/>
  <c r="AE206" i="9"/>
  <c r="AD206" i="9"/>
  <c r="AC206" i="9"/>
  <c r="AB206" i="9"/>
  <c r="AA206" i="9"/>
  <c r="Z206" i="9"/>
  <c r="Y206" i="9"/>
  <c r="X206" i="9"/>
  <c r="W206" i="9"/>
  <c r="V206" i="9"/>
  <c r="U206" i="9"/>
  <c r="T206" i="9"/>
  <c r="S206" i="9"/>
  <c r="R206" i="9"/>
  <c r="Q206" i="9"/>
  <c r="P206" i="9"/>
  <c r="O206" i="9"/>
  <c r="N206" i="9"/>
  <c r="M206" i="9"/>
  <c r="L206" i="9"/>
  <c r="K206" i="9"/>
  <c r="J206" i="9"/>
  <c r="I206" i="9"/>
  <c r="H206" i="9"/>
  <c r="G206" i="9"/>
  <c r="BD205" i="9"/>
  <c r="BC205" i="9"/>
  <c r="BB205" i="9"/>
  <c r="BA205" i="9"/>
  <c r="AZ205" i="9"/>
  <c r="AY205" i="9"/>
  <c r="AX205" i="9"/>
  <c r="AW205" i="9"/>
  <c r="AV205" i="9"/>
  <c r="AU205" i="9"/>
  <c r="AT205" i="9"/>
  <c r="AS205" i="9"/>
  <c r="AR205" i="9"/>
  <c r="AQ205" i="9"/>
  <c r="AP205" i="9"/>
  <c r="AO205" i="9"/>
  <c r="AN205" i="9"/>
  <c r="AM205" i="9"/>
  <c r="AL205" i="9"/>
  <c r="AK205" i="9"/>
  <c r="AJ205" i="9"/>
  <c r="AI205" i="9"/>
  <c r="AH205" i="9"/>
  <c r="AG205" i="9"/>
  <c r="AF205" i="9"/>
  <c r="AE205" i="9"/>
  <c r="AD205" i="9"/>
  <c r="AC205" i="9"/>
  <c r="AB205" i="9"/>
  <c r="AA205" i="9"/>
  <c r="Z205" i="9"/>
  <c r="Y205" i="9"/>
  <c r="X205" i="9"/>
  <c r="W205" i="9"/>
  <c r="V205" i="9"/>
  <c r="U205" i="9"/>
  <c r="T205" i="9"/>
  <c r="S205" i="9"/>
  <c r="R205" i="9"/>
  <c r="Q205" i="9"/>
  <c r="P205" i="9"/>
  <c r="O205" i="9"/>
  <c r="N205" i="9"/>
  <c r="M205" i="9"/>
  <c r="L205" i="9"/>
  <c r="K205" i="9"/>
  <c r="J205" i="9"/>
  <c r="I205" i="9"/>
  <c r="H205" i="9"/>
  <c r="G205" i="9"/>
  <c r="BD204" i="9"/>
  <c r="BC204" i="9"/>
  <c r="BB204" i="9"/>
  <c r="BA204" i="9"/>
  <c r="AZ204" i="9"/>
  <c r="AY204" i="9"/>
  <c r="AX204" i="9"/>
  <c r="AW204" i="9"/>
  <c r="AV204" i="9"/>
  <c r="AU204" i="9"/>
  <c r="AT204" i="9"/>
  <c r="AS204" i="9"/>
  <c r="AR204" i="9"/>
  <c r="AQ204" i="9"/>
  <c r="AP204" i="9"/>
  <c r="AO204" i="9"/>
  <c r="AN204" i="9"/>
  <c r="AM204" i="9"/>
  <c r="AL204" i="9"/>
  <c r="AK204" i="9"/>
  <c r="AJ204" i="9"/>
  <c r="AI204" i="9"/>
  <c r="AH204" i="9"/>
  <c r="AG204" i="9"/>
  <c r="AF204" i="9"/>
  <c r="AE204" i="9"/>
  <c r="AD204" i="9"/>
  <c r="AC204" i="9"/>
  <c r="AB204" i="9"/>
  <c r="AA204" i="9"/>
  <c r="Z204" i="9"/>
  <c r="Y204" i="9"/>
  <c r="X204" i="9"/>
  <c r="W204" i="9"/>
  <c r="V204" i="9"/>
  <c r="U204" i="9"/>
  <c r="T204" i="9"/>
  <c r="S204" i="9"/>
  <c r="R204" i="9"/>
  <c r="Q204" i="9"/>
  <c r="P204" i="9"/>
  <c r="O204" i="9"/>
  <c r="N204" i="9"/>
  <c r="M204" i="9"/>
  <c r="L204" i="9"/>
  <c r="K204" i="9"/>
  <c r="J204" i="9"/>
  <c r="I204" i="9"/>
  <c r="H204" i="9"/>
  <c r="G204" i="9"/>
  <c r="BD203" i="9"/>
  <c r="BC203" i="9"/>
  <c r="BB203" i="9"/>
  <c r="BA203" i="9"/>
  <c r="AZ203" i="9"/>
  <c r="AY203" i="9"/>
  <c r="AX203" i="9"/>
  <c r="AW203" i="9"/>
  <c r="AV203" i="9"/>
  <c r="AU203" i="9"/>
  <c r="AT203" i="9"/>
  <c r="AS203" i="9"/>
  <c r="AR203" i="9"/>
  <c r="AQ203" i="9"/>
  <c r="AP203" i="9"/>
  <c r="AO203" i="9"/>
  <c r="AN203" i="9"/>
  <c r="AM203" i="9"/>
  <c r="AL203" i="9"/>
  <c r="AK203" i="9"/>
  <c r="AJ203" i="9"/>
  <c r="AI203" i="9"/>
  <c r="AH203" i="9"/>
  <c r="AG203" i="9"/>
  <c r="AF203" i="9"/>
  <c r="AE203" i="9"/>
  <c r="AD203" i="9"/>
  <c r="AC203" i="9"/>
  <c r="AB203" i="9"/>
  <c r="AA203" i="9"/>
  <c r="Z203" i="9"/>
  <c r="Y203" i="9"/>
  <c r="X203" i="9"/>
  <c r="W203" i="9"/>
  <c r="V203" i="9"/>
  <c r="U203" i="9"/>
  <c r="T203" i="9"/>
  <c r="S203" i="9"/>
  <c r="R203" i="9"/>
  <c r="Q203" i="9"/>
  <c r="P203" i="9"/>
  <c r="O203" i="9"/>
  <c r="N203" i="9"/>
  <c r="M203" i="9"/>
  <c r="L203" i="9"/>
  <c r="K203" i="9"/>
  <c r="J203" i="9"/>
  <c r="I203" i="9"/>
  <c r="H203" i="9"/>
  <c r="G203" i="9"/>
  <c r="BD202" i="9"/>
  <c r="BC202" i="9"/>
  <c r="BB202" i="9"/>
  <c r="BA202" i="9"/>
  <c r="AZ202" i="9"/>
  <c r="AY202" i="9"/>
  <c r="AX202" i="9"/>
  <c r="AW202" i="9"/>
  <c r="AV202" i="9"/>
  <c r="AU202" i="9"/>
  <c r="AT202" i="9"/>
  <c r="AS202" i="9"/>
  <c r="AR202" i="9"/>
  <c r="AQ202" i="9"/>
  <c r="AP202" i="9"/>
  <c r="AO202" i="9"/>
  <c r="AN202" i="9"/>
  <c r="AM202" i="9"/>
  <c r="AL202" i="9"/>
  <c r="AK202" i="9"/>
  <c r="AJ202" i="9"/>
  <c r="AI202" i="9"/>
  <c r="AH202" i="9"/>
  <c r="AG202" i="9"/>
  <c r="AF202" i="9"/>
  <c r="AE202" i="9"/>
  <c r="AD202" i="9"/>
  <c r="AC202" i="9"/>
  <c r="AB202" i="9"/>
  <c r="AA202" i="9"/>
  <c r="Z202" i="9"/>
  <c r="Y202" i="9"/>
  <c r="X202" i="9"/>
  <c r="W202" i="9"/>
  <c r="V202" i="9"/>
  <c r="U202" i="9"/>
  <c r="T202" i="9"/>
  <c r="S202" i="9"/>
  <c r="R202" i="9"/>
  <c r="Q202" i="9"/>
  <c r="P202" i="9"/>
  <c r="O202" i="9"/>
  <c r="N202" i="9"/>
  <c r="M202" i="9"/>
  <c r="L202" i="9"/>
  <c r="K202" i="9"/>
  <c r="J202" i="9"/>
  <c r="I202" i="9"/>
  <c r="H202" i="9"/>
  <c r="G202" i="9"/>
  <c r="BD201" i="9"/>
  <c r="BC201" i="9"/>
  <c r="BB201" i="9"/>
  <c r="BA201" i="9"/>
  <c r="AZ201" i="9"/>
  <c r="AY201" i="9"/>
  <c r="AX201" i="9"/>
  <c r="AW201" i="9"/>
  <c r="AV201" i="9"/>
  <c r="AU201" i="9"/>
  <c r="AT201" i="9"/>
  <c r="AS201" i="9"/>
  <c r="AR201" i="9"/>
  <c r="AQ201" i="9"/>
  <c r="AP201" i="9"/>
  <c r="AO201" i="9"/>
  <c r="AN201" i="9"/>
  <c r="AM201" i="9"/>
  <c r="AL201" i="9"/>
  <c r="AK201" i="9"/>
  <c r="AJ201" i="9"/>
  <c r="AI201" i="9"/>
  <c r="AH201" i="9"/>
  <c r="AG201" i="9"/>
  <c r="AF201" i="9"/>
  <c r="AE201" i="9"/>
  <c r="AD201" i="9"/>
  <c r="AC201" i="9"/>
  <c r="AB201" i="9"/>
  <c r="AA201" i="9"/>
  <c r="Z201" i="9"/>
  <c r="Y201" i="9"/>
  <c r="X201" i="9"/>
  <c r="W201" i="9"/>
  <c r="V201" i="9"/>
  <c r="U201" i="9"/>
  <c r="T201" i="9"/>
  <c r="S201" i="9"/>
  <c r="R201" i="9"/>
  <c r="Q201" i="9"/>
  <c r="P201" i="9"/>
  <c r="O201" i="9"/>
  <c r="N201" i="9"/>
  <c r="M201" i="9"/>
  <c r="L201" i="9"/>
  <c r="K201" i="9"/>
  <c r="J201" i="9"/>
  <c r="I201" i="9"/>
  <c r="H201" i="9"/>
  <c r="G201" i="9"/>
  <c r="BD200" i="9"/>
  <c r="BC200" i="9"/>
  <c r="BB200" i="9"/>
  <c r="BA200" i="9"/>
  <c r="AZ200" i="9"/>
  <c r="AY200" i="9"/>
  <c r="AX200" i="9"/>
  <c r="AW200" i="9"/>
  <c r="AV200" i="9"/>
  <c r="AU200" i="9"/>
  <c r="AT200" i="9"/>
  <c r="AS200" i="9"/>
  <c r="AR200" i="9"/>
  <c r="AQ200" i="9"/>
  <c r="AP200" i="9"/>
  <c r="AO200" i="9"/>
  <c r="AN200" i="9"/>
  <c r="AM200" i="9"/>
  <c r="AL200" i="9"/>
  <c r="AK200" i="9"/>
  <c r="AJ200" i="9"/>
  <c r="AI200" i="9"/>
  <c r="AH200" i="9"/>
  <c r="AG200" i="9"/>
  <c r="AF200" i="9"/>
  <c r="AE200" i="9"/>
  <c r="AD200" i="9"/>
  <c r="AC200" i="9"/>
  <c r="AB200" i="9"/>
  <c r="AA200" i="9"/>
  <c r="Z200" i="9"/>
  <c r="Y200" i="9"/>
  <c r="X200" i="9"/>
  <c r="W200" i="9"/>
  <c r="V200" i="9"/>
  <c r="U200" i="9"/>
  <c r="T200" i="9"/>
  <c r="S200" i="9"/>
  <c r="R200" i="9"/>
  <c r="Q200" i="9"/>
  <c r="P200" i="9"/>
  <c r="O200" i="9"/>
  <c r="N200" i="9"/>
  <c r="M200" i="9"/>
  <c r="L200" i="9"/>
  <c r="K200" i="9"/>
  <c r="J200" i="9"/>
  <c r="I200" i="9"/>
  <c r="H200" i="9"/>
  <c r="G200" i="9"/>
  <c r="BD199" i="9"/>
  <c r="BC199" i="9"/>
  <c r="BB199" i="9"/>
  <c r="BA199" i="9"/>
  <c r="AZ199" i="9"/>
  <c r="AY199" i="9"/>
  <c r="AX199" i="9"/>
  <c r="AW199" i="9"/>
  <c r="AV199" i="9"/>
  <c r="AU199" i="9"/>
  <c r="AT199" i="9"/>
  <c r="AS199" i="9"/>
  <c r="AR199" i="9"/>
  <c r="AQ199" i="9"/>
  <c r="AP199" i="9"/>
  <c r="AO199" i="9"/>
  <c r="AN199" i="9"/>
  <c r="AM199" i="9"/>
  <c r="AL199" i="9"/>
  <c r="AK199" i="9"/>
  <c r="AJ199" i="9"/>
  <c r="AI199" i="9"/>
  <c r="AH199" i="9"/>
  <c r="AG199" i="9"/>
  <c r="AF199" i="9"/>
  <c r="AE199" i="9"/>
  <c r="AD199" i="9"/>
  <c r="AC199" i="9"/>
  <c r="AB199" i="9"/>
  <c r="AA199" i="9"/>
  <c r="Z199" i="9"/>
  <c r="Y199" i="9"/>
  <c r="X199" i="9"/>
  <c r="W199" i="9"/>
  <c r="V199" i="9"/>
  <c r="U199" i="9"/>
  <c r="T199" i="9"/>
  <c r="S199" i="9"/>
  <c r="R199" i="9"/>
  <c r="Q199" i="9"/>
  <c r="P199" i="9"/>
  <c r="O199" i="9"/>
  <c r="N199" i="9"/>
  <c r="M199" i="9"/>
  <c r="L199" i="9"/>
  <c r="K199" i="9"/>
  <c r="J199" i="9"/>
  <c r="I199" i="9"/>
  <c r="H199" i="9"/>
  <c r="G199" i="9"/>
  <c r="BD198" i="9"/>
  <c r="BC198" i="9"/>
  <c r="BB198" i="9"/>
  <c r="BA198" i="9"/>
  <c r="AZ198" i="9"/>
  <c r="AY198" i="9"/>
  <c r="AX198" i="9"/>
  <c r="AW198" i="9"/>
  <c r="AV198" i="9"/>
  <c r="AU198" i="9"/>
  <c r="AT198" i="9"/>
  <c r="AS198" i="9"/>
  <c r="AR198" i="9"/>
  <c r="AQ198" i="9"/>
  <c r="AP198" i="9"/>
  <c r="AO198" i="9"/>
  <c r="AN198" i="9"/>
  <c r="AM198" i="9"/>
  <c r="AL198" i="9"/>
  <c r="AK198" i="9"/>
  <c r="AJ198" i="9"/>
  <c r="AI198" i="9"/>
  <c r="AH198" i="9"/>
  <c r="AG198" i="9"/>
  <c r="AF198" i="9"/>
  <c r="AE198" i="9"/>
  <c r="AD198" i="9"/>
  <c r="AC198" i="9"/>
  <c r="AB198" i="9"/>
  <c r="AA198" i="9"/>
  <c r="Z198" i="9"/>
  <c r="Y198" i="9"/>
  <c r="X198" i="9"/>
  <c r="W198" i="9"/>
  <c r="V198" i="9"/>
  <c r="U198" i="9"/>
  <c r="T198" i="9"/>
  <c r="S198" i="9"/>
  <c r="R198" i="9"/>
  <c r="Q198" i="9"/>
  <c r="P198" i="9"/>
  <c r="O198" i="9"/>
  <c r="N198" i="9"/>
  <c r="M198" i="9"/>
  <c r="L198" i="9"/>
  <c r="K198" i="9"/>
  <c r="J198" i="9"/>
  <c r="I198" i="9"/>
  <c r="H198" i="9"/>
  <c r="G198" i="9"/>
  <c r="BD197" i="9"/>
  <c r="BC197" i="9"/>
  <c r="BB197" i="9"/>
  <c r="BA197" i="9"/>
  <c r="AZ197" i="9"/>
  <c r="AY197" i="9"/>
  <c r="AX197" i="9"/>
  <c r="AW197" i="9"/>
  <c r="AV197" i="9"/>
  <c r="AU197" i="9"/>
  <c r="AT197" i="9"/>
  <c r="AS197" i="9"/>
  <c r="AR197" i="9"/>
  <c r="AQ197" i="9"/>
  <c r="AP197" i="9"/>
  <c r="AO197" i="9"/>
  <c r="AN197" i="9"/>
  <c r="AM197" i="9"/>
  <c r="AL197" i="9"/>
  <c r="AK197" i="9"/>
  <c r="AJ197" i="9"/>
  <c r="AI197" i="9"/>
  <c r="AH197" i="9"/>
  <c r="AG197" i="9"/>
  <c r="AF197" i="9"/>
  <c r="AE197" i="9"/>
  <c r="AD197" i="9"/>
  <c r="AC197" i="9"/>
  <c r="AB197" i="9"/>
  <c r="AA197" i="9"/>
  <c r="Z197" i="9"/>
  <c r="Y197" i="9"/>
  <c r="X197" i="9"/>
  <c r="W197" i="9"/>
  <c r="V197" i="9"/>
  <c r="U197" i="9"/>
  <c r="T197" i="9"/>
  <c r="S197" i="9"/>
  <c r="R197" i="9"/>
  <c r="Q197" i="9"/>
  <c r="P197" i="9"/>
  <c r="O197" i="9"/>
  <c r="N197" i="9"/>
  <c r="M197" i="9"/>
  <c r="L197" i="9"/>
  <c r="K197" i="9"/>
  <c r="J197" i="9"/>
  <c r="I197" i="9"/>
  <c r="H197" i="9"/>
  <c r="G197" i="9"/>
  <c r="BD196" i="9"/>
  <c r="BC196" i="9"/>
  <c r="BB196" i="9"/>
  <c r="BA196" i="9"/>
  <c r="AZ196" i="9"/>
  <c r="AY196" i="9"/>
  <c r="AX196" i="9"/>
  <c r="AW196" i="9"/>
  <c r="AV196" i="9"/>
  <c r="AU196" i="9"/>
  <c r="AT196" i="9"/>
  <c r="AS196" i="9"/>
  <c r="AR196" i="9"/>
  <c r="AQ196" i="9"/>
  <c r="AP196" i="9"/>
  <c r="AO196" i="9"/>
  <c r="AN196" i="9"/>
  <c r="AM196" i="9"/>
  <c r="AL196" i="9"/>
  <c r="AK196" i="9"/>
  <c r="AJ196" i="9"/>
  <c r="AI196" i="9"/>
  <c r="AH196" i="9"/>
  <c r="AG196" i="9"/>
  <c r="AF196" i="9"/>
  <c r="AE196" i="9"/>
  <c r="AD196" i="9"/>
  <c r="AC196" i="9"/>
  <c r="AB196" i="9"/>
  <c r="AA196" i="9"/>
  <c r="Z196" i="9"/>
  <c r="Y196" i="9"/>
  <c r="X196" i="9"/>
  <c r="W196" i="9"/>
  <c r="V196" i="9"/>
  <c r="U196" i="9"/>
  <c r="T196" i="9"/>
  <c r="S196" i="9"/>
  <c r="R196" i="9"/>
  <c r="Q196" i="9"/>
  <c r="P196" i="9"/>
  <c r="O196" i="9"/>
  <c r="N196" i="9"/>
  <c r="M196" i="9"/>
  <c r="L196" i="9"/>
  <c r="K196" i="9"/>
  <c r="J196" i="9"/>
  <c r="I196" i="9"/>
  <c r="H196" i="9"/>
  <c r="G196" i="9"/>
  <c r="BD195" i="9"/>
  <c r="BC195" i="9"/>
  <c r="BB195" i="9"/>
  <c r="BA195" i="9"/>
  <c r="AZ195" i="9"/>
  <c r="AY195" i="9"/>
  <c r="AX195" i="9"/>
  <c r="AW195" i="9"/>
  <c r="AV195" i="9"/>
  <c r="AU195" i="9"/>
  <c r="AT195" i="9"/>
  <c r="AS195" i="9"/>
  <c r="AR195" i="9"/>
  <c r="AQ195" i="9"/>
  <c r="AP195" i="9"/>
  <c r="AO195" i="9"/>
  <c r="AN195" i="9"/>
  <c r="AM195" i="9"/>
  <c r="AL195" i="9"/>
  <c r="AK195" i="9"/>
  <c r="AJ195" i="9"/>
  <c r="AI195" i="9"/>
  <c r="AH195" i="9"/>
  <c r="AG195" i="9"/>
  <c r="AF195" i="9"/>
  <c r="AE195" i="9"/>
  <c r="AD195" i="9"/>
  <c r="AC195" i="9"/>
  <c r="AB195" i="9"/>
  <c r="AA195" i="9"/>
  <c r="Z195" i="9"/>
  <c r="Y195" i="9"/>
  <c r="X195" i="9"/>
  <c r="W195" i="9"/>
  <c r="V195" i="9"/>
  <c r="U195" i="9"/>
  <c r="T195" i="9"/>
  <c r="S195" i="9"/>
  <c r="R195" i="9"/>
  <c r="Q195" i="9"/>
  <c r="P195" i="9"/>
  <c r="O195" i="9"/>
  <c r="N195" i="9"/>
  <c r="M195" i="9"/>
  <c r="L195" i="9"/>
  <c r="K195" i="9"/>
  <c r="J195" i="9"/>
  <c r="I195" i="9"/>
  <c r="H195" i="9"/>
  <c r="G195" i="9"/>
  <c r="BD194" i="9"/>
  <c r="BC194" i="9"/>
  <c r="BB194" i="9"/>
  <c r="BA194" i="9"/>
  <c r="AZ194" i="9"/>
  <c r="AY194" i="9"/>
  <c r="AX194" i="9"/>
  <c r="AW194" i="9"/>
  <c r="AV194" i="9"/>
  <c r="AU194" i="9"/>
  <c r="AT194" i="9"/>
  <c r="AS194" i="9"/>
  <c r="AR194" i="9"/>
  <c r="AQ194" i="9"/>
  <c r="AP194" i="9"/>
  <c r="AO194" i="9"/>
  <c r="AN194" i="9"/>
  <c r="AM194" i="9"/>
  <c r="AL194" i="9"/>
  <c r="AK194" i="9"/>
  <c r="AJ194" i="9"/>
  <c r="AI194" i="9"/>
  <c r="AH194" i="9"/>
  <c r="AG194" i="9"/>
  <c r="AF194" i="9"/>
  <c r="AE194" i="9"/>
  <c r="AD194" i="9"/>
  <c r="AC194" i="9"/>
  <c r="AB194" i="9"/>
  <c r="AA194" i="9"/>
  <c r="Z194" i="9"/>
  <c r="Y194" i="9"/>
  <c r="X194" i="9"/>
  <c r="W194" i="9"/>
  <c r="V194" i="9"/>
  <c r="U194" i="9"/>
  <c r="T194" i="9"/>
  <c r="S194" i="9"/>
  <c r="R194" i="9"/>
  <c r="Q194" i="9"/>
  <c r="P194" i="9"/>
  <c r="O194" i="9"/>
  <c r="N194" i="9"/>
  <c r="M194" i="9"/>
  <c r="L194" i="9"/>
  <c r="K194" i="9"/>
  <c r="J194" i="9"/>
  <c r="I194" i="9"/>
  <c r="H194" i="9"/>
  <c r="G194" i="9"/>
  <c r="BD193" i="9"/>
  <c r="BC193" i="9"/>
  <c r="BB193" i="9"/>
  <c r="BA193" i="9"/>
  <c r="AZ193" i="9"/>
  <c r="AY193" i="9"/>
  <c r="AX193" i="9"/>
  <c r="AW193" i="9"/>
  <c r="AV193" i="9"/>
  <c r="AU193" i="9"/>
  <c r="AT193" i="9"/>
  <c r="AS193" i="9"/>
  <c r="AR193" i="9"/>
  <c r="AQ193" i="9"/>
  <c r="AP193" i="9"/>
  <c r="AO193" i="9"/>
  <c r="AN193" i="9"/>
  <c r="AM193" i="9"/>
  <c r="AL193" i="9"/>
  <c r="AK193" i="9"/>
  <c r="AJ193" i="9"/>
  <c r="AI193" i="9"/>
  <c r="AH193" i="9"/>
  <c r="AG193" i="9"/>
  <c r="AF193" i="9"/>
  <c r="AE193" i="9"/>
  <c r="AD193" i="9"/>
  <c r="AC193" i="9"/>
  <c r="AB193" i="9"/>
  <c r="AA193" i="9"/>
  <c r="Z193" i="9"/>
  <c r="Y193" i="9"/>
  <c r="X193" i="9"/>
  <c r="W193" i="9"/>
  <c r="V193" i="9"/>
  <c r="U193" i="9"/>
  <c r="T193" i="9"/>
  <c r="S193" i="9"/>
  <c r="R193" i="9"/>
  <c r="Q193" i="9"/>
  <c r="P193" i="9"/>
  <c r="O193" i="9"/>
  <c r="N193" i="9"/>
  <c r="M193" i="9"/>
  <c r="L193" i="9"/>
  <c r="K193" i="9"/>
  <c r="J193" i="9"/>
  <c r="I193" i="9"/>
  <c r="H193" i="9"/>
  <c r="BD192" i="9"/>
  <c r="BC192" i="9"/>
  <c r="BB192" i="9"/>
  <c r="BA192" i="9"/>
  <c r="AZ192" i="9"/>
  <c r="AY192" i="9"/>
  <c r="AX192" i="9"/>
  <c r="AW192" i="9"/>
  <c r="AV192" i="9"/>
  <c r="AU192" i="9"/>
  <c r="AT192" i="9"/>
  <c r="AS192" i="9"/>
  <c r="AR192" i="9"/>
  <c r="AQ192" i="9"/>
  <c r="AP192" i="9"/>
  <c r="AO192" i="9"/>
  <c r="AN192" i="9"/>
  <c r="AM192" i="9"/>
  <c r="AL192" i="9"/>
  <c r="AK192" i="9"/>
  <c r="AJ192" i="9"/>
  <c r="AI192" i="9"/>
  <c r="AH192" i="9"/>
  <c r="AG192" i="9"/>
  <c r="AF192" i="9"/>
  <c r="AE192" i="9"/>
  <c r="AD192" i="9"/>
  <c r="AC192" i="9"/>
  <c r="AB192" i="9"/>
  <c r="AA192" i="9"/>
  <c r="Z192" i="9"/>
  <c r="Y192" i="9"/>
  <c r="X192" i="9"/>
  <c r="W192" i="9"/>
  <c r="V192" i="9"/>
  <c r="U192" i="9"/>
  <c r="T192" i="9"/>
  <c r="S192" i="9"/>
  <c r="R192" i="9"/>
  <c r="Q192" i="9"/>
  <c r="P192" i="9"/>
  <c r="O192" i="9"/>
  <c r="N192" i="9"/>
  <c r="M192" i="9"/>
  <c r="L192" i="9"/>
  <c r="K192" i="9"/>
  <c r="J192" i="9"/>
  <c r="I192" i="9"/>
  <c r="H192" i="9"/>
  <c r="BD191" i="9"/>
  <c r="BC191" i="9"/>
  <c r="BB191" i="9"/>
  <c r="BA191" i="9"/>
  <c r="AZ191" i="9"/>
  <c r="AY191" i="9"/>
  <c r="AX191" i="9"/>
  <c r="AW191" i="9"/>
  <c r="AV191" i="9"/>
  <c r="AU191" i="9"/>
  <c r="AT191" i="9"/>
  <c r="AS191" i="9"/>
  <c r="AR191" i="9"/>
  <c r="AQ191" i="9"/>
  <c r="AP191" i="9"/>
  <c r="AO191" i="9"/>
  <c r="AN191" i="9"/>
  <c r="AM191" i="9"/>
  <c r="AL191" i="9"/>
  <c r="AK191" i="9"/>
  <c r="AJ191" i="9"/>
  <c r="AI191" i="9"/>
  <c r="AH191" i="9"/>
  <c r="AG191" i="9"/>
  <c r="AF191" i="9"/>
  <c r="AE191" i="9"/>
  <c r="AD191" i="9"/>
  <c r="AC191" i="9"/>
  <c r="AB191" i="9"/>
  <c r="AA191" i="9"/>
  <c r="Z191" i="9"/>
  <c r="Y191" i="9"/>
  <c r="X191" i="9"/>
  <c r="W191" i="9"/>
  <c r="V191" i="9"/>
  <c r="U191" i="9"/>
  <c r="T191" i="9"/>
  <c r="S191" i="9"/>
  <c r="R191" i="9"/>
  <c r="Q191" i="9"/>
  <c r="P191" i="9"/>
  <c r="O191" i="9"/>
  <c r="N191" i="9"/>
  <c r="M191" i="9"/>
  <c r="L191" i="9"/>
  <c r="K191" i="9"/>
  <c r="J191" i="9"/>
  <c r="I191" i="9"/>
  <c r="H191" i="9"/>
  <c r="BD190" i="9"/>
  <c r="BC190" i="9"/>
  <c r="BB190" i="9"/>
  <c r="BA190" i="9"/>
  <c r="AZ190" i="9"/>
  <c r="AY190" i="9"/>
  <c r="AX190" i="9"/>
  <c r="AW190" i="9"/>
  <c r="AV190" i="9"/>
  <c r="AU190" i="9"/>
  <c r="AT190" i="9"/>
  <c r="AS190" i="9"/>
  <c r="AR190" i="9"/>
  <c r="AQ190" i="9"/>
  <c r="AP190" i="9"/>
  <c r="AO190" i="9"/>
  <c r="AN190" i="9"/>
  <c r="AM190" i="9"/>
  <c r="AL190" i="9"/>
  <c r="AK190" i="9"/>
  <c r="AJ190" i="9"/>
  <c r="AI190" i="9"/>
  <c r="AH190" i="9"/>
  <c r="AG190" i="9"/>
  <c r="AF190" i="9"/>
  <c r="AE190" i="9"/>
  <c r="AD190" i="9"/>
  <c r="AC190" i="9"/>
  <c r="AB190" i="9"/>
  <c r="AA190" i="9"/>
  <c r="Z190" i="9"/>
  <c r="Y190" i="9"/>
  <c r="X190" i="9"/>
  <c r="W190" i="9"/>
  <c r="V190" i="9"/>
  <c r="U190" i="9"/>
  <c r="T190" i="9"/>
  <c r="S190" i="9"/>
  <c r="R190" i="9"/>
  <c r="Q190" i="9"/>
  <c r="P190" i="9"/>
  <c r="O190" i="9"/>
  <c r="N190" i="9"/>
  <c r="M190" i="9"/>
  <c r="L190" i="9"/>
  <c r="K190" i="9"/>
  <c r="J190" i="9"/>
  <c r="I190" i="9"/>
  <c r="H190" i="9"/>
  <c r="BD189" i="9"/>
  <c r="BC189" i="9"/>
  <c r="BB189" i="9"/>
  <c r="BA189" i="9"/>
  <c r="AZ189" i="9"/>
  <c r="AY189" i="9"/>
  <c r="AX189" i="9"/>
  <c r="AW189" i="9"/>
  <c r="AV189" i="9"/>
  <c r="AU189" i="9"/>
  <c r="AT189" i="9"/>
  <c r="AS189" i="9"/>
  <c r="AR189" i="9"/>
  <c r="AQ189" i="9"/>
  <c r="AP189" i="9"/>
  <c r="AO189" i="9"/>
  <c r="AN189" i="9"/>
  <c r="AM189" i="9"/>
  <c r="AL189" i="9"/>
  <c r="AK189" i="9"/>
  <c r="AJ189" i="9"/>
  <c r="AI189" i="9"/>
  <c r="AH189" i="9"/>
  <c r="AG189" i="9"/>
  <c r="AF189" i="9"/>
  <c r="AE189" i="9"/>
  <c r="AD189" i="9"/>
  <c r="AC189" i="9"/>
  <c r="AB189" i="9"/>
  <c r="AA189" i="9"/>
  <c r="Z189" i="9"/>
  <c r="Y189" i="9"/>
  <c r="X189" i="9"/>
  <c r="W189" i="9"/>
  <c r="V189" i="9"/>
  <c r="U189" i="9"/>
  <c r="T189" i="9"/>
  <c r="S189" i="9"/>
  <c r="R189" i="9"/>
  <c r="Q189" i="9"/>
  <c r="P189" i="9"/>
  <c r="O189" i="9"/>
  <c r="N189" i="9"/>
  <c r="M189" i="9"/>
  <c r="L189" i="9"/>
  <c r="K189" i="9"/>
  <c r="J189" i="9"/>
  <c r="I189" i="9"/>
  <c r="H189" i="9"/>
  <c r="BD188" i="9"/>
  <c r="BC188" i="9"/>
  <c r="BB188" i="9"/>
  <c r="BA188" i="9"/>
  <c r="AZ188" i="9"/>
  <c r="AY188" i="9"/>
  <c r="AX188" i="9"/>
  <c r="AW188" i="9"/>
  <c r="AV188" i="9"/>
  <c r="AU188" i="9"/>
  <c r="AT188" i="9"/>
  <c r="AS188" i="9"/>
  <c r="AR188" i="9"/>
  <c r="AQ188" i="9"/>
  <c r="AP188" i="9"/>
  <c r="AO188" i="9"/>
  <c r="AN188" i="9"/>
  <c r="AM188" i="9"/>
  <c r="AL188" i="9"/>
  <c r="AK188" i="9"/>
  <c r="AJ188" i="9"/>
  <c r="AI188" i="9"/>
  <c r="AH188" i="9"/>
  <c r="AG188" i="9"/>
  <c r="AF188" i="9"/>
  <c r="AE188" i="9"/>
  <c r="AD188" i="9"/>
  <c r="AC188" i="9"/>
  <c r="AB188" i="9"/>
  <c r="AA188" i="9"/>
  <c r="Z188" i="9"/>
  <c r="Y188" i="9"/>
  <c r="X188" i="9"/>
  <c r="W188" i="9"/>
  <c r="V188" i="9"/>
  <c r="U188" i="9"/>
  <c r="T188" i="9"/>
  <c r="S188" i="9"/>
  <c r="R188" i="9"/>
  <c r="Q188" i="9"/>
  <c r="P188" i="9"/>
  <c r="O188" i="9"/>
  <c r="N188" i="9"/>
  <c r="M188" i="9"/>
  <c r="L188" i="9"/>
  <c r="K188" i="9"/>
  <c r="J188" i="9"/>
  <c r="I188" i="9"/>
  <c r="H188" i="9"/>
  <c r="BD187" i="9"/>
  <c r="BC187" i="9"/>
  <c r="BB187" i="9"/>
  <c r="BA187" i="9"/>
  <c r="AZ187" i="9"/>
  <c r="AY187" i="9"/>
  <c r="AX187" i="9"/>
  <c r="AW187" i="9"/>
  <c r="AV187" i="9"/>
  <c r="AU187" i="9"/>
  <c r="AT187" i="9"/>
  <c r="AS187" i="9"/>
  <c r="AR187" i="9"/>
  <c r="AQ187" i="9"/>
  <c r="AP187" i="9"/>
  <c r="AO187" i="9"/>
  <c r="AN187" i="9"/>
  <c r="AM187" i="9"/>
  <c r="AL187" i="9"/>
  <c r="AK187" i="9"/>
  <c r="AJ187" i="9"/>
  <c r="AI187" i="9"/>
  <c r="AH187" i="9"/>
  <c r="AG187" i="9"/>
  <c r="AF187" i="9"/>
  <c r="AE187" i="9"/>
  <c r="AD187" i="9"/>
  <c r="AC187" i="9"/>
  <c r="AB187" i="9"/>
  <c r="AA187" i="9"/>
  <c r="Z187" i="9"/>
  <c r="Y187" i="9"/>
  <c r="X187" i="9"/>
  <c r="W187" i="9"/>
  <c r="V187" i="9"/>
  <c r="U187" i="9"/>
  <c r="T187" i="9"/>
  <c r="S187" i="9"/>
  <c r="R187" i="9"/>
  <c r="Q187" i="9"/>
  <c r="P187" i="9"/>
  <c r="O187" i="9"/>
  <c r="N187" i="9"/>
  <c r="M187" i="9"/>
  <c r="L187" i="9"/>
  <c r="K187" i="9"/>
  <c r="J187" i="9"/>
  <c r="I187" i="9"/>
  <c r="H187" i="9"/>
  <c r="BD186" i="9"/>
  <c r="BC186" i="9"/>
  <c r="BB186" i="9"/>
  <c r="BA186" i="9"/>
  <c r="AZ186" i="9"/>
  <c r="AY186" i="9"/>
  <c r="AX186" i="9"/>
  <c r="AW186" i="9"/>
  <c r="AV186" i="9"/>
  <c r="AU186" i="9"/>
  <c r="AT186" i="9"/>
  <c r="AS186" i="9"/>
  <c r="AR186" i="9"/>
  <c r="AQ186" i="9"/>
  <c r="AP186" i="9"/>
  <c r="AO186" i="9"/>
  <c r="AN186" i="9"/>
  <c r="AM186" i="9"/>
  <c r="AL186" i="9"/>
  <c r="AK186" i="9"/>
  <c r="AJ186" i="9"/>
  <c r="AI186" i="9"/>
  <c r="AH186" i="9"/>
  <c r="AG186" i="9"/>
  <c r="AF186" i="9"/>
  <c r="AE186" i="9"/>
  <c r="AD186" i="9"/>
  <c r="AC186" i="9"/>
  <c r="AB186" i="9"/>
  <c r="AA186" i="9"/>
  <c r="Z186" i="9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93" i="9"/>
  <c r="G192" i="9"/>
  <c r="G191" i="9"/>
  <c r="G190" i="9"/>
  <c r="G189" i="9"/>
  <c r="G186" i="9"/>
  <c r="T1" i="9"/>
  <c r="S1" i="9"/>
  <c r="R1" i="9"/>
  <c r="Q1" i="9"/>
  <c r="P1" i="9"/>
  <c r="O1" i="9"/>
  <c r="BD3" i="9"/>
  <c r="BD2" i="9"/>
  <c r="BC3" i="9"/>
  <c r="BC2" i="9"/>
  <c r="BB3" i="9"/>
  <c r="BB2" i="9"/>
  <c r="BA3" i="9"/>
  <c r="BA2" i="9"/>
  <c r="AZ3" i="9"/>
  <c r="AZ2" i="9"/>
  <c r="AY3" i="9"/>
  <c r="AY2" i="9"/>
  <c r="AX3" i="9"/>
  <c r="AX2" i="9"/>
  <c r="AW3" i="9"/>
  <c r="AW2" i="9"/>
  <c r="AV3" i="9"/>
  <c r="AV2" i="9"/>
  <c r="AU3" i="9"/>
  <c r="AU2" i="9"/>
  <c r="AT3" i="9"/>
  <c r="AT2" i="9"/>
  <c r="AS3" i="9"/>
  <c r="AS2" i="9"/>
  <c r="AR3" i="9"/>
  <c r="AR2" i="9"/>
  <c r="AQ3" i="9"/>
  <c r="AQ2" i="9"/>
  <c r="AP3" i="9"/>
  <c r="AP2" i="9"/>
  <c r="AO3" i="9"/>
  <c r="AO2" i="9"/>
  <c r="AN3" i="9"/>
  <c r="AN2" i="9"/>
  <c r="AM3" i="9"/>
  <c r="AM2" i="9"/>
  <c r="AL3" i="9"/>
  <c r="AL2" i="9"/>
  <c r="BD370" i="9"/>
  <c r="BD185" i="9"/>
  <c r="BD184" i="9"/>
  <c r="BD183" i="9"/>
  <c r="BD182" i="9"/>
  <c r="BD181" i="9"/>
  <c r="BD180" i="9"/>
  <c r="BD179" i="9"/>
  <c r="BD178" i="9"/>
  <c r="BD177" i="9"/>
  <c r="BD176" i="9"/>
  <c r="BD175" i="9"/>
  <c r="BD174" i="9"/>
  <c r="BD173" i="9"/>
  <c r="BD172" i="9"/>
  <c r="BD171" i="9"/>
  <c r="BD170" i="9"/>
  <c r="BD169" i="9"/>
  <c r="BD168" i="9"/>
  <c r="BD167" i="9"/>
  <c r="BD166" i="9"/>
  <c r="BD165" i="9"/>
  <c r="BD164" i="9"/>
  <c r="BD163" i="9"/>
  <c r="BD162" i="9"/>
  <c r="BD161" i="9"/>
  <c r="BD160" i="9"/>
  <c r="BD159" i="9"/>
  <c r="BD158" i="9"/>
  <c r="BD157" i="9"/>
  <c r="BD156" i="9"/>
  <c r="BD155" i="9"/>
  <c r="BD154" i="9"/>
  <c r="BD153" i="9"/>
  <c r="BD152" i="9"/>
  <c r="BD151" i="9"/>
  <c r="BD150" i="9"/>
  <c r="BD149" i="9"/>
  <c r="BD148" i="9"/>
  <c r="BD147" i="9"/>
  <c r="BD146" i="9"/>
  <c r="BD145" i="9"/>
  <c r="BD144" i="9"/>
  <c r="BD143" i="9"/>
  <c r="BD142" i="9"/>
  <c r="BD141" i="9"/>
  <c r="BD140" i="9"/>
  <c r="BD139" i="9"/>
  <c r="BD138" i="9"/>
  <c r="BD137" i="9"/>
  <c r="BD136" i="9"/>
  <c r="BD135" i="9"/>
  <c r="BD134" i="9"/>
  <c r="BD133" i="9"/>
  <c r="BD132" i="9"/>
  <c r="BD131" i="9"/>
  <c r="BD130" i="9"/>
  <c r="BD129" i="9"/>
  <c r="BD128" i="9"/>
  <c r="BD127" i="9"/>
  <c r="BD126" i="9"/>
  <c r="BD125" i="9"/>
  <c r="BD124" i="9"/>
  <c r="BD123" i="9"/>
  <c r="BD122" i="9"/>
  <c r="BD121" i="9"/>
  <c r="BD120" i="9"/>
  <c r="BD119" i="9"/>
  <c r="BD118" i="9"/>
  <c r="BD117" i="9"/>
  <c r="BD116" i="9"/>
  <c r="BD115" i="9"/>
  <c r="BD114" i="9"/>
  <c r="BD113" i="9"/>
  <c r="BD112" i="9"/>
  <c r="BD111" i="9"/>
  <c r="BD110" i="9"/>
  <c r="BD109" i="9"/>
  <c r="BD108" i="9"/>
  <c r="BD107" i="9"/>
  <c r="BD106" i="9"/>
  <c r="BD105" i="9"/>
  <c r="BD104" i="9"/>
  <c r="BD103" i="9"/>
  <c r="BD102" i="9"/>
  <c r="BD101" i="9"/>
  <c r="BD100" i="9"/>
  <c r="BD99" i="9"/>
  <c r="BD98" i="9"/>
  <c r="BD97" i="9"/>
  <c r="BD96" i="9"/>
  <c r="BD95" i="9"/>
  <c r="BD94" i="9"/>
  <c r="BD93" i="9"/>
  <c r="BD92" i="9"/>
  <c r="BD91" i="9"/>
  <c r="BD90" i="9"/>
  <c r="BD89" i="9"/>
  <c r="BD88" i="9"/>
  <c r="BD87" i="9"/>
  <c r="BD86" i="9"/>
  <c r="BD85" i="9"/>
  <c r="BD84" i="9"/>
  <c r="BD83" i="9"/>
  <c r="BD82" i="9"/>
  <c r="BD81" i="9"/>
  <c r="BD80" i="9"/>
  <c r="BD79" i="9"/>
  <c r="BD78" i="9"/>
  <c r="BD77" i="9"/>
  <c r="BD76" i="9"/>
  <c r="BD75" i="9"/>
  <c r="BD74" i="9"/>
  <c r="BD73" i="9"/>
  <c r="BD72" i="9"/>
  <c r="BD71" i="9"/>
  <c r="BD70" i="9"/>
  <c r="BD69" i="9"/>
  <c r="BD68" i="9"/>
  <c r="BD67" i="9"/>
  <c r="BD66" i="9"/>
  <c r="BD65" i="9"/>
  <c r="BD64" i="9"/>
  <c r="BD63" i="9"/>
  <c r="BD62" i="9"/>
  <c r="BD61" i="9"/>
  <c r="BD60" i="9"/>
  <c r="BD59" i="9"/>
  <c r="BD58" i="9"/>
  <c r="BD57" i="9"/>
  <c r="BD56" i="9"/>
  <c r="BD55" i="9"/>
  <c r="BD54" i="9"/>
  <c r="BD53" i="9"/>
  <c r="BD52" i="9"/>
  <c r="BD51" i="9"/>
  <c r="BD50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BD5" i="9"/>
  <c r="BC370" i="9"/>
  <c r="BC185" i="9"/>
  <c r="BC184" i="9"/>
  <c r="BC183" i="9"/>
  <c r="BC182" i="9"/>
  <c r="BC181" i="9"/>
  <c r="BC180" i="9"/>
  <c r="BC179" i="9"/>
  <c r="BC178" i="9"/>
  <c r="BC177" i="9"/>
  <c r="BC176" i="9"/>
  <c r="BC175" i="9"/>
  <c r="BC174" i="9"/>
  <c r="BC173" i="9"/>
  <c r="BC172" i="9"/>
  <c r="BC171" i="9"/>
  <c r="BC170" i="9"/>
  <c r="BC169" i="9"/>
  <c r="BC168" i="9"/>
  <c r="BC167" i="9"/>
  <c r="BC166" i="9"/>
  <c r="BC165" i="9"/>
  <c r="BC164" i="9"/>
  <c r="BC163" i="9"/>
  <c r="BC162" i="9"/>
  <c r="BC161" i="9"/>
  <c r="BC160" i="9"/>
  <c r="BC159" i="9"/>
  <c r="BC158" i="9"/>
  <c r="BC157" i="9"/>
  <c r="BC156" i="9"/>
  <c r="BC155" i="9"/>
  <c r="BC154" i="9"/>
  <c r="BC153" i="9"/>
  <c r="BC152" i="9"/>
  <c r="BC151" i="9"/>
  <c r="BC150" i="9"/>
  <c r="BC149" i="9"/>
  <c r="BC148" i="9"/>
  <c r="BC147" i="9"/>
  <c r="BC146" i="9"/>
  <c r="BC145" i="9"/>
  <c r="BC144" i="9"/>
  <c r="BC143" i="9"/>
  <c r="BC142" i="9"/>
  <c r="BC141" i="9"/>
  <c r="BC140" i="9"/>
  <c r="BC139" i="9"/>
  <c r="BC138" i="9"/>
  <c r="BC137" i="9"/>
  <c r="BC136" i="9"/>
  <c r="BC135" i="9"/>
  <c r="BC134" i="9"/>
  <c r="BC133" i="9"/>
  <c r="BC132" i="9"/>
  <c r="BC131" i="9"/>
  <c r="BC130" i="9"/>
  <c r="BC129" i="9"/>
  <c r="BC128" i="9"/>
  <c r="BC127" i="9"/>
  <c r="BC126" i="9"/>
  <c r="BC125" i="9"/>
  <c r="BC124" i="9"/>
  <c r="BC123" i="9"/>
  <c r="BC122" i="9"/>
  <c r="BC121" i="9"/>
  <c r="BC120" i="9"/>
  <c r="BC119" i="9"/>
  <c r="BC118" i="9"/>
  <c r="BC117" i="9"/>
  <c r="BC116" i="9"/>
  <c r="BC115" i="9"/>
  <c r="BC114" i="9"/>
  <c r="BC113" i="9"/>
  <c r="BC112" i="9"/>
  <c r="BC111" i="9"/>
  <c r="BC110" i="9"/>
  <c r="BC109" i="9"/>
  <c r="BC108" i="9"/>
  <c r="BC107" i="9"/>
  <c r="BC106" i="9"/>
  <c r="BC105" i="9"/>
  <c r="BC104" i="9"/>
  <c r="BC103" i="9"/>
  <c r="BC102" i="9"/>
  <c r="BC101" i="9"/>
  <c r="BC100" i="9"/>
  <c r="BC99" i="9"/>
  <c r="BC98" i="9"/>
  <c r="BC97" i="9"/>
  <c r="BC96" i="9"/>
  <c r="BC95" i="9"/>
  <c r="BC94" i="9"/>
  <c r="BC93" i="9"/>
  <c r="BC92" i="9"/>
  <c r="BC91" i="9"/>
  <c r="BC90" i="9"/>
  <c r="BC89" i="9"/>
  <c r="BC88" i="9"/>
  <c r="BC87" i="9"/>
  <c r="BC86" i="9"/>
  <c r="BC85" i="9"/>
  <c r="BC84" i="9"/>
  <c r="BC83" i="9"/>
  <c r="BC82" i="9"/>
  <c r="BC81" i="9"/>
  <c r="BC80" i="9"/>
  <c r="BC79" i="9"/>
  <c r="BC78" i="9"/>
  <c r="BC77" i="9"/>
  <c r="BC76" i="9"/>
  <c r="BC75" i="9"/>
  <c r="BC74" i="9"/>
  <c r="BC73" i="9"/>
  <c r="BC72" i="9"/>
  <c r="BC71" i="9"/>
  <c r="BC70" i="9"/>
  <c r="BC69" i="9"/>
  <c r="BC68" i="9"/>
  <c r="BC67" i="9"/>
  <c r="BC66" i="9"/>
  <c r="BC65" i="9"/>
  <c r="BC64" i="9"/>
  <c r="BC63" i="9"/>
  <c r="BC62" i="9"/>
  <c r="BC61" i="9"/>
  <c r="BC60" i="9"/>
  <c r="BC59" i="9"/>
  <c r="BC58" i="9"/>
  <c r="BC57" i="9"/>
  <c r="BC56" i="9"/>
  <c r="BC55" i="9"/>
  <c r="BC54" i="9"/>
  <c r="BC53" i="9"/>
  <c r="BC52" i="9"/>
  <c r="BC51" i="9"/>
  <c r="BC50" i="9"/>
  <c r="BC49" i="9"/>
  <c r="BC48" i="9"/>
  <c r="BC47" i="9"/>
  <c r="BC46" i="9"/>
  <c r="BC45" i="9"/>
  <c r="BC44" i="9"/>
  <c r="BC43" i="9"/>
  <c r="BC42" i="9"/>
  <c r="BC41" i="9"/>
  <c r="BC40" i="9"/>
  <c r="BC39" i="9"/>
  <c r="BC38" i="9"/>
  <c r="BC37" i="9"/>
  <c r="BC36" i="9"/>
  <c r="BC35" i="9"/>
  <c r="BC34" i="9"/>
  <c r="BC33" i="9"/>
  <c r="BC32" i="9"/>
  <c r="BC31" i="9"/>
  <c r="BC30" i="9"/>
  <c r="BC29" i="9"/>
  <c r="BC28" i="9"/>
  <c r="BC27" i="9"/>
  <c r="BC26" i="9"/>
  <c r="BC25" i="9"/>
  <c r="BC24" i="9"/>
  <c r="BC23" i="9"/>
  <c r="BC22" i="9"/>
  <c r="BC21" i="9"/>
  <c r="BC20" i="9"/>
  <c r="BC19" i="9"/>
  <c r="BC18" i="9"/>
  <c r="BC17" i="9"/>
  <c r="BC16" i="9"/>
  <c r="BC15" i="9"/>
  <c r="BC14" i="9"/>
  <c r="BC13" i="9"/>
  <c r="BC12" i="9"/>
  <c r="BC11" i="9"/>
  <c r="BC10" i="9"/>
  <c r="BC9" i="9"/>
  <c r="BC8" i="9"/>
  <c r="BC7" i="9"/>
  <c r="BC6" i="9"/>
  <c r="BC5" i="9"/>
  <c r="BB370" i="9"/>
  <c r="BB185" i="9"/>
  <c r="BB184" i="9"/>
  <c r="BB183" i="9"/>
  <c r="BB182" i="9"/>
  <c r="BB181" i="9"/>
  <c r="BB180" i="9"/>
  <c r="BB179" i="9"/>
  <c r="BB178" i="9"/>
  <c r="BB177" i="9"/>
  <c r="BB176" i="9"/>
  <c r="BB175" i="9"/>
  <c r="BB174" i="9"/>
  <c r="BB173" i="9"/>
  <c r="BB172" i="9"/>
  <c r="BB171" i="9"/>
  <c r="BB170" i="9"/>
  <c r="BB169" i="9"/>
  <c r="BB168" i="9"/>
  <c r="BB167" i="9"/>
  <c r="BB166" i="9"/>
  <c r="BB165" i="9"/>
  <c r="BB164" i="9"/>
  <c r="BB163" i="9"/>
  <c r="BB162" i="9"/>
  <c r="BB161" i="9"/>
  <c r="BB160" i="9"/>
  <c r="BB159" i="9"/>
  <c r="BB158" i="9"/>
  <c r="BB157" i="9"/>
  <c r="BB156" i="9"/>
  <c r="BB155" i="9"/>
  <c r="BB154" i="9"/>
  <c r="BB153" i="9"/>
  <c r="BB152" i="9"/>
  <c r="BB151" i="9"/>
  <c r="BB150" i="9"/>
  <c r="BB149" i="9"/>
  <c r="BB148" i="9"/>
  <c r="BB147" i="9"/>
  <c r="BB146" i="9"/>
  <c r="BB145" i="9"/>
  <c r="BB144" i="9"/>
  <c r="BB143" i="9"/>
  <c r="BB142" i="9"/>
  <c r="BB141" i="9"/>
  <c r="BB140" i="9"/>
  <c r="BB139" i="9"/>
  <c r="BB138" i="9"/>
  <c r="BB137" i="9"/>
  <c r="BB136" i="9"/>
  <c r="BB135" i="9"/>
  <c r="BB134" i="9"/>
  <c r="BB133" i="9"/>
  <c r="BB132" i="9"/>
  <c r="BB131" i="9"/>
  <c r="BB130" i="9"/>
  <c r="BB129" i="9"/>
  <c r="BB128" i="9"/>
  <c r="BB127" i="9"/>
  <c r="BB126" i="9"/>
  <c r="BB125" i="9"/>
  <c r="BB124" i="9"/>
  <c r="BB123" i="9"/>
  <c r="BB122" i="9"/>
  <c r="BB121" i="9"/>
  <c r="BB120" i="9"/>
  <c r="BB119" i="9"/>
  <c r="BB118" i="9"/>
  <c r="BB117" i="9"/>
  <c r="BB116" i="9"/>
  <c r="BB115" i="9"/>
  <c r="BB114" i="9"/>
  <c r="BB113" i="9"/>
  <c r="BB112" i="9"/>
  <c r="BB111" i="9"/>
  <c r="BB110" i="9"/>
  <c r="BB109" i="9"/>
  <c r="BB108" i="9"/>
  <c r="BB107" i="9"/>
  <c r="BB106" i="9"/>
  <c r="BB105" i="9"/>
  <c r="BB104" i="9"/>
  <c r="BB103" i="9"/>
  <c r="BB102" i="9"/>
  <c r="BB101" i="9"/>
  <c r="BB100" i="9"/>
  <c r="BB99" i="9"/>
  <c r="BB98" i="9"/>
  <c r="BB97" i="9"/>
  <c r="BB96" i="9"/>
  <c r="BB95" i="9"/>
  <c r="BB94" i="9"/>
  <c r="BB93" i="9"/>
  <c r="BB92" i="9"/>
  <c r="BB91" i="9"/>
  <c r="BB90" i="9"/>
  <c r="BB89" i="9"/>
  <c r="BB88" i="9"/>
  <c r="BB87" i="9"/>
  <c r="BB86" i="9"/>
  <c r="BB85" i="9"/>
  <c r="BB84" i="9"/>
  <c r="BB83" i="9"/>
  <c r="BB82" i="9"/>
  <c r="BB81" i="9"/>
  <c r="BB80" i="9"/>
  <c r="BB79" i="9"/>
  <c r="BB78" i="9"/>
  <c r="BB77" i="9"/>
  <c r="BB76" i="9"/>
  <c r="BB75" i="9"/>
  <c r="BB74" i="9"/>
  <c r="BB73" i="9"/>
  <c r="BB72" i="9"/>
  <c r="BB71" i="9"/>
  <c r="BB70" i="9"/>
  <c r="BB69" i="9"/>
  <c r="BB68" i="9"/>
  <c r="BB67" i="9"/>
  <c r="BB66" i="9"/>
  <c r="BB65" i="9"/>
  <c r="BB64" i="9"/>
  <c r="BB63" i="9"/>
  <c r="BB62" i="9"/>
  <c r="BB61" i="9"/>
  <c r="BB60" i="9"/>
  <c r="BB59" i="9"/>
  <c r="BB58" i="9"/>
  <c r="BB57" i="9"/>
  <c r="BB56" i="9"/>
  <c r="BB55" i="9"/>
  <c r="BB54" i="9"/>
  <c r="BB53" i="9"/>
  <c r="BB52" i="9"/>
  <c r="BB51" i="9"/>
  <c r="BB50" i="9"/>
  <c r="BB49" i="9"/>
  <c r="BB48" i="9"/>
  <c r="BB47" i="9"/>
  <c r="BB46" i="9"/>
  <c r="BB45" i="9"/>
  <c r="BB44" i="9"/>
  <c r="BB43" i="9"/>
  <c r="BB42" i="9"/>
  <c r="BB41" i="9"/>
  <c r="BB40" i="9"/>
  <c r="BB39" i="9"/>
  <c r="BB38" i="9"/>
  <c r="BB37" i="9"/>
  <c r="BB36" i="9"/>
  <c r="BB35" i="9"/>
  <c r="BB34" i="9"/>
  <c r="BB33" i="9"/>
  <c r="BB32" i="9"/>
  <c r="BB31" i="9"/>
  <c r="BB30" i="9"/>
  <c r="BB29" i="9"/>
  <c r="BB28" i="9"/>
  <c r="BB27" i="9"/>
  <c r="BB26" i="9"/>
  <c r="BB25" i="9"/>
  <c r="BB24" i="9"/>
  <c r="BB23" i="9"/>
  <c r="BB22" i="9"/>
  <c r="BB21" i="9"/>
  <c r="BB20" i="9"/>
  <c r="BB19" i="9"/>
  <c r="BB18" i="9"/>
  <c r="BB17" i="9"/>
  <c r="BB16" i="9"/>
  <c r="BB15" i="9"/>
  <c r="BB14" i="9"/>
  <c r="BB13" i="9"/>
  <c r="BB12" i="9"/>
  <c r="BB11" i="9"/>
  <c r="BB10" i="9"/>
  <c r="BB9" i="9"/>
  <c r="BB8" i="9"/>
  <c r="BB7" i="9"/>
  <c r="BB6" i="9"/>
  <c r="BB5" i="9"/>
  <c r="BA370" i="9"/>
  <c r="BA185" i="9"/>
  <c r="BA184" i="9"/>
  <c r="BA183" i="9"/>
  <c r="BA182" i="9"/>
  <c r="BA181" i="9"/>
  <c r="BA180" i="9"/>
  <c r="BA179" i="9"/>
  <c r="BA178" i="9"/>
  <c r="BA177" i="9"/>
  <c r="BA176" i="9"/>
  <c r="BA175" i="9"/>
  <c r="BA174" i="9"/>
  <c r="BA173" i="9"/>
  <c r="BA172" i="9"/>
  <c r="BA171" i="9"/>
  <c r="BA170" i="9"/>
  <c r="BA169" i="9"/>
  <c r="BA168" i="9"/>
  <c r="BA167" i="9"/>
  <c r="BA166" i="9"/>
  <c r="BA165" i="9"/>
  <c r="BA164" i="9"/>
  <c r="BA163" i="9"/>
  <c r="BA162" i="9"/>
  <c r="BA161" i="9"/>
  <c r="BA160" i="9"/>
  <c r="BA159" i="9"/>
  <c r="BA158" i="9"/>
  <c r="BA157" i="9"/>
  <c r="BA156" i="9"/>
  <c r="BA155" i="9"/>
  <c r="BA154" i="9"/>
  <c r="BA153" i="9"/>
  <c r="BA152" i="9"/>
  <c r="BA151" i="9"/>
  <c r="BA150" i="9"/>
  <c r="BA149" i="9"/>
  <c r="BA148" i="9"/>
  <c r="BA147" i="9"/>
  <c r="BA146" i="9"/>
  <c r="BA145" i="9"/>
  <c r="BA144" i="9"/>
  <c r="BA143" i="9"/>
  <c r="BA142" i="9"/>
  <c r="BA141" i="9"/>
  <c r="BA140" i="9"/>
  <c r="BA139" i="9"/>
  <c r="BA138" i="9"/>
  <c r="BA137" i="9"/>
  <c r="BA136" i="9"/>
  <c r="BA135" i="9"/>
  <c r="BA134" i="9"/>
  <c r="BA133" i="9"/>
  <c r="BA132" i="9"/>
  <c r="BA131" i="9"/>
  <c r="BA130" i="9"/>
  <c r="BA129" i="9"/>
  <c r="BA128" i="9"/>
  <c r="BA127" i="9"/>
  <c r="BA126" i="9"/>
  <c r="BA125" i="9"/>
  <c r="BA124" i="9"/>
  <c r="BA123" i="9"/>
  <c r="BA122" i="9"/>
  <c r="BA121" i="9"/>
  <c r="BA120" i="9"/>
  <c r="BA119" i="9"/>
  <c r="BA118" i="9"/>
  <c r="BA117" i="9"/>
  <c r="BA116" i="9"/>
  <c r="BA115" i="9"/>
  <c r="BA114" i="9"/>
  <c r="BA113" i="9"/>
  <c r="BA112" i="9"/>
  <c r="BA111" i="9"/>
  <c r="BA110" i="9"/>
  <c r="BA109" i="9"/>
  <c r="BA108" i="9"/>
  <c r="BA107" i="9"/>
  <c r="BA106" i="9"/>
  <c r="BA105" i="9"/>
  <c r="BA104" i="9"/>
  <c r="BA103" i="9"/>
  <c r="BA102" i="9"/>
  <c r="BA101" i="9"/>
  <c r="BA100" i="9"/>
  <c r="BA99" i="9"/>
  <c r="BA98" i="9"/>
  <c r="BA97" i="9"/>
  <c r="BA96" i="9"/>
  <c r="BA95" i="9"/>
  <c r="BA94" i="9"/>
  <c r="BA93" i="9"/>
  <c r="BA92" i="9"/>
  <c r="BA91" i="9"/>
  <c r="BA90" i="9"/>
  <c r="BA89" i="9"/>
  <c r="BA88" i="9"/>
  <c r="BA87" i="9"/>
  <c r="BA86" i="9"/>
  <c r="BA85" i="9"/>
  <c r="BA84" i="9"/>
  <c r="BA83" i="9"/>
  <c r="BA82" i="9"/>
  <c r="BA81" i="9"/>
  <c r="BA80" i="9"/>
  <c r="BA79" i="9"/>
  <c r="BA78" i="9"/>
  <c r="BA77" i="9"/>
  <c r="BA76" i="9"/>
  <c r="BA75" i="9"/>
  <c r="BA74" i="9"/>
  <c r="BA73" i="9"/>
  <c r="BA72" i="9"/>
  <c r="BA71" i="9"/>
  <c r="BA70" i="9"/>
  <c r="BA69" i="9"/>
  <c r="BA68" i="9"/>
  <c r="BA67" i="9"/>
  <c r="BA66" i="9"/>
  <c r="BA65" i="9"/>
  <c r="BA64" i="9"/>
  <c r="BA63" i="9"/>
  <c r="BA62" i="9"/>
  <c r="BA61" i="9"/>
  <c r="BA60" i="9"/>
  <c r="BA59" i="9"/>
  <c r="BA58" i="9"/>
  <c r="BA57" i="9"/>
  <c r="BA56" i="9"/>
  <c r="BA55" i="9"/>
  <c r="BA54" i="9"/>
  <c r="BA53" i="9"/>
  <c r="BA52" i="9"/>
  <c r="BA51" i="9"/>
  <c r="BA50" i="9"/>
  <c r="BA49" i="9"/>
  <c r="BA48" i="9"/>
  <c r="BA47" i="9"/>
  <c r="BA46" i="9"/>
  <c r="BA45" i="9"/>
  <c r="BA44" i="9"/>
  <c r="BA43" i="9"/>
  <c r="BA42" i="9"/>
  <c r="BA41" i="9"/>
  <c r="BA40" i="9"/>
  <c r="BA39" i="9"/>
  <c r="BA38" i="9"/>
  <c r="BA37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9"/>
  <c r="BA7" i="9"/>
  <c r="BA6" i="9"/>
  <c r="BA5" i="9"/>
  <c r="AZ370" i="9"/>
  <c r="AZ185" i="9"/>
  <c r="AZ184" i="9"/>
  <c r="AZ183" i="9"/>
  <c r="AZ182" i="9"/>
  <c r="AZ181" i="9"/>
  <c r="AZ180" i="9"/>
  <c r="AZ179" i="9"/>
  <c r="AZ178" i="9"/>
  <c r="AZ177" i="9"/>
  <c r="AZ176" i="9"/>
  <c r="AZ175" i="9"/>
  <c r="AZ174" i="9"/>
  <c r="AZ173" i="9"/>
  <c r="AZ172" i="9"/>
  <c r="AZ171" i="9"/>
  <c r="AZ170" i="9"/>
  <c r="AZ169" i="9"/>
  <c r="AZ168" i="9"/>
  <c r="AZ167" i="9"/>
  <c r="AZ166" i="9"/>
  <c r="AZ165" i="9"/>
  <c r="AZ164" i="9"/>
  <c r="AZ163" i="9"/>
  <c r="AZ162" i="9"/>
  <c r="AZ161" i="9"/>
  <c r="AZ160" i="9"/>
  <c r="AZ159" i="9"/>
  <c r="AZ158" i="9"/>
  <c r="AZ157" i="9"/>
  <c r="AZ156" i="9"/>
  <c r="AZ155" i="9"/>
  <c r="AZ154" i="9"/>
  <c r="AZ153" i="9"/>
  <c r="AZ152" i="9"/>
  <c r="AZ151" i="9"/>
  <c r="AZ150" i="9"/>
  <c r="AZ149" i="9"/>
  <c r="AZ148" i="9"/>
  <c r="AZ147" i="9"/>
  <c r="AZ146" i="9"/>
  <c r="AZ145" i="9"/>
  <c r="AZ144" i="9"/>
  <c r="AZ143" i="9"/>
  <c r="AZ142" i="9"/>
  <c r="AZ141" i="9"/>
  <c r="AZ140" i="9"/>
  <c r="AZ139" i="9"/>
  <c r="AZ138" i="9"/>
  <c r="AZ137" i="9"/>
  <c r="AZ136" i="9"/>
  <c r="AZ135" i="9"/>
  <c r="AZ134" i="9"/>
  <c r="AZ133" i="9"/>
  <c r="AZ132" i="9"/>
  <c r="AZ131" i="9"/>
  <c r="AZ130" i="9"/>
  <c r="AZ129" i="9"/>
  <c r="AZ128" i="9"/>
  <c r="AZ127" i="9"/>
  <c r="AZ126" i="9"/>
  <c r="AZ125" i="9"/>
  <c r="AZ124" i="9"/>
  <c r="AZ123" i="9"/>
  <c r="AZ122" i="9"/>
  <c r="AZ121" i="9"/>
  <c r="AZ120" i="9"/>
  <c r="AZ119" i="9"/>
  <c r="AZ118" i="9"/>
  <c r="AZ117" i="9"/>
  <c r="AZ116" i="9"/>
  <c r="AZ115" i="9"/>
  <c r="AZ114" i="9"/>
  <c r="AZ113" i="9"/>
  <c r="AZ112" i="9"/>
  <c r="AZ111" i="9"/>
  <c r="AZ110" i="9"/>
  <c r="AZ109" i="9"/>
  <c r="AZ108" i="9"/>
  <c r="AZ107" i="9"/>
  <c r="AZ106" i="9"/>
  <c r="AZ105" i="9"/>
  <c r="AZ104" i="9"/>
  <c r="AZ103" i="9"/>
  <c r="AZ102" i="9"/>
  <c r="AZ101" i="9"/>
  <c r="AZ100" i="9"/>
  <c r="AZ99" i="9"/>
  <c r="AZ98" i="9"/>
  <c r="AZ97" i="9"/>
  <c r="AZ96" i="9"/>
  <c r="AZ95" i="9"/>
  <c r="AZ94" i="9"/>
  <c r="AZ93" i="9"/>
  <c r="AZ92" i="9"/>
  <c r="AZ91" i="9"/>
  <c r="AZ90" i="9"/>
  <c r="AZ89" i="9"/>
  <c r="AZ88" i="9"/>
  <c r="AZ87" i="9"/>
  <c r="AZ86" i="9"/>
  <c r="AZ85" i="9"/>
  <c r="AZ84" i="9"/>
  <c r="AZ83" i="9"/>
  <c r="AZ82" i="9"/>
  <c r="AZ81" i="9"/>
  <c r="AZ80" i="9"/>
  <c r="AZ79" i="9"/>
  <c r="AZ78" i="9"/>
  <c r="AZ77" i="9"/>
  <c r="AZ76" i="9"/>
  <c r="AZ75" i="9"/>
  <c r="AZ74" i="9"/>
  <c r="AZ73" i="9"/>
  <c r="AZ72" i="9"/>
  <c r="AZ71" i="9"/>
  <c r="AZ70" i="9"/>
  <c r="AZ69" i="9"/>
  <c r="AZ68" i="9"/>
  <c r="AZ67" i="9"/>
  <c r="AZ66" i="9"/>
  <c r="AZ65" i="9"/>
  <c r="AZ64" i="9"/>
  <c r="AZ63" i="9"/>
  <c r="AZ62" i="9"/>
  <c r="AZ61" i="9"/>
  <c r="AZ60" i="9"/>
  <c r="AZ59" i="9"/>
  <c r="AZ58" i="9"/>
  <c r="AZ57" i="9"/>
  <c r="AZ56" i="9"/>
  <c r="AZ55" i="9"/>
  <c r="AZ54" i="9"/>
  <c r="AZ53" i="9"/>
  <c r="AZ52" i="9"/>
  <c r="AZ51" i="9"/>
  <c r="AZ50" i="9"/>
  <c r="AZ49" i="9"/>
  <c r="AZ48" i="9"/>
  <c r="AZ47" i="9"/>
  <c r="AZ46" i="9"/>
  <c r="AZ45" i="9"/>
  <c r="AZ44" i="9"/>
  <c r="AZ43" i="9"/>
  <c r="AZ42" i="9"/>
  <c r="AZ41" i="9"/>
  <c r="AZ40" i="9"/>
  <c r="AZ39" i="9"/>
  <c r="AZ38" i="9"/>
  <c r="AZ37" i="9"/>
  <c r="AZ36" i="9"/>
  <c r="AZ35" i="9"/>
  <c r="AZ34" i="9"/>
  <c r="AZ33" i="9"/>
  <c r="AZ32" i="9"/>
  <c r="AZ31" i="9"/>
  <c r="AZ30" i="9"/>
  <c r="AZ29" i="9"/>
  <c r="AZ28" i="9"/>
  <c r="AZ27" i="9"/>
  <c r="AZ26" i="9"/>
  <c r="AZ25" i="9"/>
  <c r="AZ24" i="9"/>
  <c r="AZ23" i="9"/>
  <c r="AZ22" i="9"/>
  <c r="AZ21" i="9"/>
  <c r="AZ20" i="9"/>
  <c r="AZ19" i="9"/>
  <c r="AZ18" i="9"/>
  <c r="AZ17" i="9"/>
  <c r="AZ16" i="9"/>
  <c r="AZ15" i="9"/>
  <c r="AZ14" i="9"/>
  <c r="AZ13" i="9"/>
  <c r="AZ12" i="9"/>
  <c r="AZ11" i="9"/>
  <c r="AZ10" i="9"/>
  <c r="AZ9" i="9"/>
  <c r="AZ8" i="9"/>
  <c r="AZ7" i="9"/>
  <c r="AZ6" i="9"/>
  <c r="AZ5" i="9"/>
  <c r="AY370" i="9"/>
  <c r="AY185" i="9"/>
  <c r="AY184" i="9"/>
  <c r="AY183" i="9"/>
  <c r="AY182" i="9"/>
  <c r="AY181" i="9"/>
  <c r="AY180" i="9"/>
  <c r="AY179" i="9"/>
  <c r="AY178" i="9"/>
  <c r="AY177" i="9"/>
  <c r="AY176" i="9"/>
  <c r="AY175" i="9"/>
  <c r="AY174" i="9"/>
  <c r="AY173" i="9"/>
  <c r="AY172" i="9"/>
  <c r="AY171" i="9"/>
  <c r="AY170" i="9"/>
  <c r="AY169" i="9"/>
  <c r="AY168" i="9"/>
  <c r="AY167" i="9"/>
  <c r="AY166" i="9"/>
  <c r="AY165" i="9"/>
  <c r="AY164" i="9"/>
  <c r="AY163" i="9"/>
  <c r="AY162" i="9"/>
  <c r="AY161" i="9"/>
  <c r="AY160" i="9"/>
  <c r="AY159" i="9"/>
  <c r="AY158" i="9"/>
  <c r="AY157" i="9"/>
  <c r="AY156" i="9"/>
  <c r="AY155" i="9"/>
  <c r="AY154" i="9"/>
  <c r="AY153" i="9"/>
  <c r="AY152" i="9"/>
  <c r="AY151" i="9"/>
  <c r="AY150" i="9"/>
  <c r="AY149" i="9"/>
  <c r="AY148" i="9"/>
  <c r="AY147" i="9"/>
  <c r="AY146" i="9"/>
  <c r="AY145" i="9"/>
  <c r="AY144" i="9"/>
  <c r="AY143" i="9"/>
  <c r="AY142" i="9"/>
  <c r="AY141" i="9"/>
  <c r="AY140" i="9"/>
  <c r="AY139" i="9"/>
  <c r="AY138" i="9"/>
  <c r="AY137" i="9"/>
  <c r="AY136" i="9"/>
  <c r="AY135" i="9"/>
  <c r="AY134" i="9"/>
  <c r="AY133" i="9"/>
  <c r="AY132" i="9"/>
  <c r="AY131" i="9"/>
  <c r="AY130" i="9"/>
  <c r="AY129" i="9"/>
  <c r="AY128" i="9"/>
  <c r="AY127" i="9"/>
  <c r="AY126" i="9"/>
  <c r="AY125" i="9"/>
  <c r="AY124" i="9"/>
  <c r="AY123" i="9"/>
  <c r="AY122" i="9"/>
  <c r="AY121" i="9"/>
  <c r="AY120" i="9"/>
  <c r="AY119" i="9"/>
  <c r="AY118" i="9"/>
  <c r="AY117" i="9"/>
  <c r="AY116" i="9"/>
  <c r="AY115" i="9"/>
  <c r="AY114" i="9"/>
  <c r="AY113" i="9"/>
  <c r="AY112" i="9"/>
  <c r="AY111" i="9"/>
  <c r="AY110" i="9"/>
  <c r="AY109" i="9"/>
  <c r="AY108" i="9"/>
  <c r="AY107" i="9"/>
  <c r="AY106" i="9"/>
  <c r="AY105" i="9"/>
  <c r="AY104" i="9"/>
  <c r="AY103" i="9"/>
  <c r="AY102" i="9"/>
  <c r="AY101" i="9"/>
  <c r="AY100" i="9"/>
  <c r="AY99" i="9"/>
  <c r="AY98" i="9"/>
  <c r="AY97" i="9"/>
  <c r="AY96" i="9"/>
  <c r="AY95" i="9"/>
  <c r="AY94" i="9"/>
  <c r="AY93" i="9"/>
  <c r="AY92" i="9"/>
  <c r="AY91" i="9"/>
  <c r="AY90" i="9"/>
  <c r="AY89" i="9"/>
  <c r="AY88" i="9"/>
  <c r="AY87" i="9"/>
  <c r="AY86" i="9"/>
  <c r="AY85" i="9"/>
  <c r="AY84" i="9"/>
  <c r="AY83" i="9"/>
  <c r="AY82" i="9"/>
  <c r="AY81" i="9"/>
  <c r="AY80" i="9"/>
  <c r="AY79" i="9"/>
  <c r="AY78" i="9"/>
  <c r="AY77" i="9"/>
  <c r="AY76" i="9"/>
  <c r="AY75" i="9"/>
  <c r="AY74" i="9"/>
  <c r="AY73" i="9"/>
  <c r="AY72" i="9"/>
  <c r="AY71" i="9"/>
  <c r="AY70" i="9"/>
  <c r="AY69" i="9"/>
  <c r="AY68" i="9"/>
  <c r="AY67" i="9"/>
  <c r="AY66" i="9"/>
  <c r="AY65" i="9"/>
  <c r="AY64" i="9"/>
  <c r="AY63" i="9"/>
  <c r="AY62" i="9"/>
  <c r="AY61" i="9"/>
  <c r="AY60" i="9"/>
  <c r="AY59" i="9"/>
  <c r="AY58" i="9"/>
  <c r="AY57" i="9"/>
  <c r="AY56" i="9"/>
  <c r="AY55" i="9"/>
  <c r="AY54" i="9"/>
  <c r="AY53" i="9"/>
  <c r="AY52" i="9"/>
  <c r="AY51" i="9"/>
  <c r="AY50" i="9"/>
  <c r="AY49" i="9"/>
  <c r="AY48" i="9"/>
  <c r="AY47" i="9"/>
  <c r="AY46" i="9"/>
  <c r="AY45" i="9"/>
  <c r="AY44" i="9"/>
  <c r="AY43" i="9"/>
  <c r="AY42" i="9"/>
  <c r="AY41" i="9"/>
  <c r="AY40" i="9"/>
  <c r="AY39" i="9"/>
  <c r="AY38" i="9"/>
  <c r="AY37" i="9"/>
  <c r="AY36" i="9"/>
  <c r="AY35" i="9"/>
  <c r="AY34" i="9"/>
  <c r="AY33" i="9"/>
  <c r="AY32" i="9"/>
  <c r="AY31" i="9"/>
  <c r="AY30" i="9"/>
  <c r="AY29" i="9"/>
  <c r="AY28" i="9"/>
  <c r="AY27" i="9"/>
  <c r="AY26" i="9"/>
  <c r="AY25" i="9"/>
  <c r="AY24" i="9"/>
  <c r="AY23" i="9"/>
  <c r="AY22" i="9"/>
  <c r="AY21" i="9"/>
  <c r="AY20" i="9"/>
  <c r="AY19" i="9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Y5" i="9"/>
  <c r="AX370" i="9"/>
  <c r="AX185" i="9"/>
  <c r="AX184" i="9"/>
  <c r="AX183" i="9"/>
  <c r="AX182" i="9"/>
  <c r="AX181" i="9"/>
  <c r="AX180" i="9"/>
  <c r="AX179" i="9"/>
  <c r="AX178" i="9"/>
  <c r="AX177" i="9"/>
  <c r="AX176" i="9"/>
  <c r="AX175" i="9"/>
  <c r="AX174" i="9"/>
  <c r="AX173" i="9"/>
  <c r="AX172" i="9"/>
  <c r="AX171" i="9"/>
  <c r="AX170" i="9"/>
  <c r="AX169" i="9"/>
  <c r="AX168" i="9"/>
  <c r="AX167" i="9"/>
  <c r="AX166" i="9"/>
  <c r="AX165" i="9"/>
  <c r="AX164" i="9"/>
  <c r="AX163" i="9"/>
  <c r="AX162" i="9"/>
  <c r="AX161" i="9"/>
  <c r="AX160" i="9"/>
  <c r="AX159" i="9"/>
  <c r="AX158" i="9"/>
  <c r="AX157" i="9"/>
  <c r="AX156" i="9"/>
  <c r="AX155" i="9"/>
  <c r="AX154" i="9"/>
  <c r="AX153" i="9"/>
  <c r="AX152" i="9"/>
  <c r="AX151" i="9"/>
  <c r="AX150" i="9"/>
  <c r="AX149" i="9"/>
  <c r="AX148" i="9"/>
  <c r="AX147" i="9"/>
  <c r="AX146" i="9"/>
  <c r="AX145" i="9"/>
  <c r="AX144" i="9"/>
  <c r="AX143" i="9"/>
  <c r="AX142" i="9"/>
  <c r="AX141" i="9"/>
  <c r="AX140" i="9"/>
  <c r="AX139" i="9"/>
  <c r="AX138" i="9"/>
  <c r="AX137" i="9"/>
  <c r="AX136" i="9"/>
  <c r="AX135" i="9"/>
  <c r="AX134" i="9"/>
  <c r="AX133" i="9"/>
  <c r="AX132" i="9"/>
  <c r="AX131" i="9"/>
  <c r="AX130" i="9"/>
  <c r="AX129" i="9"/>
  <c r="AX128" i="9"/>
  <c r="AX127" i="9"/>
  <c r="AX126" i="9"/>
  <c r="AX125" i="9"/>
  <c r="AX124" i="9"/>
  <c r="AX123" i="9"/>
  <c r="AX122" i="9"/>
  <c r="AX121" i="9"/>
  <c r="AX120" i="9"/>
  <c r="AX119" i="9"/>
  <c r="AX118" i="9"/>
  <c r="AX117" i="9"/>
  <c r="AX116" i="9"/>
  <c r="AX115" i="9"/>
  <c r="AX114" i="9"/>
  <c r="AX113" i="9"/>
  <c r="AX112" i="9"/>
  <c r="AX111" i="9"/>
  <c r="AX110" i="9"/>
  <c r="AX109" i="9"/>
  <c r="AX108" i="9"/>
  <c r="AX107" i="9"/>
  <c r="AX106" i="9"/>
  <c r="AX105" i="9"/>
  <c r="AX104" i="9"/>
  <c r="AX103" i="9"/>
  <c r="AX102" i="9"/>
  <c r="AX101" i="9"/>
  <c r="AX100" i="9"/>
  <c r="AX99" i="9"/>
  <c r="AX98" i="9"/>
  <c r="AX97" i="9"/>
  <c r="AX96" i="9"/>
  <c r="AX95" i="9"/>
  <c r="AX94" i="9"/>
  <c r="AX93" i="9"/>
  <c r="AX92" i="9"/>
  <c r="AX91" i="9"/>
  <c r="AX90" i="9"/>
  <c r="AX89" i="9"/>
  <c r="AX88" i="9"/>
  <c r="AX87" i="9"/>
  <c r="AX86" i="9"/>
  <c r="AX85" i="9"/>
  <c r="AX84" i="9"/>
  <c r="AX83" i="9"/>
  <c r="AX82" i="9"/>
  <c r="AX81" i="9"/>
  <c r="AX80" i="9"/>
  <c r="AX79" i="9"/>
  <c r="AX78" i="9"/>
  <c r="AX77" i="9"/>
  <c r="AX76" i="9"/>
  <c r="AX75" i="9"/>
  <c r="AX74" i="9"/>
  <c r="AX73" i="9"/>
  <c r="AX72" i="9"/>
  <c r="AX71" i="9"/>
  <c r="AX70" i="9"/>
  <c r="AX69" i="9"/>
  <c r="AX68" i="9"/>
  <c r="AX67" i="9"/>
  <c r="AX66" i="9"/>
  <c r="AX65" i="9"/>
  <c r="AX64" i="9"/>
  <c r="AX63" i="9"/>
  <c r="AX62" i="9"/>
  <c r="AX61" i="9"/>
  <c r="AX60" i="9"/>
  <c r="AX59" i="9"/>
  <c r="AX58" i="9"/>
  <c r="AX57" i="9"/>
  <c r="AX56" i="9"/>
  <c r="AX55" i="9"/>
  <c r="AX54" i="9"/>
  <c r="AX53" i="9"/>
  <c r="AX52" i="9"/>
  <c r="AX51" i="9"/>
  <c r="AX50" i="9"/>
  <c r="AX49" i="9"/>
  <c r="AX48" i="9"/>
  <c r="AX47" i="9"/>
  <c r="AX46" i="9"/>
  <c r="AX45" i="9"/>
  <c r="AX44" i="9"/>
  <c r="AX43" i="9"/>
  <c r="AX42" i="9"/>
  <c r="AX41" i="9"/>
  <c r="AX40" i="9"/>
  <c r="AX39" i="9"/>
  <c r="AX38" i="9"/>
  <c r="AX37" i="9"/>
  <c r="AX36" i="9"/>
  <c r="AX35" i="9"/>
  <c r="AX34" i="9"/>
  <c r="AX33" i="9"/>
  <c r="AX32" i="9"/>
  <c r="AX31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X5" i="9"/>
  <c r="AW370" i="9"/>
  <c r="AW185" i="9"/>
  <c r="AW184" i="9"/>
  <c r="AW183" i="9"/>
  <c r="AW182" i="9"/>
  <c r="AW181" i="9"/>
  <c r="AW180" i="9"/>
  <c r="AW179" i="9"/>
  <c r="AW178" i="9"/>
  <c r="AW177" i="9"/>
  <c r="AW176" i="9"/>
  <c r="AW175" i="9"/>
  <c r="AW174" i="9"/>
  <c r="AW173" i="9"/>
  <c r="AW172" i="9"/>
  <c r="AW171" i="9"/>
  <c r="AW170" i="9"/>
  <c r="AW169" i="9"/>
  <c r="AW168" i="9"/>
  <c r="AW167" i="9"/>
  <c r="AW166" i="9"/>
  <c r="AW165" i="9"/>
  <c r="AW164" i="9"/>
  <c r="AW163" i="9"/>
  <c r="AW162" i="9"/>
  <c r="AW161" i="9"/>
  <c r="AW160" i="9"/>
  <c r="AW159" i="9"/>
  <c r="AW158" i="9"/>
  <c r="AW157" i="9"/>
  <c r="AW156" i="9"/>
  <c r="AW155" i="9"/>
  <c r="AW154" i="9"/>
  <c r="AW153" i="9"/>
  <c r="AW152" i="9"/>
  <c r="AW151" i="9"/>
  <c r="AW150" i="9"/>
  <c r="AW149" i="9"/>
  <c r="AW148" i="9"/>
  <c r="AW147" i="9"/>
  <c r="AW146" i="9"/>
  <c r="AW145" i="9"/>
  <c r="AW144" i="9"/>
  <c r="AW143" i="9"/>
  <c r="AW142" i="9"/>
  <c r="AW141" i="9"/>
  <c r="AW140" i="9"/>
  <c r="AW139" i="9"/>
  <c r="AW138" i="9"/>
  <c r="AW137" i="9"/>
  <c r="AW136" i="9"/>
  <c r="AW135" i="9"/>
  <c r="AW134" i="9"/>
  <c r="AW133" i="9"/>
  <c r="AW132" i="9"/>
  <c r="AW131" i="9"/>
  <c r="AW130" i="9"/>
  <c r="AW129" i="9"/>
  <c r="AW128" i="9"/>
  <c r="AW127" i="9"/>
  <c r="AW126" i="9"/>
  <c r="AW125" i="9"/>
  <c r="AW124" i="9"/>
  <c r="AW123" i="9"/>
  <c r="AW122" i="9"/>
  <c r="AW121" i="9"/>
  <c r="AW120" i="9"/>
  <c r="AW119" i="9"/>
  <c r="AW118" i="9"/>
  <c r="AW117" i="9"/>
  <c r="AW116" i="9"/>
  <c r="AW115" i="9"/>
  <c r="AW114" i="9"/>
  <c r="AW113" i="9"/>
  <c r="AW112" i="9"/>
  <c r="AW111" i="9"/>
  <c r="AW110" i="9"/>
  <c r="AW109" i="9"/>
  <c r="AW108" i="9"/>
  <c r="AW107" i="9"/>
  <c r="AW106" i="9"/>
  <c r="AW105" i="9"/>
  <c r="AW104" i="9"/>
  <c r="AW103" i="9"/>
  <c r="AW102" i="9"/>
  <c r="AW101" i="9"/>
  <c r="AW100" i="9"/>
  <c r="AW99" i="9"/>
  <c r="AW98" i="9"/>
  <c r="AW97" i="9"/>
  <c r="AW96" i="9"/>
  <c r="AW95" i="9"/>
  <c r="AW94" i="9"/>
  <c r="AW93" i="9"/>
  <c r="AW92" i="9"/>
  <c r="AW91" i="9"/>
  <c r="AW90" i="9"/>
  <c r="AW89" i="9"/>
  <c r="AW88" i="9"/>
  <c r="AW87" i="9"/>
  <c r="AW86" i="9"/>
  <c r="AW85" i="9"/>
  <c r="AW84" i="9"/>
  <c r="AW83" i="9"/>
  <c r="AW82" i="9"/>
  <c r="AW81" i="9"/>
  <c r="AW80" i="9"/>
  <c r="AW79" i="9"/>
  <c r="AW78" i="9"/>
  <c r="AW77" i="9"/>
  <c r="AW76" i="9"/>
  <c r="AW75" i="9"/>
  <c r="AW74" i="9"/>
  <c r="AW73" i="9"/>
  <c r="AW72" i="9"/>
  <c r="AW71" i="9"/>
  <c r="AW70" i="9"/>
  <c r="AW69" i="9"/>
  <c r="AW68" i="9"/>
  <c r="AW67" i="9"/>
  <c r="AW66" i="9"/>
  <c r="AW65" i="9"/>
  <c r="AW64" i="9"/>
  <c r="AW63" i="9"/>
  <c r="AW62" i="9"/>
  <c r="AW61" i="9"/>
  <c r="AW60" i="9"/>
  <c r="AW59" i="9"/>
  <c r="AW58" i="9"/>
  <c r="AW57" i="9"/>
  <c r="AW56" i="9"/>
  <c r="AW55" i="9"/>
  <c r="AW54" i="9"/>
  <c r="AW53" i="9"/>
  <c r="AW52" i="9"/>
  <c r="AW51" i="9"/>
  <c r="AW50" i="9"/>
  <c r="AW49" i="9"/>
  <c r="AW48" i="9"/>
  <c r="AW47" i="9"/>
  <c r="AW46" i="9"/>
  <c r="AW45" i="9"/>
  <c r="AW44" i="9"/>
  <c r="AW43" i="9"/>
  <c r="AW42" i="9"/>
  <c r="AW41" i="9"/>
  <c r="AW40" i="9"/>
  <c r="AW39" i="9"/>
  <c r="AW38" i="9"/>
  <c r="AW37" i="9"/>
  <c r="AW36" i="9"/>
  <c r="AW35" i="9"/>
  <c r="AW34" i="9"/>
  <c r="AW33" i="9"/>
  <c r="AW32" i="9"/>
  <c r="AW31" i="9"/>
  <c r="AW30" i="9"/>
  <c r="AW29" i="9"/>
  <c r="AW28" i="9"/>
  <c r="AW27" i="9"/>
  <c r="AW26" i="9"/>
  <c r="AW25" i="9"/>
  <c r="AW24" i="9"/>
  <c r="AW23" i="9"/>
  <c r="AW22" i="9"/>
  <c r="AW21" i="9"/>
  <c r="AW20" i="9"/>
  <c r="AW19" i="9"/>
  <c r="AW18" i="9"/>
  <c r="AW17" i="9"/>
  <c r="AW16" i="9"/>
  <c r="AW15" i="9"/>
  <c r="AW14" i="9"/>
  <c r="AW13" i="9"/>
  <c r="AW12" i="9"/>
  <c r="AW11" i="9"/>
  <c r="AW10" i="9"/>
  <c r="AW9" i="9"/>
  <c r="AW8" i="9"/>
  <c r="AW7" i="9"/>
  <c r="AW6" i="9"/>
  <c r="AW5" i="9"/>
  <c r="AV370" i="9"/>
  <c r="AV185" i="9"/>
  <c r="AV184" i="9"/>
  <c r="AV183" i="9"/>
  <c r="AV182" i="9"/>
  <c r="AV181" i="9"/>
  <c r="AV180" i="9"/>
  <c r="AV179" i="9"/>
  <c r="AV178" i="9"/>
  <c r="AV177" i="9"/>
  <c r="AV176" i="9"/>
  <c r="AV175" i="9"/>
  <c r="AV174" i="9"/>
  <c r="AV173" i="9"/>
  <c r="AV172" i="9"/>
  <c r="AV171" i="9"/>
  <c r="AV170" i="9"/>
  <c r="AV169" i="9"/>
  <c r="AV168" i="9"/>
  <c r="AV167" i="9"/>
  <c r="AV166" i="9"/>
  <c r="AV165" i="9"/>
  <c r="AV164" i="9"/>
  <c r="AV163" i="9"/>
  <c r="AV162" i="9"/>
  <c r="AV161" i="9"/>
  <c r="AV160" i="9"/>
  <c r="AV159" i="9"/>
  <c r="AV158" i="9"/>
  <c r="AV157" i="9"/>
  <c r="AV156" i="9"/>
  <c r="AV155" i="9"/>
  <c r="AV154" i="9"/>
  <c r="AV153" i="9"/>
  <c r="AV152" i="9"/>
  <c r="AV151" i="9"/>
  <c r="AV150" i="9"/>
  <c r="AV149" i="9"/>
  <c r="AV148" i="9"/>
  <c r="AV147" i="9"/>
  <c r="AV146" i="9"/>
  <c r="AV145" i="9"/>
  <c r="AV144" i="9"/>
  <c r="AV143" i="9"/>
  <c r="AV142" i="9"/>
  <c r="AV141" i="9"/>
  <c r="AV140" i="9"/>
  <c r="AV139" i="9"/>
  <c r="AV138" i="9"/>
  <c r="AV137" i="9"/>
  <c r="AV136" i="9"/>
  <c r="AV135" i="9"/>
  <c r="AV134" i="9"/>
  <c r="AV133" i="9"/>
  <c r="AV132" i="9"/>
  <c r="AV131" i="9"/>
  <c r="AV130" i="9"/>
  <c r="AV129" i="9"/>
  <c r="AV128" i="9"/>
  <c r="AV127" i="9"/>
  <c r="AV126" i="9"/>
  <c r="AV125" i="9"/>
  <c r="AV124" i="9"/>
  <c r="AV123" i="9"/>
  <c r="AV122" i="9"/>
  <c r="AV121" i="9"/>
  <c r="AV120" i="9"/>
  <c r="AV119" i="9"/>
  <c r="AV118" i="9"/>
  <c r="AV117" i="9"/>
  <c r="AV116" i="9"/>
  <c r="AV115" i="9"/>
  <c r="AV114" i="9"/>
  <c r="AV113" i="9"/>
  <c r="AV112" i="9"/>
  <c r="AV111" i="9"/>
  <c r="AV110" i="9"/>
  <c r="AV109" i="9"/>
  <c r="AV108" i="9"/>
  <c r="AV107" i="9"/>
  <c r="AV106" i="9"/>
  <c r="AV105" i="9"/>
  <c r="AV104" i="9"/>
  <c r="AV103" i="9"/>
  <c r="AV102" i="9"/>
  <c r="AV101" i="9"/>
  <c r="AV100" i="9"/>
  <c r="AV99" i="9"/>
  <c r="AV98" i="9"/>
  <c r="AV97" i="9"/>
  <c r="AV96" i="9"/>
  <c r="AV95" i="9"/>
  <c r="AV94" i="9"/>
  <c r="AV93" i="9"/>
  <c r="AV92" i="9"/>
  <c r="AV91" i="9"/>
  <c r="AV90" i="9"/>
  <c r="AV89" i="9"/>
  <c r="AV88" i="9"/>
  <c r="AV87" i="9"/>
  <c r="AV86" i="9"/>
  <c r="AV85" i="9"/>
  <c r="AV84" i="9"/>
  <c r="AV83" i="9"/>
  <c r="AV82" i="9"/>
  <c r="AV81" i="9"/>
  <c r="AV80" i="9"/>
  <c r="AV79" i="9"/>
  <c r="AV78" i="9"/>
  <c r="AV77" i="9"/>
  <c r="AV76" i="9"/>
  <c r="AV75" i="9"/>
  <c r="AV74" i="9"/>
  <c r="AV73" i="9"/>
  <c r="AV72" i="9"/>
  <c r="AV71" i="9"/>
  <c r="AV70" i="9"/>
  <c r="AV69" i="9"/>
  <c r="AV68" i="9"/>
  <c r="AV67" i="9"/>
  <c r="AV66" i="9"/>
  <c r="AV65" i="9"/>
  <c r="AV64" i="9"/>
  <c r="AV63" i="9"/>
  <c r="AV62" i="9"/>
  <c r="AV61" i="9"/>
  <c r="AV60" i="9"/>
  <c r="AV59" i="9"/>
  <c r="AV58" i="9"/>
  <c r="AV57" i="9"/>
  <c r="AV56" i="9"/>
  <c r="AV55" i="9"/>
  <c r="AV54" i="9"/>
  <c r="AV53" i="9"/>
  <c r="AV52" i="9"/>
  <c r="AV51" i="9"/>
  <c r="AV50" i="9"/>
  <c r="AV49" i="9"/>
  <c r="AV48" i="9"/>
  <c r="AV47" i="9"/>
  <c r="AV46" i="9"/>
  <c r="AV45" i="9"/>
  <c r="AV44" i="9"/>
  <c r="AV43" i="9"/>
  <c r="AV42" i="9"/>
  <c r="AV41" i="9"/>
  <c r="AV40" i="9"/>
  <c r="AV39" i="9"/>
  <c r="AV38" i="9"/>
  <c r="AV37" i="9"/>
  <c r="AV36" i="9"/>
  <c r="AV35" i="9"/>
  <c r="AV34" i="9"/>
  <c r="AV33" i="9"/>
  <c r="AV32" i="9"/>
  <c r="AV31" i="9"/>
  <c r="AV30" i="9"/>
  <c r="AV29" i="9"/>
  <c r="AV28" i="9"/>
  <c r="AV27" i="9"/>
  <c r="AV26" i="9"/>
  <c r="AV25" i="9"/>
  <c r="AV24" i="9"/>
  <c r="AV23" i="9"/>
  <c r="AV22" i="9"/>
  <c r="AV21" i="9"/>
  <c r="AV20" i="9"/>
  <c r="AV19" i="9"/>
  <c r="AV18" i="9"/>
  <c r="AV17" i="9"/>
  <c r="AV16" i="9"/>
  <c r="AV15" i="9"/>
  <c r="AV14" i="9"/>
  <c r="AV13" i="9"/>
  <c r="AV12" i="9"/>
  <c r="AV11" i="9"/>
  <c r="AV10" i="9"/>
  <c r="AV9" i="9"/>
  <c r="AV8" i="9"/>
  <c r="AV7" i="9"/>
  <c r="AV6" i="9"/>
  <c r="AV5" i="9"/>
  <c r="AU370" i="9"/>
  <c r="AU185" i="9"/>
  <c r="AU184" i="9"/>
  <c r="AU183" i="9"/>
  <c r="AU182" i="9"/>
  <c r="AU181" i="9"/>
  <c r="AU180" i="9"/>
  <c r="AU179" i="9"/>
  <c r="AU178" i="9"/>
  <c r="AU177" i="9"/>
  <c r="AU176" i="9"/>
  <c r="AU175" i="9"/>
  <c r="AU174" i="9"/>
  <c r="AU173" i="9"/>
  <c r="AU172" i="9"/>
  <c r="AU171" i="9"/>
  <c r="AU170" i="9"/>
  <c r="AU169" i="9"/>
  <c r="AU168" i="9"/>
  <c r="AU167" i="9"/>
  <c r="AU166" i="9"/>
  <c r="AU165" i="9"/>
  <c r="AU164" i="9"/>
  <c r="AU163" i="9"/>
  <c r="AU162" i="9"/>
  <c r="AU161" i="9"/>
  <c r="AU160" i="9"/>
  <c r="AU159" i="9"/>
  <c r="AU158" i="9"/>
  <c r="AU157" i="9"/>
  <c r="AU156" i="9"/>
  <c r="AU155" i="9"/>
  <c r="AU154" i="9"/>
  <c r="AU153" i="9"/>
  <c r="AU152" i="9"/>
  <c r="AU151" i="9"/>
  <c r="AU150" i="9"/>
  <c r="AU149" i="9"/>
  <c r="AU148" i="9"/>
  <c r="AU147" i="9"/>
  <c r="AU146" i="9"/>
  <c r="AU145" i="9"/>
  <c r="AU144" i="9"/>
  <c r="AU143" i="9"/>
  <c r="AU142" i="9"/>
  <c r="AU141" i="9"/>
  <c r="AU140" i="9"/>
  <c r="AU139" i="9"/>
  <c r="AU138" i="9"/>
  <c r="AU137" i="9"/>
  <c r="AU136" i="9"/>
  <c r="AU135" i="9"/>
  <c r="AU134" i="9"/>
  <c r="AU133" i="9"/>
  <c r="AU132" i="9"/>
  <c r="AU131" i="9"/>
  <c r="AU130" i="9"/>
  <c r="AU129" i="9"/>
  <c r="AU128" i="9"/>
  <c r="AU127" i="9"/>
  <c r="AU126" i="9"/>
  <c r="AU125" i="9"/>
  <c r="AU124" i="9"/>
  <c r="AU123" i="9"/>
  <c r="AU122" i="9"/>
  <c r="AU121" i="9"/>
  <c r="AU120" i="9"/>
  <c r="AU119" i="9"/>
  <c r="AU118" i="9"/>
  <c r="AU117" i="9"/>
  <c r="AU116" i="9"/>
  <c r="AU115" i="9"/>
  <c r="AU114" i="9"/>
  <c r="AU113" i="9"/>
  <c r="AU112" i="9"/>
  <c r="AU111" i="9"/>
  <c r="AU110" i="9"/>
  <c r="AU109" i="9"/>
  <c r="AU108" i="9"/>
  <c r="AU107" i="9"/>
  <c r="AU106" i="9"/>
  <c r="AU105" i="9"/>
  <c r="AU104" i="9"/>
  <c r="AU103" i="9"/>
  <c r="AU102" i="9"/>
  <c r="AU101" i="9"/>
  <c r="AU100" i="9"/>
  <c r="AU99" i="9"/>
  <c r="AU98" i="9"/>
  <c r="AU97" i="9"/>
  <c r="AU96" i="9"/>
  <c r="AU95" i="9"/>
  <c r="AU94" i="9"/>
  <c r="AU93" i="9"/>
  <c r="AU92" i="9"/>
  <c r="AU91" i="9"/>
  <c r="AU90" i="9"/>
  <c r="AU89" i="9"/>
  <c r="AU88" i="9"/>
  <c r="AU87" i="9"/>
  <c r="AU86" i="9"/>
  <c r="AU85" i="9"/>
  <c r="AU84" i="9"/>
  <c r="AU83" i="9"/>
  <c r="AU82" i="9"/>
  <c r="AU81" i="9"/>
  <c r="AU80" i="9"/>
  <c r="AU79" i="9"/>
  <c r="AU78" i="9"/>
  <c r="AU77" i="9"/>
  <c r="AU76" i="9"/>
  <c r="AU75" i="9"/>
  <c r="AU74" i="9"/>
  <c r="AU73" i="9"/>
  <c r="AU72" i="9"/>
  <c r="AU71" i="9"/>
  <c r="AU70" i="9"/>
  <c r="AU69" i="9"/>
  <c r="AU68" i="9"/>
  <c r="AU67" i="9"/>
  <c r="AU66" i="9"/>
  <c r="AU65" i="9"/>
  <c r="AU64" i="9"/>
  <c r="AU63" i="9"/>
  <c r="AU62" i="9"/>
  <c r="AU61" i="9"/>
  <c r="AU60" i="9"/>
  <c r="AU59" i="9"/>
  <c r="AU58" i="9"/>
  <c r="AU57" i="9"/>
  <c r="AU56" i="9"/>
  <c r="AU55" i="9"/>
  <c r="AU54" i="9"/>
  <c r="AU53" i="9"/>
  <c r="AU52" i="9"/>
  <c r="AU51" i="9"/>
  <c r="AU50" i="9"/>
  <c r="AU49" i="9"/>
  <c r="AU48" i="9"/>
  <c r="AU47" i="9"/>
  <c r="AU46" i="9"/>
  <c r="AU45" i="9"/>
  <c r="AU44" i="9"/>
  <c r="AU43" i="9"/>
  <c r="AU42" i="9"/>
  <c r="AU41" i="9"/>
  <c r="AU40" i="9"/>
  <c r="AU39" i="9"/>
  <c r="AU38" i="9"/>
  <c r="AU37" i="9"/>
  <c r="AU36" i="9"/>
  <c r="AU35" i="9"/>
  <c r="AU34" i="9"/>
  <c r="AU33" i="9"/>
  <c r="AU32" i="9"/>
  <c r="AU31" i="9"/>
  <c r="AU30" i="9"/>
  <c r="AU29" i="9"/>
  <c r="AU28" i="9"/>
  <c r="AU27" i="9"/>
  <c r="AU26" i="9"/>
  <c r="AU25" i="9"/>
  <c r="AU24" i="9"/>
  <c r="AU23" i="9"/>
  <c r="AU22" i="9"/>
  <c r="AU21" i="9"/>
  <c r="AU20" i="9"/>
  <c r="AU19" i="9"/>
  <c r="AU18" i="9"/>
  <c r="AU17" i="9"/>
  <c r="AU16" i="9"/>
  <c r="AU15" i="9"/>
  <c r="AU14" i="9"/>
  <c r="AU13" i="9"/>
  <c r="AU12" i="9"/>
  <c r="AU11" i="9"/>
  <c r="AU10" i="9"/>
  <c r="AU9" i="9"/>
  <c r="AU8" i="9"/>
  <c r="AU7" i="9"/>
  <c r="AU6" i="9"/>
  <c r="AU5" i="9"/>
  <c r="AT370" i="9"/>
  <c r="AT185" i="9"/>
  <c r="AT184" i="9"/>
  <c r="AT183" i="9"/>
  <c r="AT182" i="9"/>
  <c r="AT181" i="9"/>
  <c r="AT180" i="9"/>
  <c r="AT179" i="9"/>
  <c r="AT178" i="9"/>
  <c r="AT177" i="9"/>
  <c r="AT176" i="9"/>
  <c r="AT175" i="9"/>
  <c r="AT174" i="9"/>
  <c r="AT173" i="9"/>
  <c r="AT172" i="9"/>
  <c r="AT171" i="9"/>
  <c r="AT170" i="9"/>
  <c r="AT169" i="9"/>
  <c r="AT168" i="9"/>
  <c r="AT167" i="9"/>
  <c r="AT166" i="9"/>
  <c r="AT165" i="9"/>
  <c r="AT164" i="9"/>
  <c r="AT163" i="9"/>
  <c r="AT162" i="9"/>
  <c r="AT161" i="9"/>
  <c r="AT160" i="9"/>
  <c r="AT159" i="9"/>
  <c r="AT158" i="9"/>
  <c r="AT157" i="9"/>
  <c r="AT156" i="9"/>
  <c r="AT155" i="9"/>
  <c r="AT154" i="9"/>
  <c r="AT153" i="9"/>
  <c r="AT152" i="9"/>
  <c r="AT151" i="9"/>
  <c r="AT150" i="9"/>
  <c r="AT149" i="9"/>
  <c r="AT148" i="9"/>
  <c r="AT147" i="9"/>
  <c r="AT146" i="9"/>
  <c r="AT145" i="9"/>
  <c r="AT144" i="9"/>
  <c r="AT143" i="9"/>
  <c r="AT142" i="9"/>
  <c r="AT141" i="9"/>
  <c r="AT140" i="9"/>
  <c r="AT139" i="9"/>
  <c r="AT138" i="9"/>
  <c r="AT137" i="9"/>
  <c r="AT136" i="9"/>
  <c r="AT135" i="9"/>
  <c r="AT134" i="9"/>
  <c r="AT133" i="9"/>
  <c r="AT132" i="9"/>
  <c r="AT131" i="9"/>
  <c r="AT130" i="9"/>
  <c r="AT129" i="9"/>
  <c r="AT128" i="9"/>
  <c r="AT127" i="9"/>
  <c r="AT126" i="9"/>
  <c r="AT125" i="9"/>
  <c r="AT124" i="9"/>
  <c r="AT123" i="9"/>
  <c r="AT122" i="9"/>
  <c r="AT121" i="9"/>
  <c r="AT120" i="9"/>
  <c r="AT119" i="9"/>
  <c r="AT118" i="9"/>
  <c r="AT117" i="9"/>
  <c r="AT116" i="9"/>
  <c r="AT115" i="9"/>
  <c r="AT114" i="9"/>
  <c r="AT113" i="9"/>
  <c r="AT112" i="9"/>
  <c r="AT111" i="9"/>
  <c r="AT110" i="9"/>
  <c r="AT109" i="9"/>
  <c r="AT108" i="9"/>
  <c r="AT107" i="9"/>
  <c r="AT106" i="9"/>
  <c r="AT105" i="9"/>
  <c r="AT104" i="9"/>
  <c r="AT103" i="9"/>
  <c r="AT102" i="9"/>
  <c r="AT101" i="9"/>
  <c r="AT100" i="9"/>
  <c r="AT99" i="9"/>
  <c r="AT98" i="9"/>
  <c r="AT97" i="9"/>
  <c r="AT96" i="9"/>
  <c r="AT95" i="9"/>
  <c r="AT94" i="9"/>
  <c r="AT93" i="9"/>
  <c r="AT92" i="9"/>
  <c r="AT91" i="9"/>
  <c r="AT90" i="9"/>
  <c r="AT89" i="9"/>
  <c r="AT88" i="9"/>
  <c r="AT87" i="9"/>
  <c r="AT86" i="9"/>
  <c r="AT85" i="9"/>
  <c r="AT84" i="9"/>
  <c r="AT83" i="9"/>
  <c r="AT82" i="9"/>
  <c r="AT81" i="9"/>
  <c r="AT80" i="9"/>
  <c r="AT79" i="9"/>
  <c r="AT78" i="9"/>
  <c r="AT77" i="9"/>
  <c r="AT76" i="9"/>
  <c r="AT75" i="9"/>
  <c r="AT74" i="9"/>
  <c r="AT73" i="9"/>
  <c r="AT72" i="9"/>
  <c r="AT71" i="9"/>
  <c r="AT70" i="9"/>
  <c r="AT69" i="9"/>
  <c r="AT68" i="9"/>
  <c r="AT67" i="9"/>
  <c r="AT66" i="9"/>
  <c r="AT65" i="9"/>
  <c r="AT64" i="9"/>
  <c r="AT63" i="9"/>
  <c r="AT62" i="9"/>
  <c r="AT61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48" i="9"/>
  <c r="AT47" i="9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T5" i="9"/>
  <c r="AS370" i="9"/>
  <c r="AS185" i="9"/>
  <c r="AS184" i="9"/>
  <c r="AS183" i="9"/>
  <c r="AS182" i="9"/>
  <c r="AS181" i="9"/>
  <c r="AS180" i="9"/>
  <c r="AS179" i="9"/>
  <c r="AS178" i="9"/>
  <c r="AS177" i="9"/>
  <c r="AS176" i="9"/>
  <c r="AS175" i="9"/>
  <c r="AS174" i="9"/>
  <c r="AS173" i="9"/>
  <c r="AS172" i="9"/>
  <c r="AS171" i="9"/>
  <c r="AS170" i="9"/>
  <c r="AS169" i="9"/>
  <c r="AS168" i="9"/>
  <c r="AS167" i="9"/>
  <c r="AS166" i="9"/>
  <c r="AS165" i="9"/>
  <c r="AS164" i="9"/>
  <c r="AS163" i="9"/>
  <c r="AS162" i="9"/>
  <c r="AS161" i="9"/>
  <c r="AS160" i="9"/>
  <c r="AS159" i="9"/>
  <c r="AS158" i="9"/>
  <c r="AS157" i="9"/>
  <c r="AS156" i="9"/>
  <c r="AS155" i="9"/>
  <c r="AS154" i="9"/>
  <c r="AS153" i="9"/>
  <c r="AS152" i="9"/>
  <c r="AS151" i="9"/>
  <c r="AS150" i="9"/>
  <c r="AS149" i="9"/>
  <c r="AS148" i="9"/>
  <c r="AS147" i="9"/>
  <c r="AS146" i="9"/>
  <c r="AS145" i="9"/>
  <c r="AS144" i="9"/>
  <c r="AS143" i="9"/>
  <c r="AS142" i="9"/>
  <c r="AS141" i="9"/>
  <c r="AS140" i="9"/>
  <c r="AS139" i="9"/>
  <c r="AS138" i="9"/>
  <c r="AS137" i="9"/>
  <c r="AS136" i="9"/>
  <c r="AS135" i="9"/>
  <c r="AS134" i="9"/>
  <c r="AS133" i="9"/>
  <c r="AS132" i="9"/>
  <c r="AS131" i="9"/>
  <c r="AS130" i="9"/>
  <c r="AS129" i="9"/>
  <c r="AS128" i="9"/>
  <c r="AS127" i="9"/>
  <c r="AS126" i="9"/>
  <c r="AS125" i="9"/>
  <c r="AS124" i="9"/>
  <c r="AS123" i="9"/>
  <c r="AS122" i="9"/>
  <c r="AS121" i="9"/>
  <c r="AS120" i="9"/>
  <c r="AS119" i="9"/>
  <c r="AS118" i="9"/>
  <c r="AS117" i="9"/>
  <c r="AS116" i="9"/>
  <c r="AS115" i="9"/>
  <c r="AS114" i="9"/>
  <c r="AS113" i="9"/>
  <c r="AS112" i="9"/>
  <c r="AS111" i="9"/>
  <c r="AS110" i="9"/>
  <c r="AS109" i="9"/>
  <c r="AS108" i="9"/>
  <c r="AS107" i="9"/>
  <c r="AS106" i="9"/>
  <c r="AS105" i="9"/>
  <c r="AS104" i="9"/>
  <c r="AS103" i="9"/>
  <c r="AS102" i="9"/>
  <c r="AS101" i="9"/>
  <c r="AS100" i="9"/>
  <c r="AS99" i="9"/>
  <c r="AS98" i="9"/>
  <c r="AS97" i="9"/>
  <c r="AS96" i="9"/>
  <c r="AS95" i="9"/>
  <c r="AS94" i="9"/>
  <c r="AS93" i="9"/>
  <c r="AS92" i="9"/>
  <c r="AS91" i="9"/>
  <c r="AS90" i="9"/>
  <c r="AS89" i="9"/>
  <c r="AS88" i="9"/>
  <c r="AS87" i="9"/>
  <c r="AS86" i="9"/>
  <c r="AS85" i="9"/>
  <c r="AS84" i="9"/>
  <c r="AS83" i="9"/>
  <c r="AS82" i="9"/>
  <c r="AS81" i="9"/>
  <c r="AS80" i="9"/>
  <c r="AS79" i="9"/>
  <c r="AS78" i="9"/>
  <c r="AS77" i="9"/>
  <c r="AS76" i="9"/>
  <c r="AS75" i="9"/>
  <c r="AS74" i="9"/>
  <c r="AS73" i="9"/>
  <c r="AS72" i="9"/>
  <c r="AS71" i="9"/>
  <c r="AS70" i="9"/>
  <c r="AS69" i="9"/>
  <c r="AS68" i="9"/>
  <c r="AS67" i="9"/>
  <c r="AS66" i="9"/>
  <c r="AS65" i="9"/>
  <c r="AS64" i="9"/>
  <c r="AS63" i="9"/>
  <c r="AS62" i="9"/>
  <c r="AS61" i="9"/>
  <c r="AS60" i="9"/>
  <c r="AS59" i="9"/>
  <c r="AS58" i="9"/>
  <c r="AS57" i="9"/>
  <c r="AS56" i="9"/>
  <c r="AS55" i="9"/>
  <c r="AS54" i="9"/>
  <c r="AS53" i="9"/>
  <c r="AS52" i="9"/>
  <c r="AS51" i="9"/>
  <c r="AS50" i="9"/>
  <c r="AS49" i="9"/>
  <c r="AS48" i="9"/>
  <c r="AS47" i="9"/>
  <c r="AS46" i="9"/>
  <c r="AS45" i="9"/>
  <c r="AS44" i="9"/>
  <c r="AS43" i="9"/>
  <c r="AS42" i="9"/>
  <c r="AS41" i="9"/>
  <c r="AS40" i="9"/>
  <c r="AS39" i="9"/>
  <c r="AS38" i="9"/>
  <c r="AS37" i="9"/>
  <c r="AS36" i="9"/>
  <c r="AS35" i="9"/>
  <c r="AS34" i="9"/>
  <c r="AS33" i="9"/>
  <c r="AS32" i="9"/>
  <c r="AS31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R370" i="9"/>
  <c r="AR185" i="9"/>
  <c r="AR184" i="9"/>
  <c r="AR183" i="9"/>
  <c r="AR182" i="9"/>
  <c r="AR181" i="9"/>
  <c r="AR180" i="9"/>
  <c r="AR179" i="9"/>
  <c r="AR178" i="9"/>
  <c r="AR177" i="9"/>
  <c r="AR176" i="9"/>
  <c r="AR175" i="9"/>
  <c r="AR174" i="9"/>
  <c r="AR173" i="9"/>
  <c r="AR172" i="9"/>
  <c r="AR171" i="9"/>
  <c r="AR170" i="9"/>
  <c r="AR169" i="9"/>
  <c r="AR168" i="9"/>
  <c r="AR167" i="9"/>
  <c r="AR166" i="9"/>
  <c r="AR165" i="9"/>
  <c r="AR164" i="9"/>
  <c r="AR163" i="9"/>
  <c r="AR162" i="9"/>
  <c r="AR161" i="9"/>
  <c r="AR160" i="9"/>
  <c r="AR159" i="9"/>
  <c r="AR158" i="9"/>
  <c r="AR157" i="9"/>
  <c r="AR156" i="9"/>
  <c r="AR155" i="9"/>
  <c r="AR154" i="9"/>
  <c r="AR153" i="9"/>
  <c r="AR152" i="9"/>
  <c r="AR151" i="9"/>
  <c r="AR150" i="9"/>
  <c r="AR149" i="9"/>
  <c r="AR148" i="9"/>
  <c r="AR147" i="9"/>
  <c r="AR146" i="9"/>
  <c r="AR145" i="9"/>
  <c r="AR144" i="9"/>
  <c r="AR143" i="9"/>
  <c r="AR142" i="9"/>
  <c r="AR141" i="9"/>
  <c r="AR140" i="9"/>
  <c r="AR139" i="9"/>
  <c r="AR138" i="9"/>
  <c r="AR137" i="9"/>
  <c r="AR136" i="9"/>
  <c r="AR135" i="9"/>
  <c r="AR134" i="9"/>
  <c r="AR133" i="9"/>
  <c r="AR132" i="9"/>
  <c r="AR131" i="9"/>
  <c r="AR130" i="9"/>
  <c r="AR129" i="9"/>
  <c r="AR128" i="9"/>
  <c r="AR127" i="9"/>
  <c r="AR126" i="9"/>
  <c r="AR125" i="9"/>
  <c r="AR124" i="9"/>
  <c r="AR123" i="9"/>
  <c r="AR122" i="9"/>
  <c r="AR121" i="9"/>
  <c r="AR120" i="9"/>
  <c r="AR119" i="9"/>
  <c r="AR118" i="9"/>
  <c r="AR117" i="9"/>
  <c r="AR116" i="9"/>
  <c r="AR115" i="9"/>
  <c r="AR114" i="9"/>
  <c r="AR113" i="9"/>
  <c r="AR112" i="9"/>
  <c r="AR111" i="9"/>
  <c r="AR110" i="9"/>
  <c r="AR109" i="9"/>
  <c r="AR108" i="9"/>
  <c r="AR107" i="9"/>
  <c r="AR106" i="9"/>
  <c r="AR105" i="9"/>
  <c r="AR104" i="9"/>
  <c r="AR103" i="9"/>
  <c r="AR102" i="9"/>
  <c r="AR101" i="9"/>
  <c r="AR100" i="9"/>
  <c r="AR99" i="9"/>
  <c r="AR98" i="9"/>
  <c r="AR97" i="9"/>
  <c r="AR96" i="9"/>
  <c r="AR95" i="9"/>
  <c r="AR94" i="9"/>
  <c r="AR93" i="9"/>
  <c r="AR92" i="9"/>
  <c r="AR91" i="9"/>
  <c r="AR90" i="9"/>
  <c r="AR89" i="9"/>
  <c r="AR88" i="9"/>
  <c r="AR87" i="9"/>
  <c r="AR86" i="9"/>
  <c r="AR85" i="9"/>
  <c r="AR84" i="9"/>
  <c r="AR83" i="9"/>
  <c r="AR82" i="9"/>
  <c r="AR81" i="9"/>
  <c r="AR80" i="9"/>
  <c r="AR79" i="9"/>
  <c r="AR78" i="9"/>
  <c r="AR77" i="9"/>
  <c r="AR76" i="9"/>
  <c r="AR75" i="9"/>
  <c r="AR74" i="9"/>
  <c r="AR73" i="9"/>
  <c r="AR72" i="9"/>
  <c r="AR71" i="9"/>
  <c r="AR70" i="9"/>
  <c r="AR69" i="9"/>
  <c r="AR68" i="9"/>
  <c r="AR67" i="9"/>
  <c r="AR66" i="9"/>
  <c r="AR65" i="9"/>
  <c r="AR64" i="9"/>
  <c r="AR63" i="9"/>
  <c r="AR62" i="9"/>
  <c r="AR61" i="9"/>
  <c r="AR60" i="9"/>
  <c r="AR59" i="9"/>
  <c r="AR58" i="9"/>
  <c r="AR57" i="9"/>
  <c r="AR56" i="9"/>
  <c r="AR55" i="9"/>
  <c r="AR54" i="9"/>
  <c r="AR53" i="9"/>
  <c r="AR52" i="9"/>
  <c r="AR51" i="9"/>
  <c r="AR50" i="9"/>
  <c r="AR49" i="9"/>
  <c r="AR48" i="9"/>
  <c r="AR47" i="9"/>
  <c r="AR46" i="9"/>
  <c r="AR45" i="9"/>
  <c r="AR44" i="9"/>
  <c r="AR43" i="9"/>
  <c r="AR42" i="9"/>
  <c r="AR41" i="9"/>
  <c r="AR40" i="9"/>
  <c r="AR39" i="9"/>
  <c r="AR38" i="9"/>
  <c r="AR37" i="9"/>
  <c r="AR36" i="9"/>
  <c r="AR35" i="9"/>
  <c r="AR34" i="9"/>
  <c r="AR33" i="9"/>
  <c r="AR32" i="9"/>
  <c r="AR31" i="9"/>
  <c r="AR30" i="9"/>
  <c r="AR29" i="9"/>
  <c r="AR28" i="9"/>
  <c r="AR27" i="9"/>
  <c r="AR26" i="9"/>
  <c r="AR25" i="9"/>
  <c r="AR24" i="9"/>
  <c r="AR23" i="9"/>
  <c r="AR22" i="9"/>
  <c r="AR21" i="9"/>
  <c r="AR20" i="9"/>
  <c r="AR19" i="9"/>
  <c r="AR18" i="9"/>
  <c r="AR17" i="9"/>
  <c r="AR16" i="9"/>
  <c r="AR15" i="9"/>
  <c r="AR14" i="9"/>
  <c r="AR13" i="9"/>
  <c r="AR12" i="9"/>
  <c r="AR11" i="9"/>
  <c r="AR10" i="9"/>
  <c r="AR9" i="9"/>
  <c r="AR8" i="9"/>
  <c r="AR7" i="9"/>
  <c r="AR6" i="9"/>
  <c r="AR5" i="9"/>
  <c r="AQ370" i="9"/>
  <c r="AQ185" i="9"/>
  <c r="AQ184" i="9"/>
  <c r="AQ183" i="9"/>
  <c r="AQ182" i="9"/>
  <c r="AQ181" i="9"/>
  <c r="AQ180" i="9"/>
  <c r="AQ179" i="9"/>
  <c r="AQ178" i="9"/>
  <c r="AQ177" i="9"/>
  <c r="AQ176" i="9"/>
  <c r="AQ175" i="9"/>
  <c r="AQ174" i="9"/>
  <c r="AQ173" i="9"/>
  <c r="AQ172" i="9"/>
  <c r="AQ171" i="9"/>
  <c r="AQ170" i="9"/>
  <c r="AQ169" i="9"/>
  <c r="AQ168" i="9"/>
  <c r="AQ167" i="9"/>
  <c r="AQ166" i="9"/>
  <c r="AQ165" i="9"/>
  <c r="AQ164" i="9"/>
  <c r="AQ163" i="9"/>
  <c r="AQ162" i="9"/>
  <c r="AQ161" i="9"/>
  <c r="AQ160" i="9"/>
  <c r="AQ159" i="9"/>
  <c r="AQ158" i="9"/>
  <c r="AQ157" i="9"/>
  <c r="AQ156" i="9"/>
  <c r="AQ155" i="9"/>
  <c r="AQ154" i="9"/>
  <c r="AQ153" i="9"/>
  <c r="AQ152" i="9"/>
  <c r="AQ151" i="9"/>
  <c r="AQ150" i="9"/>
  <c r="AQ149" i="9"/>
  <c r="AQ148" i="9"/>
  <c r="AQ147" i="9"/>
  <c r="AQ146" i="9"/>
  <c r="AQ145" i="9"/>
  <c r="AQ144" i="9"/>
  <c r="AQ143" i="9"/>
  <c r="AQ142" i="9"/>
  <c r="AQ141" i="9"/>
  <c r="AQ140" i="9"/>
  <c r="AQ139" i="9"/>
  <c r="AQ138" i="9"/>
  <c r="AQ137" i="9"/>
  <c r="AQ136" i="9"/>
  <c r="AQ135" i="9"/>
  <c r="AQ134" i="9"/>
  <c r="AQ133" i="9"/>
  <c r="AQ132" i="9"/>
  <c r="AQ131" i="9"/>
  <c r="AQ130" i="9"/>
  <c r="AQ129" i="9"/>
  <c r="AQ128" i="9"/>
  <c r="AQ127" i="9"/>
  <c r="AQ126" i="9"/>
  <c r="AQ125" i="9"/>
  <c r="AQ124" i="9"/>
  <c r="AQ123" i="9"/>
  <c r="AQ122" i="9"/>
  <c r="AQ121" i="9"/>
  <c r="AQ120" i="9"/>
  <c r="AQ119" i="9"/>
  <c r="AQ118" i="9"/>
  <c r="AQ117" i="9"/>
  <c r="AQ116" i="9"/>
  <c r="AQ115" i="9"/>
  <c r="AQ114" i="9"/>
  <c r="AQ113" i="9"/>
  <c r="AQ112" i="9"/>
  <c r="AQ111" i="9"/>
  <c r="AQ110" i="9"/>
  <c r="AQ109" i="9"/>
  <c r="AQ108" i="9"/>
  <c r="AQ107" i="9"/>
  <c r="AQ106" i="9"/>
  <c r="AQ105" i="9"/>
  <c r="AQ104" i="9"/>
  <c r="AQ103" i="9"/>
  <c r="AQ102" i="9"/>
  <c r="AQ101" i="9"/>
  <c r="AQ100" i="9"/>
  <c r="AQ99" i="9"/>
  <c r="AQ98" i="9"/>
  <c r="AQ97" i="9"/>
  <c r="AQ96" i="9"/>
  <c r="AQ95" i="9"/>
  <c r="AQ94" i="9"/>
  <c r="AQ93" i="9"/>
  <c r="AQ92" i="9"/>
  <c r="AQ91" i="9"/>
  <c r="AQ90" i="9"/>
  <c r="AQ89" i="9"/>
  <c r="AQ88" i="9"/>
  <c r="AQ87" i="9"/>
  <c r="AQ86" i="9"/>
  <c r="AQ85" i="9"/>
  <c r="AQ84" i="9"/>
  <c r="AQ83" i="9"/>
  <c r="AQ82" i="9"/>
  <c r="AQ81" i="9"/>
  <c r="AQ80" i="9"/>
  <c r="AQ79" i="9"/>
  <c r="AQ78" i="9"/>
  <c r="AQ77" i="9"/>
  <c r="AQ76" i="9"/>
  <c r="AQ75" i="9"/>
  <c r="AQ74" i="9"/>
  <c r="AQ73" i="9"/>
  <c r="AQ72" i="9"/>
  <c r="AQ71" i="9"/>
  <c r="AQ70" i="9"/>
  <c r="AQ69" i="9"/>
  <c r="AQ68" i="9"/>
  <c r="AQ67" i="9"/>
  <c r="AQ66" i="9"/>
  <c r="AQ65" i="9"/>
  <c r="AQ64" i="9"/>
  <c r="AQ63" i="9"/>
  <c r="AQ62" i="9"/>
  <c r="AQ61" i="9"/>
  <c r="AQ60" i="9"/>
  <c r="AQ59" i="9"/>
  <c r="AQ58" i="9"/>
  <c r="AQ57" i="9"/>
  <c r="AQ56" i="9"/>
  <c r="AQ55" i="9"/>
  <c r="AQ54" i="9"/>
  <c r="AQ53" i="9"/>
  <c r="AQ52" i="9"/>
  <c r="AQ51" i="9"/>
  <c r="AQ50" i="9"/>
  <c r="AQ49" i="9"/>
  <c r="AQ48" i="9"/>
  <c r="AQ47" i="9"/>
  <c r="AQ46" i="9"/>
  <c r="AQ45" i="9"/>
  <c r="AQ44" i="9"/>
  <c r="AQ43" i="9"/>
  <c r="AQ42" i="9"/>
  <c r="AQ41" i="9"/>
  <c r="AQ40" i="9"/>
  <c r="AQ39" i="9"/>
  <c r="AQ38" i="9"/>
  <c r="AQ37" i="9"/>
  <c r="AQ36" i="9"/>
  <c r="AQ35" i="9"/>
  <c r="AQ34" i="9"/>
  <c r="AQ33" i="9"/>
  <c r="AQ32" i="9"/>
  <c r="AQ31" i="9"/>
  <c r="AQ30" i="9"/>
  <c r="AQ29" i="9"/>
  <c r="AQ28" i="9"/>
  <c r="AQ27" i="9"/>
  <c r="AQ26" i="9"/>
  <c r="AQ25" i="9"/>
  <c r="AQ24" i="9"/>
  <c r="AQ23" i="9"/>
  <c r="AQ22" i="9"/>
  <c r="AQ21" i="9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P370" i="9"/>
  <c r="AP185" i="9"/>
  <c r="AP184" i="9"/>
  <c r="AP183" i="9"/>
  <c r="AP182" i="9"/>
  <c r="AP181" i="9"/>
  <c r="AP180" i="9"/>
  <c r="AP179" i="9"/>
  <c r="AP178" i="9"/>
  <c r="AP177" i="9"/>
  <c r="AP176" i="9"/>
  <c r="AP175" i="9"/>
  <c r="AP174" i="9"/>
  <c r="AP173" i="9"/>
  <c r="AP172" i="9"/>
  <c r="AP171" i="9"/>
  <c r="AP170" i="9"/>
  <c r="AP169" i="9"/>
  <c r="AP168" i="9"/>
  <c r="AP167" i="9"/>
  <c r="AP166" i="9"/>
  <c r="AP165" i="9"/>
  <c r="AP164" i="9"/>
  <c r="AP163" i="9"/>
  <c r="AP162" i="9"/>
  <c r="AP161" i="9"/>
  <c r="AP160" i="9"/>
  <c r="AP159" i="9"/>
  <c r="AP158" i="9"/>
  <c r="AP157" i="9"/>
  <c r="AP156" i="9"/>
  <c r="AP155" i="9"/>
  <c r="AP154" i="9"/>
  <c r="AP153" i="9"/>
  <c r="AP152" i="9"/>
  <c r="AP151" i="9"/>
  <c r="AP150" i="9"/>
  <c r="AP149" i="9"/>
  <c r="AP148" i="9"/>
  <c r="AP147" i="9"/>
  <c r="AP146" i="9"/>
  <c r="AP145" i="9"/>
  <c r="AP144" i="9"/>
  <c r="AP143" i="9"/>
  <c r="AP142" i="9"/>
  <c r="AP141" i="9"/>
  <c r="AP140" i="9"/>
  <c r="AP139" i="9"/>
  <c r="AP138" i="9"/>
  <c r="AP137" i="9"/>
  <c r="AP136" i="9"/>
  <c r="AP135" i="9"/>
  <c r="AP134" i="9"/>
  <c r="AP133" i="9"/>
  <c r="AP132" i="9"/>
  <c r="AP131" i="9"/>
  <c r="AP130" i="9"/>
  <c r="AP129" i="9"/>
  <c r="AP128" i="9"/>
  <c r="AP127" i="9"/>
  <c r="AP126" i="9"/>
  <c r="AP125" i="9"/>
  <c r="AP124" i="9"/>
  <c r="AP123" i="9"/>
  <c r="AP122" i="9"/>
  <c r="AP121" i="9"/>
  <c r="AP120" i="9"/>
  <c r="AP119" i="9"/>
  <c r="AP118" i="9"/>
  <c r="AP117" i="9"/>
  <c r="AP116" i="9"/>
  <c r="AP115" i="9"/>
  <c r="AP114" i="9"/>
  <c r="AP113" i="9"/>
  <c r="AP112" i="9"/>
  <c r="AP111" i="9"/>
  <c r="AP110" i="9"/>
  <c r="AP109" i="9"/>
  <c r="AP108" i="9"/>
  <c r="AP107" i="9"/>
  <c r="AP106" i="9"/>
  <c r="AP105" i="9"/>
  <c r="AP104" i="9"/>
  <c r="AP103" i="9"/>
  <c r="AP102" i="9"/>
  <c r="AP101" i="9"/>
  <c r="AP100" i="9"/>
  <c r="AP99" i="9"/>
  <c r="AP98" i="9"/>
  <c r="AP97" i="9"/>
  <c r="AP96" i="9"/>
  <c r="AP95" i="9"/>
  <c r="AP94" i="9"/>
  <c r="AP93" i="9"/>
  <c r="AP92" i="9"/>
  <c r="AP91" i="9"/>
  <c r="AP90" i="9"/>
  <c r="AP89" i="9"/>
  <c r="AP88" i="9"/>
  <c r="AP87" i="9"/>
  <c r="AP86" i="9"/>
  <c r="AP85" i="9"/>
  <c r="AP84" i="9"/>
  <c r="AP83" i="9"/>
  <c r="AP82" i="9"/>
  <c r="AP81" i="9"/>
  <c r="AP80" i="9"/>
  <c r="AP79" i="9"/>
  <c r="AP78" i="9"/>
  <c r="AP77" i="9"/>
  <c r="AP76" i="9"/>
  <c r="AP75" i="9"/>
  <c r="AP74" i="9"/>
  <c r="AP73" i="9"/>
  <c r="AP72" i="9"/>
  <c r="AP71" i="9"/>
  <c r="AP70" i="9"/>
  <c r="AP69" i="9"/>
  <c r="AP68" i="9"/>
  <c r="AP67" i="9"/>
  <c r="AP66" i="9"/>
  <c r="AP65" i="9"/>
  <c r="AP64" i="9"/>
  <c r="AP63" i="9"/>
  <c r="AP62" i="9"/>
  <c r="AP61" i="9"/>
  <c r="AP60" i="9"/>
  <c r="AP59" i="9"/>
  <c r="AP58" i="9"/>
  <c r="AP57" i="9"/>
  <c r="AP56" i="9"/>
  <c r="AP55" i="9"/>
  <c r="AP54" i="9"/>
  <c r="AP53" i="9"/>
  <c r="AP52" i="9"/>
  <c r="AP51" i="9"/>
  <c r="AP50" i="9"/>
  <c r="AP49" i="9"/>
  <c r="AP48" i="9"/>
  <c r="AP47" i="9"/>
  <c r="AP46" i="9"/>
  <c r="AP45" i="9"/>
  <c r="AP44" i="9"/>
  <c r="AP43" i="9"/>
  <c r="AP42" i="9"/>
  <c r="AP41" i="9"/>
  <c r="AP40" i="9"/>
  <c r="AP39" i="9"/>
  <c r="AP38" i="9"/>
  <c r="AP37" i="9"/>
  <c r="AP36" i="9"/>
  <c r="AP35" i="9"/>
  <c r="AP34" i="9"/>
  <c r="AP33" i="9"/>
  <c r="AP32" i="9"/>
  <c r="AP31" i="9"/>
  <c r="AP30" i="9"/>
  <c r="AP29" i="9"/>
  <c r="AP28" i="9"/>
  <c r="AP27" i="9"/>
  <c r="AP26" i="9"/>
  <c r="AP25" i="9"/>
  <c r="AP24" i="9"/>
  <c r="AP23" i="9"/>
  <c r="AP22" i="9"/>
  <c r="AP21" i="9"/>
  <c r="AP20" i="9"/>
  <c r="AP19" i="9"/>
  <c r="AP18" i="9"/>
  <c r="AP17" i="9"/>
  <c r="AP16" i="9"/>
  <c r="AP15" i="9"/>
  <c r="AP14" i="9"/>
  <c r="AP13" i="9"/>
  <c r="AP12" i="9"/>
  <c r="AP11" i="9"/>
  <c r="AP10" i="9"/>
  <c r="AP9" i="9"/>
  <c r="AP8" i="9"/>
  <c r="AP7" i="9"/>
  <c r="AP6" i="9"/>
  <c r="AP5" i="9"/>
  <c r="AO370" i="9"/>
  <c r="AO185" i="9"/>
  <c r="AO184" i="9"/>
  <c r="AO183" i="9"/>
  <c r="AO182" i="9"/>
  <c r="AO181" i="9"/>
  <c r="AO180" i="9"/>
  <c r="AO179" i="9"/>
  <c r="AO178" i="9"/>
  <c r="AO177" i="9"/>
  <c r="AO176" i="9"/>
  <c r="AO175" i="9"/>
  <c r="AO174" i="9"/>
  <c r="AO173" i="9"/>
  <c r="AO172" i="9"/>
  <c r="AO171" i="9"/>
  <c r="AO170" i="9"/>
  <c r="AO169" i="9"/>
  <c r="AO168" i="9"/>
  <c r="AO167" i="9"/>
  <c r="AO166" i="9"/>
  <c r="AO165" i="9"/>
  <c r="AO164" i="9"/>
  <c r="AO163" i="9"/>
  <c r="AO162" i="9"/>
  <c r="AO161" i="9"/>
  <c r="AO160" i="9"/>
  <c r="AO159" i="9"/>
  <c r="AO158" i="9"/>
  <c r="AO157" i="9"/>
  <c r="AO156" i="9"/>
  <c r="AO155" i="9"/>
  <c r="AO154" i="9"/>
  <c r="AO153" i="9"/>
  <c r="AO152" i="9"/>
  <c r="AO151" i="9"/>
  <c r="AO150" i="9"/>
  <c r="AO149" i="9"/>
  <c r="AO148" i="9"/>
  <c r="AO147" i="9"/>
  <c r="AO146" i="9"/>
  <c r="AO145" i="9"/>
  <c r="AO144" i="9"/>
  <c r="AO143" i="9"/>
  <c r="AO142" i="9"/>
  <c r="AO141" i="9"/>
  <c r="AO140" i="9"/>
  <c r="AO139" i="9"/>
  <c r="AO138" i="9"/>
  <c r="AO137" i="9"/>
  <c r="AO136" i="9"/>
  <c r="AO135" i="9"/>
  <c r="AO134" i="9"/>
  <c r="AO133" i="9"/>
  <c r="AO132" i="9"/>
  <c r="AO131" i="9"/>
  <c r="AO130" i="9"/>
  <c r="AO129" i="9"/>
  <c r="AO128" i="9"/>
  <c r="AO127" i="9"/>
  <c r="AO126" i="9"/>
  <c r="AO125" i="9"/>
  <c r="AO124" i="9"/>
  <c r="AO123" i="9"/>
  <c r="AO122" i="9"/>
  <c r="AO121" i="9"/>
  <c r="AO120" i="9"/>
  <c r="AO119" i="9"/>
  <c r="AO118" i="9"/>
  <c r="AO117" i="9"/>
  <c r="AO116" i="9"/>
  <c r="AO115" i="9"/>
  <c r="AO114" i="9"/>
  <c r="AO113" i="9"/>
  <c r="AO112" i="9"/>
  <c r="AO111" i="9"/>
  <c r="AO110" i="9"/>
  <c r="AO109" i="9"/>
  <c r="AO108" i="9"/>
  <c r="AO107" i="9"/>
  <c r="AO106" i="9"/>
  <c r="AO105" i="9"/>
  <c r="AO104" i="9"/>
  <c r="AO103" i="9"/>
  <c r="AO102" i="9"/>
  <c r="AO101" i="9"/>
  <c r="AO100" i="9"/>
  <c r="AO99" i="9"/>
  <c r="AO98" i="9"/>
  <c r="AO97" i="9"/>
  <c r="AO96" i="9"/>
  <c r="AO95" i="9"/>
  <c r="AO94" i="9"/>
  <c r="AO93" i="9"/>
  <c r="AO92" i="9"/>
  <c r="AO91" i="9"/>
  <c r="AO90" i="9"/>
  <c r="AO89" i="9"/>
  <c r="AO88" i="9"/>
  <c r="AO87" i="9"/>
  <c r="AO86" i="9"/>
  <c r="AO85" i="9"/>
  <c r="AO84" i="9"/>
  <c r="AO83" i="9"/>
  <c r="AO82" i="9"/>
  <c r="AO81" i="9"/>
  <c r="AO80" i="9"/>
  <c r="AO79" i="9"/>
  <c r="AO78" i="9"/>
  <c r="AO77" i="9"/>
  <c r="AO76" i="9"/>
  <c r="AO75" i="9"/>
  <c r="AO74" i="9"/>
  <c r="AO73" i="9"/>
  <c r="AO72" i="9"/>
  <c r="AO71" i="9"/>
  <c r="AO70" i="9"/>
  <c r="AO69" i="9"/>
  <c r="AO68" i="9"/>
  <c r="AO67" i="9"/>
  <c r="AO66" i="9"/>
  <c r="AO65" i="9"/>
  <c r="AO64" i="9"/>
  <c r="AO63" i="9"/>
  <c r="AO62" i="9"/>
  <c r="AO61" i="9"/>
  <c r="AO60" i="9"/>
  <c r="AO59" i="9"/>
  <c r="AO58" i="9"/>
  <c r="AO57" i="9"/>
  <c r="AO56" i="9"/>
  <c r="AO55" i="9"/>
  <c r="AO54" i="9"/>
  <c r="AO53" i="9"/>
  <c r="AO52" i="9"/>
  <c r="AO51" i="9"/>
  <c r="AO50" i="9"/>
  <c r="AO49" i="9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O5" i="9"/>
  <c r="AN370" i="9"/>
  <c r="AN185" i="9"/>
  <c r="AN184" i="9"/>
  <c r="AN183" i="9"/>
  <c r="AN182" i="9"/>
  <c r="AN181" i="9"/>
  <c r="AN180" i="9"/>
  <c r="AN179" i="9"/>
  <c r="AN178" i="9"/>
  <c r="AN177" i="9"/>
  <c r="AN176" i="9"/>
  <c r="AN175" i="9"/>
  <c r="AN174" i="9"/>
  <c r="AN173" i="9"/>
  <c r="AN172" i="9"/>
  <c r="AN171" i="9"/>
  <c r="AN170" i="9"/>
  <c r="AN169" i="9"/>
  <c r="AN168" i="9"/>
  <c r="AN167" i="9"/>
  <c r="AN166" i="9"/>
  <c r="AN165" i="9"/>
  <c r="AN164" i="9"/>
  <c r="AN163" i="9"/>
  <c r="AN162" i="9"/>
  <c r="AN161" i="9"/>
  <c r="AN160" i="9"/>
  <c r="AN159" i="9"/>
  <c r="AN158" i="9"/>
  <c r="AN157" i="9"/>
  <c r="AN156" i="9"/>
  <c r="AN155" i="9"/>
  <c r="AN154" i="9"/>
  <c r="AN153" i="9"/>
  <c r="AN152" i="9"/>
  <c r="AN151" i="9"/>
  <c r="AN150" i="9"/>
  <c r="AN149" i="9"/>
  <c r="AN148" i="9"/>
  <c r="AN147" i="9"/>
  <c r="AN146" i="9"/>
  <c r="AN145" i="9"/>
  <c r="AN144" i="9"/>
  <c r="AN143" i="9"/>
  <c r="AN142" i="9"/>
  <c r="AN141" i="9"/>
  <c r="AN140" i="9"/>
  <c r="AN139" i="9"/>
  <c r="AN138" i="9"/>
  <c r="AN137" i="9"/>
  <c r="AN136" i="9"/>
  <c r="AN135" i="9"/>
  <c r="AN134" i="9"/>
  <c r="AN133" i="9"/>
  <c r="AN132" i="9"/>
  <c r="AN131" i="9"/>
  <c r="AN130" i="9"/>
  <c r="AN129" i="9"/>
  <c r="AN128" i="9"/>
  <c r="AN127" i="9"/>
  <c r="AN126" i="9"/>
  <c r="AN125" i="9"/>
  <c r="AN124" i="9"/>
  <c r="AN123" i="9"/>
  <c r="AN122" i="9"/>
  <c r="AN121" i="9"/>
  <c r="AN120" i="9"/>
  <c r="AN119" i="9"/>
  <c r="AN118" i="9"/>
  <c r="AN117" i="9"/>
  <c r="AN116" i="9"/>
  <c r="AN115" i="9"/>
  <c r="AN114" i="9"/>
  <c r="AN113" i="9"/>
  <c r="AN112" i="9"/>
  <c r="AN111" i="9"/>
  <c r="AN110" i="9"/>
  <c r="AN109" i="9"/>
  <c r="AN108" i="9"/>
  <c r="AN107" i="9"/>
  <c r="AN106" i="9"/>
  <c r="AN105" i="9"/>
  <c r="AN104" i="9"/>
  <c r="AN103" i="9"/>
  <c r="AN102" i="9"/>
  <c r="AN101" i="9"/>
  <c r="AN100" i="9"/>
  <c r="AN99" i="9"/>
  <c r="AN98" i="9"/>
  <c r="AN97" i="9"/>
  <c r="AN96" i="9"/>
  <c r="AN95" i="9"/>
  <c r="AN94" i="9"/>
  <c r="AN93" i="9"/>
  <c r="AN92" i="9"/>
  <c r="AN91" i="9"/>
  <c r="AN90" i="9"/>
  <c r="AN89" i="9"/>
  <c r="AN88" i="9"/>
  <c r="AN87" i="9"/>
  <c r="AN86" i="9"/>
  <c r="AN85" i="9"/>
  <c r="AN84" i="9"/>
  <c r="AN83" i="9"/>
  <c r="AN82" i="9"/>
  <c r="AN81" i="9"/>
  <c r="AN80" i="9"/>
  <c r="AN79" i="9"/>
  <c r="AN78" i="9"/>
  <c r="AN77" i="9"/>
  <c r="AN76" i="9"/>
  <c r="AN75" i="9"/>
  <c r="AN74" i="9"/>
  <c r="AN73" i="9"/>
  <c r="AN72" i="9"/>
  <c r="AN71" i="9"/>
  <c r="AN70" i="9"/>
  <c r="AN69" i="9"/>
  <c r="AN68" i="9"/>
  <c r="AN67" i="9"/>
  <c r="AN66" i="9"/>
  <c r="AN65" i="9"/>
  <c r="AN64" i="9"/>
  <c r="AN63" i="9"/>
  <c r="AN62" i="9"/>
  <c r="AN61" i="9"/>
  <c r="AN60" i="9"/>
  <c r="AN59" i="9"/>
  <c r="AN58" i="9"/>
  <c r="AN57" i="9"/>
  <c r="AN56" i="9"/>
  <c r="AN55" i="9"/>
  <c r="AN54" i="9"/>
  <c r="AN53" i="9"/>
  <c r="AN52" i="9"/>
  <c r="AN51" i="9"/>
  <c r="AN50" i="9"/>
  <c r="AN49" i="9"/>
  <c r="AN48" i="9"/>
  <c r="AN47" i="9"/>
  <c r="AN46" i="9"/>
  <c r="AN45" i="9"/>
  <c r="AN44" i="9"/>
  <c r="AN43" i="9"/>
  <c r="AN42" i="9"/>
  <c r="AN41" i="9"/>
  <c r="AN40" i="9"/>
  <c r="AN39" i="9"/>
  <c r="AN38" i="9"/>
  <c r="AN37" i="9"/>
  <c r="AN36" i="9"/>
  <c r="AN35" i="9"/>
  <c r="AN34" i="9"/>
  <c r="AN33" i="9"/>
  <c r="AN32" i="9"/>
  <c r="AN31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5" i="9"/>
  <c r="AM370" i="9"/>
  <c r="AM185" i="9"/>
  <c r="AM184" i="9"/>
  <c r="AM183" i="9"/>
  <c r="AM182" i="9"/>
  <c r="AM181" i="9"/>
  <c r="AM180" i="9"/>
  <c r="AM179" i="9"/>
  <c r="AM178" i="9"/>
  <c r="AM177" i="9"/>
  <c r="AM176" i="9"/>
  <c r="AM175" i="9"/>
  <c r="AM174" i="9"/>
  <c r="AM173" i="9"/>
  <c r="AM172" i="9"/>
  <c r="AM171" i="9"/>
  <c r="AM170" i="9"/>
  <c r="AM169" i="9"/>
  <c r="AM168" i="9"/>
  <c r="AM167" i="9"/>
  <c r="AM166" i="9"/>
  <c r="AM165" i="9"/>
  <c r="AM164" i="9"/>
  <c r="AM163" i="9"/>
  <c r="AM162" i="9"/>
  <c r="AM161" i="9"/>
  <c r="AM160" i="9"/>
  <c r="AM159" i="9"/>
  <c r="AM158" i="9"/>
  <c r="AM157" i="9"/>
  <c r="AM156" i="9"/>
  <c r="AM155" i="9"/>
  <c r="AM154" i="9"/>
  <c r="AM153" i="9"/>
  <c r="AM152" i="9"/>
  <c r="AM151" i="9"/>
  <c r="AM150" i="9"/>
  <c r="AM149" i="9"/>
  <c r="AM148" i="9"/>
  <c r="AM147" i="9"/>
  <c r="AM146" i="9"/>
  <c r="AM145" i="9"/>
  <c r="AM144" i="9"/>
  <c r="AM143" i="9"/>
  <c r="AM142" i="9"/>
  <c r="AM141" i="9"/>
  <c r="AM140" i="9"/>
  <c r="AM139" i="9"/>
  <c r="AM138" i="9"/>
  <c r="AM137" i="9"/>
  <c r="AM136" i="9"/>
  <c r="AM135" i="9"/>
  <c r="AM134" i="9"/>
  <c r="AM133" i="9"/>
  <c r="AM132" i="9"/>
  <c r="AM131" i="9"/>
  <c r="AM130" i="9"/>
  <c r="AM129" i="9"/>
  <c r="AM128" i="9"/>
  <c r="AM127" i="9"/>
  <c r="AM126" i="9"/>
  <c r="AM125" i="9"/>
  <c r="AM124" i="9"/>
  <c r="AM123" i="9"/>
  <c r="AM122" i="9"/>
  <c r="AM121" i="9"/>
  <c r="AM120" i="9"/>
  <c r="AM119" i="9"/>
  <c r="AM118" i="9"/>
  <c r="AM117" i="9"/>
  <c r="AM116" i="9"/>
  <c r="AM115" i="9"/>
  <c r="AM114" i="9"/>
  <c r="AM113" i="9"/>
  <c r="AM112" i="9"/>
  <c r="AM111" i="9"/>
  <c r="AM110" i="9"/>
  <c r="AM109" i="9"/>
  <c r="AM108" i="9"/>
  <c r="AM107" i="9"/>
  <c r="AM106" i="9"/>
  <c r="AM105" i="9"/>
  <c r="AM104" i="9"/>
  <c r="AM103" i="9"/>
  <c r="AM102" i="9"/>
  <c r="AM101" i="9"/>
  <c r="AM100" i="9"/>
  <c r="AM99" i="9"/>
  <c r="AM98" i="9"/>
  <c r="AM97" i="9"/>
  <c r="AM96" i="9"/>
  <c r="AM95" i="9"/>
  <c r="AM94" i="9"/>
  <c r="AM93" i="9"/>
  <c r="AM92" i="9"/>
  <c r="AM91" i="9"/>
  <c r="AM90" i="9"/>
  <c r="AM89" i="9"/>
  <c r="AM88" i="9"/>
  <c r="AM87" i="9"/>
  <c r="AM86" i="9"/>
  <c r="AM85" i="9"/>
  <c r="AM84" i="9"/>
  <c r="AM83" i="9"/>
  <c r="AM82" i="9"/>
  <c r="AM81" i="9"/>
  <c r="AM80" i="9"/>
  <c r="AM79" i="9"/>
  <c r="AM78" i="9"/>
  <c r="AM77" i="9"/>
  <c r="AM76" i="9"/>
  <c r="AM75" i="9"/>
  <c r="AM74" i="9"/>
  <c r="AM73" i="9"/>
  <c r="AM72" i="9"/>
  <c r="AM71" i="9"/>
  <c r="AM70" i="9"/>
  <c r="AM69" i="9"/>
  <c r="AM68" i="9"/>
  <c r="AM67" i="9"/>
  <c r="AM66" i="9"/>
  <c r="AM65" i="9"/>
  <c r="AM64" i="9"/>
  <c r="AM63" i="9"/>
  <c r="AM62" i="9"/>
  <c r="AM61" i="9"/>
  <c r="AM60" i="9"/>
  <c r="AM59" i="9"/>
  <c r="AM58" i="9"/>
  <c r="AM57" i="9"/>
  <c r="AM56" i="9"/>
  <c r="AM55" i="9"/>
  <c r="AM54" i="9"/>
  <c r="AM53" i="9"/>
  <c r="AM52" i="9"/>
  <c r="AM51" i="9"/>
  <c r="AM50" i="9"/>
  <c r="AM49" i="9"/>
  <c r="AM48" i="9"/>
  <c r="AM47" i="9"/>
  <c r="AM46" i="9"/>
  <c r="AM45" i="9"/>
  <c r="AM44" i="9"/>
  <c r="AM43" i="9"/>
  <c r="AM42" i="9"/>
  <c r="AM41" i="9"/>
  <c r="AM40" i="9"/>
  <c r="AM39" i="9"/>
  <c r="AM38" i="9"/>
  <c r="AM37" i="9"/>
  <c r="AM36" i="9"/>
  <c r="AM35" i="9"/>
  <c r="AM34" i="9"/>
  <c r="AM33" i="9"/>
  <c r="AM32" i="9"/>
  <c r="AM31" i="9"/>
  <c r="AM30" i="9"/>
  <c r="AM29" i="9"/>
  <c r="AM28" i="9"/>
  <c r="AM27" i="9"/>
  <c r="AM26" i="9"/>
  <c r="AM25" i="9"/>
  <c r="AM24" i="9"/>
  <c r="AM23" i="9"/>
  <c r="AM22" i="9"/>
  <c r="AM21" i="9"/>
  <c r="AM20" i="9"/>
  <c r="AM19" i="9"/>
  <c r="AM18" i="9"/>
  <c r="AM17" i="9"/>
  <c r="AM16" i="9"/>
  <c r="AM15" i="9"/>
  <c r="AM14" i="9"/>
  <c r="AM13" i="9"/>
  <c r="AM12" i="9"/>
  <c r="AM11" i="9"/>
  <c r="AM10" i="9"/>
  <c r="AM9" i="9"/>
  <c r="AM8" i="9"/>
  <c r="AM7" i="9"/>
  <c r="AM6" i="9"/>
  <c r="AM5" i="9"/>
  <c r="AL370" i="9"/>
  <c r="AL185" i="9"/>
  <c r="AL184" i="9"/>
  <c r="AL183" i="9"/>
  <c r="AL182" i="9"/>
  <c r="AL181" i="9"/>
  <c r="AL180" i="9"/>
  <c r="AL179" i="9"/>
  <c r="AL178" i="9"/>
  <c r="AL177" i="9"/>
  <c r="AL176" i="9"/>
  <c r="AL175" i="9"/>
  <c r="AL174" i="9"/>
  <c r="AL173" i="9"/>
  <c r="AL172" i="9"/>
  <c r="AL171" i="9"/>
  <c r="AL170" i="9"/>
  <c r="AL169" i="9"/>
  <c r="AL168" i="9"/>
  <c r="AL167" i="9"/>
  <c r="AL166" i="9"/>
  <c r="AL165" i="9"/>
  <c r="AL164" i="9"/>
  <c r="AL163" i="9"/>
  <c r="AL162" i="9"/>
  <c r="AL161" i="9"/>
  <c r="AL160" i="9"/>
  <c r="AL159" i="9"/>
  <c r="AL158" i="9"/>
  <c r="AL157" i="9"/>
  <c r="AL156" i="9"/>
  <c r="AL155" i="9"/>
  <c r="AL154" i="9"/>
  <c r="AL153" i="9"/>
  <c r="AL152" i="9"/>
  <c r="AL151" i="9"/>
  <c r="AL150" i="9"/>
  <c r="AL149" i="9"/>
  <c r="AL148" i="9"/>
  <c r="AL147" i="9"/>
  <c r="AL146" i="9"/>
  <c r="AL145" i="9"/>
  <c r="AL144" i="9"/>
  <c r="AL143" i="9"/>
  <c r="AL142" i="9"/>
  <c r="AL141" i="9"/>
  <c r="AL140" i="9"/>
  <c r="AL139" i="9"/>
  <c r="AL138" i="9"/>
  <c r="AL137" i="9"/>
  <c r="AL136" i="9"/>
  <c r="AL135" i="9"/>
  <c r="AL134" i="9"/>
  <c r="AL133" i="9"/>
  <c r="AL132" i="9"/>
  <c r="AL131" i="9"/>
  <c r="AL130" i="9"/>
  <c r="AL129" i="9"/>
  <c r="AL128" i="9"/>
  <c r="AL127" i="9"/>
  <c r="AL126" i="9"/>
  <c r="AL125" i="9"/>
  <c r="AL124" i="9"/>
  <c r="AL123" i="9"/>
  <c r="AL122" i="9"/>
  <c r="AL121" i="9"/>
  <c r="AL120" i="9"/>
  <c r="AL119" i="9"/>
  <c r="AL118" i="9"/>
  <c r="AL117" i="9"/>
  <c r="AL116" i="9"/>
  <c r="AL115" i="9"/>
  <c r="AL114" i="9"/>
  <c r="AL113" i="9"/>
  <c r="AL112" i="9"/>
  <c r="AL111" i="9"/>
  <c r="AL110" i="9"/>
  <c r="AL109" i="9"/>
  <c r="AL108" i="9"/>
  <c r="AL107" i="9"/>
  <c r="AL106" i="9"/>
  <c r="AL105" i="9"/>
  <c r="AL104" i="9"/>
  <c r="AL103" i="9"/>
  <c r="AL102" i="9"/>
  <c r="AL101" i="9"/>
  <c r="AL100" i="9"/>
  <c r="AL99" i="9"/>
  <c r="AL98" i="9"/>
  <c r="AL97" i="9"/>
  <c r="AL96" i="9"/>
  <c r="AL95" i="9"/>
  <c r="AL94" i="9"/>
  <c r="AL93" i="9"/>
  <c r="AL92" i="9"/>
  <c r="AL91" i="9"/>
  <c r="AL90" i="9"/>
  <c r="AL89" i="9"/>
  <c r="AL88" i="9"/>
  <c r="AL87" i="9"/>
  <c r="AL86" i="9"/>
  <c r="AL85" i="9"/>
  <c r="AL84" i="9"/>
  <c r="AL83" i="9"/>
  <c r="AL82" i="9"/>
  <c r="AL81" i="9"/>
  <c r="AL80" i="9"/>
  <c r="AL79" i="9"/>
  <c r="AL78" i="9"/>
  <c r="AL77" i="9"/>
  <c r="AL76" i="9"/>
  <c r="AL75" i="9"/>
  <c r="AL74" i="9"/>
  <c r="AL73" i="9"/>
  <c r="AL72" i="9"/>
  <c r="AL71" i="9"/>
  <c r="AL70" i="9"/>
  <c r="AL69" i="9"/>
  <c r="AL68" i="9"/>
  <c r="AL67" i="9"/>
  <c r="AL66" i="9"/>
  <c r="AL65" i="9"/>
  <c r="AL64" i="9"/>
  <c r="AL63" i="9"/>
  <c r="AL62" i="9"/>
  <c r="AL61" i="9"/>
  <c r="AL60" i="9"/>
  <c r="AL59" i="9"/>
  <c r="AL58" i="9"/>
  <c r="AL57" i="9"/>
  <c r="AL56" i="9"/>
  <c r="AL55" i="9"/>
  <c r="AL54" i="9"/>
  <c r="AL53" i="9"/>
  <c r="AL52" i="9"/>
  <c r="AL51" i="9"/>
  <c r="AL50" i="9"/>
  <c r="AL49" i="9"/>
  <c r="AL48" i="9"/>
  <c r="AL47" i="9"/>
  <c r="AL46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L5" i="9"/>
  <c r="AK370" i="9"/>
  <c r="AK185" i="9"/>
  <c r="AK184" i="9"/>
  <c r="AK183" i="9"/>
  <c r="AK182" i="9"/>
  <c r="AK181" i="9"/>
  <c r="AK180" i="9"/>
  <c r="AK179" i="9"/>
  <c r="AK178" i="9"/>
  <c r="AK177" i="9"/>
  <c r="AK176" i="9"/>
  <c r="AK175" i="9"/>
  <c r="AK174" i="9"/>
  <c r="AK173" i="9"/>
  <c r="AK172" i="9"/>
  <c r="AK171" i="9"/>
  <c r="AK170" i="9"/>
  <c r="AK169" i="9"/>
  <c r="AK168" i="9"/>
  <c r="AK167" i="9"/>
  <c r="AK166" i="9"/>
  <c r="AK165" i="9"/>
  <c r="AK164" i="9"/>
  <c r="AK163" i="9"/>
  <c r="AK162" i="9"/>
  <c r="AK161" i="9"/>
  <c r="AK160" i="9"/>
  <c r="AK159" i="9"/>
  <c r="AK158" i="9"/>
  <c r="AK157" i="9"/>
  <c r="AK156" i="9"/>
  <c r="AK155" i="9"/>
  <c r="AK154" i="9"/>
  <c r="AK153" i="9"/>
  <c r="AK152" i="9"/>
  <c r="AK151" i="9"/>
  <c r="AK150" i="9"/>
  <c r="AK149" i="9"/>
  <c r="AK148" i="9"/>
  <c r="AK147" i="9"/>
  <c r="AK146" i="9"/>
  <c r="AK145" i="9"/>
  <c r="AK144" i="9"/>
  <c r="AK143" i="9"/>
  <c r="AK142" i="9"/>
  <c r="AK141" i="9"/>
  <c r="AK140" i="9"/>
  <c r="AK139" i="9"/>
  <c r="AK138" i="9"/>
  <c r="AK137" i="9"/>
  <c r="AK136" i="9"/>
  <c r="AK135" i="9"/>
  <c r="AK134" i="9"/>
  <c r="AK133" i="9"/>
  <c r="AK132" i="9"/>
  <c r="AK131" i="9"/>
  <c r="AK130" i="9"/>
  <c r="AK129" i="9"/>
  <c r="AK128" i="9"/>
  <c r="AK127" i="9"/>
  <c r="AK126" i="9"/>
  <c r="AK125" i="9"/>
  <c r="AK124" i="9"/>
  <c r="AK123" i="9"/>
  <c r="AK122" i="9"/>
  <c r="AK121" i="9"/>
  <c r="AK120" i="9"/>
  <c r="AK119" i="9"/>
  <c r="AK118" i="9"/>
  <c r="AK117" i="9"/>
  <c r="AK116" i="9"/>
  <c r="AK115" i="9"/>
  <c r="AK114" i="9"/>
  <c r="AK113" i="9"/>
  <c r="AK112" i="9"/>
  <c r="AK111" i="9"/>
  <c r="AK110" i="9"/>
  <c r="AK109" i="9"/>
  <c r="AK108" i="9"/>
  <c r="AK107" i="9"/>
  <c r="AK106" i="9"/>
  <c r="AK105" i="9"/>
  <c r="AK104" i="9"/>
  <c r="AK103" i="9"/>
  <c r="AK102" i="9"/>
  <c r="AK101" i="9"/>
  <c r="AK100" i="9"/>
  <c r="AK99" i="9"/>
  <c r="AK98" i="9"/>
  <c r="AK97" i="9"/>
  <c r="AK96" i="9"/>
  <c r="AK95" i="9"/>
  <c r="AK94" i="9"/>
  <c r="AK93" i="9"/>
  <c r="AK92" i="9"/>
  <c r="AK91" i="9"/>
  <c r="AK90" i="9"/>
  <c r="AK89" i="9"/>
  <c r="AK88" i="9"/>
  <c r="AK87" i="9"/>
  <c r="AK86" i="9"/>
  <c r="AK85" i="9"/>
  <c r="AK84" i="9"/>
  <c r="AK83" i="9"/>
  <c r="AK82" i="9"/>
  <c r="AK81" i="9"/>
  <c r="AK80" i="9"/>
  <c r="AK79" i="9"/>
  <c r="AK78" i="9"/>
  <c r="AK77" i="9"/>
  <c r="AK76" i="9"/>
  <c r="AK75" i="9"/>
  <c r="AK74" i="9"/>
  <c r="AK73" i="9"/>
  <c r="AK72" i="9"/>
  <c r="AK71" i="9"/>
  <c r="AK70" i="9"/>
  <c r="AK69" i="9"/>
  <c r="AK68" i="9"/>
  <c r="AK67" i="9"/>
  <c r="AK66" i="9"/>
  <c r="AK65" i="9"/>
  <c r="AK64" i="9"/>
  <c r="AK63" i="9"/>
  <c r="AK62" i="9"/>
  <c r="AK61" i="9"/>
  <c r="AK60" i="9"/>
  <c r="AK59" i="9"/>
  <c r="AK58" i="9"/>
  <c r="AK57" i="9"/>
  <c r="AK56" i="9"/>
  <c r="AK55" i="9"/>
  <c r="AK54" i="9"/>
  <c r="AK53" i="9"/>
  <c r="AK52" i="9"/>
  <c r="AK51" i="9"/>
  <c r="AK50" i="9"/>
  <c r="AK49" i="9"/>
  <c r="AK48" i="9"/>
  <c r="AK47" i="9"/>
  <c r="AK46" i="9"/>
  <c r="AK45" i="9"/>
  <c r="AK44" i="9"/>
  <c r="AK43" i="9"/>
  <c r="AK42" i="9"/>
  <c r="AK41" i="9"/>
  <c r="AK40" i="9"/>
  <c r="AK39" i="9"/>
  <c r="AK38" i="9"/>
  <c r="AK37" i="9"/>
  <c r="AK36" i="9"/>
  <c r="AK35" i="9"/>
  <c r="AK34" i="9"/>
  <c r="AK33" i="9"/>
  <c r="AK32" i="9"/>
  <c r="AK31" i="9"/>
  <c r="AK30" i="9"/>
  <c r="AK29" i="9"/>
  <c r="AK2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4" i="9"/>
  <c r="AK13" i="9"/>
  <c r="AK12" i="9"/>
  <c r="AK11" i="9"/>
  <c r="AK10" i="9"/>
  <c r="AK9" i="9"/>
  <c r="AK8" i="9"/>
  <c r="AK7" i="9"/>
  <c r="AK6" i="9"/>
  <c r="AK5" i="9"/>
  <c r="AJ370" i="9"/>
  <c r="AJ185" i="9"/>
  <c r="AJ184" i="9"/>
  <c r="AJ183" i="9"/>
  <c r="AJ182" i="9"/>
  <c r="AJ181" i="9"/>
  <c r="AJ180" i="9"/>
  <c r="AJ179" i="9"/>
  <c r="AJ178" i="9"/>
  <c r="AJ177" i="9"/>
  <c r="AJ176" i="9"/>
  <c r="AJ175" i="9"/>
  <c r="AJ174" i="9"/>
  <c r="AJ173" i="9"/>
  <c r="AJ172" i="9"/>
  <c r="AJ171" i="9"/>
  <c r="AJ170" i="9"/>
  <c r="AJ169" i="9"/>
  <c r="AJ168" i="9"/>
  <c r="AJ167" i="9"/>
  <c r="AJ166" i="9"/>
  <c r="AJ165" i="9"/>
  <c r="AJ164" i="9"/>
  <c r="AJ163" i="9"/>
  <c r="AJ162" i="9"/>
  <c r="AJ161" i="9"/>
  <c r="AJ160" i="9"/>
  <c r="AJ159" i="9"/>
  <c r="AJ158" i="9"/>
  <c r="AJ157" i="9"/>
  <c r="AJ156" i="9"/>
  <c r="AJ155" i="9"/>
  <c r="AJ154" i="9"/>
  <c r="AJ153" i="9"/>
  <c r="AJ152" i="9"/>
  <c r="AJ151" i="9"/>
  <c r="AJ150" i="9"/>
  <c r="AJ149" i="9"/>
  <c r="AJ148" i="9"/>
  <c r="AJ147" i="9"/>
  <c r="AJ146" i="9"/>
  <c r="AJ145" i="9"/>
  <c r="AJ144" i="9"/>
  <c r="AJ143" i="9"/>
  <c r="AJ142" i="9"/>
  <c r="AJ141" i="9"/>
  <c r="AJ140" i="9"/>
  <c r="AJ139" i="9"/>
  <c r="AJ138" i="9"/>
  <c r="AJ137" i="9"/>
  <c r="AJ136" i="9"/>
  <c r="AJ135" i="9"/>
  <c r="AJ134" i="9"/>
  <c r="AJ133" i="9"/>
  <c r="AJ132" i="9"/>
  <c r="AJ131" i="9"/>
  <c r="AJ130" i="9"/>
  <c r="AJ129" i="9"/>
  <c r="AJ128" i="9"/>
  <c r="AJ127" i="9"/>
  <c r="AJ126" i="9"/>
  <c r="AJ125" i="9"/>
  <c r="AJ124" i="9"/>
  <c r="AJ123" i="9"/>
  <c r="AJ122" i="9"/>
  <c r="AJ121" i="9"/>
  <c r="AJ120" i="9"/>
  <c r="AJ119" i="9"/>
  <c r="AJ118" i="9"/>
  <c r="AJ117" i="9"/>
  <c r="AJ116" i="9"/>
  <c r="AJ115" i="9"/>
  <c r="AJ114" i="9"/>
  <c r="AJ113" i="9"/>
  <c r="AJ112" i="9"/>
  <c r="AJ111" i="9"/>
  <c r="AJ110" i="9"/>
  <c r="AJ109" i="9"/>
  <c r="AJ108" i="9"/>
  <c r="AJ107" i="9"/>
  <c r="AJ106" i="9"/>
  <c r="AJ105" i="9"/>
  <c r="AJ104" i="9"/>
  <c r="AJ103" i="9"/>
  <c r="AJ102" i="9"/>
  <c r="AJ101" i="9"/>
  <c r="AJ100" i="9"/>
  <c r="AJ99" i="9"/>
  <c r="AJ98" i="9"/>
  <c r="AJ97" i="9"/>
  <c r="AJ96" i="9"/>
  <c r="AJ95" i="9"/>
  <c r="AJ94" i="9"/>
  <c r="AJ93" i="9"/>
  <c r="AJ92" i="9"/>
  <c r="AJ91" i="9"/>
  <c r="AJ90" i="9"/>
  <c r="AJ89" i="9"/>
  <c r="AJ88" i="9"/>
  <c r="AJ87" i="9"/>
  <c r="AJ86" i="9"/>
  <c r="AJ85" i="9"/>
  <c r="AJ84" i="9"/>
  <c r="AJ83" i="9"/>
  <c r="AJ82" i="9"/>
  <c r="AJ81" i="9"/>
  <c r="AJ80" i="9"/>
  <c r="AJ79" i="9"/>
  <c r="AJ78" i="9"/>
  <c r="AJ77" i="9"/>
  <c r="AJ76" i="9"/>
  <c r="AJ75" i="9"/>
  <c r="AJ74" i="9"/>
  <c r="AJ73" i="9"/>
  <c r="AJ72" i="9"/>
  <c r="AJ71" i="9"/>
  <c r="AJ70" i="9"/>
  <c r="AJ69" i="9"/>
  <c r="AJ68" i="9"/>
  <c r="AJ67" i="9"/>
  <c r="AJ66" i="9"/>
  <c r="AJ65" i="9"/>
  <c r="AJ64" i="9"/>
  <c r="AJ63" i="9"/>
  <c r="AJ62" i="9"/>
  <c r="AJ61" i="9"/>
  <c r="AJ60" i="9"/>
  <c r="AJ59" i="9"/>
  <c r="AJ58" i="9"/>
  <c r="AJ57" i="9"/>
  <c r="AJ56" i="9"/>
  <c r="AJ55" i="9"/>
  <c r="AJ54" i="9"/>
  <c r="AJ53" i="9"/>
  <c r="AJ52" i="9"/>
  <c r="AJ51" i="9"/>
  <c r="AJ50" i="9"/>
  <c r="AJ49" i="9"/>
  <c r="AJ48" i="9"/>
  <c r="AJ47" i="9"/>
  <c r="AJ46" i="9"/>
  <c r="AJ45" i="9"/>
  <c r="AJ44" i="9"/>
  <c r="AJ43" i="9"/>
  <c r="AJ42" i="9"/>
  <c r="AJ41" i="9"/>
  <c r="AJ40" i="9"/>
  <c r="AJ39" i="9"/>
  <c r="AJ38" i="9"/>
  <c r="AJ37" i="9"/>
  <c r="AJ36" i="9"/>
  <c r="AJ35" i="9"/>
  <c r="AJ34" i="9"/>
  <c r="AJ33" i="9"/>
  <c r="AJ32" i="9"/>
  <c r="AJ31" i="9"/>
  <c r="AJ30" i="9"/>
  <c r="AJ29" i="9"/>
  <c r="AJ28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AJ7" i="9"/>
  <c r="AJ6" i="9"/>
  <c r="AJ5" i="9"/>
  <c r="AI370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H370" i="9"/>
  <c r="AH185" i="9"/>
  <c r="AH184" i="9"/>
  <c r="AH183" i="9"/>
  <c r="AH182" i="9"/>
  <c r="AH181" i="9"/>
  <c r="AH180" i="9"/>
  <c r="AH179" i="9"/>
  <c r="AH178" i="9"/>
  <c r="AH177" i="9"/>
  <c r="AH176" i="9"/>
  <c r="AH175" i="9"/>
  <c r="AH174" i="9"/>
  <c r="AH173" i="9"/>
  <c r="AH172" i="9"/>
  <c r="AH171" i="9"/>
  <c r="AH170" i="9"/>
  <c r="AH169" i="9"/>
  <c r="AH168" i="9"/>
  <c r="AH167" i="9"/>
  <c r="AH166" i="9"/>
  <c r="AH165" i="9"/>
  <c r="AH164" i="9"/>
  <c r="AH163" i="9"/>
  <c r="AH162" i="9"/>
  <c r="AH161" i="9"/>
  <c r="AH160" i="9"/>
  <c r="AH159" i="9"/>
  <c r="AH158" i="9"/>
  <c r="AH157" i="9"/>
  <c r="AH156" i="9"/>
  <c r="AH155" i="9"/>
  <c r="AH154" i="9"/>
  <c r="AH153" i="9"/>
  <c r="AH152" i="9"/>
  <c r="AH151" i="9"/>
  <c r="AH150" i="9"/>
  <c r="AH149" i="9"/>
  <c r="AH148" i="9"/>
  <c r="AH147" i="9"/>
  <c r="AH146" i="9"/>
  <c r="AH145" i="9"/>
  <c r="AH144" i="9"/>
  <c r="AH143" i="9"/>
  <c r="AH142" i="9"/>
  <c r="AH141" i="9"/>
  <c r="AH140" i="9"/>
  <c r="AH139" i="9"/>
  <c r="AH138" i="9"/>
  <c r="AH137" i="9"/>
  <c r="AH136" i="9"/>
  <c r="AH135" i="9"/>
  <c r="AH134" i="9"/>
  <c r="AH133" i="9"/>
  <c r="AH132" i="9"/>
  <c r="AH131" i="9"/>
  <c r="AH130" i="9"/>
  <c r="AH129" i="9"/>
  <c r="AH128" i="9"/>
  <c r="AH127" i="9"/>
  <c r="AH126" i="9"/>
  <c r="AH125" i="9"/>
  <c r="AH124" i="9"/>
  <c r="AH123" i="9"/>
  <c r="AH122" i="9"/>
  <c r="AH121" i="9"/>
  <c r="AH120" i="9"/>
  <c r="AH119" i="9"/>
  <c r="AH118" i="9"/>
  <c r="AH117" i="9"/>
  <c r="AH116" i="9"/>
  <c r="AH115" i="9"/>
  <c r="AH114" i="9"/>
  <c r="AH113" i="9"/>
  <c r="AH112" i="9"/>
  <c r="AH111" i="9"/>
  <c r="AH110" i="9"/>
  <c r="AH109" i="9"/>
  <c r="AH108" i="9"/>
  <c r="AH107" i="9"/>
  <c r="AH106" i="9"/>
  <c r="AH105" i="9"/>
  <c r="AH104" i="9"/>
  <c r="AH103" i="9"/>
  <c r="AH102" i="9"/>
  <c r="AH101" i="9"/>
  <c r="AH100" i="9"/>
  <c r="AH99" i="9"/>
  <c r="AH98" i="9"/>
  <c r="AH97" i="9"/>
  <c r="AH96" i="9"/>
  <c r="AH95" i="9"/>
  <c r="AH94" i="9"/>
  <c r="AH93" i="9"/>
  <c r="AH92" i="9"/>
  <c r="AH91" i="9"/>
  <c r="AH90" i="9"/>
  <c r="AH89" i="9"/>
  <c r="AH88" i="9"/>
  <c r="AH87" i="9"/>
  <c r="AH86" i="9"/>
  <c r="AH85" i="9"/>
  <c r="AH84" i="9"/>
  <c r="AH83" i="9"/>
  <c r="AH82" i="9"/>
  <c r="AH81" i="9"/>
  <c r="AH80" i="9"/>
  <c r="AH79" i="9"/>
  <c r="AH78" i="9"/>
  <c r="AH77" i="9"/>
  <c r="AH76" i="9"/>
  <c r="AH75" i="9"/>
  <c r="AH74" i="9"/>
  <c r="AH73" i="9"/>
  <c r="AH72" i="9"/>
  <c r="AH71" i="9"/>
  <c r="AH70" i="9"/>
  <c r="AH69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7" i="9"/>
  <c r="AH6" i="9"/>
  <c r="AH5" i="9"/>
  <c r="AG370" i="9"/>
  <c r="AG185" i="9"/>
  <c r="AG184" i="9"/>
  <c r="AG183" i="9"/>
  <c r="AG182" i="9"/>
  <c r="AG181" i="9"/>
  <c r="AG180" i="9"/>
  <c r="AG179" i="9"/>
  <c r="AG178" i="9"/>
  <c r="AG177" i="9"/>
  <c r="AG176" i="9"/>
  <c r="AG175" i="9"/>
  <c r="AG174" i="9"/>
  <c r="AG173" i="9"/>
  <c r="AG172" i="9"/>
  <c r="AG171" i="9"/>
  <c r="AG170" i="9"/>
  <c r="AG169" i="9"/>
  <c r="AG168" i="9"/>
  <c r="AG167" i="9"/>
  <c r="AG166" i="9"/>
  <c r="AG165" i="9"/>
  <c r="AG164" i="9"/>
  <c r="AG163" i="9"/>
  <c r="AG162" i="9"/>
  <c r="AG161" i="9"/>
  <c r="AG160" i="9"/>
  <c r="AG159" i="9"/>
  <c r="AG158" i="9"/>
  <c r="AG157" i="9"/>
  <c r="AG156" i="9"/>
  <c r="AG155" i="9"/>
  <c r="AG154" i="9"/>
  <c r="AG153" i="9"/>
  <c r="AG152" i="9"/>
  <c r="AG151" i="9"/>
  <c r="AG150" i="9"/>
  <c r="AG149" i="9"/>
  <c r="AG148" i="9"/>
  <c r="AG147" i="9"/>
  <c r="AG146" i="9"/>
  <c r="AG145" i="9"/>
  <c r="AG144" i="9"/>
  <c r="AG143" i="9"/>
  <c r="AG142" i="9"/>
  <c r="AG141" i="9"/>
  <c r="AG140" i="9"/>
  <c r="AG139" i="9"/>
  <c r="AG138" i="9"/>
  <c r="AG137" i="9"/>
  <c r="AG136" i="9"/>
  <c r="AG135" i="9"/>
  <c r="AG134" i="9"/>
  <c r="AG133" i="9"/>
  <c r="AG132" i="9"/>
  <c r="AG131" i="9"/>
  <c r="AG130" i="9"/>
  <c r="AG129" i="9"/>
  <c r="AG128" i="9"/>
  <c r="AG127" i="9"/>
  <c r="AG126" i="9"/>
  <c r="AG125" i="9"/>
  <c r="AG124" i="9"/>
  <c r="AG123" i="9"/>
  <c r="AG122" i="9"/>
  <c r="AG121" i="9"/>
  <c r="AG120" i="9"/>
  <c r="AG119" i="9"/>
  <c r="AG118" i="9"/>
  <c r="AG117" i="9"/>
  <c r="AG116" i="9"/>
  <c r="AG115" i="9"/>
  <c r="AG114" i="9"/>
  <c r="AG113" i="9"/>
  <c r="AG112" i="9"/>
  <c r="AG111" i="9"/>
  <c r="AG110" i="9"/>
  <c r="AG109" i="9"/>
  <c r="AG108" i="9"/>
  <c r="AG107" i="9"/>
  <c r="AG106" i="9"/>
  <c r="AG105" i="9"/>
  <c r="AG104" i="9"/>
  <c r="AG103" i="9"/>
  <c r="AG102" i="9"/>
  <c r="AG101" i="9"/>
  <c r="AG100" i="9"/>
  <c r="AG99" i="9"/>
  <c r="AG98" i="9"/>
  <c r="AG97" i="9"/>
  <c r="AG96" i="9"/>
  <c r="AG95" i="9"/>
  <c r="AG94" i="9"/>
  <c r="AG93" i="9"/>
  <c r="AG92" i="9"/>
  <c r="AG91" i="9"/>
  <c r="AG90" i="9"/>
  <c r="AG89" i="9"/>
  <c r="AG88" i="9"/>
  <c r="AG87" i="9"/>
  <c r="AG86" i="9"/>
  <c r="AG85" i="9"/>
  <c r="AG84" i="9"/>
  <c r="AG83" i="9"/>
  <c r="AG82" i="9"/>
  <c r="AG81" i="9"/>
  <c r="AG80" i="9"/>
  <c r="AG79" i="9"/>
  <c r="AG78" i="9"/>
  <c r="AG77" i="9"/>
  <c r="AG76" i="9"/>
  <c r="AG75" i="9"/>
  <c r="AG74" i="9"/>
  <c r="AG73" i="9"/>
  <c r="AG72" i="9"/>
  <c r="AG71" i="9"/>
  <c r="AG70" i="9"/>
  <c r="AG69" i="9"/>
  <c r="AG68" i="9"/>
  <c r="AG67" i="9"/>
  <c r="AG66" i="9"/>
  <c r="AG65" i="9"/>
  <c r="AG64" i="9"/>
  <c r="AG63" i="9"/>
  <c r="AG62" i="9"/>
  <c r="AG61" i="9"/>
  <c r="AG60" i="9"/>
  <c r="AG59" i="9"/>
  <c r="AG58" i="9"/>
  <c r="AG57" i="9"/>
  <c r="AG56" i="9"/>
  <c r="AG55" i="9"/>
  <c r="AG54" i="9"/>
  <c r="AG53" i="9"/>
  <c r="AG52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5" i="9"/>
  <c r="AF370" i="9"/>
  <c r="AF185" i="9"/>
  <c r="AF184" i="9"/>
  <c r="AF183" i="9"/>
  <c r="AF182" i="9"/>
  <c r="AF181" i="9"/>
  <c r="AF180" i="9"/>
  <c r="AF179" i="9"/>
  <c r="AF178" i="9"/>
  <c r="AF177" i="9"/>
  <c r="AF176" i="9"/>
  <c r="AF175" i="9"/>
  <c r="AF174" i="9"/>
  <c r="AF173" i="9"/>
  <c r="AF172" i="9"/>
  <c r="AF171" i="9"/>
  <c r="AF170" i="9"/>
  <c r="AF169" i="9"/>
  <c r="AF168" i="9"/>
  <c r="AF167" i="9"/>
  <c r="AF166" i="9"/>
  <c r="AF165" i="9"/>
  <c r="AF164" i="9"/>
  <c r="AF163" i="9"/>
  <c r="AF162" i="9"/>
  <c r="AF161" i="9"/>
  <c r="AF160" i="9"/>
  <c r="AF159" i="9"/>
  <c r="AF158" i="9"/>
  <c r="AF157" i="9"/>
  <c r="AF156" i="9"/>
  <c r="AF155" i="9"/>
  <c r="AF154" i="9"/>
  <c r="AF153" i="9"/>
  <c r="AF152" i="9"/>
  <c r="AF151" i="9"/>
  <c r="AF150" i="9"/>
  <c r="AF149" i="9"/>
  <c r="AF148" i="9"/>
  <c r="AF147" i="9"/>
  <c r="AF146" i="9"/>
  <c r="AF145" i="9"/>
  <c r="AF144" i="9"/>
  <c r="AF143" i="9"/>
  <c r="AF142" i="9"/>
  <c r="AF141" i="9"/>
  <c r="AF140" i="9"/>
  <c r="AF139" i="9"/>
  <c r="AF138" i="9"/>
  <c r="AF137" i="9"/>
  <c r="AF136" i="9"/>
  <c r="AF135" i="9"/>
  <c r="AF134" i="9"/>
  <c r="AF133" i="9"/>
  <c r="AF132" i="9"/>
  <c r="AF131" i="9"/>
  <c r="AF130" i="9"/>
  <c r="AF129" i="9"/>
  <c r="AF128" i="9"/>
  <c r="AF127" i="9"/>
  <c r="AF126" i="9"/>
  <c r="AF125" i="9"/>
  <c r="AF124" i="9"/>
  <c r="AF123" i="9"/>
  <c r="AF122" i="9"/>
  <c r="AF121" i="9"/>
  <c r="AF120" i="9"/>
  <c r="AF119" i="9"/>
  <c r="AF118" i="9"/>
  <c r="AF117" i="9"/>
  <c r="AF116" i="9"/>
  <c r="AF115" i="9"/>
  <c r="AF114" i="9"/>
  <c r="AF113" i="9"/>
  <c r="AF112" i="9"/>
  <c r="AF111" i="9"/>
  <c r="AF110" i="9"/>
  <c r="AF109" i="9"/>
  <c r="AF108" i="9"/>
  <c r="AF107" i="9"/>
  <c r="AF106" i="9"/>
  <c r="AF105" i="9"/>
  <c r="AF104" i="9"/>
  <c r="AF103" i="9"/>
  <c r="AF102" i="9"/>
  <c r="AF101" i="9"/>
  <c r="AF100" i="9"/>
  <c r="AF99" i="9"/>
  <c r="AF98" i="9"/>
  <c r="AF97" i="9"/>
  <c r="AF96" i="9"/>
  <c r="AF95" i="9"/>
  <c r="AF94" i="9"/>
  <c r="AF93" i="9"/>
  <c r="AF92" i="9"/>
  <c r="AF91" i="9"/>
  <c r="AF90" i="9"/>
  <c r="AF89" i="9"/>
  <c r="AF88" i="9"/>
  <c r="AF87" i="9"/>
  <c r="AF86" i="9"/>
  <c r="AF85" i="9"/>
  <c r="AF84" i="9"/>
  <c r="AF83" i="9"/>
  <c r="AF82" i="9"/>
  <c r="AF81" i="9"/>
  <c r="AF80" i="9"/>
  <c r="AF79" i="9"/>
  <c r="AF78" i="9"/>
  <c r="AF77" i="9"/>
  <c r="AF76" i="9"/>
  <c r="AF75" i="9"/>
  <c r="AF74" i="9"/>
  <c r="AF73" i="9"/>
  <c r="AF72" i="9"/>
  <c r="AF71" i="9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F5" i="9"/>
  <c r="AE370" i="9"/>
  <c r="AE185" i="9"/>
  <c r="AE184" i="9"/>
  <c r="AE183" i="9"/>
  <c r="AE182" i="9"/>
  <c r="AE181" i="9"/>
  <c r="AE180" i="9"/>
  <c r="AE179" i="9"/>
  <c r="AE178" i="9"/>
  <c r="AE177" i="9"/>
  <c r="AE176" i="9"/>
  <c r="AE175" i="9"/>
  <c r="AE174" i="9"/>
  <c r="AE173" i="9"/>
  <c r="AE172" i="9"/>
  <c r="AE171" i="9"/>
  <c r="AE170" i="9"/>
  <c r="AE169" i="9"/>
  <c r="AE168" i="9"/>
  <c r="AE167" i="9"/>
  <c r="AE166" i="9"/>
  <c r="AE165" i="9"/>
  <c r="AE164" i="9"/>
  <c r="AE163" i="9"/>
  <c r="AE162" i="9"/>
  <c r="AE161" i="9"/>
  <c r="AE160" i="9"/>
  <c r="AE159" i="9"/>
  <c r="AE158" i="9"/>
  <c r="AE157" i="9"/>
  <c r="AE156" i="9"/>
  <c r="AE155" i="9"/>
  <c r="AE154" i="9"/>
  <c r="AE153" i="9"/>
  <c r="AE152" i="9"/>
  <c r="AE151" i="9"/>
  <c r="AE150" i="9"/>
  <c r="AE149" i="9"/>
  <c r="AE148" i="9"/>
  <c r="AE147" i="9"/>
  <c r="AE146" i="9"/>
  <c r="AE145" i="9"/>
  <c r="AE144" i="9"/>
  <c r="AE143" i="9"/>
  <c r="AE142" i="9"/>
  <c r="AE141" i="9"/>
  <c r="AE140" i="9"/>
  <c r="AE139" i="9"/>
  <c r="AE138" i="9"/>
  <c r="AE137" i="9"/>
  <c r="AE136" i="9"/>
  <c r="AE135" i="9"/>
  <c r="AE134" i="9"/>
  <c r="AE133" i="9"/>
  <c r="AE132" i="9"/>
  <c r="AE131" i="9"/>
  <c r="AE130" i="9"/>
  <c r="AE129" i="9"/>
  <c r="AE128" i="9"/>
  <c r="AE127" i="9"/>
  <c r="AE126" i="9"/>
  <c r="AE125" i="9"/>
  <c r="AE124" i="9"/>
  <c r="AE123" i="9"/>
  <c r="AE122" i="9"/>
  <c r="AE121" i="9"/>
  <c r="AE120" i="9"/>
  <c r="AE119" i="9"/>
  <c r="AE118" i="9"/>
  <c r="AE117" i="9"/>
  <c r="AE116" i="9"/>
  <c r="AE115" i="9"/>
  <c r="AE114" i="9"/>
  <c r="AE113" i="9"/>
  <c r="AE112" i="9"/>
  <c r="AE111" i="9"/>
  <c r="AE110" i="9"/>
  <c r="AE109" i="9"/>
  <c r="AE108" i="9"/>
  <c r="AE107" i="9"/>
  <c r="AE106" i="9"/>
  <c r="AE105" i="9"/>
  <c r="AE104" i="9"/>
  <c r="AE103" i="9"/>
  <c r="AE102" i="9"/>
  <c r="AE101" i="9"/>
  <c r="AE100" i="9"/>
  <c r="AE99" i="9"/>
  <c r="AE98" i="9"/>
  <c r="AE97" i="9"/>
  <c r="AE96" i="9"/>
  <c r="AE95" i="9"/>
  <c r="AE94" i="9"/>
  <c r="AE93" i="9"/>
  <c r="AE92" i="9"/>
  <c r="AE91" i="9"/>
  <c r="AE90" i="9"/>
  <c r="AE89" i="9"/>
  <c r="AE88" i="9"/>
  <c r="AE87" i="9"/>
  <c r="AE86" i="9"/>
  <c r="AE85" i="9"/>
  <c r="AE84" i="9"/>
  <c r="AE83" i="9"/>
  <c r="AE82" i="9"/>
  <c r="AE81" i="9"/>
  <c r="AE80" i="9"/>
  <c r="AE79" i="9"/>
  <c r="AE78" i="9"/>
  <c r="AE77" i="9"/>
  <c r="AE76" i="9"/>
  <c r="AE75" i="9"/>
  <c r="AE74" i="9"/>
  <c r="AE73" i="9"/>
  <c r="AE7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54" i="9"/>
  <c r="AE53" i="9"/>
  <c r="AE52" i="9"/>
  <c r="AE51" i="9"/>
  <c r="AE50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E22" i="9"/>
  <c r="AE21" i="9"/>
  <c r="AE20" i="9"/>
  <c r="AE19" i="9"/>
  <c r="AE18" i="9"/>
  <c r="AE17" i="9"/>
  <c r="AE16" i="9"/>
  <c r="AE15" i="9"/>
  <c r="AE14" i="9"/>
  <c r="AE13" i="9"/>
  <c r="AE12" i="9"/>
  <c r="AE11" i="9"/>
  <c r="AE10" i="9"/>
  <c r="AE9" i="9"/>
  <c r="AE8" i="9"/>
  <c r="AE7" i="9"/>
  <c r="AE6" i="9"/>
  <c r="AE5" i="9"/>
  <c r="AD370" i="9"/>
  <c r="AD185" i="9"/>
  <c r="AD184" i="9"/>
  <c r="AD183" i="9"/>
  <c r="AD182" i="9"/>
  <c r="AD181" i="9"/>
  <c r="AD180" i="9"/>
  <c r="AD179" i="9"/>
  <c r="AD178" i="9"/>
  <c r="AD177" i="9"/>
  <c r="AD176" i="9"/>
  <c r="AD175" i="9"/>
  <c r="AD174" i="9"/>
  <c r="AD173" i="9"/>
  <c r="AD172" i="9"/>
  <c r="AD171" i="9"/>
  <c r="AD170" i="9"/>
  <c r="AD169" i="9"/>
  <c r="AD168" i="9"/>
  <c r="AD167" i="9"/>
  <c r="AD166" i="9"/>
  <c r="AD165" i="9"/>
  <c r="AD164" i="9"/>
  <c r="AD163" i="9"/>
  <c r="AD162" i="9"/>
  <c r="AD161" i="9"/>
  <c r="AD160" i="9"/>
  <c r="AD159" i="9"/>
  <c r="AD158" i="9"/>
  <c r="AD157" i="9"/>
  <c r="AD156" i="9"/>
  <c r="AD155" i="9"/>
  <c r="AD154" i="9"/>
  <c r="AD153" i="9"/>
  <c r="AD152" i="9"/>
  <c r="AD151" i="9"/>
  <c r="AD150" i="9"/>
  <c r="AD149" i="9"/>
  <c r="AD148" i="9"/>
  <c r="AD147" i="9"/>
  <c r="AD146" i="9"/>
  <c r="AD145" i="9"/>
  <c r="AD144" i="9"/>
  <c r="AD143" i="9"/>
  <c r="AD142" i="9"/>
  <c r="AD141" i="9"/>
  <c r="AD140" i="9"/>
  <c r="AD139" i="9"/>
  <c r="AD138" i="9"/>
  <c r="AD137" i="9"/>
  <c r="AD136" i="9"/>
  <c r="AD135" i="9"/>
  <c r="AD134" i="9"/>
  <c r="AD133" i="9"/>
  <c r="AD132" i="9"/>
  <c r="AD131" i="9"/>
  <c r="AD130" i="9"/>
  <c r="AD129" i="9"/>
  <c r="AD128" i="9"/>
  <c r="AD127" i="9"/>
  <c r="AD126" i="9"/>
  <c r="AD125" i="9"/>
  <c r="AD124" i="9"/>
  <c r="AD123" i="9"/>
  <c r="AD122" i="9"/>
  <c r="AD121" i="9"/>
  <c r="AD120" i="9"/>
  <c r="AD119" i="9"/>
  <c r="AD118" i="9"/>
  <c r="AD117" i="9"/>
  <c r="AD116" i="9"/>
  <c r="AD115" i="9"/>
  <c r="AD114" i="9"/>
  <c r="AD113" i="9"/>
  <c r="AD112" i="9"/>
  <c r="AD111" i="9"/>
  <c r="AD110" i="9"/>
  <c r="AD109" i="9"/>
  <c r="AD108" i="9"/>
  <c r="AD107" i="9"/>
  <c r="AD106" i="9"/>
  <c r="AD105" i="9"/>
  <c r="AD104" i="9"/>
  <c r="AD103" i="9"/>
  <c r="AD102" i="9"/>
  <c r="AD101" i="9"/>
  <c r="AD100" i="9"/>
  <c r="AD99" i="9"/>
  <c r="AD98" i="9"/>
  <c r="AD97" i="9"/>
  <c r="AD96" i="9"/>
  <c r="AD95" i="9"/>
  <c r="AD94" i="9"/>
  <c r="AD93" i="9"/>
  <c r="AD92" i="9"/>
  <c r="AD91" i="9"/>
  <c r="AD90" i="9"/>
  <c r="AD89" i="9"/>
  <c r="AD88" i="9"/>
  <c r="AD87" i="9"/>
  <c r="AD86" i="9"/>
  <c r="AD85" i="9"/>
  <c r="AD84" i="9"/>
  <c r="AD83" i="9"/>
  <c r="AD82" i="9"/>
  <c r="AD81" i="9"/>
  <c r="AD80" i="9"/>
  <c r="AD79" i="9"/>
  <c r="AD78" i="9"/>
  <c r="AD77" i="9"/>
  <c r="AD76" i="9"/>
  <c r="AD75" i="9"/>
  <c r="AD74" i="9"/>
  <c r="AD73" i="9"/>
  <c r="AD72" i="9"/>
  <c r="AD71" i="9"/>
  <c r="AD70" i="9"/>
  <c r="AD69" i="9"/>
  <c r="AD68" i="9"/>
  <c r="AD67" i="9"/>
  <c r="AD66" i="9"/>
  <c r="AD65" i="9"/>
  <c r="AD64" i="9"/>
  <c r="AD63" i="9"/>
  <c r="AD62" i="9"/>
  <c r="AD61" i="9"/>
  <c r="AD60" i="9"/>
  <c r="AD59" i="9"/>
  <c r="AD58" i="9"/>
  <c r="AD57" i="9"/>
  <c r="AD56" i="9"/>
  <c r="AD55" i="9"/>
  <c r="AD54" i="9"/>
  <c r="AD53" i="9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C370" i="9"/>
  <c r="AC185" i="9"/>
  <c r="AC184" i="9"/>
  <c r="AC183" i="9"/>
  <c r="AC182" i="9"/>
  <c r="AC181" i="9"/>
  <c r="AC180" i="9"/>
  <c r="AC179" i="9"/>
  <c r="AC178" i="9"/>
  <c r="AC177" i="9"/>
  <c r="AC176" i="9"/>
  <c r="AC175" i="9"/>
  <c r="AC174" i="9"/>
  <c r="AC173" i="9"/>
  <c r="AC172" i="9"/>
  <c r="AC171" i="9"/>
  <c r="AC170" i="9"/>
  <c r="AC169" i="9"/>
  <c r="AC168" i="9"/>
  <c r="AC167" i="9"/>
  <c r="AC166" i="9"/>
  <c r="AC165" i="9"/>
  <c r="AC164" i="9"/>
  <c r="AC163" i="9"/>
  <c r="AC162" i="9"/>
  <c r="AC161" i="9"/>
  <c r="AC160" i="9"/>
  <c r="AC159" i="9"/>
  <c r="AC158" i="9"/>
  <c r="AC157" i="9"/>
  <c r="AC156" i="9"/>
  <c r="AC155" i="9"/>
  <c r="AC154" i="9"/>
  <c r="AC153" i="9"/>
  <c r="AC152" i="9"/>
  <c r="AC151" i="9"/>
  <c r="AC150" i="9"/>
  <c r="AC149" i="9"/>
  <c r="AC148" i="9"/>
  <c r="AC147" i="9"/>
  <c r="AC146" i="9"/>
  <c r="AC145" i="9"/>
  <c r="AC144" i="9"/>
  <c r="AC143" i="9"/>
  <c r="AC142" i="9"/>
  <c r="AC141" i="9"/>
  <c r="AC140" i="9"/>
  <c r="AC139" i="9"/>
  <c r="AC138" i="9"/>
  <c r="AC137" i="9"/>
  <c r="AC136" i="9"/>
  <c r="AC135" i="9"/>
  <c r="AC134" i="9"/>
  <c r="AC133" i="9"/>
  <c r="AC132" i="9"/>
  <c r="AC131" i="9"/>
  <c r="AC130" i="9"/>
  <c r="AC129" i="9"/>
  <c r="AC128" i="9"/>
  <c r="AC127" i="9"/>
  <c r="AC126" i="9"/>
  <c r="AC125" i="9"/>
  <c r="AC124" i="9"/>
  <c r="AC123" i="9"/>
  <c r="AC122" i="9"/>
  <c r="AC121" i="9"/>
  <c r="AC120" i="9"/>
  <c r="AC119" i="9"/>
  <c r="AC118" i="9"/>
  <c r="AC117" i="9"/>
  <c r="AC116" i="9"/>
  <c r="AC115" i="9"/>
  <c r="AC114" i="9"/>
  <c r="AC113" i="9"/>
  <c r="AC112" i="9"/>
  <c r="AC111" i="9"/>
  <c r="AC110" i="9"/>
  <c r="AC109" i="9"/>
  <c r="AC108" i="9"/>
  <c r="AC107" i="9"/>
  <c r="AC106" i="9"/>
  <c r="AC105" i="9"/>
  <c r="AC104" i="9"/>
  <c r="AC103" i="9"/>
  <c r="AC102" i="9"/>
  <c r="AC101" i="9"/>
  <c r="AC100" i="9"/>
  <c r="AC99" i="9"/>
  <c r="AC98" i="9"/>
  <c r="AC97" i="9"/>
  <c r="AC96" i="9"/>
  <c r="AC95" i="9"/>
  <c r="AC94" i="9"/>
  <c r="AC93" i="9"/>
  <c r="AC92" i="9"/>
  <c r="AC91" i="9"/>
  <c r="AC90" i="9"/>
  <c r="AC89" i="9"/>
  <c r="AC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C75" i="9"/>
  <c r="AC74" i="9"/>
  <c r="AC73" i="9"/>
  <c r="AC72" i="9"/>
  <c r="AC71" i="9"/>
  <c r="AC70" i="9"/>
  <c r="AC69" i="9"/>
  <c r="AC68" i="9"/>
  <c r="AC67" i="9"/>
  <c r="AC66" i="9"/>
  <c r="AC65" i="9"/>
  <c r="AC64" i="9"/>
  <c r="AC63" i="9"/>
  <c r="AC62" i="9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5" i="9"/>
  <c r="AB370" i="9"/>
  <c r="AB185" i="9"/>
  <c r="AB184" i="9"/>
  <c r="AB183" i="9"/>
  <c r="AB182" i="9"/>
  <c r="AB181" i="9"/>
  <c r="AB180" i="9"/>
  <c r="AB179" i="9"/>
  <c r="AB178" i="9"/>
  <c r="AB177" i="9"/>
  <c r="AB176" i="9"/>
  <c r="AB175" i="9"/>
  <c r="AB174" i="9"/>
  <c r="AB173" i="9"/>
  <c r="AB172" i="9"/>
  <c r="AB171" i="9"/>
  <c r="AB170" i="9"/>
  <c r="AB169" i="9"/>
  <c r="AB168" i="9"/>
  <c r="AB167" i="9"/>
  <c r="AB166" i="9"/>
  <c r="AB165" i="9"/>
  <c r="AB164" i="9"/>
  <c r="AB163" i="9"/>
  <c r="AB162" i="9"/>
  <c r="AB161" i="9"/>
  <c r="AB160" i="9"/>
  <c r="AB159" i="9"/>
  <c r="AB158" i="9"/>
  <c r="AB157" i="9"/>
  <c r="AB156" i="9"/>
  <c r="AB155" i="9"/>
  <c r="AB154" i="9"/>
  <c r="AB153" i="9"/>
  <c r="AB152" i="9"/>
  <c r="AB151" i="9"/>
  <c r="AB150" i="9"/>
  <c r="AB149" i="9"/>
  <c r="AB148" i="9"/>
  <c r="AB147" i="9"/>
  <c r="AB146" i="9"/>
  <c r="AB145" i="9"/>
  <c r="AB144" i="9"/>
  <c r="AB143" i="9"/>
  <c r="AB142" i="9"/>
  <c r="AB141" i="9"/>
  <c r="AB140" i="9"/>
  <c r="AB139" i="9"/>
  <c r="AB138" i="9"/>
  <c r="AB137" i="9"/>
  <c r="AB136" i="9"/>
  <c r="AB135" i="9"/>
  <c r="AB134" i="9"/>
  <c r="AB133" i="9"/>
  <c r="AB132" i="9"/>
  <c r="AB131" i="9"/>
  <c r="AB130" i="9"/>
  <c r="AB129" i="9"/>
  <c r="AB128" i="9"/>
  <c r="AB127" i="9"/>
  <c r="AB126" i="9"/>
  <c r="AB125" i="9"/>
  <c r="AB124" i="9"/>
  <c r="AB123" i="9"/>
  <c r="AB122" i="9"/>
  <c r="AB121" i="9"/>
  <c r="AB120" i="9"/>
  <c r="AB119" i="9"/>
  <c r="AB118" i="9"/>
  <c r="AB117" i="9"/>
  <c r="AB116" i="9"/>
  <c r="AB115" i="9"/>
  <c r="AB114" i="9"/>
  <c r="AB113" i="9"/>
  <c r="AB112" i="9"/>
  <c r="AB111" i="9"/>
  <c r="AB110" i="9"/>
  <c r="AB109" i="9"/>
  <c r="AB108" i="9"/>
  <c r="AB107" i="9"/>
  <c r="AB106" i="9"/>
  <c r="AB105" i="9"/>
  <c r="AB104" i="9"/>
  <c r="AB103" i="9"/>
  <c r="AB102" i="9"/>
  <c r="AB101" i="9"/>
  <c r="AB100" i="9"/>
  <c r="AB99" i="9"/>
  <c r="AB98" i="9"/>
  <c r="AB97" i="9"/>
  <c r="AB96" i="9"/>
  <c r="AB95" i="9"/>
  <c r="AB94" i="9"/>
  <c r="AB93" i="9"/>
  <c r="AB92" i="9"/>
  <c r="AB91" i="9"/>
  <c r="AB90" i="9"/>
  <c r="AB89" i="9"/>
  <c r="AB88" i="9"/>
  <c r="AB87" i="9"/>
  <c r="AB86" i="9"/>
  <c r="AB85" i="9"/>
  <c r="AB84" i="9"/>
  <c r="AB83" i="9"/>
  <c r="AB82" i="9"/>
  <c r="AB81" i="9"/>
  <c r="AB80" i="9"/>
  <c r="AB79" i="9"/>
  <c r="AB78" i="9"/>
  <c r="AB77" i="9"/>
  <c r="AB76" i="9"/>
  <c r="AB75" i="9"/>
  <c r="AB74" i="9"/>
  <c r="AB73" i="9"/>
  <c r="AB72" i="9"/>
  <c r="AB71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A370" i="9"/>
  <c r="AA185" i="9"/>
  <c r="AA184" i="9"/>
  <c r="AA183" i="9"/>
  <c r="AA182" i="9"/>
  <c r="AA181" i="9"/>
  <c r="AA180" i="9"/>
  <c r="AA179" i="9"/>
  <c r="AA178" i="9"/>
  <c r="AA177" i="9"/>
  <c r="AA176" i="9"/>
  <c r="AA175" i="9"/>
  <c r="AA174" i="9"/>
  <c r="AA173" i="9"/>
  <c r="AA172" i="9"/>
  <c r="AA171" i="9"/>
  <c r="AA170" i="9"/>
  <c r="AA169" i="9"/>
  <c r="AA168" i="9"/>
  <c r="AA167" i="9"/>
  <c r="AA166" i="9"/>
  <c r="AA165" i="9"/>
  <c r="AA164" i="9"/>
  <c r="AA163" i="9"/>
  <c r="AA162" i="9"/>
  <c r="AA161" i="9"/>
  <c r="AA160" i="9"/>
  <c r="AA159" i="9"/>
  <c r="AA158" i="9"/>
  <c r="AA157" i="9"/>
  <c r="AA156" i="9"/>
  <c r="AA155" i="9"/>
  <c r="AA154" i="9"/>
  <c r="AA153" i="9"/>
  <c r="AA152" i="9"/>
  <c r="AA151" i="9"/>
  <c r="AA150" i="9"/>
  <c r="AA149" i="9"/>
  <c r="AA148" i="9"/>
  <c r="AA147" i="9"/>
  <c r="AA146" i="9"/>
  <c r="AA145" i="9"/>
  <c r="AA144" i="9"/>
  <c r="AA143" i="9"/>
  <c r="AA142" i="9"/>
  <c r="AA141" i="9"/>
  <c r="AA140" i="9"/>
  <c r="AA139" i="9"/>
  <c r="AA138" i="9"/>
  <c r="AA137" i="9"/>
  <c r="AA136" i="9"/>
  <c r="AA135" i="9"/>
  <c r="AA134" i="9"/>
  <c r="AA133" i="9"/>
  <c r="AA132" i="9"/>
  <c r="AA131" i="9"/>
  <c r="AA130" i="9"/>
  <c r="AA129" i="9"/>
  <c r="AA128" i="9"/>
  <c r="AA127" i="9"/>
  <c r="AA126" i="9"/>
  <c r="AA125" i="9"/>
  <c r="AA124" i="9"/>
  <c r="AA123" i="9"/>
  <c r="AA122" i="9"/>
  <c r="AA121" i="9"/>
  <c r="AA120" i="9"/>
  <c r="AA119" i="9"/>
  <c r="AA118" i="9"/>
  <c r="AA117" i="9"/>
  <c r="AA116" i="9"/>
  <c r="AA115" i="9"/>
  <c r="AA114" i="9"/>
  <c r="AA113" i="9"/>
  <c r="AA112" i="9"/>
  <c r="AA111" i="9"/>
  <c r="AA110" i="9"/>
  <c r="AA109" i="9"/>
  <c r="AA108" i="9"/>
  <c r="AA107" i="9"/>
  <c r="AA106" i="9"/>
  <c r="AA105" i="9"/>
  <c r="AA104" i="9"/>
  <c r="AA103" i="9"/>
  <c r="AA102" i="9"/>
  <c r="AA101" i="9"/>
  <c r="AA100" i="9"/>
  <c r="AA99" i="9"/>
  <c r="AA98" i="9"/>
  <c r="AA97" i="9"/>
  <c r="AA96" i="9"/>
  <c r="AA95" i="9"/>
  <c r="AA94" i="9"/>
  <c r="AA93" i="9"/>
  <c r="AA92" i="9"/>
  <c r="AA91" i="9"/>
  <c r="AA90" i="9"/>
  <c r="AA89" i="9"/>
  <c r="AA88" i="9"/>
  <c r="AA87" i="9"/>
  <c r="AA86" i="9"/>
  <c r="AA85" i="9"/>
  <c r="AA84" i="9"/>
  <c r="AA83" i="9"/>
  <c r="AA82" i="9"/>
  <c r="AA81" i="9"/>
  <c r="AA80" i="9"/>
  <c r="AA79" i="9"/>
  <c r="AA78" i="9"/>
  <c r="AA77" i="9"/>
  <c r="AA76" i="9"/>
  <c r="AA75" i="9"/>
  <c r="AA74" i="9"/>
  <c r="AA73" i="9"/>
  <c r="AA72" i="9"/>
  <c r="AA71" i="9"/>
  <c r="AA70" i="9"/>
  <c r="AA69" i="9"/>
  <c r="AA68" i="9"/>
  <c r="AA67" i="9"/>
  <c r="AA66" i="9"/>
  <c r="AA65" i="9"/>
  <c r="AA64" i="9"/>
  <c r="AA63" i="9"/>
  <c r="AA62" i="9"/>
  <c r="AA61" i="9"/>
  <c r="AA60" i="9"/>
  <c r="AA59" i="9"/>
  <c r="AA58" i="9"/>
  <c r="AA57" i="9"/>
  <c r="AA56" i="9"/>
  <c r="AA55" i="9"/>
  <c r="AA54" i="9"/>
  <c r="AA53" i="9"/>
  <c r="AA52" i="9"/>
  <c r="AA51" i="9"/>
  <c r="AA50" i="9"/>
  <c r="AA49" i="9"/>
  <c r="AA48" i="9"/>
  <c r="AA47" i="9"/>
  <c r="AA46" i="9"/>
  <c r="AA45" i="9"/>
  <c r="AA44" i="9"/>
  <c r="AA43" i="9"/>
  <c r="AA42" i="9"/>
  <c r="AA41" i="9"/>
  <c r="AA40" i="9"/>
  <c r="AA39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Z370" i="9"/>
  <c r="Z185" i="9"/>
  <c r="Z184" i="9"/>
  <c r="Z183" i="9"/>
  <c r="Z182" i="9"/>
  <c r="Z181" i="9"/>
  <c r="Z180" i="9"/>
  <c r="Z179" i="9"/>
  <c r="Z178" i="9"/>
  <c r="Z177" i="9"/>
  <c r="Z176" i="9"/>
  <c r="Z175" i="9"/>
  <c r="Z174" i="9"/>
  <c r="Z173" i="9"/>
  <c r="Z172" i="9"/>
  <c r="Z171" i="9"/>
  <c r="Z170" i="9"/>
  <c r="Z169" i="9"/>
  <c r="Z168" i="9"/>
  <c r="Z167" i="9"/>
  <c r="Z166" i="9"/>
  <c r="Z165" i="9"/>
  <c r="Z164" i="9"/>
  <c r="Z163" i="9"/>
  <c r="Z162" i="9"/>
  <c r="Z161" i="9"/>
  <c r="Z160" i="9"/>
  <c r="Z159" i="9"/>
  <c r="Z158" i="9"/>
  <c r="Z157" i="9"/>
  <c r="Z156" i="9"/>
  <c r="Z155" i="9"/>
  <c r="Z154" i="9"/>
  <c r="Z153" i="9"/>
  <c r="Z152" i="9"/>
  <c r="Z151" i="9"/>
  <c r="Z150" i="9"/>
  <c r="Z149" i="9"/>
  <c r="Z148" i="9"/>
  <c r="Z147" i="9"/>
  <c r="Z146" i="9"/>
  <c r="Z145" i="9"/>
  <c r="Z144" i="9"/>
  <c r="Z143" i="9"/>
  <c r="Z142" i="9"/>
  <c r="Z141" i="9"/>
  <c r="Z140" i="9"/>
  <c r="Z139" i="9"/>
  <c r="Z138" i="9"/>
  <c r="Z137" i="9"/>
  <c r="Z136" i="9"/>
  <c r="Z135" i="9"/>
  <c r="Z134" i="9"/>
  <c r="Z133" i="9"/>
  <c r="Z132" i="9"/>
  <c r="Z131" i="9"/>
  <c r="Z130" i="9"/>
  <c r="Z129" i="9"/>
  <c r="Z128" i="9"/>
  <c r="Z127" i="9"/>
  <c r="Z126" i="9"/>
  <c r="Z125" i="9"/>
  <c r="Z124" i="9"/>
  <c r="Z123" i="9"/>
  <c r="Z122" i="9"/>
  <c r="Z121" i="9"/>
  <c r="Z120" i="9"/>
  <c r="Z119" i="9"/>
  <c r="Z118" i="9"/>
  <c r="Z117" i="9"/>
  <c r="Z116" i="9"/>
  <c r="Z115" i="9"/>
  <c r="Z114" i="9"/>
  <c r="Z113" i="9"/>
  <c r="Z112" i="9"/>
  <c r="Z111" i="9"/>
  <c r="Z110" i="9"/>
  <c r="Z109" i="9"/>
  <c r="Z108" i="9"/>
  <c r="Z107" i="9"/>
  <c r="Z106" i="9"/>
  <c r="Z105" i="9"/>
  <c r="Z104" i="9"/>
  <c r="Z103" i="9"/>
  <c r="Z102" i="9"/>
  <c r="Z101" i="9"/>
  <c r="Z100" i="9"/>
  <c r="Z99" i="9"/>
  <c r="Z98" i="9"/>
  <c r="Z97" i="9"/>
  <c r="Z96" i="9"/>
  <c r="Z95" i="9"/>
  <c r="Z94" i="9"/>
  <c r="Z93" i="9"/>
  <c r="Z92" i="9"/>
  <c r="Z91" i="9"/>
  <c r="Z90" i="9"/>
  <c r="Z89" i="9"/>
  <c r="Z88" i="9"/>
  <c r="Z87" i="9"/>
  <c r="Z86" i="9"/>
  <c r="Z85" i="9"/>
  <c r="Z84" i="9"/>
  <c r="Z83" i="9"/>
  <c r="Z82" i="9"/>
  <c r="Z81" i="9"/>
  <c r="Z80" i="9"/>
  <c r="Z79" i="9"/>
  <c r="Z78" i="9"/>
  <c r="Z77" i="9"/>
  <c r="Z76" i="9"/>
  <c r="Z75" i="9"/>
  <c r="Z74" i="9"/>
  <c r="Z73" i="9"/>
  <c r="Z72" i="9"/>
  <c r="Z71" i="9"/>
  <c r="Z70" i="9"/>
  <c r="Z69" i="9"/>
  <c r="Z68" i="9"/>
  <c r="Z67" i="9"/>
  <c r="Z66" i="9"/>
  <c r="Z65" i="9"/>
  <c r="Z64" i="9"/>
  <c r="Z63" i="9"/>
  <c r="Z62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Z5" i="9"/>
  <c r="Y370" i="9"/>
  <c r="Y185" i="9"/>
  <c r="Y184" i="9"/>
  <c r="Y183" i="9"/>
  <c r="Y182" i="9"/>
  <c r="Y181" i="9"/>
  <c r="Y180" i="9"/>
  <c r="Y179" i="9"/>
  <c r="Y178" i="9"/>
  <c r="Y177" i="9"/>
  <c r="Y176" i="9"/>
  <c r="Y175" i="9"/>
  <c r="Y174" i="9"/>
  <c r="Y173" i="9"/>
  <c r="Y172" i="9"/>
  <c r="Y171" i="9"/>
  <c r="Y170" i="9"/>
  <c r="Y169" i="9"/>
  <c r="Y168" i="9"/>
  <c r="Y167" i="9"/>
  <c r="Y166" i="9"/>
  <c r="Y165" i="9"/>
  <c r="Y164" i="9"/>
  <c r="Y163" i="9"/>
  <c r="Y162" i="9"/>
  <c r="Y161" i="9"/>
  <c r="Y160" i="9"/>
  <c r="Y159" i="9"/>
  <c r="Y158" i="9"/>
  <c r="Y157" i="9"/>
  <c r="Y156" i="9"/>
  <c r="Y155" i="9"/>
  <c r="Y154" i="9"/>
  <c r="Y153" i="9"/>
  <c r="Y152" i="9"/>
  <c r="Y151" i="9"/>
  <c r="Y150" i="9"/>
  <c r="Y149" i="9"/>
  <c r="Y148" i="9"/>
  <c r="Y147" i="9"/>
  <c r="Y146" i="9"/>
  <c r="Y145" i="9"/>
  <c r="Y144" i="9"/>
  <c r="Y143" i="9"/>
  <c r="Y142" i="9"/>
  <c r="Y141" i="9"/>
  <c r="Y140" i="9"/>
  <c r="Y139" i="9"/>
  <c r="Y138" i="9"/>
  <c r="Y137" i="9"/>
  <c r="Y136" i="9"/>
  <c r="Y135" i="9"/>
  <c r="Y134" i="9"/>
  <c r="Y133" i="9"/>
  <c r="Y132" i="9"/>
  <c r="Y131" i="9"/>
  <c r="Y130" i="9"/>
  <c r="Y129" i="9"/>
  <c r="Y128" i="9"/>
  <c r="Y127" i="9"/>
  <c r="Y126" i="9"/>
  <c r="Y125" i="9"/>
  <c r="Y124" i="9"/>
  <c r="Y123" i="9"/>
  <c r="Y122" i="9"/>
  <c r="Y121" i="9"/>
  <c r="Y120" i="9"/>
  <c r="Y119" i="9"/>
  <c r="Y118" i="9"/>
  <c r="Y117" i="9"/>
  <c r="Y116" i="9"/>
  <c r="Y115" i="9"/>
  <c r="Y114" i="9"/>
  <c r="Y113" i="9"/>
  <c r="Y112" i="9"/>
  <c r="Y111" i="9"/>
  <c r="Y110" i="9"/>
  <c r="Y109" i="9"/>
  <c r="Y108" i="9"/>
  <c r="Y107" i="9"/>
  <c r="Y106" i="9"/>
  <c r="Y105" i="9"/>
  <c r="Y104" i="9"/>
  <c r="Y103" i="9"/>
  <c r="Y102" i="9"/>
  <c r="Y101" i="9"/>
  <c r="Y100" i="9"/>
  <c r="Y99" i="9"/>
  <c r="Y98" i="9"/>
  <c r="Y97" i="9"/>
  <c r="Y96" i="9"/>
  <c r="Y95" i="9"/>
  <c r="Y94" i="9"/>
  <c r="Y93" i="9"/>
  <c r="Y92" i="9"/>
  <c r="Y91" i="9"/>
  <c r="Y90" i="9"/>
  <c r="Y89" i="9"/>
  <c r="Y88" i="9"/>
  <c r="Y87" i="9"/>
  <c r="Y86" i="9"/>
  <c r="Y85" i="9"/>
  <c r="Y84" i="9"/>
  <c r="Y83" i="9"/>
  <c r="Y82" i="9"/>
  <c r="Y81" i="9"/>
  <c r="Y80" i="9"/>
  <c r="Y79" i="9"/>
  <c r="Y78" i="9"/>
  <c r="Y77" i="9"/>
  <c r="Y76" i="9"/>
  <c r="Y75" i="9"/>
  <c r="Y74" i="9"/>
  <c r="Y73" i="9"/>
  <c r="Y72" i="9"/>
  <c r="Y71" i="9"/>
  <c r="Y70" i="9"/>
  <c r="Y69" i="9"/>
  <c r="Y68" i="9"/>
  <c r="Y67" i="9"/>
  <c r="Y66" i="9"/>
  <c r="Y65" i="9"/>
  <c r="Y64" i="9"/>
  <c r="Y63" i="9"/>
  <c r="Y62" i="9"/>
  <c r="Y61" i="9"/>
  <c r="Y60" i="9"/>
  <c r="Y59" i="9"/>
  <c r="Y58" i="9"/>
  <c r="Y57" i="9"/>
  <c r="Y56" i="9"/>
  <c r="Y55" i="9"/>
  <c r="Y54" i="9"/>
  <c r="Y53" i="9"/>
  <c r="Y52" i="9"/>
  <c r="Y51" i="9"/>
  <c r="Y50" i="9"/>
  <c r="Y49" i="9"/>
  <c r="Y48" i="9"/>
  <c r="Y47" i="9"/>
  <c r="Y46" i="9"/>
  <c r="Y45" i="9"/>
  <c r="Y44" i="9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X370" i="9"/>
  <c r="X185" i="9"/>
  <c r="X184" i="9"/>
  <c r="X183" i="9"/>
  <c r="X182" i="9"/>
  <c r="X181" i="9"/>
  <c r="X180" i="9"/>
  <c r="X179" i="9"/>
  <c r="X178" i="9"/>
  <c r="X177" i="9"/>
  <c r="X176" i="9"/>
  <c r="X175" i="9"/>
  <c r="X174" i="9"/>
  <c r="X173" i="9"/>
  <c r="X172" i="9"/>
  <c r="X171" i="9"/>
  <c r="X170" i="9"/>
  <c r="X169" i="9"/>
  <c r="X168" i="9"/>
  <c r="X167" i="9"/>
  <c r="X166" i="9"/>
  <c r="X165" i="9"/>
  <c r="X164" i="9"/>
  <c r="X163" i="9"/>
  <c r="X162" i="9"/>
  <c r="X161" i="9"/>
  <c r="X160" i="9"/>
  <c r="X159" i="9"/>
  <c r="X158" i="9"/>
  <c r="X157" i="9"/>
  <c r="X156" i="9"/>
  <c r="X155" i="9"/>
  <c r="X154" i="9"/>
  <c r="X153" i="9"/>
  <c r="X152" i="9"/>
  <c r="X151" i="9"/>
  <c r="X150" i="9"/>
  <c r="X149" i="9"/>
  <c r="X148" i="9"/>
  <c r="X147" i="9"/>
  <c r="X146" i="9"/>
  <c r="X145" i="9"/>
  <c r="X144" i="9"/>
  <c r="X143" i="9"/>
  <c r="X142" i="9"/>
  <c r="X141" i="9"/>
  <c r="X140" i="9"/>
  <c r="X139" i="9"/>
  <c r="X138" i="9"/>
  <c r="X137" i="9"/>
  <c r="X136" i="9"/>
  <c r="X135" i="9"/>
  <c r="X134" i="9"/>
  <c r="X133" i="9"/>
  <c r="X132" i="9"/>
  <c r="X131" i="9"/>
  <c r="X130" i="9"/>
  <c r="X129" i="9"/>
  <c r="X128" i="9"/>
  <c r="X127" i="9"/>
  <c r="X126" i="9"/>
  <c r="X125" i="9"/>
  <c r="X124" i="9"/>
  <c r="X123" i="9"/>
  <c r="X122" i="9"/>
  <c r="X121" i="9"/>
  <c r="X120" i="9"/>
  <c r="X119" i="9"/>
  <c r="X118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4" i="9"/>
  <c r="X93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5" i="9"/>
  <c r="W370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V370" i="9"/>
  <c r="V185" i="9"/>
  <c r="V184" i="9"/>
  <c r="V183" i="9"/>
  <c r="V182" i="9"/>
  <c r="V181" i="9"/>
  <c r="V180" i="9"/>
  <c r="V179" i="9"/>
  <c r="V178" i="9"/>
  <c r="V177" i="9"/>
  <c r="V176" i="9"/>
  <c r="V175" i="9"/>
  <c r="V174" i="9"/>
  <c r="V173" i="9"/>
  <c r="V172" i="9"/>
  <c r="V171" i="9"/>
  <c r="V170" i="9"/>
  <c r="V169" i="9"/>
  <c r="V168" i="9"/>
  <c r="V167" i="9"/>
  <c r="V166" i="9"/>
  <c r="V165" i="9"/>
  <c r="V164" i="9"/>
  <c r="V163" i="9"/>
  <c r="V162" i="9"/>
  <c r="V161" i="9"/>
  <c r="V160" i="9"/>
  <c r="V159" i="9"/>
  <c r="V158" i="9"/>
  <c r="V157" i="9"/>
  <c r="V156" i="9"/>
  <c r="V155" i="9"/>
  <c r="V154" i="9"/>
  <c r="V153" i="9"/>
  <c r="V152" i="9"/>
  <c r="V151" i="9"/>
  <c r="V150" i="9"/>
  <c r="V149" i="9"/>
  <c r="V148" i="9"/>
  <c r="V147" i="9"/>
  <c r="V146" i="9"/>
  <c r="V145" i="9"/>
  <c r="V144" i="9"/>
  <c r="V143" i="9"/>
  <c r="V142" i="9"/>
  <c r="V141" i="9"/>
  <c r="V140" i="9"/>
  <c r="V139" i="9"/>
  <c r="V138" i="9"/>
  <c r="V137" i="9"/>
  <c r="V136" i="9"/>
  <c r="V135" i="9"/>
  <c r="V134" i="9"/>
  <c r="V133" i="9"/>
  <c r="V132" i="9"/>
  <c r="V131" i="9"/>
  <c r="V130" i="9"/>
  <c r="V129" i="9"/>
  <c r="V128" i="9"/>
  <c r="V127" i="9"/>
  <c r="V126" i="9"/>
  <c r="V125" i="9"/>
  <c r="V124" i="9"/>
  <c r="V123" i="9"/>
  <c r="V122" i="9"/>
  <c r="V121" i="9"/>
  <c r="V120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V5" i="9"/>
  <c r="U370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7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U153" i="9"/>
  <c r="U152" i="9"/>
  <c r="U151" i="9"/>
  <c r="U150" i="9"/>
  <c r="U149" i="9"/>
  <c r="U148" i="9"/>
  <c r="U147" i="9"/>
  <c r="U146" i="9"/>
  <c r="U145" i="9"/>
  <c r="U144" i="9"/>
  <c r="U143" i="9"/>
  <c r="U142" i="9"/>
  <c r="U141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T370" i="9"/>
  <c r="T185" i="9"/>
  <c r="T184" i="9"/>
  <c r="T183" i="9"/>
  <c r="T182" i="9"/>
  <c r="T181" i="9"/>
  <c r="T180" i="9"/>
  <c r="T179" i="9"/>
  <c r="T178" i="9"/>
  <c r="T177" i="9"/>
  <c r="T176" i="9"/>
  <c r="T175" i="9"/>
  <c r="T174" i="9"/>
  <c r="T173" i="9"/>
  <c r="T172" i="9"/>
  <c r="T171" i="9"/>
  <c r="T170" i="9"/>
  <c r="T169" i="9"/>
  <c r="T168" i="9"/>
  <c r="T167" i="9"/>
  <c r="T166" i="9"/>
  <c r="T165" i="9"/>
  <c r="T164" i="9"/>
  <c r="T163" i="9"/>
  <c r="T162" i="9"/>
  <c r="T161" i="9"/>
  <c r="T160" i="9"/>
  <c r="T159" i="9"/>
  <c r="T158" i="9"/>
  <c r="T157" i="9"/>
  <c r="T156" i="9"/>
  <c r="T155" i="9"/>
  <c r="T154" i="9"/>
  <c r="T153" i="9"/>
  <c r="T152" i="9"/>
  <c r="T151" i="9"/>
  <c r="T150" i="9"/>
  <c r="T149" i="9"/>
  <c r="T148" i="9"/>
  <c r="T147" i="9"/>
  <c r="T146" i="9"/>
  <c r="T145" i="9"/>
  <c r="T144" i="9"/>
  <c r="T143" i="9"/>
  <c r="T142" i="9"/>
  <c r="T141" i="9"/>
  <c r="T140" i="9"/>
  <c r="T139" i="9"/>
  <c r="T138" i="9"/>
  <c r="T137" i="9"/>
  <c r="T136" i="9"/>
  <c r="T135" i="9"/>
  <c r="T134" i="9"/>
  <c r="T133" i="9"/>
  <c r="T132" i="9"/>
  <c r="T131" i="9"/>
  <c r="T130" i="9"/>
  <c r="T129" i="9"/>
  <c r="T128" i="9"/>
  <c r="T127" i="9"/>
  <c r="T126" i="9"/>
  <c r="T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3" i="9"/>
  <c r="T72" i="9"/>
  <c r="T71" i="9"/>
  <c r="T70" i="9"/>
  <c r="T69" i="9"/>
  <c r="T68" i="9"/>
  <c r="T67" i="9"/>
  <c r="T66" i="9"/>
  <c r="T65" i="9"/>
  <c r="T64" i="9"/>
  <c r="T63" i="9"/>
  <c r="T62" i="9"/>
  <c r="T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S370" i="9"/>
  <c r="S185" i="9"/>
  <c r="S184" i="9"/>
  <c r="S183" i="9"/>
  <c r="S182" i="9"/>
  <c r="S181" i="9"/>
  <c r="S180" i="9"/>
  <c r="S179" i="9"/>
  <c r="S178" i="9"/>
  <c r="S177" i="9"/>
  <c r="S176" i="9"/>
  <c r="S175" i="9"/>
  <c r="S174" i="9"/>
  <c r="S173" i="9"/>
  <c r="S172" i="9"/>
  <c r="S171" i="9"/>
  <c r="S170" i="9"/>
  <c r="S169" i="9"/>
  <c r="S168" i="9"/>
  <c r="S167" i="9"/>
  <c r="S166" i="9"/>
  <c r="S165" i="9"/>
  <c r="S164" i="9"/>
  <c r="S163" i="9"/>
  <c r="S162" i="9"/>
  <c r="S161" i="9"/>
  <c r="S160" i="9"/>
  <c r="S159" i="9"/>
  <c r="S158" i="9"/>
  <c r="S157" i="9"/>
  <c r="S156" i="9"/>
  <c r="S155" i="9"/>
  <c r="S154" i="9"/>
  <c r="S153" i="9"/>
  <c r="S152" i="9"/>
  <c r="S151" i="9"/>
  <c r="S150" i="9"/>
  <c r="S149" i="9"/>
  <c r="S148" i="9"/>
  <c r="S147" i="9"/>
  <c r="S146" i="9"/>
  <c r="S145" i="9"/>
  <c r="S144" i="9"/>
  <c r="S143" i="9"/>
  <c r="S142" i="9"/>
  <c r="S141" i="9"/>
  <c r="S140" i="9"/>
  <c r="S139" i="9"/>
  <c r="S138" i="9"/>
  <c r="S137" i="9"/>
  <c r="S136" i="9"/>
  <c r="S135" i="9"/>
  <c r="S134" i="9"/>
  <c r="S133" i="9"/>
  <c r="S132" i="9"/>
  <c r="S131" i="9"/>
  <c r="S130" i="9"/>
  <c r="S129" i="9"/>
  <c r="S128" i="9"/>
  <c r="S127" i="9"/>
  <c r="S126" i="9"/>
  <c r="S125" i="9"/>
  <c r="S124" i="9"/>
  <c r="S123" i="9"/>
  <c r="S122" i="9"/>
  <c r="S121" i="9"/>
  <c r="S120" i="9"/>
  <c r="S119" i="9"/>
  <c r="S118" i="9"/>
  <c r="S117" i="9"/>
  <c r="S116" i="9"/>
  <c r="S115" i="9"/>
  <c r="S114" i="9"/>
  <c r="S113" i="9"/>
  <c r="S112" i="9"/>
  <c r="S111" i="9"/>
  <c r="S110" i="9"/>
  <c r="S109" i="9"/>
  <c r="S108" i="9"/>
  <c r="S107" i="9"/>
  <c r="S106" i="9"/>
  <c r="S105" i="9"/>
  <c r="S104" i="9"/>
  <c r="S103" i="9"/>
  <c r="S102" i="9"/>
  <c r="S101" i="9"/>
  <c r="S100" i="9"/>
  <c r="S99" i="9"/>
  <c r="S98" i="9"/>
  <c r="S97" i="9"/>
  <c r="S96" i="9"/>
  <c r="S95" i="9"/>
  <c r="S94" i="9"/>
  <c r="S93" i="9"/>
  <c r="S92" i="9"/>
  <c r="S91" i="9"/>
  <c r="S90" i="9"/>
  <c r="S89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5" i="9"/>
  <c r="S74" i="9"/>
  <c r="S73" i="9"/>
  <c r="S72" i="9"/>
  <c r="S71" i="9"/>
  <c r="S70" i="9"/>
  <c r="S69" i="9"/>
  <c r="S68" i="9"/>
  <c r="S67" i="9"/>
  <c r="S66" i="9"/>
  <c r="S65" i="9"/>
  <c r="S64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R370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Q370" i="9"/>
  <c r="Q185" i="9"/>
  <c r="Q184" i="9"/>
  <c r="Q183" i="9"/>
  <c r="Q182" i="9"/>
  <c r="Q181" i="9"/>
  <c r="Q180" i="9"/>
  <c r="Q179" i="9"/>
  <c r="Q178" i="9"/>
  <c r="Q177" i="9"/>
  <c r="Q176" i="9"/>
  <c r="Q175" i="9"/>
  <c r="Q174" i="9"/>
  <c r="Q173" i="9"/>
  <c r="Q172" i="9"/>
  <c r="Q171" i="9"/>
  <c r="Q170" i="9"/>
  <c r="Q169" i="9"/>
  <c r="Q168" i="9"/>
  <c r="Q167" i="9"/>
  <c r="Q166" i="9"/>
  <c r="Q165" i="9"/>
  <c r="Q164" i="9"/>
  <c r="Q163" i="9"/>
  <c r="Q162" i="9"/>
  <c r="Q161" i="9"/>
  <c r="Q160" i="9"/>
  <c r="Q159" i="9"/>
  <c r="Q158" i="9"/>
  <c r="Q157" i="9"/>
  <c r="Q156" i="9"/>
  <c r="Q155" i="9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3" i="9"/>
  <c r="Q122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P370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1" i="9"/>
  <c r="P160" i="9"/>
  <c r="P159" i="9"/>
  <c r="P158" i="9"/>
  <c r="P157" i="9"/>
  <c r="P156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O370" i="9"/>
  <c r="O185" i="9"/>
  <c r="O184" i="9"/>
  <c r="O183" i="9"/>
  <c r="O182" i="9"/>
  <c r="O181" i="9"/>
  <c r="O180" i="9"/>
  <c r="O179" i="9"/>
  <c r="O178" i="9"/>
  <c r="O177" i="9"/>
  <c r="O176" i="9"/>
  <c r="O175" i="9"/>
  <c r="O174" i="9"/>
  <c r="O173" i="9"/>
  <c r="O172" i="9"/>
  <c r="O171" i="9"/>
  <c r="O170" i="9"/>
  <c r="O169" i="9"/>
  <c r="O168" i="9"/>
  <c r="O167" i="9"/>
  <c r="O166" i="9"/>
  <c r="O165" i="9"/>
  <c r="O164" i="9"/>
  <c r="O163" i="9"/>
  <c r="O162" i="9"/>
  <c r="O161" i="9"/>
  <c r="O160" i="9"/>
  <c r="O159" i="9"/>
  <c r="O158" i="9"/>
  <c r="O157" i="9"/>
  <c r="O156" i="9"/>
  <c r="O155" i="9"/>
  <c r="O154" i="9"/>
  <c r="O153" i="9"/>
  <c r="O152" i="9"/>
  <c r="O151" i="9"/>
  <c r="O150" i="9"/>
  <c r="O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N370" i="9"/>
  <c r="N185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M370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L370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K370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J370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I370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370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G370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" i="9"/>
  <c r="G2" i="9"/>
  <c r="G1" i="9"/>
  <c r="F2" i="9"/>
  <c r="AK3" i="9"/>
  <c r="AK2" i="9"/>
  <c r="AJ3" i="9"/>
  <c r="AJ2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N3" i="9"/>
  <c r="M3" i="9"/>
  <c r="L3" i="9"/>
  <c r="K3" i="9"/>
  <c r="J3" i="9"/>
  <c r="I3" i="9"/>
  <c r="H3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N2" i="9"/>
  <c r="M2" i="9"/>
  <c r="L2" i="9"/>
  <c r="K2" i="9"/>
  <c r="J2" i="9"/>
  <c r="I2" i="9"/>
  <c r="H2" i="9"/>
  <c r="N1" i="9"/>
  <c r="M1" i="9"/>
  <c r="L1" i="9"/>
  <c r="K1" i="9"/>
  <c r="J1" i="9"/>
  <c r="I1" i="9"/>
  <c r="H1" i="9"/>
  <c r="F5" i="9" l="1"/>
  <c r="H38" i="4"/>
  <c r="A37" i="4"/>
  <c r="I69" i="4"/>
  <c r="I68" i="4"/>
  <c r="I67" i="4"/>
  <c r="I66" i="4"/>
  <c r="I65" i="4"/>
  <c r="G56" i="4"/>
  <c r="I56" i="4" s="1"/>
  <c r="G45" i="4"/>
  <c r="I64" i="4"/>
  <c r="I63" i="4"/>
  <c r="I62" i="4"/>
  <c r="I61" i="4"/>
  <c r="I53" i="4"/>
  <c r="I49" i="4"/>
  <c r="H43" i="4"/>
  <c r="I38" i="4"/>
  <c r="I37" i="4"/>
  <c r="I70" i="4"/>
  <c r="H70" i="4"/>
  <c r="H69" i="4"/>
  <c r="H68" i="4"/>
  <c r="H67" i="4"/>
  <c r="H66" i="4"/>
  <c r="H65" i="4"/>
  <c r="H64" i="4"/>
  <c r="H56" i="4"/>
  <c r="H53" i="4"/>
  <c r="H49" i="4"/>
  <c r="H46" i="4"/>
  <c r="H41" i="4"/>
  <c r="C6" i="1"/>
  <c r="C2" i="7"/>
  <c r="H31" i="4"/>
  <c r="G31" i="4"/>
  <c r="I31" i="4" s="1"/>
  <c r="H32" i="4"/>
  <c r="G32" i="4"/>
  <c r="I32" i="4" s="1"/>
  <c r="I30" i="4"/>
  <c r="I29" i="4"/>
  <c r="I28" i="4"/>
  <c r="I27" i="4"/>
  <c r="G23" i="4"/>
  <c r="G26" i="4" s="1"/>
  <c r="I26" i="4" s="1"/>
  <c r="G34" i="4"/>
  <c r="I34" i="4" s="1"/>
  <c r="G35" i="4"/>
  <c r="I35" i="4" s="1"/>
  <c r="G36" i="4"/>
  <c r="I36" i="4" s="1"/>
  <c r="G33" i="4"/>
  <c r="I33" i="4" s="1"/>
  <c r="I19" i="4"/>
  <c r="H18" i="4"/>
  <c r="I15" i="4"/>
  <c r="I9" i="4"/>
  <c r="G7" i="4"/>
  <c r="H7" i="4" s="1"/>
  <c r="I4" i="4"/>
  <c r="H3" i="4"/>
  <c r="A3" i="4"/>
  <c r="H5" i="4"/>
  <c r="H12" i="4"/>
  <c r="H15" i="4"/>
  <c r="H19" i="4"/>
  <c r="H27" i="4"/>
  <c r="H33" i="4"/>
  <c r="H34" i="4"/>
  <c r="H35" i="4"/>
  <c r="H4" i="4"/>
  <c r="H36" i="4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H1" i="4"/>
  <c r="D7" i="1" l="1"/>
  <c r="D6" i="1"/>
  <c r="B16" i="1"/>
  <c r="M1" i="1" s="1"/>
  <c r="H61" i="4"/>
  <c r="B10" i="1"/>
  <c r="P1" i="1"/>
  <c r="O1" i="1"/>
  <c r="I57" i="4"/>
  <c r="I43" i="4"/>
  <c r="D5" i="9"/>
  <c r="F6" i="9"/>
  <c r="C5" i="9"/>
  <c r="H63" i="4"/>
  <c r="I18" i="4"/>
  <c r="G60" i="4"/>
  <c r="I60" i="4" s="1"/>
  <c r="H62" i="4"/>
  <c r="H9" i="4"/>
  <c r="H30" i="4"/>
  <c r="G12" i="4"/>
  <c r="I12" i="4" s="1"/>
  <c r="G8" i="4"/>
  <c r="H8" i="4" s="1"/>
  <c r="H37" i="4"/>
  <c r="I45" i="4"/>
  <c r="H45" i="4"/>
  <c r="G59" i="4"/>
  <c r="I59" i="4" s="1"/>
  <c r="I41" i="4"/>
  <c r="G48" i="4"/>
  <c r="G46" i="4"/>
  <c r="I46" i="4" s="1"/>
  <c r="G42" i="4"/>
  <c r="G47" i="4"/>
  <c r="G40" i="4"/>
  <c r="G58" i="4"/>
  <c r="I58" i="4" s="1"/>
  <c r="I8" i="4"/>
  <c r="G14" i="4"/>
  <c r="G25" i="4"/>
  <c r="I25" i="4" s="1"/>
  <c r="I23" i="4"/>
  <c r="G22" i="4"/>
  <c r="G6" i="4"/>
  <c r="G13" i="4"/>
  <c r="I13" i="4" s="1"/>
  <c r="G24" i="4"/>
  <c r="I24" i="4" s="1"/>
  <c r="G11" i="4"/>
  <c r="I5" i="4"/>
  <c r="H29" i="4"/>
  <c r="H28" i="4"/>
  <c r="I7" i="4"/>
  <c r="I3" i="4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U56" i="5"/>
  <c r="P56" i="5"/>
  <c r="U55" i="5"/>
  <c r="W55" i="5" s="1"/>
  <c r="BC4" i="9" s="1"/>
  <c r="P55" i="5"/>
  <c r="U54" i="5"/>
  <c r="W54" i="5" s="1"/>
  <c r="BB4" i="9" s="1"/>
  <c r="P54" i="5"/>
  <c r="U53" i="5"/>
  <c r="P53" i="5"/>
  <c r="U52" i="5"/>
  <c r="P52" i="5"/>
  <c r="U51" i="5"/>
  <c r="P51" i="5"/>
  <c r="U50" i="5"/>
  <c r="W50" i="5" s="1"/>
  <c r="AX4" i="9" s="1"/>
  <c r="P50" i="5"/>
  <c r="U49" i="5"/>
  <c r="P49" i="5"/>
  <c r="U48" i="5"/>
  <c r="P48" i="5"/>
  <c r="U47" i="5"/>
  <c r="P47" i="5"/>
  <c r="U46" i="5"/>
  <c r="W46" i="5" s="1"/>
  <c r="AT4" i="9" s="1"/>
  <c r="P46" i="5"/>
  <c r="U45" i="5"/>
  <c r="P45" i="5"/>
  <c r="U44" i="5"/>
  <c r="P44" i="5"/>
  <c r="U43" i="5"/>
  <c r="P43" i="5"/>
  <c r="U42" i="5"/>
  <c r="W42" i="5" s="1"/>
  <c r="P42" i="5"/>
  <c r="U41" i="5"/>
  <c r="P41" i="5"/>
  <c r="U40" i="5"/>
  <c r="P40" i="5"/>
  <c r="U39" i="5"/>
  <c r="P39" i="5"/>
  <c r="U38" i="5"/>
  <c r="W38" i="5" s="1"/>
  <c r="AL4" i="9" s="1"/>
  <c r="P38" i="5"/>
  <c r="U37" i="5"/>
  <c r="P37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8" i="5"/>
  <c r="V8" i="5"/>
  <c r="V7" i="5"/>
  <c r="F4" i="2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5" i="7"/>
  <c r="B14" i="7"/>
  <c r="B13" i="7"/>
  <c r="B12" i="7"/>
  <c r="B11" i="7"/>
  <c r="B10" i="7"/>
  <c r="B9" i="7"/>
  <c r="B8" i="7"/>
  <c r="B7" i="7"/>
  <c r="B6" i="7"/>
  <c r="U7" i="5"/>
  <c r="U8" i="5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M2" i="1"/>
  <c r="M3" i="1" s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L2" i="1"/>
  <c r="K2" i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J2" i="1"/>
  <c r="J3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H2" i="1"/>
  <c r="H3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G2" i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R2" i="1"/>
  <c r="R3" i="1"/>
  <c r="R4" i="1" s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Q2" i="1"/>
  <c r="Q3" i="1" s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P2" i="1"/>
  <c r="P3" i="1" s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O2" i="1"/>
  <c r="O3" i="1" s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R1" i="1"/>
  <c r="Q1" i="1"/>
  <c r="N1" i="1"/>
  <c r="L1" i="1"/>
  <c r="K1" i="1"/>
  <c r="J1" i="1"/>
  <c r="I1" i="1"/>
  <c r="H1" i="1"/>
  <c r="R5" i="5"/>
  <c r="Q5" i="5"/>
  <c r="U18" i="5"/>
  <c r="U17" i="5"/>
  <c r="U16" i="5"/>
  <c r="U15" i="5"/>
  <c r="U14" i="5"/>
  <c r="U13" i="5"/>
  <c r="U12" i="5"/>
  <c r="U11" i="5"/>
  <c r="U10" i="5"/>
  <c r="U9" i="5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B26" i="2"/>
  <c r="U27" i="5"/>
  <c r="U26" i="5"/>
  <c r="U25" i="5"/>
  <c r="U24" i="5"/>
  <c r="U23" i="5"/>
  <c r="U22" i="5"/>
  <c r="U21" i="5"/>
  <c r="U20" i="5"/>
  <c r="U19" i="5"/>
  <c r="B35" i="2"/>
  <c r="B34" i="2"/>
  <c r="B33" i="2"/>
  <c r="B32" i="2"/>
  <c r="B31" i="2"/>
  <c r="B30" i="2"/>
  <c r="B29" i="2"/>
  <c r="B28" i="2"/>
  <c r="B27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U28" i="5"/>
  <c r="U29" i="5"/>
  <c r="U30" i="5"/>
  <c r="U31" i="5"/>
  <c r="U32" i="5"/>
  <c r="U33" i="5"/>
  <c r="U34" i="5"/>
  <c r="U35" i="5"/>
  <c r="U36" i="5"/>
  <c r="B15" i="2"/>
  <c r="C15" i="2"/>
  <c r="C26" i="2"/>
  <c r="D15" i="2"/>
  <c r="D26" i="2"/>
  <c r="C27" i="2"/>
  <c r="D27" i="2"/>
  <c r="C28" i="2"/>
  <c r="D28" i="2"/>
  <c r="C29" i="2"/>
  <c r="D29" i="2"/>
  <c r="C30" i="2"/>
  <c r="D30" i="2"/>
  <c r="D31" i="2"/>
  <c r="C32" i="2"/>
  <c r="D32" i="2"/>
  <c r="C33" i="2"/>
  <c r="D33" i="2"/>
  <c r="C34" i="2"/>
  <c r="D34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6" i="7"/>
  <c r="I22" i="4" l="1"/>
  <c r="H22" i="4"/>
  <c r="I14" i="4"/>
  <c r="H14" i="4"/>
  <c r="I48" i="4"/>
  <c r="H48" i="4"/>
  <c r="E41" i="7"/>
  <c r="AP4" i="9"/>
  <c r="W56" i="5"/>
  <c r="BD4" i="9" s="1"/>
  <c r="W45" i="5"/>
  <c r="W49" i="5"/>
  <c r="AW4" i="9" s="1"/>
  <c r="W53" i="5"/>
  <c r="E37" i="7"/>
  <c r="W37" i="5"/>
  <c r="W41" i="5"/>
  <c r="F7" i="9"/>
  <c r="C6" i="9"/>
  <c r="D6" i="9"/>
  <c r="E63" i="2"/>
  <c r="E54" i="7"/>
  <c r="W30" i="5"/>
  <c r="AD4" i="9" s="1"/>
  <c r="W40" i="5"/>
  <c r="AN4" i="9" s="1"/>
  <c r="W44" i="5"/>
  <c r="AR4" i="9" s="1"/>
  <c r="W48" i="5"/>
  <c r="AV4" i="9" s="1"/>
  <c r="W52" i="5"/>
  <c r="AZ4" i="9" s="1"/>
  <c r="E54" i="2"/>
  <c r="E45" i="7"/>
  <c r="E58" i="2"/>
  <c r="E49" i="7"/>
  <c r="E62" i="2"/>
  <c r="E53" i="7"/>
  <c r="F9" i="2"/>
  <c r="I40" i="4"/>
  <c r="H40" i="4"/>
  <c r="I42" i="4"/>
  <c r="H42" i="4"/>
  <c r="I47" i="4"/>
  <c r="H47" i="4"/>
  <c r="H11" i="4"/>
  <c r="I11" i="4"/>
  <c r="H6" i="4"/>
  <c r="I6" i="4"/>
  <c r="H13" i="4"/>
  <c r="E53" i="2"/>
  <c r="E46" i="2"/>
  <c r="E50" i="2"/>
  <c r="W39" i="5"/>
  <c r="W47" i="5"/>
  <c r="AU4" i="9" s="1"/>
  <c r="K35" i="7"/>
  <c r="K38" i="7"/>
  <c r="K39" i="7"/>
  <c r="K42" i="7"/>
  <c r="K43" i="7"/>
  <c r="W43" i="5"/>
  <c r="W51" i="5"/>
  <c r="AY4" i="9" s="1"/>
  <c r="K36" i="7"/>
  <c r="K37" i="7"/>
  <c r="K40" i="7"/>
  <c r="K41" i="7"/>
  <c r="K44" i="7"/>
  <c r="K45" i="7"/>
  <c r="K48" i="7"/>
  <c r="K49" i="7"/>
  <c r="K52" i="7"/>
  <c r="K53" i="7"/>
  <c r="K46" i="7"/>
  <c r="K47" i="7"/>
  <c r="K50" i="7"/>
  <c r="K51" i="7"/>
  <c r="K54" i="7"/>
  <c r="W8" i="5"/>
  <c r="W11" i="5"/>
  <c r="W7" i="5"/>
  <c r="G4" i="9" s="1"/>
  <c r="W33" i="5"/>
  <c r="AG4" i="9" s="1"/>
  <c r="W29" i="5"/>
  <c r="AC4" i="9" s="1"/>
  <c r="W27" i="5"/>
  <c r="AA4" i="9" s="1"/>
  <c r="W34" i="5"/>
  <c r="AH4" i="9" s="1"/>
  <c r="W18" i="5"/>
  <c r="H57" i="7"/>
  <c r="W32" i="5"/>
  <c r="AF4" i="9" s="1"/>
  <c r="K34" i="7"/>
  <c r="H56" i="7"/>
  <c r="K18" i="7"/>
  <c r="K26" i="7"/>
  <c r="W15" i="5"/>
  <c r="O4" i="9" s="1"/>
  <c r="G56" i="7"/>
  <c r="W19" i="5"/>
  <c r="S4" i="9" s="1"/>
  <c r="W14" i="5"/>
  <c r="K8" i="7"/>
  <c r="K12" i="7"/>
  <c r="K16" i="7"/>
  <c r="K20" i="7"/>
  <c r="K24" i="7"/>
  <c r="K28" i="7"/>
  <c r="K32" i="7"/>
  <c r="K55" i="7"/>
  <c r="W22" i="5"/>
  <c r="I56" i="7"/>
  <c r="J56" i="7"/>
  <c r="F57" i="7"/>
  <c r="F56" i="7"/>
  <c r="W35" i="5"/>
  <c r="AI4" i="9" s="1"/>
  <c r="W21" i="5"/>
  <c r="U4" i="9" s="1"/>
  <c r="W25" i="5"/>
  <c r="Y4" i="9" s="1"/>
  <c r="W9" i="5"/>
  <c r="I4" i="9" s="1"/>
  <c r="W13" i="5"/>
  <c r="M4" i="9" s="1"/>
  <c r="J57" i="7"/>
  <c r="K6" i="7"/>
  <c r="K9" i="7"/>
  <c r="K14" i="7"/>
  <c r="K17" i="7"/>
  <c r="K22" i="7"/>
  <c r="K25" i="7"/>
  <c r="K30" i="7"/>
  <c r="K33" i="7"/>
  <c r="E10" i="7"/>
  <c r="K10" i="7"/>
  <c r="K11" i="7"/>
  <c r="K19" i="7"/>
  <c r="K27" i="7"/>
  <c r="W31" i="5"/>
  <c r="AE4" i="9" s="1"/>
  <c r="F12" i="2"/>
  <c r="F13" i="2" s="1"/>
  <c r="W24" i="5"/>
  <c r="W10" i="5"/>
  <c r="J4" i="9" s="1"/>
  <c r="W12" i="5"/>
  <c r="L4" i="9" s="1"/>
  <c r="G1" i="1"/>
  <c r="K13" i="7"/>
  <c r="K21" i="7"/>
  <c r="K29" i="7"/>
  <c r="W36" i="5"/>
  <c r="W28" i="5"/>
  <c r="AB4" i="9" s="1"/>
  <c r="F8" i="2"/>
  <c r="W20" i="5"/>
  <c r="T4" i="9" s="1"/>
  <c r="W26" i="5"/>
  <c r="Z4" i="9" s="1"/>
  <c r="W16" i="5"/>
  <c r="D57" i="7"/>
  <c r="K15" i="7"/>
  <c r="K23" i="7"/>
  <c r="K31" i="7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F2" i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G4" i="2"/>
  <c r="F5" i="2"/>
  <c r="W23" i="5"/>
  <c r="G57" i="7"/>
  <c r="K7" i="7"/>
  <c r="I57" i="7"/>
  <c r="W17" i="5"/>
  <c r="Q4" i="9" s="1"/>
  <c r="E64" i="2" l="1"/>
  <c r="E55" i="7"/>
  <c r="E40" i="7"/>
  <c r="AO4" i="9"/>
  <c r="E42" i="7"/>
  <c r="AQ4" i="9"/>
  <c r="E48" i="7"/>
  <c r="E61" i="2"/>
  <c r="BA4" i="9"/>
  <c r="E38" i="7"/>
  <c r="AM4" i="9"/>
  <c r="E44" i="7"/>
  <c r="AS4" i="9"/>
  <c r="E57" i="2"/>
  <c r="E49" i="2"/>
  <c r="E52" i="7"/>
  <c r="B6" i="9"/>
  <c r="E36" i="7"/>
  <c r="AK4" i="9"/>
  <c r="E45" i="2"/>
  <c r="E38" i="2"/>
  <c r="E7" i="7"/>
  <c r="H4" i="9"/>
  <c r="E24" i="2"/>
  <c r="P4" i="9"/>
  <c r="E32" i="2"/>
  <c r="X4" i="9"/>
  <c r="E22" i="2"/>
  <c r="N4" i="9"/>
  <c r="E19" i="2"/>
  <c r="K4" i="9"/>
  <c r="E21" i="7"/>
  <c r="V4" i="9"/>
  <c r="W4" i="9"/>
  <c r="E35" i="7"/>
  <c r="AJ4" i="9"/>
  <c r="E17" i="7"/>
  <c r="R4" i="9"/>
  <c r="E29" i="7"/>
  <c r="B5" i="9"/>
  <c r="B7" i="9"/>
  <c r="D7" i="9"/>
  <c r="F8" i="9"/>
  <c r="B8" i="9" s="1"/>
  <c r="C7" i="9"/>
  <c r="F10" i="2"/>
  <c r="G10" i="2"/>
  <c r="E59" i="2"/>
  <c r="E50" i="7"/>
  <c r="E60" i="2"/>
  <c r="E51" i="7"/>
  <c r="E55" i="2"/>
  <c r="E46" i="7"/>
  <c r="E48" i="2"/>
  <c r="E39" i="7"/>
  <c r="E52" i="2"/>
  <c r="E43" i="7"/>
  <c r="E56" i="2"/>
  <c r="E47" i="7"/>
  <c r="E16" i="2"/>
  <c r="E31" i="7"/>
  <c r="E51" i="2"/>
  <c r="E47" i="2"/>
  <c r="E34" i="2"/>
  <c r="E39" i="2"/>
  <c r="E37" i="2"/>
  <c r="E28" i="7"/>
  <c r="F7" i="2"/>
  <c r="E6" i="7"/>
  <c r="E15" i="2"/>
  <c r="E32" i="7"/>
  <c r="E33" i="2"/>
  <c r="E41" i="2"/>
  <c r="E42" i="2"/>
  <c r="E28" i="2"/>
  <c r="E8" i="7"/>
  <c r="E35" i="2"/>
  <c r="E30" i="7"/>
  <c r="E12" i="7"/>
  <c r="E43" i="2"/>
  <c r="E40" i="2"/>
  <c r="E24" i="7"/>
  <c r="E26" i="2"/>
  <c r="E26" i="7"/>
  <c r="E23" i="7"/>
  <c r="E17" i="2"/>
  <c r="E15" i="7"/>
  <c r="E30" i="2"/>
  <c r="E27" i="2"/>
  <c r="E33" i="7"/>
  <c r="E25" i="7"/>
  <c r="E29" i="2"/>
  <c r="E20" i="7"/>
  <c r="K56" i="7"/>
  <c r="E21" i="2"/>
  <c r="E13" i="7"/>
  <c r="E34" i="7"/>
  <c r="E18" i="7"/>
  <c r="E14" i="7"/>
  <c r="E23" i="2"/>
  <c r="E27" i="7"/>
  <c r="E44" i="2"/>
  <c r="F11" i="2"/>
  <c r="E19" i="7"/>
  <c r="E18" i="2"/>
  <c r="E9" i="7"/>
  <c r="E11" i="7"/>
  <c r="E20" i="2"/>
  <c r="E36" i="2"/>
  <c r="E22" i="7"/>
  <c r="E31" i="2"/>
  <c r="H4" i="2"/>
  <c r="H10" i="2" s="1"/>
  <c r="G5" i="2"/>
  <c r="G11" i="2"/>
  <c r="G9" i="2"/>
  <c r="G8" i="2"/>
  <c r="G12" i="2"/>
  <c r="G13" i="2" s="1"/>
  <c r="E16" i="7"/>
  <c r="E25" i="2"/>
  <c r="K57" i="7"/>
  <c r="G7" i="2" l="1"/>
  <c r="F9" i="9"/>
  <c r="B9" i="9" s="1"/>
  <c r="C8" i="9"/>
  <c r="D8" i="9"/>
  <c r="E56" i="7"/>
  <c r="I4" i="2"/>
  <c r="I10" i="2" s="1"/>
  <c r="H5" i="2"/>
  <c r="H11" i="2"/>
  <c r="H12" i="2"/>
  <c r="H13" i="2" s="1"/>
  <c r="H8" i="2"/>
  <c r="H9" i="2"/>
  <c r="E57" i="7"/>
  <c r="D9" i="9" l="1"/>
  <c r="F10" i="9"/>
  <c r="B10" i="9" s="1"/>
  <c r="C9" i="9"/>
  <c r="H7" i="2"/>
  <c r="J4" i="2"/>
  <c r="J10" i="2" s="1"/>
  <c r="I5" i="2"/>
  <c r="I9" i="2"/>
  <c r="I12" i="2"/>
  <c r="I13" i="2" s="1"/>
  <c r="I11" i="2"/>
  <c r="I8" i="2"/>
  <c r="F11" i="9" l="1"/>
  <c r="B11" i="9" s="1"/>
  <c r="C10" i="9"/>
  <c r="D10" i="9"/>
  <c r="I7" i="2"/>
  <c r="K4" i="2"/>
  <c r="K10" i="2" s="1"/>
  <c r="J5" i="2"/>
  <c r="J11" i="2"/>
  <c r="J12" i="2"/>
  <c r="J13" i="2" s="1"/>
  <c r="J9" i="2"/>
  <c r="J8" i="2"/>
  <c r="D11" i="9" l="1"/>
  <c r="F12" i="9"/>
  <c r="B12" i="9" s="1"/>
  <c r="C11" i="9"/>
  <c r="J7" i="2"/>
  <c r="L4" i="2"/>
  <c r="L10" i="2" s="1"/>
  <c r="K5" i="2"/>
  <c r="K11" i="2"/>
  <c r="K8" i="2"/>
  <c r="K9" i="2"/>
  <c r="K12" i="2"/>
  <c r="K13" i="2" s="1"/>
  <c r="F13" i="9" l="1"/>
  <c r="B13" i="9" s="1"/>
  <c r="C12" i="9"/>
  <c r="D12" i="9"/>
  <c r="K7" i="2"/>
  <c r="M4" i="2"/>
  <c r="M10" i="2" s="1"/>
  <c r="L5" i="2"/>
  <c r="L9" i="2"/>
  <c r="L12" i="2"/>
  <c r="L13" i="2" s="1"/>
  <c r="L11" i="2"/>
  <c r="L8" i="2"/>
  <c r="D13" i="9" l="1"/>
  <c r="F14" i="9"/>
  <c r="B14" i="9" s="1"/>
  <c r="C13" i="9"/>
  <c r="L7" i="2"/>
  <c r="N4" i="2"/>
  <c r="N10" i="2" s="1"/>
  <c r="M5" i="2"/>
  <c r="M11" i="2"/>
  <c r="M12" i="2"/>
  <c r="M13" i="2" s="1"/>
  <c r="M9" i="2"/>
  <c r="M8" i="2"/>
  <c r="F15" i="9" l="1"/>
  <c r="B15" i="9" s="1"/>
  <c r="C14" i="9"/>
  <c r="D14" i="9"/>
  <c r="M7" i="2"/>
  <c r="O4" i="2"/>
  <c r="O10" i="2" s="1"/>
  <c r="N5" i="2"/>
  <c r="N11" i="2"/>
  <c r="N9" i="2"/>
  <c r="N8" i="2"/>
  <c r="N12" i="2"/>
  <c r="N13" i="2" s="1"/>
  <c r="D15" i="9" l="1"/>
  <c r="F16" i="9"/>
  <c r="B16" i="9" s="1"/>
  <c r="C15" i="9"/>
  <c r="N7" i="2"/>
  <c r="P4" i="2"/>
  <c r="P10" i="2" s="1"/>
  <c r="O5" i="2"/>
  <c r="O7" i="2" s="1"/>
  <c r="O11" i="2"/>
  <c r="O8" i="2"/>
  <c r="O12" i="2"/>
  <c r="O13" i="2" s="1"/>
  <c r="O9" i="2"/>
  <c r="F17" i="9" l="1"/>
  <c r="B17" i="9" s="1"/>
  <c r="C16" i="9"/>
  <c r="D16" i="9"/>
  <c r="Q4" i="2"/>
  <c r="Q10" i="2" s="1"/>
  <c r="P5" i="2"/>
  <c r="P7" i="2" s="1"/>
  <c r="P11" i="2"/>
  <c r="P9" i="2"/>
  <c r="P8" i="2"/>
  <c r="P12" i="2"/>
  <c r="P13" i="2" s="1"/>
  <c r="D17" i="9" l="1"/>
  <c r="F18" i="9"/>
  <c r="B18" i="9" s="1"/>
  <c r="C17" i="9"/>
  <c r="R4" i="2"/>
  <c r="R10" i="2" s="1"/>
  <c r="Q5" i="2"/>
  <c r="Q7" i="2" s="1"/>
  <c r="Q9" i="2"/>
  <c r="Q11" i="2"/>
  <c r="Q12" i="2"/>
  <c r="Q13" i="2" s="1"/>
  <c r="Q8" i="2"/>
  <c r="F19" i="9" l="1"/>
  <c r="B19" i="9" s="1"/>
  <c r="C18" i="9"/>
  <c r="D18" i="9"/>
  <c r="S4" i="2"/>
  <c r="S10" i="2" s="1"/>
  <c r="R5" i="2"/>
  <c r="R7" i="2" s="1"/>
  <c r="R11" i="2"/>
  <c r="R12" i="2"/>
  <c r="R13" i="2" s="1"/>
  <c r="R9" i="2"/>
  <c r="R8" i="2"/>
  <c r="D19" i="9" l="1"/>
  <c r="F20" i="9"/>
  <c r="B20" i="9" s="1"/>
  <c r="C19" i="9"/>
  <c r="T4" i="2"/>
  <c r="T10" i="2" s="1"/>
  <c r="S5" i="2"/>
  <c r="S7" i="2" s="1"/>
  <c r="S11" i="2"/>
  <c r="S8" i="2"/>
  <c r="S9" i="2"/>
  <c r="S12" i="2"/>
  <c r="S13" i="2" s="1"/>
  <c r="F21" i="9" l="1"/>
  <c r="B21" i="9" s="1"/>
  <c r="C20" i="9"/>
  <c r="D20" i="9"/>
  <c r="U4" i="2"/>
  <c r="U10" i="2" s="1"/>
  <c r="T5" i="2"/>
  <c r="T7" i="2" s="1"/>
  <c r="T6" i="2" s="1"/>
  <c r="T12" i="2"/>
  <c r="T13" i="2" s="1"/>
  <c r="T11" i="2"/>
  <c r="T8" i="2"/>
  <c r="T9" i="2"/>
  <c r="D21" i="9" l="1"/>
  <c r="F22" i="9"/>
  <c r="B22" i="9" s="1"/>
  <c r="C21" i="9"/>
  <c r="V4" i="2"/>
  <c r="V10" i="2" s="1"/>
  <c r="U5" i="2"/>
  <c r="U7" i="2" s="1"/>
  <c r="U11" i="2"/>
  <c r="U12" i="2"/>
  <c r="U13" i="2" s="1"/>
  <c r="U9" i="2"/>
  <c r="U8" i="2"/>
  <c r="F23" i="9" l="1"/>
  <c r="B23" i="9" s="1"/>
  <c r="C22" i="9"/>
  <c r="D22" i="9"/>
  <c r="W4" i="2"/>
  <c r="W10" i="2" s="1"/>
  <c r="V5" i="2"/>
  <c r="V7" i="2" s="1"/>
  <c r="V11" i="2"/>
  <c r="V12" i="2"/>
  <c r="V13" i="2" s="1"/>
  <c r="V9" i="2"/>
  <c r="V8" i="2"/>
  <c r="D23" i="9" l="1"/>
  <c r="F24" i="9"/>
  <c r="B24" i="9" s="1"/>
  <c r="C23" i="9"/>
  <c r="X4" i="2"/>
  <c r="X10" i="2" s="1"/>
  <c r="W5" i="2"/>
  <c r="W7" i="2" s="1"/>
  <c r="W11" i="2"/>
  <c r="W9" i="2"/>
  <c r="W8" i="2"/>
  <c r="W12" i="2"/>
  <c r="W13" i="2" s="1"/>
  <c r="F25" i="9" l="1"/>
  <c r="B25" i="9" s="1"/>
  <c r="C24" i="9"/>
  <c r="D24" i="9"/>
  <c r="Y4" i="2"/>
  <c r="Y10" i="2" s="1"/>
  <c r="X5" i="2"/>
  <c r="X7" i="2" s="1"/>
  <c r="X12" i="2"/>
  <c r="X13" i="2" s="1"/>
  <c r="X11" i="2"/>
  <c r="X8" i="2"/>
  <c r="X9" i="2"/>
  <c r="D25" i="9" l="1"/>
  <c r="F26" i="9"/>
  <c r="B26" i="9" s="1"/>
  <c r="C25" i="9"/>
  <c r="Z4" i="2"/>
  <c r="Z10" i="2" s="1"/>
  <c r="Y5" i="2"/>
  <c r="Y7" i="2" s="1"/>
  <c r="Y11" i="2"/>
  <c r="Y9" i="2"/>
  <c r="Y12" i="2"/>
  <c r="Y13" i="2" s="1"/>
  <c r="Y8" i="2"/>
  <c r="F27" i="9" l="1"/>
  <c r="B27" i="9" s="1"/>
  <c r="C26" i="9"/>
  <c r="D26" i="9"/>
  <c r="AA4" i="2"/>
  <c r="AA10" i="2" s="1"/>
  <c r="Z5" i="2"/>
  <c r="Z7" i="2" s="1"/>
  <c r="Z11" i="2"/>
  <c r="Z12" i="2"/>
  <c r="Z13" i="2" s="1"/>
  <c r="Z9" i="2"/>
  <c r="Z8" i="2"/>
  <c r="D27" i="9" l="1"/>
  <c r="F28" i="9"/>
  <c r="B28" i="9" s="1"/>
  <c r="C27" i="9"/>
  <c r="AB4" i="2"/>
  <c r="AB10" i="2" s="1"/>
  <c r="AA5" i="2"/>
  <c r="AA7" i="2" s="1"/>
  <c r="AA11" i="2"/>
  <c r="AA8" i="2"/>
  <c r="AA12" i="2"/>
  <c r="AA13" i="2" s="1"/>
  <c r="AA9" i="2"/>
  <c r="F29" i="9" l="1"/>
  <c r="B29" i="9" s="1"/>
  <c r="C28" i="9"/>
  <c r="D28" i="9"/>
  <c r="AC4" i="2"/>
  <c r="AC10" i="2" s="1"/>
  <c r="AB5" i="2"/>
  <c r="AB7" i="2" s="1"/>
  <c r="AB9" i="2"/>
  <c r="AB12" i="2"/>
  <c r="AB13" i="2" s="1"/>
  <c r="AB11" i="2"/>
  <c r="AB8" i="2"/>
  <c r="D29" i="9" l="1"/>
  <c r="F30" i="9"/>
  <c r="B30" i="9" s="1"/>
  <c r="C29" i="9"/>
  <c r="AD4" i="2"/>
  <c r="AD10" i="2" s="1"/>
  <c r="AC5" i="2"/>
  <c r="AC7" i="2" s="1"/>
  <c r="AC11" i="2"/>
  <c r="AC12" i="2"/>
  <c r="AC13" i="2" s="1"/>
  <c r="AC9" i="2"/>
  <c r="AC8" i="2"/>
  <c r="F31" i="9" l="1"/>
  <c r="B31" i="9" s="1"/>
  <c r="C30" i="9"/>
  <c r="D30" i="9"/>
  <c r="AE4" i="2"/>
  <c r="AE10" i="2" s="1"/>
  <c r="AD5" i="2"/>
  <c r="AD7" i="2" s="1"/>
  <c r="AD11" i="2"/>
  <c r="AD9" i="2"/>
  <c r="AD12" i="2"/>
  <c r="AD13" i="2" s="1"/>
  <c r="AD8" i="2"/>
  <c r="F32" i="9" l="1"/>
  <c r="B32" i="9" s="1"/>
  <c r="D31" i="9"/>
  <c r="C31" i="9"/>
  <c r="AF4" i="2"/>
  <c r="AF10" i="2" s="1"/>
  <c r="AE5" i="2"/>
  <c r="AE7" i="2" s="1"/>
  <c r="AE11" i="2"/>
  <c r="AE12" i="2"/>
  <c r="AE13" i="2" s="1"/>
  <c r="AE8" i="2"/>
  <c r="AE9" i="2"/>
  <c r="C32" i="9" l="1"/>
  <c r="D32" i="9"/>
  <c r="F33" i="9"/>
  <c r="B33" i="9" s="1"/>
  <c r="AG4" i="2"/>
  <c r="AG10" i="2" s="1"/>
  <c r="AF5" i="2"/>
  <c r="AF7" i="2" s="1"/>
  <c r="AF11" i="2"/>
  <c r="AF12" i="2"/>
  <c r="AF13" i="2" s="1"/>
  <c r="AF9" i="2"/>
  <c r="AF8" i="2"/>
  <c r="F34" i="9" l="1"/>
  <c r="B34" i="9" s="1"/>
  <c r="C33" i="9"/>
  <c r="D33" i="9"/>
  <c r="AH4" i="2"/>
  <c r="AH10" i="2" s="1"/>
  <c r="AG5" i="2"/>
  <c r="AG7" i="2" s="1"/>
  <c r="AG9" i="2"/>
  <c r="AG11" i="2"/>
  <c r="AG8" i="2"/>
  <c r="AG12" i="2"/>
  <c r="AG13" i="2" s="1"/>
  <c r="D34" i="9" l="1"/>
  <c r="F35" i="9"/>
  <c r="B35" i="9" s="1"/>
  <c r="C34" i="9"/>
  <c r="AI4" i="2"/>
  <c r="AI10" i="2" s="1"/>
  <c r="AH5" i="2"/>
  <c r="AH7" i="2" s="1"/>
  <c r="AH11" i="2"/>
  <c r="AH12" i="2"/>
  <c r="AH13" i="2" s="1"/>
  <c r="AH8" i="2"/>
  <c r="AH9" i="2"/>
  <c r="F36" i="9" l="1"/>
  <c r="B36" i="9" s="1"/>
  <c r="C35" i="9"/>
  <c r="D35" i="9"/>
  <c r="AJ4" i="2"/>
  <c r="AJ10" i="2" s="1"/>
  <c r="AI5" i="2"/>
  <c r="AI7" i="2" s="1"/>
  <c r="AI11" i="2"/>
  <c r="AI12" i="2"/>
  <c r="AI13" i="2" s="1"/>
  <c r="AI8" i="2"/>
  <c r="AI9" i="2"/>
  <c r="C36" i="9" l="1"/>
  <c r="D36" i="9"/>
  <c r="F37" i="9"/>
  <c r="B37" i="9" s="1"/>
  <c r="AK4" i="2"/>
  <c r="AK10" i="2" s="1"/>
  <c r="AJ5" i="2"/>
  <c r="AJ7" i="2" s="1"/>
  <c r="AJ11" i="2"/>
  <c r="AJ8" i="2"/>
  <c r="AJ12" i="2"/>
  <c r="AJ13" i="2" s="1"/>
  <c r="AJ9" i="2"/>
  <c r="F38" i="9" l="1"/>
  <c r="B38" i="9" s="1"/>
  <c r="C37" i="9"/>
  <c r="D37" i="9"/>
  <c r="AL4" i="2"/>
  <c r="AL10" i="2" s="1"/>
  <c r="AK5" i="2"/>
  <c r="AK7" i="2" s="1"/>
  <c r="AK12" i="2"/>
  <c r="AK13" i="2" s="1"/>
  <c r="AK9" i="2"/>
  <c r="AK11" i="2"/>
  <c r="AK8" i="2"/>
  <c r="D38" i="9" l="1"/>
  <c r="F39" i="9"/>
  <c r="B39" i="9" s="1"/>
  <c r="C38" i="9"/>
  <c r="AM4" i="2"/>
  <c r="AM10" i="2" s="1"/>
  <c r="AL5" i="2"/>
  <c r="AL7" i="2" s="1"/>
  <c r="AL8" i="2"/>
  <c r="AL12" i="2"/>
  <c r="AL13" i="2" s="1"/>
  <c r="AL11" i="2"/>
  <c r="AL9" i="2"/>
  <c r="F40" i="9" l="1"/>
  <c r="B40" i="9" s="1"/>
  <c r="C39" i="9"/>
  <c r="D39" i="9"/>
  <c r="AN4" i="2"/>
  <c r="AN10" i="2" s="1"/>
  <c r="AM5" i="2"/>
  <c r="AM7" i="2" s="1"/>
  <c r="AM11" i="2"/>
  <c r="AM9" i="2"/>
  <c r="AM12" i="2"/>
  <c r="AM13" i="2" s="1"/>
  <c r="AM8" i="2"/>
  <c r="C40" i="9" l="1"/>
  <c r="D40" i="9"/>
  <c r="F41" i="9"/>
  <c r="B41" i="9" s="1"/>
  <c r="AO4" i="2"/>
  <c r="AO10" i="2" s="1"/>
  <c r="AN5" i="2"/>
  <c r="AN7" i="2" s="1"/>
  <c r="AN11" i="2"/>
  <c r="AN9" i="2"/>
  <c r="AN12" i="2"/>
  <c r="AN13" i="2" s="1"/>
  <c r="AN8" i="2"/>
  <c r="F42" i="9" l="1"/>
  <c r="B42" i="9" s="1"/>
  <c r="C41" i="9"/>
  <c r="D41" i="9"/>
  <c r="AP4" i="2"/>
  <c r="AP10" i="2" s="1"/>
  <c r="AO5" i="2"/>
  <c r="AO7" i="2" s="1"/>
  <c r="AO11" i="2"/>
  <c r="AO9" i="2"/>
  <c r="AO8" i="2"/>
  <c r="AO12" i="2"/>
  <c r="AO13" i="2" s="1"/>
  <c r="D42" i="9" l="1"/>
  <c r="F43" i="9"/>
  <c r="B43" i="9" s="1"/>
  <c r="C42" i="9"/>
  <c r="AQ4" i="2"/>
  <c r="AQ10" i="2" s="1"/>
  <c r="AP5" i="2"/>
  <c r="AP7" i="2" s="1"/>
  <c r="AP11" i="2"/>
  <c r="AP12" i="2"/>
  <c r="AP13" i="2" s="1"/>
  <c r="AP8" i="2"/>
  <c r="AP9" i="2"/>
  <c r="F44" i="9" l="1"/>
  <c r="B44" i="9" s="1"/>
  <c r="C43" i="9"/>
  <c r="D43" i="9"/>
  <c r="AR4" i="2"/>
  <c r="AR10" i="2" s="1"/>
  <c r="AQ5" i="2"/>
  <c r="AQ7" i="2" s="1"/>
  <c r="AQ11" i="2"/>
  <c r="AQ8" i="2"/>
  <c r="AQ9" i="2"/>
  <c r="AQ12" i="2"/>
  <c r="AQ13" i="2" s="1"/>
  <c r="C44" i="9" l="1"/>
  <c r="D44" i="9"/>
  <c r="F45" i="9"/>
  <c r="B45" i="9" s="1"/>
  <c r="AS4" i="2"/>
  <c r="AS10" i="2" s="1"/>
  <c r="AR5" i="2"/>
  <c r="AR7" i="2" s="1"/>
  <c r="AR9" i="2"/>
  <c r="AR11" i="2"/>
  <c r="AR8" i="2"/>
  <c r="AR12" i="2"/>
  <c r="AR13" i="2" s="1"/>
  <c r="F46" i="9" l="1"/>
  <c r="B46" i="9" s="1"/>
  <c r="C45" i="9"/>
  <c r="D45" i="9"/>
  <c r="AT4" i="2"/>
  <c r="AT10" i="2" s="1"/>
  <c r="AS5" i="2"/>
  <c r="AS7" i="2" s="1"/>
  <c r="AS12" i="2"/>
  <c r="AS13" i="2" s="1"/>
  <c r="AS9" i="2"/>
  <c r="AS11" i="2"/>
  <c r="AS8" i="2"/>
  <c r="D46" i="9" l="1"/>
  <c r="F47" i="9"/>
  <c r="B47" i="9" s="1"/>
  <c r="C46" i="9"/>
  <c r="AU4" i="2"/>
  <c r="AU10" i="2" s="1"/>
  <c r="AT5" i="2"/>
  <c r="AT7" i="2" s="1"/>
  <c r="AT11" i="2"/>
  <c r="AT8" i="2"/>
  <c r="AT12" i="2"/>
  <c r="AT13" i="2" s="1"/>
  <c r="AT9" i="2"/>
  <c r="F48" i="9" l="1"/>
  <c r="B48" i="9" s="1"/>
  <c r="C47" i="9"/>
  <c r="D47" i="9"/>
  <c r="AV4" i="2"/>
  <c r="AV10" i="2" s="1"/>
  <c r="AU5" i="2"/>
  <c r="AU7" i="2" s="1"/>
  <c r="AU11" i="2"/>
  <c r="AU8" i="2"/>
  <c r="AU9" i="2"/>
  <c r="AU12" i="2"/>
  <c r="AU13" i="2" s="1"/>
  <c r="C48" i="9" l="1"/>
  <c r="D48" i="9"/>
  <c r="F49" i="9"/>
  <c r="B49" i="9" s="1"/>
  <c r="AW4" i="2"/>
  <c r="AW10" i="2" s="1"/>
  <c r="AV5" i="2"/>
  <c r="AV7" i="2" s="1"/>
  <c r="AV11" i="2"/>
  <c r="AV12" i="2"/>
  <c r="AV13" i="2" s="1"/>
  <c r="AV8" i="2"/>
  <c r="AV9" i="2"/>
  <c r="F50" i="9" l="1"/>
  <c r="B50" i="9" s="1"/>
  <c r="C49" i="9"/>
  <c r="D49" i="9"/>
  <c r="AX4" i="2"/>
  <c r="AX10" i="2" s="1"/>
  <c r="AW5" i="2"/>
  <c r="AW7" i="2" s="1"/>
  <c r="AW11" i="2"/>
  <c r="AW9" i="2"/>
  <c r="AW12" i="2"/>
  <c r="AW13" i="2" s="1"/>
  <c r="AW8" i="2"/>
  <c r="D50" i="9" l="1"/>
  <c r="F51" i="9"/>
  <c r="B51" i="9" s="1"/>
  <c r="C50" i="9"/>
  <c r="AY4" i="2"/>
  <c r="AY10" i="2" s="1"/>
  <c r="AX5" i="2"/>
  <c r="AX7" i="2" s="1"/>
  <c r="AX12" i="2"/>
  <c r="AX13" i="2" s="1"/>
  <c r="AX8" i="2"/>
  <c r="AX11" i="2"/>
  <c r="AX9" i="2"/>
  <c r="F52" i="9" l="1"/>
  <c r="B52" i="9" s="1"/>
  <c r="C51" i="9"/>
  <c r="D51" i="9"/>
  <c r="AZ4" i="2"/>
  <c r="AZ10" i="2" s="1"/>
  <c r="AY5" i="2"/>
  <c r="AY7" i="2" s="1"/>
  <c r="AY6" i="2" s="1"/>
  <c r="AY11" i="2"/>
  <c r="AY12" i="2"/>
  <c r="AY13" i="2" s="1"/>
  <c r="AY9" i="2"/>
  <c r="AY8" i="2"/>
  <c r="C52" i="9" l="1"/>
  <c r="D52" i="9"/>
  <c r="F53" i="9"/>
  <c r="B53" i="9" s="1"/>
  <c r="BA4" i="2"/>
  <c r="BA10" i="2" s="1"/>
  <c r="AZ5" i="2"/>
  <c r="AZ7" i="2" s="1"/>
  <c r="AZ11" i="2"/>
  <c r="AZ12" i="2"/>
  <c r="AZ13" i="2" s="1"/>
  <c r="AZ8" i="2"/>
  <c r="AZ9" i="2"/>
  <c r="F54" i="9" l="1"/>
  <c r="B54" i="9" s="1"/>
  <c r="C53" i="9"/>
  <c r="D53" i="9"/>
  <c r="BB4" i="2"/>
  <c r="BB10" i="2" s="1"/>
  <c r="BA5" i="2"/>
  <c r="BA7" i="2" s="1"/>
  <c r="BA12" i="2"/>
  <c r="BA13" i="2" s="1"/>
  <c r="BA9" i="2"/>
  <c r="BA11" i="2"/>
  <c r="BA8" i="2"/>
  <c r="D54" i="9" l="1"/>
  <c r="F55" i="9"/>
  <c r="B55" i="9" s="1"/>
  <c r="C54" i="9"/>
  <c r="BC4" i="2"/>
  <c r="BC10" i="2" s="1"/>
  <c r="BB5" i="2"/>
  <c r="BB7" i="2" s="1"/>
  <c r="BB8" i="2"/>
  <c r="BB9" i="2"/>
  <c r="BB11" i="2"/>
  <c r="BB12" i="2"/>
  <c r="BB13" i="2" s="1"/>
  <c r="F56" i="9" l="1"/>
  <c r="B56" i="9" s="1"/>
  <c r="C55" i="9"/>
  <c r="D55" i="9"/>
  <c r="BD4" i="2"/>
  <c r="BD10" i="2" s="1"/>
  <c r="BC5" i="2"/>
  <c r="BC7" i="2" s="1"/>
  <c r="BC11" i="2"/>
  <c r="BC9" i="2"/>
  <c r="BC12" i="2"/>
  <c r="BC13" i="2" s="1"/>
  <c r="BC8" i="2"/>
  <c r="C56" i="9" l="1"/>
  <c r="D56" i="9"/>
  <c r="F57" i="9"/>
  <c r="B57" i="9" s="1"/>
  <c r="BE4" i="2"/>
  <c r="BE10" i="2" s="1"/>
  <c r="BD5" i="2"/>
  <c r="BD7" i="2" s="1"/>
  <c r="BD11" i="2"/>
  <c r="BD12" i="2"/>
  <c r="BD13" i="2" s="1"/>
  <c r="BD8" i="2"/>
  <c r="BD9" i="2"/>
  <c r="F58" i="9" l="1"/>
  <c r="B58" i="9" s="1"/>
  <c r="C57" i="9"/>
  <c r="D57" i="9"/>
  <c r="BF4" i="2"/>
  <c r="BF10" i="2" s="1"/>
  <c r="BE5" i="2"/>
  <c r="BE7" i="2" s="1"/>
  <c r="BE11" i="2"/>
  <c r="BE9" i="2"/>
  <c r="BE8" i="2"/>
  <c r="BE12" i="2"/>
  <c r="BE13" i="2" s="1"/>
  <c r="D58" i="9" l="1"/>
  <c r="F59" i="9"/>
  <c r="B59" i="9" s="1"/>
  <c r="C58" i="9"/>
  <c r="BG4" i="2"/>
  <c r="BG10" i="2" s="1"/>
  <c r="BF5" i="2"/>
  <c r="BF7" i="2" s="1"/>
  <c r="BF12" i="2"/>
  <c r="BF13" i="2" s="1"/>
  <c r="BF8" i="2"/>
  <c r="BF11" i="2"/>
  <c r="BF9" i="2"/>
  <c r="F60" i="9" l="1"/>
  <c r="B60" i="9" s="1"/>
  <c r="C59" i="9"/>
  <c r="D59" i="9"/>
  <c r="BH4" i="2"/>
  <c r="BH10" i="2" s="1"/>
  <c r="BG5" i="2"/>
  <c r="BG7" i="2" s="1"/>
  <c r="BG11" i="2"/>
  <c r="BG12" i="2"/>
  <c r="BG13" i="2" s="1"/>
  <c r="BG9" i="2"/>
  <c r="BG8" i="2"/>
  <c r="C60" i="9" l="1"/>
  <c r="D60" i="9"/>
  <c r="F61" i="9"/>
  <c r="B61" i="9" s="1"/>
  <c r="BI4" i="2"/>
  <c r="BI10" i="2" s="1"/>
  <c r="BH5" i="2"/>
  <c r="BH7" i="2" s="1"/>
  <c r="BH11" i="2"/>
  <c r="BH9" i="2"/>
  <c r="BH12" i="2"/>
  <c r="BH13" i="2" s="1"/>
  <c r="BH8" i="2"/>
  <c r="F62" i="9" l="1"/>
  <c r="B62" i="9" s="1"/>
  <c r="C61" i="9"/>
  <c r="D61" i="9"/>
  <c r="BJ4" i="2"/>
  <c r="BJ10" i="2" s="1"/>
  <c r="BI5" i="2"/>
  <c r="BI7" i="2" s="1"/>
  <c r="BI12" i="2"/>
  <c r="BI13" i="2" s="1"/>
  <c r="BI9" i="2"/>
  <c r="BI11" i="2"/>
  <c r="BI8" i="2"/>
  <c r="D62" i="9" l="1"/>
  <c r="F63" i="9"/>
  <c r="B63" i="9" s="1"/>
  <c r="C62" i="9"/>
  <c r="BK4" i="2"/>
  <c r="BK10" i="2" s="1"/>
  <c r="BJ5" i="2"/>
  <c r="BJ7" i="2" s="1"/>
  <c r="BJ11" i="2"/>
  <c r="BJ8" i="2"/>
  <c r="BJ9" i="2"/>
  <c r="BJ12" i="2"/>
  <c r="BJ13" i="2" s="1"/>
  <c r="F64" i="9" l="1"/>
  <c r="B64" i="9" s="1"/>
  <c r="C63" i="9"/>
  <c r="D63" i="9"/>
  <c r="BL4" i="2"/>
  <c r="BL10" i="2" s="1"/>
  <c r="BK5" i="2"/>
  <c r="BK7" i="2" s="1"/>
  <c r="BK11" i="2"/>
  <c r="BK12" i="2"/>
  <c r="BK13" i="2" s="1"/>
  <c r="BK8" i="2"/>
  <c r="BK9" i="2"/>
  <c r="C64" i="9" l="1"/>
  <c r="D64" i="9"/>
  <c r="F65" i="9"/>
  <c r="B65" i="9" s="1"/>
  <c r="BM4" i="2"/>
  <c r="BM10" i="2" s="1"/>
  <c r="BL5" i="2"/>
  <c r="BL7" i="2" s="1"/>
  <c r="BL11" i="2"/>
  <c r="BL8" i="2"/>
  <c r="BL9" i="2"/>
  <c r="BL12" i="2"/>
  <c r="BL13" i="2" s="1"/>
  <c r="F66" i="9" l="1"/>
  <c r="B66" i="9" s="1"/>
  <c r="C65" i="9"/>
  <c r="D65" i="9"/>
  <c r="BN4" i="2"/>
  <c r="BN10" i="2" s="1"/>
  <c r="BM5" i="2"/>
  <c r="BM7" i="2" s="1"/>
  <c r="BM9" i="2"/>
  <c r="BM11" i="2"/>
  <c r="BM12" i="2"/>
  <c r="BM13" i="2" s="1"/>
  <c r="BM8" i="2"/>
  <c r="D66" i="9" l="1"/>
  <c r="F67" i="9"/>
  <c r="B67" i="9" s="1"/>
  <c r="C66" i="9"/>
  <c r="BO4" i="2"/>
  <c r="BO10" i="2" s="1"/>
  <c r="BN5" i="2"/>
  <c r="BN7" i="2" s="1"/>
  <c r="BN12" i="2"/>
  <c r="BN13" i="2" s="1"/>
  <c r="BN8" i="2"/>
  <c r="BN9" i="2"/>
  <c r="BN11" i="2"/>
  <c r="F68" i="9" l="1"/>
  <c r="B68" i="9" s="1"/>
  <c r="C67" i="9"/>
  <c r="D67" i="9"/>
  <c r="BP4" i="2"/>
  <c r="BP10" i="2" s="1"/>
  <c r="BO5" i="2"/>
  <c r="BO7" i="2" s="1"/>
  <c r="BO11" i="2"/>
  <c r="BO12" i="2"/>
  <c r="BO13" i="2" s="1"/>
  <c r="BO9" i="2"/>
  <c r="BO8" i="2"/>
  <c r="C68" i="9" l="1"/>
  <c r="D68" i="9"/>
  <c r="F69" i="9"/>
  <c r="B69" i="9" s="1"/>
  <c r="BQ4" i="2"/>
  <c r="BQ10" i="2" s="1"/>
  <c r="BP5" i="2"/>
  <c r="BP7" i="2" s="1"/>
  <c r="BP11" i="2"/>
  <c r="BP8" i="2"/>
  <c r="BP9" i="2"/>
  <c r="BP12" i="2"/>
  <c r="BP13" i="2" s="1"/>
  <c r="F70" i="9" l="1"/>
  <c r="B70" i="9" s="1"/>
  <c r="C69" i="9"/>
  <c r="D69" i="9"/>
  <c r="BR4" i="2"/>
  <c r="BR10" i="2" s="1"/>
  <c r="BQ5" i="2"/>
  <c r="BQ7" i="2" s="1"/>
  <c r="BQ12" i="2"/>
  <c r="BQ13" i="2" s="1"/>
  <c r="BQ9" i="2"/>
  <c r="BQ11" i="2"/>
  <c r="BQ8" i="2"/>
  <c r="D70" i="9" l="1"/>
  <c r="F71" i="9"/>
  <c r="B71" i="9" s="1"/>
  <c r="C70" i="9"/>
  <c r="BS4" i="2"/>
  <c r="BS10" i="2" s="1"/>
  <c r="BR5" i="2"/>
  <c r="BR7" i="2" s="1"/>
  <c r="BR11" i="2"/>
  <c r="BR8" i="2"/>
  <c r="BR12" i="2"/>
  <c r="BR13" i="2" s="1"/>
  <c r="BR9" i="2"/>
  <c r="F72" i="9" l="1"/>
  <c r="B72" i="9" s="1"/>
  <c r="C71" i="9"/>
  <c r="D71" i="9"/>
  <c r="BT4" i="2"/>
  <c r="BT10" i="2" s="1"/>
  <c r="BS5" i="2"/>
  <c r="BS7" i="2" s="1"/>
  <c r="BS11" i="2"/>
  <c r="BS9" i="2"/>
  <c r="BS8" i="2"/>
  <c r="BS12" i="2"/>
  <c r="BS13" i="2" s="1"/>
  <c r="C72" i="9" l="1"/>
  <c r="D72" i="9"/>
  <c r="F73" i="9"/>
  <c r="B73" i="9" s="1"/>
  <c r="BU4" i="2"/>
  <c r="BU10" i="2" s="1"/>
  <c r="BT5" i="2"/>
  <c r="BT7" i="2" s="1"/>
  <c r="BT11" i="2"/>
  <c r="BT12" i="2"/>
  <c r="BT13" i="2" s="1"/>
  <c r="BT9" i="2"/>
  <c r="BT8" i="2"/>
  <c r="F74" i="9" l="1"/>
  <c r="B74" i="9" s="1"/>
  <c r="C73" i="9"/>
  <c r="D73" i="9"/>
  <c r="BV4" i="2"/>
  <c r="BV10" i="2" s="1"/>
  <c r="BU5" i="2"/>
  <c r="BU7" i="2" s="1"/>
  <c r="BU11" i="2"/>
  <c r="BU9" i="2"/>
  <c r="BU8" i="2"/>
  <c r="BU12" i="2"/>
  <c r="BU13" i="2" s="1"/>
  <c r="D74" i="9" l="1"/>
  <c r="F75" i="9"/>
  <c r="B75" i="9" s="1"/>
  <c r="C74" i="9"/>
  <c r="BW4" i="2"/>
  <c r="BW10" i="2" s="1"/>
  <c r="BV5" i="2"/>
  <c r="BV7" i="2" s="1"/>
  <c r="BV12" i="2"/>
  <c r="BV13" i="2" s="1"/>
  <c r="BV8" i="2"/>
  <c r="BV11" i="2"/>
  <c r="BV9" i="2"/>
  <c r="F76" i="9" l="1"/>
  <c r="B76" i="9" s="1"/>
  <c r="C75" i="9"/>
  <c r="D75" i="9"/>
  <c r="BX4" i="2"/>
  <c r="BX10" i="2" s="1"/>
  <c r="BW5" i="2"/>
  <c r="BW7" i="2" s="1"/>
  <c r="BW11" i="2"/>
  <c r="BW12" i="2"/>
  <c r="BW13" i="2" s="1"/>
  <c r="BW9" i="2"/>
  <c r="BW8" i="2"/>
  <c r="C76" i="9" l="1"/>
  <c r="D76" i="9"/>
  <c r="F77" i="9"/>
  <c r="B77" i="9" s="1"/>
  <c r="BY4" i="2"/>
  <c r="BY10" i="2" s="1"/>
  <c r="BX5" i="2"/>
  <c r="BX7" i="2" s="1"/>
  <c r="BX9" i="2"/>
  <c r="BX11" i="2"/>
  <c r="BX12" i="2"/>
  <c r="BX13" i="2" s="1"/>
  <c r="BX8" i="2"/>
  <c r="F78" i="9" l="1"/>
  <c r="B78" i="9" s="1"/>
  <c r="C77" i="9"/>
  <c r="D77" i="9"/>
  <c r="BZ4" i="2"/>
  <c r="BZ10" i="2" s="1"/>
  <c r="BY5" i="2"/>
  <c r="BY7" i="2" s="1"/>
  <c r="BY11" i="2"/>
  <c r="BY12" i="2"/>
  <c r="BY13" i="2" s="1"/>
  <c r="BY9" i="2"/>
  <c r="BY8" i="2"/>
  <c r="D78" i="9" l="1"/>
  <c r="F79" i="9"/>
  <c r="B79" i="9" s="1"/>
  <c r="C78" i="9"/>
  <c r="CA4" i="2"/>
  <c r="CA10" i="2" s="1"/>
  <c r="BZ5" i="2"/>
  <c r="BZ7" i="2" s="1"/>
  <c r="BZ11" i="2"/>
  <c r="BZ8" i="2"/>
  <c r="BZ12" i="2"/>
  <c r="BZ13" i="2" s="1"/>
  <c r="BZ9" i="2"/>
  <c r="F80" i="9" l="1"/>
  <c r="B80" i="9" s="1"/>
  <c r="C79" i="9"/>
  <c r="D79" i="9"/>
  <c r="CB4" i="2"/>
  <c r="CB10" i="2" s="1"/>
  <c r="CA5" i="2"/>
  <c r="CA7" i="2" s="1"/>
  <c r="CA6" i="2" s="1"/>
  <c r="CA11" i="2"/>
  <c r="CA8" i="2"/>
  <c r="CA12" i="2"/>
  <c r="CA13" i="2" s="1"/>
  <c r="CA9" i="2"/>
  <c r="C80" i="9" l="1"/>
  <c r="D80" i="9"/>
  <c r="F81" i="9"/>
  <c r="B81" i="9" s="1"/>
  <c r="CC4" i="2"/>
  <c r="CC10" i="2" s="1"/>
  <c r="CB5" i="2"/>
  <c r="CB7" i="2" s="1"/>
  <c r="CB11" i="2"/>
  <c r="CB9" i="2"/>
  <c r="CB12" i="2"/>
  <c r="CB13" i="2" s="1"/>
  <c r="CB8" i="2"/>
  <c r="F82" i="9" l="1"/>
  <c r="B82" i="9" s="1"/>
  <c r="C81" i="9"/>
  <c r="D81" i="9"/>
  <c r="CD4" i="2"/>
  <c r="CD10" i="2" s="1"/>
  <c r="CC5" i="2"/>
  <c r="CC7" i="2" s="1"/>
  <c r="CC9" i="2"/>
  <c r="CC12" i="2"/>
  <c r="CC13" i="2" s="1"/>
  <c r="CC8" i="2"/>
  <c r="CC11" i="2"/>
  <c r="D82" i="9" l="1"/>
  <c r="F83" i="9"/>
  <c r="B83" i="9" s="1"/>
  <c r="C82" i="9"/>
  <c r="CE4" i="2"/>
  <c r="CE10" i="2" s="1"/>
  <c r="CD5" i="2"/>
  <c r="CD7" i="2" s="1"/>
  <c r="CD12" i="2"/>
  <c r="CD13" i="2" s="1"/>
  <c r="CD8" i="2"/>
  <c r="CD9" i="2"/>
  <c r="CD11" i="2"/>
  <c r="F84" i="9" l="1"/>
  <c r="B84" i="9" s="1"/>
  <c r="C83" i="9"/>
  <c r="D83" i="9"/>
  <c r="CF4" i="2"/>
  <c r="CF10" i="2" s="1"/>
  <c r="CE5" i="2"/>
  <c r="CE7" i="2" s="1"/>
  <c r="CE11" i="2"/>
  <c r="CE9" i="2"/>
  <c r="CE8" i="2"/>
  <c r="CE12" i="2"/>
  <c r="CE13" i="2" s="1"/>
  <c r="C84" i="9" l="1"/>
  <c r="D84" i="9"/>
  <c r="F85" i="9"/>
  <c r="B85" i="9" s="1"/>
  <c r="CG4" i="2"/>
  <c r="CG10" i="2" s="1"/>
  <c r="CF5" i="2"/>
  <c r="CF7" i="2" s="1"/>
  <c r="CF11" i="2"/>
  <c r="CF12" i="2"/>
  <c r="CF13" i="2" s="1"/>
  <c r="CF8" i="2"/>
  <c r="CF9" i="2"/>
  <c r="F86" i="9" l="1"/>
  <c r="B86" i="9" s="1"/>
  <c r="C85" i="9"/>
  <c r="D85" i="9"/>
  <c r="CH4" i="2"/>
  <c r="CH10" i="2" s="1"/>
  <c r="CG5" i="2"/>
  <c r="CG7" i="2" s="1"/>
  <c r="CG11" i="2"/>
  <c r="CG12" i="2"/>
  <c r="CG13" i="2" s="1"/>
  <c r="CG9" i="2"/>
  <c r="CG8" i="2"/>
  <c r="D86" i="9" l="1"/>
  <c r="F87" i="9"/>
  <c r="B87" i="9" s="1"/>
  <c r="C86" i="9"/>
  <c r="CI4" i="2"/>
  <c r="CI10" i="2" s="1"/>
  <c r="CH5" i="2"/>
  <c r="CH7" i="2" s="1"/>
  <c r="CH8" i="2"/>
  <c r="CH11" i="2"/>
  <c r="CH12" i="2"/>
  <c r="CH13" i="2" s="1"/>
  <c r="CH9" i="2"/>
  <c r="F88" i="9" l="1"/>
  <c r="B88" i="9" s="1"/>
  <c r="C87" i="9"/>
  <c r="D87" i="9"/>
  <c r="CJ4" i="2"/>
  <c r="CJ10" i="2" s="1"/>
  <c r="CI5" i="2"/>
  <c r="CI7" i="2" s="1"/>
  <c r="CI11" i="2"/>
  <c r="CI9" i="2"/>
  <c r="CI12" i="2"/>
  <c r="CI13" i="2" s="1"/>
  <c r="CI8" i="2"/>
  <c r="C88" i="9" l="1"/>
  <c r="D88" i="9"/>
  <c r="F89" i="9"/>
  <c r="B89" i="9" s="1"/>
  <c r="CK4" i="2"/>
  <c r="CK10" i="2" s="1"/>
  <c r="CJ5" i="2"/>
  <c r="CJ7" i="2" s="1"/>
  <c r="CJ11" i="2"/>
  <c r="CJ12" i="2"/>
  <c r="CJ13" i="2" s="1"/>
  <c r="CJ9" i="2"/>
  <c r="CJ8" i="2"/>
  <c r="F90" i="9" l="1"/>
  <c r="B90" i="9" s="1"/>
  <c r="C89" i="9"/>
  <c r="D89" i="9"/>
  <c r="CL4" i="2"/>
  <c r="CL10" i="2" s="1"/>
  <c r="CK5" i="2"/>
  <c r="CK7" i="2" s="1"/>
  <c r="CK11" i="2"/>
  <c r="CK9" i="2"/>
  <c r="CK8" i="2"/>
  <c r="CK12" i="2"/>
  <c r="CK13" i="2" s="1"/>
  <c r="D90" i="9" l="1"/>
  <c r="F91" i="9"/>
  <c r="B91" i="9" s="1"/>
  <c r="C90" i="9"/>
  <c r="CM4" i="2"/>
  <c r="CM10" i="2" s="1"/>
  <c r="CL5" i="2"/>
  <c r="CL7" i="2" s="1"/>
  <c r="CL12" i="2"/>
  <c r="CL13" i="2" s="1"/>
  <c r="CL8" i="2"/>
  <c r="CL11" i="2"/>
  <c r="CL9" i="2"/>
  <c r="F92" i="9" l="1"/>
  <c r="B92" i="9" s="1"/>
  <c r="C91" i="9"/>
  <c r="D91" i="9"/>
  <c r="CN4" i="2"/>
  <c r="CN10" i="2" s="1"/>
  <c r="CM5" i="2"/>
  <c r="CM7" i="2" s="1"/>
  <c r="CM11" i="2"/>
  <c r="CM12" i="2"/>
  <c r="CM13" i="2" s="1"/>
  <c r="CM8" i="2"/>
  <c r="CM9" i="2"/>
  <c r="C92" i="9" l="1"/>
  <c r="D92" i="9"/>
  <c r="F93" i="9"/>
  <c r="B93" i="9" s="1"/>
  <c r="CO4" i="2"/>
  <c r="CO10" i="2" s="1"/>
  <c r="CN5" i="2"/>
  <c r="CN7" i="2" s="1"/>
  <c r="CN11" i="2"/>
  <c r="CN9" i="2"/>
  <c r="CN8" i="2"/>
  <c r="CN12" i="2"/>
  <c r="CN13" i="2" s="1"/>
  <c r="F94" i="9" l="1"/>
  <c r="B94" i="9" s="1"/>
  <c r="C93" i="9"/>
  <c r="D93" i="9"/>
  <c r="CP4" i="2"/>
  <c r="CP10" i="2" s="1"/>
  <c r="CO5" i="2"/>
  <c r="CO7" i="2" s="1"/>
  <c r="CO12" i="2"/>
  <c r="CO13" i="2" s="1"/>
  <c r="CO9" i="2"/>
  <c r="CO11" i="2"/>
  <c r="CO8" i="2"/>
  <c r="D94" i="9" l="1"/>
  <c r="F95" i="9"/>
  <c r="B95" i="9" s="1"/>
  <c r="C94" i="9"/>
  <c r="CQ4" i="2"/>
  <c r="CQ10" i="2" s="1"/>
  <c r="CP5" i="2"/>
  <c r="CP7" i="2" s="1"/>
  <c r="CP11" i="2"/>
  <c r="CP8" i="2"/>
  <c r="CP9" i="2"/>
  <c r="CP12" i="2"/>
  <c r="CP13" i="2" s="1"/>
  <c r="F96" i="9" l="1"/>
  <c r="B96" i="9" s="1"/>
  <c r="C95" i="9"/>
  <c r="D95" i="9"/>
  <c r="CR4" i="2"/>
  <c r="CR10" i="2" s="1"/>
  <c r="CQ5" i="2"/>
  <c r="CQ7" i="2" s="1"/>
  <c r="CQ11" i="2"/>
  <c r="CQ12" i="2"/>
  <c r="CQ13" i="2" s="1"/>
  <c r="CQ8" i="2"/>
  <c r="CQ9" i="2"/>
  <c r="C96" i="9" l="1"/>
  <c r="D96" i="9"/>
  <c r="F97" i="9"/>
  <c r="B97" i="9" s="1"/>
  <c r="CS4" i="2"/>
  <c r="CS10" i="2" s="1"/>
  <c r="CR5" i="2"/>
  <c r="CR7" i="2" s="1"/>
  <c r="CR9" i="2"/>
  <c r="CR11" i="2"/>
  <c r="CR12" i="2"/>
  <c r="CR13" i="2" s="1"/>
  <c r="CR8" i="2"/>
  <c r="F98" i="9" l="1"/>
  <c r="B98" i="9" s="1"/>
  <c r="C97" i="9"/>
  <c r="D97" i="9"/>
  <c r="CT4" i="2"/>
  <c r="CT10" i="2" s="1"/>
  <c r="CS5" i="2"/>
  <c r="CS7" i="2" s="1"/>
  <c r="CS9" i="2"/>
  <c r="CS11" i="2"/>
  <c r="CS12" i="2"/>
  <c r="CS13" i="2" s="1"/>
  <c r="CS8" i="2"/>
  <c r="D98" i="9" l="1"/>
  <c r="F99" i="9"/>
  <c r="B99" i="9" s="1"/>
  <c r="C98" i="9"/>
  <c r="CU4" i="2"/>
  <c r="CU10" i="2" s="1"/>
  <c r="CT5" i="2"/>
  <c r="CT7" i="2" s="1"/>
  <c r="CT11" i="2"/>
  <c r="CT12" i="2"/>
  <c r="CT13" i="2" s="1"/>
  <c r="CT8" i="2"/>
  <c r="CT9" i="2"/>
  <c r="F100" i="9" l="1"/>
  <c r="B100" i="9" s="1"/>
  <c r="C99" i="9"/>
  <c r="D99" i="9"/>
  <c r="CV4" i="2"/>
  <c r="CV10" i="2" s="1"/>
  <c r="CU5" i="2"/>
  <c r="CU7" i="2" s="1"/>
  <c r="CU11" i="2"/>
  <c r="CU12" i="2"/>
  <c r="CU13" i="2" s="1"/>
  <c r="CU8" i="2"/>
  <c r="CU9" i="2"/>
  <c r="C100" i="9" l="1"/>
  <c r="D100" i="9"/>
  <c r="F101" i="9"/>
  <c r="B101" i="9" s="1"/>
  <c r="CW4" i="2"/>
  <c r="CW10" i="2" s="1"/>
  <c r="CV5" i="2"/>
  <c r="CV7" i="2" s="1"/>
  <c r="CV11" i="2"/>
  <c r="CV8" i="2"/>
  <c r="CV12" i="2"/>
  <c r="CV13" i="2" s="1"/>
  <c r="CV9" i="2"/>
  <c r="F102" i="9" l="1"/>
  <c r="B102" i="9" s="1"/>
  <c r="C101" i="9"/>
  <c r="D101" i="9"/>
  <c r="CX4" i="2"/>
  <c r="CX10" i="2" s="1"/>
  <c r="CW5" i="2"/>
  <c r="CW7" i="2" s="1"/>
  <c r="CW12" i="2"/>
  <c r="CW13" i="2" s="1"/>
  <c r="CW9" i="2"/>
  <c r="CW11" i="2"/>
  <c r="CW8" i="2"/>
  <c r="D102" i="9" l="1"/>
  <c r="F103" i="9"/>
  <c r="B103" i="9" s="1"/>
  <c r="C102" i="9"/>
  <c r="CY4" i="2"/>
  <c r="CY10" i="2" s="1"/>
  <c r="CX5" i="2"/>
  <c r="CX7" i="2" s="1"/>
  <c r="CX8" i="2"/>
  <c r="CX12" i="2"/>
  <c r="CX13" i="2" s="1"/>
  <c r="CX11" i="2"/>
  <c r="CX9" i="2"/>
  <c r="F104" i="9" l="1"/>
  <c r="B104" i="9" s="1"/>
  <c r="C103" i="9"/>
  <c r="D103" i="9"/>
  <c r="CZ4" i="2"/>
  <c r="CZ10" i="2" s="1"/>
  <c r="CY5" i="2"/>
  <c r="CY7" i="2" s="1"/>
  <c r="CY11" i="2"/>
  <c r="CY9" i="2"/>
  <c r="CY12" i="2"/>
  <c r="CY13" i="2" s="1"/>
  <c r="CY8" i="2"/>
  <c r="C104" i="9" l="1"/>
  <c r="D104" i="9"/>
  <c r="F105" i="9"/>
  <c r="B105" i="9" s="1"/>
  <c r="DA4" i="2"/>
  <c r="DA10" i="2" s="1"/>
  <c r="CZ5" i="2"/>
  <c r="CZ7" i="2" s="1"/>
  <c r="CZ9" i="2"/>
  <c r="CZ12" i="2"/>
  <c r="CZ13" i="2" s="1"/>
  <c r="CZ8" i="2"/>
  <c r="CZ11" i="2"/>
  <c r="F106" i="9" l="1"/>
  <c r="B106" i="9" s="1"/>
  <c r="C105" i="9"/>
  <c r="D105" i="9"/>
  <c r="DB4" i="2"/>
  <c r="DB10" i="2" s="1"/>
  <c r="DA5" i="2"/>
  <c r="DA7" i="2" s="1"/>
  <c r="DA11" i="2"/>
  <c r="DA9" i="2"/>
  <c r="DA8" i="2"/>
  <c r="DA12" i="2"/>
  <c r="DA13" i="2" s="1"/>
  <c r="D106" i="9" l="1"/>
  <c r="F107" i="9"/>
  <c r="B107" i="9" s="1"/>
  <c r="C106" i="9"/>
  <c r="DC4" i="2"/>
  <c r="DC10" i="2" s="1"/>
  <c r="DB5" i="2"/>
  <c r="DB7" i="2" s="1"/>
  <c r="DB11" i="2"/>
  <c r="DB12" i="2"/>
  <c r="DB13" i="2" s="1"/>
  <c r="DB8" i="2"/>
  <c r="DB9" i="2"/>
  <c r="F108" i="9" l="1"/>
  <c r="B108" i="9" s="1"/>
  <c r="C107" i="9"/>
  <c r="D107" i="9"/>
  <c r="DD4" i="2"/>
  <c r="DD10" i="2" s="1"/>
  <c r="DC5" i="2"/>
  <c r="DC7" i="2" s="1"/>
  <c r="DC11" i="2"/>
  <c r="DC8" i="2"/>
  <c r="DC9" i="2"/>
  <c r="DC12" i="2"/>
  <c r="DC13" i="2" s="1"/>
  <c r="C108" i="9" l="1"/>
  <c r="D108" i="9"/>
  <c r="F109" i="9"/>
  <c r="B109" i="9" s="1"/>
  <c r="DE4" i="2"/>
  <c r="DE10" i="2" s="1"/>
  <c r="DD5" i="2"/>
  <c r="DD7" i="2" s="1"/>
  <c r="DD11" i="2"/>
  <c r="DD9" i="2"/>
  <c r="DD12" i="2"/>
  <c r="DD13" i="2" s="1"/>
  <c r="DD8" i="2"/>
  <c r="F110" i="9" l="1"/>
  <c r="B110" i="9" s="1"/>
  <c r="C109" i="9"/>
  <c r="D109" i="9"/>
  <c r="DF4" i="2"/>
  <c r="DF10" i="2" s="1"/>
  <c r="DE5" i="2"/>
  <c r="DE7" i="2" s="1"/>
  <c r="DE6" i="2" s="1"/>
  <c r="DE12" i="2"/>
  <c r="DE13" i="2" s="1"/>
  <c r="DE9" i="2"/>
  <c r="DE11" i="2"/>
  <c r="DE8" i="2"/>
  <c r="D110" i="9" l="1"/>
  <c r="F111" i="9"/>
  <c r="B111" i="9" s="1"/>
  <c r="C110" i="9"/>
  <c r="DG4" i="2"/>
  <c r="DG10" i="2" s="1"/>
  <c r="DF5" i="2"/>
  <c r="DF7" i="2" s="1"/>
  <c r="DF11" i="2"/>
  <c r="DF8" i="2"/>
  <c r="DF12" i="2"/>
  <c r="DF13" i="2" s="1"/>
  <c r="DF9" i="2"/>
  <c r="F112" i="9" l="1"/>
  <c r="B112" i="9" s="1"/>
  <c r="C111" i="9"/>
  <c r="D111" i="9"/>
  <c r="DH4" i="2"/>
  <c r="DH10" i="2" s="1"/>
  <c r="DG5" i="2"/>
  <c r="DG7" i="2" s="1"/>
  <c r="DG11" i="2"/>
  <c r="DG8" i="2"/>
  <c r="DG9" i="2"/>
  <c r="DG12" i="2"/>
  <c r="DG13" i="2" s="1"/>
  <c r="C112" i="9" l="1"/>
  <c r="D112" i="9"/>
  <c r="F113" i="9"/>
  <c r="B113" i="9" s="1"/>
  <c r="DI4" i="2"/>
  <c r="DI10" i="2" s="1"/>
  <c r="DH5" i="2"/>
  <c r="DH7" i="2" s="1"/>
  <c r="DH12" i="2"/>
  <c r="DH13" i="2" s="1"/>
  <c r="DH11" i="2"/>
  <c r="DH9" i="2"/>
  <c r="DH8" i="2"/>
  <c r="F114" i="9" l="1"/>
  <c r="B114" i="9" s="1"/>
  <c r="C113" i="9"/>
  <c r="D113" i="9"/>
  <c r="DJ4" i="2"/>
  <c r="DJ10" i="2" s="1"/>
  <c r="DI5" i="2"/>
  <c r="DI7" i="2" s="1"/>
  <c r="DI11" i="2"/>
  <c r="DI9" i="2"/>
  <c r="DI12" i="2"/>
  <c r="DI13" i="2" s="1"/>
  <c r="DI8" i="2"/>
  <c r="F115" i="9" l="1"/>
  <c r="B115" i="9" s="1"/>
  <c r="D114" i="9"/>
  <c r="C114" i="9"/>
  <c r="DK4" i="2"/>
  <c r="DK10" i="2" s="1"/>
  <c r="DJ5" i="2"/>
  <c r="DJ7" i="2" s="1"/>
  <c r="DJ12" i="2"/>
  <c r="DJ13" i="2" s="1"/>
  <c r="DJ8" i="2"/>
  <c r="DJ9" i="2"/>
  <c r="DJ11" i="2"/>
  <c r="D115" i="9" l="1"/>
  <c r="F116" i="9"/>
  <c r="B116" i="9" s="1"/>
  <c r="C115" i="9"/>
  <c r="DL4" i="2"/>
  <c r="DL10" i="2" s="1"/>
  <c r="DK5" i="2"/>
  <c r="DK7" i="2" s="1"/>
  <c r="DK11" i="2"/>
  <c r="DK12" i="2"/>
  <c r="DK13" i="2" s="1"/>
  <c r="DK9" i="2"/>
  <c r="DK8" i="2"/>
  <c r="D116" i="9" l="1"/>
  <c r="C116" i="9"/>
  <c r="F117" i="9"/>
  <c r="B117" i="9" s="1"/>
  <c r="DM4" i="2"/>
  <c r="DM10" i="2" s="1"/>
  <c r="DL5" i="2"/>
  <c r="DL7" i="2" s="1"/>
  <c r="DL11" i="2"/>
  <c r="DL12" i="2"/>
  <c r="DL13" i="2" s="1"/>
  <c r="DL8" i="2"/>
  <c r="DL9" i="2"/>
  <c r="D117" i="9" l="1"/>
  <c r="C117" i="9"/>
  <c r="F118" i="9"/>
  <c r="B118" i="9" s="1"/>
  <c r="DN4" i="2"/>
  <c r="DN10" i="2" s="1"/>
  <c r="DM5" i="2"/>
  <c r="DM7" i="2" s="1"/>
  <c r="DM12" i="2"/>
  <c r="DM13" i="2" s="1"/>
  <c r="DM9" i="2"/>
  <c r="DM11" i="2"/>
  <c r="DM8" i="2"/>
  <c r="D118" i="9" l="1"/>
  <c r="C118" i="9"/>
  <c r="F119" i="9"/>
  <c r="B119" i="9" s="1"/>
  <c r="DO4" i="2"/>
  <c r="DO10" i="2" s="1"/>
  <c r="DN5" i="2"/>
  <c r="DN7" i="2" s="1"/>
  <c r="DN8" i="2"/>
  <c r="DN9" i="2"/>
  <c r="DN11" i="2"/>
  <c r="DN12" i="2"/>
  <c r="DN13" i="2" s="1"/>
  <c r="D119" i="9" l="1"/>
  <c r="C119" i="9"/>
  <c r="F120" i="9"/>
  <c r="B120" i="9" s="1"/>
  <c r="DP4" i="2"/>
  <c r="DP10" i="2" s="1"/>
  <c r="DO5" i="2"/>
  <c r="DO7" i="2" s="1"/>
  <c r="DO11" i="2"/>
  <c r="DO9" i="2"/>
  <c r="DO12" i="2"/>
  <c r="DO13" i="2" s="1"/>
  <c r="DO8" i="2"/>
  <c r="D120" i="9" l="1"/>
  <c r="C120" i="9"/>
  <c r="F121" i="9"/>
  <c r="B121" i="9" s="1"/>
  <c r="DQ4" i="2"/>
  <c r="DQ10" i="2" s="1"/>
  <c r="DP5" i="2"/>
  <c r="DP7" i="2" s="1"/>
  <c r="DP11" i="2"/>
  <c r="DP12" i="2"/>
  <c r="DP13" i="2" s="1"/>
  <c r="DP8" i="2"/>
  <c r="DP9" i="2"/>
  <c r="D121" i="9" l="1"/>
  <c r="C121" i="9"/>
  <c r="F122" i="9"/>
  <c r="B122" i="9" s="1"/>
  <c r="DR4" i="2"/>
  <c r="DR10" i="2" s="1"/>
  <c r="DQ5" i="2"/>
  <c r="DQ7" i="2" s="1"/>
  <c r="DQ11" i="2"/>
  <c r="DQ9" i="2"/>
  <c r="DQ8" i="2"/>
  <c r="DQ12" i="2"/>
  <c r="DQ13" i="2" s="1"/>
  <c r="D122" i="9" l="1"/>
  <c r="C122" i="9"/>
  <c r="F123" i="9"/>
  <c r="B123" i="9" s="1"/>
  <c r="DS4" i="2"/>
  <c r="DS10" i="2" s="1"/>
  <c r="DR5" i="2"/>
  <c r="DR7" i="2" s="1"/>
  <c r="DR12" i="2"/>
  <c r="DR13" i="2" s="1"/>
  <c r="DR8" i="2"/>
  <c r="DR11" i="2"/>
  <c r="DR9" i="2"/>
  <c r="D123" i="9" l="1"/>
  <c r="C123" i="9"/>
  <c r="F124" i="9"/>
  <c r="B124" i="9" s="1"/>
  <c r="DT4" i="2"/>
  <c r="DT10" i="2" s="1"/>
  <c r="DS5" i="2"/>
  <c r="DS7" i="2" s="1"/>
  <c r="DS11" i="2"/>
  <c r="DS12" i="2"/>
  <c r="DS13" i="2" s="1"/>
  <c r="DS9" i="2"/>
  <c r="DS8" i="2"/>
  <c r="D124" i="9" l="1"/>
  <c r="C124" i="9"/>
  <c r="F125" i="9"/>
  <c r="B125" i="9" s="1"/>
  <c r="DU4" i="2"/>
  <c r="DU10" i="2" s="1"/>
  <c r="DT5" i="2"/>
  <c r="DT7" i="2" s="1"/>
  <c r="DT9" i="2"/>
  <c r="DT11" i="2"/>
  <c r="DT12" i="2"/>
  <c r="DT13" i="2" s="1"/>
  <c r="DT8" i="2"/>
  <c r="D125" i="9" l="1"/>
  <c r="C125" i="9"/>
  <c r="F126" i="9"/>
  <c r="B126" i="9" s="1"/>
  <c r="DV4" i="2"/>
  <c r="DV10" i="2" s="1"/>
  <c r="DU5" i="2"/>
  <c r="DU7" i="2" s="1"/>
  <c r="DU12" i="2"/>
  <c r="DU13" i="2" s="1"/>
  <c r="DU9" i="2"/>
  <c r="DU11" i="2"/>
  <c r="DU8" i="2"/>
  <c r="D126" i="9" l="1"/>
  <c r="C126" i="9"/>
  <c r="F127" i="9"/>
  <c r="B127" i="9" s="1"/>
  <c r="DW4" i="2"/>
  <c r="DW10" i="2" s="1"/>
  <c r="DV5" i="2"/>
  <c r="DV7" i="2" s="1"/>
  <c r="DV11" i="2"/>
  <c r="DV8" i="2"/>
  <c r="DV12" i="2"/>
  <c r="DV13" i="2" s="1"/>
  <c r="DV9" i="2"/>
  <c r="D127" i="9" l="1"/>
  <c r="C127" i="9"/>
  <c r="F128" i="9"/>
  <c r="B128" i="9" s="1"/>
  <c r="DX4" i="2"/>
  <c r="DX10" i="2" s="1"/>
  <c r="DW5" i="2"/>
  <c r="DW7" i="2" s="1"/>
  <c r="DW11" i="2"/>
  <c r="DW12" i="2"/>
  <c r="DW13" i="2" s="1"/>
  <c r="DW8" i="2"/>
  <c r="DW9" i="2"/>
  <c r="D128" i="9" l="1"/>
  <c r="C128" i="9"/>
  <c r="F129" i="9"/>
  <c r="B129" i="9" s="1"/>
  <c r="DY4" i="2"/>
  <c r="DY10" i="2" s="1"/>
  <c r="DX5" i="2"/>
  <c r="DX7" i="2" s="1"/>
  <c r="DX11" i="2"/>
  <c r="DX8" i="2"/>
  <c r="DX9" i="2"/>
  <c r="DX12" i="2"/>
  <c r="DX13" i="2" s="1"/>
  <c r="D129" i="9" l="1"/>
  <c r="C129" i="9"/>
  <c r="F130" i="9"/>
  <c r="B130" i="9" s="1"/>
  <c r="DZ4" i="2"/>
  <c r="DZ10" i="2" s="1"/>
  <c r="DY5" i="2"/>
  <c r="DY7" i="2" s="1"/>
  <c r="DY9" i="2"/>
  <c r="DY11" i="2"/>
  <c r="DY12" i="2"/>
  <c r="DY13" i="2" s="1"/>
  <c r="DY8" i="2"/>
  <c r="D130" i="9" l="1"/>
  <c r="C130" i="9"/>
  <c r="F131" i="9"/>
  <c r="B131" i="9" s="1"/>
  <c r="EA4" i="2"/>
  <c r="EA10" i="2" s="1"/>
  <c r="DZ5" i="2"/>
  <c r="DZ7" i="2" s="1"/>
  <c r="DZ12" i="2"/>
  <c r="DZ13" i="2" s="1"/>
  <c r="DZ8" i="2"/>
  <c r="DZ9" i="2"/>
  <c r="DZ11" i="2"/>
  <c r="D131" i="9" l="1"/>
  <c r="C131" i="9"/>
  <c r="F132" i="9"/>
  <c r="B132" i="9" s="1"/>
  <c r="EB4" i="2"/>
  <c r="EB10" i="2" s="1"/>
  <c r="EA5" i="2"/>
  <c r="EA7" i="2" s="1"/>
  <c r="EA11" i="2"/>
  <c r="EA12" i="2"/>
  <c r="EA13" i="2" s="1"/>
  <c r="EA8" i="2"/>
  <c r="EA9" i="2"/>
  <c r="D132" i="9" l="1"/>
  <c r="C132" i="9"/>
  <c r="F133" i="9"/>
  <c r="B133" i="9" s="1"/>
  <c r="EC4" i="2"/>
  <c r="EC10" i="2" s="1"/>
  <c r="EB5" i="2"/>
  <c r="EB7" i="2" s="1"/>
  <c r="EB11" i="2"/>
  <c r="EB8" i="2"/>
  <c r="EB9" i="2"/>
  <c r="EB12" i="2"/>
  <c r="EB13" i="2" s="1"/>
  <c r="D133" i="9" l="1"/>
  <c r="C133" i="9"/>
  <c r="F134" i="9"/>
  <c r="B134" i="9" s="1"/>
  <c r="ED4" i="2"/>
  <c r="ED10" i="2" s="1"/>
  <c r="EC5" i="2"/>
  <c r="EC7" i="2" s="1"/>
  <c r="EC12" i="2"/>
  <c r="EC13" i="2" s="1"/>
  <c r="EC9" i="2"/>
  <c r="EC11" i="2"/>
  <c r="EC8" i="2"/>
  <c r="D134" i="9" l="1"/>
  <c r="C134" i="9"/>
  <c r="F135" i="9"/>
  <c r="B135" i="9" s="1"/>
  <c r="EE4" i="2"/>
  <c r="EE10" i="2" s="1"/>
  <c r="ED5" i="2"/>
  <c r="ED7" i="2" s="1"/>
  <c r="ED11" i="2"/>
  <c r="ED8" i="2"/>
  <c r="ED12" i="2"/>
  <c r="ED13" i="2" s="1"/>
  <c r="ED9" i="2"/>
  <c r="D135" i="9" l="1"/>
  <c r="C135" i="9"/>
  <c r="F136" i="9"/>
  <c r="B136" i="9" s="1"/>
  <c r="EF4" i="2"/>
  <c r="EF10" i="2" s="1"/>
  <c r="EE5" i="2"/>
  <c r="EE7" i="2" s="1"/>
  <c r="EE11" i="2"/>
  <c r="EE9" i="2"/>
  <c r="EE8" i="2"/>
  <c r="EE12" i="2"/>
  <c r="EE13" i="2" s="1"/>
  <c r="D136" i="9" l="1"/>
  <c r="C136" i="9"/>
  <c r="F137" i="9"/>
  <c r="B137" i="9" s="1"/>
  <c r="EG4" i="2"/>
  <c r="EG10" i="2" s="1"/>
  <c r="EF5" i="2"/>
  <c r="EF7" i="2" s="1"/>
  <c r="EF11" i="2"/>
  <c r="EF12" i="2"/>
  <c r="EF13" i="2" s="1"/>
  <c r="EF9" i="2"/>
  <c r="EF8" i="2"/>
  <c r="D137" i="9" l="1"/>
  <c r="C137" i="9"/>
  <c r="F138" i="9"/>
  <c r="B138" i="9" s="1"/>
  <c r="EH4" i="2"/>
  <c r="EH10" i="2" s="1"/>
  <c r="EG5" i="2"/>
  <c r="EG7" i="2" s="1"/>
  <c r="EG11" i="2"/>
  <c r="EG9" i="2"/>
  <c r="EG8" i="2"/>
  <c r="EG12" i="2"/>
  <c r="EG13" i="2" s="1"/>
  <c r="D138" i="9" l="1"/>
  <c r="C138" i="9"/>
  <c r="F139" i="9"/>
  <c r="B139" i="9" s="1"/>
  <c r="EI4" i="2"/>
  <c r="EI10" i="2" s="1"/>
  <c r="EH5" i="2"/>
  <c r="EH7" i="2" s="1"/>
  <c r="EH12" i="2"/>
  <c r="EH13" i="2" s="1"/>
  <c r="EH8" i="2"/>
  <c r="EH11" i="2"/>
  <c r="EH9" i="2"/>
  <c r="D139" i="9" l="1"/>
  <c r="C139" i="9"/>
  <c r="F140" i="9"/>
  <c r="B140" i="9" s="1"/>
  <c r="EJ4" i="2"/>
  <c r="EJ10" i="2" s="1"/>
  <c r="EI5" i="2"/>
  <c r="EI7" i="2" s="1"/>
  <c r="EI11" i="2"/>
  <c r="EI9" i="2"/>
  <c r="EI12" i="2"/>
  <c r="EI13" i="2" s="1"/>
  <c r="EI8" i="2"/>
  <c r="D140" i="9" l="1"/>
  <c r="C140" i="9"/>
  <c r="F141" i="9"/>
  <c r="B141" i="9" s="1"/>
  <c r="EK4" i="2"/>
  <c r="EK10" i="2" s="1"/>
  <c r="EJ5" i="2"/>
  <c r="EJ7" i="2" s="1"/>
  <c r="EJ6" i="2" s="1"/>
  <c r="EJ9" i="2"/>
  <c r="EJ11" i="2"/>
  <c r="EJ12" i="2"/>
  <c r="EJ13" i="2" s="1"/>
  <c r="EJ8" i="2"/>
  <c r="D141" i="9" l="1"/>
  <c r="C141" i="9"/>
  <c r="F142" i="9"/>
  <c r="B142" i="9" s="1"/>
  <c r="EL4" i="2"/>
  <c r="EL10" i="2" s="1"/>
  <c r="EK5" i="2"/>
  <c r="EK7" i="2" s="1"/>
  <c r="EK11" i="2"/>
  <c r="EK12" i="2"/>
  <c r="EK13" i="2" s="1"/>
  <c r="EK9" i="2"/>
  <c r="EK8" i="2"/>
  <c r="D142" i="9" l="1"/>
  <c r="C142" i="9"/>
  <c r="F143" i="9"/>
  <c r="B143" i="9" s="1"/>
  <c r="EM4" i="2"/>
  <c r="EM10" i="2" s="1"/>
  <c r="EL5" i="2"/>
  <c r="EL7" i="2" s="1"/>
  <c r="EL11" i="2"/>
  <c r="EL8" i="2"/>
  <c r="EL12" i="2"/>
  <c r="EL13" i="2" s="1"/>
  <c r="EL9" i="2"/>
  <c r="D143" i="9" l="1"/>
  <c r="C143" i="9"/>
  <c r="F144" i="9"/>
  <c r="B144" i="9" s="1"/>
  <c r="EN4" i="2"/>
  <c r="EN10" i="2" s="1"/>
  <c r="EM5" i="2"/>
  <c r="EM7" i="2" s="1"/>
  <c r="EM11" i="2"/>
  <c r="EM8" i="2"/>
  <c r="EM12" i="2"/>
  <c r="EM13" i="2" s="1"/>
  <c r="EM9" i="2"/>
  <c r="D144" i="9" l="1"/>
  <c r="C144" i="9"/>
  <c r="F145" i="9"/>
  <c r="B145" i="9" s="1"/>
  <c r="EO4" i="2"/>
  <c r="EO10" i="2" s="1"/>
  <c r="EN5" i="2"/>
  <c r="EN7" i="2" s="1"/>
  <c r="EN11" i="2"/>
  <c r="EN12" i="2"/>
  <c r="EN13" i="2" s="1"/>
  <c r="EN9" i="2"/>
  <c r="EN8" i="2"/>
  <c r="D145" i="9" l="1"/>
  <c r="C145" i="9"/>
  <c r="F146" i="9"/>
  <c r="B146" i="9" s="1"/>
  <c r="EP4" i="2"/>
  <c r="EP10" i="2" s="1"/>
  <c r="EO5" i="2"/>
  <c r="EO7" i="2" s="1"/>
  <c r="EO9" i="2"/>
  <c r="EO11" i="2"/>
  <c r="EO12" i="2"/>
  <c r="EO13" i="2" s="1"/>
  <c r="EO8" i="2"/>
  <c r="D146" i="9" l="1"/>
  <c r="C146" i="9"/>
  <c r="F147" i="9"/>
  <c r="B147" i="9" s="1"/>
  <c r="EQ4" i="2"/>
  <c r="EQ10" i="2" s="1"/>
  <c r="EP5" i="2"/>
  <c r="EP7" i="2" s="1"/>
  <c r="EP12" i="2"/>
  <c r="EP13" i="2" s="1"/>
  <c r="EP8" i="2"/>
  <c r="EP9" i="2"/>
  <c r="EP11" i="2"/>
  <c r="D147" i="9" l="1"/>
  <c r="C147" i="9"/>
  <c r="F148" i="9"/>
  <c r="B148" i="9" s="1"/>
  <c r="ER4" i="2"/>
  <c r="ER10" i="2" s="1"/>
  <c r="EQ5" i="2"/>
  <c r="EQ7" i="2" s="1"/>
  <c r="EQ11" i="2"/>
  <c r="EQ9" i="2"/>
  <c r="EQ8" i="2"/>
  <c r="EQ12" i="2"/>
  <c r="EQ13" i="2" s="1"/>
  <c r="D148" i="9" l="1"/>
  <c r="C148" i="9"/>
  <c r="F149" i="9"/>
  <c r="B149" i="9" s="1"/>
  <c r="ES4" i="2"/>
  <c r="ES10" i="2" s="1"/>
  <c r="ER5" i="2"/>
  <c r="ER7" i="2" s="1"/>
  <c r="ER11" i="2"/>
  <c r="ER12" i="2"/>
  <c r="ER13" i="2" s="1"/>
  <c r="ER8" i="2"/>
  <c r="ER9" i="2"/>
  <c r="D149" i="9" l="1"/>
  <c r="C149" i="9"/>
  <c r="F150" i="9"/>
  <c r="B150" i="9" s="1"/>
  <c r="ET4" i="2"/>
  <c r="ET10" i="2" s="1"/>
  <c r="ES5" i="2"/>
  <c r="ES7" i="2" s="1"/>
  <c r="ES11" i="2"/>
  <c r="ES12" i="2"/>
  <c r="ES13" i="2" s="1"/>
  <c r="ES9" i="2"/>
  <c r="ES8" i="2"/>
  <c r="D150" i="9" l="1"/>
  <c r="C150" i="9"/>
  <c r="F151" i="9"/>
  <c r="B151" i="9" s="1"/>
  <c r="EU4" i="2"/>
  <c r="EU10" i="2" s="1"/>
  <c r="ET5" i="2"/>
  <c r="ET7" i="2" s="1"/>
  <c r="ET8" i="2"/>
  <c r="ET12" i="2"/>
  <c r="ET13" i="2" s="1"/>
  <c r="ET11" i="2"/>
  <c r="ET9" i="2"/>
  <c r="D151" i="9" l="1"/>
  <c r="C151" i="9"/>
  <c r="F152" i="9"/>
  <c r="B152" i="9" s="1"/>
  <c r="EV4" i="2"/>
  <c r="EV10" i="2" s="1"/>
  <c r="EU5" i="2"/>
  <c r="EU7" i="2" s="1"/>
  <c r="EU11" i="2"/>
  <c r="EU9" i="2"/>
  <c r="EU12" i="2"/>
  <c r="EU13" i="2" s="1"/>
  <c r="EU8" i="2"/>
  <c r="D152" i="9" l="1"/>
  <c r="C152" i="9"/>
  <c r="F153" i="9"/>
  <c r="B153" i="9" s="1"/>
  <c r="EW4" i="2"/>
  <c r="EW10" i="2" s="1"/>
  <c r="EV5" i="2"/>
  <c r="EV7" i="2" s="1"/>
  <c r="EV12" i="2"/>
  <c r="EV13" i="2" s="1"/>
  <c r="EV11" i="2"/>
  <c r="EV9" i="2"/>
  <c r="EV8" i="2"/>
  <c r="D153" i="9" l="1"/>
  <c r="C153" i="9"/>
  <c r="F154" i="9"/>
  <c r="B154" i="9" s="1"/>
  <c r="EX4" i="2"/>
  <c r="EX10" i="2" s="1"/>
  <c r="EW5" i="2"/>
  <c r="EW7" i="2" s="1"/>
  <c r="EW11" i="2"/>
  <c r="EW9" i="2"/>
  <c r="EW8" i="2"/>
  <c r="EW12" i="2"/>
  <c r="EW13" i="2" s="1"/>
  <c r="D154" i="9" l="1"/>
  <c r="C154" i="9"/>
  <c r="F155" i="9"/>
  <c r="B155" i="9" s="1"/>
  <c r="EY4" i="2"/>
  <c r="EY10" i="2" s="1"/>
  <c r="EX5" i="2"/>
  <c r="EX7" i="2" s="1"/>
  <c r="EX12" i="2"/>
  <c r="EX13" i="2" s="1"/>
  <c r="EX8" i="2"/>
  <c r="EX11" i="2"/>
  <c r="EX9" i="2"/>
  <c r="D155" i="9" l="1"/>
  <c r="C155" i="9"/>
  <c r="F156" i="9"/>
  <c r="B156" i="9" s="1"/>
  <c r="EZ4" i="2"/>
  <c r="EZ10" i="2" s="1"/>
  <c r="EY5" i="2"/>
  <c r="EY7" i="2" s="1"/>
  <c r="EY11" i="2"/>
  <c r="EY12" i="2"/>
  <c r="EY13" i="2" s="1"/>
  <c r="EY9" i="2"/>
  <c r="EY8" i="2"/>
  <c r="D156" i="9" l="1"/>
  <c r="C156" i="9"/>
  <c r="F157" i="9"/>
  <c r="B157" i="9" s="1"/>
  <c r="FA4" i="2"/>
  <c r="FA10" i="2" s="1"/>
  <c r="EZ5" i="2"/>
  <c r="EZ7" i="2" s="1"/>
  <c r="EZ11" i="2"/>
  <c r="EZ9" i="2"/>
  <c r="EZ8" i="2"/>
  <c r="EZ12" i="2"/>
  <c r="EZ13" i="2" s="1"/>
  <c r="D157" i="9" l="1"/>
  <c r="C157" i="9"/>
  <c r="F158" i="9"/>
  <c r="B158" i="9" s="1"/>
  <c r="FB4" i="2"/>
  <c r="FB10" i="2" s="1"/>
  <c r="FA5" i="2"/>
  <c r="FA7" i="2" s="1"/>
  <c r="FA12" i="2"/>
  <c r="FA13" i="2" s="1"/>
  <c r="FA9" i="2"/>
  <c r="FA8" i="2"/>
  <c r="FA11" i="2"/>
  <c r="D158" i="9" l="1"/>
  <c r="C158" i="9"/>
  <c r="F159" i="9"/>
  <c r="B159" i="9" s="1"/>
  <c r="FC4" i="2"/>
  <c r="FC10" i="2" s="1"/>
  <c r="FB5" i="2"/>
  <c r="FB7" i="2" s="1"/>
  <c r="FB11" i="2"/>
  <c r="FB8" i="2"/>
  <c r="FB9" i="2"/>
  <c r="FB12" i="2"/>
  <c r="FB13" i="2" s="1"/>
  <c r="D159" i="9" l="1"/>
  <c r="C159" i="9"/>
  <c r="F160" i="9"/>
  <c r="B160" i="9" s="1"/>
  <c r="FD4" i="2"/>
  <c r="FD10" i="2" s="1"/>
  <c r="FC5" i="2"/>
  <c r="FC7" i="2" s="1"/>
  <c r="FC11" i="2"/>
  <c r="FC12" i="2"/>
  <c r="FC13" i="2" s="1"/>
  <c r="FC8" i="2"/>
  <c r="FC9" i="2"/>
  <c r="D160" i="9" l="1"/>
  <c r="C160" i="9"/>
  <c r="F161" i="9"/>
  <c r="B161" i="9" s="1"/>
  <c r="FE4" i="2"/>
  <c r="FE10" i="2" s="1"/>
  <c r="FD5" i="2"/>
  <c r="FD7" i="2" s="1"/>
  <c r="FD12" i="2"/>
  <c r="FD13" i="2" s="1"/>
  <c r="FD9" i="2"/>
  <c r="FD11" i="2"/>
  <c r="FD8" i="2"/>
  <c r="D161" i="9" l="1"/>
  <c r="C161" i="9"/>
  <c r="F162" i="9"/>
  <c r="B162" i="9" s="1"/>
  <c r="FF4" i="2"/>
  <c r="FF10" i="2" s="1"/>
  <c r="FE5" i="2"/>
  <c r="FE7" i="2" s="1"/>
  <c r="FE9" i="2"/>
  <c r="FE11" i="2"/>
  <c r="FE12" i="2"/>
  <c r="FE13" i="2" s="1"/>
  <c r="FE8" i="2"/>
  <c r="D162" i="9" l="1"/>
  <c r="C162" i="9"/>
  <c r="F163" i="9"/>
  <c r="B163" i="9" s="1"/>
  <c r="FG4" i="2"/>
  <c r="FG10" i="2" s="1"/>
  <c r="FF5" i="2"/>
  <c r="FF7" i="2" s="1"/>
  <c r="FF11" i="2"/>
  <c r="FF12" i="2"/>
  <c r="FF13" i="2" s="1"/>
  <c r="FF8" i="2"/>
  <c r="FF9" i="2"/>
  <c r="D163" i="9" l="1"/>
  <c r="C163" i="9"/>
  <c r="F164" i="9"/>
  <c r="B164" i="9" s="1"/>
  <c r="FH4" i="2"/>
  <c r="FH10" i="2" s="1"/>
  <c r="FG5" i="2"/>
  <c r="FG7" i="2" s="1"/>
  <c r="FG11" i="2"/>
  <c r="FG12" i="2"/>
  <c r="FG13" i="2" s="1"/>
  <c r="FG8" i="2"/>
  <c r="FG9" i="2"/>
  <c r="D164" i="9" l="1"/>
  <c r="C164" i="9"/>
  <c r="F165" i="9"/>
  <c r="B165" i="9" s="1"/>
  <c r="FI4" i="2"/>
  <c r="FI10" i="2" s="1"/>
  <c r="FH5" i="2"/>
  <c r="FH7" i="2" s="1"/>
  <c r="FH11" i="2"/>
  <c r="FH8" i="2"/>
  <c r="FH12" i="2"/>
  <c r="FH13" i="2" s="1"/>
  <c r="FH9" i="2"/>
  <c r="D165" i="9" l="1"/>
  <c r="C165" i="9"/>
  <c r="F166" i="9"/>
  <c r="B166" i="9" s="1"/>
  <c r="FJ4" i="2"/>
  <c r="FJ10" i="2" s="1"/>
  <c r="FI5" i="2"/>
  <c r="FI7" i="2" s="1"/>
  <c r="FI12" i="2"/>
  <c r="FI13" i="2" s="1"/>
  <c r="FI9" i="2"/>
  <c r="FI11" i="2"/>
  <c r="FI8" i="2"/>
  <c r="D166" i="9" l="1"/>
  <c r="C166" i="9"/>
  <c r="F167" i="9"/>
  <c r="B167" i="9" s="1"/>
  <c r="FK4" i="2"/>
  <c r="FK10" i="2" s="1"/>
  <c r="FJ5" i="2"/>
  <c r="FJ7" i="2" s="1"/>
  <c r="FJ8" i="2"/>
  <c r="FJ12" i="2"/>
  <c r="FJ13" i="2" s="1"/>
  <c r="FJ11" i="2"/>
  <c r="FJ9" i="2"/>
  <c r="D167" i="9" l="1"/>
  <c r="C167" i="9"/>
  <c r="F168" i="9"/>
  <c r="B168" i="9" s="1"/>
  <c r="FL4" i="2"/>
  <c r="FL10" i="2" s="1"/>
  <c r="FK5" i="2"/>
  <c r="FK7" i="2" s="1"/>
  <c r="FK11" i="2"/>
  <c r="FK9" i="2"/>
  <c r="FK12" i="2"/>
  <c r="FK13" i="2" s="1"/>
  <c r="FK8" i="2"/>
  <c r="D168" i="9" l="1"/>
  <c r="C168" i="9"/>
  <c r="F169" i="9"/>
  <c r="B169" i="9" s="1"/>
  <c r="FM4" i="2"/>
  <c r="FM10" i="2" s="1"/>
  <c r="FL5" i="2"/>
  <c r="FL7" i="2" s="1"/>
  <c r="FL9" i="2"/>
  <c r="FL8" i="2"/>
  <c r="FL11" i="2"/>
  <c r="FL12" i="2"/>
  <c r="FL13" i="2" s="1"/>
  <c r="D169" i="9" l="1"/>
  <c r="C169" i="9"/>
  <c r="F170" i="9"/>
  <c r="B170" i="9" s="1"/>
  <c r="FN4" i="2"/>
  <c r="FN10" i="2" s="1"/>
  <c r="FM5" i="2"/>
  <c r="FM7" i="2" s="1"/>
  <c r="FM11" i="2"/>
  <c r="FM9" i="2"/>
  <c r="FM8" i="2"/>
  <c r="FM12" i="2"/>
  <c r="FM13" i="2" s="1"/>
  <c r="D170" i="9" l="1"/>
  <c r="C170" i="9"/>
  <c r="F171" i="9"/>
  <c r="B171" i="9" s="1"/>
  <c r="FO4" i="2"/>
  <c r="FO10" i="2" s="1"/>
  <c r="FN5" i="2"/>
  <c r="FN7" i="2" s="1"/>
  <c r="FN11" i="2"/>
  <c r="FN12" i="2"/>
  <c r="FN13" i="2" s="1"/>
  <c r="FN8" i="2"/>
  <c r="FN9" i="2"/>
  <c r="D171" i="9" l="1"/>
  <c r="C171" i="9"/>
  <c r="F172" i="9"/>
  <c r="B172" i="9" s="1"/>
  <c r="FP4" i="2"/>
  <c r="FP10" i="2" s="1"/>
  <c r="FO5" i="2"/>
  <c r="FO7" i="2" s="1"/>
  <c r="FO6" i="2" s="1"/>
  <c r="FO11" i="2"/>
  <c r="FO8" i="2"/>
  <c r="FO9" i="2"/>
  <c r="FO12" i="2"/>
  <c r="FO13" i="2" s="1"/>
  <c r="D172" i="9" l="1"/>
  <c r="C172" i="9"/>
  <c r="F173" i="9"/>
  <c r="B173" i="9" s="1"/>
  <c r="FQ4" i="2"/>
  <c r="FQ10" i="2" s="1"/>
  <c r="FP5" i="2"/>
  <c r="FP7" i="2" s="1"/>
  <c r="FP9" i="2"/>
  <c r="FP11" i="2"/>
  <c r="FP12" i="2"/>
  <c r="FP13" i="2" s="1"/>
  <c r="FP8" i="2"/>
  <c r="D173" i="9" l="1"/>
  <c r="C173" i="9"/>
  <c r="F174" i="9"/>
  <c r="B174" i="9" s="1"/>
  <c r="FR4" i="2"/>
  <c r="FR10" i="2" s="1"/>
  <c r="FQ5" i="2"/>
  <c r="FQ7" i="2" s="1"/>
  <c r="FQ12" i="2"/>
  <c r="FQ13" i="2" s="1"/>
  <c r="FQ9" i="2"/>
  <c r="FQ11" i="2"/>
  <c r="FQ8" i="2"/>
  <c r="D174" i="9" l="1"/>
  <c r="C174" i="9"/>
  <c r="F175" i="9"/>
  <c r="B175" i="9" s="1"/>
  <c r="FS4" i="2"/>
  <c r="FS10" i="2" s="1"/>
  <c r="FR5" i="2"/>
  <c r="FR7" i="2" s="1"/>
  <c r="FR11" i="2"/>
  <c r="FR8" i="2"/>
  <c r="FR12" i="2"/>
  <c r="FR13" i="2" s="1"/>
  <c r="FR9" i="2"/>
  <c r="D175" i="9" l="1"/>
  <c r="C175" i="9"/>
  <c r="F176" i="9"/>
  <c r="B176" i="9" s="1"/>
  <c r="FT4" i="2"/>
  <c r="FT10" i="2" s="1"/>
  <c r="FS5" i="2"/>
  <c r="FS7" i="2" s="1"/>
  <c r="FS11" i="2"/>
  <c r="FS8" i="2"/>
  <c r="FS9" i="2"/>
  <c r="FS12" i="2"/>
  <c r="FS13" i="2" s="1"/>
  <c r="D176" i="9" l="1"/>
  <c r="C176" i="9"/>
  <c r="F177" i="9"/>
  <c r="B177" i="9" s="1"/>
  <c r="FU4" i="2"/>
  <c r="FU10" i="2" s="1"/>
  <c r="FT5" i="2"/>
  <c r="FT7" i="2" s="1"/>
  <c r="FT11" i="2"/>
  <c r="FT12" i="2"/>
  <c r="FT13" i="2" s="1"/>
  <c r="FT8" i="2"/>
  <c r="FT9" i="2"/>
  <c r="D177" i="9" l="1"/>
  <c r="C177" i="9"/>
  <c r="F178" i="9"/>
  <c r="B178" i="9" s="1"/>
  <c r="FV4" i="2"/>
  <c r="FV10" i="2" s="1"/>
  <c r="FU5" i="2"/>
  <c r="FU7" i="2" s="1"/>
  <c r="FU11" i="2"/>
  <c r="FU9" i="2"/>
  <c r="FU12" i="2"/>
  <c r="FU13" i="2" s="1"/>
  <c r="FU8" i="2"/>
  <c r="D178" i="9" l="1"/>
  <c r="C178" i="9"/>
  <c r="F179" i="9"/>
  <c r="B179" i="9" s="1"/>
  <c r="FW4" i="2"/>
  <c r="FW10" i="2" s="1"/>
  <c r="FV5" i="2"/>
  <c r="FV7" i="2" s="1"/>
  <c r="FV12" i="2"/>
  <c r="FV13" i="2" s="1"/>
  <c r="FV8" i="2"/>
  <c r="FV9" i="2"/>
  <c r="FV11" i="2"/>
  <c r="D179" i="9" l="1"/>
  <c r="C179" i="9"/>
  <c r="F180" i="9"/>
  <c r="B180" i="9" s="1"/>
  <c r="FX4" i="2"/>
  <c r="FX10" i="2" s="1"/>
  <c r="FW5" i="2"/>
  <c r="FW7" i="2" s="1"/>
  <c r="FW11" i="2"/>
  <c r="FW12" i="2"/>
  <c r="FW13" i="2" s="1"/>
  <c r="FW9" i="2"/>
  <c r="FW8" i="2"/>
  <c r="D180" i="9" l="1"/>
  <c r="C180" i="9"/>
  <c r="F181" i="9"/>
  <c r="B181" i="9" s="1"/>
  <c r="FY4" i="2"/>
  <c r="FY10" i="2" s="1"/>
  <c r="FX5" i="2"/>
  <c r="FX7" i="2" s="1"/>
  <c r="FX11" i="2"/>
  <c r="FX12" i="2"/>
  <c r="FX13" i="2" s="1"/>
  <c r="FX8" i="2"/>
  <c r="FX9" i="2"/>
  <c r="D181" i="9" l="1"/>
  <c r="C181" i="9"/>
  <c r="F182" i="9"/>
  <c r="B182" i="9" s="1"/>
  <c r="FZ4" i="2"/>
  <c r="FZ10" i="2" s="1"/>
  <c r="FY5" i="2"/>
  <c r="FY7" i="2" s="1"/>
  <c r="FY12" i="2"/>
  <c r="FY13" i="2" s="1"/>
  <c r="FY9" i="2"/>
  <c r="FY11" i="2"/>
  <c r="FY8" i="2"/>
  <c r="D182" i="9" l="1"/>
  <c r="C182" i="9"/>
  <c r="F183" i="9"/>
  <c r="B183" i="9" s="1"/>
  <c r="GA4" i="2"/>
  <c r="GA10" i="2" s="1"/>
  <c r="FZ5" i="2"/>
  <c r="FZ7" i="2" s="1"/>
  <c r="FZ8" i="2"/>
  <c r="FZ11" i="2"/>
  <c r="FZ9" i="2"/>
  <c r="FZ12" i="2"/>
  <c r="FZ13" i="2" s="1"/>
  <c r="D183" i="9" l="1"/>
  <c r="C183" i="9"/>
  <c r="F184" i="9"/>
  <c r="B184" i="9" s="1"/>
  <c r="GB4" i="2"/>
  <c r="GB10" i="2" s="1"/>
  <c r="GA5" i="2"/>
  <c r="GA7" i="2" s="1"/>
  <c r="GA11" i="2"/>
  <c r="GA9" i="2"/>
  <c r="GA12" i="2"/>
  <c r="GA13" i="2" s="1"/>
  <c r="GA8" i="2"/>
  <c r="D184" i="9" l="1"/>
  <c r="C184" i="9"/>
  <c r="F185" i="9"/>
  <c r="GC4" i="2"/>
  <c r="GC10" i="2" s="1"/>
  <c r="GB5" i="2"/>
  <c r="GB7" i="2" s="1"/>
  <c r="GB11" i="2"/>
  <c r="GB12" i="2"/>
  <c r="GB13" i="2" s="1"/>
  <c r="GB8" i="2"/>
  <c r="GB9" i="2"/>
  <c r="B185" i="9" l="1"/>
  <c r="F186" i="9"/>
  <c r="D185" i="9"/>
  <c r="C185" i="9"/>
  <c r="GD4" i="2"/>
  <c r="GD10" i="2" s="1"/>
  <c r="GC5" i="2"/>
  <c r="GC7" i="2" s="1"/>
  <c r="GC11" i="2"/>
  <c r="GC9" i="2"/>
  <c r="GC8" i="2"/>
  <c r="GC12" i="2"/>
  <c r="GC13" i="2" s="1"/>
  <c r="F187" i="9" l="1"/>
  <c r="C186" i="9"/>
  <c r="D186" i="9"/>
  <c r="B186" i="9"/>
  <c r="GE4" i="2"/>
  <c r="GE10" i="2" s="1"/>
  <c r="GD5" i="2"/>
  <c r="GD7" i="2" s="1"/>
  <c r="GD12" i="2"/>
  <c r="GD13" i="2" s="1"/>
  <c r="GD8" i="2"/>
  <c r="GD11" i="2"/>
  <c r="GD9" i="2"/>
  <c r="F188" i="9" l="1"/>
  <c r="C187" i="9"/>
  <c r="D187" i="9"/>
  <c r="B187" i="9"/>
  <c r="GE5" i="2"/>
  <c r="GE7" i="2" s="1"/>
  <c r="GF4" i="2"/>
  <c r="GF10" i="2" s="1"/>
  <c r="GE12" i="2"/>
  <c r="GE13" i="2" s="1"/>
  <c r="GE8" i="2"/>
  <c r="GE9" i="2"/>
  <c r="GE11" i="2"/>
  <c r="F189" i="9" l="1"/>
  <c r="C188" i="9"/>
  <c r="D188" i="9"/>
  <c r="B188" i="9"/>
  <c r="GF12" i="2"/>
  <c r="GF13" i="2" s="1"/>
  <c r="GF11" i="2"/>
  <c r="GF5" i="2"/>
  <c r="GF7" i="2" s="1"/>
  <c r="GF8" i="2"/>
  <c r="GF9" i="2"/>
  <c r="GG4" i="2"/>
  <c r="GG10" i="2" s="1"/>
  <c r="F190" i="9" l="1"/>
  <c r="B189" i="9"/>
  <c r="D189" i="9"/>
  <c r="C189" i="9"/>
  <c r="GG8" i="2"/>
  <c r="GG5" i="2"/>
  <c r="GH4" i="2"/>
  <c r="GH10" i="2" s="1"/>
  <c r="GG9" i="2"/>
  <c r="GG11" i="2"/>
  <c r="GG12" i="2"/>
  <c r="GG13" i="2" s="1"/>
  <c r="GH5" i="2"/>
  <c r="GH7" i="2" s="1"/>
  <c r="GH9" i="2" l="1"/>
  <c r="GH8" i="2"/>
  <c r="GI4" i="2"/>
  <c r="GI10" i="2" s="1"/>
  <c r="GH12" i="2"/>
  <c r="GH13" i="2" s="1"/>
  <c r="GH11" i="2"/>
  <c r="F191" i="9"/>
  <c r="B190" i="9"/>
  <c r="D190" i="9"/>
  <c r="C190" i="9"/>
  <c r="GG7" i="2"/>
  <c r="GI5" i="2"/>
  <c r="GI7" i="2" s="1"/>
  <c r="GI9" i="2" l="1"/>
  <c r="GJ4" i="2"/>
  <c r="GJ10" i="2" s="1"/>
  <c r="GI8" i="2"/>
  <c r="GI12" i="2"/>
  <c r="GI13" i="2" s="1"/>
  <c r="GI11" i="2"/>
  <c r="F192" i="9"/>
  <c r="B191" i="9"/>
  <c r="D191" i="9"/>
  <c r="C191" i="9"/>
  <c r="GJ5" i="2"/>
  <c r="GJ7" i="2" s="1"/>
  <c r="GJ12" i="2" l="1"/>
  <c r="GJ13" i="2" s="1"/>
  <c r="GK4" i="2"/>
  <c r="GK10" i="2" s="1"/>
  <c r="GJ11" i="2"/>
  <c r="GJ8" i="2"/>
  <c r="GJ9" i="2"/>
  <c r="F193" i="9"/>
  <c r="B192" i="9"/>
  <c r="D192" i="9"/>
  <c r="C192" i="9"/>
  <c r="GK9" i="2" l="1"/>
  <c r="GL4" i="2"/>
  <c r="GL10" i="2" s="1"/>
  <c r="GK12" i="2"/>
  <c r="GK13" i="2" s="1"/>
  <c r="GK5" i="2"/>
  <c r="GK7" i="2" s="1"/>
  <c r="GK8" i="2"/>
  <c r="GK11" i="2"/>
  <c r="F194" i="9"/>
  <c r="B193" i="9"/>
  <c r="D193" i="9"/>
  <c r="C193" i="9"/>
  <c r="GL12" i="2" l="1"/>
  <c r="GL13" i="2" s="1"/>
  <c r="GL5" i="2"/>
  <c r="GL7" i="2" s="1"/>
  <c r="GL11" i="2"/>
  <c r="GL8" i="2"/>
  <c r="GL9" i="2"/>
  <c r="GM4" i="2"/>
  <c r="GM10" i="2" s="1"/>
  <c r="F195" i="9"/>
  <c r="B194" i="9"/>
  <c r="D194" i="9"/>
  <c r="C194" i="9"/>
  <c r="GM12" i="2" l="1"/>
  <c r="GM13" i="2" s="1"/>
  <c r="GN4" i="2"/>
  <c r="GN10" i="2" s="1"/>
  <c r="GM11" i="2"/>
  <c r="GM8" i="2"/>
  <c r="GM9" i="2"/>
  <c r="GM5" i="2"/>
  <c r="GM7" i="2" s="1"/>
  <c r="F196" i="9"/>
  <c r="B195" i="9"/>
  <c r="D195" i="9"/>
  <c r="C195" i="9"/>
  <c r="GN5" i="2" l="1"/>
  <c r="GN7" i="2" s="1"/>
  <c r="GN8" i="2"/>
  <c r="GN12" i="2"/>
  <c r="GN13" i="2" s="1"/>
  <c r="GO4" i="2"/>
  <c r="GO10" i="2" s="1"/>
  <c r="GN9" i="2"/>
  <c r="GN11" i="2"/>
  <c r="F197" i="9"/>
  <c r="B196" i="9"/>
  <c r="D196" i="9"/>
  <c r="C196" i="9"/>
  <c r="GO8" i="2"/>
  <c r="GO11" i="2" l="1"/>
  <c r="GO12" i="2"/>
  <c r="GO13" i="2" s="1"/>
  <c r="GO9" i="2"/>
  <c r="GO5" i="2"/>
  <c r="GO7" i="2" s="1"/>
  <c r="GP4" i="2"/>
  <c r="GP10" i="2" s="1"/>
  <c r="F198" i="9"/>
  <c r="B197" i="9"/>
  <c r="D197" i="9"/>
  <c r="C197" i="9"/>
  <c r="GP8" i="2" l="1"/>
  <c r="GP9" i="2"/>
  <c r="GP12" i="2"/>
  <c r="GP13" i="2" s="1"/>
  <c r="GP11" i="2"/>
  <c r="GQ4" i="2"/>
  <c r="GQ10" i="2" s="1"/>
  <c r="GP5" i="2"/>
  <c r="GP7" i="2" s="1"/>
  <c r="F199" i="9"/>
  <c r="B198" i="9"/>
  <c r="D198" i="9"/>
  <c r="C198" i="9"/>
  <c r="GQ11" i="2"/>
  <c r="GQ12" i="2"/>
  <c r="GQ13" i="2" s="1"/>
  <c r="GR4" i="2"/>
  <c r="GR10" i="2" s="1"/>
  <c r="GQ8" i="2" l="1"/>
  <c r="GQ5" i="2"/>
  <c r="GQ7" i="2" s="1"/>
  <c r="GQ9" i="2"/>
  <c r="F200" i="9"/>
  <c r="B199" i="9"/>
  <c r="D199" i="9"/>
  <c r="C199" i="9"/>
  <c r="GR5" i="2"/>
  <c r="GR7" i="2" s="1"/>
  <c r="GR9" i="2"/>
  <c r="GR11" i="2"/>
  <c r="GR12" i="2"/>
  <c r="GR13" i="2" s="1"/>
  <c r="GR8" i="2"/>
  <c r="GS4" i="2"/>
  <c r="GS10" i="2" s="1"/>
  <c r="F201" i="9" l="1"/>
  <c r="B200" i="9"/>
  <c r="D200" i="9"/>
  <c r="C200" i="9"/>
  <c r="GS5" i="2"/>
  <c r="GS7" i="2" s="1"/>
  <c r="GS6" i="2" s="1"/>
  <c r="GS9" i="2"/>
  <c r="GT4" i="2"/>
  <c r="GT10" i="2" s="1"/>
  <c r="GS11" i="2"/>
  <c r="GS12" i="2"/>
  <c r="GS13" i="2" s="1"/>
  <c r="GS8" i="2"/>
  <c r="F202" i="9" l="1"/>
  <c r="B201" i="9"/>
  <c r="D201" i="9"/>
  <c r="C201" i="9"/>
  <c r="GT11" i="2"/>
  <c r="GU4" i="2"/>
  <c r="GU10" i="2" s="1"/>
  <c r="GT12" i="2"/>
  <c r="GT13" i="2" s="1"/>
  <c r="GT8" i="2"/>
  <c r="GT9" i="2"/>
  <c r="GT5" i="2"/>
  <c r="GT7" i="2" s="1"/>
  <c r="F203" i="9" l="1"/>
  <c r="B202" i="9"/>
  <c r="D202" i="9"/>
  <c r="C202" i="9"/>
  <c r="GU11" i="2"/>
  <c r="GU9" i="2"/>
  <c r="GU12" i="2"/>
  <c r="GU13" i="2" s="1"/>
  <c r="GV4" i="2"/>
  <c r="GV10" i="2" s="1"/>
  <c r="GU5" i="2"/>
  <c r="GU7" i="2" s="1"/>
  <c r="GU8" i="2"/>
  <c r="F204" i="9" l="1"/>
  <c r="B203" i="9"/>
  <c r="D203" i="9"/>
  <c r="C203" i="9"/>
  <c r="GV5" i="2"/>
  <c r="GV7" i="2" s="1"/>
  <c r="GV9" i="2"/>
  <c r="GV12" i="2"/>
  <c r="GV13" i="2" s="1"/>
  <c r="GV11" i="2"/>
  <c r="GV8" i="2"/>
  <c r="GW4" i="2"/>
  <c r="GW10" i="2" s="1"/>
  <c r="F205" i="9" l="1"/>
  <c r="B204" i="9"/>
  <c r="D204" i="9"/>
  <c r="C204" i="9"/>
  <c r="GW5" i="2"/>
  <c r="GW7" i="2" s="1"/>
  <c r="GW9" i="2"/>
  <c r="GX4" i="2"/>
  <c r="GX10" i="2" s="1"/>
  <c r="GW11" i="2"/>
  <c r="GW12" i="2"/>
  <c r="GW13" i="2" s="1"/>
  <c r="GW8" i="2"/>
  <c r="F206" i="9" l="1"/>
  <c r="B205" i="9"/>
  <c r="D205" i="9"/>
  <c r="C205" i="9"/>
  <c r="GX5" i="2"/>
  <c r="GX7" i="2" s="1"/>
  <c r="GX11" i="2"/>
  <c r="GY4" i="2"/>
  <c r="GY10" i="2" s="1"/>
  <c r="GX8" i="2"/>
  <c r="GX9" i="2"/>
  <c r="GX12" i="2"/>
  <c r="GX13" i="2" s="1"/>
  <c r="F207" i="9" l="1"/>
  <c r="B206" i="9"/>
  <c r="D206" i="9"/>
  <c r="C206" i="9"/>
  <c r="GY11" i="2"/>
  <c r="GY9" i="2"/>
  <c r="GY5" i="2"/>
  <c r="GY7" i="2" s="1"/>
  <c r="GZ4" i="2"/>
  <c r="GZ10" i="2" s="1"/>
  <c r="GY8" i="2"/>
  <c r="GY12" i="2"/>
  <c r="GY13" i="2" s="1"/>
  <c r="F208" i="9" l="1"/>
  <c r="B207" i="9"/>
  <c r="D207" i="9"/>
  <c r="C207" i="9"/>
  <c r="GZ5" i="2"/>
  <c r="GZ7" i="2" s="1"/>
  <c r="GZ9" i="2"/>
  <c r="GZ8" i="2"/>
  <c r="HA4" i="2"/>
  <c r="HA10" i="2" s="1"/>
  <c r="GZ11" i="2"/>
  <c r="GZ12" i="2"/>
  <c r="GZ13" i="2" s="1"/>
  <c r="F209" i="9" l="1"/>
  <c r="B208" i="9"/>
  <c r="D208" i="9"/>
  <c r="C208" i="9"/>
  <c r="HA5" i="2"/>
  <c r="HA7" i="2" s="1"/>
  <c r="HA9" i="2"/>
  <c r="HA11" i="2"/>
  <c r="HA12" i="2"/>
  <c r="HA13" i="2" s="1"/>
  <c r="HA8" i="2"/>
  <c r="HB4" i="2"/>
  <c r="HB10" i="2" s="1"/>
  <c r="F210" i="9" l="1"/>
  <c r="B209" i="9"/>
  <c r="D209" i="9"/>
  <c r="C209" i="9"/>
  <c r="HB11" i="2"/>
  <c r="HC4" i="2"/>
  <c r="HC10" i="2" s="1"/>
  <c r="HB12" i="2"/>
  <c r="HB13" i="2" s="1"/>
  <c r="HB8" i="2"/>
  <c r="HB9" i="2"/>
  <c r="HB5" i="2"/>
  <c r="HB7" i="2" s="1"/>
  <c r="F211" i="9" l="1"/>
  <c r="C211" i="9" s="1"/>
  <c r="B210" i="9"/>
  <c r="D210" i="9"/>
  <c r="C210" i="9"/>
  <c r="HC11" i="2"/>
  <c r="HC9" i="2"/>
  <c r="HC5" i="2"/>
  <c r="HC7" i="2" s="1"/>
  <c r="HD4" i="2"/>
  <c r="HD10" i="2" s="1"/>
  <c r="HC12" i="2"/>
  <c r="HC13" i="2" s="1"/>
  <c r="HC8" i="2"/>
  <c r="F212" i="9" l="1"/>
  <c r="B211" i="9"/>
  <c r="D211" i="9"/>
  <c r="HD12" i="2"/>
  <c r="HD13" i="2" s="1"/>
  <c r="HD9" i="2"/>
  <c r="HE4" i="2"/>
  <c r="HE10" i="2" s="1"/>
  <c r="HD11" i="2"/>
  <c r="HD5" i="2"/>
  <c r="HD7" i="2" s="1"/>
  <c r="HD8" i="2"/>
  <c r="F213" i="9" l="1"/>
  <c r="B212" i="9"/>
  <c r="D212" i="9"/>
  <c r="C212" i="9"/>
  <c r="HE5" i="2"/>
  <c r="HE7" i="2" s="1"/>
  <c r="HE9" i="2"/>
  <c r="HE11" i="2"/>
  <c r="HF4" i="2"/>
  <c r="HF10" i="2" s="1"/>
  <c r="HE12" i="2"/>
  <c r="HE13" i="2" s="1"/>
  <c r="HE8" i="2"/>
  <c r="F214" i="9" l="1"/>
  <c r="B213" i="9"/>
  <c r="D213" i="9"/>
  <c r="C213" i="9"/>
  <c r="HF5" i="2"/>
  <c r="HF7" i="2" s="1"/>
  <c r="HF12" i="2"/>
  <c r="HF13" i="2" s="1"/>
  <c r="HG4" i="2"/>
  <c r="HG10" i="2" s="1"/>
  <c r="HF8" i="2"/>
  <c r="HF9" i="2"/>
  <c r="HF11" i="2"/>
  <c r="F215" i="9" l="1"/>
  <c r="B214" i="9"/>
  <c r="D214" i="9"/>
  <c r="C214" i="9"/>
  <c r="HG11" i="2"/>
  <c r="HG9" i="2"/>
  <c r="HG12" i="2"/>
  <c r="HG13" i="2" s="1"/>
  <c r="HG5" i="2"/>
  <c r="HG7" i="2" s="1"/>
  <c r="HH4" i="2"/>
  <c r="HH10" i="2" s="1"/>
  <c r="HG8" i="2"/>
  <c r="F216" i="9" l="1"/>
  <c r="B215" i="9"/>
  <c r="D215" i="9"/>
  <c r="C215" i="9"/>
  <c r="HH5" i="2"/>
  <c r="HH7" i="2" s="1"/>
  <c r="HH9" i="2"/>
  <c r="HH11" i="2"/>
  <c r="HH12" i="2"/>
  <c r="HH13" i="2" s="1"/>
  <c r="HH8" i="2"/>
  <c r="HI4" i="2"/>
  <c r="HI10" i="2" s="1"/>
  <c r="F217" i="9" l="1"/>
  <c r="B216" i="9"/>
  <c r="D216" i="9"/>
  <c r="C216" i="9"/>
  <c r="HI5" i="2"/>
  <c r="HI7" i="2" s="1"/>
  <c r="HI9" i="2"/>
  <c r="HI11" i="2"/>
  <c r="HJ4" i="2"/>
  <c r="HJ10" i="2" s="1"/>
  <c r="HI12" i="2"/>
  <c r="HI13" i="2" s="1"/>
  <c r="HI8" i="2"/>
  <c r="F218" i="9" l="1"/>
  <c r="B218" i="9" s="1"/>
  <c r="B217" i="9"/>
  <c r="D217" i="9"/>
  <c r="C217" i="9"/>
  <c r="HJ11" i="2"/>
  <c r="HJ5" i="2"/>
  <c r="HJ7" i="2" s="1"/>
  <c r="HK4" i="2"/>
  <c r="HK10" i="2" s="1"/>
  <c r="HJ12" i="2"/>
  <c r="HJ13" i="2" s="1"/>
  <c r="HJ8" i="2"/>
  <c r="HJ9" i="2"/>
  <c r="F219" i="9" l="1"/>
  <c r="C218" i="9"/>
  <c r="D218" i="9"/>
  <c r="HK11" i="2"/>
  <c r="HK9" i="2"/>
  <c r="HL4" i="2"/>
  <c r="HL10" i="2" s="1"/>
  <c r="HK8" i="2"/>
  <c r="HK12" i="2"/>
  <c r="HK13" i="2" s="1"/>
  <c r="HK5" i="2"/>
  <c r="HK7" i="2" s="1"/>
  <c r="F220" i="9" l="1"/>
  <c r="B219" i="9"/>
  <c r="D219" i="9"/>
  <c r="C219" i="9"/>
  <c r="HL5" i="2"/>
  <c r="HL7" i="2" s="1"/>
  <c r="HL9" i="2"/>
  <c r="HL11" i="2"/>
  <c r="HL8" i="2"/>
  <c r="HM4" i="2"/>
  <c r="HM10" i="2" s="1"/>
  <c r="HL12" i="2"/>
  <c r="HL13" i="2" s="1"/>
  <c r="F221" i="9" l="1"/>
  <c r="B220" i="9"/>
  <c r="D220" i="9"/>
  <c r="C220" i="9"/>
  <c r="HM12" i="2"/>
  <c r="HM13" i="2" s="1"/>
  <c r="HM8" i="2"/>
  <c r="HM5" i="2"/>
  <c r="HM7" i="2" s="1"/>
  <c r="HM9" i="2"/>
  <c r="HN4" i="2"/>
  <c r="HN10" i="2" s="1"/>
  <c r="HM11" i="2"/>
  <c r="F222" i="9" l="1"/>
  <c r="B221" i="9"/>
  <c r="D221" i="9"/>
  <c r="C221" i="9"/>
  <c r="HO4" i="2"/>
  <c r="HO10" i="2" s="1"/>
  <c r="HN8" i="2"/>
  <c r="HN9" i="2"/>
  <c r="HN12" i="2"/>
  <c r="HN13" i="2" s="1"/>
  <c r="HN5" i="2"/>
  <c r="HN7" i="2" s="1"/>
  <c r="HN11" i="2"/>
  <c r="F223" i="9" l="1"/>
  <c r="B222" i="9"/>
  <c r="C222" i="9"/>
  <c r="D222" i="9"/>
  <c r="HO12" i="2"/>
  <c r="HO13" i="2" s="1"/>
  <c r="HP4" i="2"/>
  <c r="HP10" i="2" s="1"/>
  <c r="HO5" i="2"/>
  <c r="HO7" i="2" s="1"/>
  <c r="HO8" i="2"/>
  <c r="HO11" i="2"/>
  <c r="HO9" i="2"/>
  <c r="F224" i="9" l="1"/>
  <c r="B223" i="9"/>
  <c r="D223" i="9"/>
  <c r="C223" i="9"/>
  <c r="HQ4" i="2"/>
  <c r="HQ10" i="2" s="1"/>
  <c r="HP11" i="2"/>
  <c r="HP12" i="2"/>
  <c r="HP13" i="2" s="1"/>
  <c r="HP8" i="2"/>
  <c r="HP5" i="2"/>
  <c r="HP7" i="2" s="1"/>
  <c r="HP9" i="2"/>
  <c r="F225" i="9" l="1"/>
  <c r="B224" i="9"/>
  <c r="D224" i="9"/>
  <c r="C224" i="9"/>
  <c r="HR4" i="2"/>
  <c r="HR10" i="2" s="1"/>
  <c r="HQ12" i="2"/>
  <c r="HQ13" i="2" s="1"/>
  <c r="HQ8" i="2"/>
  <c r="HQ11" i="2"/>
  <c r="HQ5" i="2"/>
  <c r="HQ7" i="2" s="1"/>
  <c r="HQ9" i="2"/>
  <c r="F226" i="9" l="1"/>
  <c r="B225" i="9"/>
  <c r="D225" i="9"/>
  <c r="C225" i="9"/>
  <c r="HR12" i="2"/>
  <c r="HR13" i="2" s="1"/>
  <c r="HR8" i="2"/>
  <c r="HR5" i="2"/>
  <c r="HR7" i="2" s="1"/>
  <c r="HR11" i="2"/>
  <c r="HS4" i="2"/>
  <c r="HS10" i="2" s="1"/>
  <c r="HR9" i="2"/>
  <c r="F227" i="9" l="1"/>
  <c r="B226" i="9"/>
  <c r="D226" i="9"/>
  <c r="C226" i="9"/>
  <c r="HS12" i="2"/>
  <c r="HS13" i="2" s="1"/>
  <c r="HT4" i="2"/>
  <c r="HT10" i="2" s="1"/>
  <c r="HS8" i="2"/>
  <c r="HS11" i="2"/>
  <c r="HS5" i="2"/>
  <c r="HS7" i="2" s="1"/>
  <c r="HS9" i="2"/>
  <c r="F228" i="9" l="1"/>
  <c r="B227" i="9"/>
  <c r="D227" i="9"/>
  <c r="C227" i="9"/>
  <c r="HU4" i="2"/>
  <c r="HU10" i="2" s="1"/>
  <c r="HT11" i="2"/>
  <c r="HT5" i="2"/>
  <c r="HT7" i="2" s="1"/>
  <c r="HT8" i="2"/>
  <c r="HT12" i="2"/>
  <c r="HT13" i="2" s="1"/>
  <c r="HT9" i="2"/>
  <c r="F229" i="9" l="1"/>
  <c r="B228" i="9"/>
  <c r="D228" i="9"/>
  <c r="C228" i="9"/>
  <c r="HV4" i="2"/>
  <c r="HV10" i="2" s="1"/>
  <c r="HU12" i="2"/>
  <c r="HU13" i="2" s="1"/>
  <c r="HU8" i="2"/>
  <c r="HU11" i="2"/>
  <c r="HU5" i="2"/>
  <c r="HU7" i="2" s="1"/>
  <c r="HU9" i="2"/>
  <c r="F230" i="9" l="1"/>
  <c r="B229" i="9"/>
  <c r="D229" i="9"/>
  <c r="C229" i="9"/>
  <c r="HW4" i="2"/>
  <c r="HW10" i="2" s="1"/>
  <c r="HV8" i="2"/>
  <c r="HV9" i="2"/>
  <c r="HV11" i="2"/>
  <c r="HV5" i="2"/>
  <c r="HV7" i="2" s="1"/>
  <c r="HV12" i="2"/>
  <c r="HV13" i="2" s="1"/>
  <c r="F231" i="9" l="1"/>
  <c r="B230" i="9"/>
  <c r="C230" i="9"/>
  <c r="D230" i="9"/>
  <c r="HW12" i="2"/>
  <c r="HW13" i="2" s="1"/>
  <c r="HW5" i="2"/>
  <c r="HW7" i="2" s="1"/>
  <c r="HX4" i="2"/>
  <c r="HX10" i="2" s="1"/>
  <c r="HW8" i="2"/>
  <c r="HW11" i="2"/>
  <c r="HW9" i="2"/>
  <c r="F232" i="9" l="1"/>
  <c r="B231" i="9"/>
  <c r="D231" i="9"/>
  <c r="C231" i="9"/>
  <c r="HY4" i="2"/>
  <c r="HY10" i="2" s="1"/>
  <c r="HX11" i="2"/>
  <c r="HX12" i="2"/>
  <c r="HX13" i="2" s="1"/>
  <c r="HX8" i="2"/>
  <c r="HX5" i="2"/>
  <c r="HX7" i="2" s="1"/>
  <c r="HX6" i="2" s="1"/>
  <c r="HX9" i="2"/>
  <c r="F233" i="9" l="1"/>
  <c r="B232" i="9"/>
  <c r="D232" i="9"/>
  <c r="C232" i="9"/>
  <c r="HZ4" i="2"/>
  <c r="HZ10" i="2" s="1"/>
  <c r="HY11" i="2"/>
  <c r="HY12" i="2"/>
  <c r="HY13" i="2" s="1"/>
  <c r="HY8" i="2"/>
  <c r="HY5" i="2"/>
  <c r="HY7" i="2" s="1"/>
  <c r="HY9" i="2"/>
  <c r="F234" i="9" l="1"/>
  <c r="B233" i="9"/>
  <c r="D233" i="9"/>
  <c r="C233" i="9"/>
  <c r="HZ12" i="2"/>
  <c r="HZ13" i="2" s="1"/>
  <c r="HZ8" i="2"/>
  <c r="HZ5" i="2"/>
  <c r="HZ7" i="2" s="1"/>
  <c r="HZ11" i="2"/>
  <c r="IA4" i="2"/>
  <c r="IA10" i="2" s="1"/>
  <c r="HZ9" i="2"/>
  <c r="F235" i="9" l="1"/>
  <c r="B234" i="9"/>
  <c r="C234" i="9"/>
  <c r="D234" i="9"/>
  <c r="IA12" i="2"/>
  <c r="IA13" i="2" s="1"/>
  <c r="IA5" i="2"/>
  <c r="IA7" i="2" s="1"/>
  <c r="IB4" i="2"/>
  <c r="IB10" i="2" s="1"/>
  <c r="IA8" i="2"/>
  <c r="IA11" i="2"/>
  <c r="IA9" i="2"/>
  <c r="F236" i="9" l="1"/>
  <c r="B235" i="9"/>
  <c r="D235" i="9"/>
  <c r="C235" i="9"/>
  <c r="IC4" i="2"/>
  <c r="IC10" i="2" s="1"/>
  <c r="IB12" i="2"/>
  <c r="IB13" i="2" s="1"/>
  <c r="IB11" i="2"/>
  <c r="IB8" i="2"/>
  <c r="IB5" i="2"/>
  <c r="IB7" i="2" s="1"/>
  <c r="IB9" i="2"/>
  <c r="F237" i="9" l="1"/>
  <c r="B237" i="9" s="1"/>
  <c r="B236" i="9"/>
  <c r="D236" i="9"/>
  <c r="C236" i="9"/>
  <c r="ID4" i="2"/>
  <c r="ID10" i="2" s="1"/>
  <c r="IC11" i="2"/>
  <c r="IC12" i="2"/>
  <c r="IC13" i="2" s="1"/>
  <c r="IC8" i="2"/>
  <c r="IC5" i="2"/>
  <c r="IC7" i="2" s="1"/>
  <c r="IC9" i="2"/>
  <c r="F238" i="9" l="1"/>
  <c r="D237" i="9"/>
  <c r="C237" i="9"/>
  <c r="IE4" i="2"/>
  <c r="IE10" i="2" s="1"/>
  <c r="ID8" i="2"/>
  <c r="ID9" i="2"/>
  <c r="ID12" i="2"/>
  <c r="ID13" i="2" s="1"/>
  <c r="ID5" i="2"/>
  <c r="ID7" i="2" s="1"/>
  <c r="ID11" i="2"/>
  <c r="F239" i="9" l="1"/>
  <c r="B238" i="9"/>
  <c r="C238" i="9"/>
  <c r="D238" i="9"/>
  <c r="IE12" i="2"/>
  <c r="IE13" i="2" s="1"/>
  <c r="IE5" i="2"/>
  <c r="IE7" i="2" s="1"/>
  <c r="IF4" i="2"/>
  <c r="IF10" i="2" s="1"/>
  <c r="IE8" i="2"/>
  <c r="IE11" i="2"/>
  <c r="IE9" i="2"/>
  <c r="F240" i="9" l="1"/>
  <c r="B239" i="9"/>
  <c r="D239" i="9"/>
  <c r="C239" i="9"/>
  <c r="IG4" i="2"/>
  <c r="IG10" i="2" s="1"/>
  <c r="IF12" i="2"/>
  <c r="IF13" i="2" s="1"/>
  <c r="IF5" i="2"/>
  <c r="IF7" i="2" s="1"/>
  <c r="IF11" i="2"/>
  <c r="IF8" i="2"/>
  <c r="IF9" i="2"/>
  <c r="F241" i="9" l="1"/>
  <c r="B240" i="9"/>
  <c r="D240" i="9"/>
  <c r="C240" i="9"/>
  <c r="IH4" i="2"/>
  <c r="IH10" i="2" s="1"/>
  <c r="IG11" i="2"/>
  <c r="IG12" i="2"/>
  <c r="IG13" i="2" s="1"/>
  <c r="IG8" i="2"/>
  <c r="IG5" i="2"/>
  <c r="IG7" i="2" s="1"/>
  <c r="IG9" i="2"/>
  <c r="F242" i="9" l="1"/>
  <c r="B241" i="9"/>
  <c r="D241" i="9"/>
  <c r="C241" i="9"/>
  <c r="IH11" i="2"/>
  <c r="II4" i="2"/>
  <c r="II10" i="2" s="1"/>
  <c r="IH9" i="2"/>
  <c r="IH12" i="2"/>
  <c r="IH13" i="2" s="1"/>
  <c r="IH8" i="2"/>
  <c r="IH5" i="2"/>
  <c r="IH7" i="2" s="1"/>
  <c r="F243" i="9" l="1"/>
  <c r="B242" i="9"/>
  <c r="C242" i="9"/>
  <c r="D242" i="9"/>
  <c r="II5" i="2"/>
  <c r="II7" i="2" s="1"/>
  <c r="IJ4" i="2"/>
  <c r="IJ10" i="2" s="1"/>
  <c r="II8" i="2"/>
  <c r="II11" i="2"/>
  <c r="II9" i="2"/>
  <c r="II12" i="2"/>
  <c r="II13" i="2" s="1"/>
  <c r="F244" i="9" l="1"/>
  <c r="B243" i="9"/>
  <c r="D243" i="9"/>
  <c r="C243" i="9"/>
  <c r="IJ11" i="2"/>
  <c r="IJ5" i="2"/>
  <c r="IJ7" i="2" s="1"/>
  <c r="IJ8" i="2"/>
  <c r="IK4" i="2"/>
  <c r="IK10" i="2" s="1"/>
  <c r="IJ12" i="2"/>
  <c r="IJ13" i="2" s="1"/>
  <c r="IJ9" i="2"/>
  <c r="F245" i="9" l="1"/>
  <c r="B244" i="9"/>
  <c r="D244" i="9"/>
  <c r="C244" i="9"/>
  <c r="IK11" i="2"/>
  <c r="IK12" i="2"/>
  <c r="IK13" i="2" s="1"/>
  <c r="IK8" i="2"/>
  <c r="IK5" i="2"/>
  <c r="IK7" i="2" s="1"/>
  <c r="IK9" i="2"/>
  <c r="IL4" i="2"/>
  <c r="IL10" i="2" s="1"/>
  <c r="F246" i="9" l="1"/>
  <c r="B245" i="9"/>
  <c r="D245" i="9"/>
  <c r="C245" i="9"/>
  <c r="IL9" i="2"/>
  <c r="IL11" i="2"/>
  <c r="IL5" i="2"/>
  <c r="IL7" i="2" s="1"/>
  <c r="IL12" i="2"/>
  <c r="IL13" i="2" s="1"/>
  <c r="IM4" i="2"/>
  <c r="IM10" i="2" s="1"/>
  <c r="IL8" i="2"/>
  <c r="F247" i="9" l="1"/>
  <c r="B246" i="9"/>
  <c r="C246" i="9"/>
  <c r="D246" i="9"/>
  <c r="IM5" i="2"/>
  <c r="IM7" i="2" s="1"/>
  <c r="IN4" i="2"/>
  <c r="IN10" i="2" s="1"/>
  <c r="IM8" i="2"/>
  <c r="IM11" i="2"/>
  <c r="IM9" i="2"/>
  <c r="IM12" i="2"/>
  <c r="IM13" i="2" s="1"/>
  <c r="F248" i="9" l="1"/>
  <c r="B247" i="9"/>
  <c r="D247" i="9"/>
  <c r="C247" i="9"/>
  <c r="IN11" i="2"/>
  <c r="IN12" i="2"/>
  <c r="IN13" i="2" s="1"/>
  <c r="IN8" i="2"/>
  <c r="IO4" i="2"/>
  <c r="IO10" i="2" s="1"/>
  <c r="IN5" i="2"/>
  <c r="IN7" i="2" s="1"/>
  <c r="IN9" i="2"/>
  <c r="F249" i="9" l="1"/>
  <c r="B248" i="9"/>
  <c r="D248" i="9"/>
  <c r="C248" i="9"/>
  <c r="IO11" i="2"/>
  <c r="IO12" i="2"/>
  <c r="IO13" i="2" s="1"/>
  <c r="IO8" i="2"/>
  <c r="IO5" i="2"/>
  <c r="IO7" i="2" s="1"/>
  <c r="IO9" i="2"/>
  <c r="IP4" i="2"/>
  <c r="IP10" i="2" s="1"/>
  <c r="F250" i="9" l="1"/>
  <c r="B249" i="9"/>
  <c r="D249" i="9"/>
  <c r="C249" i="9"/>
  <c r="IP9" i="2"/>
  <c r="IQ4" i="2"/>
  <c r="IQ10" i="2" s="1"/>
  <c r="IP11" i="2"/>
  <c r="IP5" i="2"/>
  <c r="IP7" i="2" s="1"/>
  <c r="IP12" i="2"/>
  <c r="IP13" i="2" s="1"/>
  <c r="IP8" i="2"/>
  <c r="F251" i="9" l="1"/>
  <c r="B250" i="9"/>
  <c r="C250" i="9"/>
  <c r="D250" i="9"/>
  <c r="IQ5" i="2"/>
  <c r="IQ7" i="2" s="1"/>
  <c r="IR4" i="2"/>
  <c r="IR10" i="2" s="1"/>
  <c r="IQ8" i="2"/>
  <c r="IQ11" i="2"/>
  <c r="IQ9" i="2"/>
  <c r="IQ12" i="2"/>
  <c r="IQ13" i="2" s="1"/>
  <c r="F252" i="9" l="1"/>
  <c r="B251" i="9"/>
  <c r="D251" i="9"/>
  <c r="C251" i="9"/>
  <c r="IR12" i="2"/>
  <c r="IR13" i="2" s="1"/>
  <c r="IS4" i="2"/>
  <c r="IS10" i="2" s="1"/>
  <c r="IR11" i="2"/>
  <c r="IR8" i="2"/>
  <c r="IR5" i="2"/>
  <c r="IR7" i="2" s="1"/>
  <c r="IR9" i="2"/>
  <c r="F253" i="9" l="1"/>
  <c r="B252" i="9"/>
  <c r="D252" i="9"/>
  <c r="C252" i="9"/>
  <c r="IS11" i="2"/>
  <c r="IS12" i="2"/>
  <c r="IS13" i="2" s="1"/>
  <c r="IS8" i="2"/>
  <c r="IS5" i="2"/>
  <c r="IS7" i="2" s="1"/>
  <c r="IS9" i="2"/>
  <c r="IT4" i="2"/>
  <c r="IT10" i="2" s="1"/>
  <c r="F254" i="9" l="1"/>
  <c r="B253" i="9"/>
  <c r="D253" i="9"/>
  <c r="C253" i="9"/>
  <c r="IT9" i="2"/>
  <c r="IU4" i="2"/>
  <c r="IU10" i="2" s="1"/>
  <c r="IT8" i="2"/>
  <c r="IT12" i="2"/>
  <c r="IT13" i="2" s="1"/>
  <c r="IT5" i="2"/>
  <c r="IT7" i="2" s="1"/>
  <c r="IT11" i="2"/>
  <c r="F255" i="9" l="1"/>
  <c r="B254" i="9"/>
  <c r="C254" i="9"/>
  <c r="D254" i="9"/>
  <c r="IU5" i="2"/>
  <c r="IU7" i="2" s="1"/>
  <c r="IV4" i="2"/>
  <c r="IV10" i="2" s="1"/>
  <c r="IU8" i="2"/>
  <c r="IU11" i="2"/>
  <c r="IU9" i="2"/>
  <c r="IU12" i="2"/>
  <c r="IU13" i="2" s="1"/>
  <c r="F256" i="9" l="1"/>
  <c r="B255" i="9"/>
  <c r="D255" i="9"/>
  <c r="C255" i="9"/>
  <c r="IV11" i="2"/>
  <c r="IW4" i="2"/>
  <c r="IW10" i="2" s="1"/>
  <c r="IV12" i="2"/>
  <c r="IV13" i="2" s="1"/>
  <c r="IV8" i="2"/>
  <c r="IV5" i="2"/>
  <c r="IV7" i="2" s="1"/>
  <c r="IV9" i="2"/>
  <c r="F257" i="9" l="1"/>
  <c r="B256" i="9"/>
  <c r="D256" i="9"/>
  <c r="C256" i="9"/>
  <c r="IW11" i="2"/>
  <c r="IW12" i="2"/>
  <c r="IW13" i="2" s="1"/>
  <c r="IW8" i="2"/>
  <c r="IW5" i="2"/>
  <c r="IW7" i="2" s="1"/>
  <c r="IW9" i="2"/>
  <c r="IX4" i="2"/>
  <c r="IX10" i="2" s="1"/>
  <c r="F258" i="9" l="1"/>
  <c r="B257" i="9"/>
  <c r="D257" i="9"/>
  <c r="C257" i="9"/>
  <c r="IX9" i="2"/>
  <c r="IX11" i="2"/>
  <c r="IY4" i="2"/>
  <c r="IY10" i="2" s="1"/>
  <c r="IX5" i="2"/>
  <c r="IX7" i="2" s="1"/>
  <c r="IX12" i="2"/>
  <c r="IX13" i="2" s="1"/>
  <c r="IX8" i="2"/>
  <c r="F259" i="9" l="1"/>
  <c r="B258" i="9"/>
  <c r="D258" i="9"/>
  <c r="C258" i="9"/>
  <c r="IY5" i="2"/>
  <c r="IY7" i="2" s="1"/>
  <c r="IZ4" i="2"/>
  <c r="IZ10" i="2" s="1"/>
  <c r="IY8" i="2"/>
  <c r="IY11" i="2"/>
  <c r="IY9" i="2"/>
  <c r="IY12" i="2"/>
  <c r="IY13" i="2" s="1"/>
  <c r="F260" i="9" l="1"/>
  <c r="B259" i="9"/>
  <c r="D259" i="9"/>
  <c r="C259" i="9"/>
  <c r="IZ11" i="2"/>
  <c r="IZ12" i="2"/>
  <c r="IZ13" i="2" s="1"/>
  <c r="IZ9" i="2"/>
  <c r="IZ5" i="2"/>
  <c r="IZ7" i="2" s="1"/>
  <c r="IZ8" i="2"/>
  <c r="JA4" i="2"/>
  <c r="JA10" i="2" s="1"/>
  <c r="F261" i="9" l="1"/>
  <c r="B260" i="9"/>
  <c r="D260" i="9"/>
  <c r="C260" i="9"/>
  <c r="JA11" i="2"/>
  <c r="JA12" i="2"/>
  <c r="JA13" i="2" s="1"/>
  <c r="JA8" i="2"/>
  <c r="JA5" i="2"/>
  <c r="JA7" i="2" s="1"/>
  <c r="JA9" i="2"/>
  <c r="JB4" i="2"/>
  <c r="JB10" i="2" s="1"/>
  <c r="F262" i="9" l="1"/>
  <c r="B261" i="9"/>
  <c r="D261" i="9"/>
  <c r="C261" i="9"/>
  <c r="JB9" i="2"/>
  <c r="JB11" i="2"/>
  <c r="JB5" i="2"/>
  <c r="JB7" i="2" s="1"/>
  <c r="JB12" i="2"/>
  <c r="JB13" i="2" s="1"/>
  <c r="JC4" i="2"/>
  <c r="JC10" i="2" s="1"/>
  <c r="JB8" i="2"/>
  <c r="F263" i="9" l="1"/>
  <c r="B262" i="9"/>
  <c r="C262" i="9"/>
  <c r="D262" i="9"/>
  <c r="JC5" i="2"/>
  <c r="JC7" i="2" s="1"/>
  <c r="JC6" i="2" s="1"/>
  <c r="JD4" i="2"/>
  <c r="JD10" i="2" s="1"/>
  <c r="JC8" i="2"/>
  <c r="JC11" i="2"/>
  <c r="JC9" i="2"/>
  <c r="JC12" i="2"/>
  <c r="JC13" i="2" s="1"/>
  <c r="F264" i="9" l="1"/>
  <c r="B263" i="9"/>
  <c r="D263" i="9"/>
  <c r="C263" i="9"/>
  <c r="JD11" i="2"/>
  <c r="JD5" i="2"/>
  <c r="JD7" i="2" s="1"/>
  <c r="JD9" i="2"/>
  <c r="JD12" i="2"/>
  <c r="JD13" i="2" s="1"/>
  <c r="JD8" i="2"/>
  <c r="JE4" i="2"/>
  <c r="JE10" i="2" s="1"/>
  <c r="F265" i="9" l="1"/>
  <c r="B264" i="9"/>
  <c r="D264" i="9"/>
  <c r="C264" i="9"/>
  <c r="JE11" i="2"/>
  <c r="JE12" i="2"/>
  <c r="JE13" i="2" s="1"/>
  <c r="JE8" i="2"/>
  <c r="JE5" i="2"/>
  <c r="JE7" i="2" s="1"/>
  <c r="JE9" i="2"/>
  <c r="JF4" i="2"/>
  <c r="JF10" i="2" s="1"/>
  <c r="F266" i="9" l="1"/>
  <c r="B265" i="9"/>
  <c r="D265" i="9"/>
  <c r="C265" i="9"/>
  <c r="JF9" i="2"/>
  <c r="JF11" i="2"/>
  <c r="JG4" i="2"/>
  <c r="JG10" i="2" s="1"/>
  <c r="JF5" i="2"/>
  <c r="JF7" i="2" s="1"/>
  <c r="JF12" i="2"/>
  <c r="JF13" i="2" s="1"/>
  <c r="JF8" i="2"/>
  <c r="F267" i="9" l="1"/>
  <c r="B266" i="9"/>
  <c r="C266" i="9"/>
  <c r="D266" i="9"/>
  <c r="JG5" i="2"/>
  <c r="JG7" i="2" s="1"/>
  <c r="JH4" i="2"/>
  <c r="JH10" i="2" s="1"/>
  <c r="JG8" i="2"/>
  <c r="JG12" i="2"/>
  <c r="JG13" i="2" s="1"/>
  <c r="JG11" i="2"/>
  <c r="JG9" i="2"/>
  <c r="F268" i="9" l="1"/>
  <c r="B267" i="9"/>
  <c r="D267" i="9"/>
  <c r="C267" i="9"/>
  <c r="JH12" i="2"/>
  <c r="JH13" i="2" s="1"/>
  <c r="JH11" i="2"/>
  <c r="JH8" i="2"/>
  <c r="JH5" i="2"/>
  <c r="JH7" i="2" s="1"/>
  <c r="JH9" i="2"/>
  <c r="JI4" i="2"/>
  <c r="JI10" i="2" s="1"/>
  <c r="F269" i="9" l="1"/>
  <c r="B268" i="9"/>
  <c r="D268" i="9"/>
  <c r="C268" i="9"/>
  <c r="JI11" i="2"/>
  <c r="JI5" i="2"/>
  <c r="JI7" i="2" s="1"/>
  <c r="JI9" i="2"/>
  <c r="JJ4" i="2"/>
  <c r="JJ10" i="2" s="1"/>
  <c r="JI12" i="2"/>
  <c r="JI13" i="2" s="1"/>
  <c r="JI8" i="2"/>
  <c r="F270" i="9" l="1"/>
  <c r="B269" i="9"/>
  <c r="D269" i="9"/>
  <c r="C269" i="9"/>
  <c r="JJ9" i="2"/>
  <c r="JJ12" i="2"/>
  <c r="JJ13" i="2" s="1"/>
  <c r="JJ5" i="2"/>
  <c r="JJ7" i="2" s="1"/>
  <c r="JJ11" i="2"/>
  <c r="JK4" i="2"/>
  <c r="JK10" i="2" s="1"/>
  <c r="JJ8" i="2"/>
  <c r="F271" i="9" l="1"/>
  <c r="B270" i="9"/>
  <c r="C270" i="9"/>
  <c r="D270" i="9"/>
  <c r="JK5" i="2"/>
  <c r="JK7" i="2" s="1"/>
  <c r="JL4" i="2"/>
  <c r="JL10" i="2" s="1"/>
  <c r="JK8" i="2"/>
  <c r="JK11" i="2"/>
  <c r="JK9" i="2"/>
  <c r="JK12" i="2"/>
  <c r="JK13" i="2" s="1"/>
  <c r="F272" i="9" l="1"/>
  <c r="B271" i="9"/>
  <c r="D271" i="9"/>
  <c r="C271" i="9"/>
  <c r="JL11" i="2"/>
  <c r="JM4" i="2"/>
  <c r="JM10" i="2" s="1"/>
  <c r="JL12" i="2"/>
  <c r="JL13" i="2" s="1"/>
  <c r="JL8" i="2"/>
  <c r="JL5" i="2"/>
  <c r="JL7" i="2" s="1"/>
  <c r="JL9" i="2"/>
  <c r="F273" i="9" l="1"/>
  <c r="B272" i="9"/>
  <c r="C272" i="9"/>
  <c r="D272" i="9"/>
  <c r="JM11" i="2"/>
  <c r="JM12" i="2"/>
  <c r="JM13" i="2" s="1"/>
  <c r="JM8" i="2"/>
  <c r="JM5" i="2"/>
  <c r="JM7" i="2" s="1"/>
  <c r="JM9" i="2"/>
  <c r="JN4" i="2"/>
  <c r="JN10" i="2" s="1"/>
  <c r="F274" i="9" l="1"/>
  <c r="B273" i="9"/>
  <c r="D273" i="9"/>
  <c r="C273" i="9"/>
  <c r="JN9" i="2"/>
  <c r="JN11" i="2"/>
  <c r="JN5" i="2"/>
  <c r="JN7" i="2" s="1"/>
  <c r="JN12" i="2"/>
  <c r="JN13" i="2" s="1"/>
  <c r="JO4" i="2"/>
  <c r="JO10" i="2" s="1"/>
  <c r="JN8" i="2"/>
  <c r="F275" i="9" l="1"/>
  <c r="B274" i="9"/>
  <c r="C274" i="9"/>
  <c r="D274" i="9"/>
  <c r="JO5" i="2"/>
  <c r="JO7" i="2" s="1"/>
  <c r="JP4" i="2"/>
  <c r="JP10" i="2" s="1"/>
  <c r="JO8" i="2"/>
  <c r="JO11" i="2"/>
  <c r="JO9" i="2"/>
  <c r="JO12" i="2"/>
  <c r="JO13" i="2" s="1"/>
  <c r="F276" i="9" l="1"/>
  <c r="B275" i="9"/>
  <c r="C275" i="9"/>
  <c r="D275" i="9"/>
  <c r="JP11" i="2"/>
  <c r="JP5" i="2"/>
  <c r="JP7" i="2" s="1"/>
  <c r="JP8" i="2"/>
  <c r="JP12" i="2"/>
  <c r="JP13" i="2" s="1"/>
  <c r="JP9" i="2"/>
  <c r="JQ4" i="2"/>
  <c r="JQ10" i="2" s="1"/>
  <c r="F277" i="9" l="1"/>
  <c r="B276" i="9"/>
  <c r="D276" i="9"/>
  <c r="C276" i="9"/>
  <c r="JQ11" i="2"/>
  <c r="JR4" i="2"/>
  <c r="JR10" i="2" s="1"/>
  <c r="JQ12" i="2"/>
  <c r="JQ13" i="2" s="1"/>
  <c r="JQ8" i="2"/>
  <c r="JQ5" i="2"/>
  <c r="JQ7" i="2" s="1"/>
  <c r="JQ9" i="2"/>
  <c r="F278" i="9" l="1"/>
  <c r="B277" i="9"/>
  <c r="D277" i="9"/>
  <c r="C277" i="9"/>
  <c r="JR8" i="2"/>
  <c r="JR9" i="2"/>
  <c r="JR5" i="2"/>
  <c r="JR7" i="2" s="1"/>
  <c r="JR11" i="2"/>
  <c r="JS4" i="2"/>
  <c r="JS10" i="2" s="1"/>
  <c r="JR12" i="2"/>
  <c r="JR13" i="2" s="1"/>
  <c r="F279" i="9" l="1"/>
  <c r="B278" i="9"/>
  <c r="D278" i="9"/>
  <c r="C278" i="9"/>
  <c r="JS5" i="2"/>
  <c r="JS7" i="2" s="1"/>
  <c r="JT4" i="2"/>
  <c r="JT10" i="2" s="1"/>
  <c r="JS8" i="2"/>
  <c r="JS11" i="2"/>
  <c r="JS9" i="2"/>
  <c r="JS12" i="2"/>
  <c r="JS13" i="2" s="1"/>
  <c r="F280" i="9" l="1"/>
  <c r="B279" i="9"/>
  <c r="C279" i="9"/>
  <c r="D279" i="9"/>
  <c r="JT11" i="2"/>
  <c r="JT5" i="2"/>
  <c r="JT7" i="2" s="1"/>
  <c r="JT9" i="2"/>
  <c r="JT12" i="2"/>
  <c r="JT13" i="2" s="1"/>
  <c r="JT8" i="2"/>
  <c r="JU4" i="2"/>
  <c r="JU10" i="2" s="1"/>
  <c r="F281" i="9" l="1"/>
  <c r="B280" i="9"/>
  <c r="D280" i="9"/>
  <c r="C280" i="9"/>
  <c r="JU11" i="2"/>
  <c r="JU12" i="2"/>
  <c r="JU13" i="2" s="1"/>
  <c r="JU8" i="2"/>
  <c r="JU5" i="2"/>
  <c r="JU7" i="2" s="1"/>
  <c r="JU9" i="2"/>
  <c r="JV4" i="2"/>
  <c r="JV10" i="2" s="1"/>
  <c r="F282" i="9" l="1"/>
  <c r="B281" i="9"/>
  <c r="D281" i="9"/>
  <c r="C281" i="9"/>
  <c r="JV8" i="2"/>
  <c r="JV9" i="2"/>
  <c r="JW4" i="2"/>
  <c r="JW10" i="2" s="1"/>
  <c r="JV11" i="2"/>
  <c r="JV5" i="2"/>
  <c r="JV7" i="2" s="1"/>
  <c r="JV12" i="2"/>
  <c r="JV13" i="2" s="1"/>
  <c r="F283" i="9" l="1"/>
  <c r="B282" i="9"/>
  <c r="C282" i="9"/>
  <c r="D282" i="9"/>
  <c r="JW5" i="2"/>
  <c r="JW7" i="2" s="1"/>
  <c r="JX4" i="2"/>
  <c r="JX10" i="2" s="1"/>
  <c r="JW8" i="2"/>
  <c r="JW11" i="2"/>
  <c r="JW9" i="2"/>
  <c r="JW12" i="2"/>
  <c r="JW13" i="2" s="1"/>
  <c r="F284" i="9" l="1"/>
  <c r="B283" i="9"/>
  <c r="D283" i="9"/>
  <c r="C283" i="9"/>
  <c r="JX11" i="2"/>
  <c r="JX5" i="2"/>
  <c r="JX7" i="2" s="1"/>
  <c r="JX8" i="2"/>
  <c r="JY4" i="2"/>
  <c r="JY10" i="2" s="1"/>
  <c r="JX9" i="2"/>
  <c r="JX12" i="2"/>
  <c r="JX13" i="2" s="1"/>
  <c r="F285" i="9" l="1"/>
  <c r="B284" i="9"/>
  <c r="D284" i="9"/>
  <c r="C284" i="9"/>
  <c r="JY11" i="2"/>
  <c r="JY12" i="2"/>
  <c r="JY13" i="2" s="1"/>
  <c r="JY8" i="2"/>
  <c r="JY5" i="2"/>
  <c r="JY7" i="2" s="1"/>
  <c r="JY9" i="2"/>
  <c r="JZ4" i="2"/>
  <c r="JZ10" i="2" s="1"/>
  <c r="F286" i="9" l="1"/>
  <c r="B285" i="9"/>
  <c r="D285" i="9"/>
  <c r="C285" i="9"/>
  <c r="JZ9" i="2"/>
  <c r="KA4" i="2"/>
  <c r="KA10" i="2" s="1"/>
  <c r="JZ8" i="2"/>
  <c r="JZ12" i="2"/>
  <c r="JZ13" i="2" s="1"/>
  <c r="JZ5" i="2"/>
  <c r="JZ7" i="2" s="1"/>
  <c r="JZ11" i="2"/>
  <c r="F287" i="9" l="1"/>
  <c r="B286" i="9"/>
  <c r="C286" i="9"/>
  <c r="D286" i="9"/>
  <c r="KA5" i="2"/>
  <c r="KA7" i="2" s="1"/>
  <c r="KA11" i="2"/>
  <c r="KA8" i="2"/>
  <c r="KA12" i="2"/>
  <c r="KA13" i="2" s="1"/>
  <c r="KA9" i="2"/>
  <c r="KB4" i="2"/>
  <c r="KB10" i="2" s="1"/>
  <c r="F288" i="9" l="1"/>
  <c r="B287" i="9"/>
  <c r="D287" i="9"/>
  <c r="C287" i="9"/>
  <c r="KB11" i="2"/>
  <c r="KC4" i="2"/>
  <c r="KC10" i="2" s="1"/>
  <c r="KB9" i="2"/>
  <c r="KB12" i="2"/>
  <c r="KB13" i="2" s="1"/>
  <c r="KB5" i="2"/>
  <c r="KB7" i="2" s="1"/>
  <c r="KB8" i="2"/>
  <c r="F289" i="9" l="1"/>
  <c r="B288" i="9"/>
  <c r="D288" i="9"/>
  <c r="C288" i="9"/>
  <c r="KC11" i="2"/>
  <c r="KC12" i="2"/>
  <c r="KC13" i="2" s="1"/>
  <c r="KC8" i="2"/>
  <c r="KC5" i="2"/>
  <c r="KC7" i="2" s="1"/>
  <c r="KC9" i="2"/>
  <c r="KD4" i="2"/>
  <c r="KD10" i="2" s="1"/>
  <c r="F290" i="9" l="1"/>
  <c r="B289" i="9"/>
  <c r="D289" i="9"/>
  <c r="C289" i="9"/>
  <c r="KD9" i="2"/>
  <c r="KD11" i="2"/>
  <c r="KD5" i="2"/>
  <c r="KD7" i="2" s="1"/>
  <c r="KD12" i="2"/>
  <c r="KD13" i="2" s="1"/>
  <c r="KE4" i="2"/>
  <c r="KE10" i="2" s="1"/>
  <c r="KD8" i="2"/>
  <c r="F291" i="9" l="1"/>
  <c r="B290" i="9"/>
  <c r="C290" i="9"/>
  <c r="D290" i="9"/>
  <c r="KE5" i="2"/>
  <c r="KE7" i="2" s="1"/>
  <c r="KF4" i="2"/>
  <c r="KF10" i="2" s="1"/>
  <c r="KE8" i="2"/>
  <c r="KE11" i="2"/>
  <c r="KE9" i="2"/>
  <c r="KE12" i="2"/>
  <c r="KE13" i="2" s="1"/>
  <c r="F292" i="9" l="1"/>
  <c r="B291" i="9"/>
  <c r="D291" i="9"/>
  <c r="C291" i="9"/>
  <c r="KF5" i="2"/>
  <c r="KF7" i="2" s="1"/>
  <c r="KF12" i="2"/>
  <c r="KF13" i="2" s="1"/>
  <c r="KF9" i="2"/>
  <c r="KF8" i="2"/>
  <c r="KG4" i="2"/>
  <c r="KG10" i="2" s="1"/>
  <c r="KF11" i="2"/>
  <c r="F293" i="9" l="1"/>
  <c r="B292" i="9"/>
  <c r="D292" i="9"/>
  <c r="C292" i="9"/>
  <c r="KG11" i="2"/>
  <c r="KH4" i="2"/>
  <c r="KH10" i="2" s="1"/>
  <c r="KG12" i="2"/>
  <c r="KG13" i="2" s="1"/>
  <c r="KG8" i="2"/>
  <c r="KG5" i="2"/>
  <c r="KG7" i="2" s="1"/>
  <c r="KG6" i="2" s="1"/>
  <c r="KG9" i="2"/>
  <c r="F294" i="9" l="1"/>
  <c r="B293" i="9"/>
  <c r="D293" i="9"/>
  <c r="C293" i="9"/>
  <c r="KH8" i="2"/>
  <c r="KH5" i="2"/>
  <c r="KH7" i="2" s="1"/>
  <c r="KH9" i="2"/>
  <c r="KH11" i="2"/>
  <c r="KI4" i="2"/>
  <c r="KI10" i="2" s="1"/>
  <c r="KH12" i="2"/>
  <c r="KH13" i="2" s="1"/>
  <c r="F295" i="9" l="1"/>
  <c r="B294" i="9"/>
  <c r="D294" i="9"/>
  <c r="C294" i="9"/>
  <c r="KI5" i="2"/>
  <c r="KI7" i="2" s="1"/>
  <c r="KJ4" i="2"/>
  <c r="KJ10" i="2" s="1"/>
  <c r="KI8" i="2"/>
  <c r="KI11" i="2"/>
  <c r="KI9" i="2"/>
  <c r="KI12" i="2"/>
  <c r="KI13" i="2" s="1"/>
  <c r="F296" i="9" l="1"/>
  <c r="B295" i="9"/>
  <c r="D295" i="9"/>
  <c r="C295" i="9"/>
  <c r="KJ11" i="2"/>
  <c r="KK4" i="2"/>
  <c r="KK10" i="2" s="1"/>
  <c r="KJ12" i="2"/>
  <c r="KJ13" i="2" s="1"/>
  <c r="KJ8" i="2"/>
  <c r="KJ5" i="2"/>
  <c r="KJ7" i="2" s="1"/>
  <c r="KJ9" i="2"/>
  <c r="F297" i="9" l="1"/>
  <c r="B296" i="9"/>
  <c r="D296" i="9"/>
  <c r="C296" i="9"/>
  <c r="KK11" i="2"/>
  <c r="KK12" i="2"/>
  <c r="KK13" i="2" s="1"/>
  <c r="KK8" i="2"/>
  <c r="KK5" i="2"/>
  <c r="KK7" i="2" s="1"/>
  <c r="KK9" i="2"/>
  <c r="KL4" i="2"/>
  <c r="KL10" i="2" s="1"/>
  <c r="F298" i="9" l="1"/>
  <c r="B297" i="9"/>
  <c r="D297" i="9"/>
  <c r="C297" i="9"/>
  <c r="KL8" i="2"/>
  <c r="KL9" i="2"/>
  <c r="KL11" i="2"/>
  <c r="KL5" i="2"/>
  <c r="KL7" i="2" s="1"/>
  <c r="KL12" i="2"/>
  <c r="KL13" i="2" s="1"/>
  <c r="KM4" i="2"/>
  <c r="KM10" i="2" s="1"/>
  <c r="F299" i="9" l="1"/>
  <c r="B298" i="9"/>
  <c r="D298" i="9"/>
  <c r="C298" i="9"/>
  <c r="KM5" i="2"/>
  <c r="KM7" i="2" s="1"/>
  <c r="KN4" i="2"/>
  <c r="KN10" i="2" s="1"/>
  <c r="KM11" i="2"/>
  <c r="KM8" i="2"/>
  <c r="KM12" i="2"/>
  <c r="KM13" i="2" s="1"/>
  <c r="KM9" i="2"/>
  <c r="F300" i="9" l="1"/>
  <c r="B299" i="9"/>
  <c r="C299" i="9"/>
  <c r="D299" i="9"/>
  <c r="KN11" i="2"/>
  <c r="KN5" i="2"/>
  <c r="KN7" i="2" s="1"/>
  <c r="KN8" i="2"/>
  <c r="KN12" i="2"/>
  <c r="KN13" i="2" s="1"/>
  <c r="KO4" i="2"/>
  <c r="KO10" i="2" s="1"/>
  <c r="KN9" i="2"/>
  <c r="F301" i="9" l="1"/>
  <c r="B300" i="9"/>
  <c r="D300" i="9"/>
  <c r="C300" i="9"/>
  <c r="KO11" i="2"/>
  <c r="KO12" i="2"/>
  <c r="KO13" i="2" s="1"/>
  <c r="KO8" i="2"/>
  <c r="KO5" i="2"/>
  <c r="KO7" i="2" s="1"/>
  <c r="KO9" i="2"/>
  <c r="KP4" i="2"/>
  <c r="KP10" i="2" s="1"/>
  <c r="F302" i="9" l="1"/>
  <c r="B301" i="9"/>
  <c r="C301" i="9"/>
  <c r="D301" i="9"/>
  <c r="KP9" i="2"/>
  <c r="KP12" i="2"/>
  <c r="KP13" i="2" s="1"/>
  <c r="KP5" i="2"/>
  <c r="KP7" i="2" s="1"/>
  <c r="KP11" i="2"/>
  <c r="KQ4" i="2"/>
  <c r="KQ10" i="2" s="1"/>
  <c r="KP8" i="2"/>
  <c r="F303" i="9" l="1"/>
  <c r="B302" i="9"/>
  <c r="D302" i="9"/>
  <c r="C302" i="9"/>
  <c r="KQ5" i="2"/>
  <c r="KQ7" i="2" s="1"/>
  <c r="KR4" i="2"/>
  <c r="KR10" i="2" s="1"/>
  <c r="KQ8" i="2"/>
  <c r="KQ11" i="2"/>
  <c r="KQ9" i="2"/>
  <c r="KQ12" i="2"/>
  <c r="KQ13" i="2" s="1"/>
  <c r="F304" i="9" l="1"/>
  <c r="B303" i="9"/>
  <c r="C303" i="9"/>
  <c r="D303" i="9"/>
  <c r="KR11" i="2"/>
  <c r="KR12" i="2"/>
  <c r="KR13" i="2" s="1"/>
  <c r="KR8" i="2"/>
  <c r="KS4" i="2"/>
  <c r="KS10" i="2" s="1"/>
  <c r="KR5" i="2"/>
  <c r="KR7" i="2" s="1"/>
  <c r="KR9" i="2"/>
  <c r="F305" i="9" l="1"/>
  <c r="B304" i="9"/>
  <c r="D304" i="9"/>
  <c r="C304" i="9"/>
  <c r="KS11" i="2"/>
  <c r="KS12" i="2"/>
  <c r="KS13" i="2" s="1"/>
  <c r="KS8" i="2"/>
  <c r="KS5" i="2"/>
  <c r="KS7" i="2" s="1"/>
  <c r="KS9" i="2"/>
  <c r="KT4" i="2"/>
  <c r="KT10" i="2" s="1"/>
  <c r="F306" i="9" l="1"/>
  <c r="B305" i="9"/>
  <c r="C305" i="9"/>
  <c r="D305" i="9"/>
  <c r="KT9" i="2"/>
  <c r="KT11" i="2"/>
  <c r="KT5" i="2"/>
  <c r="KT7" i="2" s="1"/>
  <c r="KT12" i="2"/>
  <c r="KT13" i="2" s="1"/>
  <c r="KU4" i="2"/>
  <c r="KU10" i="2" s="1"/>
  <c r="KT8" i="2"/>
  <c r="F307" i="9" l="1"/>
  <c r="B306" i="9"/>
  <c r="D306" i="9"/>
  <c r="C306" i="9"/>
  <c r="KU5" i="2"/>
  <c r="KU7" i="2" s="1"/>
  <c r="KV4" i="2"/>
  <c r="KV10" i="2" s="1"/>
  <c r="KU8" i="2"/>
  <c r="KU11" i="2"/>
  <c r="KU9" i="2"/>
  <c r="KU12" i="2"/>
  <c r="KU13" i="2" s="1"/>
  <c r="F308" i="9" l="1"/>
  <c r="B307" i="9"/>
  <c r="C307" i="9"/>
  <c r="D307" i="9"/>
  <c r="KV11" i="2"/>
  <c r="KV12" i="2"/>
  <c r="KV13" i="2" s="1"/>
  <c r="KV9" i="2"/>
  <c r="KW4" i="2"/>
  <c r="KW10" i="2" s="1"/>
  <c r="KV5" i="2"/>
  <c r="KV7" i="2" s="1"/>
  <c r="KV8" i="2"/>
  <c r="F309" i="9" l="1"/>
  <c r="B308" i="9"/>
  <c r="D308" i="9"/>
  <c r="C308" i="9"/>
  <c r="KW11" i="2"/>
  <c r="KW12" i="2"/>
  <c r="KW13" i="2" s="1"/>
  <c r="KW8" i="2"/>
  <c r="KW5" i="2"/>
  <c r="KW7" i="2" s="1"/>
  <c r="KW9" i="2"/>
  <c r="KX4" i="2"/>
  <c r="KX10" i="2" s="1"/>
  <c r="F310" i="9" l="1"/>
  <c r="B309" i="9"/>
  <c r="C309" i="9"/>
  <c r="D309" i="9"/>
  <c r="KX8" i="2"/>
  <c r="KY4" i="2"/>
  <c r="KY10" i="2" s="1"/>
  <c r="KX12" i="2"/>
  <c r="KX13" i="2" s="1"/>
  <c r="KX9" i="2"/>
  <c r="KX5" i="2"/>
  <c r="KX7" i="2" s="1"/>
  <c r="KX11" i="2"/>
  <c r="F311" i="9" l="1"/>
  <c r="B310" i="9"/>
  <c r="D310" i="9"/>
  <c r="C310" i="9"/>
  <c r="KY5" i="2"/>
  <c r="KY7" i="2" s="1"/>
  <c r="KZ4" i="2"/>
  <c r="KZ10" i="2" s="1"/>
  <c r="KY8" i="2"/>
  <c r="KY11" i="2"/>
  <c r="KY9" i="2"/>
  <c r="KY12" i="2"/>
  <c r="KY13" i="2" s="1"/>
  <c r="F312" i="9" l="1"/>
  <c r="B311" i="9"/>
  <c r="D311" i="9"/>
  <c r="C311" i="9"/>
  <c r="KZ11" i="2"/>
  <c r="KZ12" i="2"/>
  <c r="KZ13" i="2" s="1"/>
  <c r="KZ8" i="2"/>
  <c r="KZ5" i="2"/>
  <c r="KZ7" i="2" s="1"/>
  <c r="KZ9" i="2"/>
  <c r="LA4" i="2"/>
  <c r="LA10" i="2" s="1"/>
  <c r="F313" i="9" l="1"/>
  <c r="B312" i="9"/>
  <c r="D312" i="9"/>
  <c r="C312" i="9"/>
  <c r="LA11" i="2"/>
  <c r="LA12" i="2"/>
  <c r="LA13" i="2" s="1"/>
  <c r="LA8" i="2"/>
  <c r="LA5" i="2"/>
  <c r="LA7" i="2" s="1"/>
  <c r="LA9" i="2"/>
  <c r="LB4" i="2"/>
  <c r="LB10" i="2" s="1"/>
  <c r="F314" i="9" l="1"/>
  <c r="B313" i="9"/>
  <c r="C313" i="9"/>
  <c r="D313" i="9"/>
  <c r="LB8" i="2"/>
  <c r="LB9" i="2"/>
  <c r="LC4" i="2"/>
  <c r="LC10" i="2" s="1"/>
  <c r="LB11" i="2"/>
  <c r="LB5" i="2"/>
  <c r="LB7" i="2" s="1"/>
  <c r="LB12" i="2"/>
  <c r="LB13" i="2" s="1"/>
  <c r="F315" i="9" l="1"/>
  <c r="B315" i="9" s="1"/>
  <c r="B314" i="9"/>
  <c r="D314" i="9"/>
  <c r="C314" i="9"/>
  <c r="LC5" i="2"/>
  <c r="LC7" i="2" s="1"/>
  <c r="LD4" i="2"/>
  <c r="LD10" i="2" s="1"/>
  <c r="LC8" i="2"/>
  <c r="LC11" i="2"/>
  <c r="LC9" i="2"/>
  <c r="LC12" i="2"/>
  <c r="LC13" i="2" s="1"/>
  <c r="F316" i="9" l="1"/>
  <c r="C315" i="9"/>
  <c r="D315" i="9"/>
  <c r="LE4" i="2"/>
  <c r="LE10" i="2" s="1"/>
  <c r="LD5" i="2"/>
  <c r="LD7" i="2" s="1"/>
  <c r="LD9" i="2"/>
  <c r="LD12" i="2"/>
  <c r="LD13" i="2" s="1"/>
  <c r="LD11" i="2"/>
  <c r="LD8" i="2"/>
  <c r="F317" i="9" l="1"/>
  <c r="B316" i="9"/>
  <c r="D316" i="9"/>
  <c r="C316" i="9"/>
  <c r="LE11" i="2"/>
  <c r="LE12" i="2"/>
  <c r="LE13" i="2" s="1"/>
  <c r="LE8" i="2"/>
  <c r="LE5" i="2"/>
  <c r="LE7" i="2" s="1"/>
  <c r="LE9" i="2"/>
  <c r="LF4" i="2"/>
  <c r="LF10" i="2" s="1"/>
  <c r="F318" i="9" l="1"/>
  <c r="B317" i="9"/>
  <c r="C317" i="9"/>
  <c r="D317" i="9"/>
  <c r="LF9" i="2"/>
  <c r="LF5" i="2"/>
  <c r="LF7" i="2" s="1"/>
  <c r="LF11" i="2"/>
  <c r="LF12" i="2"/>
  <c r="LF13" i="2" s="1"/>
  <c r="LG4" i="2"/>
  <c r="LG10" i="2" s="1"/>
  <c r="LF8" i="2"/>
  <c r="F319" i="9" l="1"/>
  <c r="B318" i="9"/>
  <c r="D318" i="9"/>
  <c r="C318" i="9"/>
  <c r="LG5" i="2"/>
  <c r="LG7" i="2" s="1"/>
  <c r="LH4" i="2"/>
  <c r="LH10" i="2" s="1"/>
  <c r="LG11" i="2"/>
  <c r="LG8" i="2"/>
  <c r="LG12" i="2"/>
  <c r="LG13" i="2" s="1"/>
  <c r="LG9" i="2"/>
  <c r="F320" i="9" l="1"/>
  <c r="B319" i="9"/>
  <c r="C319" i="9"/>
  <c r="D319" i="9"/>
  <c r="LH11" i="2"/>
  <c r="LH12" i="2"/>
  <c r="LH13" i="2" s="1"/>
  <c r="LH5" i="2"/>
  <c r="LH7" i="2" s="1"/>
  <c r="LH8" i="2"/>
  <c r="LI4" i="2"/>
  <c r="LI10" i="2" s="1"/>
  <c r="LH9" i="2"/>
  <c r="F321" i="9" l="1"/>
  <c r="B320" i="9"/>
  <c r="D320" i="9"/>
  <c r="C320" i="9"/>
  <c r="LI11" i="2"/>
  <c r="LJ4" i="2"/>
  <c r="LJ10" i="2" s="1"/>
  <c r="LI12" i="2"/>
  <c r="LI13" i="2" s="1"/>
  <c r="LI8" i="2"/>
  <c r="LI5" i="2"/>
  <c r="LI7" i="2" s="1"/>
  <c r="LI9" i="2"/>
  <c r="F322" i="9" l="1"/>
  <c r="B321" i="9"/>
  <c r="C321" i="9"/>
  <c r="D321" i="9"/>
  <c r="LJ9" i="2"/>
  <c r="LJ12" i="2"/>
  <c r="LJ13" i="2" s="1"/>
  <c r="LK4" i="2"/>
  <c r="LK10" i="2" s="1"/>
  <c r="LJ11" i="2"/>
  <c r="LJ5" i="2"/>
  <c r="LJ7" i="2" s="1"/>
  <c r="LJ8" i="2"/>
  <c r="F323" i="9" l="1"/>
  <c r="B322" i="9"/>
  <c r="D322" i="9"/>
  <c r="C322" i="9"/>
  <c r="LK5" i="2"/>
  <c r="LK7" i="2" s="1"/>
  <c r="LL4" i="2"/>
  <c r="LL10" i="2" s="1"/>
  <c r="LK8" i="2"/>
  <c r="LK11" i="2"/>
  <c r="LK9" i="2"/>
  <c r="LK12" i="2"/>
  <c r="LK13" i="2" s="1"/>
  <c r="F324" i="9" l="1"/>
  <c r="B323" i="9"/>
  <c r="C323" i="9"/>
  <c r="D323" i="9"/>
  <c r="LL5" i="2"/>
  <c r="LL7" i="2" s="1"/>
  <c r="LL6" i="2" s="1"/>
  <c r="LM4" i="2"/>
  <c r="LM10" i="2" s="1"/>
  <c r="LL11" i="2"/>
  <c r="LL8" i="2"/>
  <c r="LL12" i="2"/>
  <c r="LL13" i="2" s="1"/>
  <c r="LL9" i="2"/>
  <c r="F325" i="9" l="1"/>
  <c r="B324" i="9"/>
  <c r="D324" i="9"/>
  <c r="C324" i="9"/>
  <c r="LM11" i="2"/>
  <c r="LN4" i="2"/>
  <c r="LN10" i="2" s="1"/>
  <c r="LM12" i="2"/>
  <c r="LM13" i="2" s="1"/>
  <c r="LM8" i="2"/>
  <c r="LM5" i="2"/>
  <c r="LM7" i="2" s="1"/>
  <c r="LM9" i="2"/>
  <c r="F326" i="9" l="1"/>
  <c r="B325" i="9"/>
  <c r="C325" i="9"/>
  <c r="D325" i="9"/>
  <c r="LN8" i="2"/>
  <c r="LN9" i="2"/>
  <c r="LN11" i="2"/>
  <c r="LN5" i="2"/>
  <c r="LN7" i="2" s="1"/>
  <c r="LO4" i="2"/>
  <c r="LO10" i="2" s="1"/>
  <c r="LN12" i="2"/>
  <c r="LN13" i="2" s="1"/>
  <c r="F327" i="9" l="1"/>
  <c r="B326" i="9"/>
  <c r="D326" i="9"/>
  <c r="C326" i="9"/>
  <c r="LO5" i="2"/>
  <c r="LO7" i="2" s="1"/>
  <c r="LP4" i="2"/>
  <c r="LP10" i="2" s="1"/>
  <c r="LO8" i="2"/>
  <c r="LO11" i="2"/>
  <c r="LO9" i="2"/>
  <c r="LO12" i="2"/>
  <c r="LO13" i="2" s="1"/>
  <c r="F328" i="9" l="1"/>
  <c r="B327" i="9"/>
  <c r="D327" i="9"/>
  <c r="C327" i="9"/>
  <c r="LP11" i="2"/>
  <c r="LP12" i="2"/>
  <c r="LP13" i="2" s="1"/>
  <c r="LP8" i="2"/>
  <c r="LP5" i="2"/>
  <c r="LP7" i="2" s="1"/>
  <c r="LP9" i="2"/>
  <c r="LQ4" i="2"/>
  <c r="LQ10" i="2" s="1"/>
  <c r="F329" i="9" l="1"/>
  <c r="B328" i="9"/>
  <c r="D328" i="9"/>
  <c r="C328" i="9"/>
  <c r="LQ11" i="2"/>
  <c r="LQ12" i="2"/>
  <c r="LQ13" i="2" s="1"/>
  <c r="LQ8" i="2"/>
  <c r="LQ5" i="2"/>
  <c r="LQ7" i="2" s="1"/>
  <c r="LQ9" i="2"/>
  <c r="LR4" i="2"/>
  <c r="LR10" i="2" s="1"/>
  <c r="F330" i="9" l="1"/>
  <c r="B329" i="9"/>
  <c r="C329" i="9"/>
  <c r="D329" i="9"/>
  <c r="LR8" i="2"/>
  <c r="LR9" i="2"/>
  <c r="LS4" i="2"/>
  <c r="LS10" i="2" s="1"/>
  <c r="LR12" i="2"/>
  <c r="LR13" i="2" s="1"/>
  <c r="LR5" i="2"/>
  <c r="LR7" i="2" s="1"/>
  <c r="LR11" i="2"/>
  <c r="F331" i="9" l="1"/>
  <c r="B330" i="9"/>
  <c r="D330" i="9"/>
  <c r="C330" i="9"/>
  <c r="LS5" i="2"/>
  <c r="LS7" i="2" s="1"/>
  <c r="LT4" i="2"/>
  <c r="LT10" i="2" s="1"/>
  <c r="LS11" i="2"/>
  <c r="LS8" i="2"/>
  <c r="LS12" i="2"/>
  <c r="LS13" i="2" s="1"/>
  <c r="LS9" i="2"/>
  <c r="F332" i="9" l="1"/>
  <c r="B331" i="9"/>
  <c r="C331" i="9"/>
  <c r="D331" i="9"/>
  <c r="LU4" i="2"/>
  <c r="LU10" i="2" s="1"/>
  <c r="LT11" i="2"/>
  <c r="LT8" i="2"/>
  <c r="LT5" i="2"/>
  <c r="LT7" i="2" s="1"/>
  <c r="LT9" i="2"/>
  <c r="LT12" i="2"/>
  <c r="LT13" i="2" s="1"/>
  <c r="F333" i="9" l="1"/>
  <c r="B332" i="9"/>
  <c r="D332" i="9"/>
  <c r="C332" i="9"/>
  <c r="LU11" i="2"/>
  <c r="LU12" i="2"/>
  <c r="LU13" i="2" s="1"/>
  <c r="LU8" i="2"/>
  <c r="LU5" i="2"/>
  <c r="LU7" i="2" s="1"/>
  <c r="LU9" i="2"/>
  <c r="LV4" i="2"/>
  <c r="LV10" i="2" s="1"/>
  <c r="F334" i="9" l="1"/>
  <c r="B333" i="9"/>
  <c r="C333" i="9"/>
  <c r="D333" i="9"/>
  <c r="LV9" i="2"/>
  <c r="LV5" i="2"/>
  <c r="LV7" i="2" s="1"/>
  <c r="LV11" i="2"/>
  <c r="LW4" i="2"/>
  <c r="LW10" i="2" s="1"/>
  <c r="LV8" i="2"/>
  <c r="LV12" i="2"/>
  <c r="LV13" i="2" s="1"/>
  <c r="F335" i="9" l="1"/>
  <c r="B334" i="9"/>
  <c r="D334" i="9"/>
  <c r="C334" i="9"/>
  <c r="LW5" i="2"/>
  <c r="LW7" i="2" s="1"/>
  <c r="LX4" i="2"/>
  <c r="LX10" i="2" s="1"/>
  <c r="LW8" i="2"/>
  <c r="LW11" i="2"/>
  <c r="LW9" i="2"/>
  <c r="LW12" i="2"/>
  <c r="LW13" i="2" s="1"/>
  <c r="F336" i="9" l="1"/>
  <c r="B335" i="9"/>
  <c r="C335" i="9"/>
  <c r="D335" i="9"/>
  <c r="LX11" i="2"/>
  <c r="LX5" i="2"/>
  <c r="LX7" i="2" s="1"/>
  <c r="LX9" i="2"/>
  <c r="LY4" i="2"/>
  <c r="LY10" i="2" s="1"/>
  <c r="LX12" i="2"/>
  <c r="LX13" i="2" s="1"/>
  <c r="LX8" i="2"/>
  <c r="F337" i="9" l="1"/>
  <c r="B336" i="9"/>
  <c r="D336" i="9"/>
  <c r="C336" i="9"/>
  <c r="LY11" i="2"/>
  <c r="LY12" i="2"/>
  <c r="LY13" i="2" s="1"/>
  <c r="LY8" i="2"/>
  <c r="LY5" i="2"/>
  <c r="LY7" i="2" s="1"/>
  <c r="LY9" i="2"/>
  <c r="LZ4" i="2"/>
  <c r="LZ10" i="2" s="1"/>
  <c r="F338" i="9" l="1"/>
  <c r="B337" i="9"/>
  <c r="C337" i="9"/>
  <c r="D337" i="9"/>
  <c r="LZ9" i="2"/>
  <c r="LZ11" i="2"/>
  <c r="LZ5" i="2"/>
  <c r="LZ7" i="2" s="1"/>
  <c r="LZ12" i="2"/>
  <c r="LZ13" i="2" s="1"/>
  <c r="MA4" i="2"/>
  <c r="MA10" i="2" s="1"/>
  <c r="LZ8" i="2"/>
  <c r="F339" i="9" l="1"/>
  <c r="B338" i="9"/>
  <c r="D338" i="9"/>
  <c r="C338" i="9"/>
  <c r="MA5" i="2"/>
  <c r="MA7" i="2" s="1"/>
  <c r="MA11" i="2"/>
  <c r="MA9" i="2"/>
  <c r="MA12" i="2"/>
  <c r="MA13" i="2" s="1"/>
  <c r="MB4" i="2"/>
  <c r="MB10" i="2" s="1"/>
  <c r="MA8" i="2"/>
  <c r="F340" i="9" l="1"/>
  <c r="B339" i="9"/>
  <c r="C339" i="9"/>
  <c r="D339" i="9"/>
  <c r="MB11" i="2"/>
  <c r="MB5" i="2"/>
  <c r="MB7" i="2" s="1"/>
  <c r="MB8" i="2"/>
  <c r="MB12" i="2"/>
  <c r="MB13" i="2" s="1"/>
  <c r="MB9" i="2"/>
  <c r="MC4" i="2"/>
  <c r="MC10" i="2" s="1"/>
  <c r="F341" i="9" l="1"/>
  <c r="B340" i="9"/>
  <c r="D340" i="9"/>
  <c r="C340" i="9"/>
  <c r="MC11" i="2"/>
  <c r="MD4" i="2"/>
  <c r="MD10" i="2" s="1"/>
  <c r="MC12" i="2"/>
  <c r="MC13" i="2" s="1"/>
  <c r="MC8" i="2"/>
  <c r="MC5" i="2"/>
  <c r="MC7" i="2" s="1"/>
  <c r="MC9" i="2"/>
  <c r="F342" i="9" l="1"/>
  <c r="B341" i="9"/>
  <c r="C341" i="9"/>
  <c r="D341" i="9"/>
  <c r="MD8" i="2"/>
  <c r="MD5" i="2"/>
  <c r="MD7" i="2" s="1"/>
  <c r="MD11" i="2"/>
  <c r="ME4" i="2"/>
  <c r="ME10" i="2" s="1"/>
  <c r="MD12" i="2"/>
  <c r="MD13" i="2" s="1"/>
  <c r="MD9" i="2"/>
  <c r="F343" i="9" l="1"/>
  <c r="B342" i="9"/>
  <c r="D342" i="9"/>
  <c r="C342" i="9"/>
  <c r="ME5" i="2"/>
  <c r="ME7" i="2" s="1"/>
  <c r="MF4" i="2"/>
  <c r="MF10" i="2" s="1"/>
  <c r="ME8" i="2"/>
  <c r="ME11" i="2"/>
  <c r="ME9" i="2"/>
  <c r="ME12" i="2"/>
  <c r="ME13" i="2" s="1"/>
  <c r="F344" i="9" l="1"/>
  <c r="B343" i="9"/>
  <c r="D343" i="9"/>
  <c r="C343" i="9"/>
  <c r="MF11" i="2"/>
  <c r="MF12" i="2"/>
  <c r="MF13" i="2" s="1"/>
  <c r="MF8" i="2"/>
  <c r="MF5" i="2"/>
  <c r="MF7" i="2" s="1"/>
  <c r="MF9" i="2"/>
  <c r="MG4" i="2"/>
  <c r="MG10" i="2" s="1"/>
  <c r="F345" i="9" l="1"/>
  <c r="B344" i="9"/>
  <c r="D344" i="9"/>
  <c r="C344" i="9"/>
  <c r="MG11" i="2"/>
  <c r="MG12" i="2"/>
  <c r="MG13" i="2" s="1"/>
  <c r="MG8" i="2"/>
  <c r="MG5" i="2"/>
  <c r="MG7" i="2" s="1"/>
  <c r="MG9" i="2"/>
  <c r="MH4" i="2"/>
  <c r="MH10" i="2" s="1"/>
  <c r="F346" i="9" l="1"/>
  <c r="B345" i="9"/>
  <c r="D345" i="9"/>
  <c r="C345" i="9"/>
  <c r="MH8" i="2"/>
  <c r="MH9" i="2"/>
  <c r="MI4" i="2"/>
  <c r="MI10" i="2" s="1"/>
  <c r="MH11" i="2"/>
  <c r="MH5" i="2"/>
  <c r="MH7" i="2" s="1"/>
  <c r="MH12" i="2"/>
  <c r="MH13" i="2" s="1"/>
  <c r="F347" i="9" l="1"/>
  <c r="B346" i="9"/>
  <c r="C346" i="9"/>
  <c r="D346" i="9"/>
  <c r="MI5" i="2"/>
  <c r="MI7" i="2" s="1"/>
  <c r="MI12" i="2"/>
  <c r="MI13" i="2" s="1"/>
  <c r="MJ4" i="2"/>
  <c r="MJ10" i="2" s="1"/>
  <c r="MI8" i="2"/>
  <c r="MI11" i="2"/>
  <c r="MI9" i="2"/>
  <c r="F348" i="9" l="1"/>
  <c r="B347" i="9"/>
  <c r="C347" i="9"/>
  <c r="D347" i="9"/>
  <c r="MK4" i="2"/>
  <c r="MK10" i="2" s="1"/>
  <c r="MJ12" i="2"/>
  <c r="MJ13" i="2" s="1"/>
  <c r="MJ11" i="2"/>
  <c r="MJ8" i="2"/>
  <c r="MJ5" i="2"/>
  <c r="MJ7" i="2" s="1"/>
  <c r="MJ9" i="2"/>
  <c r="F349" i="9" l="1"/>
  <c r="B348" i="9"/>
  <c r="C348" i="9"/>
  <c r="D348" i="9"/>
  <c r="MK11" i="2"/>
  <c r="MK12" i="2"/>
  <c r="MK13" i="2" s="1"/>
  <c r="MK8" i="2"/>
  <c r="MK5" i="2"/>
  <c r="MK7" i="2" s="1"/>
  <c r="MK9" i="2"/>
  <c r="ML4" i="2"/>
  <c r="ML10" i="2" s="1"/>
  <c r="F350" i="9" l="1"/>
  <c r="B349" i="9"/>
  <c r="C349" i="9"/>
  <c r="D349" i="9"/>
  <c r="ML9" i="2"/>
  <c r="ML12" i="2"/>
  <c r="ML13" i="2" s="1"/>
  <c r="ML5" i="2"/>
  <c r="ML7" i="2" s="1"/>
  <c r="ML11" i="2"/>
  <c r="MM4" i="2"/>
  <c r="MM10" i="2" s="1"/>
  <c r="ML8" i="2"/>
  <c r="F351" i="9" l="1"/>
  <c r="D351" i="9" s="1"/>
  <c r="B350" i="9"/>
  <c r="C350" i="9"/>
  <c r="D350" i="9"/>
  <c r="MM5" i="2"/>
  <c r="MM7" i="2" s="1"/>
  <c r="MN4" i="2"/>
  <c r="MN10" i="2" s="1"/>
  <c r="MM11" i="2"/>
  <c r="MM8" i="2"/>
  <c r="MM12" i="2"/>
  <c r="MM13" i="2" s="1"/>
  <c r="MM9" i="2"/>
  <c r="F352" i="9" l="1"/>
  <c r="B351" i="9"/>
  <c r="C351" i="9"/>
  <c r="MN12" i="2"/>
  <c r="MN13" i="2" s="1"/>
  <c r="MN5" i="2"/>
  <c r="MN7" i="2" s="1"/>
  <c r="MN8" i="2"/>
  <c r="MO4" i="2"/>
  <c r="MO10" i="2" s="1"/>
  <c r="MN9" i="2"/>
  <c r="MN11" i="2"/>
  <c r="F353" i="9" l="1"/>
  <c r="B352" i="9"/>
  <c r="C352" i="9"/>
  <c r="D352" i="9"/>
  <c r="MO11" i="2"/>
  <c r="MO12" i="2"/>
  <c r="MO13" i="2" s="1"/>
  <c r="MO8" i="2"/>
  <c r="MO5" i="2"/>
  <c r="MO7" i="2" s="1"/>
  <c r="MO9" i="2"/>
  <c r="MP4" i="2"/>
  <c r="MP10" i="2" s="1"/>
  <c r="F354" i="9" l="1"/>
  <c r="B353" i="9"/>
  <c r="C353" i="9"/>
  <c r="D353" i="9"/>
  <c r="MP9" i="2"/>
  <c r="MP11" i="2"/>
  <c r="MP5" i="2"/>
  <c r="MP7" i="2" s="1"/>
  <c r="MP6" i="2" s="1"/>
  <c r="MP12" i="2"/>
  <c r="MP13" i="2" s="1"/>
  <c r="MQ4" i="2"/>
  <c r="MQ10" i="2" s="1"/>
  <c r="MP8" i="2"/>
  <c r="F355" i="9" l="1"/>
  <c r="B354" i="9"/>
  <c r="D354" i="9"/>
  <c r="C354" i="9"/>
  <c r="MQ5" i="2"/>
  <c r="MQ7" i="2" s="1"/>
  <c r="MR4" i="2"/>
  <c r="MR10" i="2" s="1"/>
  <c r="MQ8" i="2"/>
  <c r="MQ11" i="2"/>
  <c r="MQ9" i="2"/>
  <c r="MQ12" i="2"/>
  <c r="MQ13" i="2" s="1"/>
  <c r="F356" i="9" l="1"/>
  <c r="B355" i="9"/>
  <c r="C355" i="9"/>
  <c r="D355" i="9"/>
  <c r="MR5" i="2"/>
  <c r="MR7" i="2" s="1"/>
  <c r="MR12" i="2"/>
  <c r="MR13" i="2" s="1"/>
  <c r="MR9" i="2"/>
  <c r="MR8" i="2"/>
  <c r="MS4" i="2"/>
  <c r="MS10" i="2" s="1"/>
  <c r="MR11" i="2"/>
  <c r="F357" i="9" l="1"/>
  <c r="B356" i="9"/>
  <c r="D356" i="9"/>
  <c r="C356" i="9"/>
  <c r="MS11" i="2"/>
  <c r="MS12" i="2"/>
  <c r="MS13" i="2" s="1"/>
  <c r="MS8" i="2"/>
  <c r="MS5" i="2"/>
  <c r="MS7" i="2" s="1"/>
  <c r="MS9" i="2"/>
  <c r="MT4" i="2"/>
  <c r="MT10" i="2" s="1"/>
  <c r="F358" i="9" l="1"/>
  <c r="B357" i="9"/>
  <c r="C357" i="9"/>
  <c r="D357" i="9"/>
  <c r="MT8" i="2"/>
  <c r="MT9" i="2"/>
  <c r="MT11" i="2"/>
  <c r="MT5" i="2"/>
  <c r="MT7" i="2" s="1"/>
  <c r="MU4" i="2"/>
  <c r="MU10" i="2" s="1"/>
  <c r="MT12" i="2"/>
  <c r="MT13" i="2" s="1"/>
  <c r="F359" i="9" l="1"/>
  <c r="B358" i="9"/>
  <c r="D358" i="9"/>
  <c r="C358" i="9"/>
  <c r="MV4" i="2"/>
  <c r="MV10" i="2" s="1"/>
  <c r="MU8" i="2"/>
  <c r="MU11" i="2"/>
  <c r="MU9" i="2"/>
  <c r="MU12" i="2"/>
  <c r="MU13" i="2" s="1"/>
  <c r="MU5" i="2"/>
  <c r="MU7" i="2" s="1"/>
  <c r="F360" i="9" l="1"/>
  <c r="B359" i="9"/>
  <c r="C359" i="9"/>
  <c r="D359" i="9"/>
  <c r="MV11" i="2"/>
  <c r="MV5" i="2"/>
  <c r="MV7" i="2" s="1"/>
  <c r="MV9" i="2"/>
  <c r="MV12" i="2"/>
  <c r="MV13" i="2" s="1"/>
  <c r="MV8" i="2"/>
  <c r="MW4" i="2"/>
  <c r="MW10" i="2" s="1"/>
  <c r="F361" i="9" l="1"/>
  <c r="B360" i="9"/>
  <c r="D360" i="9"/>
  <c r="C360" i="9"/>
  <c r="MW11" i="2"/>
  <c r="MW12" i="2"/>
  <c r="MW13" i="2" s="1"/>
  <c r="MW8" i="2"/>
  <c r="MW5" i="2"/>
  <c r="MW7" i="2" s="1"/>
  <c r="MW9" i="2"/>
  <c r="MX4" i="2"/>
  <c r="MX10" i="2" s="1"/>
  <c r="F362" i="9" l="1"/>
  <c r="B361" i="9"/>
  <c r="C361" i="9"/>
  <c r="D361" i="9"/>
  <c r="MX9" i="2"/>
  <c r="MY4" i="2"/>
  <c r="MY10" i="2" s="1"/>
  <c r="MX11" i="2"/>
  <c r="MX5" i="2"/>
  <c r="MX7" i="2" s="1"/>
  <c r="MX12" i="2"/>
  <c r="MX13" i="2" s="1"/>
  <c r="MX8" i="2"/>
  <c r="F363" i="9" l="1"/>
  <c r="D363" i="9" s="1"/>
  <c r="B362" i="9"/>
  <c r="D362" i="9"/>
  <c r="C362" i="9"/>
  <c r="MZ4" i="2"/>
  <c r="MZ10" i="2" s="1"/>
  <c r="MY12" i="2"/>
  <c r="MY13" i="2" s="1"/>
  <c r="MY5" i="2"/>
  <c r="MY7" i="2" s="1"/>
  <c r="MY8" i="2"/>
  <c r="MY11" i="2"/>
  <c r="MY9" i="2"/>
  <c r="F364" i="9" l="1"/>
  <c r="B363" i="9"/>
  <c r="C363" i="9"/>
  <c r="MZ12" i="2"/>
  <c r="MZ13" i="2" s="1"/>
  <c r="MZ5" i="2"/>
  <c r="MZ7" i="2" s="1"/>
  <c r="NA4" i="2"/>
  <c r="NA10" i="2" s="1"/>
  <c r="MZ8" i="2"/>
  <c r="MZ11" i="2"/>
  <c r="MZ9" i="2"/>
  <c r="F365" i="9" l="1"/>
  <c r="B364" i="9"/>
  <c r="D364" i="9"/>
  <c r="C364" i="9"/>
  <c r="NA11" i="2"/>
  <c r="NA12" i="2"/>
  <c r="NA13" i="2" s="1"/>
  <c r="NA8" i="2"/>
  <c r="NA5" i="2"/>
  <c r="NA7" i="2" s="1"/>
  <c r="NA9" i="2"/>
  <c r="NB4" i="2"/>
  <c r="NB10" i="2" s="1"/>
  <c r="F366" i="9" l="1"/>
  <c r="B365" i="9"/>
  <c r="C365" i="9"/>
  <c r="D365" i="9"/>
  <c r="NB8" i="2"/>
  <c r="NB9" i="2"/>
  <c r="NB5" i="2"/>
  <c r="NB7" i="2" s="1"/>
  <c r="NB12" i="2"/>
  <c r="NB13" i="2" s="1"/>
  <c r="NC4" i="2"/>
  <c r="NC10" i="2" s="1"/>
  <c r="NB11" i="2"/>
  <c r="F367" i="9" l="1"/>
  <c r="B366" i="9"/>
  <c r="D366" i="9"/>
  <c r="C366" i="9"/>
  <c r="NC11" i="2"/>
  <c r="NC9" i="2"/>
  <c r="NC8" i="2"/>
  <c r="NC12" i="2"/>
  <c r="NC13" i="2" s="1"/>
  <c r="NC5" i="2"/>
  <c r="NC7" i="2" s="1"/>
  <c r="ND4" i="2"/>
  <c r="ND10" i="2" s="1"/>
  <c r="F368" i="9" l="1"/>
  <c r="F369" i="9" s="1"/>
  <c r="F370" i="9" s="1"/>
  <c r="B367" i="9"/>
  <c r="C367" i="9"/>
  <c r="D367" i="9"/>
  <c r="NE4" i="2"/>
  <c r="NE10" i="2" s="1"/>
  <c r="ND5" i="2"/>
  <c r="ND7" i="2" s="1"/>
  <c r="ND9" i="2"/>
  <c r="ND11" i="2"/>
  <c r="ND12" i="2"/>
  <c r="ND13" i="2" s="1"/>
  <c r="ND8" i="2"/>
  <c r="D369" i="9" l="1"/>
  <c r="B369" i="9"/>
  <c r="C369" i="9"/>
  <c r="B368" i="9"/>
  <c r="C368" i="9"/>
  <c r="D368" i="9"/>
  <c r="NF4" i="2"/>
  <c r="NF10" i="2" s="1"/>
  <c r="NE11" i="2"/>
  <c r="NE12" i="2"/>
  <c r="NE13" i="2" s="1"/>
  <c r="NE8" i="2"/>
  <c r="NE5" i="2"/>
  <c r="NE7" i="2" s="1"/>
  <c r="NE9" i="2"/>
  <c r="B370" i="9" l="1"/>
  <c r="C370" i="9"/>
  <c r="D370" i="9"/>
  <c r="NF12" i="2"/>
  <c r="NF13" i="2" s="1"/>
  <c r="NF8" i="2"/>
  <c r="NF5" i="2"/>
  <c r="NF7" i="2" s="1"/>
  <c r="NF9" i="2"/>
  <c r="NF11" i="2"/>
  <c r="NG4" i="2"/>
  <c r="NG10" i="2" s="1"/>
  <c r="NH4" i="2" l="1"/>
  <c r="NH10" i="2" s="1"/>
  <c r="NG12" i="2"/>
  <c r="NG13" i="2" s="1"/>
  <c r="NG9" i="2"/>
  <c r="NG5" i="2"/>
  <c r="NG11" i="2"/>
  <c r="NG8" i="2"/>
  <c r="NG7" i="2" l="1"/>
  <c r="W26" i="7"/>
  <c r="Q14" i="7"/>
  <c r="O11" i="7"/>
  <c r="L11" i="7"/>
  <c r="Q12" i="7"/>
  <c r="N37" i="7"/>
  <c r="P41" i="7"/>
  <c r="O27" i="7"/>
  <c r="N13" i="7"/>
  <c r="L43" i="7"/>
  <c r="P18" i="7"/>
  <c r="N54" i="7"/>
  <c r="P17" i="7"/>
  <c r="N53" i="7"/>
  <c r="M39" i="7"/>
  <c r="Q8" i="7"/>
  <c r="O44" i="7"/>
  <c r="N30" i="7"/>
  <c r="M16" i="7"/>
  <c r="L47" i="7"/>
  <c r="Q20" i="7"/>
  <c r="R34" i="7"/>
  <c r="S48" i="7"/>
  <c r="Q43" i="7"/>
  <c r="S7" i="7"/>
  <c r="T21" i="7"/>
  <c r="U34" i="7"/>
  <c r="W10" i="7"/>
  <c r="M22" i="7"/>
  <c r="N36" i="7"/>
  <c r="O50" i="7"/>
  <c r="L7" i="7"/>
  <c r="M45" i="7"/>
  <c r="O9" i="7"/>
  <c r="P23" i="7"/>
  <c r="W39" i="7"/>
  <c r="V25" i="7"/>
  <c r="U11" i="7"/>
  <c r="W16" i="7"/>
  <c r="U52" i="7"/>
  <c r="T38" i="7"/>
  <c r="S25" i="7"/>
  <c r="R11" i="7"/>
  <c r="T16" i="7"/>
  <c r="R52" i="7"/>
  <c r="Q38" i="7"/>
  <c r="W9" i="7"/>
  <c r="U45" i="7"/>
  <c r="W50" i="7"/>
  <c r="M10" i="7"/>
  <c r="N24" i="7"/>
  <c r="O38" i="7"/>
  <c r="P52" i="7"/>
  <c r="M33" i="7"/>
  <c r="N47" i="7"/>
  <c r="P11" i="7"/>
  <c r="W43" i="7"/>
  <c r="V29" i="7"/>
  <c r="U15" i="7"/>
  <c r="W20" i="7"/>
  <c r="V6" i="7"/>
  <c r="T42" i="7"/>
  <c r="S29" i="7"/>
  <c r="R15" i="7"/>
  <c r="T20" i="7"/>
  <c r="S6" i="7"/>
  <c r="Q42" i="7"/>
  <c r="W13" i="7"/>
  <c r="U49" i="7"/>
  <c r="W54" i="7"/>
  <c r="V40" i="7"/>
  <c r="P13" i="7"/>
  <c r="N49" i="7"/>
  <c r="M35" i="7"/>
  <c r="P54" i="7"/>
  <c r="O40" i="7"/>
  <c r="N26" i="7"/>
  <c r="M12" i="7"/>
  <c r="L41" i="7"/>
  <c r="Q24" i="7"/>
  <c r="R38" i="7"/>
  <c r="S52" i="7"/>
  <c r="Q47" i="7"/>
  <c r="S11" i="7"/>
  <c r="T25" i="7"/>
  <c r="U38" i="7"/>
  <c r="W18" i="7"/>
  <c r="O43" i="7"/>
  <c r="M15" i="7"/>
  <c r="O20" i="7"/>
  <c r="O19" i="7"/>
  <c r="L27" i="7"/>
  <c r="P10" i="7"/>
  <c r="N46" i="7"/>
  <c r="M32" i="7"/>
  <c r="L18" i="7"/>
  <c r="L45" i="7"/>
  <c r="R18" i="7"/>
  <c r="S32" i="7"/>
  <c r="Q27" i="7"/>
  <c r="R41" i="7"/>
  <c r="S55" i="7"/>
  <c r="U18" i="7"/>
  <c r="V32" i="7"/>
  <c r="M6" i="7"/>
  <c r="N20" i="7"/>
  <c r="O34" i="7"/>
  <c r="P48" i="7"/>
  <c r="M29" i="7"/>
  <c r="N43" i="7"/>
  <c r="P7" i="7"/>
  <c r="W55" i="7"/>
  <c r="V41" i="7"/>
  <c r="U27" i="7"/>
  <c r="W32" i="7"/>
  <c r="V18" i="7"/>
  <c r="T54" i="7"/>
  <c r="S41" i="7"/>
  <c r="R27" i="7"/>
  <c r="T32" i="7"/>
  <c r="S18" i="7"/>
  <c r="Q54" i="7"/>
  <c r="W25" i="7"/>
  <c r="V11" i="7"/>
  <c r="T47" i="7"/>
  <c r="L36" i="7"/>
  <c r="N8" i="7"/>
  <c r="O22" i="7"/>
  <c r="P36" i="7"/>
  <c r="M17" i="7"/>
  <c r="N31" i="7"/>
  <c r="O45" i="7"/>
  <c r="Q9" i="7"/>
  <c r="V45" i="7"/>
  <c r="U31" i="7"/>
  <c r="W36" i="7"/>
  <c r="V22" i="7"/>
  <c r="U8" i="7"/>
  <c r="S45" i="7"/>
  <c r="R31" i="7"/>
  <c r="Q17" i="7"/>
  <c r="S22" i="7"/>
  <c r="R8" i="7"/>
  <c r="W29" i="7"/>
  <c r="V15" i="7"/>
  <c r="T51" i="7"/>
  <c r="W6" i="7"/>
  <c r="P29" i="7"/>
  <c r="O15" i="7"/>
  <c r="M51" i="7"/>
  <c r="L19" i="7"/>
  <c r="P6" i="7"/>
  <c r="N42" i="7"/>
  <c r="M28" i="7"/>
  <c r="L14" i="7"/>
  <c r="L29" i="7"/>
  <c r="R22" i="7"/>
  <c r="S36" i="7"/>
  <c r="Q31" i="7"/>
  <c r="R45" i="7"/>
  <c r="T9" i="7"/>
  <c r="U22" i="7"/>
  <c r="V36" i="7"/>
  <c r="T40" i="7"/>
  <c r="P25" i="7"/>
  <c r="M47" i="7"/>
  <c r="O52" i="7"/>
  <c r="O51" i="7"/>
  <c r="M23" i="7"/>
  <c r="P9" i="7"/>
  <c r="N45" i="7"/>
  <c r="M31" i="7"/>
  <c r="P50" i="7"/>
  <c r="O36" i="7"/>
  <c r="P49" i="7"/>
  <c r="O35" i="7"/>
  <c r="N21" i="7"/>
  <c r="M7" i="7"/>
  <c r="P26" i="7"/>
  <c r="O12" i="7"/>
  <c r="M48" i="7"/>
  <c r="L34" i="7"/>
  <c r="L32" i="7"/>
  <c r="Q52" i="7"/>
  <c r="S16" i="7"/>
  <c r="T30" i="7"/>
  <c r="R25" i="7"/>
  <c r="S39" i="7"/>
  <c r="T52" i="7"/>
  <c r="V16" i="7"/>
  <c r="L28" i="7"/>
  <c r="M54" i="7"/>
  <c r="O18" i="7"/>
  <c r="P32" i="7"/>
  <c r="M13" i="7"/>
  <c r="N27" i="7"/>
  <c r="O41" i="7"/>
  <c r="P55" i="7"/>
  <c r="W7" i="7"/>
  <c r="U43" i="7"/>
  <c r="W48" i="7"/>
  <c r="V34" i="7"/>
  <c r="U20" i="7"/>
  <c r="T7" i="7"/>
  <c r="R43" i="7"/>
  <c r="Q29" i="7"/>
  <c r="S34" i="7"/>
  <c r="R20" i="7"/>
  <c r="W41" i="7"/>
  <c r="V27" i="7"/>
  <c r="U13" i="7"/>
  <c r="L49" i="7"/>
  <c r="M42" i="7"/>
  <c r="O6" i="7"/>
  <c r="P20" i="7"/>
  <c r="L51" i="7"/>
  <c r="N15" i="7"/>
  <c r="O29" i="7"/>
  <c r="P43" i="7"/>
  <c r="W11" i="7"/>
  <c r="U47" i="7"/>
  <c r="W52" i="7"/>
  <c r="V38" i="7"/>
  <c r="U24" i="7"/>
  <c r="T11" i="7"/>
  <c r="R47" i="7"/>
  <c r="Q33" i="7"/>
  <c r="S38" i="7"/>
  <c r="R24" i="7"/>
  <c r="W45" i="7"/>
  <c r="V31" i="7"/>
  <c r="U17" i="7"/>
  <c r="W22" i="7"/>
  <c r="P45" i="7"/>
  <c r="O31" i="7"/>
  <c r="N17" i="7"/>
  <c r="L53" i="7"/>
  <c r="P22" i="7"/>
  <c r="O8" i="7"/>
  <c r="M44" i="7"/>
  <c r="L30" i="7"/>
  <c r="L24" i="7"/>
  <c r="R6" i="7"/>
  <c r="S20" i="7"/>
  <c r="T34" i="7"/>
  <c r="R29" i="7"/>
  <c r="S43" i="7"/>
  <c r="U6" i="7"/>
  <c r="V20" i="7"/>
  <c r="Q7" i="7"/>
  <c r="N29" i="7"/>
  <c r="P34" i="7"/>
  <c r="P33" i="7"/>
  <c r="M55" i="7"/>
  <c r="P42" i="7"/>
  <c r="O28" i="7"/>
  <c r="N14" i="7"/>
  <c r="L50" i="7"/>
  <c r="L17" i="7"/>
  <c r="Q36" i="7"/>
  <c r="R50" i="7"/>
  <c r="T14" i="7"/>
  <c r="R9" i="7"/>
  <c r="S23" i="7"/>
  <c r="T36" i="7"/>
  <c r="U50" i="7"/>
  <c r="L37" i="7"/>
  <c r="M38" i="7"/>
  <c r="N52" i="7"/>
  <c r="P16" i="7"/>
  <c r="L39" i="7"/>
  <c r="N11" i="7"/>
  <c r="O25" i="7"/>
  <c r="P39" i="7"/>
  <c r="W23" i="7"/>
  <c r="V9" i="7"/>
  <c r="T45" i="7"/>
  <c r="V50" i="7"/>
  <c r="U36" i="7"/>
  <c r="T23" i="7"/>
  <c r="S9" i="7"/>
  <c r="Q45" i="7"/>
  <c r="S50" i="7"/>
  <c r="R36" i="7"/>
  <c r="Q22" i="7"/>
  <c r="V43" i="7"/>
  <c r="U29" i="7"/>
  <c r="W34" i="7"/>
  <c r="M26" i="7"/>
  <c r="N40" i="7"/>
  <c r="O54" i="7"/>
  <c r="L15" i="7"/>
  <c r="M49" i="7"/>
  <c r="O13" i="7"/>
  <c r="P27" i="7"/>
  <c r="W27" i="7"/>
  <c r="V13" i="7"/>
  <c r="T49" i="7"/>
  <c r="V54" i="7"/>
  <c r="U40" i="7"/>
  <c r="T27" i="7"/>
  <c r="S13" i="7"/>
  <c r="Q49" i="7"/>
  <c r="S54" i="7"/>
  <c r="R40" i="7"/>
  <c r="Q26" i="7"/>
  <c r="V47" i="7"/>
  <c r="U33" i="7"/>
  <c r="W38" i="7"/>
  <c r="Q11" i="7"/>
  <c r="O47" i="7"/>
  <c r="N33" i="7"/>
  <c r="M19" i="7"/>
  <c r="P38" i="7"/>
  <c r="O24" i="7"/>
  <c r="N10" i="7"/>
  <c r="L46" i="7"/>
  <c r="L9" i="7"/>
  <c r="Q40" i="7"/>
  <c r="R54" i="7"/>
  <c r="T18" i="7"/>
  <c r="R13" i="7"/>
  <c r="S27" i="7"/>
  <c r="U54" i="7"/>
  <c r="N22" i="7"/>
  <c r="T48" i="7"/>
  <c r="R21" i="7"/>
  <c r="S12" i="7"/>
  <c r="L40" i="7"/>
  <c r="M52" i="7"/>
  <c r="P30" i="7"/>
  <c r="N25" i="7"/>
  <c r="P53" i="7"/>
  <c r="U25" i="7"/>
  <c r="W53" i="7"/>
  <c r="S46" i="7"/>
  <c r="R55" i="7"/>
  <c r="U32" i="7"/>
  <c r="T41" i="7"/>
  <c r="W19" i="7"/>
  <c r="O21" i="7"/>
  <c r="L31" i="7"/>
  <c r="N48" i="7"/>
  <c r="L21" i="7"/>
  <c r="V35" i="7"/>
  <c r="R28" i="7"/>
  <c r="Q37" i="7"/>
  <c r="T15" i="7"/>
  <c r="V42" i="7"/>
  <c r="U14" i="7"/>
  <c r="R37" i="7"/>
  <c r="S28" i="7"/>
  <c r="L8" i="7"/>
  <c r="M36" i="7"/>
  <c r="P14" i="7"/>
  <c r="N9" i="7"/>
  <c r="P37" i="7"/>
  <c r="U9" i="7"/>
  <c r="W37" i="7"/>
  <c r="S30" i="7"/>
  <c r="R39" i="7"/>
  <c r="U16" i="7"/>
  <c r="W44" i="7"/>
  <c r="V53" i="7"/>
  <c r="O37" i="7"/>
  <c r="M9" i="7"/>
  <c r="O14" i="7"/>
  <c r="L20" i="7"/>
  <c r="V19" i="7"/>
  <c r="R12" i="7"/>
  <c r="Q21" i="7"/>
  <c r="S49" i="7"/>
  <c r="V26" i="7"/>
  <c r="U35" i="7"/>
  <c r="Q15" i="7"/>
  <c r="N35" i="7"/>
  <c r="P40" i="7"/>
  <c r="N12" i="7"/>
  <c r="V24" i="7"/>
  <c r="S47" i="7"/>
  <c r="Q19" i="7"/>
  <c r="R10" i="7"/>
  <c r="L26" i="7"/>
  <c r="T37" i="7"/>
  <c r="W15" i="7"/>
  <c r="O33" i="7"/>
  <c r="L55" i="7"/>
  <c r="O10" i="7"/>
  <c r="L12" i="7"/>
  <c r="T44" i="7"/>
  <c r="R17" i="7"/>
  <c r="S8" i="7"/>
  <c r="L48" i="7"/>
  <c r="N6" i="7"/>
  <c r="U30" i="7"/>
  <c r="R53" i="7"/>
  <c r="S44" i="7"/>
  <c r="Q16" i="7"/>
  <c r="M20" i="7"/>
  <c r="O48" i="7"/>
  <c r="M43" i="7"/>
  <c r="P21" i="7"/>
  <c r="T43" i="7"/>
  <c r="W21" i="7"/>
  <c r="S14" i="7"/>
  <c r="R23" i="7"/>
  <c r="T50" i="7"/>
  <c r="W28" i="7"/>
  <c r="V37" i="7"/>
  <c r="O53" i="7"/>
  <c r="M25" i="7"/>
  <c r="O30" i="7"/>
  <c r="L52" i="7"/>
  <c r="U53" i="7"/>
  <c r="Q46" i="7"/>
  <c r="T24" i="7"/>
  <c r="S33" i="7"/>
  <c r="V10" i="7"/>
  <c r="U46" i="7"/>
  <c r="S19" i="7"/>
  <c r="T10" i="7"/>
  <c r="Q32" i="7"/>
  <c r="L54" i="7"/>
  <c r="O32" i="7"/>
  <c r="M27" i="7"/>
  <c r="O55" i="7"/>
  <c r="W46" i="7"/>
  <c r="V55" i="7"/>
  <c r="R48" i="7"/>
  <c r="R7" i="7"/>
  <c r="T35" i="7"/>
  <c r="W12" i="7"/>
  <c r="V21" i="7"/>
  <c r="P19" i="7"/>
  <c r="M41" i="7"/>
  <c r="O46" i="7"/>
  <c r="M18" i="7"/>
  <c r="U37" i="7"/>
  <c r="Q30" i="7"/>
  <c r="T8" i="7"/>
  <c r="S17" i="7"/>
  <c r="U44" i="7"/>
  <c r="T53" i="7"/>
  <c r="W31" i="7"/>
  <c r="O17" i="7"/>
  <c r="L23" i="7"/>
  <c r="N44" i="7"/>
  <c r="U42" i="7"/>
  <c r="S15" i="7"/>
  <c r="T6" i="7"/>
  <c r="Q28" i="7"/>
  <c r="M8" i="7"/>
  <c r="U19" i="7"/>
  <c r="W47" i="7"/>
  <c r="Q6" i="7"/>
  <c r="V44" i="7"/>
  <c r="Q35" i="7"/>
  <c r="L10" i="7"/>
  <c r="V12" i="7"/>
  <c r="S35" i="7"/>
  <c r="T26" i="7"/>
  <c r="Q48" i="7"/>
  <c r="L38" i="7"/>
  <c r="O16" i="7"/>
  <c r="M11" i="7"/>
  <c r="O39" i="7"/>
  <c r="W30" i="7"/>
  <c r="V39" i="7"/>
  <c r="R32" i="7"/>
  <c r="Q41" i="7"/>
  <c r="T19" i="7"/>
  <c r="V46" i="7"/>
  <c r="U55" i="7"/>
  <c r="P35" i="7"/>
  <c r="N7" i="7"/>
  <c r="P12" i="7"/>
  <c r="M34" i="7"/>
  <c r="U21" i="7"/>
  <c r="W49" i="7"/>
  <c r="S42" i="7"/>
  <c r="R51" i="7"/>
  <c r="U28" i="7"/>
  <c r="V28" i="7"/>
  <c r="S51" i="7"/>
  <c r="Q23" i="7"/>
  <c r="R14" i="7"/>
  <c r="L22" i="7"/>
  <c r="N50" i="7"/>
  <c r="L35" i="7"/>
  <c r="O23" i="7"/>
  <c r="W14" i="7"/>
  <c r="V23" i="7"/>
  <c r="R16" i="7"/>
  <c r="Q25" i="7"/>
  <c r="S53" i="7"/>
  <c r="V30" i="7"/>
  <c r="U39" i="7"/>
  <c r="P51" i="7"/>
  <c r="N23" i="7"/>
  <c r="P28" i="7"/>
  <c r="M50" i="7"/>
  <c r="T55" i="7"/>
  <c r="W33" i="7"/>
  <c r="S26" i="7"/>
  <c r="R35" i="7"/>
  <c r="U12" i="7"/>
  <c r="W40" i="7"/>
  <c r="V49" i="7"/>
  <c r="O49" i="7"/>
  <c r="M21" i="7"/>
  <c r="O26" i="7"/>
  <c r="L44" i="7"/>
  <c r="U10" i="7"/>
  <c r="R33" i="7"/>
  <c r="S24" i="7"/>
  <c r="L16" i="7"/>
  <c r="M40" i="7"/>
  <c r="U51" i="7"/>
  <c r="P47" i="7"/>
  <c r="N19" i="7"/>
  <c r="P24" i="7"/>
  <c r="M46" i="7"/>
  <c r="V8" i="7"/>
  <c r="S31" i="7"/>
  <c r="T22" i="7"/>
  <c r="Q44" i="7"/>
  <c r="L42" i="7"/>
  <c r="V52" i="7"/>
  <c r="T17" i="7"/>
  <c r="Q39" i="7"/>
  <c r="R30" i="7"/>
  <c r="L6" i="7"/>
  <c r="N34" i="7"/>
  <c r="Q13" i="7"/>
  <c r="O7" i="7"/>
  <c r="V48" i="7"/>
  <c r="V7" i="7"/>
  <c r="Q50" i="7"/>
  <c r="T28" i="7"/>
  <c r="S37" i="7"/>
  <c r="V14" i="7"/>
  <c r="U23" i="7"/>
  <c r="W51" i="7"/>
  <c r="N39" i="7"/>
  <c r="P44" i="7"/>
  <c r="N16" i="7"/>
  <c r="T39" i="7"/>
  <c r="W17" i="7"/>
  <c r="S10" i="7"/>
  <c r="R19" i="7"/>
  <c r="T46" i="7"/>
  <c r="W24" i="7"/>
  <c r="T33" i="7"/>
  <c r="Q55" i="7"/>
  <c r="R46" i="7"/>
  <c r="L25" i="7"/>
  <c r="N18" i="7"/>
  <c r="P46" i="7"/>
  <c r="N41" i="7"/>
  <c r="Q18" i="7"/>
  <c r="U41" i="7"/>
  <c r="Q34" i="7"/>
  <c r="T12" i="7"/>
  <c r="S21" i="7"/>
  <c r="U48" i="7"/>
  <c r="U7" i="7"/>
  <c r="W35" i="7"/>
  <c r="N55" i="7"/>
  <c r="Q10" i="7"/>
  <c r="N32" i="7"/>
  <c r="W42" i="7"/>
  <c r="V51" i="7"/>
  <c r="R44" i="7"/>
  <c r="Q53" i="7"/>
  <c r="T31" i="7"/>
  <c r="W8" i="7"/>
  <c r="V17" i="7"/>
  <c r="P31" i="7"/>
  <c r="M53" i="7"/>
  <c r="P8" i="7"/>
  <c r="M30" i="7"/>
  <c r="T29" i="7"/>
  <c r="Q51" i="7"/>
  <c r="R42" i="7"/>
  <c r="L33" i="7"/>
  <c r="N38" i="7"/>
  <c r="V33" i="7"/>
  <c r="P15" i="7"/>
  <c r="M37" i="7"/>
  <c r="O42" i="7"/>
  <c r="M14" i="7"/>
  <c r="U26" i="7"/>
  <c r="R49" i="7"/>
  <c r="S40" i="7"/>
  <c r="L13" i="7"/>
  <c r="M24" i="7"/>
  <c r="N51" i="7"/>
  <c r="N28" i="7"/>
  <c r="T13" i="7"/>
  <c r="R26" i="7"/>
  <c r="NH5" i="2"/>
  <c r="NH7" i="2" s="1"/>
  <c r="NH11" i="2"/>
  <c r="NH9" i="2"/>
  <c r="NI4" i="2"/>
  <c r="NI10" i="2" s="1"/>
  <c r="NH8" i="2"/>
  <c r="NH12" i="2"/>
  <c r="NH13" i="2" s="1"/>
  <c r="Q57" i="7" l="1"/>
  <c r="Q56" i="7"/>
  <c r="N57" i="7"/>
  <c r="N56" i="7"/>
  <c r="O57" i="7"/>
  <c r="O56" i="7"/>
  <c r="P56" i="7"/>
  <c r="P57" i="7"/>
  <c r="NI11" i="2"/>
  <c r="NI9" i="2"/>
  <c r="NI12" i="2"/>
  <c r="NI13" i="2" s="1"/>
  <c r="NI8" i="2"/>
  <c r="NJ4" i="2"/>
  <c r="NJ10" i="2" s="1"/>
  <c r="NI5" i="2"/>
  <c r="NI7" i="2" s="1"/>
  <c r="NJ9" i="2" l="1"/>
  <c r="NJ12" i="2"/>
  <c r="NJ13" i="2" s="1"/>
  <c r="NJ11" i="2"/>
  <c r="NJ8" i="2"/>
  <c r="NK4" i="2"/>
  <c r="NK10" i="2" s="1"/>
  <c r="NJ5" i="2"/>
  <c r="NJ7" i="2" s="1"/>
  <c r="NK9" i="2" l="1"/>
  <c r="NL4" i="2"/>
  <c r="NL10" i="2" s="1"/>
  <c r="NK11" i="2"/>
  <c r="NK12" i="2"/>
  <c r="NK13" i="2" s="1"/>
  <c r="NK5" i="2"/>
  <c r="NK7" i="2" s="1"/>
  <c r="NK8" i="2"/>
  <c r="NL5" i="2" l="1"/>
  <c r="NL7" i="2" s="1"/>
  <c r="NL8" i="2"/>
  <c r="NL12" i="2"/>
  <c r="NL13" i="2" s="1"/>
  <c r="NM4" i="2"/>
  <c r="NM10" i="2" s="1"/>
  <c r="NL11" i="2"/>
  <c r="NL9" i="2"/>
  <c r="NM11" i="2" l="1"/>
  <c r="NM9" i="2"/>
  <c r="NM8" i="2"/>
  <c r="NM12" i="2"/>
  <c r="NM13" i="2" s="1"/>
  <c r="NN4" i="2"/>
  <c r="NN10" i="2" s="1"/>
  <c r="NM5" i="2"/>
  <c r="NM7" i="2" s="1"/>
  <c r="NO4" i="2" l="1"/>
  <c r="NO10" i="2" s="1"/>
  <c r="NN5" i="2"/>
  <c r="NN7" i="2" s="1"/>
  <c r="NN9" i="2"/>
  <c r="NN12" i="2"/>
  <c r="NN13" i="2" s="1"/>
  <c r="NN11" i="2"/>
  <c r="NN8" i="2"/>
  <c r="NO9" i="2" l="1"/>
  <c r="NP4" i="2"/>
  <c r="NP10" i="2" s="1"/>
  <c r="NO11" i="2"/>
  <c r="NO12" i="2"/>
  <c r="NO13" i="2" s="1"/>
  <c r="NO5" i="2"/>
  <c r="NO7" i="2" s="1"/>
  <c r="NO8" i="2"/>
  <c r="NP5" i="2" l="1"/>
  <c r="NP7" i="2" s="1"/>
  <c r="NP8" i="2"/>
  <c r="NP11" i="2"/>
  <c r="NP9" i="2"/>
  <c r="NQ4" i="2"/>
  <c r="NQ10" i="2" s="1"/>
  <c r="NP12" i="2"/>
  <c r="NP13" i="2" s="1"/>
  <c r="NQ11" i="2" l="1"/>
  <c r="NQ9" i="2"/>
  <c r="NR4" i="2"/>
  <c r="NR10" i="2" s="1"/>
  <c r="NQ5" i="2"/>
  <c r="NQ7" i="2" s="1"/>
  <c r="NQ12" i="2"/>
  <c r="NQ13" i="2" s="1"/>
  <c r="NQ8" i="2"/>
  <c r="NS4" i="2" l="1"/>
  <c r="NS10" i="2" s="1"/>
  <c r="NR5" i="2"/>
  <c r="NR7" i="2" s="1"/>
  <c r="NR9" i="2"/>
  <c r="NR12" i="2"/>
  <c r="NR13" i="2" s="1"/>
  <c r="NR11" i="2"/>
  <c r="NR8" i="2"/>
  <c r="NS9" i="2" l="1"/>
  <c r="NT4" i="2"/>
  <c r="NT10" i="2" s="1"/>
  <c r="NS11" i="2"/>
  <c r="NS5" i="2"/>
  <c r="NS7" i="2" s="1"/>
  <c r="NS8" i="2"/>
  <c r="NS12" i="2"/>
  <c r="NS13" i="2" s="1"/>
  <c r="NT5" i="2" l="1"/>
  <c r="NT7" i="2" s="1"/>
  <c r="NT8" i="2"/>
  <c r="NU4" i="2"/>
  <c r="NU10" i="2" s="1"/>
  <c r="NT11" i="2"/>
  <c r="NT9" i="2"/>
  <c r="NT12" i="2"/>
  <c r="NT13" i="2" s="1"/>
  <c r="NU11" i="2" l="1"/>
  <c r="NU9" i="2"/>
  <c r="NU8" i="2"/>
  <c r="NV4" i="2"/>
  <c r="NV10" i="2" s="1"/>
  <c r="NU5" i="2"/>
  <c r="NU7" i="2" s="1"/>
  <c r="NU6" i="2" s="1"/>
  <c r="NU12" i="2"/>
  <c r="NU13" i="2" s="1"/>
  <c r="NW4" i="2" l="1"/>
  <c r="NW10" i="2" s="1"/>
  <c r="NV5" i="2"/>
  <c r="NV7" i="2" s="1"/>
  <c r="NV9" i="2"/>
  <c r="NV12" i="2"/>
  <c r="NV13" i="2" s="1"/>
  <c r="NV11" i="2"/>
  <c r="NV8" i="2"/>
  <c r="NW9" i="2" l="1"/>
  <c r="NX4" i="2"/>
  <c r="NX10" i="2" s="1"/>
  <c r="NW11" i="2"/>
  <c r="NW12" i="2"/>
  <c r="NW13" i="2" s="1"/>
  <c r="NW5" i="2"/>
  <c r="NW7" i="2" s="1"/>
  <c r="NW8" i="2"/>
  <c r="NX5" i="2" l="1"/>
  <c r="NX7" i="2" s="1"/>
  <c r="NX8" i="2"/>
  <c r="NY4" i="2"/>
  <c r="NY10" i="2" s="1"/>
  <c r="NX11" i="2"/>
  <c r="NX9" i="2"/>
  <c r="NX12" i="2"/>
  <c r="NX13" i="2" s="1"/>
  <c r="NY11" i="2" l="1"/>
  <c r="NY9" i="2"/>
  <c r="NY8" i="2"/>
  <c r="NZ4" i="2"/>
  <c r="NZ10" i="2" s="1"/>
  <c r="NY5" i="2"/>
  <c r="NY7" i="2" s="1"/>
  <c r="NY12" i="2"/>
  <c r="NY13" i="2" s="1"/>
  <c r="OA4" i="2" l="1"/>
  <c r="OA10" i="2" s="1"/>
  <c r="NZ5" i="2"/>
  <c r="NZ7" i="2" s="1"/>
  <c r="NZ8" i="2"/>
  <c r="NZ9" i="2"/>
  <c r="NZ12" i="2"/>
  <c r="NZ13" i="2" s="1"/>
  <c r="NZ11" i="2"/>
  <c r="OA9" i="2" l="1"/>
  <c r="OB4" i="2"/>
  <c r="OB10" i="2" s="1"/>
  <c r="OA11" i="2"/>
  <c r="OA12" i="2"/>
  <c r="OA13" i="2" s="1"/>
  <c r="OA5" i="2"/>
  <c r="OA7" i="2" s="1"/>
  <c r="OA8" i="2"/>
  <c r="OB5" i="2" l="1"/>
  <c r="OB7" i="2" s="1"/>
  <c r="OB8" i="2"/>
  <c r="OB11" i="2"/>
  <c r="OB9" i="2"/>
  <c r="OB12" i="2"/>
  <c r="OB13" i="2" s="1"/>
  <c r="OC4" i="2"/>
  <c r="OC10" i="2" s="1"/>
  <c r="OC11" i="2" l="1"/>
  <c r="OC9" i="2"/>
  <c r="OC8" i="2"/>
  <c r="OC12" i="2"/>
  <c r="OC13" i="2" s="1"/>
  <c r="OD4" i="2"/>
  <c r="OD10" i="2" s="1"/>
  <c r="OC5" i="2"/>
  <c r="OC7" i="2" s="1"/>
  <c r="OE4" i="2" l="1"/>
  <c r="OE10" i="2" s="1"/>
  <c r="OD5" i="2"/>
  <c r="OD7" i="2" s="1"/>
  <c r="OD12" i="2"/>
  <c r="OD13" i="2" s="1"/>
  <c r="OD11" i="2"/>
  <c r="OD8" i="2"/>
  <c r="OD9" i="2"/>
  <c r="OE9" i="2" l="1"/>
  <c r="OF4" i="2"/>
  <c r="OF10" i="2" s="1"/>
  <c r="OE5" i="2"/>
  <c r="OE7" i="2" s="1"/>
  <c r="OE11" i="2"/>
  <c r="OE12" i="2"/>
  <c r="OE13" i="2" s="1"/>
  <c r="OE8" i="2"/>
  <c r="OF5" i="2" l="1"/>
  <c r="OF7" i="2" s="1"/>
  <c r="OF8" i="2"/>
  <c r="OF11" i="2"/>
  <c r="OF9" i="2"/>
  <c r="OG4" i="2"/>
  <c r="OG10" i="2" s="1"/>
  <c r="OF12" i="2"/>
  <c r="OF13" i="2" s="1"/>
  <c r="OG11" i="2" l="1"/>
  <c r="OG9" i="2"/>
  <c r="OG12" i="2"/>
  <c r="OG13" i="2" s="1"/>
  <c r="OG8" i="2"/>
  <c r="OH4" i="2"/>
  <c r="OH10" i="2" s="1"/>
  <c r="OG5" i="2"/>
  <c r="OG7" i="2" s="1"/>
  <c r="OI4" i="2" l="1"/>
  <c r="OI10" i="2" s="1"/>
  <c r="OH5" i="2"/>
  <c r="OH7" i="2" s="1"/>
  <c r="OH12" i="2"/>
  <c r="OH13" i="2" s="1"/>
  <c r="OH11" i="2"/>
  <c r="OH9" i="2"/>
  <c r="OH8" i="2"/>
  <c r="OI9" i="2" l="1"/>
  <c r="OJ4" i="2"/>
  <c r="OJ10" i="2" s="1"/>
  <c r="OI11" i="2"/>
  <c r="OI12" i="2"/>
  <c r="OI13" i="2" s="1"/>
  <c r="OI5" i="2"/>
  <c r="OI7" i="2" s="1"/>
  <c r="OI8" i="2"/>
  <c r="OJ5" i="2" l="1"/>
  <c r="OJ7" i="2" s="1"/>
  <c r="OJ8" i="2"/>
  <c r="OK4" i="2"/>
  <c r="OK10" i="2" s="1"/>
  <c r="OJ11" i="2"/>
  <c r="OJ9" i="2"/>
  <c r="OJ12" i="2"/>
  <c r="OJ13" i="2" s="1"/>
  <c r="OK11" i="2" l="1"/>
  <c r="OK9" i="2"/>
  <c r="OK8" i="2"/>
  <c r="OL4" i="2"/>
  <c r="OL10" i="2" s="1"/>
  <c r="OK5" i="2"/>
  <c r="OK7" i="2" s="1"/>
  <c r="OK12" i="2"/>
  <c r="OK13" i="2" s="1"/>
  <c r="OM4" i="2" l="1"/>
  <c r="OM10" i="2" s="1"/>
  <c r="OL5" i="2"/>
  <c r="OL7" i="2" s="1"/>
  <c r="OL12" i="2"/>
  <c r="OL13" i="2" s="1"/>
  <c r="OL11" i="2"/>
  <c r="OL9" i="2"/>
  <c r="OL8" i="2"/>
  <c r="OM9" i="2" l="1"/>
  <c r="ON4" i="2"/>
  <c r="ON10" i="2" s="1"/>
  <c r="OM5" i="2"/>
  <c r="OM7" i="2" s="1"/>
  <c r="OM8" i="2"/>
  <c r="OM11" i="2"/>
  <c r="OM12" i="2"/>
  <c r="OM13" i="2" s="1"/>
  <c r="ON5" i="2" l="1"/>
  <c r="ON7" i="2" s="1"/>
  <c r="ON8" i="2"/>
  <c r="ON12" i="2"/>
  <c r="ON13" i="2" s="1"/>
  <c r="OO4" i="2"/>
  <c r="OO10" i="2" s="1"/>
  <c r="ON11" i="2"/>
  <c r="ON9" i="2"/>
  <c r="OO11" i="2" l="1"/>
  <c r="OO9" i="2"/>
  <c r="OP4" i="2"/>
  <c r="OP10" i="2" s="1"/>
  <c r="OO5" i="2"/>
  <c r="OO7" i="2" s="1"/>
  <c r="OO12" i="2"/>
  <c r="OO13" i="2" s="1"/>
  <c r="OO8" i="2"/>
  <c r="OQ4" i="2" l="1"/>
  <c r="OQ10" i="2" s="1"/>
  <c r="OP8" i="2"/>
  <c r="OP5" i="2"/>
  <c r="OP7" i="2" s="1"/>
  <c r="OP9" i="2"/>
  <c r="OP12" i="2"/>
  <c r="OP13" i="2" s="1"/>
  <c r="OP11" i="2"/>
  <c r="OQ9" i="2" l="1"/>
  <c r="OQ12" i="2"/>
  <c r="OQ13" i="2" s="1"/>
  <c r="OQ5" i="2"/>
  <c r="OQ7" i="2" s="1"/>
  <c r="OR4" i="2"/>
  <c r="OR10" i="2" s="1"/>
  <c r="OQ8" i="2"/>
  <c r="OQ11" i="2"/>
  <c r="OR12" i="2" l="1"/>
  <c r="OR13" i="2" s="1"/>
  <c r="OR8" i="2"/>
  <c r="OS4" i="2"/>
  <c r="OS10" i="2" s="1"/>
  <c r="OR5" i="2"/>
  <c r="OR7" i="2" s="1"/>
  <c r="OR11" i="2"/>
  <c r="OR9" i="2"/>
  <c r="OS12" i="2" l="1"/>
  <c r="OS13" i="2" s="1"/>
  <c r="OS8" i="2"/>
  <c r="OS11" i="2"/>
  <c r="OT4" i="2"/>
  <c r="OT10" i="2" s="1"/>
  <c r="OS5" i="2"/>
  <c r="OS7" i="2" s="1"/>
  <c r="OS9" i="2"/>
  <c r="OT11" i="2" l="1"/>
  <c r="OT12" i="2"/>
  <c r="OT13" i="2" s="1"/>
  <c r="OT5" i="2"/>
  <c r="OT7" i="2" s="1"/>
  <c r="OT8" i="2"/>
  <c r="OT9" i="2"/>
  <c r="OU4" i="2"/>
  <c r="OU10" i="2" s="1"/>
  <c r="OV4" i="2" l="1"/>
  <c r="OV10" i="2" s="1"/>
  <c r="OU5" i="2"/>
  <c r="OU7" i="2" s="1"/>
  <c r="OU8" i="2"/>
  <c r="OU11" i="2"/>
  <c r="OU9" i="2"/>
  <c r="OU12" i="2"/>
  <c r="OU13" i="2" s="1"/>
  <c r="OV12" i="2" l="1"/>
  <c r="OV13" i="2" s="1"/>
  <c r="OW4" i="2"/>
  <c r="OW10" i="2" s="1"/>
  <c r="OV9" i="2"/>
  <c r="OV8" i="2"/>
  <c r="OV5" i="2"/>
  <c r="OV7" i="2" s="1"/>
  <c r="OV11" i="2"/>
  <c r="OW9" i="2" l="1"/>
  <c r="OW12" i="2"/>
  <c r="OW13" i="2" s="1"/>
  <c r="OW11" i="2"/>
  <c r="OW8" i="2"/>
  <c r="OW5" i="2"/>
  <c r="OW7" i="2" s="1"/>
  <c r="OX4" i="2"/>
  <c r="OX10" i="2" s="1"/>
  <c r="OX11" i="2" l="1"/>
  <c r="OY4" i="2"/>
  <c r="OY10" i="2" s="1"/>
  <c r="OX12" i="2"/>
  <c r="OX13" i="2" s="1"/>
  <c r="OX5" i="2"/>
  <c r="OX7" i="2" s="1"/>
  <c r="OX8" i="2"/>
  <c r="OX9" i="2"/>
  <c r="OY12" i="2" l="1"/>
  <c r="OY13" i="2" s="1"/>
  <c r="OZ4" i="2"/>
  <c r="OZ10" i="2" s="1"/>
  <c r="OY11" i="2"/>
  <c r="OY8" i="2"/>
  <c r="OY5" i="2"/>
  <c r="OY7" i="2" s="1"/>
  <c r="OY6" i="2" s="1"/>
  <c r="OY9" i="2"/>
  <c r="OZ12" i="2" l="1"/>
  <c r="OZ13" i="2" s="1"/>
  <c r="OZ11" i="2"/>
  <c r="OZ9" i="2"/>
  <c r="OZ8" i="2"/>
  <c r="PA4" i="2"/>
  <c r="PA10" i="2" s="1"/>
  <c r="OZ5" i="2"/>
  <c r="OZ7" i="2" s="1"/>
  <c r="PA9" i="2" l="1"/>
  <c r="PA12" i="2"/>
  <c r="PA13" i="2" s="1"/>
  <c r="PA8" i="2"/>
  <c r="PA11" i="2"/>
  <c r="PB4" i="2"/>
  <c r="PB10" i="2" s="1"/>
  <c r="PA5" i="2"/>
  <c r="PA7" i="2" s="1"/>
  <c r="PB11" i="2" l="1"/>
  <c r="PB12" i="2"/>
  <c r="PB13" i="2" s="1"/>
  <c r="PB9" i="2"/>
  <c r="PC4" i="2"/>
  <c r="PC10" i="2" s="1"/>
  <c r="PB5" i="2"/>
  <c r="PB7" i="2" s="1"/>
  <c r="PB8" i="2"/>
  <c r="PD4" i="2" l="1"/>
  <c r="PD10" i="2" s="1"/>
  <c r="PC11" i="2"/>
  <c r="PC9" i="2"/>
  <c r="PC12" i="2"/>
  <c r="PC13" i="2" s="1"/>
  <c r="PC5" i="2"/>
  <c r="PC7" i="2" s="1"/>
  <c r="PC8" i="2"/>
  <c r="PD12" i="2" l="1"/>
  <c r="PD13" i="2" s="1"/>
  <c r="PE4" i="2"/>
  <c r="PE10" i="2" s="1"/>
  <c r="PD9" i="2"/>
  <c r="PD11" i="2"/>
  <c r="PD8" i="2"/>
  <c r="PD5" i="2"/>
  <c r="PD7" i="2" s="1"/>
  <c r="PE9" i="2" l="1"/>
  <c r="PE12" i="2"/>
  <c r="PE13" i="2" s="1"/>
  <c r="PE11" i="2"/>
  <c r="PE8" i="2"/>
  <c r="PE5" i="2"/>
  <c r="PE7" i="2" s="1"/>
  <c r="PF4" i="2"/>
  <c r="PF10" i="2" s="1"/>
  <c r="PF11" i="2" l="1"/>
  <c r="PF12" i="2"/>
  <c r="PF13" i="2" s="1"/>
  <c r="PF5" i="2"/>
  <c r="PF7" i="2" s="1"/>
  <c r="PF8" i="2"/>
  <c r="PF9" i="2"/>
  <c r="PG4" i="2"/>
  <c r="PG10" i="2" s="1"/>
  <c r="PG12" i="2" l="1"/>
  <c r="PG13" i="2" s="1"/>
  <c r="PG11" i="2"/>
  <c r="PG8" i="2"/>
  <c r="PG5" i="2"/>
  <c r="PG7" i="2" s="1"/>
  <c r="PH4" i="2"/>
  <c r="PH10" i="2" s="1"/>
  <c r="PG9" i="2"/>
  <c r="PH12" i="2" l="1"/>
  <c r="PH13" i="2" s="1"/>
  <c r="PI4" i="2"/>
  <c r="PI10" i="2" s="1"/>
  <c r="PH5" i="2"/>
  <c r="PH7" i="2" s="1"/>
  <c r="PH11" i="2"/>
  <c r="PH9" i="2"/>
  <c r="PH8" i="2"/>
  <c r="PI9" i="2" l="1"/>
  <c r="PI12" i="2"/>
  <c r="PI13" i="2" s="1"/>
  <c r="PI8" i="2"/>
  <c r="PI11" i="2"/>
  <c r="PJ4" i="2"/>
  <c r="PJ10" i="2" s="1"/>
  <c r="PI5" i="2"/>
  <c r="PI7" i="2" s="1"/>
  <c r="PJ11" i="2" l="1"/>
  <c r="PJ12" i="2"/>
  <c r="PJ13" i="2" s="1"/>
  <c r="PJ5" i="2"/>
  <c r="PJ7" i="2" s="1"/>
  <c r="PJ8" i="2"/>
  <c r="PJ9" i="2"/>
  <c r="PK4" i="2"/>
  <c r="PK10" i="2" s="1"/>
  <c r="PL4" i="2" l="1"/>
  <c r="PL10" i="2" s="1"/>
  <c r="PK12" i="2"/>
  <c r="PK13" i="2" s="1"/>
  <c r="PK5" i="2"/>
  <c r="PK7" i="2" s="1"/>
  <c r="PK8" i="2"/>
  <c r="PK11" i="2"/>
  <c r="PK9" i="2"/>
  <c r="PL12" i="2" l="1"/>
  <c r="PL13" i="2" s="1"/>
  <c r="PL9" i="2"/>
  <c r="PL8" i="2"/>
  <c r="PL5" i="2"/>
  <c r="PL7" i="2" s="1"/>
  <c r="PM4" i="2"/>
  <c r="PM10" i="2" s="1"/>
  <c r="PL11" i="2"/>
  <c r="PM9" i="2" l="1"/>
  <c r="PM8" i="2"/>
  <c r="PM5" i="2"/>
  <c r="PM7" i="2" s="1"/>
  <c r="PN4" i="2"/>
  <c r="PN10" i="2" s="1"/>
  <c r="PM12" i="2"/>
  <c r="PM13" i="2" s="1"/>
  <c r="PM11" i="2"/>
  <c r="PN11" i="2" l="1"/>
  <c r="PN9" i="2"/>
  <c r="PN12" i="2"/>
  <c r="PN13" i="2" s="1"/>
  <c r="PN5" i="2"/>
  <c r="PN7" i="2" s="1"/>
  <c r="PN8" i="2"/>
  <c r="PO4" i="2"/>
  <c r="PO10" i="2" s="1"/>
  <c r="PO12" i="2" l="1"/>
  <c r="PO13" i="2" s="1"/>
  <c r="PP4" i="2"/>
  <c r="PP10" i="2" s="1"/>
  <c r="PO9" i="2"/>
  <c r="PO11" i="2"/>
  <c r="PO8" i="2"/>
  <c r="PO5" i="2"/>
  <c r="PO7" i="2" s="1"/>
  <c r="PP12" i="2" l="1"/>
  <c r="PP13" i="2" s="1"/>
  <c r="PP8" i="2"/>
  <c r="PQ4" i="2"/>
  <c r="PQ10" i="2" s="1"/>
  <c r="PP5" i="2"/>
  <c r="PP7" i="2" s="1"/>
  <c r="PP11" i="2"/>
  <c r="PP9" i="2"/>
  <c r="PQ9" i="2" l="1"/>
  <c r="PQ8" i="2"/>
  <c r="PQ11" i="2"/>
  <c r="PQ12" i="2"/>
  <c r="PQ13" i="2" s="1"/>
  <c r="PR4" i="2"/>
  <c r="PR10" i="2" s="1"/>
  <c r="PQ5" i="2"/>
  <c r="PQ7" i="2" s="1"/>
  <c r="PR11" i="2" l="1"/>
  <c r="PR12" i="2"/>
  <c r="PR13" i="2" s="1"/>
  <c r="PR5" i="2"/>
  <c r="PR7" i="2" s="1"/>
  <c r="PR8" i="2"/>
  <c r="PR9" i="2"/>
  <c r="PS4" i="2"/>
  <c r="PS10" i="2" s="1"/>
  <c r="PT4" i="2" l="1"/>
  <c r="PT10" i="2" s="1"/>
  <c r="PS11" i="2"/>
  <c r="PS9" i="2"/>
  <c r="PS12" i="2"/>
  <c r="PS13" i="2" s="1"/>
  <c r="PS5" i="2"/>
  <c r="PS7" i="2" s="1"/>
  <c r="PS8" i="2"/>
  <c r="PT12" i="2" l="1"/>
  <c r="PT13" i="2" s="1"/>
  <c r="PU4" i="2"/>
  <c r="PU10" i="2" s="1"/>
  <c r="PT9" i="2"/>
  <c r="PT11" i="2"/>
  <c r="PT8" i="2"/>
  <c r="PT5" i="2"/>
  <c r="PT7" i="2" s="1"/>
  <c r="PU9" i="2" l="1"/>
  <c r="PU8" i="2"/>
  <c r="PU5" i="2"/>
  <c r="PU7" i="2" s="1"/>
  <c r="PU12" i="2"/>
  <c r="PU13" i="2" s="1"/>
  <c r="PU11" i="2"/>
  <c r="PV4" i="2"/>
  <c r="PV10" i="2" s="1"/>
  <c r="PV11" i="2" l="1"/>
  <c r="PV9" i="2"/>
  <c r="PW4" i="2"/>
  <c r="PW10" i="2" s="1"/>
  <c r="PV12" i="2"/>
  <c r="PV13" i="2" s="1"/>
  <c r="PV5" i="2"/>
  <c r="PV7" i="2" s="1"/>
  <c r="PV8" i="2"/>
  <c r="PW12" i="2" l="1"/>
  <c r="PW13" i="2" s="1"/>
  <c r="PW5" i="2"/>
  <c r="PW7" i="2" s="1"/>
  <c r="PW9" i="2"/>
  <c r="PW11" i="2"/>
  <c r="PW8" i="2"/>
  <c r="PX4" i="2"/>
  <c r="PX10" i="2" s="1"/>
  <c r="PX12" i="2" l="1"/>
  <c r="PX13" i="2" s="1"/>
  <c r="PX11" i="2"/>
  <c r="PX9" i="2"/>
  <c r="PX8" i="2"/>
  <c r="PY4" i="2"/>
  <c r="PY10" i="2" s="1"/>
  <c r="PX5" i="2"/>
  <c r="PX7" i="2" s="1"/>
  <c r="PY9" i="2" l="1"/>
  <c r="PY12" i="2"/>
  <c r="PY13" i="2" s="1"/>
  <c r="PY11" i="2"/>
  <c r="PY8" i="2"/>
  <c r="PZ4" i="2"/>
  <c r="PZ10" i="2" s="1"/>
  <c r="PY5" i="2"/>
  <c r="PY7" i="2" s="1"/>
  <c r="PZ11" i="2" l="1"/>
  <c r="PZ12" i="2"/>
  <c r="PZ13" i="2" s="1"/>
  <c r="PZ5" i="2"/>
  <c r="PZ7" i="2" s="1"/>
  <c r="PZ8" i="2"/>
  <c r="PZ9" i="2"/>
  <c r="QA4" i="2"/>
  <c r="QA10" i="2" s="1"/>
  <c r="QB4" i="2" l="1"/>
  <c r="QB10" i="2" s="1"/>
  <c r="QA11" i="2"/>
  <c r="QA9" i="2"/>
  <c r="QA12" i="2"/>
  <c r="QA13" i="2" s="1"/>
  <c r="QA5" i="2"/>
  <c r="QA7" i="2" s="1"/>
  <c r="QA8" i="2"/>
  <c r="QB12" i="2" l="1"/>
  <c r="QB13" i="2" s="1"/>
  <c r="QB8" i="2"/>
  <c r="QB5" i="2"/>
  <c r="QB7" i="2" s="1"/>
  <c r="QC4" i="2"/>
  <c r="QC10" i="2" s="1"/>
  <c r="QB9" i="2"/>
  <c r="QB11" i="2"/>
  <c r="QC9" i="2" l="1"/>
  <c r="QC8" i="2"/>
  <c r="QC5" i="2"/>
  <c r="QC7" i="2" s="1"/>
  <c r="QC6" i="2" s="1"/>
  <c r="QC12" i="2"/>
  <c r="QC13" i="2" s="1"/>
  <c r="QC11" i="2"/>
  <c r="QD4" i="2"/>
  <c r="QD10" i="2" s="1"/>
  <c r="QD11" i="2" l="1"/>
  <c r="QD5" i="2"/>
  <c r="QD7" i="2" s="1"/>
  <c r="QD8" i="2"/>
  <c r="QD9" i="2"/>
  <c r="QE4" i="2"/>
  <c r="QE10" i="2" s="1"/>
  <c r="QD12" i="2"/>
  <c r="QD13" i="2" s="1"/>
  <c r="QE12" i="2" l="1"/>
  <c r="QE13" i="2" s="1"/>
  <c r="QE11" i="2"/>
  <c r="QE8" i="2"/>
  <c r="QF4" i="2"/>
  <c r="QF10" i="2" s="1"/>
  <c r="QE5" i="2"/>
  <c r="QE7" i="2" s="1"/>
  <c r="QE9" i="2"/>
  <c r="QF12" i="2" l="1"/>
  <c r="QF13" i="2" s="1"/>
  <c r="QF8" i="2"/>
  <c r="QG4" i="2"/>
  <c r="QG10" i="2" s="1"/>
  <c r="QF5" i="2"/>
  <c r="QF7" i="2" s="1"/>
  <c r="QF11" i="2"/>
  <c r="QF9" i="2"/>
  <c r="QG9" i="2" l="1"/>
  <c r="QG8" i="2"/>
  <c r="QG12" i="2"/>
  <c r="QG13" i="2" s="1"/>
  <c r="QG11" i="2"/>
  <c r="QH4" i="2"/>
  <c r="QH10" i="2" s="1"/>
  <c r="QG5" i="2"/>
  <c r="QG7" i="2" s="1"/>
  <c r="QH11" i="2" l="1"/>
  <c r="QH12" i="2"/>
  <c r="QH13" i="2" s="1"/>
  <c r="QH5" i="2"/>
  <c r="QH7" i="2" s="1"/>
  <c r="QH8" i="2"/>
  <c r="QH9" i="2"/>
  <c r="QI4" i="2"/>
  <c r="QI10" i="2" s="1"/>
  <c r="QJ4" i="2" l="1"/>
  <c r="QJ10" i="2" s="1"/>
  <c r="QI11" i="2"/>
  <c r="QI9" i="2"/>
  <c r="QI12" i="2"/>
  <c r="QI13" i="2" s="1"/>
  <c r="QI5" i="2"/>
  <c r="QI7" i="2" s="1"/>
  <c r="QI8" i="2"/>
  <c r="QJ12" i="2" l="1"/>
  <c r="QJ13" i="2" s="1"/>
  <c r="QJ8" i="2"/>
  <c r="QJ5" i="2"/>
  <c r="QJ7" i="2" s="1"/>
  <c r="QK4" i="2"/>
  <c r="QK10" i="2" s="1"/>
  <c r="QJ9" i="2"/>
  <c r="QJ11" i="2"/>
  <c r="QK9" i="2" l="1"/>
  <c r="QK12" i="2"/>
  <c r="QK13" i="2" s="1"/>
  <c r="QK11" i="2"/>
  <c r="QK8" i="2"/>
  <c r="QK5" i="2"/>
  <c r="QK7" i="2" s="1"/>
  <c r="QL4" i="2"/>
  <c r="QL10" i="2" s="1"/>
  <c r="QL11" i="2" l="1"/>
  <c r="QL5" i="2"/>
  <c r="QL7" i="2" s="1"/>
  <c r="QL8" i="2"/>
  <c r="QL9" i="2"/>
  <c r="QM4" i="2"/>
  <c r="QM10" i="2" s="1"/>
  <c r="QL12" i="2"/>
  <c r="QL13" i="2" s="1"/>
  <c r="QM12" i="2" l="1"/>
  <c r="QM13" i="2" s="1"/>
  <c r="QM11" i="2"/>
  <c r="QM8" i="2"/>
  <c r="QN4" i="2"/>
  <c r="QN10" i="2" s="1"/>
  <c r="QM5" i="2"/>
  <c r="QM7" i="2" s="1"/>
  <c r="QM9" i="2"/>
  <c r="QN12" i="2" l="1"/>
  <c r="QN13" i="2" s="1"/>
  <c r="QN8" i="2"/>
  <c r="QO4" i="2"/>
  <c r="QO10" i="2" s="1"/>
  <c r="QN5" i="2"/>
  <c r="QN7" i="2" s="1"/>
  <c r="QN11" i="2"/>
  <c r="QN9" i="2"/>
  <c r="QO9" i="2" l="1"/>
  <c r="QO12" i="2"/>
  <c r="QO13" i="2" s="1"/>
  <c r="QO11" i="2"/>
  <c r="QO8" i="2"/>
  <c r="QP4" i="2"/>
  <c r="QP10" i="2" s="1"/>
  <c r="QO5" i="2"/>
  <c r="QO7" i="2" s="1"/>
  <c r="QP11" i="2" l="1"/>
  <c r="QP12" i="2"/>
  <c r="QP13" i="2" s="1"/>
  <c r="QP5" i="2"/>
  <c r="QP7" i="2" s="1"/>
  <c r="QP8" i="2"/>
  <c r="QP9" i="2"/>
  <c r="QQ4" i="2"/>
  <c r="QQ10" i="2" s="1"/>
  <c r="QR4" i="2" l="1"/>
  <c r="QR10" i="2" s="1"/>
  <c r="QQ11" i="2"/>
  <c r="QQ9" i="2"/>
  <c r="QQ12" i="2"/>
  <c r="QQ13" i="2" s="1"/>
  <c r="QQ5" i="2"/>
  <c r="QQ7" i="2" s="1"/>
  <c r="QQ8" i="2"/>
  <c r="QR12" i="2" l="1"/>
  <c r="QR13" i="2" s="1"/>
  <c r="QS4" i="2"/>
  <c r="QS10" i="2" s="1"/>
  <c r="QR8" i="2"/>
  <c r="QR5" i="2"/>
  <c r="QR7" i="2" s="1"/>
  <c r="QR9" i="2"/>
  <c r="QR11" i="2"/>
  <c r="QS9" i="2" l="1"/>
  <c r="QS12" i="2"/>
  <c r="QS13" i="2" s="1"/>
  <c r="QS11" i="2"/>
  <c r="QS8" i="2"/>
  <c r="QS5" i="2"/>
  <c r="QS7" i="2" s="1"/>
  <c r="QT4" i="2"/>
  <c r="QT10" i="2" s="1"/>
  <c r="QT11" i="2" l="1"/>
  <c r="QT5" i="2"/>
  <c r="QT12" i="2"/>
  <c r="QT13" i="2" s="1"/>
  <c r="QT9" i="2"/>
  <c r="QT8" i="2"/>
  <c r="QT7" i="2" l="1"/>
  <c r="L57" i="7" l="1"/>
  <c r="L56" i="7"/>
  <c r="W56" i="7"/>
  <c r="W57" i="7"/>
  <c r="T56" i="7"/>
  <c r="T57" i="7"/>
  <c r="U57" i="7"/>
  <c r="U56" i="7"/>
  <c r="R56" i="7"/>
  <c r="R57" i="7"/>
  <c r="M56" i="7"/>
  <c r="M57" i="7"/>
  <c r="V56" i="7"/>
  <c r="V57" i="7"/>
  <c r="S56" i="7"/>
  <c r="S57" i="7"/>
</calcChain>
</file>

<file path=xl/sharedStrings.xml><?xml version="1.0" encoding="utf-8"?>
<sst xmlns="http://schemas.openxmlformats.org/spreadsheetml/2006/main" count="548" uniqueCount="261">
  <si>
    <t>relevant</t>
  </si>
  <si>
    <t>Feiertag</t>
  </si>
  <si>
    <t>Datum</t>
  </si>
  <si>
    <t>x</t>
  </si>
  <si>
    <t>Neujahr</t>
  </si>
  <si>
    <t>Heilige 3 Könige</t>
  </si>
  <si>
    <t>Karfreitag</t>
  </si>
  <si>
    <t>Ostersonntag</t>
  </si>
  <si>
    <t>Ostermontag</t>
  </si>
  <si>
    <t>Christi Himmelfahrt</t>
  </si>
  <si>
    <t>Pfingstmontag</t>
  </si>
  <si>
    <t>Fronleichnam</t>
  </si>
  <si>
    <t>Mariä Himmelfahrt</t>
  </si>
  <si>
    <t>Allerheiligen</t>
  </si>
  <si>
    <t>Heiligabend</t>
  </si>
  <si>
    <t>Silvester</t>
  </si>
  <si>
    <t>Ferientermine</t>
  </si>
  <si>
    <t>von</t>
  </si>
  <si>
    <t>bis</t>
  </si>
  <si>
    <t>Osterferien</t>
  </si>
  <si>
    <t>Pfingstferien</t>
  </si>
  <si>
    <t>Sommerferien</t>
  </si>
  <si>
    <t>Mitarbeiterdaten</t>
  </si>
  <si>
    <t>Wochenarbeitstage</t>
  </si>
  <si>
    <t>Name</t>
  </si>
  <si>
    <t>Vorname</t>
  </si>
  <si>
    <t>Geburtstag</t>
  </si>
  <si>
    <t>Arbeitsbereich</t>
  </si>
  <si>
    <t>Anzahl (1 - 6) der 
Wochenarbeitstage</t>
  </si>
  <si>
    <t>Montag</t>
  </si>
  <si>
    <t>Dienstag</t>
  </si>
  <si>
    <t>Mittwoch</t>
  </si>
  <si>
    <t>Donnerstag</t>
  </si>
  <si>
    <t>Freitag</t>
  </si>
  <si>
    <t>Samstag</t>
  </si>
  <si>
    <t>Sonntag</t>
  </si>
  <si>
    <t>Sonderurlaub</t>
  </si>
  <si>
    <t>verfügbare Urlaubstage</t>
  </si>
  <si>
    <t>genommene Urlaubstage</t>
  </si>
  <si>
    <t>verbleibende Urlaubstage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</si>
  <si>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</si>
  <si>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</si>
  <si>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</si>
  <si>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</si>
  <si>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</si>
  <si>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</si>
  <si>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</si>
  <si>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</si>
  <si>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</si>
  <si>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</si>
  <si>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</si>
  <si>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</si>
  <si>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 der Tage :</t>
  </si>
  <si>
    <t>k</t>
  </si>
  <si>
    <t>Mitarbeiter</t>
  </si>
  <si>
    <t>Erfassung der Mitarbeiterdaten und deren Urlaubsansprüche.</t>
  </si>
  <si>
    <t>Eingabe der persönlichen Daten</t>
  </si>
  <si>
    <t>Festlegung der Voraussetzungen für die Urlaubsberechnung.</t>
  </si>
  <si>
    <t>Plan</t>
  </si>
  <si>
    <t>Ferien</t>
  </si>
  <si>
    <t>Feiertage</t>
  </si>
  <si>
    <r>
      <t>Bei der</t>
    </r>
    <r>
      <rPr>
        <i/>
        <sz val="10"/>
        <color indexed="12"/>
        <rFont val="Arial"/>
        <family val="2"/>
      </rPr>
      <t xml:space="preserve"> Anzahl der Wochenarbeitstage</t>
    </r>
    <r>
      <rPr>
        <sz val="10"/>
        <rFont val="Arial"/>
        <family val="2"/>
      </rPr>
      <t xml:space="preserve"> wird eine Zah</t>
    </r>
    <r>
      <rPr>
        <sz val="10"/>
        <color indexed="12"/>
        <rFont val="Arial"/>
        <family val="2"/>
      </rPr>
      <t>l</t>
    </r>
    <r>
      <rPr>
        <sz val="10"/>
        <rFont val="Arial"/>
        <family val="2"/>
      </rPr>
      <t xml:space="preserve"> von </t>
    </r>
    <r>
      <rPr>
        <b/>
        <sz val="10"/>
        <color indexed="12"/>
        <rFont val="Arial"/>
        <family val="2"/>
      </rPr>
      <t xml:space="preserve">1 </t>
    </r>
    <r>
      <rPr>
        <sz val="10"/>
        <rFont val="Arial"/>
        <family val="2"/>
      </rPr>
      <t>bis</t>
    </r>
    <r>
      <rPr>
        <b/>
        <sz val="10"/>
        <color indexed="12"/>
        <rFont val="Arial"/>
        <family val="2"/>
      </rPr>
      <t xml:space="preserve"> 6</t>
    </r>
    <r>
      <rPr>
        <sz val="10"/>
        <rFont val="Arial"/>
        <family val="2"/>
      </rPr>
      <t xml:space="preserve"> eingegeben.</t>
    </r>
  </si>
  <si>
    <r>
      <t xml:space="preserve">Standard ist </t>
    </r>
    <r>
      <rPr>
        <b/>
        <sz val="10"/>
        <color indexed="12"/>
        <rFont val="Arial"/>
        <family val="2"/>
      </rPr>
      <t>5</t>
    </r>
    <r>
      <rPr>
        <sz val="10"/>
        <rFont val="Arial"/>
        <family val="2"/>
      </rPr>
      <t xml:space="preserve">, wenn der Urlaub auf </t>
    </r>
    <r>
      <rPr>
        <sz val="10"/>
        <color indexed="12"/>
        <rFont val="Arial"/>
        <family val="2"/>
      </rPr>
      <t>Arbeitstage</t>
    </r>
    <r>
      <rPr>
        <sz val="10"/>
        <rFont val="Arial"/>
        <family val="2"/>
      </rPr>
      <t xml:space="preserve"> (Mo - Fr)</t>
    </r>
    <r>
      <rPr>
        <sz val="10"/>
        <color indexed="12"/>
        <rFont val="Arial"/>
        <family val="2"/>
      </rPr>
      <t xml:space="preserve">, </t>
    </r>
    <r>
      <rPr>
        <b/>
        <sz val="10"/>
        <color indexed="12"/>
        <rFont val="Arial"/>
        <family val="2"/>
      </rPr>
      <t>6</t>
    </r>
    <r>
      <rPr>
        <sz val="10"/>
        <rFont val="Arial"/>
        <family val="2"/>
      </rPr>
      <t>, wenn er auf</t>
    </r>
    <r>
      <rPr>
        <b/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Werktage</t>
    </r>
    <r>
      <rPr>
        <sz val="10"/>
        <rFont val="Arial"/>
        <family val="2"/>
      </rPr>
      <t xml:space="preserve"> (Mo - Sa)</t>
    </r>
    <r>
      <rPr>
        <sz val="10"/>
        <rFont val="Arial"/>
        <family val="2"/>
      </rPr>
      <t xml:space="preserve"> festgelegt ist.</t>
    </r>
  </si>
  <si>
    <r>
      <t xml:space="preserve">Falls Teilzeittätigkeit an festen Wochenarbeitstagen vereinbart ist, wird dies durch ein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in den Spalten</t>
    </r>
  </si>
  <si>
    <r>
      <t>Montag</t>
    </r>
    <r>
      <rPr>
        <sz val="10"/>
        <rFont val="Arial"/>
        <family val="2"/>
      </rPr>
      <t xml:space="preserve"> bis </t>
    </r>
    <r>
      <rPr>
        <i/>
        <sz val="10"/>
        <color indexed="12"/>
        <rFont val="Arial"/>
        <family val="2"/>
      </rPr>
      <t>Sonntag</t>
    </r>
    <r>
      <rPr>
        <sz val="10"/>
        <rFont val="Arial"/>
        <family val="2"/>
      </rPr>
      <t xml:space="preserve"> gekennzeichnet. Bei den Standards für die Wochenarbeitstage </t>
    </r>
    <r>
      <rPr>
        <b/>
        <sz val="10"/>
        <color indexed="12"/>
        <rFont val="Arial"/>
        <family val="2"/>
      </rPr>
      <t>5</t>
    </r>
    <r>
      <rPr>
        <sz val="10"/>
        <rFont val="Arial"/>
        <family val="2"/>
      </rPr>
      <t xml:space="preserve"> und </t>
    </r>
    <r>
      <rPr>
        <b/>
        <sz val="10"/>
        <color indexed="12"/>
        <rFont val="Arial"/>
        <family val="2"/>
      </rPr>
      <t>6</t>
    </r>
    <r>
      <rPr>
        <sz val="10"/>
        <rFont val="Arial"/>
        <family val="2"/>
      </rPr>
      <t xml:space="preserve"> bleiben diese Spalten frei.</t>
    </r>
  </si>
  <si>
    <r>
      <t>In den Spalten</t>
    </r>
    <r>
      <rPr>
        <i/>
        <sz val="10"/>
        <color indexed="12"/>
        <rFont val="Arial"/>
        <family val="2"/>
      </rPr>
      <t xml:space="preserve"> verfügbare, genommene</t>
    </r>
    <r>
      <rPr>
        <sz val="10"/>
        <rFont val="Arial"/>
        <family val="2"/>
      </rPr>
      <t xml:space="preserve"> und </t>
    </r>
    <r>
      <rPr>
        <i/>
        <sz val="10"/>
        <color indexed="12"/>
        <rFont val="Arial"/>
        <family val="2"/>
      </rPr>
      <t>verbleibende Urlaubstage</t>
    </r>
    <r>
      <rPr>
        <sz val="10"/>
        <rFont val="Arial"/>
        <family val="2"/>
      </rPr>
      <t>erfolgt dann die Berechnung anhand</t>
    </r>
  </si>
  <si>
    <t>Erfassung der Urlaube, Krankheitstage und freien Tage (Zeitausgleich)</t>
  </si>
  <si>
    <t>a</t>
  </si>
  <si>
    <t>Abwesenheit (z.B. wegen Mutterschutz, Erziehungsurlaub, Rente)</t>
  </si>
  <si>
    <t>1 Tag Urlaub</t>
  </si>
  <si>
    <t>1/2 Tag Urlaub</t>
  </si>
  <si>
    <t>1 Krankheitstag</t>
  </si>
  <si>
    <t>Abwesen-
heit</t>
  </si>
  <si>
    <t>SB-Zusatzurlaub</t>
  </si>
  <si>
    <r>
      <t xml:space="preserve">Die Ansprüche für </t>
    </r>
    <r>
      <rPr>
        <i/>
        <sz val="10"/>
        <color indexed="12"/>
        <rFont val="Arial"/>
        <family val="2"/>
      </rPr>
      <t>Resturlaub, Urlaub, Zusatzurlaub (für Schwerbehinderte)</t>
    </r>
    <r>
      <rPr>
        <sz val="10"/>
        <rFont val="Arial"/>
        <family val="2"/>
      </rPr>
      <t xml:space="preserve"> und </t>
    </r>
    <r>
      <rPr>
        <i/>
        <sz val="10"/>
        <color indexed="12"/>
        <rFont val="Arial"/>
        <family val="2"/>
      </rPr>
      <t>Sonderurlaub</t>
    </r>
    <r>
      <rPr>
        <sz val="10"/>
        <rFont val="Arial"/>
        <family val="2"/>
      </rPr>
      <t xml:space="preserve"> werden hier eingetragen.</t>
    </r>
  </si>
  <si>
    <t>Kalenderjahr:</t>
  </si>
  <si>
    <t>Wochentagzahl</t>
  </si>
  <si>
    <t>Wochenende</t>
  </si>
  <si>
    <t>Monat</t>
  </si>
  <si>
    <t>u</t>
  </si>
  <si>
    <t>u2</t>
  </si>
  <si>
    <t>k2</t>
  </si>
  <si>
    <t>1/2 Krankheitstag</t>
  </si>
  <si>
    <t>f</t>
  </si>
  <si>
    <t>In diesem Arbeitsblatt werden die Ferientermine erfasst.</t>
  </si>
  <si>
    <t>Kalenderjahr im Urlaubsplan:</t>
  </si>
  <si>
    <t>Ferientag</t>
  </si>
  <si>
    <t>Kalenderjahr gemäß Sommerferien:</t>
  </si>
  <si>
    <t>andere Termine, z.B. Schließungszeiten oder Betriebsferien, eingegeben werden.</t>
  </si>
  <si>
    <t>=</t>
  </si>
  <si>
    <t>Abwesenheit</t>
  </si>
  <si>
    <t>Urlaubstag</t>
  </si>
  <si>
    <t>1/2 Urlaubstag</t>
  </si>
  <si>
    <t>Krankheitstag</t>
  </si>
  <si>
    <t>1/2 Tag frei wegen Überstundenabbau (Zeitausgleich)</t>
  </si>
  <si>
    <t>1 Tag frei wegen Überstundenabbau (Zeitausgleich)</t>
  </si>
  <si>
    <r>
      <t xml:space="preserve">berücksichtigt werden sollen. Hier kann außerdem mit einem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bestimmt werden, dass Heiligabend und Silvester als arbeitsfreie</t>
    </r>
  </si>
  <si>
    <t>Urlaub</t>
  </si>
  <si>
    <t>Summe</t>
  </si>
  <si>
    <t>Resturlaub</t>
  </si>
  <si>
    <t>wird die Fehlermeldung "Ferienjahr und Kalenderjahr stimmen nicht überein!" ausgegeben.</t>
  </si>
  <si>
    <t xml:space="preserve"> gültig</t>
  </si>
  <si>
    <t>Schaltjahr</t>
  </si>
  <si>
    <t xml:space="preserve">  Abwesenheit nach Anlass geordnet</t>
  </si>
  <si>
    <t>x2</t>
  </si>
  <si>
    <t>Fortbildung</t>
  </si>
  <si>
    <t>Überstundentag</t>
  </si>
  <si>
    <t>1/2 Überstundentag</t>
  </si>
  <si>
    <t>Fort-
bildung</t>
  </si>
  <si>
    <t xml:space="preserve">  Abwesenheit in Tagen nach Monaten geordnet</t>
  </si>
  <si>
    <t>Krankheit</t>
  </si>
  <si>
    <r>
      <t>Die farbliche Kennzeichnung (</t>
    </r>
    <r>
      <rPr>
        <b/>
        <sz val="10"/>
        <color indexed="50"/>
        <rFont val="Arial"/>
        <family val="2"/>
      </rPr>
      <t>grün</t>
    </r>
    <r>
      <rPr>
        <sz val="10"/>
        <rFont val="Arial"/>
        <family val="2"/>
      </rPr>
      <t xml:space="preserve"> für Urlaub und Zeitausgleich, </t>
    </r>
    <r>
      <rPr>
        <b/>
        <sz val="10"/>
        <color indexed="52"/>
        <rFont val="Arial"/>
        <family val="2"/>
      </rPr>
      <t>orange</t>
    </r>
    <r>
      <rPr>
        <sz val="10"/>
        <rFont val="Arial"/>
        <family val="2"/>
      </rPr>
      <t xml:space="preserve"> für alle anderen Abwesenheitszeiten) erfolgt automatisch.</t>
    </r>
  </si>
  <si>
    <t>f2</t>
  </si>
  <si>
    <t>verbleibende
Fortbildungstage</t>
  </si>
  <si>
    <t>genommene Fortbildungstage</t>
  </si>
  <si>
    <t>Anspruch
Fortbildungstage</t>
  </si>
  <si>
    <t>1/2 Fortbildungstag</t>
  </si>
  <si>
    <t>Fortbildungstag</t>
  </si>
  <si>
    <t>Gedächtnisstütze für die Eingaben dar!</t>
  </si>
  <si>
    <t>die gezählt werden sollen!</t>
  </si>
  <si>
    <t>Für welches Bundesland erfasst? :</t>
  </si>
  <si>
    <t>Arbeitszeitverkürzung</t>
  </si>
  <si>
    <t>Freizeitausgleich</t>
  </si>
  <si>
    <t>s</t>
  </si>
  <si>
    <t>d</t>
  </si>
  <si>
    <r>
      <t>Dienstreise</t>
    </r>
    <r>
      <rPr>
        <i/>
        <sz val="10"/>
        <rFont val="Arial"/>
        <family val="2"/>
      </rPr>
      <t xml:space="preserve"> (wird statistisch nicht gezählt)</t>
    </r>
  </si>
  <si>
    <r>
      <t xml:space="preserve">Über den Hyperlink im oberen Bereich gelangt man bei bestehender Internetverbindung auf die Seite </t>
    </r>
    <r>
      <rPr>
        <b/>
        <sz val="10"/>
        <rFont val="Arial"/>
        <family val="2"/>
      </rPr>
      <t>Schulferien.org</t>
    </r>
    <r>
      <rPr>
        <sz val="10"/>
        <rFont val="Arial"/>
        <family val="2"/>
      </rPr>
      <t xml:space="preserve">, auf der </t>
    </r>
  </si>
  <si>
    <t>für alle Bundesländer die Ferientermine der nächsten Jahre aufgeführt sind.</t>
  </si>
  <si>
    <r>
      <t xml:space="preserve">der Eingaben in diesem Arbeitsblatt und im Arbeitsblatt </t>
    </r>
    <r>
      <rPr>
        <b/>
        <i/>
        <sz val="10"/>
        <color indexed="12"/>
        <rFont val="Arial"/>
        <family val="2"/>
      </rPr>
      <t>Plan</t>
    </r>
    <r>
      <rPr>
        <sz val="10"/>
        <rFont val="Arial"/>
        <family val="2"/>
      </rPr>
      <t>.</t>
    </r>
  </si>
  <si>
    <r>
      <t>Die Ferienzeiten werden dann im Arbeitsblatt</t>
    </r>
    <r>
      <rPr>
        <i/>
        <sz val="10"/>
        <rFont val="Arial"/>
        <family val="2"/>
      </rPr>
      <t xml:space="preserve"> </t>
    </r>
    <r>
      <rPr>
        <b/>
        <i/>
        <sz val="10"/>
        <color indexed="12"/>
        <rFont val="Arial"/>
        <family val="2"/>
      </rPr>
      <t>Plan</t>
    </r>
    <r>
      <rPr>
        <sz val="10"/>
        <rFont val="Arial"/>
        <family val="2"/>
      </rPr>
      <t xml:space="preserve"> zur Information eingeblendet. In den letzten 4 Zeilen der Tabelle können auch</t>
    </r>
  </si>
  <si>
    <r>
      <t xml:space="preserve">Die Ansprüche bzw. Planungen für </t>
    </r>
    <r>
      <rPr>
        <i/>
        <sz val="10"/>
        <color indexed="12"/>
        <rFont val="Arial"/>
        <family val="2"/>
      </rPr>
      <t>Fortbildungstage</t>
    </r>
    <r>
      <rPr>
        <sz val="10"/>
        <rFont val="Arial"/>
        <family val="2"/>
      </rPr>
      <t xml:space="preserve"> werden hier eingetragen.</t>
    </r>
  </si>
  <si>
    <t>Dienstreise</t>
  </si>
  <si>
    <r>
      <t xml:space="preserve">Urlaub
</t>
    </r>
    <r>
      <rPr>
        <sz val="10"/>
        <rFont val="Arial"/>
        <family val="2"/>
      </rPr>
      <t>(+ Sonder.)</t>
    </r>
  </si>
  <si>
    <t xml:space="preserve">  Mitarbeiter/innen</t>
  </si>
  <si>
    <t xml:space="preserve">Anzahl der Mitarbeiter/innen: </t>
  </si>
  <si>
    <t>az</t>
  </si>
  <si>
    <t>fz</t>
  </si>
  <si>
    <r>
      <t xml:space="preserve">freie Tage
</t>
    </r>
    <r>
      <rPr>
        <sz val="10"/>
        <rFont val="Arial"/>
        <family val="2"/>
      </rPr>
      <t>(+ az, fz)</t>
    </r>
  </si>
  <si>
    <t>Statistik</t>
  </si>
  <si>
    <t>In diesem Blatt erfolgt eine statistische Auswertung des Kalenderjahres mit Urlaub, Krankheit, freienTagen und sonstigen Abwesenheiten.</t>
  </si>
  <si>
    <t>Ferien &gt;&gt;</t>
  </si>
  <si>
    <t>s2</t>
  </si>
  <si>
    <t>1/2 Tag Sonderurlaub</t>
  </si>
  <si>
    <t>Weihnachtsferien</t>
  </si>
  <si>
    <t>arbeitsfrei</t>
  </si>
  <si>
    <r>
      <t xml:space="preserve">Durch ein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in der Spalte</t>
    </r>
    <r>
      <rPr>
        <i/>
        <sz val="10"/>
        <color indexed="12"/>
        <rFont val="Arial"/>
        <family val="2"/>
      </rPr>
      <t xml:space="preserve"> "relevant"</t>
    </r>
    <r>
      <rPr>
        <sz val="10"/>
        <rFont val="Arial"/>
        <family val="2"/>
      </rPr>
      <t xml:space="preserve"> kann bestimmt werden, welche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nicht </t>
    </r>
    <r>
      <rPr>
        <sz val="10"/>
        <rFont val="Arial"/>
        <family val="2"/>
      </rPr>
      <t>bundeseinheitlichen Feiertage bei der Urlaubsberechnung</t>
    </r>
  </si>
  <si>
    <r>
      <t xml:space="preserve">Die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bei den bundeseinheitlichen Feiertagen sind schreibgeschützt. Änderungen sind dort nicht möglich!</t>
    </r>
  </si>
  <si>
    <t>Freie Tage und Urlaubstage werden an allen Tagen (auch Feiertage und Wochenenden) gezählt. Also nur Einträge an den Tagen machen,</t>
  </si>
  <si>
    <t>Pfingstsonntag</t>
  </si>
  <si>
    <t xml:space="preserve"> &lt;&lt;&lt; Eingabe des Kalenderjahres für den Urlaubsplan</t>
  </si>
  <si>
    <t>Tag</t>
  </si>
  <si>
    <r>
      <t xml:space="preserve">freie Eingabe für betriebsintern arbeitsfreie Tage </t>
    </r>
    <r>
      <rPr>
        <sz val="8"/>
        <rFont val="Arial"/>
        <family val="2"/>
      </rPr>
      <t>(Eingabe von Tag und Monat. Das Jahr generiert sich selbst.)</t>
    </r>
  </si>
  <si>
    <r>
      <t xml:space="preserve">Datum
</t>
    </r>
    <r>
      <rPr>
        <sz val="10"/>
        <rFont val="Arial"/>
        <family val="2"/>
      </rPr>
      <t>(berechnet)</t>
    </r>
  </si>
  <si>
    <r>
      <t xml:space="preserve">Wochentag
</t>
    </r>
    <r>
      <rPr>
        <sz val="10"/>
        <rFont val="Arial"/>
        <family val="2"/>
      </rPr>
      <t>(berechnet)</t>
    </r>
  </si>
  <si>
    <t>Art</t>
  </si>
  <si>
    <t>arbeitsfrei ?</t>
  </si>
  <si>
    <t>1. Advent</t>
  </si>
  <si>
    <t>2. Advent</t>
  </si>
  <si>
    <t>3. Advent</t>
  </si>
  <si>
    <t>4. Advent</t>
  </si>
  <si>
    <t>Jahr /
Folgejahr</t>
  </si>
  <si>
    <t>Im Urlaubs-
plan be-
rücksichtigt</t>
  </si>
  <si>
    <t>Hier werden die Feiertage für das Urlaubsjahr und das Folgejahr berechnet. Zusätzlich können betriebsinterne arbeitsfreie Tage angegeben werden.</t>
  </si>
  <si>
    <t>Tage gezählt werden. Zusätzlich besteht die Möglichkeit 6 betriebsinterne arbeitsfreie Tage zu definieren.</t>
  </si>
  <si>
    <r>
      <t xml:space="preserve">Wenn die Eingabe der Ferien (Bezugsgröße sind die Sommerferien) nicht mit dem Kalenderjahr im Arbeitsblatt </t>
    </r>
    <r>
      <rPr>
        <b/>
        <i/>
        <sz val="10"/>
        <color indexed="12"/>
        <rFont val="Arial"/>
        <family val="2"/>
      </rPr>
      <t>Feiertage</t>
    </r>
    <r>
      <rPr>
        <sz val="10"/>
        <rFont val="Arial"/>
        <family val="2"/>
      </rPr>
      <t xml:space="preserve"> übereinstimmen,</t>
    </r>
  </si>
  <si>
    <t>Wochentag</t>
  </si>
  <si>
    <t xml:space="preserve">Resturlaub: </t>
  </si>
  <si>
    <t>J</t>
  </si>
  <si>
    <t>A</t>
  </si>
  <si>
    <t>N</t>
  </si>
  <si>
    <t>U</t>
  </si>
  <si>
    <t>R</t>
  </si>
  <si>
    <t>F</t>
  </si>
  <si>
    <t>E</t>
  </si>
  <si>
    <t>B</t>
  </si>
  <si>
    <t>M</t>
  </si>
  <si>
    <t>Ä</t>
  </si>
  <si>
    <t>Z</t>
  </si>
  <si>
    <t>P</t>
  </si>
  <si>
    <t>I</t>
  </si>
  <si>
    <t>L</t>
  </si>
  <si>
    <t>G</t>
  </si>
  <si>
    <t>S</t>
  </si>
  <si>
    <t>T</t>
  </si>
  <si>
    <t>O</t>
  </si>
  <si>
    <t>K</t>
  </si>
  <si>
    <t>V</t>
  </si>
  <si>
    <t>D</t>
  </si>
  <si>
    <t>Jahresübersicht</t>
  </si>
  <si>
    <t>In diesem Blatt ist die Jahresübersicht der Urlaube aller Mitarbeiter/innen für die Druckausgabe optimiert dargestellt.</t>
  </si>
  <si>
    <r>
      <rPr>
        <b/>
        <sz val="10"/>
        <rFont val="Arial"/>
        <family val="2"/>
      </rPr>
      <t>Zuerst ist links oben das Urlaubsjahr zu erfassen</t>
    </r>
    <r>
      <rPr>
        <sz val="10"/>
        <rFont val="Arial"/>
        <family val="2"/>
      </rPr>
      <t>. Die Feiertage für dieses und das folgende Jahr berechnen sich dann automatisch.</t>
    </r>
  </si>
  <si>
    <r>
      <rPr>
        <b/>
        <u/>
        <sz val="10"/>
        <rFont val="Arial"/>
        <family val="2"/>
      </rPr>
      <t>Achtung:</t>
    </r>
    <r>
      <rPr>
        <sz val="10"/>
        <rFont val="Arial"/>
        <family val="2"/>
      </rPr>
      <t xml:space="preserve"> Die Kreuzchen führen nicht zu einer automatischen Berücksichtigung der Tage, sondern stellen nur eine</t>
    </r>
  </si>
  <si>
    <t>Version</t>
  </si>
  <si>
    <t>Änderung</t>
  </si>
  <si>
    <t>1.00</t>
  </si>
  <si>
    <t>Urlaubsplan 2010 erstellt</t>
  </si>
  <si>
    <t>Urlaubsplan 2009 erstellt</t>
  </si>
  <si>
    <t>2.00</t>
  </si>
  <si>
    <t>3.00</t>
  </si>
  <si>
    <t>Urlaubsplan 2011 erstellt</t>
  </si>
  <si>
    <t>4.00</t>
  </si>
  <si>
    <t>Urlaubsplan auf 30 Mitarbeiter erweitert</t>
  </si>
  <si>
    <t>5.00</t>
  </si>
  <si>
    <t>Urlaubsplan 2012 erstellt</t>
  </si>
  <si>
    <t>6.00</t>
  </si>
  <si>
    <t>Urlaubsplan 2013 erstellt</t>
  </si>
  <si>
    <t>6.01</t>
  </si>
  <si>
    <t>5.01</t>
  </si>
  <si>
    <t>6.02</t>
  </si>
  <si>
    <t>Jahresübersicht wieder eingefügt</t>
  </si>
  <si>
    <t>6.03</t>
  </si>
  <si>
    <t>6.04</t>
  </si>
  <si>
    <t>6.05</t>
  </si>
  <si>
    <t>5.02</t>
  </si>
  <si>
    <t>4.01</t>
  </si>
  <si>
    <t>Auf 50 Mitarbeiter erweitert</t>
  </si>
  <si>
    <t>Abwesenheitsarten ergänzt</t>
  </si>
  <si>
    <t>ewigen Feiertagskalender erstellt</t>
  </si>
  <si>
    <t>Datei in XLSX-Format umgearbeitet</t>
  </si>
  <si>
    <t>diverse Fehler korrigiert</t>
  </si>
  <si>
    <t>diverse Fehler in der Statistik entfernt</t>
  </si>
  <si>
    <t>In diesem Blatt ist die Versionshistorie dokumentiert.</t>
  </si>
  <si>
    <t>Historie</t>
  </si>
  <si>
    <t>Anleitung</t>
  </si>
  <si>
    <t>Fehler bei der Anzeige der genommenen Urlaubstage im Blatt "Mitarbeiter" ab Zeile 37 entfernt</t>
  </si>
  <si>
    <t>Blatt "Historie" eingefügt</t>
  </si>
  <si>
    <t>6.06</t>
  </si>
  <si>
    <t>Hier werden Erläuterungen zu den Arbeitsblättern und Buchungen gegeben.</t>
  </si>
  <si>
    <t>Anzeigefehler "01.07." in der Jahresübersicht entfernt</t>
  </si>
  <si>
    <t>Anzeigefehler "31.12." in der Jahresübersicht entfernt</t>
  </si>
  <si>
    <t>6.07</t>
  </si>
  <si>
    <t>Im Blatt "Mitarbeiter" Fehler bei der Berechnung von Fortbildungen in 8 Zeilen entfernt.</t>
  </si>
  <si>
    <t>6.08</t>
  </si>
  <si>
    <t>Im Blatt "Statistik" Fehler bei der Berechnung von Abwesenheiten in den Monaten September bis Dezember entfernt.</t>
  </si>
  <si>
    <t>6.09</t>
  </si>
  <si>
    <t>Im Blatt "Jahresübersicht" Verweisfehler bei mitarbeiter 9 im Kopfbereich entfernt.</t>
  </si>
  <si>
    <t>Nationalfeiertag Östereich</t>
  </si>
  <si>
    <t>Staatsfeiertag Östereich</t>
  </si>
  <si>
    <t>Mariä Empfängnis</t>
  </si>
  <si>
    <t>Christtag</t>
  </si>
  <si>
    <t>Stefanitag</t>
  </si>
  <si>
    <t>Österreich gesamt</t>
  </si>
  <si>
    <t>Hl. Josef</t>
  </si>
  <si>
    <t>Kärnten, Steiermark, Tirol, Vorarlberg</t>
  </si>
  <si>
    <t xml:space="preserve">Österreich gesamt, nur für Evangelisten und Alt-Katholische </t>
  </si>
  <si>
    <t>Oberöstereich</t>
  </si>
  <si>
    <t>Salzburg</t>
  </si>
  <si>
    <t>Rupertitag</t>
  </si>
  <si>
    <t>Florianitag</t>
  </si>
  <si>
    <t>Tag der Volksabstimmung</t>
  </si>
  <si>
    <t>Martinstag</t>
  </si>
  <si>
    <t>Leopolditag</t>
  </si>
  <si>
    <t>Burgenland</t>
  </si>
  <si>
    <t>Wien, Niederöstereich</t>
  </si>
  <si>
    <t>Semesterferien</t>
  </si>
  <si>
    <t>Kärnten</t>
  </si>
  <si>
    <t>7.0</t>
  </si>
  <si>
    <t>Urlaubsplan mit ewigem Feiertagskalender für Österreich erstellt</t>
  </si>
  <si>
    <r>
      <t>Anleitung für die Excel-Tabelle "Urlaubsplan_50.xlsx" von www.opawilli.de</t>
    </r>
    <r>
      <rPr>
        <i/>
        <sz val="11"/>
        <color indexed="23"/>
        <rFont val="Arial"/>
        <family val="2"/>
      </rPr>
      <t xml:space="preserve"> </t>
    </r>
    <r>
      <rPr>
        <b/>
        <i/>
        <sz val="11"/>
        <color indexed="23"/>
        <rFont val="Arial"/>
        <family val="2"/>
      </rPr>
      <t>(Version 7.0 - Stand:06.12.2016)</t>
    </r>
  </si>
  <si>
    <t>http://www.schulferien.org/oesterreich/ferien/</t>
  </si>
  <si>
    <t>Link zu den Ferienterminen: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</si>
</sst>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dddd"/>
    <numFmt numFmtId="166" formatCode="mmmm"/>
    <numFmt numFmtId="167" formatCode="ddd"/>
    <numFmt numFmtId="168" formatCode="0.0_ ;[Red]\-0.0\ "/>
    <numFmt numFmtId="169" formatCode="0_ ;[Red]\-0\ "/>
  </numFmts>
  <fonts count="6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44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color indexed="41"/>
      <name val="Arial"/>
      <family val="2"/>
    </font>
    <font>
      <sz val="9"/>
      <color indexed="41"/>
      <name val="Arial"/>
      <family val="2"/>
    </font>
    <font>
      <i/>
      <sz val="8"/>
      <name val="Arial"/>
      <family val="2"/>
    </font>
    <font>
      <b/>
      <sz val="10"/>
      <color indexed="50"/>
      <name val="Arial"/>
      <family val="2"/>
    </font>
    <font>
      <b/>
      <sz val="10"/>
      <color indexed="52"/>
      <name val="Arial"/>
      <family val="2"/>
    </font>
    <font>
      <b/>
      <sz val="9"/>
      <color indexed="16"/>
      <name val="Arial"/>
      <family val="2"/>
    </font>
    <font>
      <b/>
      <sz val="9"/>
      <color indexed="18"/>
      <name val="Arial"/>
      <family val="2"/>
    </font>
    <font>
      <b/>
      <sz val="11"/>
      <color indexed="62"/>
      <name val="Arial"/>
      <family val="2"/>
    </font>
    <font>
      <u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62"/>
      <name val="Arial"/>
      <family val="2"/>
    </font>
    <font>
      <b/>
      <sz val="10"/>
      <color indexed="60"/>
      <name val="Arial"/>
      <family val="2"/>
    </font>
    <font>
      <b/>
      <sz val="11"/>
      <color indexed="17"/>
      <name val="Arial"/>
      <family val="2"/>
    </font>
    <font>
      <b/>
      <i/>
      <sz val="8"/>
      <color indexed="12"/>
      <name val="Arial"/>
      <family val="2"/>
    </font>
    <font>
      <b/>
      <i/>
      <sz val="9"/>
      <color indexed="12"/>
      <name val="Arial"/>
      <family val="2"/>
    </font>
    <font>
      <sz val="8"/>
      <color indexed="9"/>
      <name val="Arial Unicode MS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color indexed="9"/>
      <name val="Arial"/>
      <family val="2"/>
    </font>
    <font>
      <sz val="10"/>
      <color indexed="43"/>
      <name val="Arial"/>
      <family val="2"/>
    </font>
    <font>
      <sz val="6"/>
      <name val="Arial"/>
      <family val="2"/>
    </font>
    <font>
      <sz val="6"/>
      <color indexed="1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rgb="FF0000FF"/>
      <name val="Arial"/>
      <family val="2"/>
    </font>
    <font>
      <b/>
      <u/>
      <sz val="10"/>
      <name val="Arial"/>
      <family val="2"/>
    </font>
    <font>
      <b/>
      <i/>
      <sz val="11"/>
      <color indexed="23"/>
      <name val="Arial"/>
      <family val="2"/>
    </font>
    <font>
      <i/>
      <sz val="11"/>
      <color indexed="23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43"/>
      </patternFill>
    </fill>
    <fill>
      <patternFill patternType="lightGray">
        <fgColor indexed="11"/>
        <bgColor indexed="47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fgColor indexed="11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indexed="11"/>
        <bgColor rgb="FF92D05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11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E48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indexed="11"/>
        <bgColor rgb="FFFFFF99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tted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thick">
        <color indexed="55"/>
      </right>
      <top style="double">
        <color indexed="55"/>
      </top>
      <bottom style="double">
        <color indexed="55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double">
        <color indexed="55"/>
      </bottom>
      <diagonal/>
    </border>
    <border>
      <left/>
      <right style="thick">
        <color indexed="55"/>
      </right>
      <top style="thick">
        <color indexed="55"/>
      </top>
      <bottom style="double">
        <color indexed="55"/>
      </bottom>
      <diagonal/>
    </border>
    <border>
      <left style="thick">
        <color indexed="55"/>
      </left>
      <right style="thin">
        <color indexed="55"/>
      </right>
      <top style="thick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 diagonalUp="1" diagonalDown="1"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 style="thin">
        <color indexed="55"/>
      </diagonal>
    </border>
    <border diagonalUp="1" diagonalDown="1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 style="thin">
        <color indexed="55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thick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13" fillId="0" borderId="0"/>
    <xf numFmtId="0" fontId="13" fillId="0" borderId="0"/>
    <xf numFmtId="0" fontId="13" fillId="0" borderId="0"/>
  </cellStyleXfs>
  <cellXfs count="35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Border="1" applyAlignment="1" applyProtection="1">
      <alignment horizontal="left" vertical="center"/>
      <protection hidden="1"/>
    </xf>
    <xf numFmtId="0" fontId="17" fillId="3" borderId="0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Border="1" applyAlignment="1" applyProtection="1">
      <alignment horizontal="left" vertical="center"/>
      <protection hidden="1"/>
    </xf>
    <xf numFmtId="0" fontId="20" fillId="3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left" vertical="center" indent="1"/>
      <protection hidden="1"/>
    </xf>
    <xf numFmtId="49" fontId="4" fillId="8" borderId="1" xfId="0" applyNumberFormat="1" applyFont="1" applyFill="1" applyBorder="1" applyAlignment="1" applyProtection="1">
      <alignment horizontal="center" vertical="center"/>
      <protection hidden="1"/>
    </xf>
    <xf numFmtId="0" fontId="11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67" fontId="22" fillId="5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NumberFormat="1" applyFont="1" applyFill="1" applyBorder="1" applyAlignment="1" applyProtection="1">
      <alignment horizontal="center" vertical="center"/>
      <protection locked="0" hidden="1"/>
    </xf>
    <xf numFmtId="1" fontId="22" fillId="5" borderId="1" xfId="0" applyNumberFormat="1" applyFont="1" applyFill="1" applyBorder="1" applyAlignment="1" applyProtection="1">
      <alignment horizontal="center" vertical="center"/>
      <protection hidden="1"/>
    </xf>
    <xf numFmtId="1" fontId="13" fillId="5" borderId="1" xfId="0" applyNumberFormat="1" applyFont="1" applyFill="1" applyBorder="1" applyAlignment="1" applyProtection="1">
      <alignment horizontal="center" vertical="center"/>
      <protection hidden="1"/>
    </xf>
    <xf numFmtId="1" fontId="23" fillId="5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4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left" vertical="center"/>
    </xf>
    <xf numFmtId="0" fontId="0" fillId="0" borderId="0" xfId="0" applyProtection="1"/>
    <xf numFmtId="0" fontId="0" fillId="10" borderId="1" xfId="0" applyFill="1" applyBorder="1" applyAlignment="1" applyProtection="1">
      <alignment vertical="center"/>
    </xf>
    <xf numFmtId="0" fontId="4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4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11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6" fillId="0" borderId="0" xfId="0" applyFont="1" applyBorder="1" applyProtection="1"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0" fontId="25" fillId="0" borderId="0" xfId="0" applyFont="1" applyBorder="1" applyProtection="1">
      <protection hidden="1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49" fontId="26" fillId="8" borderId="6" xfId="0" applyNumberFormat="1" applyFont="1" applyFill="1" applyBorder="1" applyAlignment="1" applyProtection="1">
      <alignment horizontal="left" indent="1"/>
      <protection hidden="1"/>
    </xf>
    <xf numFmtId="49" fontId="27" fillId="8" borderId="6" xfId="0" applyNumberFormat="1" applyFont="1" applyFill="1" applyBorder="1" applyAlignment="1" applyProtection="1">
      <alignment vertical="center"/>
      <protection hidden="1"/>
    </xf>
    <xf numFmtId="164" fontId="29" fillId="8" borderId="7" xfId="0" applyNumberFormat="1" applyFont="1" applyFill="1" applyBorder="1" applyAlignment="1" applyProtection="1">
      <alignment horizontal="left" vertical="center"/>
      <protection hidden="1"/>
    </xf>
    <xf numFmtId="164" fontId="29" fillId="8" borderId="1" xfId="0" applyNumberFormat="1" applyFont="1" applyFill="1" applyBorder="1" applyAlignment="1" applyProtection="1">
      <alignment horizontal="left" vertical="center"/>
      <protection hidden="1"/>
    </xf>
    <xf numFmtId="164" fontId="29" fillId="8" borderId="5" xfId="0" applyNumberFormat="1" applyFont="1" applyFill="1" applyBorder="1" applyAlignment="1" applyProtection="1">
      <alignment horizontal="left" vertical="center"/>
      <protection hidden="1"/>
    </xf>
    <xf numFmtId="49" fontId="26" fillId="8" borderId="7" xfId="0" applyNumberFormat="1" applyFont="1" applyFill="1" applyBorder="1" applyAlignment="1" applyProtection="1">
      <alignment horizontal="left" vertical="center" indent="1"/>
      <protection hidden="1"/>
    </xf>
    <xf numFmtId="49" fontId="30" fillId="8" borderId="7" xfId="0" applyNumberFormat="1" applyFont="1" applyFill="1" applyBorder="1" applyAlignment="1" applyProtection="1">
      <alignment horizontal="left" vertical="center" indent="1"/>
      <protection hidden="1"/>
    </xf>
    <xf numFmtId="0" fontId="26" fillId="0" borderId="1" xfId="0" applyNumberFormat="1" applyFont="1" applyFill="1" applyBorder="1" applyAlignment="1" applyProtection="1">
      <alignment horizontal="left" vertical="center" indent="1"/>
      <protection hidden="1"/>
    </xf>
    <xf numFmtId="49" fontId="26" fillId="8" borderId="6" xfId="0" applyNumberFormat="1" applyFont="1" applyFill="1" applyBorder="1" applyAlignment="1" applyProtection="1">
      <alignment horizontal="left" wrapText="1" indent="1"/>
      <protection hidden="1"/>
    </xf>
    <xf numFmtId="168" fontId="26" fillId="0" borderId="1" xfId="0" applyNumberFormat="1" applyFont="1" applyFill="1" applyBorder="1" applyAlignment="1" applyProtection="1">
      <alignment horizontal="left" vertical="center" indent="1"/>
      <protection hidden="1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1" fontId="10" fillId="0" borderId="4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vertical="center"/>
    </xf>
    <xf numFmtId="1" fontId="27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27" fillId="8" borderId="6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4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 applyProtection="1">
      <alignment vertical="center"/>
    </xf>
    <xf numFmtId="0" fontId="24" fillId="0" borderId="0" xfId="0" applyFont="1" applyFill="1" applyProtection="1"/>
    <xf numFmtId="0" fontId="4" fillId="0" borderId="0" xfId="0" applyFont="1" applyFill="1" applyProtection="1"/>
    <xf numFmtId="0" fontId="0" fillId="0" borderId="0" xfId="0" applyNumberFormat="1" applyFill="1" applyProtection="1"/>
    <xf numFmtId="0" fontId="4" fillId="0" borderId="0" xfId="0" applyNumberFormat="1" applyFont="1" applyFill="1" applyProtection="1"/>
    <xf numFmtId="0" fontId="4" fillId="0" borderId="0" xfId="0" applyNumberFormat="1" applyFont="1" applyFill="1" applyBorder="1" applyProtection="1"/>
    <xf numFmtId="0" fontId="13" fillId="0" borderId="0" xfId="0" applyNumberFormat="1" applyFont="1" applyFill="1" applyProtection="1"/>
    <xf numFmtId="0" fontId="0" fillId="0" borderId="0" xfId="0" applyFill="1" applyProtection="1"/>
    <xf numFmtId="0" fontId="10" fillId="0" borderId="10" xfId="0" applyFont="1" applyFill="1" applyBorder="1" applyAlignment="1" applyProtection="1">
      <alignment horizontal="left" vertical="center" indent="1"/>
    </xf>
    <xf numFmtId="0" fontId="10" fillId="0" borderId="11" xfId="0" applyFont="1" applyFill="1" applyBorder="1" applyAlignment="1" applyProtection="1">
      <alignment horizontal="left" vertical="center" indent="1"/>
    </xf>
    <xf numFmtId="0" fontId="10" fillId="0" borderId="12" xfId="0" applyFont="1" applyFill="1" applyBorder="1" applyAlignment="1" applyProtection="1">
      <alignment horizontal="left" vertical="center" indent="1"/>
    </xf>
    <xf numFmtId="0" fontId="10" fillId="0" borderId="11" xfId="0" applyNumberFormat="1" applyFont="1" applyFill="1" applyBorder="1" applyAlignment="1" applyProtection="1">
      <alignment horizontal="left" vertical="center" indent="1"/>
    </xf>
    <xf numFmtId="0" fontId="10" fillId="0" borderId="12" xfId="0" applyNumberFormat="1" applyFont="1" applyFill="1" applyBorder="1" applyAlignment="1" applyProtection="1">
      <alignment horizontal="left" vertical="center" indent="1"/>
    </xf>
    <xf numFmtId="0" fontId="10" fillId="0" borderId="0" xfId="0" applyFont="1" applyFill="1" applyAlignment="1" applyProtection="1">
      <alignment horizontal="left" vertical="center" indent="1"/>
    </xf>
    <xf numFmtId="0" fontId="11" fillId="8" borderId="5" xfId="0" applyNumberFormat="1" applyFont="1" applyFill="1" applyBorder="1" applyAlignment="1" applyProtection="1">
      <alignment horizontal="center" textRotation="90" wrapText="1"/>
    </xf>
    <xf numFmtId="0" fontId="11" fillId="8" borderId="13" xfId="0" applyNumberFormat="1" applyFont="1" applyFill="1" applyBorder="1" applyAlignment="1" applyProtection="1">
      <alignment horizontal="center" textRotation="90" wrapText="1"/>
    </xf>
    <xf numFmtId="0" fontId="4" fillId="14" borderId="5" xfId="0" applyNumberFormat="1" applyFont="1" applyFill="1" applyBorder="1" applyAlignment="1" applyProtection="1">
      <alignment horizontal="center" textRotation="90" wrapText="1"/>
    </xf>
    <xf numFmtId="0" fontId="4" fillId="14" borderId="13" xfId="0" applyNumberFormat="1" applyFont="1" applyFill="1" applyBorder="1" applyAlignment="1" applyProtection="1">
      <alignment horizontal="center" textRotation="90" wrapText="1"/>
    </xf>
    <xf numFmtId="0" fontId="0" fillId="0" borderId="0" xfId="0" applyFill="1" applyAlignment="1" applyProtection="1"/>
    <xf numFmtId="0" fontId="12" fillId="8" borderId="7" xfId="0" applyNumberFormat="1" applyFont="1" applyFill="1" applyBorder="1" applyAlignment="1" applyProtection="1">
      <alignment horizontal="center" vertical="center" textRotation="90" wrapText="1"/>
    </xf>
    <xf numFmtId="0" fontId="12" fillId="8" borderId="14" xfId="0" applyNumberFormat="1" applyFont="1" applyFill="1" applyBorder="1" applyAlignment="1" applyProtection="1">
      <alignment horizontal="center" vertical="center" textRotation="90" wrapText="1"/>
    </xf>
    <xf numFmtId="0" fontId="4" fillId="14" borderId="8" xfId="0" applyNumberFormat="1" applyFont="1" applyFill="1" applyBorder="1" applyAlignment="1" applyProtection="1">
      <alignment horizontal="center" vertical="center" textRotation="90" wrapText="1"/>
    </xf>
    <xf numFmtId="0" fontId="4" fillId="14" borderId="7" xfId="0" applyNumberFormat="1" applyFont="1" applyFill="1" applyBorder="1" applyAlignment="1" applyProtection="1">
      <alignment horizontal="center" vertical="center" textRotation="90" wrapText="1"/>
    </xf>
    <xf numFmtId="0" fontId="4" fillId="14" borderId="14" xfId="0" applyNumberFormat="1" applyFont="1" applyFill="1" applyBorder="1" applyAlignment="1" applyProtection="1">
      <alignment horizontal="center" vertical="center" textRotation="90" wrapText="1"/>
    </xf>
    <xf numFmtId="0" fontId="11" fillId="15" borderId="8" xfId="0" applyNumberFormat="1" applyFont="1" applyFill="1" applyBorder="1" applyAlignment="1" applyProtection="1">
      <alignment horizontal="center" vertical="center" textRotation="90" wrapText="1"/>
    </xf>
    <xf numFmtId="0" fontId="11" fillId="15" borderId="7" xfId="0" applyNumberFormat="1" applyFont="1" applyFill="1" applyBorder="1" applyAlignment="1" applyProtection="1">
      <alignment horizontal="center" vertical="center" textRotation="90" wrapText="1"/>
    </xf>
    <xf numFmtId="0" fontId="11" fillId="15" borderId="15" xfId="0" applyNumberFormat="1" applyFont="1" applyFill="1" applyBorder="1" applyAlignment="1" applyProtection="1">
      <alignment horizontal="center" vertical="center" textRotation="90" wrapText="1"/>
    </xf>
    <xf numFmtId="0" fontId="4" fillId="15" borderId="16" xfId="0" applyNumberFormat="1" applyFont="1" applyFill="1" applyBorder="1" applyAlignment="1" applyProtection="1">
      <alignment horizontal="center" vertical="center" textRotation="90" wrapText="1"/>
    </xf>
    <xf numFmtId="0" fontId="4" fillId="15" borderId="14" xfId="0" applyNumberFormat="1" applyFont="1" applyFill="1" applyBorder="1" applyAlignment="1" applyProtection="1">
      <alignment horizontal="center" vertical="center" textRotation="90" wrapText="1"/>
    </xf>
    <xf numFmtId="0" fontId="19" fillId="16" borderId="17" xfId="0" applyNumberFormat="1" applyFont="1" applyFill="1" applyBorder="1" applyAlignment="1" applyProtection="1">
      <alignment horizontal="right" vertical="center" wrapText="1" indent="1"/>
    </xf>
    <xf numFmtId="164" fontId="19" fillId="16" borderId="1" xfId="0" applyNumberFormat="1" applyFont="1" applyFill="1" applyBorder="1" applyAlignment="1" applyProtection="1">
      <alignment horizontal="right" vertical="center" wrapText="1" indent="1"/>
    </xf>
    <xf numFmtId="168" fontId="19" fillId="16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indent="1"/>
    </xf>
    <xf numFmtId="0" fontId="19" fillId="11" borderId="17" xfId="0" applyNumberFormat="1" applyFont="1" applyFill="1" applyBorder="1" applyAlignment="1" applyProtection="1">
      <alignment horizontal="right" vertical="center" wrapText="1" indent="1"/>
    </xf>
    <xf numFmtId="168" fontId="19" fillId="11" borderId="3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3" fillId="11" borderId="9" xfId="0" applyNumberFormat="1" applyFont="1" applyFill="1" applyBorder="1" applyAlignment="1" applyProtection="1">
      <alignment horizontal="left" vertical="center" wrapText="1" indent="1"/>
      <protection locked="0"/>
    </xf>
    <xf numFmtId="0" fontId="4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33" fillId="15" borderId="6" xfId="0" applyNumberFormat="1" applyFont="1" applyFill="1" applyBorder="1" applyAlignment="1" applyProtection="1">
      <alignment horizontal="center" wrapText="1"/>
      <protection hidden="1"/>
    </xf>
    <xf numFmtId="164" fontId="34" fillId="15" borderId="6" xfId="0" applyNumberFormat="1" applyFont="1" applyFill="1" applyBorder="1" applyAlignment="1" applyProtection="1">
      <alignment horizontal="left" vertical="center"/>
      <protection hidden="1"/>
    </xf>
    <xf numFmtId="166" fontId="11" fillId="5" borderId="10" xfId="0" applyNumberFormat="1" applyFont="1" applyFill="1" applyBorder="1" applyAlignment="1" applyProtection="1">
      <alignment horizontal="center" vertical="center"/>
      <protection hidden="1"/>
    </xf>
    <xf numFmtId="166" fontId="11" fillId="5" borderId="11" xfId="0" applyNumberFormat="1" applyFont="1" applyFill="1" applyBorder="1" applyAlignment="1" applyProtection="1">
      <alignment horizontal="center" vertical="center"/>
      <protection hidden="1"/>
    </xf>
    <xf numFmtId="166" fontId="22" fillId="5" borderId="1" xfId="0" applyNumberFormat="1" applyFont="1" applyFill="1" applyBorder="1" applyAlignment="1" applyProtection="1">
      <alignment horizontal="center" vertical="center" textRotation="90"/>
      <protection hidden="1"/>
    </xf>
    <xf numFmtId="1" fontId="28" fillId="5" borderId="1" xfId="0" applyNumberFormat="1" applyFont="1" applyFill="1" applyBorder="1" applyAlignment="1" applyProtection="1">
      <alignment horizontal="center" vertical="center"/>
      <protection hidden="1"/>
    </xf>
    <xf numFmtId="1" fontId="11" fillId="5" borderId="1" xfId="0" applyNumberFormat="1" applyFont="1" applyFill="1" applyBorder="1" applyAlignment="1" applyProtection="1">
      <alignment horizontal="center" vertical="center"/>
      <protection hidden="1"/>
    </xf>
    <xf numFmtId="0" fontId="22" fillId="5" borderId="1" xfId="0" applyNumberFormat="1" applyFont="1" applyFill="1" applyBorder="1" applyAlignment="1" applyProtection="1">
      <alignment horizontal="center" vertical="center"/>
      <protection hidden="1"/>
    </xf>
    <xf numFmtId="0" fontId="22" fillId="10" borderId="1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8" xfId="0" applyNumberFormat="1" applyFont="1" applyFill="1" applyBorder="1" applyAlignment="1" applyProtection="1">
      <alignment horizontal="right" vertical="center" indent="1"/>
      <protection hidden="1"/>
    </xf>
    <xf numFmtId="0" fontId="6" fillId="0" borderId="2" xfId="0" applyFont="1" applyBorder="1" applyProtection="1"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14" fontId="9" fillId="0" borderId="1" xfId="0" quotePrefix="1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35" fillId="3" borderId="0" xfId="0" applyFont="1" applyFill="1" applyBorder="1" applyAlignment="1" applyProtection="1">
      <alignment horizontal="left" vertical="center"/>
      <protection hidden="1"/>
    </xf>
    <xf numFmtId="0" fontId="4" fillId="13" borderId="5" xfId="0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</xf>
    <xf numFmtId="14" fontId="0" fillId="0" borderId="20" xfId="0" applyNumberFormat="1" applyBorder="1" applyAlignment="1" applyProtection="1">
      <alignment horizontal="center" vertical="center"/>
    </xf>
    <xf numFmtId="165" fontId="0" fillId="0" borderId="20" xfId="0" applyNumberFormat="1" applyBorder="1" applyAlignment="1" applyProtection="1">
      <alignment horizontal="left" vertical="center"/>
    </xf>
    <xf numFmtId="14" fontId="0" fillId="0" borderId="5" xfId="0" applyNumberFormat="1" applyBorder="1" applyAlignment="1" applyProtection="1">
      <alignment horizontal="center"/>
    </xf>
    <xf numFmtId="0" fontId="4" fillId="17" borderId="1" xfId="0" applyFont="1" applyFill="1" applyBorder="1" applyAlignment="1" applyProtection="1">
      <alignment horizontal="center" vertical="center"/>
    </xf>
    <xf numFmtId="0" fontId="4" fillId="17" borderId="20" xfId="0" applyFont="1" applyFill="1" applyBorder="1" applyAlignment="1" applyProtection="1">
      <alignment horizontal="center" vertical="center"/>
    </xf>
    <xf numFmtId="0" fontId="31" fillId="18" borderId="21" xfId="0" applyNumberFormat="1" applyFont="1" applyFill="1" applyBorder="1" applyAlignment="1" applyProtection="1">
      <alignment horizontal="center" vertical="center" wrapText="1"/>
      <protection hidden="1"/>
    </xf>
    <xf numFmtId="0" fontId="4" fillId="15" borderId="22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23" xfId="0" applyNumberFormat="1" applyFont="1" applyFill="1" applyBorder="1" applyAlignment="1" applyProtection="1">
      <alignment horizontal="right" vertical="center" indent="1"/>
      <protection hidden="1"/>
    </xf>
    <xf numFmtId="0" fontId="22" fillId="10" borderId="22" xfId="0" applyNumberFormat="1" applyFont="1" applyFill="1" applyBorder="1" applyAlignment="1" applyProtection="1">
      <alignment horizontal="center" vertical="center"/>
      <protection hidden="1"/>
    </xf>
    <xf numFmtId="0" fontId="4" fillId="8" borderId="2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0" applyNumberFormat="1" applyFont="1" applyFill="1" applyBorder="1" applyAlignment="1" applyProtection="1">
      <alignment horizontal="right" vertical="center" wrapText="1" indent="1"/>
      <protection hidden="1"/>
    </xf>
    <xf numFmtId="0" fontId="4" fillId="0" borderId="24" xfId="0" applyNumberFormat="1" applyFont="1" applyFill="1" applyBorder="1" applyAlignment="1" applyProtection="1">
      <alignment horizontal="right" vertical="center" indent="1"/>
      <protection hidden="1"/>
    </xf>
    <xf numFmtId="0" fontId="0" fillId="0" borderId="11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11" borderId="27" xfId="0" applyNumberFormat="1" applyFont="1" applyFill="1" applyBorder="1" applyAlignment="1" applyProtection="1">
      <alignment horizontal="right" vertical="center" wrapText="1" indent="1"/>
    </xf>
    <xf numFmtId="0" fontId="4" fillId="19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164" fontId="4" fillId="0" borderId="26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16" borderId="3" xfId="0" applyNumberFormat="1" applyFont="1" applyFill="1" applyBorder="1" applyAlignment="1" applyProtection="1">
      <alignment horizontal="right" vertical="center" wrapText="1" indent="1"/>
    </xf>
    <xf numFmtId="0" fontId="38" fillId="0" borderId="27" xfId="0" applyNumberFormat="1" applyFont="1" applyFill="1" applyBorder="1" applyAlignment="1" applyProtection="1">
      <alignment horizontal="left" vertical="center" indent="1"/>
    </xf>
    <xf numFmtId="164" fontId="19" fillId="11" borderId="1" xfId="0" applyNumberFormat="1" applyFont="1" applyFill="1" applyBorder="1" applyAlignment="1" applyProtection="1">
      <alignment horizontal="right" vertical="center" wrapText="1" indent="1"/>
    </xf>
    <xf numFmtId="0" fontId="39" fillId="0" borderId="11" xfId="0" applyNumberFormat="1" applyFont="1" applyFill="1" applyBorder="1" applyAlignment="1" applyProtection="1">
      <alignment horizontal="left" vertical="center" indent="1"/>
    </xf>
    <xf numFmtId="0" fontId="8" fillId="15" borderId="28" xfId="0" applyNumberFormat="1" applyFont="1" applyFill="1" applyBorder="1" applyAlignment="1" applyProtection="1">
      <alignment horizontal="center" textRotation="90" wrapText="1"/>
    </xf>
    <xf numFmtId="0" fontId="8" fillId="15" borderId="29" xfId="0" applyNumberFormat="1" applyFont="1" applyFill="1" applyBorder="1" applyAlignment="1" applyProtection="1">
      <alignment horizontal="center" textRotation="90" wrapText="1"/>
    </xf>
    <xf numFmtId="0" fontId="8" fillId="15" borderId="5" xfId="0" applyNumberFormat="1" applyFont="1" applyFill="1" applyBorder="1" applyAlignment="1" applyProtection="1">
      <alignment horizontal="center" textRotation="90" wrapText="1"/>
    </xf>
    <xf numFmtId="0" fontId="40" fillId="15" borderId="30" xfId="0" applyNumberFormat="1" applyFont="1" applyFill="1" applyBorder="1" applyAlignment="1" applyProtection="1">
      <alignment horizontal="center" textRotation="90" wrapText="1"/>
    </xf>
    <xf numFmtId="164" fontId="19" fillId="11" borderId="3" xfId="0" applyNumberFormat="1" applyFont="1" applyFill="1" applyBorder="1" applyAlignment="1" applyProtection="1">
      <alignment horizontal="right" vertical="center" wrapText="1" indent="1"/>
    </xf>
    <xf numFmtId="0" fontId="41" fillId="3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Protection="1">
      <protection hidden="1"/>
    </xf>
    <xf numFmtId="0" fontId="1" fillId="19" borderId="31" xfId="0" applyFont="1" applyFill="1" applyBorder="1" applyAlignment="1" applyProtection="1">
      <alignment horizontal="left" vertical="center"/>
      <protection hidden="1"/>
    </xf>
    <xf numFmtId="0" fontId="1" fillId="7" borderId="31" xfId="0" applyFont="1" applyFill="1" applyBorder="1" applyAlignment="1" applyProtection="1">
      <alignment horizontal="left" vertical="center"/>
      <protection hidden="1"/>
    </xf>
    <xf numFmtId="0" fontId="43" fillId="3" borderId="0" xfId="0" applyFont="1" applyFill="1" applyBorder="1" applyAlignment="1" applyProtection="1">
      <alignment horizontal="left" vertical="center"/>
      <protection hidden="1"/>
    </xf>
    <xf numFmtId="0" fontId="44" fillId="3" borderId="0" xfId="0" applyFont="1" applyFill="1" applyBorder="1" applyAlignment="1" applyProtection="1">
      <alignment horizontal="left" vertical="center"/>
      <protection hidden="1"/>
    </xf>
    <xf numFmtId="0" fontId="13" fillId="14" borderId="29" xfId="0" applyNumberFormat="1" applyFont="1" applyFill="1" applyBorder="1" applyAlignment="1" applyProtection="1">
      <alignment horizontal="center" textRotation="90" wrapText="1"/>
    </xf>
    <xf numFmtId="0" fontId="8" fillId="5" borderId="28" xfId="0" applyNumberFormat="1" applyFont="1" applyFill="1" applyBorder="1" applyAlignment="1" applyProtection="1">
      <alignment horizontal="center" textRotation="90" wrapText="1"/>
    </xf>
    <xf numFmtId="0" fontId="25" fillId="5" borderId="30" xfId="0" applyNumberFormat="1" applyFont="1" applyFill="1" applyBorder="1" applyAlignment="1" applyProtection="1">
      <alignment horizontal="center" textRotation="90" wrapText="1"/>
    </xf>
    <xf numFmtId="0" fontId="45" fillId="5" borderId="13" xfId="0" applyNumberFormat="1" applyFont="1" applyFill="1" applyBorder="1" applyAlignment="1" applyProtection="1">
      <alignment horizontal="center" textRotation="90" wrapText="1"/>
    </xf>
    <xf numFmtId="0" fontId="25" fillId="15" borderId="5" xfId="0" applyNumberFormat="1" applyFont="1" applyFill="1" applyBorder="1" applyAlignment="1" applyProtection="1">
      <alignment horizontal="center" textRotation="90" wrapText="1"/>
    </xf>
    <xf numFmtId="0" fontId="45" fillId="15" borderId="13" xfId="0" applyNumberFormat="1" applyFont="1" applyFill="1" applyBorder="1" applyAlignment="1" applyProtection="1">
      <alignment horizontal="center" textRotation="90" wrapText="1"/>
    </xf>
    <xf numFmtId="0" fontId="11" fillId="5" borderId="15" xfId="0" applyNumberFormat="1" applyFont="1" applyFill="1" applyBorder="1" applyAlignment="1" applyProtection="1">
      <alignment horizontal="center" vertical="center" textRotation="90" wrapText="1"/>
    </xf>
    <xf numFmtId="0" fontId="4" fillId="5" borderId="16" xfId="0" applyNumberFormat="1" applyFont="1" applyFill="1" applyBorder="1" applyAlignment="1" applyProtection="1">
      <alignment horizontal="center" vertical="center" textRotation="90" wrapText="1"/>
    </xf>
    <xf numFmtId="0" fontId="11" fillId="5" borderId="14" xfId="0" applyNumberFormat="1" applyFont="1" applyFill="1" applyBorder="1" applyAlignment="1" applyProtection="1">
      <alignment horizontal="center" vertical="center" textRotation="90" wrapText="1"/>
    </xf>
    <xf numFmtId="0" fontId="4" fillId="19" borderId="0" xfId="0" applyFont="1" applyFill="1" applyAlignment="1" applyProtection="1">
      <alignment horizontal="right" vertical="center"/>
    </xf>
    <xf numFmtId="0" fontId="3" fillId="20" borderId="32" xfId="0" applyFont="1" applyFill="1" applyBorder="1" applyAlignment="1" applyProtection="1">
      <alignment horizontal="center" vertical="center"/>
    </xf>
    <xf numFmtId="14" fontId="0" fillId="0" borderId="32" xfId="0" applyNumberFormat="1" applyBorder="1" applyAlignment="1" applyProtection="1">
      <alignment horizontal="center"/>
    </xf>
    <xf numFmtId="14" fontId="0" fillId="0" borderId="33" xfId="0" applyNumberFormat="1" applyBorder="1" applyAlignment="1" applyProtection="1">
      <alignment horizontal="center" vertical="center"/>
    </xf>
    <xf numFmtId="14" fontId="0" fillId="0" borderId="32" xfId="0" applyNumberFormat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 applyProtection="1">
      <alignment horizontal="center"/>
    </xf>
    <xf numFmtId="0" fontId="3" fillId="20" borderId="33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5" borderId="1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1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23" xfId="0" applyNumberFormat="1" applyFont="1" applyFill="1" applyBorder="1" applyAlignment="1" applyProtection="1">
      <alignment horizontal="right" vertical="center" indent="1"/>
      <protection hidden="1"/>
    </xf>
    <xf numFmtId="164" fontId="4" fillId="5" borderId="18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18" xfId="0" applyNumberFormat="1" applyFont="1" applyFill="1" applyBorder="1" applyAlignment="1" applyProtection="1">
      <alignment horizontal="right" vertical="center" indent="1"/>
      <protection hidden="1"/>
    </xf>
    <xf numFmtId="0" fontId="0" fillId="0" borderId="34" xfId="0" applyBorder="1"/>
    <xf numFmtId="0" fontId="31" fillId="0" borderId="35" xfId="0" applyNumberFormat="1" applyFont="1" applyFill="1" applyBorder="1" applyAlignment="1" applyProtection="1">
      <alignment horizontal="right" vertical="center"/>
      <protection hidden="1"/>
    </xf>
    <xf numFmtId="0" fontId="46" fillId="0" borderId="36" xfId="0" applyNumberFormat="1" applyFont="1" applyFill="1" applyBorder="1" applyAlignment="1" applyProtection="1">
      <alignment horizontal="right" vertical="center"/>
      <protection hidden="1"/>
    </xf>
    <xf numFmtId="0" fontId="47" fillId="0" borderId="36" xfId="0" applyNumberFormat="1" applyFont="1" applyFill="1" applyBorder="1" applyAlignment="1" applyProtection="1">
      <alignment horizontal="right" vertical="center"/>
      <protection hidden="1"/>
    </xf>
    <xf numFmtId="0" fontId="46" fillId="0" borderId="37" xfId="0" applyNumberFormat="1" applyFont="1" applyFill="1" applyBorder="1" applyAlignment="1" applyProtection="1">
      <alignment horizontal="right" vertical="center"/>
      <protection hidden="1"/>
    </xf>
    <xf numFmtId="1" fontId="10" fillId="0" borderId="38" xfId="0" applyNumberFormat="1" applyFont="1" applyFill="1" applyBorder="1" applyAlignment="1" applyProtection="1">
      <alignment horizontal="right" vertical="center" wrapText="1" indent="1"/>
      <protection hidden="1"/>
    </xf>
    <xf numFmtId="1" fontId="10" fillId="0" borderId="39" xfId="0" applyNumberFormat="1" applyFont="1" applyFill="1" applyBorder="1" applyAlignment="1" applyProtection="1">
      <alignment horizontal="right" vertical="center" wrapText="1" indent="1"/>
      <protection hidden="1"/>
    </xf>
    <xf numFmtId="1" fontId="10" fillId="0" borderId="37" xfId="0" applyNumberFormat="1" applyFont="1" applyFill="1" applyBorder="1" applyAlignment="1" applyProtection="1">
      <alignment horizontal="right" vertical="center" wrapText="1" indent="1"/>
      <protection hidden="1"/>
    </xf>
    <xf numFmtId="1" fontId="10" fillId="10" borderId="39" xfId="0" applyNumberFormat="1" applyFont="1" applyFill="1" applyBorder="1" applyAlignment="1" applyProtection="1">
      <alignment horizontal="right" vertical="center" wrapText="1" indent="1"/>
      <protection hidden="1"/>
    </xf>
    <xf numFmtId="1" fontId="10" fillId="5" borderId="37" xfId="0" applyNumberFormat="1" applyFont="1" applyFill="1" applyBorder="1" applyAlignment="1" applyProtection="1">
      <alignment horizontal="right" vertical="center" wrapText="1" indent="1"/>
      <protection hidden="1"/>
    </xf>
    <xf numFmtId="1" fontId="10" fillId="10" borderId="37" xfId="0" applyNumberFormat="1" applyFont="1" applyFill="1" applyBorder="1" applyAlignment="1" applyProtection="1">
      <alignment horizontal="right" vertical="center" wrapText="1" indent="1"/>
      <protection hidden="1"/>
    </xf>
    <xf numFmtId="166" fontId="4" fillId="5" borderId="11" xfId="0" applyNumberFormat="1" applyFont="1" applyFill="1" applyBorder="1" applyAlignment="1" applyProtection="1">
      <alignment vertical="center"/>
      <protection hidden="1"/>
    </xf>
    <xf numFmtId="0" fontId="26" fillId="21" borderId="1" xfId="0" applyNumberFormat="1" applyFont="1" applyFill="1" applyBorder="1" applyAlignment="1" applyProtection="1">
      <alignment horizontal="left" vertical="center" indent="1"/>
      <protection hidden="1"/>
    </xf>
    <xf numFmtId="168" fontId="26" fillId="21" borderId="1" xfId="0" applyNumberFormat="1" applyFont="1" applyFill="1" applyBorder="1" applyAlignment="1" applyProtection="1">
      <alignment horizontal="left" vertical="center" indent="1"/>
      <protection hidden="1"/>
    </xf>
    <xf numFmtId="0" fontId="14" fillId="21" borderId="1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1" xfId="0" applyNumberFormat="1" applyFont="1" applyFill="1" applyBorder="1" applyAlignment="1" applyProtection="1">
      <alignment horizontal="center" vertical="center"/>
      <protection locked="0" hidden="1"/>
    </xf>
    <xf numFmtId="164" fontId="19" fillId="21" borderId="1" xfId="0" applyNumberFormat="1" applyFont="1" applyFill="1" applyBorder="1" applyAlignment="1" applyProtection="1">
      <alignment horizontal="right" vertical="center" wrapText="1" indent="1"/>
    </xf>
    <xf numFmtId="0" fontId="19" fillId="3" borderId="0" xfId="0" applyFont="1" applyFill="1" applyBorder="1" applyAlignment="1" applyProtection="1">
      <alignment horizontal="right" vertical="center"/>
      <protection hidden="1"/>
    </xf>
    <xf numFmtId="49" fontId="48" fillId="4" borderId="7" xfId="0" applyNumberFormat="1" applyFont="1" applyFill="1" applyBorder="1" applyAlignment="1" applyProtection="1">
      <alignment horizontal="right" vertical="center"/>
    </xf>
    <xf numFmtId="49" fontId="32" fillId="8" borderId="5" xfId="0" applyNumberFormat="1" applyFont="1" applyFill="1" applyBorder="1" applyAlignment="1" applyProtection="1">
      <alignment horizontal="center" wrapText="1"/>
      <protection hidden="1"/>
    </xf>
    <xf numFmtId="49" fontId="26" fillId="8" borderId="5" xfId="0" applyNumberFormat="1" applyFont="1" applyFill="1" applyBorder="1" applyAlignment="1" applyProtection="1">
      <alignment horizontal="center"/>
      <protection hidden="1"/>
    </xf>
    <xf numFmtId="164" fontId="32" fillId="15" borderId="5" xfId="0" applyNumberFormat="1" applyFont="1" applyFill="1" applyBorder="1" applyAlignment="1" applyProtection="1">
      <alignment horizontal="center" wrapText="1"/>
      <protection hidden="1"/>
    </xf>
    <xf numFmtId="49" fontId="26" fillId="8" borderId="6" xfId="0" applyNumberFormat="1" applyFont="1" applyFill="1" applyBorder="1" applyAlignment="1" applyProtection="1">
      <alignment horizontal="center"/>
      <protection hidden="1"/>
    </xf>
    <xf numFmtId="49" fontId="32" fillId="8" borderId="6" xfId="0" applyNumberFormat="1" applyFont="1" applyFill="1" applyBorder="1" applyAlignment="1" applyProtection="1">
      <alignment horizontal="center" wrapText="1"/>
      <protection hidden="1"/>
    </xf>
    <xf numFmtId="0" fontId="13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 indent="4"/>
      <protection hidden="1"/>
    </xf>
    <xf numFmtId="0" fontId="8" fillId="0" borderId="1" xfId="0" applyFont="1" applyBorder="1" applyAlignment="1" applyProtection="1">
      <alignment horizontal="left" vertical="center" indent="4"/>
      <protection locked="0" hidden="1"/>
    </xf>
    <xf numFmtId="0" fontId="0" fillId="0" borderId="0" xfId="0" applyProtection="1">
      <protection locked="0"/>
    </xf>
    <xf numFmtId="0" fontId="13" fillId="9" borderId="1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165" fontId="0" fillId="0" borderId="40" xfId="0" applyNumberForma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vertical="center"/>
    </xf>
    <xf numFmtId="0" fontId="26" fillId="23" borderId="41" xfId="0" applyFont="1" applyFill="1" applyBorder="1" applyAlignment="1" applyProtection="1">
      <alignment horizontal="left" vertical="top"/>
    </xf>
    <xf numFmtId="0" fontId="26" fillId="23" borderId="43" xfId="0" applyFont="1" applyFill="1" applyBorder="1" applyAlignment="1" applyProtection="1">
      <alignment horizontal="left" vertical="top"/>
    </xf>
    <xf numFmtId="0" fontId="13" fillId="23" borderId="41" xfId="0" applyFont="1" applyFill="1" applyBorder="1" applyAlignment="1" applyProtection="1">
      <alignment horizontal="left" vertical="top"/>
    </xf>
    <xf numFmtId="0" fontId="13" fillId="0" borderId="0" xfId="0" applyFont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vertical="center"/>
    </xf>
    <xf numFmtId="0" fontId="13" fillId="0" borderId="40" xfId="0" applyFont="1" applyBorder="1" applyAlignment="1" applyProtection="1">
      <alignment vertical="center"/>
    </xf>
    <xf numFmtId="0" fontId="4" fillId="13" borderId="40" xfId="0" applyFont="1" applyFill="1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/>
    </xf>
    <xf numFmtId="14" fontId="0" fillId="0" borderId="40" xfId="0" applyNumberFormat="1" applyBorder="1" applyAlignment="1" applyProtection="1">
      <alignment horizontal="center" vertical="center"/>
    </xf>
    <xf numFmtId="0" fontId="26" fillId="22" borderId="1" xfId="0" applyFont="1" applyFill="1" applyBorder="1" applyAlignment="1" applyProtection="1">
      <alignment horizontal="center" vertical="center" textRotation="90" wrapText="1"/>
    </xf>
    <xf numFmtId="14" fontId="0" fillId="0" borderId="19" xfId="0" applyNumberFormat="1" applyBorder="1" applyAlignment="1" applyProtection="1">
      <alignment horizontal="center" vertical="center"/>
    </xf>
    <xf numFmtId="0" fontId="26" fillId="25" borderId="1" xfId="0" applyFont="1" applyFill="1" applyBorder="1" applyAlignment="1" applyProtection="1">
      <alignment horizontal="center" vertical="center" textRotation="90" wrapText="1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23" borderId="28" xfId="0" applyFont="1" applyFill="1" applyBorder="1" applyAlignment="1" applyProtection="1">
      <alignment horizontal="center" vertical="top"/>
    </xf>
    <xf numFmtId="0" fontId="13" fillId="17" borderId="20" xfId="0" applyFont="1" applyFill="1" applyBorder="1" applyAlignment="1" applyProtection="1">
      <alignment horizontal="left" vertical="center"/>
    </xf>
    <xf numFmtId="0" fontId="13" fillId="17" borderId="1" xfId="0" applyFont="1" applyFill="1" applyBorder="1" applyAlignment="1" applyProtection="1">
      <alignment horizontal="left" vertical="center"/>
    </xf>
    <xf numFmtId="0" fontId="4" fillId="17" borderId="46" xfId="0" applyFont="1" applyFill="1" applyBorder="1" applyAlignment="1" applyProtection="1">
      <alignment horizontal="center" vertical="center"/>
    </xf>
    <xf numFmtId="14" fontId="0" fillId="0" borderId="46" xfId="0" applyNumberFormat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 wrapText="1"/>
    </xf>
    <xf numFmtId="0" fontId="26" fillId="23" borderId="42" xfId="0" applyFont="1" applyFill="1" applyBorder="1" applyAlignment="1" applyProtection="1">
      <alignment horizontal="left" vertical="top"/>
    </xf>
    <xf numFmtId="0" fontId="13" fillId="23" borderId="42" xfId="0" applyFont="1" applyFill="1" applyBorder="1" applyAlignment="1" applyProtection="1">
      <alignment horizontal="left" vertical="top"/>
    </xf>
    <xf numFmtId="0" fontId="26" fillId="23" borderId="44" xfId="0" applyFont="1" applyFill="1" applyBorder="1" applyAlignment="1" applyProtection="1">
      <alignment horizontal="left" vertical="top"/>
    </xf>
    <xf numFmtId="0" fontId="26" fillId="0" borderId="32" xfId="0" applyFont="1" applyFill="1" applyBorder="1" applyAlignment="1" applyProtection="1">
      <alignment horizontal="center" vertical="center"/>
    </xf>
    <xf numFmtId="0" fontId="26" fillId="2" borderId="5" xfId="0" applyFont="1" applyFill="1" applyBorder="1" applyAlignment="1" applyProtection="1">
      <alignment horizontal="center" vertical="center" textRotation="90"/>
    </xf>
    <xf numFmtId="0" fontId="4" fillId="26" borderId="28" xfId="0" applyFont="1" applyFill="1" applyBorder="1" applyAlignment="1" applyProtection="1">
      <alignment horizontal="center" vertical="top"/>
    </xf>
    <xf numFmtId="0" fontId="26" fillId="26" borderId="41" xfId="0" applyFont="1" applyFill="1" applyBorder="1" applyAlignment="1" applyProtection="1">
      <alignment horizontal="left" vertical="top"/>
    </xf>
    <xf numFmtId="0" fontId="26" fillId="26" borderId="42" xfId="0" applyFont="1" applyFill="1" applyBorder="1" applyAlignment="1" applyProtection="1">
      <alignment horizontal="left" vertical="top"/>
    </xf>
    <xf numFmtId="0" fontId="13" fillId="26" borderId="41" xfId="0" applyFont="1" applyFill="1" applyBorder="1" applyAlignment="1" applyProtection="1">
      <alignment horizontal="left" vertical="top"/>
    </xf>
    <xf numFmtId="0" fontId="13" fillId="26" borderId="42" xfId="0" applyFont="1" applyFill="1" applyBorder="1" applyAlignment="1" applyProtection="1">
      <alignment horizontal="left" vertical="top"/>
    </xf>
    <xf numFmtId="0" fontId="26" fillId="26" borderId="43" xfId="0" applyFont="1" applyFill="1" applyBorder="1" applyAlignment="1" applyProtection="1">
      <alignment horizontal="left" vertical="top"/>
    </xf>
    <xf numFmtId="0" fontId="26" fillId="26" borderId="44" xfId="0" applyFont="1" applyFill="1" applyBorder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 wrapText="1"/>
    </xf>
    <xf numFmtId="0" fontId="4" fillId="12" borderId="46" xfId="0" applyFont="1" applyFill="1" applyBorder="1" applyAlignment="1" applyProtection="1">
      <alignment horizontal="center" vertical="center"/>
    </xf>
    <xf numFmtId="0" fontId="50" fillId="24" borderId="47" xfId="0" applyFont="1" applyFill="1" applyBorder="1" applyAlignment="1" applyProtection="1">
      <alignment horizontal="center" vertical="center"/>
      <protection locked="0"/>
    </xf>
    <xf numFmtId="0" fontId="50" fillId="0" borderId="5" xfId="0" applyFont="1" applyFill="1" applyBorder="1" applyAlignment="1" applyProtection="1">
      <alignment horizontal="center" vertical="center"/>
      <protection locked="0"/>
    </xf>
    <xf numFmtId="0" fontId="50" fillId="0" borderId="40" xfId="0" applyFont="1" applyFill="1" applyBorder="1" applyAlignment="1" applyProtection="1">
      <alignment horizontal="center" vertical="center"/>
      <protection locked="0"/>
    </xf>
    <xf numFmtId="49" fontId="13" fillId="10" borderId="1" xfId="0" applyNumberFormat="1" applyFont="1" applyFill="1" applyBorder="1" applyAlignment="1" applyProtection="1">
      <alignment vertical="center"/>
      <protection locked="0"/>
    </xf>
    <xf numFmtId="49" fontId="13" fillId="10" borderId="40" xfId="0" applyNumberFormat="1" applyFont="1" applyFill="1" applyBorder="1" applyAlignment="1" applyProtection="1">
      <alignment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</xf>
    <xf numFmtId="0" fontId="0" fillId="0" borderId="0" xfId="0" applyFill="1"/>
    <xf numFmtId="0" fontId="51" fillId="0" borderId="0" xfId="0" applyFont="1" applyFill="1"/>
    <xf numFmtId="0" fontId="52" fillId="0" borderId="0" xfId="0" applyFont="1" applyFill="1" applyAlignment="1">
      <alignment horizontal="center"/>
    </xf>
    <xf numFmtId="0" fontId="53" fillId="0" borderId="0" xfId="0" applyFont="1" applyFill="1"/>
    <xf numFmtId="0" fontId="54" fillId="0" borderId="0" xfId="0" applyFont="1" applyFill="1"/>
    <xf numFmtId="0" fontId="22" fillId="0" borderId="0" xfId="0" applyFont="1" applyFill="1" applyAlignment="1">
      <alignment textRotation="90"/>
    </xf>
    <xf numFmtId="0" fontId="22" fillId="0" borderId="0" xfId="0" applyFont="1" applyAlignment="1">
      <alignment textRotation="90"/>
    </xf>
    <xf numFmtId="0" fontId="32" fillId="0" borderId="0" xfId="0" applyFont="1" applyAlignment="1">
      <alignment horizontal="center" textRotation="90"/>
    </xf>
    <xf numFmtId="1" fontId="6" fillId="0" borderId="42" xfId="0" applyNumberFormat="1" applyFont="1" applyBorder="1" applyAlignment="1">
      <alignment horizontal="center" vertical="center"/>
    </xf>
    <xf numFmtId="0" fontId="22" fillId="3" borderId="1" xfId="0" applyNumberFormat="1" applyFont="1" applyFill="1" applyBorder="1" applyAlignment="1" applyProtection="1">
      <alignment horizontal="center" textRotation="90"/>
      <protection hidden="1"/>
    </xf>
    <xf numFmtId="0" fontId="22" fillId="11" borderId="1" xfId="0" applyNumberFormat="1" applyFont="1" applyFill="1" applyBorder="1" applyAlignment="1" applyProtection="1">
      <alignment horizontal="center" textRotation="90"/>
      <protection hidden="1"/>
    </xf>
    <xf numFmtId="0" fontId="22" fillId="0" borderId="1" xfId="0" applyNumberFormat="1" applyFont="1" applyFill="1" applyBorder="1" applyAlignment="1" applyProtection="1">
      <alignment horizontal="center" textRotation="90"/>
      <protection hidden="1"/>
    </xf>
    <xf numFmtId="49" fontId="22" fillId="0" borderId="8" xfId="0" applyNumberFormat="1" applyFont="1" applyFill="1" applyBorder="1" applyAlignment="1" applyProtection="1">
      <alignment textRotation="90"/>
      <protection hidden="1"/>
    </xf>
    <xf numFmtId="0" fontId="22" fillId="0" borderId="0" xfId="0" applyFont="1" applyFill="1"/>
    <xf numFmtId="0" fontId="22" fillId="0" borderId="0" xfId="0" applyFont="1"/>
    <xf numFmtId="0" fontId="32" fillId="15" borderId="10" xfId="0" applyFont="1" applyFill="1" applyBorder="1" applyAlignment="1">
      <alignment horizontal="center"/>
    </xf>
    <xf numFmtId="164" fontId="55" fillId="15" borderId="9" xfId="0" applyNumberFormat="1" applyFont="1" applyFill="1" applyBorder="1" applyAlignment="1" applyProtection="1">
      <alignment horizontal="right" wrapText="1"/>
      <protection hidden="1"/>
    </xf>
    <xf numFmtId="169" fontId="55" fillId="3" borderId="1" xfId="0" applyNumberFormat="1" applyFont="1" applyFill="1" applyBorder="1" applyAlignment="1" applyProtection="1">
      <alignment horizontal="center" vertical="center"/>
      <protection hidden="1"/>
    </xf>
    <xf numFmtId="169" fontId="55" fillId="11" borderId="1" xfId="0" applyNumberFormat="1" applyFont="1" applyFill="1" applyBorder="1" applyAlignment="1" applyProtection="1">
      <alignment horizontal="center" vertical="center"/>
      <protection hidden="1"/>
    </xf>
    <xf numFmtId="169" fontId="55" fillId="0" borderId="1" xfId="0" applyNumberFormat="1" applyFont="1" applyFill="1" applyBorder="1" applyAlignment="1" applyProtection="1">
      <alignment horizontal="center" vertical="center"/>
      <protection hidden="1"/>
    </xf>
    <xf numFmtId="1" fontId="56" fillId="0" borderId="1" xfId="0" applyNumberFormat="1" applyFont="1" applyFill="1" applyBorder="1" applyAlignment="1" applyProtection="1">
      <alignment horizontal="center" vertical="center"/>
      <protection hidden="1"/>
    </xf>
    <xf numFmtId="1" fontId="55" fillId="0" borderId="1" xfId="0" applyNumberFormat="1" applyFont="1" applyFill="1" applyBorder="1" applyAlignment="1" applyProtection="1">
      <alignment horizontal="center" vertical="center"/>
      <protection hidden="1"/>
    </xf>
    <xf numFmtId="14" fontId="57" fillId="5" borderId="5" xfId="0" applyNumberFormat="1" applyFont="1" applyFill="1" applyBorder="1" applyAlignment="1">
      <alignment horizontal="center" vertical="center"/>
    </xf>
    <xf numFmtId="14" fontId="58" fillId="5" borderId="1" xfId="0" applyNumberFormat="1" applyFont="1" applyFill="1" applyBorder="1" applyAlignment="1">
      <alignment horizontal="left" vertical="center" indent="1"/>
    </xf>
    <xf numFmtId="0" fontId="55" fillId="3" borderId="1" xfId="0" applyNumberFormat="1" applyFont="1" applyFill="1" applyBorder="1" applyAlignment="1">
      <alignment horizontal="center" vertical="center"/>
    </xf>
    <xf numFmtId="14" fontId="57" fillId="5" borderId="6" xfId="0" applyNumberFormat="1" applyFont="1" applyFill="1" applyBorder="1" applyAlignment="1">
      <alignment horizontal="center" vertical="center"/>
    </xf>
    <xf numFmtId="14" fontId="57" fillId="5" borderId="7" xfId="0" applyNumberFormat="1" applyFont="1" applyFill="1" applyBorder="1" applyAlignment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59" fillId="0" borderId="0" xfId="0" applyFont="1" applyFill="1"/>
    <xf numFmtId="0" fontId="8" fillId="0" borderId="1" xfId="0" applyFont="1" applyFill="1" applyBorder="1" applyAlignment="1" applyProtection="1">
      <alignment horizontal="left" vertical="center" indent="2"/>
      <protection locked="0" hidden="1"/>
    </xf>
    <xf numFmtId="0" fontId="8" fillId="0" borderId="1" xfId="0" applyFont="1" applyBorder="1" applyAlignment="1" applyProtection="1">
      <alignment horizontal="left" vertical="center" indent="2"/>
      <protection locked="0" hidden="1"/>
    </xf>
    <xf numFmtId="0" fontId="60" fillId="0" borderId="0" xfId="0" applyFont="1" applyAlignment="1" applyProtection="1">
      <alignment horizontal="left" vertical="center"/>
    </xf>
    <xf numFmtId="0" fontId="61" fillId="0" borderId="0" xfId="0" applyFont="1" applyAlignment="1" applyProtection="1">
      <alignment horizontal="left" vertical="center"/>
    </xf>
    <xf numFmtId="1" fontId="55" fillId="3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right" vertical="center" indent="1"/>
    </xf>
    <xf numFmtId="49" fontId="0" fillId="0" borderId="0" xfId="0" applyNumberFormat="1" applyAlignment="1">
      <alignment horizontal="right" vertical="center" indent="1"/>
    </xf>
    <xf numFmtId="0" fontId="0" fillId="0" borderId="0" xfId="0" applyAlignment="1">
      <alignment horizontal="left" vertical="center" wrapText="1" indent="1"/>
    </xf>
    <xf numFmtId="0" fontId="4" fillId="28" borderId="32" xfId="0" applyFont="1" applyFill="1" applyBorder="1" applyAlignment="1">
      <alignment horizontal="left" vertical="center" wrapText="1" indent="1"/>
    </xf>
    <xf numFmtId="0" fontId="1" fillId="0" borderId="32" xfId="0" applyFont="1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49" fontId="0" fillId="0" borderId="32" xfId="0" applyNumberFormat="1" applyBorder="1" applyAlignment="1">
      <alignment horizontal="right" vertical="top" indent="1"/>
    </xf>
    <xf numFmtId="14" fontId="0" fillId="0" borderId="32" xfId="0" applyNumberFormat="1" applyBorder="1" applyAlignment="1">
      <alignment horizontal="right" vertical="top" indent="1"/>
    </xf>
    <xf numFmtId="49" fontId="1" fillId="0" borderId="32" xfId="0" applyNumberFormat="1" applyFont="1" applyBorder="1" applyAlignment="1">
      <alignment horizontal="right" vertical="top" indent="1"/>
    </xf>
    <xf numFmtId="0" fontId="0" fillId="0" borderId="32" xfId="0" applyBorder="1" applyAlignment="1">
      <alignment horizontal="right" vertical="top" indent="1"/>
    </xf>
    <xf numFmtId="49" fontId="4" fillId="28" borderId="32" xfId="0" applyNumberFormat="1" applyFont="1" applyFill="1" applyBorder="1" applyAlignment="1">
      <alignment horizontal="center" vertical="center"/>
    </xf>
    <xf numFmtId="0" fontId="4" fillId="28" borderId="32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hidden="1"/>
    </xf>
    <xf numFmtId="0" fontId="4" fillId="28" borderId="32" xfId="0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 applyProtection="1">
      <alignment horizontal="center" vertical="center"/>
      <protection hidden="1"/>
    </xf>
    <xf numFmtId="0" fontId="11" fillId="5" borderId="32" xfId="0" applyFont="1" applyFill="1" applyBorder="1" applyAlignment="1" applyProtection="1">
      <alignment horizontal="center" vertical="center"/>
      <protection hidden="1"/>
    </xf>
    <xf numFmtId="0" fontId="4" fillId="7" borderId="32" xfId="0" applyFont="1" applyFill="1" applyBorder="1" applyAlignment="1" applyProtection="1">
      <alignment horizontal="center" vertical="center"/>
      <protection hidden="1"/>
    </xf>
    <xf numFmtId="0" fontId="4" fillId="27" borderId="32" xfId="0" applyFont="1" applyFill="1" applyBorder="1" applyAlignment="1" applyProtection="1">
      <alignment horizontal="center" vertical="center"/>
      <protection hidden="1"/>
    </xf>
    <xf numFmtId="0" fontId="11" fillId="2" borderId="32" xfId="0" applyFont="1" applyFill="1" applyBorder="1" applyAlignment="1" applyProtection="1">
      <alignment horizontal="center" vertical="center"/>
      <protection hidden="1"/>
    </xf>
    <xf numFmtId="0" fontId="3" fillId="10" borderId="1" xfId="0" applyNumberFormat="1" applyFont="1" applyFill="1" applyBorder="1" applyAlignment="1" applyProtection="1">
      <alignment horizontal="center" vertical="center"/>
      <protection hidden="1"/>
    </xf>
    <xf numFmtId="164" fontId="4" fillId="18" borderId="10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18" borderId="28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5" borderId="40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40" xfId="0" applyNumberFormat="1" applyFont="1" applyFill="1" applyBorder="1" applyAlignment="1" applyProtection="1">
      <alignment horizontal="right" vertical="center" indent="1"/>
      <protection hidden="1"/>
    </xf>
    <xf numFmtId="164" fontId="4" fillId="18" borderId="50" xfId="0" applyNumberFormat="1" applyFont="1" applyFill="1" applyBorder="1" applyAlignment="1" applyProtection="1">
      <alignment horizontal="right" vertical="center" indent="1"/>
      <protection hidden="1"/>
    </xf>
    <xf numFmtId="1" fontId="10" fillId="18" borderId="5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10" borderId="22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49" xfId="0" applyNumberFormat="1" applyFont="1" applyFill="1" applyBorder="1" applyAlignment="1" applyProtection="1">
      <alignment horizontal="right" vertical="center" indent="1"/>
      <protection hidden="1"/>
    </xf>
    <xf numFmtId="164" fontId="14" fillId="15" borderId="6" xfId="0" applyNumberFormat="1" applyFont="1" applyFill="1" applyBorder="1" applyAlignment="1" applyProtection="1">
      <alignment horizontal="center" wrapText="1"/>
      <protection hidden="1"/>
    </xf>
    <xf numFmtId="0" fontId="63" fillId="3" borderId="0" xfId="0" applyFont="1" applyFill="1" applyBorder="1" applyAlignment="1" applyProtection="1">
      <alignment horizontal="left" vertical="center"/>
      <protection hidden="1"/>
    </xf>
    <xf numFmtId="0" fontId="1" fillId="17" borderId="1" xfId="0" applyFont="1" applyFill="1" applyBorder="1" applyAlignment="1" applyProtection="1">
      <alignment horizontal="left" vertical="center"/>
    </xf>
    <xf numFmtId="0" fontId="13" fillId="0" borderId="52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0" fontId="13" fillId="0" borderId="28" xfId="0" applyFont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left" vertical="center"/>
    </xf>
    <xf numFmtId="0" fontId="13" fillId="0" borderId="6" xfId="0" applyFont="1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4" fillId="29" borderId="5" xfId="0" applyFont="1" applyFill="1" applyBorder="1" applyAlignment="1" applyProtection="1">
      <alignment horizontal="center" vertical="center"/>
      <protection locked="0"/>
    </xf>
    <xf numFmtId="0" fontId="1" fillId="30" borderId="1" xfId="0" applyFont="1" applyFill="1" applyBorder="1" applyAlignment="1" applyProtection="1">
      <alignment vertical="center"/>
    </xf>
    <xf numFmtId="0" fontId="1" fillId="0" borderId="53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indent="2"/>
      <protection locked="0" hidden="1"/>
    </xf>
    <xf numFmtId="0" fontId="2" fillId="0" borderId="0" xfId="1" applyBorder="1" applyAlignment="1" applyProtection="1">
      <protection locked="0" hidden="1"/>
    </xf>
    <xf numFmtId="0" fontId="4" fillId="17" borderId="19" xfId="0" applyFont="1" applyFill="1" applyBorder="1" applyAlignment="1" applyProtection="1">
      <alignment horizontal="center" vertical="center"/>
    </xf>
    <xf numFmtId="0" fontId="13" fillId="17" borderId="19" xfId="0" applyFont="1" applyFill="1" applyBorder="1" applyAlignment="1" applyProtection="1">
      <alignment horizontal="left" vertical="center"/>
    </xf>
  </cellXfs>
  <cellStyles count="6">
    <cellStyle name="Hyperlink" xfId="1" builtinId="8"/>
    <cellStyle name="Standard" xfId="0" builtinId="0"/>
    <cellStyle name="Standard 2" xfId="3"/>
    <cellStyle name="Standard 2 2" xfId="5"/>
    <cellStyle name="Standard 3" xfId="4"/>
    <cellStyle name="Standard 4" xfId="2"/>
  </cellStyles>
  <dxfs count="6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EE486"/>
      <color rgb="FF0000FF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5262880</xdr:colOff>
      <xdr:row>0</xdr:row>
      <xdr:rowOff>77047</xdr:rowOff>
    </xdr:from>
    <xdr:to>
      <xdr:col>5</xdr:col>
      <xdr:colOff>6390640</xdr:colOff>
      <xdr:row>2</xdr:row>
      <xdr:rowOff>130387</xdr:rowOff>
    </xdr:to>
    <xdr:pic>
      <xdr:nvPicPr>
        <xdr:cNvPr id="1025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1613" y="77047"/>
          <a:ext cx="1127760" cy="3750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419100</xdr:colOff>
      <xdr:row>0</xdr:row>
      <xdr:rowOff>30480</xdr:rowOff>
    </xdr:from>
    <xdr:to>
      <xdr:col>22</xdr:col>
      <xdr:colOff>487680</xdr:colOff>
      <xdr:row>2</xdr:row>
      <xdr:rowOff>45720</xdr:rowOff>
    </xdr:to>
    <xdr:pic>
      <xdr:nvPicPr>
        <xdr:cNvPr id="2049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54640" y="30480"/>
          <a:ext cx="1120140" cy="381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0</xdr:rowOff>
    </xdr:from>
    <xdr:to>
      <xdr:col>4</xdr:col>
      <xdr:colOff>60252</xdr:colOff>
      <xdr:row>2</xdr:row>
      <xdr:rowOff>875</xdr:rowOff>
    </xdr:to>
    <xdr:pic>
      <xdr:nvPicPr>
        <xdr:cNvPr id="3073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7440" y="0"/>
          <a:ext cx="754380" cy="2599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</xdr:colOff>
      <xdr:row>1</xdr:row>
      <xdr:rowOff>373380</xdr:rowOff>
    </xdr:from>
    <xdr:to>
      <xdr:col>5</xdr:col>
      <xdr:colOff>403860</xdr:colOff>
      <xdr:row>2</xdr:row>
      <xdr:rowOff>579120</xdr:rowOff>
    </xdr:to>
    <xdr:pic>
      <xdr:nvPicPr>
        <xdr:cNvPr id="2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" y="495300"/>
          <a:ext cx="281940" cy="800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0</xdr:row>
      <xdr:rowOff>76200</xdr:rowOff>
    </xdr:from>
    <xdr:to>
      <xdr:col>4</xdr:col>
      <xdr:colOff>0</xdr:colOff>
      <xdr:row>2</xdr:row>
      <xdr:rowOff>152400</xdr:rowOff>
    </xdr:to>
    <xdr:pic>
      <xdr:nvPicPr>
        <xdr:cNvPr id="5121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0760" y="76200"/>
          <a:ext cx="1127760" cy="3733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106680</xdr:rowOff>
    </xdr:from>
    <xdr:to>
      <xdr:col>1</xdr:col>
      <xdr:colOff>1173480</xdr:colOff>
      <xdr:row>0</xdr:row>
      <xdr:rowOff>487680</xdr:rowOff>
    </xdr:to>
    <xdr:pic>
      <xdr:nvPicPr>
        <xdr:cNvPr id="6145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" y="106680"/>
          <a:ext cx="1127760" cy="381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952500</xdr:colOff>
      <xdr:row>1</xdr:row>
      <xdr:rowOff>144780</xdr:rowOff>
    </xdr:from>
    <xdr:to>
      <xdr:col>10</xdr:col>
      <xdr:colOff>2080260</xdr:colOff>
      <xdr:row>1</xdr:row>
      <xdr:rowOff>525780</xdr:rowOff>
    </xdr:to>
    <xdr:pic>
      <xdr:nvPicPr>
        <xdr:cNvPr id="7169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71460" y="312420"/>
          <a:ext cx="1127760" cy="381000"/>
        </a:xfrm>
        <a:prstGeom prst="rect">
          <a:avLst/>
        </a:prstGeom>
        <a:noFill/>
        <a:ln w="19050">
          <a:solidFill>
            <a:srgbClr val="FF99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chulferien.org/oesterreich/ferien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D45"/>
  <sheetViews>
    <sheetView showGridLines="0" showRowColHeaders="0" workbookViewId="0"/>
  </sheetViews>
  <sheetFormatPr baseColWidth="10" defaultColWidth="11.5546875" defaultRowHeight="13.2" x14ac:dyDescent="0.25"/>
  <cols>
    <col min="1" max="1" width="7.6640625" style="313" customWidth="1"/>
    <col min="2" max="2" width="9.44140625" style="314" customWidth="1"/>
    <col min="3" max="3" width="12.88671875" style="313" customWidth="1"/>
    <col min="4" max="4" width="57.44140625" style="315" customWidth="1"/>
    <col min="5" max="16384" width="11.5546875" style="313"/>
  </cols>
  <sheetData>
    <row r="2" spans="2:4" x14ac:dyDescent="0.25">
      <c r="B2" s="323" t="s">
        <v>192</v>
      </c>
      <c r="C2" s="324" t="s">
        <v>2</v>
      </c>
      <c r="D2" s="316" t="s">
        <v>193</v>
      </c>
    </row>
    <row r="3" spans="2:4" x14ac:dyDescent="0.25">
      <c r="B3" s="319" t="s">
        <v>194</v>
      </c>
      <c r="C3" s="320">
        <v>39746</v>
      </c>
      <c r="D3" s="317" t="s">
        <v>196</v>
      </c>
    </row>
    <row r="4" spans="2:4" x14ac:dyDescent="0.25">
      <c r="B4" s="321" t="s">
        <v>197</v>
      </c>
      <c r="C4" s="320">
        <v>40068</v>
      </c>
      <c r="D4" s="318" t="s">
        <v>195</v>
      </c>
    </row>
    <row r="5" spans="2:4" x14ac:dyDescent="0.25">
      <c r="B5" s="321" t="s">
        <v>198</v>
      </c>
      <c r="C5" s="320">
        <v>40440</v>
      </c>
      <c r="D5" s="317" t="s">
        <v>199</v>
      </c>
    </row>
    <row r="6" spans="2:4" x14ac:dyDescent="0.25">
      <c r="B6" s="321" t="s">
        <v>200</v>
      </c>
      <c r="C6" s="320">
        <v>40516</v>
      </c>
      <c r="D6" s="317" t="s">
        <v>201</v>
      </c>
    </row>
    <row r="7" spans="2:4" x14ac:dyDescent="0.25">
      <c r="B7" s="321" t="s">
        <v>214</v>
      </c>
      <c r="C7" s="320">
        <v>40790</v>
      </c>
      <c r="D7" s="317" t="s">
        <v>203</v>
      </c>
    </row>
    <row r="8" spans="2:4" x14ac:dyDescent="0.25">
      <c r="B8" s="321" t="s">
        <v>202</v>
      </c>
      <c r="C8" s="320">
        <v>41210</v>
      </c>
      <c r="D8" s="317" t="s">
        <v>205</v>
      </c>
    </row>
    <row r="9" spans="2:4" x14ac:dyDescent="0.25">
      <c r="B9" s="321" t="s">
        <v>207</v>
      </c>
      <c r="C9" s="320">
        <v>41288</v>
      </c>
      <c r="D9" s="317" t="s">
        <v>215</v>
      </c>
    </row>
    <row r="10" spans="2:4" x14ac:dyDescent="0.25">
      <c r="B10" s="321" t="s">
        <v>213</v>
      </c>
      <c r="C10" s="320">
        <v>41311</v>
      </c>
      <c r="D10" s="317" t="s">
        <v>216</v>
      </c>
    </row>
    <row r="11" spans="2:4" x14ac:dyDescent="0.25">
      <c r="B11" s="321" t="s">
        <v>213</v>
      </c>
      <c r="C11" s="320">
        <v>41319</v>
      </c>
      <c r="D11" s="317" t="s">
        <v>209</v>
      </c>
    </row>
    <row r="12" spans="2:4" x14ac:dyDescent="0.25">
      <c r="B12" s="321" t="s">
        <v>204</v>
      </c>
      <c r="C12" s="320">
        <v>41446</v>
      </c>
      <c r="D12" s="317" t="s">
        <v>218</v>
      </c>
    </row>
    <row r="13" spans="2:4" x14ac:dyDescent="0.25">
      <c r="B13" s="321" t="s">
        <v>206</v>
      </c>
      <c r="C13" s="320">
        <v>41455</v>
      </c>
      <c r="D13" s="317" t="s">
        <v>217</v>
      </c>
    </row>
    <row r="14" spans="2:4" x14ac:dyDescent="0.25">
      <c r="B14" s="321" t="s">
        <v>208</v>
      </c>
      <c r="C14" s="320">
        <v>41546</v>
      </c>
      <c r="D14" s="317" t="s">
        <v>219</v>
      </c>
    </row>
    <row r="15" spans="2:4" x14ac:dyDescent="0.25">
      <c r="B15" s="321" t="s">
        <v>210</v>
      </c>
      <c r="C15" s="320">
        <v>41772</v>
      </c>
      <c r="D15" s="317" t="s">
        <v>220</v>
      </c>
    </row>
    <row r="16" spans="2:4" x14ac:dyDescent="0.25">
      <c r="B16" s="321" t="s">
        <v>210</v>
      </c>
      <c r="C16" s="320">
        <v>41942</v>
      </c>
      <c r="D16" s="317" t="s">
        <v>228</v>
      </c>
    </row>
    <row r="17" spans="2:4" x14ac:dyDescent="0.25">
      <c r="B17" s="321" t="s">
        <v>211</v>
      </c>
      <c r="C17" s="320">
        <v>41943</v>
      </c>
      <c r="D17" s="317" t="s">
        <v>229</v>
      </c>
    </row>
    <row r="18" spans="2:4" ht="26.4" x14ac:dyDescent="0.25">
      <c r="B18" s="321" t="s">
        <v>212</v>
      </c>
      <c r="C18" s="320">
        <v>42015</v>
      </c>
      <c r="D18" s="317" t="s">
        <v>224</v>
      </c>
    </row>
    <row r="19" spans="2:4" x14ac:dyDescent="0.25">
      <c r="B19" s="321" t="s">
        <v>226</v>
      </c>
      <c r="C19" s="320">
        <v>42015</v>
      </c>
      <c r="D19" s="317" t="s">
        <v>225</v>
      </c>
    </row>
    <row r="20" spans="2:4" ht="26.4" x14ac:dyDescent="0.25">
      <c r="B20" s="319" t="s">
        <v>230</v>
      </c>
      <c r="C20" s="320">
        <v>42190</v>
      </c>
      <c r="D20" s="318" t="s">
        <v>233</v>
      </c>
    </row>
    <row r="21" spans="2:4" ht="26.4" x14ac:dyDescent="0.25">
      <c r="B21" s="319" t="s">
        <v>232</v>
      </c>
      <c r="C21" s="320">
        <v>42195</v>
      </c>
      <c r="D21" s="318" t="s">
        <v>231</v>
      </c>
    </row>
    <row r="22" spans="2:4" ht="26.4" x14ac:dyDescent="0.25">
      <c r="B22" s="319" t="s">
        <v>234</v>
      </c>
      <c r="C22" s="320">
        <v>42396</v>
      </c>
      <c r="D22" s="318" t="s">
        <v>235</v>
      </c>
    </row>
    <row r="23" spans="2:4" x14ac:dyDescent="0.25">
      <c r="B23" s="321" t="s">
        <v>256</v>
      </c>
      <c r="C23" s="320">
        <v>42710</v>
      </c>
      <c r="D23" s="317" t="s">
        <v>257</v>
      </c>
    </row>
    <row r="24" spans="2:4" x14ac:dyDescent="0.25">
      <c r="B24" s="319"/>
      <c r="C24" s="322"/>
      <c r="D24" s="318"/>
    </row>
    <row r="25" spans="2:4" x14ac:dyDescent="0.25">
      <c r="B25" s="319"/>
      <c r="C25" s="322"/>
      <c r="D25" s="318"/>
    </row>
    <row r="26" spans="2:4" x14ac:dyDescent="0.25">
      <c r="B26" s="319"/>
      <c r="C26" s="322"/>
      <c r="D26" s="318"/>
    </row>
    <row r="27" spans="2:4" x14ac:dyDescent="0.25">
      <c r="B27" s="319"/>
      <c r="C27" s="322"/>
      <c r="D27" s="318"/>
    </row>
    <row r="28" spans="2:4" x14ac:dyDescent="0.25">
      <c r="B28" s="319"/>
      <c r="C28" s="322"/>
      <c r="D28" s="318"/>
    </row>
    <row r="29" spans="2:4" x14ac:dyDescent="0.25">
      <c r="B29" s="319"/>
      <c r="C29" s="322"/>
      <c r="D29" s="318"/>
    </row>
    <row r="30" spans="2:4" x14ac:dyDescent="0.25">
      <c r="B30" s="319"/>
      <c r="C30" s="322"/>
      <c r="D30" s="318"/>
    </row>
    <row r="31" spans="2:4" x14ac:dyDescent="0.25">
      <c r="B31" s="319"/>
      <c r="C31" s="322"/>
      <c r="D31" s="318"/>
    </row>
    <row r="32" spans="2:4" x14ac:dyDescent="0.25">
      <c r="B32" s="319"/>
      <c r="C32" s="322"/>
      <c r="D32" s="318"/>
    </row>
    <row r="33" spans="2:4" x14ac:dyDescent="0.25">
      <c r="B33" s="319"/>
      <c r="C33" s="322"/>
      <c r="D33" s="318"/>
    </row>
    <row r="34" spans="2:4" x14ac:dyDescent="0.25">
      <c r="B34" s="319"/>
      <c r="C34" s="322"/>
      <c r="D34" s="318"/>
    </row>
    <row r="35" spans="2:4" x14ac:dyDescent="0.25">
      <c r="B35" s="319"/>
      <c r="C35" s="322"/>
      <c r="D35" s="318"/>
    </row>
    <row r="36" spans="2:4" x14ac:dyDescent="0.25">
      <c r="B36" s="319"/>
      <c r="C36" s="322"/>
      <c r="D36" s="318"/>
    </row>
    <row r="37" spans="2:4" x14ac:dyDescent="0.25">
      <c r="B37" s="319"/>
      <c r="C37" s="322"/>
      <c r="D37" s="318"/>
    </row>
    <row r="38" spans="2:4" x14ac:dyDescent="0.25">
      <c r="B38" s="319"/>
      <c r="C38" s="322"/>
      <c r="D38" s="318"/>
    </row>
    <row r="39" spans="2:4" x14ac:dyDescent="0.25">
      <c r="B39" s="319"/>
      <c r="C39" s="322"/>
      <c r="D39" s="318"/>
    </row>
    <row r="40" spans="2:4" x14ac:dyDescent="0.25">
      <c r="B40" s="319"/>
      <c r="C40" s="322"/>
      <c r="D40" s="318"/>
    </row>
    <row r="41" spans="2:4" x14ac:dyDescent="0.25">
      <c r="B41" s="319"/>
      <c r="C41" s="322"/>
      <c r="D41" s="318"/>
    </row>
    <row r="42" spans="2:4" x14ac:dyDescent="0.25">
      <c r="B42" s="319"/>
      <c r="C42" s="322"/>
      <c r="D42" s="318"/>
    </row>
    <row r="43" spans="2:4" x14ac:dyDescent="0.25">
      <c r="B43" s="319"/>
      <c r="C43" s="322"/>
      <c r="D43" s="318"/>
    </row>
    <row r="44" spans="2:4" x14ac:dyDescent="0.25">
      <c r="B44" s="319"/>
      <c r="C44" s="322"/>
      <c r="D44" s="318"/>
    </row>
    <row r="45" spans="2:4" x14ac:dyDescent="0.25">
      <c r="B45" s="319"/>
      <c r="C45" s="322"/>
      <c r="D45" s="318"/>
    </row>
  </sheetData>
  <sheetProtection password="8205"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 enableFormatConditionsCalculation="0">
    <tabColor indexed="23"/>
    <pageSetUpPr autoPageBreaks="0"/>
  </sheetPr>
  <dimension ref="A2:G59"/>
  <sheetViews>
    <sheetView showGridLines="0" showZeros="0" showOutlineSymbols="0" zoomScale="90" workbookViewId="0">
      <selection activeCell="B3" sqref="B3"/>
    </sheetView>
  </sheetViews>
  <sheetFormatPr baseColWidth="10" defaultColWidth="11.44140625" defaultRowHeight="12.9" customHeight="1" x14ac:dyDescent="0.25"/>
  <cols>
    <col min="1" max="1" width="1.44140625" style="13" customWidth="1"/>
    <col min="2" max="2" width="19.6640625" style="13" customWidth="1"/>
    <col min="3" max="3" width="1.5546875" style="13" customWidth="1"/>
    <col min="4" max="4" width="18.5546875" style="13" customWidth="1"/>
    <col min="5" max="5" width="2.33203125" style="13" customWidth="1"/>
    <col min="6" max="6" width="103.33203125" style="13" customWidth="1"/>
    <col min="7" max="16384" width="11.44140625" style="13"/>
  </cols>
  <sheetData>
    <row r="2" spans="1:6" ht="12.9" customHeight="1" x14ac:dyDescent="0.25">
      <c r="B2" s="343" t="s">
        <v>258</v>
      </c>
      <c r="C2" s="14"/>
      <c r="D2" s="14"/>
      <c r="E2" s="14"/>
      <c r="F2" s="14"/>
    </row>
    <row r="3" spans="1:6" s="134" customFormat="1" ht="12.9" customHeight="1" x14ac:dyDescent="0.25">
      <c r="B3" s="133"/>
      <c r="C3" s="133"/>
      <c r="D3" s="133"/>
      <c r="E3" s="133"/>
      <c r="F3" s="133"/>
    </row>
    <row r="4" spans="1:6" ht="12.9" customHeight="1" x14ac:dyDescent="0.25">
      <c r="A4" s="134"/>
      <c r="B4" s="326" t="s">
        <v>222</v>
      </c>
      <c r="C4" s="15"/>
      <c r="D4" s="19" t="s">
        <v>221</v>
      </c>
      <c r="E4" s="15"/>
      <c r="F4" s="15"/>
    </row>
    <row r="5" spans="1:6" ht="12.9" customHeight="1" x14ac:dyDescent="0.25">
      <c r="A5" s="134"/>
      <c r="B5" s="325"/>
      <c r="C5" s="15"/>
      <c r="D5" s="19"/>
      <c r="E5" s="15"/>
      <c r="F5" s="15"/>
    </row>
    <row r="6" spans="1:6" ht="12.9" customHeight="1" x14ac:dyDescent="0.25">
      <c r="A6" s="134"/>
      <c r="B6" s="327" t="s">
        <v>223</v>
      </c>
      <c r="C6" s="15"/>
      <c r="D6" s="19" t="s">
        <v>227</v>
      </c>
      <c r="E6" s="15"/>
      <c r="F6" s="15"/>
    </row>
    <row r="7" spans="1:6" ht="12.9" customHeight="1" x14ac:dyDescent="0.25">
      <c r="A7" s="134"/>
      <c r="B7" s="325"/>
      <c r="C7" s="15"/>
      <c r="D7" s="19"/>
      <c r="E7" s="15"/>
      <c r="F7" s="15"/>
    </row>
    <row r="8" spans="1:6" ht="12.9" customHeight="1" x14ac:dyDescent="0.25">
      <c r="B8" s="328" t="s">
        <v>54</v>
      </c>
      <c r="C8" s="15"/>
      <c r="D8" s="19" t="s">
        <v>55</v>
      </c>
      <c r="E8" s="15"/>
      <c r="F8" s="15"/>
    </row>
    <row r="9" spans="1:6" ht="12.9" customHeight="1" x14ac:dyDescent="0.25">
      <c r="C9" s="15"/>
      <c r="D9" s="16" t="s">
        <v>22</v>
      </c>
      <c r="E9" s="15"/>
      <c r="F9" s="15" t="s">
        <v>56</v>
      </c>
    </row>
    <row r="10" spans="1:6" ht="12.9" customHeight="1" x14ac:dyDescent="0.25">
      <c r="B10" s="15"/>
      <c r="C10" s="15"/>
      <c r="D10" s="16" t="s">
        <v>23</v>
      </c>
      <c r="E10" s="15"/>
      <c r="F10" s="15" t="s">
        <v>57</v>
      </c>
    </row>
    <row r="11" spans="1:6" ht="12.9" customHeight="1" x14ac:dyDescent="0.25">
      <c r="B11" s="15"/>
      <c r="C11" s="15"/>
      <c r="D11" s="16"/>
      <c r="E11" s="15"/>
      <c r="F11" s="15" t="s">
        <v>61</v>
      </c>
    </row>
    <row r="12" spans="1:6" ht="12.9" customHeight="1" x14ac:dyDescent="0.25">
      <c r="B12" s="15"/>
      <c r="C12" s="15"/>
      <c r="D12" s="16"/>
      <c r="E12" s="15"/>
      <c r="F12" s="15" t="s">
        <v>62</v>
      </c>
    </row>
    <row r="13" spans="1:6" ht="12.9" customHeight="1" x14ac:dyDescent="0.25">
      <c r="B13" s="15"/>
      <c r="C13" s="15"/>
      <c r="D13" s="16"/>
      <c r="E13" s="15"/>
      <c r="F13" s="15" t="s">
        <v>63</v>
      </c>
    </row>
    <row r="14" spans="1:6" ht="12.9" customHeight="1" x14ac:dyDescent="0.25">
      <c r="B14" s="15"/>
      <c r="C14" s="15"/>
      <c r="D14" s="16"/>
      <c r="E14" s="15"/>
      <c r="F14" s="17" t="s">
        <v>64</v>
      </c>
    </row>
    <row r="15" spans="1:6" ht="12.9" customHeight="1" x14ac:dyDescent="0.25">
      <c r="B15" s="15"/>
      <c r="C15" s="15"/>
      <c r="D15" s="16"/>
      <c r="E15" s="15"/>
      <c r="F15" s="173" t="s">
        <v>191</v>
      </c>
    </row>
    <row r="16" spans="1:6" ht="12.9" customHeight="1" x14ac:dyDescent="0.25">
      <c r="B16" s="15"/>
      <c r="C16" s="15"/>
      <c r="D16" s="16"/>
      <c r="E16" s="15"/>
      <c r="F16" s="18" t="s">
        <v>118</v>
      </c>
    </row>
    <row r="17" spans="2:7" ht="12.9" customHeight="1" x14ac:dyDescent="0.25">
      <c r="B17" s="15"/>
      <c r="C17" s="15"/>
      <c r="D17" s="178" t="s">
        <v>105</v>
      </c>
      <c r="E17" s="15"/>
      <c r="F17" s="18" t="s">
        <v>130</v>
      </c>
    </row>
    <row r="18" spans="2:7" ht="12.9" customHeight="1" x14ac:dyDescent="0.25">
      <c r="B18" s="15"/>
      <c r="C18" s="15"/>
      <c r="D18" s="177" t="s">
        <v>97</v>
      </c>
      <c r="E18" s="15"/>
      <c r="F18" s="18" t="s">
        <v>74</v>
      </c>
    </row>
    <row r="19" spans="2:7" ht="12.9" customHeight="1" x14ac:dyDescent="0.25">
      <c r="B19" s="15"/>
      <c r="C19" s="15"/>
      <c r="D19" s="16"/>
      <c r="E19" s="15"/>
      <c r="F19" s="18" t="s">
        <v>65</v>
      </c>
    </row>
    <row r="20" spans="2:7" ht="12.9" customHeight="1" x14ac:dyDescent="0.25">
      <c r="B20" s="15"/>
      <c r="C20" s="15"/>
      <c r="D20" s="16"/>
      <c r="E20" s="15"/>
      <c r="F20" s="18" t="s">
        <v>128</v>
      </c>
    </row>
    <row r="21" spans="2:7" ht="12.9" customHeight="1" x14ac:dyDescent="0.25">
      <c r="B21" s="133"/>
      <c r="C21" s="133"/>
      <c r="D21" s="133"/>
      <c r="E21" s="133"/>
      <c r="F21" s="133"/>
    </row>
    <row r="22" spans="2:7" s="134" customFormat="1" ht="12.9" customHeight="1" x14ac:dyDescent="0.25">
      <c r="B22" s="329" t="s">
        <v>58</v>
      </c>
      <c r="C22" s="15"/>
      <c r="D22" s="19" t="s">
        <v>66</v>
      </c>
      <c r="E22" s="15"/>
      <c r="F22" s="15"/>
      <c r="G22" s="13"/>
    </row>
    <row r="23" spans="2:7" ht="12.9" customHeight="1" x14ac:dyDescent="0.25">
      <c r="B23" s="15"/>
      <c r="C23" s="15"/>
      <c r="D23" s="45" t="s">
        <v>79</v>
      </c>
      <c r="E23" s="175"/>
      <c r="F23" s="15" t="s">
        <v>69</v>
      </c>
      <c r="G23" s="134"/>
    </row>
    <row r="24" spans="2:7" ht="12.9" customHeight="1" x14ac:dyDescent="0.25">
      <c r="D24" s="45" t="s">
        <v>80</v>
      </c>
      <c r="E24" s="175"/>
      <c r="F24" s="15" t="s">
        <v>70</v>
      </c>
    </row>
    <row r="25" spans="2:7" ht="12.9" customHeight="1" x14ac:dyDescent="0.25">
      <c r="D25" s="45" t="s">
        <v>3</v>
      </c>
      <c r="E25" s="175"/>
      <c r="F25" s="15" t="s">
        <v>95</v>
      </c>
    </row>
    <row r="26" spans="2:7" ht="12.9" customHeight="1" x14ac:dyDescent="0.25">
      <c r="D26" s="45" t="s">
        <v>104</v>
      </c>
      <c r="E26" s="175"/>
      <c r="F26" s="15" t="s">
        <v>94</v>
      </c>
    </row>
    <row r="27" spans="2:7" ht="12.9" customHeight="1" x14ac:dyDescent="0.25">
      <c r="D27" s="221" t="s">
        <v>135</v>
      </c>
      <c r="E27" s="175"/>
      <c r="F27" s="15" t="s">
        <v>121</v>
      </c>
    </row>
    <row r="28" spans="2:7" ht="12.9" customHeight="1" x14ac:dyDescent="0.25">
      <c r="D28" s="221" t="s">
        <v>136</v>
      </c>
      <c r="E28" s="175"/>
      <c r="F28" s="15" t="s">
        <v>122</v>
      </c>
    </row>
    <row r="29" spans="2:7" ht="12.9" customHeight="1" x14ac:dyDescent="0.25">
      <c r="D29" s="45" t="s">
        <v>123</v>
      </c>
      <c r="E29" s="175"/>
      <c r="F29" s="15" t="s">
        <v>36</v>
      </c>
    </row>
    <row r="30" spans="2:7" ht="12.9" customHeight="1" x14ac:dyDescent="0.25">
      <c r="D30" s="221" t="s">
        <v>141</v>
      </c>
      <c r="E30" s="175"/>
      <c r="F30" s="18" t="s">
        <v>142</v>
      </c>
      <c r="G30" s="134"/>
    </row>
    <row r="31" spans="2:7" ht="12.9" customHeight="1" x14ac:dyDescent="0.25">
      <c r="D31" s="45" t="s">
        <v>53</v>
      </c>
      <c r="E31" s="176"/>
      <c r="F31" s="15" t="s">
        <v>71</v>
      </c>
      <c r="G31" s="134"/>
    </row>
    <row r="32" spans="2:7" ht="12.9" customHeight="1" x14ac:dyDescent="0.25">
      <c r="D32" s="45" t="s">
        <v>81</v>
      </c>
      <c r="E32" s="176"/>
      <c r="F32" s="15" t="s">
        <v>82</v>
      </c>
      <c r="G32" s="134"/>
    </row>
    <row r="33" spans="1:7" ht="12.9" customHeight="1" x14ac:dyDescent="0.25">
      <c r="D33" s="45" t="s">
        <v>83</v>
      </c>
      <c r="E33" s="176"/>
      <c r="F33" s="15" t="s">
        <v>117</v>
      </c>
    </row>
    <row r="34" spans="1:7" s="134" customFormat="1" ht="12.9" customHeight="1" x14ac:dyDescent="0.25">
      <c r="A34" s="13"/>
      <c r="B34" s="13"/>
      <c r="C34" s="13"/>
      <c r="D34" s="45" t="s">
        <v>112</v>
      </c>
      <c r="E34" s="176"/>
      <c r="F34" s="15" t="s">
        <v>116</v>
      </c>
      <c r="G34" s="13"/>
    </row>
    <row r="35" spans="1:7" ht="12.9" customHeight="1" x14ac:dyDescent="0.25">
      <c r="D35" s="45" t="s">
        <v>67</v>
      </c>
      <c r="E35" s="176"/>
      <c r="F35" s="15" t="s">
        <v>68</v>
      </c>
      <c r="G35" s="134"/>
    </row>
    <row r="36" spans="1:7" s="134" customFormat="1" ht="12.9" customHeight="1" x14ac:dyDescent="0.25">
      <c r="B36" s="13"/>
      <c r="C36" s="13"/>
      <c r="D36" s="45" t="s">
        <v>124</v>
      </c>
      <c r="E36" s="176"/>
      <c r="F36" s="15" t="s">
        <v>125</v>
      </c>
      <c r="G36" s="13"/>
    </row>
    <row r="37" spans="1:7" ht="12.9" customHeight="1" x14ac:dyDescent="0.25">
      <c r="D37" s="45"/>
      <c r="F37" s="15"/>
      <c r="G37" s="134"/>
    </row>
    <row r="38" spans="1:7" ht="12.9" customHeight="1" x14ac:dyDescent="0.25">
      <c r="D38" s="18" t="s">
        <v>111</v>
      </c>
      <c r="F38" s="15"/>
      <c r="G38" s="134"/>
    </row>
    <row r="39" spans="1:7" ht="12.9" customHeight="1" x14ac:dyDescent="0.25">
      <c r="D39" s="18" t="s">
        <v>147</v>
      </c>
      <c r="F39" s="15"/>
      <c r="G39" s="134"/>
    </row>
    <row r="40" spans="1:7" s="134" customFormat="1" ht="12.9" customHeight="1" x14ac:dyDescent="0.25">
      <c r="B40" s="13"/>
      <c r="C40" s="13"/>
      <c r="D40" s="18" t="s">
        <v>119</v>
      </c>
      <c r="E40" s="13"/>
      <c r="F40" s="15"/>
      <c r="G40" s="13"/>
    </row>
    <row r="41" spans="1:7" ht="12.9" customHeight="1" x14ac:dyDescent="0.25">
      <c r="B41" s="134"/>
      <c r="C41" s="134"/>
      <c r="D41" s="133"/>
      <c r="E41" s="134"/>
      <c r="F41" s="133"/>
      <c r="G41" s="134"/>
    </row>
    <row r="42" spans="1:7" ht="12.9" customHeight="1" x14ac:dyDescent="0.25">
      <c r="A42" s="134"/>
      <c r="B42" s="330" t="s">
        <v>188</v>
      </c>
      <c r="C42" s="15"/>
      <c r="D42" s="19" t="s">
        <v>189</v>
      </c>
      <c r="E42" s="15"/>
      <c r="F42" s="15"/>
    </row>
    <row r="43" spans="1:7" ht="12.9" customHeight="1" x14ac:dyDescent="0.25">
      <c r="B43" s="135"/>
      <c r="C43" s="133"/>
      <c r="D43" s="136"/>
      <c r="E43" s="133"/>
      <c r="F43" s="133"/>
    </row>
    <row r="44" spans="1:7" ht="12.9" customHeight="1" x14ac:dyDescent="0.25">
      <c r="A44" s="134"/>
      <c r="B44" s="331" t="s">
        <v>138</v>
      </c>
      <c r="C44" s="15"/>
      <c r="D44" s="19" t="s">
        <v>139</v>
      </c>
      <c r="E44" s="15"/>
      <c r="F44" s="15"/>
    </row>
    <row r="45" spans="1:7" ht="12.9" customHeight="1" x14ac:dyDescent="0.25">
      <c r="B45" s="135"/>
      <c r="C45" s="133"/>
      <c r="D45" s="136"/>
      <c r="E45" s="133"/>
      <c r="F45" s="133"/>
    </row>
    <row r="46" spans="1:7" ht="12.9" customHeight="1" x14ac:dyDescent="0.25">
      <c r="B46" s="332" t="s">
        <v>59</v>
      </c>
      <c r="C46" s="15"/>
      <c r="D46" s="19" t="s">
        <v>84</v>
      </c>
      <c r="E46" s="15"/>
      <c r="F46" s="15"/>
    </row>
    <row r="47" spans="1:7" ht="12.9" customHeight="1" x14ac:dyDescent="0.25">
      <c r="B47" s="20"/>
      <c r="C47" s="15"/>
      <c r="D47" s="18" t="s">
        <v>129</v>
      </c>
      <c r="E47" s="15"/>
      <c r="F47" s="15"/>
    </row>
    <row r="48" spans="1:7" s="46" customFormat="1" ht="12.9" customHeight="1" x14ac:dyDescent="0.25">
      <c r="A48" s="134"/>
      <c r="B48" s="20"/>
      <c r="C48" s="15"/>
      <c r="D48" s="15" t="s">
        <v>88</v>
      </c>
      <c r="E48" s="15"/>
      <c r="F48" s="15"/>
      <c r="G48" s="13"/>
    </row>
    <row r="49" spans="1:7" ht="12.9" customHeight="1" x14ac:dyDescent="0.25">
      <c r="B49" s="20"/>
      <c r="C49" s="15"/>
      <c r="D49" s="18" t="s">
        <v>164</v>
      </c>
      <c r="E49" s="15"/>
      <c r="F49" s="15"/>
      <c r="G49" s="46"/>
    </row>
    <row r="50" spans="1:7" ht="12.9" customHeight="1" x14ac:dyDescent="0.25">
      <c r="A50" s="46"/>
      <c r="B50" s="20"/>
      <c r="C50" s="15"/>
      <c r="D50" s="15" t="s">
        <v>100</v>
      </c>
      <c r="E50" s="15"/>
      <c r="F50" s="15"/>
    </row>
    <row r="51" spans="1:7" ht="12.9" customHeight="1" x14ac:dyDescent="0.25">
      <c r="B51" s="20"/>
      <c r="C51" s="15"/>
      <c r="D51" s="15" t="s">
        <v>126</v>
      </c>
      <c r="E51" s="15"/>
      <c r="F51" s="15"/>
    </row>
    <row r="52" spans="1:7" ht="12.9" customHeight="1" x14ac:dyDescent="0.25">
      <c r="B52" s="20"/>
      <c r="C52" s="15"/>
      <c r="D52" s="15" t="s">
        <v>127</v>
      </c>
      <c r="E52" s="15"/>
      <c r="F52" s="15"/>
    </row>
    <row r="53" spans="1:7" ht="12.9" customHeight="1" x14ac:dyDescent="0.25">
      <c r="B53" s="133"/>
      <c r="C53" s="133"/>
      <c r="D53" s="133"/>
      <c r="E53" s="133"/>
      <c r="F53" s="133"/>
    </row>
    <row r="54" spans="1:7" ht="12.9" customHeight="1" x14ac:dyDescent="0.25">
      <c r="B54" s="332" t="s">
        <v>60</v>
      </c>
      <c r="C54" s="15"/>
      <c r="D54" s="48" t="s">
        <v>162</v>
      </c>
      <c r="E54" s="15"/>
      <c r="F54" s="15"/>
    </row>
    <row r="55" spans="1:7" ht="12.9" customHeight="1" x14ac:dyDescent="0.25">
      <c r="B55" s="20"/>
      <c r="C55" s="47"/>
      <c r="D55" s="239" t="s">
        <v>190</v>
      </c>
      <c r="E55" s="47"/>
      <c r="F55" s="47"/>
    </row>
    <row r="56" spans="1:7" ht="12.9" customHeight="1" x14ac:dyDescent="0.25">
      <c r="B56" s="15"/>
      <c r="C56" s="15"/>
      <c r="D56" s="18" t="s">
        <v>145</v>
      </c>
      <c r="E56" s="15"/>
      <c r="F56" s="15"/>
    </row>
    <row r="57" spans="1:7" ht="12.9" customHeight="1" x14ac:dyDescent="0.25">
      <c r="B57" s="15"/>
      <c r="C57" s="15"/>
      <c r="D57" s="15" t="s">
        <v>96</v>
      </c>
      <c r="E57" s="15"/>
      <c r="F57" s="15"/>
    </row>
    <row r="58" spans="1:7" ht="12.9" customHeight="1" x14ac:dyDescent="0.25">
      <c r="D58" s="18" t="s">
        <v>163</v>
      </c>
    </row>
    <row r="59" spans="1:7" ht="12.9" customHeight="1" x14ac:dyDescent="0.25">
      <c r="D59" s="18" t="s">
        <v>146</v>
      </c>
    </row>
  </sheetData>
  <sheetProtection password="8205" sheet="1" objects="1" scenarios="1" selectLockedCells="1" selectUnlockedCells="1"/>
  <phoneticPr fontId="0" type="noConversion"/>
  <pageMargins left="0.17" right="0.22" top="0.28000000000000003" bottom="0.48" header="0.17" footer="0.28000000000000003"/>
  <pageSetup paperSize="9" orientation="landscape" r:id="rId1"/>
  <headerFooter alignWithMargins="0">
    <oddFooter>&amp;L&amp;8www.opawilli.de - &amp;F - Ausdruck vom &amp;D - &amp;T&amp;RSeite: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enableFormatConditionsCalculation="0">
    <tabColor indexed="12"/>
    <pageSetUpPr autoPageBreaks="0"/>
  </sheetPr>
  <dimension ref="B2:AL56"/>
  <sheetViews>
    <sheetView showGridLines="0" showRowColHeaders="0" showZeros="0" showOutlineSymbols="0" zoomScale="90" workbookViewId="0">
      <pane xSplit="5" ySplit="6" topLeftCell="F7" activePane="bottomRight" state="frozen"/>
      <selection activeCell="B2" sqref="B2"/>
      <selection pane="topRight" activeCell="B2" sqref="B2"/>
      <selection pane="bottomLeft" activeCell="B2" sqref="B2"/>
      <selection pane="bottomRight" activeCell="J19" sqref="J19"/>
    </sheetView>
  </sheetViews>
  <sheetFormatPr baseColWidth="10" defaultColWidth="11.44140625" defaultRowHeight="13.2" x14ac:dyDescent="0.25"/>
  <cols>
    <col min="1" max="1" width="1" style="83" customWidth="1"/>
    <col min="2" max="2" width="18.6640625" style="78" customWidth="1"/>
    <col min="3" max="3" width="16.44140625" style="78" customWidth="1"/>
    <col min="4" max="4" width="12.6640625" style="78" bestFit="1" customWidth="1"/>
    <col min="5" max="5" width="14.88671875" style="78" customWidth="1"/>
    <col min="6" max="6" width="5.6640625" style="78" customWidth="1"/>
    <col min="7" max="13" width="3.33203125" style="78" customWidth="1"/>
    <col min="14" max="14" width="7.6640625" style="79" customWidth="1"/>
    <col min="15" max="15" width="7.6640625" style="81" customWidth="1"/>
    <col min="16" max="20" width="7.6640625" style="79" customWidth="1"/>
    <col min="21" max="21" width="7.6640625" style="80" customWidth="1"/>
    <col min="22" max="22" width="7.6640625" style="79" customWidth="1"/>
    <col min="23" max="25" width="7.6640625" style="81" customWidth="1"/>
    <col min="26" max="26" width="5.6640625" style="81" customWidth="1"/>
    <col min="27" max="38" width="5.6640625" style="82" customWidth="1"/>
    <col min="39" max="16384" width="11.44140625" style="83"/>
  </cols>
  <sheetData>
    <row r="2" spans="2:23" ht="15.6" x14ac:dyDescent="0.3">
      <c r="B2" s="76" t="s">
        <v>75</v>
      </c>
      <c r="C2" s="276">
        <f>IF(Feiertage!A1="","",Feiertage!A1)</f>
        <v>2017</v>
      </c>
      <c r="D2" s="77" t="str">
        <f>IF(C2="","Bitte das Kalenderjahr im Blatt [Feiertage] eingeben!","")</f>
        <v/>
      </c>
    </row>
    <row r="4" spans="2:23" s="89" customFormat="1" ht="15" customHeight="1" x14ac:dyDescent="0.25">
      <c r="B4" s="84" t="s">
        <v>22</v>
      </c>
      <c r="C4" s="85"/>
      <c r="D4" s="85"/>
      <c r="E4" s="86"/>
      <c r="F4" s="85" t="s">
        <v>23</v>
      </c>
      <c r="G4" s="85"/>
      <c r="H4" s="85"/>
      <c r="I4" s="85"/>
      <c r="J4" s="85"/>
      <c r="K4" s="85"/>
      <c r="L4" s="85"/>
      <c r="M4" s="86"/>
      <c r="N4" s="165" t="s">
        <v>105</v>
      </c>
      <c r="O4" s="87"/>
      <c r="P4" s="88"/>
      <c r="Q4" s="167" t="s">
        <v>97</v>
      </c>
      <c r="R4" s="87"/>
      <c r="S4" s="87"/>
      <c r="T4" s="87"/>
      <c r="U4" s="87"/>
      <c r="V4" s="87"/>
      <c r="W4" s="88"/>
    </row>
    <row r="5" spans="2:23" s="94" customFormat="1" ht="118.5" customHeight="1" x14ac:dyDescent="0.25">
      <c r="B5" s="90" t="s">
        <v>24</v>
      </c>
      <c r="C5" s="90" t="s">
        <v>25</v>
      </c>
      <c r="D5" s="90" t="s">
        <v>26</v>
      </c>
      <c r="E5" s="91" t="s">
        <v>27</v>
      </c>
      <c r="F5" s="179" t="s">
        <v>28</v>
      </c>
      <c r="G5" s="92" t="s">
        <v>29</v>
      </c>
      <c r="H5" s="92" t="s">
        <v>30</v>
      </c>
      <c r="I5" s="92" t="s">
        <v>31</v>
      </c>
      <c r="J5" s="92" t="s">
        <v>32</v>
      </c>
      <c r="K5" s="92" t="s">
        <v>33</v>
      </c>
      <c r="L5" s="92" t="s">
        <v>34</v>
      </c>
      <c r="M5" s="93" t="s">
        <v>35</v>
      </c>
      <c r="N5" s="180" t="s">
        <v>115</v>
      </c>
      <c r="O5" s="181" t="s">
        <v>114</v>
      </c>
      <c r="P5" s="182" t="s">
        <v>113</v>
      </c>
      <c r="Q5" s="169" t="str">
        <f>CONCATENATE("Resturlaub ",C2-1)</f>
        <v>Resturlaub 2016</v>
      </c>
      <c r="R5" s="170" t="str">
        <f>CONCATENATE("Urlaub ",C2)</f>
        <v>Urlaub 2017</v>
      </c>
      <c r="S5" s="170" t="s">
        <v>73</v>
      </c>
      <c r="T5" s="168" t="s">
        <v>36</v>
      </c>
      <c r="U5" s="171" t="s">
        <v>37</v>
      </c>
      <c r="V5" s="183" t="s">
        <v>38</v>
      </c>
      <c r="W5" s="184" t="s">
        <v>39</v>
      </c>
    </row>
    <row r="6" spans="2:23" s="94" customFormat="1" ht="6" customHeight="1" x14ac:dyDescent="0.25">
      <c r="B6" s="95"/>
      <c r="C6" s="95"/>
      <c r="D6" s="95"/>
      <c r="E6" s="96"/>
      <c r="F6" s="97"/>
      <c r="G6" s="98"/>
      <c r="H6" s="98"/>
      <c r="I6" s="98"/>
      <c r="J6" s="98"/>
      <c r="K6" s="98"/>
      <c r="L6" s="98"/>
      <c r="M6" s="99"/>
      <c r="N6" s="185"/>
      <c r="O6" s="186"/>
      <c r="P6" s="187"/>
      <c r="Q6" s="100"/>
      <c r="R6" s="101"/>
      <c r="S6" s="101"/>
      <c r="T6" s="102"/>
      <c r="U6" s="103"/>
      <c r="V6" s="101"/>
      <c r="W6" s="104"/>
    </row>
    <row r="7" spans="2:23" s="108" customFormat="1" ht="18" customHeight="1" x14ac:dyDescent="0.25">
      <c r="B7" s="8"/>
      <c r="C7" s="8"/>
      <c r="D7" s="9"/>
      <c r="E7" s="10"/>
      <c r="F7" s="115"/>
      <c r="G7" s="11"/>
      <c r="H7" s="11"/>
      <c r="I7" s="11"/>
      <c r="J7" s="11"/>
      <c r="K7" s="11"/>
      <c r="L7" s="11"/>
      <c r="M7" s="12"/>
      <c r="N7" s="162"/>
      <c r="O7" s="106">
        <f>COUNTIF(Plan!F15:NG15,"f")+(COUNTIF(Plan!F15:NG15,"f2")/2)</f>
        <v>0</v>
      </c>
      <c r="P7" s="164" t="str">
        <f>IF(N7="",IF(O7&lt;&gt;0,N7-O7,""),N7-O7)</f>
        <v/>
      </c>
      <c r="Q7" s="74"/>
      <c r="R7" s="74"/>
      <c r="S7" s="111"/>
      <c r="T7" s="112"/>
      <c r="U7" s="105">
        <f>SUM(Q7:T7)</f>
        <v>0</v>
      </c>
      <c r="V7" s="106">
        <f>COUNTIF(Plan!F15:QT15,"u")+(COUNTIF(Plan!F15:QT15,"u2")/2)</f>
        <v>0</v>
      </c>
      <c r="W7" s="107">
        <f>U7-V7</f>
        <v>0</v>
      </c>
    </row>
    <row r="8" spans="2:23" s="108" customFormat="1" ht="18" customHeight="1" x14ac:dyDescent="0.25">
      <c r="B8" s="40"/>
      <c r="C8" s="40"/>
      <c r="D8" s="41"/>
      <c r="E8" s="42"/>
      <c r="F8" s="116"/>
      <c r="G8" s="43"/>
      <c r="H8" s="43"/>
      <c r="I8" s="43"/>
      <c r="J8" s="43"/>
      <c r="K8" s="43"/>
      <c r="L8" s="43"/>
      <c r="M8" s="44"/>
      <c r="N8" s="163"/>
      <c r="O8" s="166">
        <f>COUNTIF(Plan!F16:NG16,"f")+(COUNTIF(Plan!F16:NG16,"f2")/2)</f>
        <v>0</v>
      </c>
      <c r="P8" s="172" t="str">
        <f>IF(N8="",IF(O8&lt;&gt;0,N8-O8,""),N8-O8)</f>
        <v/>
      </c>
      <c r="Q8" s="75"/>
      <c r="R8" s="75"/>
      <c r="S8" s="113"/>
      <c r="T8" s="114"/>
      <c r="U8" s="157">
        <f t="shared" ref="U8:U17" si="0">SUM(Q8:T8)</f>
        <v>0</v>
      </c>
      <c r="V8" s="220">
        <f>COUNTIF(Plan!F16:QT16,"u")+(COUNTIF(Plan!F16:QT16,"u2")/2)</f>
        <v>0</v>
      </c>
      <c r="W8" s="110">
        <f>U8-V8</f>
        <v>0</v>
      </c>
    </row>
    <row r="9" spans="2:23" s="108" customFormat="1" ht="18" customHeight="1" x14ac:dyDescent="0.25">
      <c r="B9" s="8"/>
      <c r="C9" s="8"/>
      <c r="D9" s="9"/>
      <c r="E9" s="10"/>
      <c r="F9" s="115"/>
      <c r="G9" s="11"/>
      <c r="H9" s="11"/>
      <c r="I9" s="11"/>
      <c r="J9" s="11"/>
      <c r="K9" s="11"/>
      <c r="L9" s="11"/>
      <c r="M9" s="12"/>
      <c r="N9" s="162"/>
      <c r="O9" s="106">
        <f>COUNTIF(Plan!F17:NG17,"f")+(COUNTIF(Plan!F17:NG17,"f2")/2)</f>
        <v>0</v>
      </c>
      <c r="P9" s="164" t="str">
        <f t="shared" ref="P9:P36" si="1">IF(N9="",IF(O9&lt;&gt;0,N9-O9,""),N9-O9)</f>
        <v/>
      </c>
      <c r="Q9" s="74"/>
      <c r="R9" s="74"/>
      <c r="S9" s="111"/>
      <c r="T9" s="112"/>
      <c r="U9" s="105">
        <f t="shared" si="0"/>
        <v>0</v>
      </c>
      <c r="V9" s="106">
        <f>COUNTIF(Plan!F17:QT17,"u")+(COUNTIF(Plan!F17:QT17,"u2")/2)</f>
        <v>0</v>
      </c>
      <c r="W9" s="107">
        <f t="shared" ref="W9:W17" si="2">U9-V9</f>
        <v>0</v>
      </c>
    </row>
    <row r="10" spans="2:23" s="108" customFormat="1" ht="18" customHeight="1" x14ac:dyDescent="0.25">
      <c r="B10" s="40"/>
      <c r="C10" s="40"/>
      <c r="D10" s="41"/>
      <c r="E10" s="42"/>
      <c r="F10" s="116"/>
      <c r="G10" s="43"/>
      <c r="H10" s="43"/>
      <c r="I10" s="43"/>
      <c r="J10" s="43"/>
      <c r="K10" s="43"/>
      <c r="L10" s="43"/>
      <c r="M10" s="44"/>
      <c r="N10" s="163"/>
      <c r="O10" s="166">
        <f>COUNTIF(Plan!F18:NG18,"f")+(COUNTIF(Plan!F18:NG18,"f2")/2)</f>
        <v>0</v>
      </c>
      <c r="P10" s="172" t="str">
        <f t="shared" si="1"/>
        <v/>
      </c>
      <c r="Q10" s="75"/>
      <c r="R10" s="75"/>
      <c r="S10" s="113"/>
      <c r="T10" s="114"/>
      <c r="U10" s="109">
        <f t="shared" si="0"/>
        <v>0</v>
      </c>
      <c r="V10" s="220">
        <f>COUNTIF(Plan!F18:QT18,"u")+(COUNTIF(Plan!F18:QT18,"u2")/2)</f>
        <v>0</v>
      </c>
      <c r="W10" s="110">
        <f t="shared" si="2"/>
        <v>0</v>
      </c>
    </row>
    <row r="11" spans="2:23" s="108" customFormat="1" ht="18" customHeight="1" x14ac:dyDescent="0.25">
      <c r="B11" s="8"/>
      <c r="C11" s="8"/>
      <c r="D11" s="9"/>
      <c r="E11" s="10"/>
      <c r="F11" s="115"/>
      <c r="G11" s="11"/>
      <c r="H11" s="11"/>
      <c r="I11" s="11"/>
      <c r="J11" s="11"/>
      <c r="K11" s="11"/>
      <c r="L11" s="11"/>
      <c r="M11" s="12"/>
      <c r="N11" s="162"/>
      <c r="O11" s="106">
        <f>COUNTIF(Plan!F19:NG19,"f")+(COUNTIF(Plan!F19:NG19,"f2")/2)</f>
        <v>0</v>
      </c>
      <c r="P11" s="164" t="str">
        <f t="shared" si="1"/>
        <v/>
      </c>
      <c r="Q11" s="74"/>
      <c r="R11" s="74"/>
      <c r="S11" s="111"/>
      <c r="T11" s="112"/>
      <c r="U11" s="105">
        <f t="shared" si="0"/>
        <v>0</v>
      </c>
      <c r="V11" s="106">
        <f>COUNTIF(Plan!F19:QT19,"u")+(COUNTIF(Plan!F19:QT19,"u2")/2)</f>
        <v>0</v>
      </c>
      <c r="W11" s="107">
        <f t="shared" si="2"/>
        <v>0</v>
      </c>
    </row>
    <row r="12" spans="2:23" s="108" customFormat="1" ht="18" customHeight="1" x14ac:dyDescent="0.25">
      <c r="B12" s="40"/>
      <c r="C12" s="40"/>
      <c r="D12" s="41"/>
      <c r="E12" s="42"/>
      <c r="F12" s="116"/>
      <c r="G12" s="43"/>
      <c r="H12" s="43"/>
      <c r="I12" s="43"/>
      <c r="J12" s="43"/>
      <c r="K12" s="43"/>
      <c r="L12" s="43"/>
      <c r="M12" s="44"/>
      <c r="N12" s="163"/>
      <c r="O12" s="166">
        <f>COUNTIF(Plan!F20:NG20,"f")+(COUNTIF(Plan!F20:NG20,"f2")/2)</f>
        <v>0</v>
      </c>
      <c r="P12" s="172" t="str">
        <f t="shared" si="1"/>
        <v/>
      </c>
      <c r="Q12" s="75"/>
      <c r="R12" s="75"/>
      <c r="S12" s="113"/>
      <c r="T12" s="114"/>
      <c r="U12" s="109">
        <f t="shared" si="0"/>
        <v>0</v>
      </c>
      <c r="V12" s="220">
        <f>COUNTIF(Plan!F20:QT20,"u")+(COUNTIF(Plan!F20:QT20,"u2")/2)</f>
        <v>0</v>
      </c>
      <c r="W12" s="110">
        <f t="shared" si="2"/>
        <v>0</v>
      </c>
    </row>
    <row r="13" spans="2:23" s="108" customFormat="1" ht="18" customHeight="1" x14ac:dyDescent="0.25">
      <c r="B13" s="8"/>
      <c r="C13" s="8"/>
      <c r="D13" s="9"/>
      <c r="E13" s="10"/>
      <c r="F13" s="115"/>
      <c r="G13" s="11"/>
      <c r="H13" s="11"/>
      <c r="I13" s="11"/>
      <c r="J13" s="11"/>
      <c r="K13" s="11"/>
      <c r="L13" s="11"/>
      <c r="M13" s="12"/>
      <c r="N13" s="162"/>
      <c r="O13" s="106">
        <f>COUNTIF(Plan!F21:NG21,"f")+(COUNTIF(Plan!F21:NG21,"f2")/2)</f>
        <v>0</v>
      </c>
      <c r="P13" s="164" t="str">
        <f t="shared" si="1"/>
        <v/>
      </c>
      <c r="Q13" s="74"/>
      <c r="R13" s="74"/>
      <c r="S13" s="111"/>
      <c r="T13" s="112"/>
      <c r="U13" s="105">
        <f t="shared" si="0"/>
        <v>0</v>
      </c>
      <c r="V13" s="106">
        <f>COUNTIF(Plan!F21:QT21,"u")+(COUNTIF(Plan!F21:QT21,"u2")/2)</f>
        <v>0</v>
      </c>
      <c r="W13" s="107">
        <f t="shared" si="2"/>
        <v>0</v>
      </c>
    </row>
    <row r="14" spans="2:23" s="108" customFormat="1" ht="18" customHeight="1" x14ac:dyDescent="0.25">
      <c r="B14" s="40"/>
      <c r="C14" s="40"/>
      <c r="D14" s="41"/>
      <c r="E14" s="42"/>
      <c r="F14" s="116"/>
      <c r="G14" s="43"/>
      <c r="H14" s="43"/>
      <c r="I14" s="43"/>
      <c r="J14" s="43"/>
      <c r="K14" s="43"/>
      <c r="L14" s="43"/>
      <c r="M14" s="44"/>
      <c r="N14" s="163"/>
      <c r="O14" s="166">
        <f>COUNTIF(Plan!F22:NG22,"f")+(COUNTIF(Plan!F22:NG22,"f2")/2)</f>
        <v>0</v>
      </c>
      <c r="P14" s="172" t="str">
        <f t="shared" si="1"/>
        <v/>
      </c>
      <c r="Q14" s="75"/>
      <c r="R14" s="75"/>
      <c r="S14" s="113"/>
      <c r="T14" s="114"/>
      <c r="U14" s="109">
        <f t="shared" si="0"/>
        <v>0</v>
      </c>
      <c r="V14" s="220">
        <f>COUNTIF(Plan!F22:QT22,"u")+(COUNTIF(Plan!F22:QT22,"u2")/2)</f>
        <v>0</v>
      </c>
      <c r="W14" s="110">
        <f t="shared" si="2"/>
        <v>0</v>
      </c>
    </row>
    <row r="15" spans="2:23" s="108" customFormat="1" ht="18" customHeight="1" x14ac:dyDescent="0.25">
      <c r="B15" s="8"/>
      <c r="C15" s="8"/>
      <c r="D15" s="9"/>
      <c r="E15" s="10"/>
      <c r="F15" s="115"/>
      <c r="G15" s="11"/>
      <c r="H15" s="11"/>
      <c r="I15" s="11"/>
      <c r="J15" s="11"/>
      <c r="K15" s="11"/>
      <c r="L15" s="11"/>
      <c r="M15" s="12"/>
      <c r="N15" s="162"/>
      <c r="O15" s="106">
        <f>COUNTIF(Plan!F23:NG23,"f")+(COUNTIF(Plan!F23:NG23,"f2")/2)</f>
        <v>0</v>
      </c>
      <c r="P15" s="164" t="str">
        <f t="shared" si="1"/>
        <v/>
      </c>
      <c r="Q15" s="74"/>
      <c r="R15" s="74"/>
      <c r="S15" s="111"/>
      <c r="T15" s="112"/>
      <c r="U15" s="105">
        <f t="shared" si="0"/>
        <v>0</v>
      </c>
      <c r="V15" s="106">
        <f>COUNTIF(Plan!F23:QT23,"u")+(COUNTIF(Plan!F23:QT23,"u2")/2)</f>
        <v>0</v>
      </c>
      <c r="W15" s="107">
        <f t="shared" si="2"/>
        <v>0</v>
      </c>
    </row>
    <row r="16" spans="2:23" s="108" customFormat="1" ht="18" customHeight="1" x14ac:dyDescent="0.25">
      <c r="B16" s="40"/>
      <c r="C16" s="40"/>
      <c r="D16" s="41"/>
      <c r="E16" s="42"/>
      <c r="F16" s="116"/>
      <c r="G16" s="43"/>
      <c r="H16" s="43"/>
      <c r="I16" s="43"/>
      <c r="J16" s="43"/>
      <c r="K16" s="43"/>
      <c r="L16" s="43"/>
      <c r="M16" s="44"/>
      <c r="N16" s="163"/>
      <c r="O16" s="166">
        <f>COUNTIF(Plan!F24:NG24,"f")+(COUNTIF(Plan!F24:NG24,"f2")/2)</f>
        <v>0</v>
      </c>
      <c r="P16" s="172" t="str">
        <f t="shared" si="1"/>
        <v/>
      </c>
      <c r="Q16" s="75"/>
      <c r="R16" s="75"/>
      <c r="S16" s="113"/>
      <c r="T16" s="114"/>
      <c r="U16" s="109">
        <f t="shared" si="0"/>
        <v>0</v>
      </c>
      <c r="V16" s="220">
        <f>COUNTIF(Plan!F24:QT24,"u")+(COUNTIF(Plan!F24:QT24,"u2")/2)</f>
        <v>0</v>
      </c>
      <c r="W16" s="110">
        <f t="shared" si="2"/>
        <v>0</v>
      </c>
    </row>
    <row r="17" spans="2:23" s="108" customFormat="1" ht="18" customHeight="1" x14ac:dyDescent="0.25">
      <c r="B17" s="8"/>
      <c r="C17" s="8"/>
      <c r="D17" s="9"/>
      <c r="E17" s="10"/>
      <c r="F17" s="115"/>
      <c r="G17" s="11"/>
      <c r="H17" s="11"/>
      <c r="I17" s="11"/>
      <c r="J17" s="11"/>
      <c r="K17" s="11"/>
      <c r="L17" s="11"/>
      <c r="M17" s="12"/>
      <c r="N17" s="162"/>
      <c r="O17" s="106">
        <f>COUNTIF(Plan!F25:NG25,"f")+(COUNTIF(Plan!F25:NG25,"f2")/2)</f>
        <v>0</v>
      </c>
      <c r="P17" s="164" t="str">
        <f t="shared" si="1"/>
        <v/>
      </c>
      <c r="Q17" s="74"/>
      <c r="R17" s="74"/>
      <c r="S17" s="111"/>
      <c r="T17" s="112"/>
      <c r="U17" s="105">
        <f t="shared" si="0"/>
        <v>0</v>
      </c>
      <c r="V17" s="106">
        <f>COUNTIF(Plan!F25:QT25,"u")+(COUNTIF(Plan!F25:QT25,"u2")/2)</f>
        <v>0</v>
      </c>
      <c r="W17" s="107">
        <f t="shared" si="2"/>
        <v>0</v>
      </c>
    </row>
    <row r="18" spans="2:23" s="108" customFormat="1" ht="18" customHeight="1" x14ac:dyDescent="0.25">
      <c r="B18" s="40"/>
      <c r="C18" s="40"/>
      <c r="D18" s="41"/>
      <c r="E18" s="42"/>
      <c r="F18" s="116"/>
      <c r="G18" s="43"/>
      <c r="H18" s="43"/>
      <c r="I18" s="43"/>
      <c r="J18" s="43"/>
      <c r="K18" s="43"/>
      <c r="L18" s="43"/>
      <c r="M18" s="44"/>
      <c r="N18" s="163"/>
      <c r="O18" s="166">
        <f>COUNTIF(Plan!F26:NG26,"f")+(COUNTIF(Plan!F26:NG26,"f2")/2)</f>
        <v>0</v>
      </c>
      <c r="P18" s="172" t="str">
        <f t="shared" si="1"/>
        <v/>
      </c>
      <c r="Q18" s="75"/>
      <c r="R18" s="75"/>
      <c r="S18" s="113"/>
      <c r="T18" s="114"/>
      <c r="U18" s="157">
        <f t="shared" ref="U18:U36" si="3">SUM(Q18:T18)</f>
        <v>0</v>
      </c>
      <c r="V18" s="220">
        <f>COUNTIF(Plan!F26:QT26,"u")+(COUNTIF(Plan!F26:QT26,"u2")/2)</f>
        <v>0</v>
      </c>
      <c r="W18" s="110">
        <f>U18-V18</f>
        <v>0</v>
      </c>
    </row>
    <row r="19" spans="2:23" s="108" customFormat="1" ht="18" customHeight="1" x14ac:dyDescent="0.25">
      <c r="B19" s="8"/>
      <c r="C19" s="8"/>
      <c r="D19" s="9"/>
      <c r="E19" s="10"/>
      <c r="F19" s="115"/>
      <c r="G19" s="11"/>
      <c r="H19" s="11"/>
      <c r="I19" s="11"/>
      <c r="J19" s="11"/>
      <c r="K19" s="11"/>
      <c r="L19" s="11"/>
      <c r="M19" s="12"/>
      <c r="N19" s="162"/>
      <c r="O19" s="106">
        <f>COUNTIF(Plan!F27:NG27,"f")+(COUNTIF(Plan!F27:NG27,"f2")/2)</f>
        <v>0</v>
      </c>
      <c r="P19" s="164" t="str">
        <f t="shared" si="1"/>
        <v/>
      </c>
      <c r="Q19" s="74"/>
      <c r="R19" s="74"/>
      <c r="S19" s="111"/>
      <c r="T19" s="112"/>
      <c r="U19" s="105">
        <f t="shared" si="3"/>
        <v>0</v>
      </c>
      <c r="V19" s="106">
        <f>COUNTIF(Plan!F27:QT27,"u")+(COUNTIF(Plan!F27:QT27,"u2")/2)</f>
        <v>0</v>
      </c>
      <c r="W19" s="107">
        <f t="shared" ref="W19:W36" si="4">U19-V19</f>
        <v>0</v>
      </c>
    </row>
    <row r="20" spans="2:23" s="108" customFormat="1" ht="18" customHeight="1" x14ac:dyDescent="0.25">
      <c r="B20" s="40"/>
      <c r="C20" s="40"/>
      <c r="D20" s="41"/>
      <c r="E20" s="42"/>
      <c r="F20" s="116"/>
      <c r="G20" s="43"/>
      <c r="H20" s="43"/>
      <c r="I20" s="43"/>
      <c r="J20" s="43"/>
      <c r="K20" s="43"/>
      <c r="L20" s="43"/>
      <c r="M20" s="44"/>
      <c r="N20" s="163"/>
      <c r="O20" s="166">
        <f>COUNTIF(Plan!F28:NG28,"f")+(COUNTIF(Plan!F28:NG28,"f2")/2)</f>
        <v>0</v>
      </c>
      <c r="P20" s="172" t="str">
        <f t="shared" si="1"/>
        <v/>
      </c>
      <c r="Q20" s="75"/>
      <c r="R20" s="75"/>
      <c r="S20" s="113"/>
      <c r="T20" s="114"/>
      <c r="U20" s="109">
        <f t="shared" si="3"/>
        <v>0</v>
      </c>
      <c r="V20" s="220">
        <f>COUNTIF(Plan!F28:QT28,"u")+(COUNTIF(Plan!F28:QT28,"u2")/2)</f>
        <v>0</v>
      </c>
      <c r="W20" s="110">
        <f t="shared" si="4"/>
        <v>0</v>
      </c>
    </row>
    <row r="21" spans="2:23" s="108" customFormat="1" ht="18" customHeight="1" x14ac:dyDescent="0.25">
      <c r="B21" s="8"/>
      <c r="C21" s="8"/>
      <c r="D21" s="9"/>
      <c r="E21" s="10"/>
      <c r="F21" s="115"/>
      <c r="G21" s="11"/>
      <c r="H21" s="11"/>
      <c r="I21" s="11"/>
      <c r="J21" s="11"/>
      <c r="K21" s="11"/>
      <c r="L21" s="11"/>
      <c r="M21" s="12"/>
      <c r="N21" s="162"/>
      <c r="O21" s="106">
        <f>COUNTIF(Plan!F29:NG29,"f")+(COUNTIF(Plan!F29:NG29,"f2")/2)</f>
        <v>0</v>
      </c>
      <c r="P21" s="164" t="str">
        <f t="shared" si="1"/>
        <v/>
      </c>
      <c r="Q21" s="74"/>
      <c r="R21" s="74"/>
      <c r="S21" s="111"/>
      <c r="T21" s="112"/>
      <c r="U21" s="105">
        <f t="shared" si="3"/>
        <v>0</v>
      </c>
      <c r="V21" s="106">
        <f>COUNTIF(Plan!F29:QT29,"u")+(COUNTIF(Plan!F29:QT29,"u2")/2)</f>
        <v>0</v>
      </c>
      <c r="W21" s="107">
        <f t="shared" si="4"/>
        <v>0</v>
      </c>
    </row>
    <row r="22" spans="2:23" s="108" customFormat="1" ht="18" customHeight="1" x14ac:dyDescent="0.25">
      <c r="B22" s="40"/>
      <c r="C22" s="40"/>
      <c r="D22" s="41"/>
      <c r="E22" s="42"/>
      <c r="F22" s="116"/>
      <c r="G22" s="43"/>
      <c r="H22" s="43"/>
      <c r="I22" s="43"/>
      <c r="J22" s="43"/>
      <c r="K22" s="43"/>
      <c r="L22" s="43"/>
      <c r="M22" s="44"/>
      <c r="N22" s="163"/>
      <c r="O22" s="166">
        <f>COUNTIF(Plan!F30:NG30,"f")+(COUNTIF(Plan!F30:NG30,"f2")/2)</f>
        <v>0</v>
      </c>
      <c r="P22" s="172" t="str">
        <f t="shared" si="1"/>
        <v/>
      </c>
      <c r="Q22" s="75"/>
      <c r="R22" s="75"/>
      <c r="S22" s="113"/>
      <c r="T22" s="114"/>
      <c r="U22" s="109">
        <f t="shared" si="3"/>
        <v>0</v>
      </c>
      <c r="V22" s="220">
        <f>COUNTIF(Plan!F30:QT30,"u")+(COUNTIF(Plan!F30:QT30,"u2")/2)</f>
        <v>0</v>
      </c>
      <c r="W22" s="110">
        <f t="shared" si="4"/>
        <v>0</v>
      </c>
    </row>
    <row r="23" spans="2:23" s="108" customFormat="1" ht="18" customHeight="1" x14ac:dyDescent="0.25">
      <c r="B23" s="8"/>
      <c r="C23" s="8"/>
      <c r="D23" s="9"/>
      <c r="E23" s="10"/>
      <c r="F23" s="115"/>
      <c r="G23" s="11"/>
      <c r="H23" s="11"/>
      <c r="I23" s="11"/>
      <c r="J23" s="11"/>
      <c r="K23" s="11"/>
      <c r="L23" s="11"/>
      <c r="M23" s="12"/>
      <c r="N23" s="162"/>
      <c r="O23" s="106">
        <f>COUNTIF(Plan!F31:NG31,"f")+(COUNTIF(Plan!F31:NG31,"f2")/2)</f>
        <v>0</v>
      </c>
      <c r="P23" s="164" t="str">
        <f t="shared" si="1"/>
        <v/>
      </c>
      <c r="Q23" s="74"/>
      <c r="R23" s="74"/>
      <c r="S23" s="111"/>
      <c r="T23" s="112"/>
      <c r="U23" s="105">
        <f t="shared" si="3"/>
        <v>0</v>
      </c>
      <c r="V23" s="106">
        <f>COUNTIF(Plan!F31:QT31,"u")+(COUNTIF(Plan!F31:QT31,"u2")/2)</f>
        <v>0</v>
      </c>
      <c r="W23" s="107">
        <f t="shared" si="4"/>
        <v>0</v>
      </c>
    </row>
    <row r="24" spans="2:23" s="108" customFormat="1" ht="18" customHeight="1" x14ac:dyDescent="0.25">
      <c r="B24" s="40"/>
      <c r="C24" s="40"/>
      <c r="D24" s="41"/>
      <c r="E24" s="42"/>
      <c r="F24" s="116"/>
      <c r="G24" s="43"/>
      <c r="H24" s="43"/>
      <c r="I24" s="43"/>
      <c r="J24" s="43"/>
      <c r="K24" s="43"/>
      <c r="L24" s="43"/>
      <c r="M24" s="44"/>
      <c r="N24" s="163"/>
      <c r="O24" s="166">
        <f>COUNTIF(Plan!F32:NG32,"f")+(COUNTIF(Plan!F32:NG32,"f2")/2)</f>
        <v>0</v>
      </c>
      <c r="P24" s="172" t="str">
        <f t="shared" si="1"/>
        <v/>
      </c>
      <c r="Q24" s="75"/>
      <c r="R24" s="75"/>
      <c r="S24" s="113"/>
      <c r="T24" s="114"/>
      <c r="U24" s="109">
        <f t="shared" si="3"/>
        <v>0</v>
      </c>
      <c r="V24" s="220">
        <f>COUNTIF(Plan!F32:QT32,"u")+(COUNTIF(Plan!F32:QT32,"u2")/2)</f>
        <v>0</v>
      </c>
      <c r="W24" s="110">
        <f t="shared" si="4"/>
        <v>0</v>
      </c>
    </row>
    <row r="25" spans="2:23" s="108" customFormat="1" ht="18" customHeight="1" x14ac:dyDescent="0.25">
      <c r="B25" s="8"/>
      <c r="C25" s="8"/>
      <c r="D25" s="9"/>
      <c r="E25" s="10"/>
      <c r="F25" s="115"/>
      <c r="G25" s="11"/>
      <c r="H25" s="11"/>
      <c r="I25" s="11"/>
      <c r="J25" s="11"/>
      <c r="K25" s="11"/>
      <c r="L25" s="11"/>
      <c r="M25" s="12"/>
      <c r="N25" s="162"/>
      <c r="O25" s="106">
        <f>COUNTIF(Plan!F33:NG33,"f")+(COUNTIF(Plan!F33:NG33,"f2")/2)</f>
        <v>0</v>
      </c>
      <c r="P25" s="164" t="str">
        <f t="shared" si="1"/>
        <v/>
      </c>
      <c r="Q25" s="74"/>
      <c r="R25" s="74"/>
      <c r="S25" s="111"/>
      <c r="T25" s="112"/>
      <c r="U25" s="105">
        <f t="shared" si="3"/>
        <v>0</v>
      </c>
      <c r="V25" s="106">
        <f>COUNTIF(Plan!F33:QT33,"u")+(COUNTIF(Plan!F33:QT33,"u2")/2)</f>
        <v>0</v>
      </c>
      <c r="W25" s="107">
        <f t="shared" si="4"/>
        <v>0</v>
      </c>
    </row>
    <row r="26" spans="2:23" s="108" customFormat="1" ht="18" customHeight="1" x14ac:dyDescent="0.25">
      <c r="B26" s="40"/>
      <c r="C26" s="40"/>
      <c r="D26" s="41"/>
      <c r="E26" s="42"/>
      <c r="F26" s="116"/>
      <c r="G26" s="43"/>
      <c r="H26" s="43"/>
      <c r="I26" s="43"/>
      <c r="J26" s="43"/>
      <c r="K26" s="43"/>
      <c r="L26" s="43"/>
      <c r="M26" s="44"/>
      <c r="N26" s="163"/>
      <c r="O26" s="166">
        <f>COUNTIF(Plan!F34:NG34,"f")+(COUNTIF(Plan!F34:NG34,"f2")/2)</f>
        <v>0</v>
      </c>
      <c r="P26" s="172" t="str">
        <f t="shared" si="1"/>
        <v/>
      </c>
      <c r="Q26" s="75"/>
      <c r="R26" s="75"/>
      <c r="S26" s="113"/>
      <c r="T26" s="114"/>
      <c r="U26" s="109">
        <f t="shared" si="3"/>
        <v>0</v>
      </c>
      <c r="V26" s="220">
        <f>COUNTIF(Plan!F34:QT34,"u")+(COUNTIF(Plan!F34:QT34,"u2")/2)</f>
        <v>0</v>
      </c>
      <c r="W26" s="110">
        <f t="shared" si="4"/>
        <v>0</v>
      </c>
    </row>
    <row r="27" spans="2:23" s="108" customFormat="1" ht="18" customHeight="1" x14ac:dyDescent="0.25">
      <c r="B27" s="8"/>
      <c r="C27" s="8"/>
      <c r="D27" s="9"/>
      <c r="E27" s="10"/>
      <c r="F27" s="115"/>
      <c r="G27" s="11"/>
      <c r="H27" s="11"/>
      <c r="I27" s="11"/>
      <c r="J27" s="11"/>
      <c r="K27" s="11"/>
      <c r="L27" s="11"/>
      <c r="M27" s="12"/>
      <c r="N27" s="162"/>
      <c r="O27" s="106">
        <f>COUNTIF(Plan!F35:NG35,"f")+(COUNTIF(Plan!F35:NG35,"f2")/2)</f>
        <v>0</v>
      </c>
      <c r="P27" s="164" t="str">
        <f t="shared" si="1"/>
        <v/>
      </c>
      <c r="Q27" s="74"/>
      <c r="R27" s="74"/>
      <c r="S27" s="111"/>
      <c r="T27" s="112"/>
      <c r="U27" s="105">
        <f t="shared" si="3"/>
        <v>0</v>
      </c>
      <c r="V27" s="106">
        <f>COUNTIF(Plan!F35:QT35,"u")+(COUNTIF(Plan!F35:QT35,"u2")/2)</f>
        <v>0</v>
      </c>
      <c r="W27" s="107">
        <f t="shared" si="4"/>
        <v>0</v>
      </c>
    </row>
    <row r="28" spans="2:23" s="108" customFormat="1" ht="18" customHeight="1" x14ac:dyDescent="0.25">
      <c r="B28" s="40"/>
      <c r="C28" s="40"/>
      <c r="D28" s="41"/>
      <c r="E28" s="42"/>
      <c r="F28" s="116"/>
      <c r="G28" s="43"/>
      <c r="H28" s="43"/>
      <c r="I28" s="43"/>
      <c r="J28" s="43"/>
      <c r="K28" s="43"/>
      <c r="L28" s="43"/>
      <c r="M28" s="44"/>
      <c r="N28" s="163"/>
      <c r="O28" s="166">
        <f>COUNTIF(Plan!F36:NG36,"f")+(COUNTIF(Plan!F36:NG36,"f2")/2)</f>
        <v>0</v>
      </c>
      <c r="P28" s="172" t="str">
        <f t="shared" si="1"/>
        <v/>
      </c>
      <c r="Q28" s="75"/>
      <c r="R28" s="75"/>
      <c r="S28" s="113"/>
      <c r="T28" s="114"/>
      <c r="U28" s="109">
        <f t="shared" si="3"/>
        <v>0</v>
      </c>
      <c r="V28" s="220">
        <f>COUNTIF(Plan!F36:QT36,"u")+(COUNTIF(Plan!F36:QT36,"u2")/2)</f>
        <v>0</v>
      </c>
      <c r="W28" s="110">
        <f t="shared" si="4"/>
        <v>0</v>
      </c>
    </row>
    <row r="29" spans="2:23" s="108" customFormat="1" ht="18" customHeight="1" x14ac:dyDescent="0.25">
      <c r="B29" s="8"/>
      <c r="C29" s="8"/>
      <c r="D29" s="9"/>
      <c r="E29" s="10"/>
      <c r="F29" s="115"/>
      <c r="G29" s="11"/>
      <c r="H29" s="11"/>
      <c r="I29" s="11"/>
      <c r="J29" s="11"/>
      <c r="K29" s="11"/>
      <c r="L29" s="11"/>
      <c r="M29" s="12"/>
      <c r="N29" s="162"/>
      <c r="O29" s="106">
        <f>COUNTIF(Plan!F37:NG37,"f")+(COUNTIF(Plan!F37:NG37,"f2")/2)</f>
        <v>0</v>
      </c>
      <c r="P29" s="164" t="str">
        <f t="shared" si="1"/>
        <v/>
      </c>
      <c r="Q29" s="74"/>
      <c r="R29" s="74"/>
      <c r="S29" s="111"/>
      <c r="T29" s="112"/>
      <c r="U29" s="105">
        <f t="shared" si="3"/>
        <v>0</v>
      </c>
      <c r="V29" s="106">
        <f>COUNTIF(Plan!F37:QT37,"u")+(COUNTIF(Plan!F37:QT37,"u2")/2)</f>
        <v>0</v>
      </c>
      <c r="W29" s="107">
        <f t="shared" si="4"/>
        <v>0</v>
      </c>
    </row>
    <row r="30" spans="2:23" s="108" customFormat="1" ht="18" customHeight="1" x14ac:dyDescent="0.25">
      <c r="B30" s="40"/>
      <c r="C30" s="40"/>
      <c r="D30" s="41"/>
      <c r="E30" s="42"/>
      <c r="F30" s="116"/>
      <c r="G30" s="43"/>
      <c r="H30" s="43"/>
      <c r="I30" s="43"/>
      <c r="J30" s="43"/>
      <c r="K30" s="43"/>
      <c r="L30" s="43"/>
      <c r="M30" s="44"/>
      <c r="N30" s="163"/>
      <c r="O30" s="166">
        <f>COUNTIF(Plan!F38:NG38,"f")+(COUNTIF(Plan!F38:NG38,"f2")/2)</f>
        <v>0</v>
      </c>
      <c r="P30" s="172" t="str">
        <f t="shared" si="1"/>
        <v/>
      </c>
      <c r="Q30" s="75"/>
      <c r="R30" s="75"/>
      <c r="S30" s="113"/>
      <c r="T30" s="114"/>
      <c r="U30" s="109">
        <f t="shared" si="3"/>
        <v>0</v>
      </c>
      <c r="V30" s="220">
        <f>COUNTIF(Plan!F38:QT38,"u")+(COUNTIF(Plan!F38:QT38,"u2")/2)</f>
        <v>0</v>
      </c>
      <c r="W30" s="110">
        <f t="shared" si="4"/>
        <v>0</v>
      </c>
    </row>
    <row r="31" spans="2:23" s="108" customFormat="1" ht="18" customHeight="1" x14ac:dyDescent="0.25">
      <c r="B31" s="8"/>
      <c r="C31" s="8"/>
      <c r="D31" s="9"/>
      <c r="E31" s="10"/>
      <c r="F31" s="115"/>
      <c r="G31" s="11"/>
      <c r="H31" s="11"/>
      <c r="I31" s="11"/>
      <c r="J31" s="11"/>
      <c r="K31" s="11"/>
      <c r="L31" s="11"/>
      <c r="M31" s="12"/>
      <c r="N31" s="162"/>
      <c r="O31" s="106">
        <f>COUNTIF(Plan!F39:NG39,"f")+(COUNTIF(Plan!F39:NG39,"f2")/2)</f>
        <v>0</v>
      </c>
      <c r="P31" s="164" t="str">
        <f t="shared" si="1"/>
        <v/>
      </c>
      <c r="Q31" s="74"/>
      <c r="R31" s="74"/>
      <c r="S31" s="111"/>
      <c r="T31" s="112"/>
      <c r="U31" s="105">
        <f t="shared" si="3"/>
        <v>0</v>
      </c>
      <c r="V31" s="106">
        <f>COUNTIF(Plan!F39:QT39,"u")+(COUNTIF(Plan!F39:QT39,"u2")/2)</f>
        <v>0</v>
      </c>
      <c r="W31" s="107">
        <f t="shared" si="4"/>
        <v>0</v>
      </c>
    </row>
    <row r="32" spans="2:23" s="108" customFormat="1" ht="18" customHeight="1" x14ac:dyDescent="0.25">
      <c r="B32" s="40"/>
      <c r="C32" s="40"/>
      <c r="D32" s="41"/>
      <c r="E32" s="42"/>
      <c r="F32" s="116"/>
      <c r="G32" s="43"/>
      <c r="H32" s="43"/>
      <c r="I32" s="43"/>
      <c r="J32" s="43"/>
      <c r="K32" s="43"/>
      <c r="L32" s="43"/>
      <c r="M32" s="44"/>
      <c r="N32" s="163"/>
      <c r="O32" s="166">
        <f>COUNTIF(Plan!F40:NG40,"f")+(COUNTIF(Plan!F40:NG40,"f2")/2)</f>
        <v>0</v>
      </c>
      <c r="P32" s="172" t="str">
        <f t="shared" si="1"/>
        <v/>
      </c>
      <c r="Q32" s="75"/>
      <c r="R32" s="75"/>
      <c r="S32" s="113"/>
      <c r="T32" s="114"/>
      <c r="U32" s="109">
        <f t="shared" si="3"/>
        <v>0</v>
      </c>
      <c r="V32" s="220">
        <f>COUNTIF(Plan!F40:QT40,"u")+(COUNTIF(Plan!F40:QT40,"u2")/2)</f>
        <v>0</v>
      </c>
      <c r="W32" s="110">
        <f t="shared" si="4"/>
        <v>0</v>
      </c>
    </row>
    <row r="33" spans="2:23" s="108" customFormat="1" ht="18" customHeight="1" x14ac:dyDescent="0.25">
      <c r="B33" s="8"/>
      <c r="C33" s="8"/>
      <c r="D33" s="9"/>
      <c r="E33" s="10"/>
      <c r="F33" s="115"/>
      <c r="G33" s="11"/>
      <c r="H33" s="11"/>
      <c r="I33" s="11"/>
      <c r="J33" s="11"/>
      <c r="K33" s="11"/>
      <c r="L33" s="11"/>
      <c r="M33" s="12"/>
      <c r="N33" s="162"/>
      <c r="O33" s="106">
        <f>COUNTIF(Plan!F41:NG41,"f")+(COUNTIF(Plan!F41:NG41,"f2")/2)</f>
        <v>0</v>
      </c>
      <c r="P33" s="164" t="str">
        <f t="shared" si="1"/>
        <v/>
      </c>
      <c r="Q33" s="74"/>
      <c r="R33" s="74"/>
      <c r="S33" s="111"/>
      <c r="T33" s="112"/>
      <c r="U33" s="105">
        <f t="shared" si="3"/>
        <v>0</v>
      </c>
      <c r="V33" s="106">
        <f>COUNTIF(Plan!F41:QT41,"u")+(COUNTIF(Plan!F41:QT41,"u2")/2)</f>
        <v>0</v>
      </c>
      <c r="W33" s="107">
        <f t="shared" si="4"/>
        <v>0</v>
      </c>
    </row>
    <row r="34" spans="2:23" s="108" customFormat="1" ht="18" customHeight="1" x14ac:dyDescent="0.25">
      <c r="B34" s="40"/>
      <c r="C34" s="40"/>
      <c r="D34" s="41"/>
      <c r="E34" s="42"/>
      <c r="F34" s="116"/>
      <c r="G34" s="43"/>
      <c r="H34" s="43"/>
      <c r="I34" s="43"/>
      <c r="J34" s="43"/>
      <c r="K34" s="43"/>
      <c r="L34" s="43"/>
      <c r="M34" s="44"/>
      <c r="N34" s="163"/>
      <c r="O34" s="166">
        <f>COUNTIF(Plan!F42:NG42,"f")+(COUNTIF(Plan!F42:NG42,"f2")/2)</f>
        <v>0</v>
      </c>
      <c r="P34" s="172" t="str">
        <f t="shared" si="1"/>
        <v/>
      </c>
      <c r="Q34" s="75"/>
      <c r="R34" s="75"/>
      <c r="S34" s="113"/>
      <c r="T34" s="114"/>
      <c r="U34" s="109">
        <f t="shared" si="3"/>
        <v>0</v>
      </c>
      <c r="V34" s="220">
        <f>COUNTIF(Plan!F42:QT42,"u")+(COUNTIF(Plan!F42:QT42,"u2")/2)</f>
        <v>0</v>
      </c>
      <c r="W34" s="110">
        <f t="shared" si="4"/>
        <v>0</v>
      </c>
    </row>
    <row r="35" spans="2:23" s="108" customFormat="1" ht="18" customHeight="1" x14ac:dyDescent="0.25">
      <c r="B35" s="8"/>
      <c r="C35" s="8"/>
      <c r="D35" s="9"/>
      <c r="E35" s="10"/>
      <c r="F35" s="115"/>
      <c r="G35" s="11"/>
      <c r="H35" s="11"/>
      <c r="I35" s="11"/>
      <c r="J35" s="11"/>
      <c r="K35" s="11"/>
      <c r="L35" s="11"/>
      <c r="M35" s="12"/>
      <c r="N35" s="162"/>
      <c r="O35" s="106">
        <f>COUNTIF(Plan!F43:NG43,"f")+(COUNTIF(Plan!F43:NG43,"f2")/2)</f>
        <v>0</v>
      </c>
      <c r="P35" s="164" t="str">
        <f t="shared" si="1"/>
        <v/>
      </c>
      <c r="Q35" s="74"/>
      <c r="R35" s="74"/>
      <c r="S35" s="111"/>
      <c r="T35" s="112"/>
      <c r="U35" s="105">
        <f t="shared" si="3"/>
        <v>0</v>
      </c>
      <c r="V35" s="106">
        <f>COUNTIF(Plan!F43:QT43,"u")+(COUNTIF(Plan!F43:QT43,"u2")/2)</f>
        <v>0</v>
      </c>
      <c r="W35" s="107">
        <f t="shared" si="4"/>
        <v>0</v>
      </c>
    </row>
    <row r="36" spans="2:23" s="108" customFormat="1" ht="18" customHeight="1" x14ac:dyDescent="0.25">
      <c r="B36" s="40"/>
      <c r="C36" s="40"/>
      <c r="D36" s="41"/>
      <c r="E36" s="42"/>
      <c r="F36" s="116"/>
      <c r="G36" s="43"/>
      <c r="H36" s="43"/>
      <c r="I36" s="43"/>
      <c r="J36" s="43"/>
      <c r="K36" s="43"/>
      <c r="L36" s="43"/>
      <c r="M36" s="44"/>
      <c r="N36" s="163"/>
      <c r="O36" s="166">
        <f>COUNTIF(Plan!F44:NG44,"f")+(COUNTIF(Plan!F44:NG44,"f2")/2)</f>
        <v>0</v>
      </c>
      <c r="P36" s="172" t="str">
        <f t="shared" si="1"/>
        <v/>
      </c>
      <c r="Q36" s="75"/>
      <c r="R36" s="75"/>
      <c r="S36" s="113"/>
      <c r="T36" s="114"/>
      <c r="U36" s="109">
        <f t="shared" si="3"/>
        <v>0</v>
      </c>
      <c r="V36" s="220">
        <f>COUNTIF(Plan!F44:QT44,"u")+(COUNTIF(Plan!F44:QT44,"u2")/2)</f>
        <v>0</v>
      </c>
      <c r="W36" s="110">
        <f t="shared" si="4"/>
        <v>0</v>
      </c>
    </row>
    <row r="37" spans="2:23" ht="20.100000000000001" customHeight="1" x14ac:dyDescent="0.25">
      <c r="B37" s="8"/>
      <c r="C37" s="8"/>
      <c r="D37" s="9"/>
      <c r="E37" s="10"/>
      <c r="F37" s="115"/>
      <c r="G37" s="11"/>
      <c r="H37" s="11"/>
      <c r="I37" s="11"/>
      <c r="J37" s="11"/>
      <c r="K37" s="11"/>
      <c r="L37" s="11"/>
      <c r="M37" s="12"/>
      <c r="N37" s="162"/>
      <c r="O37" s="106">
        <f>COUNTIF(Plan!F45:NG45,"f")+(COUNTIF(Plan!F45:NG45,"f2")/2)</f>
        <v>0</v>
      </c>
      <c r="P37" s="164" t="str">
        <f>IF(N37="",IF(O37&lt;&gt;0,N37-O37,""),N37-O37)</f>
        <v/>
      </c>
      <c r="Q37" s="74"/>
      <c r="R37" s="74"/>
      <c r="S37" s="111"/>
      <c r="T37" s="112"/>
      <c r="U37" s="105">
        <f>SUM(Q37:T37)</f>
        <v>0</v>
      </c>
      <c r="V37" s="312">
        <f>COUNTIF(Plan!F45:QT45,"u")+(COUNTIF(Plan!F45:QT45,"u2")/2)</f>
        <v>0</v>
      </c>
      <c r="W37" s="107">
        <f>U37-V37</f>
        <v>0</v>
      </c>
    </row>
    <row r="38" spans="2:23" ht="20.100000000000001" customHeight="1" x14ac:dyDescent="0.25">
      <c r="B38" s="40"/>
      <c r="C38" s="40"/>
      <c r="D38" s="41"/>
      <c r="E38" s="42"/>
      <c r="F38" s="116"/>
      <c r="G38" s="43"/>
      <c r="H38" s="43"/>
      <c r="I38" s="43"/>
      <c r="J38" s="43"/>
      <c r="K38" s="43"/>
      <c r="L38" s="43"/>
      <c r="M38" s="44"/>
      <c r="N38" s="163"/>
      <c r="O38" s="166">
        <f>COUNTIF(Plan!F46:NG46,"f")+(COUNTIF(Plan!F46:NG46,"f2")/2)</f>
        <v>0</v>
      </c>
      <c r="P38" s="172" t="str">
        <f>IF(N38="",IF(O38&lt;&gt;0,N38-O38,""),N38-O38)</f>
        <v/>
      </c>
      <c r="Q38" s="75"/>
      <c r="R38" s="75"/>
      <c r="S38" s="113"/>
      <c r="T38" s="114"/>
      <c r="U38" s="157">
        <f t="shared" ref="U38:U47" si="5">SUM(Q38:T38)</f>
        <v>0</v>
      </c>
      <c r="V38" s="220">
        <f>COUNTIF(Plan!F46:QT46,"u")+(COUNTIF(Plan!F46:QT46,"u2")/2)</f>
        <v>0</v>
      </c>
      <c r="W38" s="110">
        <f>U38-V38</f>
        <v>0</v>
      </c>
    </row>
    <row r="39" spans="2:23" ht="20.100000000000001" customHeight="1" x14ac:dyDescent="0.25">
      <c r="B39" s="8"/>
      <c r="C39" s="8"/>
      <c r="D39" s="9"/>
      <c r="E39" s="10"/>
      <c r="F39" s="115"/>
      <c r="G39" s="11"/>
      <c r="H39" s="11"/>
      <c r="I39" s="11"/>
      <c r="J39" s="11"/>
      <c r="K39" s="11"/>
      <c r="L39" s="11"/>
      <c r="M39" s="12"/>
      <c r="N39" s="162"/>
      <c r="O39" s="106">
        <f>COUNTIF(Plan!F47:NG47,"f")+(COUNTIF(Plan!F47:NG47,"f2")/2)</f>
        <v>0</v>
      </c>
      <c r="P39" s="164" t="str">
        <f t="shared" ref="P39:P56" si="6">IF(N39="",IF(O39&lt;&gt;0,N39-O39,""),N39-O39)</f>
        <v/>
      </c>
      <c r="Q39" s="74"/>
      <c r="R39" s="74"/>
      <c r="S39" s="111"/>
      <c r="T39" s="112"/>
      <c r="U39" s="105">
        <f t="shared" si="5"/>
        <v>0</v>
      </c>
      <c r="V39" s="312">
        <f>COUNTIF(Plan!F47:QT47,"u")+(COUNTIF(Plan!F47:QT47,"u2")/2)</f>
        <v>0</v>
      </c>
      <c r="W39" s="107">
        <f t="shared" ref="W39:W47" si="7">U39-V39</f>
        <v>0</v>
      </c>
    </row>
    <row r="40" spans="2:23" ht="20.100000000000001" customHeight="1" x14ac:dyDescent="0.25">
      <c r="B40" s="40"/>
      <c r="C40" s="40"/>
      <c r="D40" s="41"/>
      <c r="E40" s="42"/>
      <c r="F40" s="116"/>
      <c r="G40" s="43"/>
      <c r="H40" s="43"/>
      <c r="I40" s="43"/>
      <c r="J40" s="43"/>
      <c r="K40" s="43"/>
      <c r="L40" s="43"/>
      <c r="M40" s="44"/>
      <c r="N40" s="163"/>
      <c r="O40" s="166">
        <f>COUNTIF(Plan!F48:NG48,"f")+(COUNTIF(Plan!F48:NG48,"f2")/2)</f>
        <v>0</v>
      </c>
      <c r="P40" s="172" t="str">
        <f t="shared" si="6"/>
        <v/>
      </c>
      <c r="Q40" s="75"/>
      <c r="R40" s="75"/>
      <c r="S40" s="113"/>
      <c r="T40" s="114"/>
      <c r="U40" s="109">
        <f t="shared" si="5"/>
        <v>0</v>
      </c>
      <c r="V40" s="220">
        <f>COUNTIF(Plan!F48:QT48,"u")+(COUNTIF(Plan!F48:QT48,"u2")/2)</f>
        <v>0</v>
      </c>
      <c r="W40" s="110">
        <f t="shared" si="7"/>
        <v>0</v>
      </c>
    </row>
    <row r="41" spans="2:23" ht="20.100000000000001" customHeight="1" x14ac:dyDescent="0.25">
      <c r="B41" s="8"/>
      <c r="C41" s="8"/>
      <c r="D41" s="9"/>
      <c r="E41" s="10"/>
      <c r="F41" s="115"/>
      <c r="G41" s="11"/>
      <c r="H41" s="11"/>
      <c r="I41" s="11"/>
      <c r="J41" s="11"/>
      <c r="K41" s="11"/>
      <c r="L41" s="11"/>
      <c r="M41" s="12"/>
      <c r="N41" s="162"/>
      <c r="O41" s="106">
        <f>COUNTIF(Plan!F49:NG49,"f")+(COUNTIF(Plan!F49:NG49,"f2")/2)</f>
        <v>0</v>
      </c>
      <c r="P41" s="164" t="str">
        <f t="shared" si="6"/>
        <v/>
      </c>
      <c r="Q41" s="74"/>
      <c r="R41" s="74"/>
      <c r="S41" s="111"/>
      <c r="T41" s="112"/>
      <c r="U41" s="105">
        <f t="shared" si="5"/>
        <v>0</v>
      </c>
      <c r="V41" s="312">
        <f>COUNTIF(Plan!F49:QT49,"u")+(COUNTIF(Plan!F49:QT49,"u2")/2)</f>
        <v>0</v>
      </c>
      <c r="W41" s="107">
        <f t="shared" si="7"/>
        <v>0</v>
      </c>
    </row>
    <row r="42" spans="2:23" ht="20.100000000000001" customHeight="1" x14ac:dyDescent="0.25">
      <c r="B42" s="40"/>
      <c r="C42" s="40"/>
      <c r="D42" s="41"/>
      <c r="E42" s="42"/>
      <c r="F42" s="116"/>
      <c r="G42" s="43"/>
      <c r="H42" s="43"/>
      <c r="I42" s="43"/>
      <c r="J42" s="43"/>
      <c r="K42" s="43"/>
      <c r="L42" s="43"/>
      <c r="M42" s="44"/>
      <c r="N42" s="163"/>
      <c r="O42" s="166">
        <f>COUNTIF(Plan!F50:NG50,"f")+(COUNTIF(Plan!F50:NG50,"f2")/2)</f>
        <v>0</v>
      </c>
      <c r="P42" s="172" t="str">
        <f t="shared" si="6"/>
        <v/>
      </c>
      <c r="Q42" s="75"/>
      <c r="R42" s="75"/>
      <c r="S42" s="113"/>
      <c r="T42" s="114"/>
      <c r="U42" s="109">
        <f t="shared" si="5"/>
        <v>0</v>
      </c>
      <c r="V42" s="220">
        <f>COUNTIF(Plan!F50:QT50,"u")+(COUNTIF(Plan!F50:QT50,"u2")/2)</f>
        <v>0</v>
      </c>
      <c r="W42" s="110">
        <f t="shared" si="7"/>
        <v>0</v>
      </c>
    </row>
    <row r="43" spans="2:23" ht="20.100000000000001" customHeight="1" x14ac:dyDescent="0.25">
      <c r="B43" s="8"/>
      <c r="C43" s="8"/>
      <c r="D43" s="9"/>
      <c r="E43" s="10"/>
      <c r="F43" s="115"/>
      <c r="G43" s="11"/>
      <c r="H43" s="11"/>
      <c r="I43" s="11"/>
      <c r="J43" s="11"/>
      <c r="K43" s="11"/>
      <c r="L43" s="11"/>
      <c r="M43" s="12"/>
      <c r="N43" s="162"/>
      <c r="O43" s="106">
        <f>COUNTIF(Plan!F65:NG65,"f")+(COUNTIF(Plan!F65:NG65,"f2")/2)</f>
        <v>0</v>
      </c>
      <c r="P43" s="164" t="str">
        <f t="shared" si="6"/>
        <v/>
      </c>
      <c r="Q43" s="74"/>
      <c r="R43" s="74"/>
      <c r="S43" s="111"/>
      <c r="T43" s="112"/>
      <c r="U43" s="105">
        <f t="shared" si="5"/>
        <v>0</v>
      </c>
      <c r="V43" s="312">
        <f>COUNTIF(Plan!F51:QT51,"u")+(COUNTIF(Plan!F51:QT51,"u2")/2)</f>
        <v>0</v>
      </c>
      <c r="W43" s="107">
        <f t="shared" si="7"/>
        <v>0</v>
      </c>
    </row>
    <row r="44" spans="2:23" ht="20.100000000000001" customHeight="1" x14ac:dyDescent="0.25">
      <c r="B44" s="40"/>
      <c r="C44" s="40"/>
      <c r="D44" s="41"/>
      <c r="E44" s="42"/>
      <c r="F44" s="116"/>
      <c r="G44" s="43"/>
      <c r="H44" s="43"/>
      <c r="I44" s="43"/>
      <c r="J44" s="43"/>
      <c r="K44" s="43"/>
      <c r="L44" s="43"/>
      <c r="M44" s="44"/>
      <c r="N44" s="163"/>
      <c r="O44" s="166">
        <f>COUNTIF(Plan!F66:NG66,"f")+(COUNTIF(Plan!F66:NG66,"f2")/2)</f>
        <v>0</v>
      </c>
      <c r="P44" s="172" t="str">
        <f t="shared" si="6"/>
        <v/>
      </c>
      <c r="Q44" s="75"/>
      <c r="R44" s="75"/>
      <c r="S44" s="113"/>
      <c r="T44" s="114"/>
      <c r="U44" s="109">
        <f t="shared" si="5"/>
        <v>0</v>
      </c>
      <c r="V44" s="220">
        <f>COUNTIF(Plan!F52:QT52,"u")+(COUNTIF(Plan!F52:QT52,"u2")/2)</f>
        <v>0</v>
      </c>
      <c r="W44" s="110">
        <f t="shared" si="7"/>
        <v>0</v>
      </c>
    </row>
    <row r="45" spans="2:23" ht="20.100000000000001" customHeight="1" x14ac:dyDescent="0.25">
      <c r="B45" s="8"/>
      <c r="C45" s="8"/>
      <c r="D45" s="9"/>
      <c r="E45" s="10"/>
      <c r="F45" s="115"/>
      <c r="G45" s="11"/>
      <c r="H45" s="11"/>
      <c r="I45" s="11"/>
      <c r="J45" s="11"/>
      <c r="K45" s="11"/>
      <c r="L45" s="11"/>
      <c r="M45" s="12"/>
      <c r="N45" s="162"/>
      <c r="O45" s="106">
        <f>COUNTIF(Plan!F67:NG67,"f")+(COUNTIF(Plan!F67:NG67,"f2")/2)</f>
        <v>0</v>
      </c>
      <c r="P45" s="164" t="str">
        <f t="shared" si="6"/>
        <v/>
      </c>
      <c r="Q45" s="74"/>
      <c r="R45" s="74"/>
      <c r="S45" s="111"/>
      <c r="T45" s="112"/>
      <c r="U45" s="105">
        <f t="shared" si="5"/>
        <v>0</v>
      </c>
      <c r="V45" s="312">
        <f>COUNTIF(Plan!F53:QT53,"u")+(COUNTIF(Plan!F53:QT53,"u2")/2)</f>
        <v>0</v>
      </c>
      <c r="W45" s="107">
        <f t="shared" si="7"/>
        <v>0</v>
      </c>
    </row>
    <row r="46" spans="2:23" ht="20.100000000000001" customHeight="1" x14ac:dyDescent="0.25">
      <c r="B46" s="40"/>
      <c r="C46" s="40"/>
      <c r="D46" s="41"/>
      <c r="E46" s="42"/>
      <c r="F46" s="116"/>
      <c r="G46" s="43"/>
      <c r="H46" s="43"/>
      <c r="I46" s="43"/>
      <c r="J46" s="43"/>
      <c r="K46" s="43"/>
      <c r="L46" s="43"/>
      <c r="M46" s="44"/>
      <c r="N46" s="163"/>
      <c r="O46" s="166">
        <f>COUNTIF(Plan!F68:NG68,"f")+(COUNTIF(Plan!F68:NG68,"f2")/2)</f>
        <v>0</v>
      </c>
      <c r="P46" s="172" t="str">
        <f t="shared" si="6"/>
        <v/>
      </c>
      <c r="Q46" s="75"/>
      <c r="R46" s="75"/>
      <c r="S46" s="113"/>
      <c r="T46" s="114"/>
      <c r="U46" s="109">
        <f t="shared" si="5"/>
        <v>0</v>
      </c>
      <c r="V46" s="220">
        <f>COUNTIF(Plan!F54:QT54,"u")+(COUNTIF(Plan!F54:QT54,"u2")/2)</f>
        <v>0</v>
      </c>
      <c r="W46" s="110">
        <f t="shared" si="7"/>
        <v>0</v>
      </c>
    </row>
    <row r="47" spans="2:23" ht="20.100000000000001" customHeight="1" x14ac:dyDescent="0.25">
      <c r="B47" s="8"/>
      <c r="C47" s="8"/>
      <c r="D47" s="9"/>
      <c r="E47" s="10"/>
      <c r="F47" s="115"/>
      <c r="G47" s="11"/>
      <c r="H47" s="11"/>
      <c r="I47" s="11"/>
      <c r="J47" s="11"/>
      <c r="K47" s="11"/>
      <c r="L47" s="11"/>
      <c r="M47" s="12"/>
      <c r="N47" s="162"/>
      <c r="O47" s="106">
        <f>COUNTIF(Plan!F69:NG69,"f")+(COUNTIF(Plan!F69:NG69,"f2")/2)</f>
        <v>0</v>
      </c>
      <c r="P47" s="164" t="str">
        <f t="shared" si="6"/>
        <v/>
      </c>
      <c r="Q47" s="74"/>
      <c r="R47" s="74"/>
      <c r="S47" s="111"/>
      <c r="T47" s="112"/>
      <c r="U47" s="105">
        <f t="shared" si="5"/>
        <v>0</v>
      </c>
      <c r="V47" s="312">
        <f>COUNTIF(Plan!F55:QT55,"u")+(COUNTIF(Plan!F55:QT55,"u2")/2)</f>
        <v>0</v>
      </c>
      <c r="W47" s="107">
        <f t="shared" si="7"/>
        <v>0</v>
      </c>
    </row>
    <row r="48" spans="2:23" ht="20.100000000000001" customHeight="1" x14ac:dyDescent="0.25">
      <c r="B48" s="40"/>
      <c r="C48" s="40"/>
      <c r="D48" s="41"/>
      <c r="E48" s="42"/>
      <c r="F48" s="116"/>
      <c r="G48" s="43"/>
      <c r="H48" s="43"/>
      <c r="I48" s="43"/>
      <c r="J48" s="43"/>
      <c r="K48" s="43"/>
      <c r="L48" s="43"/>
      <c r="M48" s="44"/>
      <c r="N48" s="163"/>
      <c r="O48" s="166">
        <f>COUNTIF(Plan!F70:NG70,"f")+(COUNTIF(Plan!F70:NG70,"f2")/2)</f>
        <v>0</v>
      </c>
      <c r="P48" s="172" t="str">
        <f t="shared" si="6"/>
        <v/>
      </c>
      <c r="Q48" s="75"/>
      <c r="R48" s="75"/>
      <c r="S48" s="113"/>
      <c r="T48" s="114"/>
      <c r="U48" s="157">
        <f t="shared" ref="U48:U56" si="8">SUM(Q48:T48)</f>
        <v>0</v>
      </c>
      <c r="V48" s="220">
        <f>COUNTIF(Plan!F56:QT56,"u")+(COUNTIF(Plan!F56:QT56,"u2")/2)</f>
        <v>0</v>
      </c>
      <c r="W48" s="110">
        <f>U48-V48</f>
        <v>0</v>
      </c>
    </row>
    <row r="49" spans="2:23" ht="20.100000000000001" customHeight="1" x14ac:dyDescent="0.25">
      <c r="B49" s="8"/>
      <c r="C49" s="8"/>
      <c r="D49" s="9"/>
      <c r="E49" s="10"/>
      <c r="F49" s="115"/>
      <c r="G49" s="11"/>
      <c r="H49" s="11"/>
      <c r="I49" s="11"/>
      <c r="J49" s="11"/>
      <c r="K49" s="11"/>
      <c r="L49" s="11"/>
      <c r="M49" s="12"/>
      <c r="N49" s="162"/>
      <c r="O49" s="106">
        <f>COUNTIF(Plan!F71:NG71,"f")+(COUNTIF(Plan!F71:NG71,"f2")/2)</f>
        <v>0</v>
      </c>
      <c r="P49" s="164" t="str">
        <f t="shared" si="6"/>
        <v/>
      </c>
      <c r="Q49" s="74"/>
      <c r="R49" s="74"/>
      <c r="S49" s="111"/>
      <c r="T49" s="112"/>
      <c r="U49" s="105">
        <f t="shared" si="8"/>
        <v>0</v>
      </c>
      <c r="V49" s="312">
        <f>COUNTIF(Plan!F57:QT57,"u")+(COUNTIF(Plan!F57:QT57,"u2")/2)</f>
        <v>0</v>
      </c>
      <c r="W49" s="107">
        <f t="shared" ref="W49:W56" si="9">U49-V49</f>
        <v>0</v>
      </c>
    </row>
    <row r="50" spans="2:23" ht="20.100000000000001" customHeight="1" x14ac:dyDescent="0.25">
      <c r="B50" s="40"/>
      <c r="C50" s="40"/>
      <c r="D50" s="41"/>
      <c r="E50" s="42"/>
      <c r="F50" s="116"/>
      <c r="G50" s="43"/>
      <c r="H50" s="43"/>
      <c r="I50" s="43"/>
      <c r="J50" s="43"/>
      <c r="K50" s="43"/>
      <c r="L50" s="43"/>
      <c r="M50" s="44"/>
      <c r="N50" s="163"/>
      <c r="O50" s="166">
        <f>COUNTIF(Plan!F72:NG72,"f")+(COUNTIF(Plan!F72:NG72,"f2")/2)</f>
        <v>0</v>
      </c>
      <c r="P50" s="172" t="str">
        <f t="shared" si="6"/>
        <v/>
      </c>
      <c r="Q50" s="75"/>
      <c r="R50" s="75"/>
      <c r="S50" s="113"/>
      <c r="T50" s="114"/>
      <c r="U50" s="109">
        <f t="shared" si="8"/>
        <v>0</v>
      </c>
      <c r="V50" s="220">
        <f>COUNTIF(Plan!F58:QT58,"u")+(COUNTIF(Plan!F58:QT58,"u2")/2)</f>
        <v>0</v>
      </c>
      <c r="W50" s="110">
        <f t="shared" si="9"/>
        <v>0</v>
      </c>
    </row>
    <row r="51" spans="2:23" ht="20.100000000000001" customHeight="1" x14ac:dyDescent="0.25">
      <c r="B51" s="8"/>
      <c r="C51" s="8"/>
      <c r="D51" s="9"/>
      <c r="E51" s="10"/>
      <c r="F51" s="115"/>
      <c r="G51" s="11"/>
      <c r="H51" s="11"/>
      <c r="I51" s="11"/>
      <c r="J51" s="11"/>
      <c r="K51" s="11"/>
      <c r="L51" s="11"/>
      <c r="M51" s="12"/>
      <c r="N51" s="162"/>
      <c r="O51" s="106">
        <f>COUNTIF(Plan!F73:NG73,"f")+(COUNTIF(Plan!F73:NG73,"f2")/2)</f>
        <v>0</v>
      </c>
      <c r="P51" s="164" t="str">
        <f t="shared" si="6"/>
        <v/>
      </c>
      <c r="Q51" s="74"/>
      <c r="R51" s="74"/>
      <c r="S51" s="111"/>
      <c r="T51" s="112"/>
      <c r="U51" s="105">
        <f t="shared" si="8"/>
        <v>0</v>
      </c>
      <c r="V51" s="312">
        <f>COUNTIF(Plan!F59:QT59,"u")+(COUNTIF(Plan!F59:QT59,"u2")/2)</f>
        <v>0</v>
      </c>
      <c r="W51" s="107">
        <f t="shared" si="9"/>
        <v>0</v>
      </c>
    </row>
    <row r="52" spans="2:23" ht="20.100000000000001" customHeight="1" x14ac:dyDescent="0.25">
      <c r="B52" s="40"/>
      <c r="C52" s="40"/>
      <c r="D52" s="41"/>
      <c r="E52" s="42"/>
      <c r="F52" s="116"/>
      <c r="G52" s="43"/>
      <c r="H52" s="43"/>
      <c r="I52" s="43"/>
      <c r="J52" s="43"/>
      <c r="K52" s="43"/>
      <c r="L52" s="43"/>
      <c r="M52" s="44"/>
      <c r="N52" s="163"/>
      <c r="O52" s="166">
        <f>COUNTIF(Plan!F74:NG74,"f")+(COUNTIF(Plan!F74:NG74,"f2")/2)</f>
        <v>0</v>
      </c>
      <c r="P52" s="172" t="str">
        <f t="shared" si="6"/>
        <v/>
      </c>
      <c r="Q52" s="75"/>
      <c r="R52" s="75"/>
      <c r="S52" s="113"/>
      <c r="T52" s="114"/>
      <c r="U52" s="109">
        <f t="shared" si="8"/>
        <v>0</v>
      </c>
      <c r="V52" s="220">
        <f>COUNTIF(Plan!F60:QT60,"u")+(COUNTIF(Plan!F60:QT60,"u2")/2)</f>
        <v>0</v>
      </c>
      <c r="W52" s="110">
        <f t="shared" si="9"/>
        <v>0</v>
      </c>
    </row>
    <row r="53" spans="2:23" ht="20.100000000000001" customHeight="1" x14ac:dyDescent="0.25">
      <c r="B53" s="8"/>
      <c r="C53" s="8"/>
      <c r="D53" s="9"/>
      <c r="E53" s="10"/>
      <c r="F53" s="115"/>
      <c r="G53" s="11"/>
      <c r="H53" s="11"/>
      <c r="I53" s="11"/>
      <c r="J53" s="11"/>
      <c r="K53" s="11"/>
      <c r="L53" s="11"/>
      <c r="M53" s="12"/>
      <c r="N53" s="162"/>
      <c r="O53" s="106">
        <f>COUNTIF(Plan!F75:NG75,"f")+(COUNTIF(Plan!F75:NG75,"f2")/2)</f>
        <v>0</v>
      </c>
      <c r="P53" s="164" t="str">
        <f t="shared" si="6"/>
        <v/>
      </c>
      <c r="Q53" s="74"/>
      <c r="R53" s="74"/>
      <c r="S53" s="111"/>
      <c r="T53" s="112"/>
      <c r="U53" s="105">
        <f t="shared" si="8"/>
        <v>0</v>
      </c>
      <c r="V53" s="312">
        <f>COUNTIF(Plan!F61:QT61,"u")+(COUNTIF(Plan!F61:QT61,"u2")/2)</f>
        <v>0</v>
      </c>
      <c r="W53" s="107">
        <f t="shared" si="9"/>
        <v>0</v>
      </c>
    </row>
    <row r="54" spans="2:23" ht="20.100000000000001" customHeight="1" x14ac:dyDescent="0.25">
      <c r="B54" s="40"/>
      <c r="C54" s="40"/>
      <c r="D54" s="41"/>
      <c r="E54" s="42"/>
      <c r="F54" s="116"/>
      <c r="G54" s="43"/>
      <c r="H54" s="43"/>
      <c r="I54" s="43"/>
      <c r="J54" s="43"/>
      <c r="K54" s="43"/>
      <c r="L54" s="43"/>
      <c r="M54" s="44"/>
      <c r="N54" s="163"/>
      <c r="O54" s="166">
        <f>COUNTIF(Plan!F76:NG76,"f")+(COUNTIF(Plan!F76:NG76,"f2")/2)</f>
        <v>0</v>
      </c>
      <c r="P54" s="172" t="str">
        <f t="shared" si="6"/>
        <v/>
      </c>
      <c r="Q54" s="75"/>
      <c r="R54" s="75"/>
      <c r="S54" s="113"/>
      <c r="T54" s="114"/>
      <c r="U54" s="109">
        <f t="shared" si="8"/>
        <v>0</v>
      </c>
      <c r="V54" s="220">
        <f>COUNTIF(Plan!F62:QT62,"u")+(COUNTIF(Plan!F62:QT62,"u2")/2)</f>
        <v>0</v>
      </c>
      <c r="W54" s="110">
        <f t="shared" si="9"/>
        <v>0</v>
      </c>
    </row>
    <row r="55" spans="2:23" ht="20.100000000000001" customHeight="1" x14ac:dyDescent="0.25">
      <c r="B55" s="8"/>
      <c r="C55" s="8"/>
      <c r="D55" s="9"/>
      <c r="E55" s="10"/>
      <c r="F55" s="115"/>
      <c r="G55" s="11"/>
      <c r="H55" s="11"/>
      <c r="I55" s="11"/>
      <c r="J55" s="11"/>
      <c r="K55" s="11"/>
      <c r="L55" s="11"/>
      <c r="M55" s="12"/>
      <c r="N55" s="162"/>
      <c r="O55" s="106">
        <f>COUNTIF(Plan!F77:NG77,"f")+(COUNTIF(Plan!F77:NG77,"f2")/2)</f>
        <v>0</v>
      </c>
      <c r="P55" s="164" t="str">
        <f t="shared" si="6"/>
        <v/>
      </c>
      <c r="Q55" s="74"/>
      <c r="R55" s="74"/>
      <c r="S55" s="111"/>
      <c r="T55" s="112"/>
      <c r="U55" s="105">
        <f t="shared" si="8"/>
        <v>0</v>
      </c>
      <c r="V55" s="312">
        <f>COUNTIF(Plan!F63:QT63,"u")+(COUNTIF(Plan!F63:QT63,"u2")/2)</f>
        <v>0</v>
      </c>
      <c r="W55" s="107">
        <f t="shared" si="9"/>
        <v>0</v>
      </c>
    </row>
    <row r="56" spans="2:23" ht="20.100000000000001" customHeight="1" x14ac:dyDescent="0.25">
      <c r="B56" s="40"/>
      <c r="C56" s="40"/>
      <c r="D56" s="41"/>
      <c r="E56" s="42"/>
      <c r="F56" s="116"/>
      <c r="G56" s="43"/>
      <c r="H56" s="43"/>
      <c r="I56" s="43"/>
      <c r="J56" s="43"/>
      <c r="K56" s="43"/>
      <c r="L56" s="43"/>
      <c r="M56" s="44"/>
      <c r="N56" s="163"/>
      <c r="O56" s="166">
        <f>COUNTIF(Plan!F78:NG78,"f")+(COUNTIF(Plan!F78:NG78,"f2")/2)</f>
        <v>0</v>
      </c>
      <c r="P56" s="172" t="str">
        <f t="shared" si="6"/>
        <v/>
      </c>
      <c r="Q56" s="75"/>
      <c r="R56" s="75"/>
      <c r="S56" s="113"/>
      <c r="T56" s="114"/>
      <c r="U56" s="109">
        <f t="shared" si="8"/>
        <v>0</v>
      </c>
      <c r="V56" s="220">
        <f>COUNTIF(Plan!F64:QT64,"u")+(COUNTIF(Plan!F64:QT64,"u2")/2)</f>
        <v>0</v>
      </c>
      <c r="W56" s="110">
        <f t="shared" si="9"/>
        <v>0</v>
      </c>
    </row>
  </sheetData>
  <sheetProtection password="8205" sheet="1" objects="1" scenarios="1" selectLockedCells="1"/>
  <phoneticPr fontId="0" type="noConversion"/>
  <conditionalFormatting sqref="W7:W56 P7:P56">
    <cfRule type="expression" dxfId="66" priority="1" stopIfTrue="1">
      <formula>P7&lt;0</formula>
    </cfRule>
  </conditionalFormatting>
  <printOptions horizontalCentered="1"/>
  <pageMargins left="0.15748031496062992" right="0.19685039370078741" top="0.47244094488188981" bottom="0.55118110236220474" header="0.39370078740157483" footer="0.35433070866141736"/>
  <pageSetup paperSize="9" scale="85" orientation="landscape" r:id="rId1"/>
  <headerFooter alignWithMargins="0">
    <oddFooter>&amp;L&amp;A - &amp;D - &amp;T&amp;RSeite: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enableFormatConditionsCalculation="0">
    <tabColor indexed="42"/>
    <pageSetUpPr autoPageBreaks="0"/>
  </sheetPr>
  <dimension ref="A1:QZ64"/>
  <sheetViews>
    <sheetView showGridLines="0" showZeros="0" showOutlineSymbols="0" zoomScale="86" zoomScaleNormal="86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G33" sqref="G33"/>
    </sheetView>
  </sheetViews>
  <sheetFormatPr baseColWidth="10" defaultColWidth="11.5546875" defaultRowHeight="13.2" x14ac:dyDescent="0.25"/>
  <cols>
    <col min="1" max="1" width="1.5546875" style="73" customWidth="1"/>
    <col min="2" max="2" width="15.33203125" style="63" customWidth="1"/>
    <col min="3" max="3" width="13.33203125" style="63" customWidth="1"/>
    <col min="4" max="4" width="14.5546875" style="63" customWidth="1"/>
    <col min="5" max="5" width="10.33203125" style="63" customWidth="1"/>
    <col min="6" max="462" width="2.6640625" style="32" customWidth="1"/>
    <col min="463" max="16384" width="11.5546875" style="32"/>
  </cols>
  <sheetData>
    <row r="1" spans="2:468" ht="7.5" customHeight="1" x14ac:dyDescent="0.25"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2:468" x14ac:dyDescent="0.25">
      <c r="B2" s="64" t="s">
        <v>75</v>
      </c>
      <c r="C2" s="65">
        <f>Feiertage!A1</f>
        <v>2017</v>
      </c>
      <c r="F2" s="158" t="s">
        <v>79</v>
      </c>
      <c r="G2" s="66" t="s">
        <v>89</v>
      </c>
      <c r="H2" s="32" t="s">
        <v>91</v>
      </c>
      <c r="M2" s="158" t="s">
        <v>80</v>
      </c>
      <c r="N2" s="66" t="s">
        <v>89</v>
      </c>
      <c r="O2" s="32" t="s">
        <v>92</v>
      </c>
      <c r="U2" s="158" t="s">
        <v>3</v>
      </c>
      <c r="V2" s="32" t="s">
        <v>89</v>
      </c>
      <c r="W2" s="32" t="s">
        <v>106</v>
      </c>
      <c r="AD2" s="158" t="s">
        <v>104</v>
      </c>
      <c r="AE2" s="32" t="s">
        <v>89</v>
      </c>
      <c r="AF2" s="32" t="s">
        <v>107</v>
      </c>
      <c r="AM2" s="188" t="s">
        <v>135</v>
      </c>
      <c r="AN2" s="32" t="s">
        <v>89</v>
      </c>
      <c r="AO2" s="32" t="s">
        <v>121</v>
      </c>
      <c r="AW2" s="188" t="s">
        <v>136</v>
      </c>
      <c r="AX2" s="32" t="s">
        <v>89</v>
      </c>
      <c r="AY2" s="32" t="s">
        <v>122</v>
      </c>
      <c r="BF2" s="158" t="s">
        <v>123</v>
      </c>
      <c r="BG2" s="32" t="s">
        <v>89</v>
      </c>
      <c r="BH2" s="32" t="s">
        <v>36</v>
      </c>
      <c r="BN2" s="158" t="s">
        <v>141</v>
      </c>
      <c r="BO2" s="228" t="s">
        <v>89</v>
      </c>
      <c r="BP2" s="228" t="s">
        <v>142</v>
      </c>
      <c r="BZ2" s="159" t="s">
        <v>67</v>
      </c>
      <c r="CA2" s="66" t="s">
        <v>89</v>
      </c>
      <c r="CB2" s="32" t="s">
        <v>90</v>
      </c>
      <c r="CH2" s="159" t="s">
        <v>83</v>
      </c>
      <c r="CI2" s="32" t="s">
        <v>89</v>
      </c>
      <c r="CJ2" s="32" t="s">
        <v>117</v>
      </c>
      <c r="CP2" s="159" t="s">
        <v>112</v>
      </c>
      <c r="CQ2" s="32" t="s">
        <v>89</v>
      </c>
      <c r="CR2" s="32" t="s">
        <v>116</v>
      </c>
      <c r="CY2" s="159" t="s">
        <v>53</v>
      </c>
      <c r="CZ2" s="66" t="s">
        <v>89</v>
      </c>
      <c r="DA2" s="32" t="s">
        <v>93</v>
      </c>
      <c r="DG2" s="159" t="s">
        <v>81</v>
      </c>
      <c r="DH2" s="66" t="s">
        <v>89</v>
      </c>
      <c r="DI2" s="32" t="s">
        <v>82</v>
      </c>
      <c r="DP2" s="159" t="s">
        <v>124</v>
      </c>
      <c r="DQ2" s="66" t="s">
        <v>89</v>
      </c>
      <c r="DR2" s="32" t="s">
        <v>131</v>
      </c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2:468" ht="4.2" customHeight="1" x14ac:dyDescent="0.25">
      <c r="D3" s="68"/>
      <c r="E3" s="69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2:468" hidden="1" x14ac:dyDescent="0.25">
      <c r="E4" s="63" t="s">
        <v>2</v>
      </c>
      <c r="F4" s="67">
        <f>DATE(C2,1,1)</f>
        <v>42736</v>
      </c>
      <c r="G4" s="67">
        <f>F4+1</f>
        <v>42737</v>
      </c>
      <c r="H4" s="67">
        <f t="shared" ref="H4:AT4" si="0">G4+1</f>
        <v>42738</v>
      </c>
      <c r="I4" s="67">
        <f t="shared" si="0"/>
        <v>42739</v>
      </c>
      <c r="J4" s="67">
        <f t="shared" si="0"/>
        <v>42740</v>
      </c>
      <c r="K4" s="67">
        <f t="shared" si="0"/>
        <v>42741</v>
      </c>
      <c r="L4" s="67">
        <f t="shared" si="0"/>
        <v>42742</v>
      </c>
      <c r="M4" s="67">
        <f t="shared" si="0"/>
        <v>42743</v>
      </c>
      <c r="N4" s="67">
        <f t="shared" si="0"/>
        <v>42744</v>
      </c>
      <c r="O4" s="67">
        <f t="shared" si="0"/>
        <v>42745</v>
      </c>
      <c r="P4" s="67">
        <f t="shared" si="0"/>
        <v>42746</v>
      </c>
      <c r="Q4" s="67">
        <f t="shared" si="0"/>
        <v>42747</v>
      </c>
      <c r="R4" s="67">
        <f t="shared" si="0"/>
        <v>42748</v>
      </c>
      <c r="S4" s="67">
        <f t="shared" si="0"/>
        <v>42749</v>
      </c>
      <c r="T4" s="67">
        <f t="shared" si="0"/>
        <v>42750</v>
      </c>
      <c r="U4" s="67">
        <f t="shared" si="0"/>
        <v>42751</v>
      </c>
      <c r="V4" s="67">
        <f t="shared" si="0"/>
        <v>42752</v>
      </c>
      <c r="W4" s="67">
        <f t="shared" si="0"/>
        <v>42753</v>
      </c>
      <c r="X4" s="67">
        <f t="shared" si="0"/>
        <v>42754</v>
      </c>
      <c r="Y4" s="67">
        <f t="shared" si="0"/>
        <v>42755</v>
      </c>
      <c r="Z4" s="67">
        <f t="shared" si="0"/>
        <v>42756</v>
      </c>
      <c r="AA4" s="67">
        <f t="shared" si="0"/>
        <v>42757</v>
      </c>
      <c r="AB4" s="67">
        <f t="shared" si="0"/>
        <v>42758</v>
      </c>
      <c r="AC4" s="67">
        <f t="shared" si="0"/>
        <v>42759</v>
      </c>
      <c r="AD4" s="67">
        <f t="shared" si="0"/>
        <v>42760</v>
      </c>
      <c r="AE4" s="67">
        <f t="shared" si="0"/>
        <v>42761</v>
      </c>
      <c r="AF4" s="67">
        <f t="shared" si="0"/>
        <v>42762</v>
      </c>
      <c r="AG4" s="67">
        <f t="shared" si="0"/>
        <v>42763</v>
      </c>
      <c r="AH4" s="67">
        <f t="shared" si="0"/>
        <v>42764</v>
      </c>
      <c r="AI4" s="67">
        <f t="shared" si="0"/>
        <v>42765</v>
      </c>
      <c r="AJ4" s="67">
        <f t="shared" si="0"/>
        <v>42766</v>
      </c>
      <c r="AK4" s="67">
        <f t="shared" si="0"/>
        <v>42767</v>
      </c>
      <c r="AL4" s="67">
        <f t="shared" si="0"/>
        <v>42768</v>
      </c>
      <c r="AM4" s="67">
        <f t="shared" si="0"/>
        <v>42769</v>
      </c>
      <c r="AN4" s="67">
        <f t="shared" si="0"/>
        <v>42770</v>
      </c>
      <c r="AO4" s="67">
        <f t="shared" si="0"/>
        <v>42771</v>
      </c>
      <c r="AP4" s="67">
        <f t="shared" si="0"/>
        <v>42772</v>
      </c>
      <c r="AQ4" s="67">
        <f t="shared" si="0"/>
        <v>42773</v>
      </c>
      <c r="AR4" s="67">
        <f t="shared" si="0"/>
        <v>42774</v>
      </c>
      <c r="AS4" s="67">
        <f t="shared" si="0"/>
        <v>42775</v>
      </c>
      <c r="AT4" s="67">
        <f t="shared" si="0"/>
        <v>42776</v>
      </c>
      <c r="AU4" s="67">
        <f t="shared" ref="AU4:BS4" si="1">AT4+1</f>
        <v>42777</v>
      </c>
      <c r="AV4" s="70">
        <f t="shared" si="1"/>
        <v>42778</v>
      </c>
      <c r="AW4" s="67">
        <f t="shared" si="1"/>
        <v>42779</v>
      </c>
      <c r="AX4" s="67">
        <f t="shared" si="1"/>
        <v>42780</v>
      </c>
      <c r="AY4" s="67">
        <f t="shared" si="1"/>
        <v>42781</v>
      </c>
      <c r="AZ4" s="67">
        <f t="shared" si="1"/>
        <v>42782</v>
      </c>
      <c r="BA4" s="67">
        <f t="shared" si="1"/>
        <v>42783</v>
      </c>
      <c r="BB4" s="67">
        <f t="shared" si="1"/>
        <v>42784</v>
      </c>
      <c r="BC4" s="67">
        <f t="shared" si="1"/>
        <v>42785</v>
      </c>
      <c r="BD4" s="67">
        <f t="shared" si="1"/>
        <v>42786</v>
      </c>
      <c r="BE4" s="67">
        <f t="shared" si="1"/>
        <v>42787</v>
      </c>
      <c r="BF4" s="67">
        <f t="shared" si="1"/>
        <v>42788</v>
      </c>
      <c r="BG4" s="67">
        <f t="shared" si="1"/>
        <v>42789</v>
      </c>
      <c r="BH4" s="67">
        <f t="shared" si="1"/>
        <v>42790</v>
      </c>
      <c r="BI4" s="67">
        <f t="shared" si="1"/>
        <v>42791</v>
      </c>
      <c r="BJ4" s="67">
        <f t="shared" si="1"/>
        <v>42792</v>
      </c>
      <c r="BK4" s="67">
        <f t="shared" si="1"/>
        <v>42793</v>
      </c>
      <c r="BL4" s="67">
        <f t="shared" si="1"/>
        <v>42794</v>
      </c>
      <c r="BM4" s="67">
        <f t="shared" si="1"/>
        <v>42795</v>
      </c>
      <c r="BN4" s="67">
        <f t="shared" si="1"/>
        <v>42796</v>
      </c>
      <c r="BO4" s="67">
        <f t="shared" si="1"/>
        <v>42797</v>
      </c>
      <c r="BP4" s="67">
        <f t="shared" si="1"/>
        <v>42798</v>
      </c>
      <c r="BQ4" s="67">
        <f t="shared" si="1"/>
        <v>42799</v>
      </c>
      <c r="BR4" s="67">
        <f t="shared" si="1"/>
        <v>42800</v>
      </c>
      <c r="BS4" s="67">
        <f t="shared" si="1"/>
        <v>42801</v>
      </c>
      <c r="BT4" s="67">
        <f t="shared" ref="BT4:EE4" si="2">BS4+1</f>
        <v>42802</v>
      </c>
      <c r="BU4" s="67">
        <f t="shared" si="2"/>
        <v>42803</v>
      </c>
      <c r="BV4" s="67">
        <f t="shared" si="2"/>
        <v>42804</v>
      </c>
      <c r="BW4" s="67">
        <f t="shared" si="2"/>
        <v>42805</v>
      </c>
      <c r="BX4" s="67">
        <f t="shared" si="2"/>
        <v>42806</v>
      </c>
      <c r="BY4" s="67">
        <f t="shared" si="2"/>
        <v>42807</v>
      </c>
      <c r="BZ4" s="67">
        <f t="shared" si="2"/>
        <v>42808</v>
      </c>
      <c r="CA4" s="67">
        <f t="shared" si="2"/>
        <v>42809</v>
      </c>
      <c r="CB4" s="67">
        <f t="shared" si="2"/>
        <v>42810</v>
      </c>
      <c r="CC4" s="67">
        <f t="shared" si="2"/>
        <v>42811</v>
      </c>
      <c r="CD4" s="67">
        <f t="shared" si="2"/>
        <v>42812</v>
      </c>
      <c r="CE4" s="67">
        <f t="shared" si="2"/>
        <v>42813</v>
      </c>
      <c r="CF4" s="67">
        <f t="shared" si="2"/>
        <v>42814</v>
      </c>
      <c r="CG4" s="67">
        <f t="shared" si="2"/>
        <v>42815</v>
      </c>
      <c r="CH4" s="67">
        <f t="shared" si="2"/>
        <v>42816</v>
      </c>
      <c r="CI4" s="67">
        <f t="shared" si="2"/>
        <v>42817</v>
      </c>
      <c r="CJ4" s="67">
        <f t="shared" si="2"/>
        <v>42818</v>
      </c>
      <c r="CK4" s="67">
        <f t="shared" si="2"/>
        <v>42819</v>
      </c>
      <c r="CL4" s="67">
        <f t="shared" si="2"/>
        <v>42820</v>
      </c>
      <c r="CM4" s="67">
        <f t="shared" si="2"/>
        <v>42821</v>
      </c>
      <c r="CN4" s="67">
        <f t="shared" si="2"/>
        <v>42822</v>
      </c>
      <c r="CO4" s="67">
        <f t="shared" si="2"/>
        <v>42823</v>
      </c>
      <c r="CP4" s="67">
        <f t="shared" si="2"/>
        <v>42824</v>
      </c>
      <c r="CQ4" s="67">
        <f t="shared" si="2"/>
        <v>42825</v>
      </c>
      <c r="CR4" s="67">
        <f t="shared" si="2"/>
        <v>42826</v>
      </c>
      <c r="CS4" s="67">
        <f t="shared" si="2"/>
        <v>42827</v>
      </c>
      <c r="CT4" s="67">
        <f t="shared" si="2"/>
        <v>42828</v>
      </c>
      <c r="CU4" s="67">
        <f t="shared" si="2"/>
        <v>42829</v>
      </c>
      <c r="CV4" s="67">
        <f t="shared" si="2"/>
        <v>42830</v>
      </c>
      <c r="CW4" s="67">
        <f t="shared" si="2"/>
        <v>42831</v>
      </c>
      <c r="CX4" s="67">
        <f t="shared" si="2"/>
        <v>42832</v>
      </c>
      <c r="CY4" s="67">
        <f t="shared" si="2"/>
        <v>42833</v>
      </c>
      <c r="CZ4" s="67">
        <f t="shared" si="2"/>
        <v>42834</v>
      </c>
      <c r="DA4" s="67">
        <f t="shared" si="2"/>
        <v>42835</v>
      </c>
      <c r="DB4" s="67">
        <f t="shared" si="2"/>
        <v>42836</v>
      </c>
      <c r="DC4" s="67">
        <f t="shared" si="2"/>
        <v>42837</v>
      </c>
      <c r="DD4" s="67">
        <f t="shared" si="2"/>
        <v>42838</v>
      </c>
      <c r="DE4" s="67">
        <f t="shared" si="2"/>
        <v>42839</v>
      </c>
      <c r="DF4" s="67">
        <f t="shared" si="2"/>
        <v>42840</v>
      </c>
      <c r="DG4" s="67">
        <f t="shared" si="2"/>
        <v>42841</v>
      </c>
      <c r="DH4" s="67">
        <f t="shared" si="2"/>
        <v>42842</v>
      </c>
      <c r="DI4" s="67">
        <f t="shared" si="2"/>
        <v>42843</v>
      </c>
      <c r="DJ4" s="67">
        <f t="shared" si="2"/>
        <v>42844</v>
      </c>
      <c r="DK4" s="67">
        <f t="shared" si="2"/>
        <v>42845</v>
      </c>
      <c r="DL4" s="67">
        <f t="shared" si="2"/>
        <v>42846</v>
      </c>
      <c r="DM4" s="67">
        <f t="shared" si="2"/>
        <v>42847</v>
      </c>
      <c r="DN4" s="67">
        <f t="shared" si="2"/>
        <v>42848</v>
      </c>
      <c r="DO4" s="67">
        <f t="shared" si="2"/>
        <v>42849</v>
      </c>
      <c r="DP4" s="67">
        <f t="shared" si="2"/>
        <v>42850</v>
      </c>
      <c r="DQ4" s="67">
        <f t="shared" si="2"/>
        <v>42851</v>
      </c>
      <c r="DR4" s="67">
        <f t="shared" si="2"/>
        <v>42852</v>
      </c>
      <c r="DS4" s="67">
        <f t="shared" si="2"/>
        <v>42853</v>
      </c>
      <c r="DT4" s="67">
        <f t="shared" si="2"/>
        <v>42854</v>
      </c>
      <c r="DU4" s="67">
        <f t="shared" si="2"/>
        <v>42855</v>
      </c>
      <c r="DV4" s="67">
        <f t="shared" si="2"/>
        <v>42856</v>
      </c>
      <c r="DW4" s="67">
        <f t="shared" si="2"/>
        <v>42857</v>
      </c>
      <c r="DX4" s="67">
        <f t="shared" si="2"/>
        <v>42858</v>
      </c>
      <c r="DY4" s="67">
        <f t="shared" si="2"/>
        <v>42859</v>
      </c>
      <c r="DZ4" s="67">
        <f t="shared" si="2"/>
        <v>42860</v>
      </c>
      <c r="EA4" s="67">
        <f t="shared" si="2"/>
        <v>42861</v>
      </c>
      <c r="EB4" s="67">
        <f t="shared" si="2"/>
        <v>42862</v>
      </c>
      <c r="EC4" s="67">
        <f t="shared" si="2"/>
        <v>42863</v>
      </c>
      <c r="ED4" s="67">
        <f t="shared" si="2"/>
        <v>42864</v>
      </c>
      <c r="EE4" s="67">
        <f t="shared" si="2"/>
        <v>42865</v>
      </c>
      <c r="EF4" s="67">
        <f t="shared" ref="EF4:GD4" si="3">EE4+1</f>
        <v>42866</v>
      </c>
      <c r="EG4" s="67">
        <f t="shared" si="3"/>
        <v>42867</v>
      </c>
      <c r="EH4" s="67">
        <f t="shared" si="3"/>
        <v>42868</v>
      </c>
      <c r="EI4" s="67">
        <f t="shared" si="3"/>
        <v>42869</v>
      </c>
      <c r="EJ4" s="67">
        <f t="shared" si="3"/>
        <v>42870</v>
      </c>
      <c r="EK4" s="67">
        <f t="shared" si="3"/>
        <v>42871</v>
      </c>
      <c r="EL4" s="67">
        <f t="shared" si="3"/>
        <v>42872</v>
      </c>
      <c r="EM4" s="67">
        <f t="shared" si="3"/>
        <v>42873</v>
      </c>
      <c r="EN4" s="67">
        <f t="shared" si="3"/>
        <v>42874</v>
      </c>
      <c r="EO4" s="67">
        <f t="shared" si="3"/>
        <v>42875</v>
      </c>
      <c r="EP4" s="67">
        <f t="shared" si="3"/>
        <v>42876</v>
      </c>
      <c r="EQ4" s="67">
        <f t="shared" si="3"/>
        <v>42877</v>
      </c>
      <c r="ER4" s="67">
        <f t="shared" si="3"/>
        <v>42878</v>
      </c>
      <c r="ES4" s="67">
        <f t="shared" si="3"/>
        <v>42879</v>
      </c>
      <c r="ET4" s="67">
        <f t="shared" si="3"/>
        <v>42880</v>
      </c>
      <c r="EU4" s="67">
        <f t="shared" si="3"/>
        <v>42881</v>
      </c>
      <c r="EV4" s="67">
        <f t="shared" si="3"/>
        <v>42882</v>
      </c>
      <c r="EW4" s="67">
        <f t="shared" si="3"/>
        <v>42883</v>
      </c>
      <c r="EX4" s="67">
        <f t="shared" si="3"/>
        <v>42884</v>
      </c>
      <c r="EY4" s="67">
        <f t="shared" si="3"/>
        <v>42885</v>
      </c>
      <c r="EZ4" s="67">
        <f t="shared" si="3"/>
        <v>42886</v>
      </c>
      <c r="FA4" s="67">
        <f t="shared" si="3"/>
        <v>42887</v>
      </c>
      <c r="FB4" s="67">
        <f t="shared" si="3"/>
        <v>42888</v>
      </c>
      <c r="FC4" s="67">
        <f t="shared" si="3"/>
        <v>42889</v>
      </c>
      <c r="FD4" s="67">
        <f t="shared" si="3"/>
        <v>42890</v>
      </c>
      <c r="FE4" s="67">
        <f t="shared" si="3"/>
        <v>42891</v>
      </c>
      <c r="FF4" s="67">
        <f t="shared" si="3"/>
        <v>42892</v>
      </c>
      <c r="FG4" s="67">
        <f t="shared" si="3"/>
        <v>42893</v>
      </c>
      <c r="FH4" s="67">
        <f t="shared" si="3"/>
        <v>42894</v>
      </c>
      <c r="FI4" s="67">
        <f t="shared" si="3"/>
        <v>42895</v>
      </c>
      <c r="FJ4" s="67">
        <f t="shared" si="3"/>
        <v>42896</v>
      </c>
      <c r="FK4" s="67">
        <f t="shared" si="3"/>
        <v>42897</v>
      </c>
      <c r="FL4" s="67">
        <f t="shared" si="3"/>
        <v>42898</v>
      </c>
      <c r="FM4" s="67">
        <f t="shared" si="3"/>
        <v>42899</v>
      </c>
      <c r="FN4" s="67">
        <f t="shared" si="3"/>
        <v>42900</v>
      </c>
      <c r="FO4" s="67">
        <f t="shared" si="3"/>
        <v>42901</v>
      </c>
      <c r="FP4" s="67">
        <f t="shared" si="3"/>
        <v>42902</v>
      </c>
      <c r="FQ4" s="67">
        <f t="shared" si="3"/>
        <v>42903</v>
      </c>
      <c r="FR4" s="67">
        <f t="shared" si="3"/>
        <v>42904</v>
      </c>
      <c r="FS4" s="67">
        <f t="shared" si="3"/>
        <v>42905</v>
      </c>
      <c r="FT4" s="67">
        <f t="shared" si="3"/>
        <v>42906</v>
      </c>
      <c r="FU4" s="67">
        <f t="shared" si="3"/>
        <v>42907</v>
      </c>
      <c r="FV4" s="67">
        <f t="shared" si="3"/>
        <v>42908</v>
      </c>
      <c r="FW4" s="67">
        <f t="shared" si="3"/>
        <v>42909</v>
      </c>
      <c r="FX4" s="67">
        <f t="shared" si="3"/>
        <v>42910</v>
      </c>
      <c r="FY4" s="67">
        <f t="shared" si="3"/>
        <v>42911</v>
      </c>
      <c r="FZ4" s="67">
        <f t="shared" si="3"/>
        <v>42912</v>
      </c>
      <c r="GA4" s="67">
        <f t="shared" si="3"/>
        <v>42913</v>
      </c>
      <c r="GB4" s="67">
        <f t="shared" si="3"/>
        <v>42914</v>
      </c>
      <c r="GC4" s="67">
        <f t="shared" si="3"/>
        <v>42915</v>
      </c>
      <c r="GD4" s="67">
        <f t="shared" si="3"/>
        <v>42916</v>
      </c>
      <c r="GE4" s="67">
        <f t="shared" ref="GE4" si="4">GD4+1</f>
        <v>42917</v>
      </c>
      <c r="GF4" s="67">
        <f t="shared" ref="GF4" si="5">GE4+1</f>
        <v>42918</v>
      </c>
      <c r="GG4" s="67">
        <f t="shared" ref="GG4" si="6">GF4+1</f>
        <v>42919</v>
      </c>
      <c r="GH4" s="67">
        <f t="shared" ref="GH4" si="7">GG4+1</f>
        <v>42920</v>
      </c>
      <c r="GI4" s="67">
        <f t="shared" ref="GI4" si="8">GH4+1</f>
        <v>42921</v>
      </c>
      <c r="GJ4" s="67">
        <f t="shared" ref="GJ4" si="9">GI4+1</f>
        <v>42922</v>
      </c>
      <c r="GK4" s="67">
        <f t="shared" ref="GK4" si="10">GJ4+1</f>
        <v>42923</v>
      </c>
      <c r="GL4" s="67">
        <f t="shared" ref="GL4" si="11">GK4+1</f>
        <v>42924</v>
      </c>
      <c r="GM4" s="67">
        <f t="shared" ref="GM4" si="12">GL4+1</f>
        <v>42925</v>
      </c>
      <c r="GN4" s="67">
        <f t="shared" ref="GN4" si="13">GM4+1</f>
        <v>42926</v>
      </c>
      <c r="GO4" s="67">
        <f t="shared" ref="GO4" si="14">GN4+1</f>
        <v>42927</v>
      </c>
      <c r="GP4" s="67">
        <f t="shared" ref="GP4" si="15">GO4+1</f>
        <v>42928</v>
      </c>
      <c r="GQ4" s="67">
        <f t="shared" ref="GQ4" si="16">GP4+1</f>
        <v>42929</v>
      </c>
      <c r="GR4" s="67">
        <f t="shared" ref="GR4" si="17">GQ4+1</f>
        <v>42930</v>
      </c>
      <c r="GS4" s="67">
        <f t="shared" ref="GS4" si="18">GR4+1</f>
        <v>42931</v>
      </c>
      <c r="GT4" s="67">
        <f t="shared" ref="GT4" si="19">GS4+1</f>
        <v>42932</v>
      </c>
      <c r="GU4" s="67">
        <f t="shared" ref="GU4" si="20">GT4+1</f>
        <v>42933</v>
      </c>
      <c r="GV4" s="67">
        <f t="shared" ref="GV4" si="21">GU4+1</f>
        <v>42934</v>
      </c>
      <c r="GW4" s="67">
        <f t="shared" ref="GW4" si="22">GV4+1</f>
        <v>42935</v>
      </c>
      <c r="GX4" s="67">
        <f t="shared" ref="GX4" si="23">GW4+1</f>
        <v>42936</v>
      </c>
      <c r="GY4" s="67">
        <f t="shared" ref="GY4" si="24">GX4+1</f>
        <v>42937</v>
      </c>
      <c r="GZ4" s="67">
        <f t="shared" ref="GZ4" si="25">GY4+1</f>
        <v>42938</v>
      </c>
      <c r="HA4" s="67">
        <f t="shared" ref="HA4" si="26">GZ4+1</f>
        <v>42939</v>
      </c>
      <c r="HB4" s="67">
        <f t="shared" ref="HB4" si="27">HA4+1</f>
        <v>42940</v>
      </c>
      <c r="HC4" s="67">
        <f t="shared" ref="HC4" si="28">HB4+1</f>
        <v>42941</v>
      </c>
      <c r="HD4" s="67">
        <f t="shared" ref="HD4" si="29">HC4+1</f>
        <v>42942</v>
      </c>
      <c r="HE4" s="67">
        <f t="shared" ref="HE4" si="30">HD4+1</f>
        <v>42943</v>
      </c>
      <c r="HF4" s="67">
        <f t="shared" ref="HF4" si="31">HE4+1</f>
        <v>42944</v>
      </c>
      <c r="HG4" s="67">
        <f t="shared" ref="HG4" si="32">HF4+1</f>
        <v>42945</v>
      </c>
      <c r="HH4" s="67">
        <f t="shared" ref="HH4" si="33">HG4+1</f>
        <v>42946</v>
      </c>
      <c r="HI4" s="67">
        <f t="shared" ref="HI4" si="34">HH4+1</f>
        <v>42947</v>
      </c>
      <c r="HJ4" s="67">
        <f t="shared" ref="HJ4" si="35">HI4+1</f>
        <v>42948</v>
      </c>
      <c r="HK4" s="67">
        <f t="shared" ref="HK4" si="36">HJ4+1</f>
        <v>42949</v>
      </c>
      <c r="HL4" s="67">
        <f t="shared" ref="HL4" si="37">HK4+1</f>
        <v>42950</v>
      </c>
      <c r="HM4" s="67">
        <f t="shared" ref="HM4" si="38">HL4+1</f>
        <v>42951</v>
      </c>
      <c r="HN4" s="67">
        <f t="shared" ref="HN4" si="39">HM4+1</f>
        <v>42952</v>
      </c>
      <c r="HO4" s="67">
        <f t="shared" ref="HO4" si="40">HN4+1</f>
        <v>42953</v>
      </c>
      <c r="HP4" s="67">
        <f t="shared" ref="HP4" si="41">HO4+1</f>
        <v>42954</v>
      </c>
      <c r="HQ4" s="67">
        <f t="shared" ref="HQ4" si="42">HP4+1</f>
        <v>42955</v>
      </c>
      <c r="HR4" s="67">
        <f t="shared" ref="HR4" si="43">HQ4+1</f>
        <v>42956</v>
      </c>
      <c r="HS4" s="67">
        <f t="shared" ref="HS4" si="44">HR4+1</f>
        <v>42957</v>
      </c>
      <c r="HT4" s="67">
        <f t="shared" ref="HT4" si="45">HS4+1</f>
        <v>42958</v>
      </c>
      <c r="HU4" s="67">
        <f t="shared" ref="HU4" si="46">HT4+1</f>
        <v>42959</v>
      </c>
      <c r="HV4" s="67">
        <f t="shared" ref="HV4" si="47">HU4+1</f>
        <v>42960</v>
      </c>
      <c r="HW4" s="67">
        <f t="shared" ref="HW4" si="48">HV4+1</f>
        <v>42961</v>
      </c>
      <c r="HX4" s="67">
        <f t="shared" ref="HX4" si="49">HW4+1</f>
        <v>42962</v>
      </c>
      <c r="HY4" s="67">
        <f t="shared" ref="HY4" si="50">HX4+1</f>
        <v>42963</v>
      </c>
      <c r="HZ4" s="67">
        <f t="shared" ref="HZ4" si="51">HY4+1</f>
        <v>42964</v>
      </c>
      <c r="IA4" s="67">
        <f t="shared" ref="IA4" si="52">HZ4+1</f>
        <v>42965</v>
      </c>
      <c r="IB4" s="67">
        <f t="shared" ref="IB4" si="53">IA4+1</f>
        <v>42966</v>
      </c>
      <c r="IC4" s="67">
        <f t="shared" ref="IC4" si="54">IB4+1</f>
        <v>42967</v>
      </c>
      <c r="ID4" s="67">
        <f t="shared" ref="ID4" si="55">IC4+1</f>
        <v>42968</v>
      </c>
      <c r="IE4" s="67">
        <f t="shared" ref="IE4" si="56">ID4+1</f>
        <v>42969</v>
      </c>
      <c r="IF4" s="67">
        <f t="shared" ref="IF4" si="57">IE4+1</f>
        <v>42970</v>
      </c>
      <c r="IG4" s="67">
        <f t="shared" ref="IG4" si="58">IF4+1</f>
        <v>42971</v>
      </c>
      <c r="IH4" s="67">
        <f t="shared" ref="IH4" si="59">IG4+1</f>
        <v>42972</v>
      </c>
      <c r="II4" s="67">
        <f t="shared" ref="II4" si="60">IH4+1</f>
        <v>42973</v>
      </c>
      <c r="IJ4" s="67">
        <f t="shared" ref="IJ4" si="61">II4+1</f>
        <v>42974</v>
      </c>
      <c r="IK4" s="67">
        <f t="shared" ref="IK4" si="62">IJ4+1</f>
        <v>42975</v>
      </c>
      <c r="IL4" s="67">
        <f t="shared" ref="IL4" si="63">IK4+1</f>
        <v>42976</v>
      </c>
      <c r="IM4" s="67">
        <f t="shared" ref="IM4" si="64">IL4+1</f>
        <v>42977</v>
      </c>
      <c r="IN4" s="67">
        <f t="shared" ref="IN4" si="65">IM4+1</f>
        <v>42978</v>
      </c>
      <c r="IO4" s="67">
        <f t="shared" ref="IO4" si="66">IN4+1</f>
        <v>42979</v>
      </c>
      <c r="IP4" s="67">
        <f t="shared" ref="IP4" si="67">IO4+1</f>
        <v>42980</v>
      </c>
      <c r="IQ4" s="67">
        <f t="shared" ref="IQ4" si="68">IP4+1</f>
        <v>42981</v>
      </c>
      <c r="IR4" s="67">
        <f t="shared" ref="IR4" si="69">IQ4+1</f>
        <v>42982</v>
      </c>
      <c r="IS4" s="67">
        <f t="shared" ref="IS4" si="70">IR4+1</f>
        <v>42983</v>
      </c>
      <c r="IT4" s="67">
        <f t="shared" ref="IT4" si="71">IS4+1</f>
        <v>42984</v>
      </c>
      <c r="IU4" s="67">
        <f t="shared" ref="IU4" si="72">IT4+1</f>
        <v>42985</v>
      </c>
      <c r="IV4" s="67">
        <f t="shared" ref="IV4" si="73">IU4+1</f>
        <v>42986</v>
      </c>
      <c r="IW4" s="67">
        <f t="shared" ref="IW4" si="74">IV4+1</f>
        <v>42987</v>
      </c>
      <c r="IX4" s="67">
        <f t="shared" ref="IX4" si="75">IW4+1</f>
        <v>42988</v>
      </c>
      <c r="IY4" s="67">
        <f t="shared" ref="IY4" si="76">IX4+1</f>
        <v>42989</v>
      </c>
      <c r="IZ4" s="67">
        <f t="shared" ref="IZ4" si="77">IY4+1</f>
        <v>42990</v>
      </c>
      <c r="JA4" s="67">
        <f t="shared" ref="JA4" si="78">IZ4+1</f>
        <v>42991</v>
      </c>
      <c r="JB4" s="67">
        <f t="shared" ref="JB4" si="79">JA4+1</f>
        <v>42992</v>
      </c>
      <c r="JC4" s="67">
        <f t="shared" ref="JC4" si="80">JB4+1</f>
        <v>42993</v>
      </c>
      <c r="JD4" s="67">
        <f t="shared" ref="JD4" si="81">JC4+1</f>
        <v>42994</v>
      </c>
      <c r="JE4" s="67">
        <f t="shared" ref="JE4" si="82">JD4+1</f>
        <v>42995</v>
      </c>
      <c r="JF4" s="67">
        <f t="shared" ref="JF4" si="83">JE4+1</f>
        <v>42996</v>
      </c>
      <c r="JG4" s="67">
        <f t="shared" ref="JG4" si="84">JF4+1</f>
        <v>42997</v>
      </c>
      <c r="JH4" s="67">
        <f t="shared" ref="JH4" si="85">JG4+1</f>
        <v>42998</v>
      </c>
      <c r="JI4" s="67">
        <f t="shared" ref="JI4" si="86">JH4+1</f>
        <v>42999</v>
      </c>
      <c r="JJ4" s="67">
        <f t="shared" ref="JJ4" si="87">JI4+1</f>
        <v>43000</v>
      </c>
      <c r="JK4" s="67">
        <f t="shared" ref="JK4" si="88">JJ4+1</f>
        <v>43001</v>
      </c>
      <c r="JL4" s="67">
        <f t="shared" ref="JL4" si="89">JK4+1</f>
        <v>43002</v>
      </c>
      <c r="JM4" s="67">
        <f t="shared" ref="JM4" si="90">JL4+1</f>
        <v>43003</v>
      </c>
      <c r="JN4" s="67">
        <f t="shared" ref="JN4" si="91">JM4+1</f>
        <v>43004</v>
      </c>
      <c r="JO4" s="67">
        <f t="shared" ref="JO4" si="92">JN4+1</f>
        <v>43005</v>
      </c>
      <c r="JP4" s="67">
        <f t="shared" ref="JP4" si="93">JO4+1</f>
        <v>43006</v>
      </c>
      <c r="JQ4" s="67">
        <f t="shared" ref="JQ4" si="94">JP4+1</f>
        <v>43007</v>
      </c>
      <c r="JR4" s="67">
        <f t="shared" ref="JR4" si="95">JQ4+1</f>
        <v>43008</v>
      </c>
      <c r="JS4" s="67">
        <f t="shared" ref="JS4" si="96">JR4+1</f>
        <v>43009</v>
      </c>
      <c r="JT4" s="67">
        <f t="shared" ref="JT4" si="97">JS4+1</f>
        <v>43010</v>
      </c>
      <c r="JU4" s="67">
        <f t="shared" ref="JU4" si="98">JT4+1</f>
        <v>43011</v>
      </c>
      <c r="JV4" s="67">
        <f t="shared" ref="JV4" si="99">JU4+1</f>
        <v>43012</v>
      </c>
      <c r="JW4" s="67">
        <f t="shared" ref="JW4" si="100">JV4+1</f>
        <v>43013</v>
      </c>
      <c r="JX4" s="67">
        <f t="shared" ref="JX4" si="101">JW4+1</f>
        <v>43014</v>
      </c>
      <c r="JY4" s="67">
        <f t="shared" ref="JY4" si="102">JX4+1</f>
        <v>43015</v>
      </c>
      <c r="JZ4" s="67">
        <f t="shared" ref="JZ4" si="103">JY4+1</f>
        <v>43016</v>
      </c>
      <c r="KA4" s="67">
        <f t="shared" ref="KA4" si="104">JZ4+1</f>
        <v>43017</v>
      </c>
      <c r="KB4" s="67">
        <f t="shared" ref="KB4" si="105">KA4+1</f>
        <v>43018</v>
      </c>
      <c r="KC4" s="67">
        <f t="shared" ref="KC4" si="106">KB4+1</f>
        <v>43019</v>
      </c>
      <c r="KD4" s="67">
        <f t="shared" ref="KD4" si="107">KC4+1</f>
        <v>43020</v>
      </c>
      <c r="KE4" s="67">
        <f t="shared" ref="KE4" si="108">KD4+1</f>
        <v>43021</v>
      </c>
      <c r="KF4" s="67">
        <f t="shared" ref="KF4" si="109">KE4+1</f>
        <v>43022</v>
      </c>
      <c r="KG4" s="67">
        <f t="shared" ref="KG4" si="110">KF4+1</f>
        <v>43023</v>
      </c>
      <c r="KH4" s="67">
        <f t="shared" ref="KH4" si="111">KG4+1</f>
        <v>43024</v>
      </c>
      <c r="KI4" s="67">
        <f t="shared" ref="KI4" si="112">KH4+1</f>
        <v>43025</v>
      </c>
      <c r="KJ4" s="67">
        <f t="shared" ref="KJ4" si="113">KI4+1</f>
        <v>43026</v>
      </c>
      <c r="KK4" s="67">
        <f t="shared" ref="KK4" si="114">KJ4+1</f>
        <v>43027</v>
      </c>
      <c r="KL4" s="67">
        <f t="shared" ref="KL4" si="115">KK4+1</f>
        <v>43028</v>
      </c>
      <c r="KM4" s="67">
        <f t="shared" ref="KM4" si="116">KL4+1</f>
        <v>43029</v>
      </c>
      <c r="KN4" s="67">
        <f t="shared" ref="KN4" si="117">KM4+1</f>
        <v>43030</v>
      </c>
      <c r="KO4" s="67">
        <f t="shared" ref="KO4" si="118">KN4+1</f>
        <v>43031</v>
      </c>
      <c r="KP4" s="67">
        <f t="shared" ref="KP4" si="119">KO4+1</f>
        <v>43032</v>
      </c>
      <c r="KQ4" s="67">
        <f t="shared" ref="KQ4" si="120">KP4+1</f>
        <v>43033</v>
      </c>
      <c r="KR4" s="67">
        <f t="shared" ref="KR4" si="121">KQ4+1</f>
        <v>43034</v>
      </c>
      <c r="KS4" s="67">
        <f t="shared" ref="KS4" si="122">KR4+1</f>
        <v>43035</v>
      </c>
      <c r="KT4" s="67">
        <f t="shared" ref="KT4" si="123">KS4+1</f>
        <v>43036</v>
      </c>
      <c r="KU4" s="67">
        <f t="shared" ref="KU4" si="124">KT4+1</f>
        <v>43037</v>
      </c>
      <c r="KV4" s="67">
        <f t="shared" ref="KV4" si="125">KU4+1</f>
        <v>43038</v>
      </c>
      <c r="KW4" s="67">
        <f t="shared" ref="KW4" si="126">KV4+1</f>
        <v>43039</v>
      </c>
      <c r="KX4" s="67">
        <f t="shared" ref="KX4" si="127">KW4+1</f>
        <v>43040</v>
      </c>
      <c r="KY4" s="67">
        <f t="shared" ref="KY4" si="128">KX4+1</f>
        <v>43041</v>
      </c>
      <c r="KZ4" s="67">
        <f t="shared" ref="KZ4" si="129">KY4+1</f>
        <v>43042</v>
      </c>
      <c r="LA4" s="67">
        <f t="shared" ref="LA4" si="130">KZ4+1</f>
        <v>43043</v>
      </c>
      <c r="LB4" s="67">
        <f t="shared" ref="LB4" si="131">LA4+1</f>
        <v>43044</v>
      </c>
      <c r="LC4" s="67">
        <f t="shared" ref="LC4" si="132">LB4+1</f>
        <v>43045</v>
      </c>
      <c r="LD4" s="67">
        <f t="shared" ref="LD4" si="133">LC4+1</f>
        <v>43046</v>
      </c>
      <c r="LE4" s="67">
        <f t="shared" ref="LE4" si="134">LD4+1</f>
        <v>43047</v>
      </c>
      <c r="LF4" s="67">
        <f t="shared" ref="LF4" si="135">LE4+1</f>
        <v>43048</v>
      </c>
      <c r="LG4" s="67">
        <f t="shared" ref="LG4" si="136">LF4+1</f>
        <v>43049</v>
      </c>
      <c r="LH4" s="67">
        <f t="shared" ref="LH4" si="137">LG4+1</f>
        <v>43050</v>
      </c>
      <c r="LI4" s="67">
        <f t="shared" ref="LI4" si="138">LH4+1</f>
        <v>43051</v>
      </c>
      <c r="LJ4" s="67">
        <f t="shared" ref="LJ4" si="139">LI4+1</f>
        <v>43052</v>
      </c>
      <c r="LK4" s="67">
        <f t="shared" ref="LK4" si="140">LJ4+1</f>
        <v>43053</v>
      </c>
      <c r="LL4" s="67">
        <f t="shared" ref="LL4" si="141">LK4+1</f>
        <v>43054</v>
      </c>
      <c r="LM4" s="67">
        <f t="shared" ref="LM4" si="142">LL4+1</f>
        <v>43055</v>
      </c>
      <c r="LN4" s="67">
        <f t="shared" ref="LN4" si="143">LM4+1</f>
        <v>43056</v>
      </c>
      <c r="LO4" s="67">
        <f t="shared" ref="LO4" si="144">LN4+1</f>
        <v>43057</v>
      </c>
      <c r="LP4" s="67">
        <f t="shared" ref="LP4" si="145">LO4+1</f>
        <v>43058</v>
      </c>
      <c r="LQ4" s="67">
        <f t="shared" ref="LQ4" si="146">LP4+1</f>
        <v>43059</v>
      </c>
      <c r="LR4" s="67">
        <f t="shared" ref="LR4" si="147">LQ4+1</f>
        <v>43060</v>
      </c>
      <c r="LS4" s="67">
        <f t="shared" ref="LS4" si="148">LR4+1</f>
        <v>43061</v>
      </c>
      <c r="LT4" s="67">
        <f t="shared" ref="LT4" si="149">LS4+1</f>
        <v>43062</v>
      </c>
      <c r="LU4" s="67">
        <f t="shared" ref="LU4" si="150">LT4+1</f>
        <v>43063</v>
      </c>
      <c r="LV4" s="67">
        <f t="shared" ref="LV4" si="151">LU4+1</f>
        <v>43064</v>
      </c>
      <c r="LW4" s="67">
        <f t="shared" ref="LW4" si="152">LV4+1</f>
        <v>43065</v>
      </c>
      <c r="LX4" s="67">
        <f t="shared" ref="LX4" si="153">LW4+1</f>
        <v>43066</v>
      </c>
      <c r="LY4" s="67">
        <f t="shared" ref="LY4" si="154">LX4+1</f>
        <v>43067</v>
      </c>
      <c r="LZ4" s="67">
        <f t="shared" ref="LZ4" si="155">LY4+1</f>
        <v>43068</v>
      </c>
      <c r="MA4" s="67">
        <f t="shared" ref="MA4" si="156">LZ4+1</f>
        <v>43069</v>
      </c>
      <c r="MB4" s="67">
        <f t="shared" ref="MB4" si="157">MA4+1</f>
        <v>43070</v>
      </c>
      <c r="MC4" s="67">
        <f t="shared" ref="MC4" si="158">MB4+1</f>
        <v>43071</v>
      </c>
      <c r="MD4" s="67">
        <f t="shared" ref="MD4" si="159">MC4+1</f>
        <v>43072</v>
      </c>
      <c r="ME4" s="67">
        <f t="shared" ref="ME4" si="160">MD4+1</f>
        <v>43073</v>
      </c>
      <c r="MF4" s="67">
        <f t="shared" ref="MF4" si="161">ME4+1</f>
        <v>43074</v>
      </c>
      <c r="MG4" s="67">
        <f t="shared" ref="MG4" si="162">MF4+1</f>
        <v>43075</v>
      </c>
      <c r="MH4" s="67">
        <f t="shared" ref="MH4" si="163">MG4+1</f>
        <v>43076</v>
      </c>
      <c r="MI4" s="67">
        <f t="shared" ref="MI4" si="164">MH4+1</f>
        <v>43077</v>
      </c>
      <c r="MJ4" s="67">
        <f t="shared" ref="MJ4" si="165">MI4+1</f>
        <v>43078</v>
      </c>
      <c r="MK4" s="67">
        <f t="shared" ref="MK4" si="166">MJ4+1</f>
        <v>43079</v>
      </c>
      <c r="ML4" s="67">
        <f t="shared" ref="ML4" si="167">MK4+1</f>
        <v>43080</v>
      </c>
      <c r="MM4" s="67">
        <f t="shared" ref="MM4" si="168">ML4+1</f>
        <v>43081</v>
      </c>
      <c r="MN4" s="67">
        <f t="shared" ref="MN4" si="169">MM4+1</f>
        <v>43082</v>
      </c>
      <c r="MO4" s="67">
        <f t="shared" ref="MO4" si="170">MN4+1</f>
        <v>43083</v>
      </c>
      <c r="MP4" s="67">
        <f t="shared" ref="MP4" si="171">MO4+1</f>
        <v>43084</v>
      </c>
      <c r="MQ4" s="67">
        <f t="shared" ref="MQ4" si="172">MP4+1</f>
        <v>43085</v>
      </c>
      <c r="MR4" s="67">
        <f t="shared" ref="MR4" si="173">MQ4+1</f>
        <v>43086</v>
      </c>
      <c r="MS4" s="67">
        <f t="shared" ref="MS4" si="174">MR4+1</f>
        <v>43087</v>
      </c>
      <c r="MT4" s="67">
        <f t="shared" ref="MT4" si="175">MS4+1</f>
        <v>43088</v>
      </c>
      <c r="MU4" s="67">
        <f t="shared" ref="MU4" si="176">MT4+1</f>
        <v>43089</v>
      </c>
      <c r="MV4" s="67">
        <f t="shared" ref="MV4" si="177">MU4+1</f>
        <v>43090</v>
      </c>
      <c r="MW4" s="67">
        <f t="shared" ref="MW4" si="178">MV4+1</f>
        <v>43091</v>
      </c>
      <c r="MX4" s="67">
        <f t="shared" ref="MX4" si="179">MW4+1</f>
        <v>43092</v>
      </c>
      <c r="MY4" s="67">
        <f t="shared" ref="MY4" si="180">MX4+1</f>
        <v>43093</v>
      </c>
      <c r="MZ4" s="67">
        <f t="shared" ref="MZ4" si="181">MY4+1</f>
        <v>43094</v>
      </c>
      <c r="NA4" s="67">
        <f t="shared" ref="NA4" si="182">MZ4+1</f>
        <v>43095</v>
      </c>
      <c r="NB4" s="67">
        <f t="shared" ref="NB4" si="183">NA4+1</f>
        <v>43096</v>
      </c>
      <c r="NC4" s="67">
        <f t="shared" ref="NC4" si="184">NB4+1</f>
        <v>43097</v>
      </c>
      <c r="ND4" s="67">
        <f t="shared" ref="ND4" si="185">NC4+1</f>
        <v>43098</v>
      </c>
      <c r="NE4" s="67">
        <f t="shared" ref="NE4" si="186">ND4+1</f>
        <v>43099</v>
      </c>
      <c r="NF4" s="67">
        <f t="shared" ref="NF4" si="187">NE4+1</f>
        <v>43100</v>
      </c>
      <c r="NG4" s="67">
        <f t="shared" ref="NG4" si="188">NF4+1</f>
        <v>43101</v>
      </c>
      <c r="NH4" s="67">
        <f t="shared" ref="NH4" si="189">NG4+1</f>
        <v>43102</v>
      </c>
      <c r="NI4" s="67">
        <f t="shared" ref="NI4" si="190">NH4+1</f>
        <v>43103</v>
      </c>
      <c r="NJ4" s="67">
        <f t="shared" ref="NJ4" si="191">NI4+1</f>
        <v>43104</v>
      </c>
      <c r="NK4" s="67">
        <f t="shared" ref="NK4" si="192">NJ4+1</f>
        <v>43105</v>
      </c>
      <c r="NL4" s="67">
        <f t="shared" ref="NL4" si="193">NK4+1</f>
        <v>43106</v>
      </c>
      <c r="NM4" s="67">
        <f t="shared" ref="NM4" si="194">NL4+1</f>
        <v>43107</v>
      </c>
      <c r="NN4" s="67">
        <f t="shared" ref="NN4" si="195">NM4+1</f>
        <v>43108</v>
      </c>
      <c r="NO4" s="67">
        <f t="shared" ref="NO4" si="196">NN4+1</f>
        <v>43109</v>
      </c>
      <c r="NP4" s="67">
        <f t="shared" ref="NP4" si="197">NO4+1</f>
        <v>43110</v>
      </c>
      <c r="NQ4" s="67">
        <f t="shared" ref="NQ4" si="198">NP4+1</f>
        <v>43111</v>
      </c>
      <c r="NR4" s="67">
        <f t="shared" ref="NR4" si="199">NQ4+1</f>
        <v>43112</v>
      </c>
      <c r="NS4" s="67">
        <f t="shared" ref="NS4" si="200">NR4+1</f>
        <v>43113</v>
      </c>
      <c r="NT4" s="67">
        <f t="shared" ref="NT4" si="201">NS4+1</f>
        <v>43114</v>
      </c>
      <c r="NU4" s="67">
        <f t="shared" ref="NU4" si="202">NT4+1</f>
        <v>43115</v>
      </c>
      <c r="NV4" s="67">
        <f t="shared" ref="NV4" si="203">NU4+1</f>
        <v>43116</v>
      </c>
      <c r="NW4" s="67">
        <f t="shared" ref="NW4" si="204">NV4+1</f>
        <v>43117</v>
      </c>
      <c r="NX4" s="67">
        <f t="shared" ref="NX4" si="205">NW4+1</f>
        <v>43118</v>
      </c>
      <c r="NY4" s="67">
        <f t="shared" ref="NY4" si="206">NX4+1</f>
        <v>43119</v>
      </c>
      <c r="NZ4" s="67">
        <f t="shared" ref="NZ4" si="207">NY4+1</f>
        <v>43120</v>
      </c>
      <c r="OA4" s="67">
        <f t="shared" ref="OA4" si="208">NZ4+1</f>
        <v>43121</v>
      </c>
      <c r="OB4" s="67">
        <f t="shared" ref="OB4" si="209">OA4+1</f>
        <v>43122</v>
      </c>
      <c r="OC4" s="67">
        <f t="shared" ref="OC4" si="210">OB4+1</f>
        <v>43123</v>
      </c>
      <c r="OD4" s="67">
        <f t="shared" ref="OD4" si="211">OC4+1</f>
        <v>43124</v>
      </c>
      <c r="OE4" s="67">
        <f t="shared" ref="OE4" si="212">OD4+1</f>
        <v>43125</v>
      </c>
      <c r="OF4" s="67">
        <f t="shared" ref="OF4" si="213">OE4+1</f>
        <v>43126</v>
      </c>
      <c r="OG4" s="67">
        <f t="shared" ref="OG4" si="214">OF4+1</f>
        <v>43127</v>
      </c>
      <c r="OH4" s="67">
        <f t="shared" ref="OH4" si="215">OG4+1</f>
        <v>43128</v>
      </c>
      <c r="OI4" s="67">
        <f t="shared" ref="OI4" si="216">OH4+1</f>
        <v>43129</v>
      </c>
      <c r="OJ4" s="67">
        <f t="shared" ref="OJ4" si="217">OI4+1</f>
        <v>43130</v>
      </c>
      <c r="OK4" s="67">
        <f t="shared" ref="OK4" si="218">OJ4+1</f>
        <v>43131</v>
      </c>
      <c r="OL4" s="67">
        <f t="shared" ref="OL4" si="219">OK4+1</f>
        <v>43132</v>
      </c>
      <c r="OM4" s="67">
        <f t="shared" ref="OM4" si="220">OL4+1</f>
        <v>43133</v>
      </c>
      <c r="ON4" s="67">
        <f t="shared" ref="ON4" si="221">OM4+1</f>
        <v>43134</v>
      </c>
      <c r="OO4" s="67">
        <f t="shared" ref="OO4" si="222">ON4+1</f>
        <v>43135</v>
      </c>
      <c r="OP4" s="67">
        <f t="shared" ref="OP4" si="223">OO4+1</f>
        <v>43136</v>
      </c>
      <c r="OQ4" s="67">
        <f t="shared" ref="OQ4" si="224">OP4+1</f>
        <v>43137</v>
      </c>
      <c r="OR4" s="67">
        <f t="shared" ref="OR4" si="225">OQ4+1</f>
        <v>43138</v>
      </c>
      <c r="OS4" s="67">
        <f t="shared" ref="OS4" si="226">OR4+1</f>
        <v>43139</v>
      </c>
      <c r="OT4" s="67">
        <f t="shared" ref="OT4" si="227">OS4+1</f>
        <v>43140</v>
      </c>
      <c r="OU4" s="67">
        <f t="shared" ref="OU4" si="228">OT4+1</f>
        <v>43141</v>
      </c>
      <c r="OV4" s="67">
        <f t="shared" ref="OV4" si="229">OU4+1</f>
        <v>43142</v>
      </c>
      <c r="OW4" s="67">
        <f t="shared" ref="OW4" si="230">OV4+1</f>
        <v>43143</v>
      </c>
      <c r="OX4" s="67">
        <f t="shared" ref="OX4" si="231">OW4+1</f>
        <v>43144</v>
      </c>
      <c r="OY4" s="67">
        <f t="shared" ref="OY4" si="232">OX4+1</f>
        <v>43145</v>
      </c>
      <c r="OZ4" s="67">
        <f t="shared" ref="OZ4" si="233">OY4+1</f>
        <v>43146</v>
      </c>
      <c r="PA4" s="67">
        <f t="shared" ref="PA4" si="234">OZ4+1</f>
        <v>43147</v>
      </c>
      <c r="PB4" s="67">
        <f t="shared" ref="PB4" si="235">PA4+1</f>
        <v>43148</v>
      </c>
      <c r="PC4" s="67">
        <f t="shared" ref="PC4" si="236">PB4+1</f>
        <v>43149</v>
      </c>
      <c r="PD4" s="67">
        <f t="shared" ref="PD4" si="237">PC4+1</f>
        <v>43150</v>
      </c>
      <c r="PE4" s="67">
        <f t="shared" ref="PE4" si="238">PD4+1</f>
        <v>43151</v>
      </c>
      <c r="PF4" s="67">
        <f t="shared" ref="PF4" si="239">PE4+1</f>
        <v>43152</v>
      </c>
      <c r="PG4" s="67">
        <f t="shared" ref="PG4" si="240">PF4+1</f>
        <v>43153</v>
      </c>
      <c r="PH4" s="67">
        <f t="shared" ref="PH4" si="241">PG4+1</f>
        <v>43154</v>
      </c>
      <c r="PI4" s="67">
        <f t="shared" ref="PI4" si="242">PH4+1</f>
        <v>43155</v>
      </c>
      <c r="PJ4" s="67">
        <f t="shared" ref="PJ4" si="243">PI4+1</f>
        <v>43156</v>
      </c>
      <c r="PK4" s="67">
        <f t="shared" ref="PK4" si="244">PJ4+1</f>
        <v>43157</v>
      </c>
      <c r="PL4" s="67">
        <f t="shared" ref="PL4" si="245">PK4+1</f>
        <v>43158</v>
      </c>
      <c r="PM4" s="67">
        <f t="shared" ref="PM4" si="246">PL4+1</f>
        <v>43159</v>
      </c>
      <c r="PN4" s="67">
        <f t="shared" ref="PN4" si="247">PM4+1</f>
        <v>43160</v>
      </c>
      <c r="PO4" s="67">
        <f t="shared" ref="PO4" si="248">PN4+1</f>
        <v>43161</v>
      </c>
      <c r="PP4" s="67">
        <f t="shared" ref="PP4" si="249">PO4+1</f>
        <v>43162</v>
      </c>
      <c r="PQ4" s="67">
        <f t="shared" ref="PQ4" si="250">PP4+1</f>
        <v>43163</v>
      </c>
      <c r="PR4" s="67">
        <f t="shared" ref="PR4" si="251">PQ4+1</f>
        <v>43164</v>
      </c>
      <c r="PS4" s="67">
        <f t="shared" ref="PS4" si="252">PR4+1</f>
        <v>43165</v>
      </c>
      <c r="PT4" s="67">
        <f t="shared" ref="PT4" si="253">PS4+1</f>
        <v>43166</v>
      </c>
      <c r="PU4" s="67">
        <f t="shared" ref="PU4" si="254">PT4+1</f>
        <v>43167</v>
      </c>
      <c r="PV4" s="67">
        <f t="shared" ref="PV4" si="255">PU4+1</f>
        <v>43168</v>
      </c>
      <c r="PW4" s="67">
        <f t="shared" ref="PW4" si="256">PV4+1</f>
        <v>43169</v>
      </c>
      <c r="PX4" s="67">
        <f t="shared" ref="PX4" si="257">PW4+1</f>
        <v>43170</v>
      </c>
      <c r="PY4" s="67">
        <f t="shared" ref="PY4" si="258">PX4+1</f>
        <v>43171</v>
      </c>
      <c r="PZ4" s="67">
        <f t="shared" ref="PZ4" si="259">PY4+1</f>
        <v>43172</v>
      </c>
      <c r="QA4" s="67">
        <f t="shared" ref="QA4" si="260">PZ4+1</f>
        <v>43173</v>
      </c>
      <c r="QB4" s="67">
        <f t="shared" ref="QB4" si="261">QA4+1</f>
        <v>43174</v>
      </c>
      <c r="QC4" s="67">
        <f t="shared" ref="QC4" si="262">QB4+1</f>
        <v>43175</v>
      </c>
      <c r="QD4" s="67">
        <f t="shared" ref="QD4" si="263">QC4+1</f>
        <v>43176</v>
      </c>
      <c r="QE4" s="67">
        <f t="shared" ref="QE4" si="264">QD4+1</f>
        <v>43177</v>
      </c>
      <c r="QF4" s="67">
        <f t="shared" ref="QF4" si="265">QE4+1</f>
        <v>43178</v>
      </c>
      <c r="QG4" s="67">
        <f t="shared" ref="QG4" si="266">QF4+1</f>
        <v>43179</v>
      </c>
      <c r="QH4" s="67">
        <f t="shared" ref="QH4" si="267">QG4+1</f>
        <v>43180</v>
      </c>
      <c r="QI4" s="67">
        <f t="shared" ref="QI4" si="268">QH4+1</f>
        <v>43181</v>
      </c>
      <c r="QJ4" s="67">
        <f t="shared" ref="QJ4" si="269">QI4+1</f>
        <v>43182</v>
      </c>
      <c r="QK4" s="67">
        <f t="shared" ref="QK4" si="270">QJ4+1</f>
        <v>43183</v>
      </c>
      <c r="QL4" s="67">
        <f t="shared" ref="QL4" si="271">QK4+1</f>
        <v>43184</v>
      </c>
      <c r="QM4" s="67">
        <f t="shared" ref="QM4" si="272">QL4+1</f>
        <v>43185</v>
      </c>
      <c r="QN4" s="67">
        <f t="shared" ref="QN4" si="273">QM4+1</f>
        <v>43186</v>
      </c>
      <c r="QO4" s="67">
        <f t="shared" ref="QO4" si="274">QN4+1</f>
        <v>43187</v>
      </c>
      <c r="QP4" s="67">
        <f t="shared" ref="QP4" si="275">QO4+1</f>
        <v>43188</v>
      </c>
      <c r="QQ4" s="67">
        <f t="shared" ref="QQ4" si="276">QP4+1</f>
        <v>43189</v>
      </c>
      <c r="QR4" s="67">
        <f t="shared" ref="QR4" si="277">QQ4+1</f>
        <v>43190</v>
      </c>
      <c r="QS4" s="67">
        <f t="shared" ref="QS4" si="278">QR4+1</f>
        <v>43191</v>
      </c>
      <c r="QT4" s="67">
        <f t="shared" ref="QT4" si="279">QS4+1</f>
        <v>43192</v>
      </c>
    </row>
    <row r="5" spans="2:468" hidden="1" x14ac:dyDescent="0.25">
      <c r="E5" s="63" t="s">
        <v>78</v>
      </c>
      <c r="F5" s="71">
        <f>IF(F4="","",MONTH(F4))</f>
        <v>1</v>
      </c>
      <c r="G5" s="71">
        <f t="shared" ref="G5:BR5" si="280">IF(G4="","",MONTH(G4))</f>
        <v>1</v>
      </c>
      <c r="H5" s="71">
        <f t="shared" si="280"/>
        <v>1</v>
      </c>
      <c r="I5" s="71">
        <f t="shared" si="280"/>
        <v>1</v>
      </c>
      <c r="J5" s="71">
        <f t="shared" si="280"/>
        <v>1</v>
      </c>
      <c r="K5" s="71">
        <f t="shared" si="280"/>
        <v>1</v>
      </c>
      <c r="L5" s="71">
        <f t="shared" si="280"/>
        <v>1</v>
      </c>
      <c r="M5" s="71">
        <f t="shared" si="280"/>
        <v>1</v>
      </c>
      <c r="N5" s="71">
        <f t="shared" si="280"/>
        <v>1</v>
      </c>
      <c r="O5" s="71">
        <f t="shared" si="280"/>
        <v>1</v>
      </c>
      <c r="P5" s="71">
        <f t="shared" si="280"/>
        <v>1</v>
      </c>
      <c r="Q5" s="71">
        <f t="shared" si="280"/>
        <v>1</v>
      </c>
      <c r="R5" s="71">
        <f t="shared" si="280"/>
        <v>1</v>
      </c>
      <c r="S5" s="71">
        <f t="shared" si="280"/>
        <v>1</v>
      </c>
      <c r="T5" s="71">
        <f t="shared" si="280"/>
        <v>1</v>
      </c>
      <c r="U5" s="71">
        <f t="shared" si="280"/>
        <v>1</v>
      </c>
      <c r="V5" s="71">
        <f t="shared" si="280"/>
        <v>1</v>
      </c>
      <c r="W5" s="71">
        <f t="shared" si="280"/>
        <v>1</v>
      </c>
      <c r="X5" s="71">
        <f t="shared" si="280"/>
        <v>1</v>
      </c>
      <c r="Y5" s="71">
        <f t="shared" si="280"/>
        <v>1</v>
      </c>
      <c r="Z5" s="71">
        <f t="shared" si="280"/>
        <v>1</v>
      </c>
      <c r="AA5" s="71">
        <f t="shared" si="280"/>
        <v>1</v>
      </c>
      <c r="AB5" s="71">
        <f t="shared" si="280"/>
        <v>1</v>
      </c>
      <c r="AC5" s="71">
        <f t="shared" si="280"/>
        <v>1</v>
      </c>
      <c r="AD5" s="71">
        <f t="shared" si="280"/>
        <v>1</v>
      </c>
      <c r="AE5" s="71">
        <f t="shared" si="280"/>
        <v>1</v>
      </c>
      <c r="AF5" s="71">
        <f t="shared" si="280"/>
        <v>1</v>
      </c>
      <c r="AG5" s="71">
        <f t="shared" si="280"/>
        <v>1</v>
      </c>
      <c r="AH5" s="71">
        <f t="shared" si="280"/>
        <v>1</v>
      </c>
      <c r="AI5" s="71">
        <f t="shared" si="280"/>
        <v>1</v>
      </c>
      <c r="AJ5" s="71">
        <f t="shared" si="280"/>
        <v>1</v>
      </c>
      <c r="AK5" s="71">
        <f t="shared" si="280"/>
        <v>2</v>
      </c>
      <c r="AL5" s="71">
        <f t="shared" si="280"/>
        <v>2</v>
      </c>
      <c r="AM5" s="71">
        <f t="shared" si="280"/>
        <v>2</v>
      </c>
      <c r="AN5" s="71">
        <f t="shared" si="280"/>
        <v>2</v>
      </c>
      <c r="AO5" s="71">
        <f t="shared" si="280"/>
        <v>2</v>
      </c>
      <c r="AP5" s="71">
        <f t="shared" si="280"/>
        <v>2</v>
      </c>
      <c r="AQ5" s="71">
        <f t="shared" si="280"/>
        <v>2</v>
      </c>
      <c r="AR5" s="71">
        <f t="shared" si="280"/>
        <v>2</v>
      </c>
      <c r="AS5" s="71">
        <f t="shared" si="280"/>
        <v>2</v>
      </c>
      <c r="AT5" s="71">
        <f t="shared" si="280"/>
        <v>2</v>
      </c>
      <c r="AU5" s="71">
        <f t="shared" si="280"/>
        <v>2</v>
      </c>
      <c r="AV5" s="71">
        <f t="shared" si="280"/>
        <v>2</v>
      </c>
      <c r="AW5" s="71">
        <f t="shared" si="280"/>
        <v>2</v>
      </c>
      <c r="AX5" s="71">
        <f t="shared" si="280"/>
        <v>2</v>
      </c>
      <c r="AY5" s="71">
        <f t="shared" si="280"/>
        <v>2</v>
      </c>
      <c r="AZ5" s="71">
        <f t="shared" si="280"/>
        <v>2</v>
      </c>
      <c r="BA5" s="71">
        <f t="shared" si="280"/>
        <v>2</v>
      </c>
      <c r="BB5" s="71">
        <f t="shared" si="280"/>
        <v>2</v>
      </c>
      <c r="BC5" s="71">
        <f t="shared" si="280"/>
        <v>2</v>
      </c>
      <c r="BD5" s="71">
        <f t="shared" si="280"/>
        <v>2</v>
      </c>
      <c r="BE5" s="71">
        <f t="shared" si="280"/>
        <v>2</v>
      </c>
      <c r="BF5" s="71">
        <f t="shared" si="280"/>
        <v>2</v>
      </c>
      <c r="BG5" s="71">
        <f t="shared" si="280"/>
        <v>2</v>
      </c>
      <c r="BH5" s="71">
        <f t="shared" si="280"/>
        <v>2</v>
      </c>
      <c r="BI5" s="71">
        <f t="shared" si="280"/>
        <v>2</v>
      </c>
      <c r="BJ5" s="71">
        <f t="shared" si="280"/>
        <v>2</v>
      </c>
      <c r="BK5" s="71">
        <f t="shared" si="280"/>
        <v>2</v>
      </c>
      <c r="BL5" s="71">
        <f t="shared" si="280"/>
        <v>2</v>
      </c>
      <c r="BM5" s="71">
        <f t="shared" si="280"/>
        <v>3</v>
      </c>
      <c r="BN5" s="71">
        <f t="shared" si="280"/>
        <v>3</v>
      </c>
      <c r="BO5" s="71">
        <f t="shared" si="280"/>
        <v>3</v>
      </c>
      <c r="BP5" s="71">
        <f t="shared" si="280"/>
        <v>3</v>
      </c>
      <c r="BQ5" s="71">
        <f t="shared" si="280"/>
        <v>3</v>
      </c>
      <c r="BR5" s="71">
        <f t="shared" si="280"/>
        <v>3</v>
      </c>
      <c r="BS5" s="71">
        <f t="shared" ref="BS5:ED5" si="281">IF(BS4="","",MONTH(BS4))</f>
        <v>3</v>
      </c>
      <c r="BT5" s="71">
        <f t="shared" si="281"/>
        <v>3</v>
      </c>
      <c r="BU5" s="71">
        <f t="shared" si="281"/>
        <v>3</v>
      </c>
      <c r="BV5" s="71">
        <f t="shared" si="281"/>
        <v>3</v>
      </c>
      <c r="BW5" s="71">
        <f t="shared" si="281"/>
        <v>3</v>
      </c>
      <c r="BX5" s="71">
        <f t="shared" si="281"/>
        <v>3</v>
      </c>
      <c r="BY5" s="71">
        <f t="shared" si="281"/>
        <v>3</v>
      </c>
      <c r="BZ5" s="71">
        <f t="shared" si="281"/>
        <v>3</v>
      </c>
      <c r="CA5" s="71">
        <f t="shared" si="281"/>
        <v>3</v>
      </c>
      <c r="CB5" s="71">
        <f t="shared" si="281"/>
        <v>3</v>
      </c>
      <c r="CC5" s="71">
        <f t="shared" si="281"/>
        <v>3</v>
      </c>
      <c r="CD5" s="71">
        <f t="shared" si="281"/>
        <v>3</v>
      </c>
      <c r="CE5" s="71">
        <f t="shared" si="281"/>
        <v>3</v>
      </c>
      <c r="CF5" s="71">
        <f t="shared" si="281"/>
        <v>3</v>
      </c>
      <c r="CG5" s="71">
        <f t="shared" si="281"/>
        <v>3</v>
      </c>
      <c r="CH5" s="71">
        <f t="shared" si="281"/>
        <v>3</v>
      </c>
      <c r="CI5" s="71">
        <f t="shared" si="281"/>
        <v>3</v>
      </c>
      <c r="CJ5" s="71">
        <f t="shared" si="281"/>
        <v>3</v>
      </c>
      <c r="CK5" s="71">
        <f t="shared" si="281"/>
        <v>3</v>
      </c>
      <c r="CL5" s="71">
        <f t="shared" si="281"/>
        <v>3</v>
      </c>
      <c r="CM5" s="71">
        <f t="shared" si="281"/>
        <v>3</v>
      </c>
      <c r="CN5" s="71">
        <f t="shared" si="281"/>
        <v>3</v>
      </c>
      <c r="CO5" s="71">
        <f t="shared" si="281"/>
        <v>3</v>
      </c>
      <c r="CP5" s="71">
        <f t="shared" si="281"/>
        <v>3</v>
      </c>
      <c r="CQ5" s="71">
        <f t="shared" si="281"/>
        <v>3</v>
      </c>
      <c r="CR5" s="71">
        <f t="shared" si="281"/>
        <v>4</v>
      </c>
      <c r="CS5" s="71">
        <f t="shared" si="281"/>
        <v>4</v>
      </c>
      <c r="CT5" s="71">
        <f t="shared" si="281"/>
        <v>4</v>
      </c>
      <c r="CU5" s="71">
        <f t="shared" si="281"/>
        <v>4</v>
      </c>
      <c r="CV5" s="71">
        <f t="shared" si="281"/>
        <v>4</v>
      </c>
      <c r="CW5" s="71">
        <f t="shared" si="281"/>
        <v>4</v>
      </c>
      <c r="CX5" s="71">
        <f t="shared" si="281"/>
        <v>4</v>
      </c>
      <c r="CY5" s="71">
        <f t="shared" si="281"/>
        <v>4</v>
      </c>
      <c r="CZ5" s="71">
        <f t="shared" si="281"/>
        <v>4</v>
      </c>
      <c r="DA5" s="71">
        <f t="shared" si="281"/>
        <v>4</v>
      </c>
      <c r="DB5" s="71">
        <f t="shared" si="281"/>
        <v>4</v>
      </c>
      <c r="DC5" s="71">
        <f t="shared" si="281"/>
        <v>4</v>
      </c>
      <c r="DD5" s="71">
        <f t="shared" si="281"/>
        <v>4</v>
      </c>
      <c r="DE5" s="71">
        <f t="shared" si="281"/>
        <v>4</v>
      </c>
      <c r="DF5" s="71">
        <f t="shared" si="281"/>
        <v>4</v>
      </c>
      <c r="DG5" s="71">
        <f t="shared" si="281"/>
        <v>4</v>
      </c>
      <c r="DH5" s="71">
        <f t="shared" si="281"/>
        <v>4</v>
      </c>
      <c r="DI5" s="71">
        <f t="shared" si="281"/>
        <v>4</v>
      </c>
      <c r="DJ5" s="71">
        <f t="shared" si="281"/>
        <v>4</v>
      </c>
      <c r="DK5" s="71">
        <f t="shared" si="281"/>
        <v>4</v>
      </c>
      <c r="DL5" s="71">
        <f t="shared" si="281"/>
        <v>4</v>
      </c>
      <c r="DM5" s="71">
        <f t="shared" si="281"/>
        <v>4</v>
      </c>
      <c r="DN5" s="71">
        <f t="shared" si="281"/>
        <v>4</v>
      </c>
      <c r="DO5" s="71">
        <f t="shared" si="281"/>
        <v>4</v>
      </c>
      <c r="DP5" s="71">
        <f t="shared" si="281"/>
        <v>4</v>
      </c>
      <c r="DQ5" s="71">
        <f t="shared" si="281"/>
        <v>4</v>
      </c>
      <c r="DR5" s="71">
        <f t="shared" si="281"/>
        <v>4</v>
      </c>
      <c r="DS5" s="71">
        <f t="shared" si="281"/>
        <v>4</v>
      </c>
      <c r="DT5" s="71">
        <f t="shared" si="281"/>
        <v>4</v>
      </c>
      <c r="DU5" s="71">
        <f t="shared" si="281"/>
        <v>4</v>
      </c>
      <c r="DV5" s="71">
        <f t="shared" si="281"/>
        <v>5</v>
      </c>
      <c r="DW5" s="71">
        <f t="shared" si="281"/>
        <v>5</v>
      </c>
      <c r="DX5" s="71">
        <f t="shared" si="281"/>
        <v>5</v>
      </c>
      <c r="DY5" s="71">
        <f t="shared" si="281"/>
        <v>5</v>
      </c>
      <c r="DZ5" s="71">
        <f t="shared" si="281"/>
        <v>5</v>
      </c>
      <c r="EA5" s="71">
        <f t="shared" si="281"/>
        <v>5</v>
      </c>
      <c r="EB5" s="71">
        <f t="shared" si="281"/>
        <v>5</v>
      </c>
      <c r="EC5" s="71">
        <f t="shared" si="281"/>
        <v>5</v>
      </c>
      <c r="ED5" s="71">
        <f t="shared" si="281"/>
        <v>5</v>
      </c>
      <c r="EE5" s="71">
        <f t="shared" ref="EE5:GD5" si="282">IF(EE4="","",MONTH(EE4))</f>
        <v>5</v>
      </c>
      <c r="EF5" s="71">
        <f t="shared" si="282"/>
        <v>5</v>
      </c>
      <c r="EG5" s="71">
        <f t="shared" si="282"/>
        <v>5</v>
      </c>
      <c r="EH5" s="71">
        <f t="shared" si="282"/>
        <v>5</v>
      </c>
      <c r="EI5" s="71">
        <f t="shared" si="282"/>
        <v>5</v>
      </c>
      <c r="EJ5" s="71">
        <f t="shared" si="282"/>
        <v>5</v>
      </c>
      <c r="EK5" s="71">
        <f t="shared" si="282"/>
        <v>5</v>
      </c>
      <c r="EL5" s="71">
        <f t="shared" si="282"/>
        <v>5</v>
      </c>
      <c r="EM5" s="71">
        <f t="shared" si="282"/>
        <v>5</v>
      </c>
      <c r="EN5" s="71">
        <f t="shared" si="282"/>
        <v>5</v>
      </c>
      <c r="EO5" s="71">
        <f t="shared" si="282"/>
        <v>5</v>
      </c>
      <c r="EP5" s="71">
        <f t="shared" si="282"/>
        <v>5</v>
      </c>
      <c r="EQ5" s="71">
        <f t="shared" si="282"/>
        <v>5</v>
      </c>
      <c r="ER5" s="71">
        <f t="shared" si="282"/>
        <v>5</v>
      </c>
      <c r="ES5" s="71">
        <f t="shared" si="282"/>
        <v>5</v>
      </c>
      <c r="ET5" s="71">
        <f t="shared" si="282"/>
        <v>5</v>
      </c>
      <c r="EU5" s="71">
        <f t="shared" si="282"/>
        <v>5</v>
      </c>
      <c r="EV5" s="71">
        <f t="shared" si="282"/>
        <v>5</v>
      </c>
      <c r="EW5" s="71">
        <f t="shared" si="282"/>
        <v>5</v>
      </c>
      <c r="EX5" s="71">
        <f t="shared" si="282"/>
        <v>5</v>
      </c>
      <c r="EY5" s="71">
        <f t="shared" si="282"/>
        <v>5</v>
      </c>
      <c r="EZ5" s="71">
        <f t="shared" si="282"/>
        <v>5</v>
      </c>
      <c r="FA5" s="71">
        <f t="shared" si="282"/>
        <v>6</v>
      </c>
      <c r="FB5" s="71">
        <f t="shared" si="282"/>
        <v>6</v>
      </c>
      <c r="FC5" s="71">
        <f t="shared" si="282"/>
        <v>6</v>
      </c>
      <c r="FD5" s="71">
        <f t="shared" si="282"/>
        <v>6</v>
      </c>
      <c r="FE5" s="71">
        <f t="shared" si="282"/>
        <v>6</v>
      </c>
      <c r="FF5" s="71">
        <f t="shared" si="282"/>
        <v>6</v>
      </c>
      <c r="FG5" s="71">
        <f t="shared" si="282"/>
        <v>6</v>
      </c>
      <c r="FH5" s="71">
        <f t="shared" si="282"/>
        <v>6</v>
      </c>
      <c r="FI5" s="71">
        <f t="shared" si="282"/>
        <v>6</v>
      </c>
      <c r="FJ5" s="71">
        <f t="shared" si="282"/>
        <v>6</v>
      </c>
      <c r="FK5" s="71">
        <f t="shared" si="282"/>
        <v>6</v>
      </c>
      <c r="FL5" s="71">
        <f t="shared" si="282"/>
        <v>6</v>
      </c>
      <c r="FM5" s="71">
        <f t="shared" si="282"/>
        <v>6</v>
      </c>
      <c r="FN5" s="71">
        <f t="shared" si="282"/>
        <v>6</v>
      </c>
      <c r="FO5" s="71">
        <f t="shared" si="282"/>
        <v>6</v>
      </c>
      <c r="FP5" s="71">
        <f t="shared" si="282"/>
        <v>6</v>
      </c>
      <c r="FQ5" s="71">
        <f t="shared" si="282"/>
        <v>6</v>
      </c>
      <c r="FR5" s="71">
        <f t="shared" si="282"/>
        <v>6</v>
      </c>
      <c r="FS5" s="71">
        <f t="shared" si="282"/>
        <v>6</v>
      </c>
      <c r="FT5" s="71">
        <f t="shared" si="282"/>
        <v>6</v>
      </c>
      <c r="FU5" s="71">
        <f t="shared" si="282"/>
        <v>6</v>
      </c>
      <c r="FV5" s="71">
        <f t="shared" si="282"/>
        <v>6</v>
      </c>
      <c r="FW5" s="71">
        <f t="shared" si="282"/>
        <v>6</v>
      </c>
      <c r="FX5" s="71">
        <f t="shared" si="282"/>
        <v>6</v>
      </c>
      <c r="FY5" s="71">
        <f t="shared" si="282"/>
        <v>6</v>
      </c>
      <c r="FZ5" s="71">
        <f t="shared" si="282"/>
        <v>6</v>
      </c>
      <c r="GA5" s="71">
        <f t="shared" si="282"/>
        <v>6</v>
      </c>
      <c r="GB5" s="71">
        <f t="shared" si="282"/>
        <v>6</v>
      </c>
      <c r="GC5" s="71">
        <f t="shared" si="282"/>
        <v>6</v>
      </c>
      <c r="GD5" s="71">
        <f t="shared" si="282"/>
        <v>6</v>
      </c>
      <c r="GE5" s="71">
        <f t="shared" ref="GE5:IP5" si="283">IF(GE4="","",MONTH(GE4))</f>
        <v>7</v>
      </c>
      <c r="GF5" s="71">
        <f t="shared" si="283"/>
        <v>7</v>
      </c>
      <c r="GG5" s="71">
        <f t="shared" si="283"/>
        <v>7</v>
      </c>
      <c r="GH5" s="71">
        <f t="shared" si="283"/>
        <v>7</v>
      </c>
      <c r="GI5" s="71">
        <f t="shared" si="283"/>
        <v>7</v>
      </c>
      <c r="GJ5" s="71">
        <f t="shared" si="283"/>
        <v>7</v>
      </c>
      <c r="GK5" s="71">
        <f t="shared" si="283"/>
        <v>7</v>
      </c>
      <c r="GL5" s="71">
        <f t="shared" si="283"/>
        <v>7</v>
      </c>
      <c r="GM5" s="71">
        <f t="shared" si="283"/>
        <v>7</v>
      </c>
      <c r="GN5" s="71">
        <f t="shared" si="283"/>
        <v>7</v>
      </c>
      <c r="GO5" s="71">
        <f t="shared" si="283"/>
        <v>7</v>
      </c>
      <c r="GP5" s="71">
        <f t="shared" si="283"/>
        <v>7</v>
      </c>
      <c r="GQ5" s="71">
        <f t="shared" si="283"/>
        <v>7</v>
      </c>
      <c r="GR5" s="71">
        <f t="shared" si="283"/>
        <v>7</v>
      </c>
      <c r="GS5" s="71">
        <f t="shared" si="283"/>
        <v>7</v>
      </c>
      <c r="GT5" s="71">
        <f t="shared" si="283"/>
        <v>7</v>
      </c>
      <c r="GU5" s="71">
        <f t="shared" si="283"/>
        <v>7</v>
      </c>
      <c r="GV5" s="71">
        <f t="shared" si="283"/>
        <v>7</v>
      </c>
      <c r="GW5" s="71">
        <f t="shared" si="283"/>
        <v>7</v>
      </c>
      <c r="GX5" s="71">
        <f t="shared" si="283"/>
        <v>7</v>
      </c>
      <c r="GY5" s="71">
        <f t="shared" si="283"/>
        <v>7</v>
      </c>
      <c r="GZ5" s="71">
        <f t="shared" si="283"/>
        <v>7</v>
      </c>
      <c r="HA5" s="71">
        <f t="shared" si="283"/>
        <v>7</v>
      </c>
      <c r="HB5" s="71">
        <f t="shared" si="283"/>
        <v>7</v>
      </c>
      <c r="HC5" s="71">
        <f t="shared" si="283"/>
        <v>7</v>
      </c>
      <c r="HD5" s="71">
        <f t="shared" si="283"/>
        <v>7</v>
      </c>
      <c r="HE5" s="71">
        <f t="shared" si="283"/>
        <v>7</v>
      </c>
      <c r="HF5" s="71">
        <f t="shared" si="283"/>
        <v>7</v>
      </c>
      <c r="HG5" s="71">
        <f t="shared" si="283"/>
        <v>7</v>
      </c>
      <c r="HH5" s="71">
        <f t="shared" si="283"/>
        <v>7</v>
      </c>
      <c r="HI5" s="71">
        <f t="shared" si="283"/>
        <v>7</v>
      </c>
      <c r="HJ5" s="71">
        <f t="shared" si="283"/>
        <v>8</v>
      </c>
      <c r="HK5" s="71">
        <f t="shared" si="283"/>
        <v>8</v>
      </c>
      <c r="HL5" s="71">
        <f t="shared" si="283"/>
        <v>8</v>
      </c>
      <c r="HM5" s="71">
        <f t="shared" si="283"/>
        <v>8</v>
      </c>
      <c r="HN5" s="71">
        <f t="shared" si="283"/>
        <v>8</v>
      </c>
      <c r="HO5" s="71">
        <f t="shared" si="283"/>
        <v>8</v>
      </c>
      <c r="HP5" s="71">
        <f t="shared" si="283"/>
        <v>8</v>
      </c>
      <c r="HQ5" s="71">
        <f t="shared" si="283"/>
        <v>8</v>
      </c>
      <c r="HR5" s="71">
        <f t="shared" si="283"/>
        <v>8</v>
      </c>
      <c r="HS5" s="71">
        <f t="shared" si="283"/>
        <v>8</v>
      </c>
      <c r="HT5" s="71">
        <f t="shared" si="283"/>
        <v>8</v>
      </c>
      <c r="HU5" s="71">
        <f t="shared" si="283"/>
        <v>8</v>
      </c>
      <c r="HV5" s="71">
        <f t="shared" si="283"/>
        <v>8</v>
      </c>
      <c r="HW5" s="71">
        <f t="shared" si="283"/>
        <v>8</v>
      </c>
      <c r="HX5" s="71">
        <f t="shared" si="283"/>
        <v>8</v>
      </c>
      <c r="HY5" s="71">
        <f t="shared" si="283"/>
        <v>8</v>
      </c>
      <c r="HZ5" s="71">
        <f t="shared" si="283"/>
        <v>8</v>
      </c>
      <c r="IA5" s="71">
        <f t="shared" si="283"/>
        <v>8</v>
      </c>
      <c r="IB5" s="71">
        <f t="shared" si="283"/>
        <v>8</v>
      </c>
      <c r="IC5" s="71">
        <f t="shared" si="283"/>
        <v>8</v>
      </c>
      <c r="ID5" s="71">
        <f t="shared" si="283"/>
        <v>8</v>
      </c>
      <c r="IE5" s="71">
        <f t="shared" si="283"/>
        <v>8</v>
      </c>
      <c r="IF5" s="71">
        <f t="shared" si="283"/>
        <v>8</v>
      </c>
      <c r="IG5" s="71">
        <f t="shared" si="283"/>
        <v>8</v>
      </c>
      <c r="IH5" s="71">
        <f t="shared" si="283"/>
        <v>8</v>
      </c>
      <c r="II5" s="71">
        <f t="shared" si="283"/>
        <v>8</v>
      </c>
      <c r="IJ5" s="71">
        <f t="shared" si="283"/>
        <v>8</v>
      </c>
      <c r="IK5" s="71">
        <f t="shared" si="283"/>
        <v>8</v>
      </c>
      <c r="IL5" s="71">
        <f t="shared" si="283"/>
        <v>8</v>
      </c>
      <c r="IM5" s="71">
        <f t="shared" si="283"/>
        <v>8</v>
      </c>
      <c r="IN5" s="71">
        <f t="shared" si="283"/>
        <v>8</v>
      </c>
      <c r="IO5" s="71">
        <f t="shared" si="283"/>
        <v>9</v>
      </c>
      <c r="IP5" s="71">
        <f t="shared" si="283"/>
        <v>9</v>
      </c>
      <c r="IQ5" s="71">
        <f t="shared" ref="IQ5:LB5" si="284">IF(IQ4="","",MONTH(IQ4))</f>
        <v>9</v>
      </c>
      <c r="IR5" s="71">
        <f t="shared" si="284"/>
        <v>9</v>
      </c>
      <c r="IS5" s="71">
        <f t="shared" si="284"/>
        <v>9</v>
      </c>
      <c r="IT5" s="71">
        <f t="shared" si="284"/>
        <v>9</v>
      </c>
      <c r="IU5" s="71">
        <f t="shared" si="284"/>
        <v>9</v>
      </c>
      <c r="IV5" s="71">
        <f t="shared" si="284"/>
        <v>9</v>
      </c>
      <c r="IW5" s="71">
        <f t="shared" si="284"/>
        <v>9</v>
      </c>
      <c r="IX5" s="71">
        <f t="shared" si="284"/>
        <v>9</v>
      </c>
      <c r="IY5" s="71">
        <f t="shared" si="284"/>
        <v>9</v>
      </c>
      <c r="IZ5" s="71">
        <f t="shared" si="284"/>
        <v>9</v>
      </c>
      <c r="JA5" s="71">
        <f t="shared" si="284"/>
        <v>9</v>
      </c>
      <c r="JB5" s="71">
        <f t="shared" si="284"/>
        <v>9</v>
      </c>
      <c r="JC5" s="71">
        <f t="shared" si="284"/>
        <v>9</v>
      </c>
      <c r="JD5" s="71">
        <f t="shared" si="284"/>
        <v>9</v>
      </c>
      <c r="JE5" s="71">
        <f t="shared" si="284"/>
        <v>9</v>
      </c>
      <c r="JF5" s="71">
        <f t="shared" si="284"/>
        <v>9</v>
      </c>
      <c r="JG5" s="71">
        <f t="shared" si="284"/>
        <v>9</v>
      </c>
      <c r="JH5" s="71">
        <f t="shared" si="284"/>
        <v>9</v>
      </c>
      <c r="JI5" s="71">
        <f t="shared" si="284"/>
        <v>9</v>
      </c>
      <c r="JJ5" s="71">
        <f t="shared" si="284"/>
        <v>9</v>
      </c>
      <c r="JK5" s="71">
        <f t="shared" si="284"/>
        <v>9</v>
      </c>
      <c r="JL5" s="71">
        <f t="shared" si="284"/>
        <v>9</v>
      </c>
      <c r="JM5" s="71">
        <f t="shared" si="284"/>
        <v>9</v>
      </c>
      <c r="JN5" s="71">
        <f t="shared" si="284"/>
        <v>9</v>
      </c>
      <c r="JO5" s="71">
        <f t="shared" si="284"/>
        <v>9</v>
      </c>
      <c r="JP5" s="71">
        <f t="shared" si="284"/>
        <v>9</v>
      </c>
      <c r="JQ5" s="71">
        <f t="shared" si="284"/>
        <v>9</v>
      </c>
      <c r="JR5" s="71">
        <f t="shared" si="284"/>
        <v>9</v>
      </c>
      <c r="JS5" s="71">
        <f t="shared" si="284"/>
        <v>10</v>
      </c>
      <c r="JT5" s="71">
        <f t="shared" si="284"/>
        <v>10</v>
      </c>
      <c r="JU5" s="71">
        <f t="shared" si="284"/>
        <v>10</v>
      </c>
      <c r="JV5" s="71">
        <f t="shared" si="284"/>
        <v>10</v>
      </c>
      <c r="JW5" s="71">
        <f t="shared" si="284"/>
        <v>10</v>
      </c>
      <c r="JX5" s="71">
        <f t="shared" si="284"/>
        <v>10</v>
      </c>
      <c r="JY5" s="71">
        <f t="shared" si="284"/>
        <v>10</v>
      </c>
      <c r="JZ5" s="71">
        <f t="shared" si="284"/>
        <v>10</v>
      </c>
      <c r="KA5" s="71">
        <f t="shared" si="284"/>
        <v>10</v>
      </c>
      <c r="KB5" s="71">
        <f t="shared" si="284"/>
        <v>10</v>
      </c>
      <c r="KC5" s="71">
        <f t="shared" si="284"/>
        <v>10</v>
      </c>
      <c r="KD5" s="71">
        <f t="shared" si="284"/>
        <v>10</v>
      </c>
      <c r="KE5" s="71">
        <f t="shared" si="284"/>
        <v>10</v>
      </c>
      <c r="KF5" s="71">
        <f t="shared" si="284"/>
        <v>10</v>
      </c>
      <c r="KG5" s="71">
        <f t="shared" si="284"/>
        <v>10</v>
      </c>
      <c r="KH5" s="71">
        <f t="shared" si="284"/>
        <v>10</v>
      </c>
      <c r="KI5" s="71">
        <f t="shared" si="284"/>
        <v>10</v>
      </c>
      <c r="KJ5" s="71">
        <f t="shared" si="284"/>
        <v>10</v>
      </c>
      <c r="KK5" s="71">
        <f t="shared" si="284"/>
        <v>10</v>
      </c>
      <c r="KL5" s="71">
        <f t="shared" si="284"/>
        <v>10</v>
      </c>
      <c r="KM5" s="71">
        <f t="shared" si="284"/>
        <v>10</v>
      </c>
      <c r="KN5" s="71">
        <f t="shared" si="284"/>
        <v>10</v>
      </c>
      <c r="KO5" s="71">
        <f t="shared" si="284"/>
        <v>10</v>
      </c>
      <c r="KP5" s="71">
        <f t="shared" si="284"/>
        <v>10</v>
      </c>
      <c r="KQ5" s="71">
        <f t="shared" si="284"/>
        <v>10</v>
      </c>
      <c r="KR5" s="71">
        <f t="shared" si="284"/>
        <v>10</v>
      </c>
      <c r="KS5" s="71">
        <f t="shared" si="284"/>
        <v>10</v>
      </c>
      <c r="KT5" s="71">
        <f t="shared" si="284"/>
        <v>10</v>
      </c>
      <c r="KU5" s="71">
        <f t="shared" si="284"/>
        <v>10</v>
      </c>
      <c r="KV5" s="71">
        <f t="shared" si="284"/>
        <v>10</v>
      </c>
      <c r="KW5" s="71">
        <f t="shared" si="284"/>
        <v>10</v>
      </c>
      <c r="KX5" s="71">
        <f t="shared" si="284"/>
        <v>11</v>
      </c>
      <c r="KY5" s="71">
        <f t="shared" si="284"/>
        <v>11</v>
      </c>
      <c r="KZ5" s="71">
        <f t="shared" si="284"/>
        <v>11</v>
      </c>
      <c r="LA5" s="71">
        <f t="shared" si="284"/>
        <v>11</v>
      </c>
      <c r="LB5" s="71">
        <f t="shared" si="284"/>
        <v>11</v>
      </c>
      <c r="LC5" s="71">
        <f t="shared" ref="LC5:NG5" si="285">IF(LC4="","",MONTH(LC4))</f>
        <v>11</v>
      </c>
      <c r="LD5" s="71">
        <f t="shared" si="285"/>
        <v>11</v>
      </c>
      <c r="LE5" s="71">
        <f t="shared" si="285"/>
        <v>11</v>
      </c>
      <c r="LF5" s="71">
        <f t="shared" si="285"/>
        <v>11</v>
      </c>
      <c r="LG5" s="71">
        <f t="shared" si="285"/>
        <v>11</v>
      </c>
      <c r="LH5" s="71">
        <f t="shared" si="285"/>
        <v>11</v>
      </c>
      <c r="LI5" s="71">
        <f t="shared" si="285"/>
        <v>11</v>
      </c>
      <c r="LJ5" s="71">
        <f t="shared" si="285"/>
        <v>11</v>
      </c>
      <c r="LK5" s="71">
        <f t="shared" si="285"/>
        <v>11</v>
      </c>
      <c r="LL5" s="71">
        <f t="shared" si="285"/>
        <v>11</v>
      </c>
      <c r="LM5" s="71">
        <f t="shared" si="285"/>
        <v>11</v>
      </c>
      <c r="LN5" s="71">
        <f t="shared" si="285"/>
        <v>11</v>
      </c>
      <c r="LO5" s="71">
        <f t="shared" si="285"/>
        <v>11</v>
      </c>
      <c r="LP5" s="71">
        <f t="shared" si="285"/>
        <v>11</v>
      </c>
      <c r="LQ5" s="71">
        <f t="shared" si="285"/>
        <v>11</v>
      </c>
      <c r="LR5" s="71">
        <f t="shared" si="285"/>
        <v>11</v>
      </c>
      <c r="LS5" s="71">
        <f t="shared" si="285"/>
        <v>11</v>
      </c>
      <c r="LT5" s="71">
        <f t="shared" si="285"/>
        <v>11</v>
      </c>
      <c r="LU5" s="71">
        <f t="shared" si="285"/>
        <v>11</v>
      </c>
      <c r="LV5" s="71">
        <f t="shared" si="285"/>
        <v>11</v>
      </c>
      <c r="LW5" s="71">
        <f t="shared" si="285"/>
        <v>11</v>
      </c>
      <c r="LX5" s="71">
        <f t="shared" si="285"/>
        <v>11</v>
      </c>
      <c r="LY5" s="71">
        <f t="shared" si="285"/>
        <v>11</v>
      </c>
      <c r="LZ5" s="71">
        <f t="shared" si="285"/>
        <v>11</v>
      </c>
      <c r="MA5" s="71">
        <f t="shared" si="285"/>
        <v>11</v>
      </c>
      <c r="MB5" s="71">
        <f t="shared" si="285"/>
        <v>12</v>
      </c>
      <c r="MC5" s="71">
        <f t="shared" si="285"/>
        <v>12</v>
      </c>
      <c r="MD5" s="71">
        <f t="shared" si="285"/>
        <v>12</v>
      </c>
      <c r="ME5" s="71">
        <f t="shared" si="285"/>
        <v>12</v>
      </c>
      <c r="MF5" s="71">
        <f t="shared" si="285"/>
        <v>12</v>
      </c>
      <c r="MG5" s="71">
        <f t="shared" si="285"/>
        <v>12</v>
      </c>
      <c r="MH5" s="71">
        <f t="shared" si="285"/>
        <v>12</v>
      </c>
      <c r="MI5" s="71">
        <f t="shared" si="285"/>
        <v>12</v>
      </c>
      <c r="MJ5" s="71">
        <f t="shared" si="285"/>
        <v>12</v>
      </c>
      <c r="MK5" s="71">
        <f t="shared" si="285"/>
        <v>12</v>
      </c>
      <c r="ML5" s="71">
        <f t="shared" si="285"/>
        <v>12</v>
      </c>
      <c r="MM5" s="71">
        <f t="shared" si="285"/>
        <v>12</v>
      </c>
      <c r="MN5" s="71">
        <f t="shared" si="285"/>
        <v>12</v>
      </c>
      <c r="MO5" s="71">
        <f t="shared" si="285"/>
        <v>12</v>
      </c>
      <c r="MP5" s="71">
        <f t="shared" si="285"/>
        <v>12</v>
      </c>
      <c r="MQ5" s="71">
        <f t="shared" si="285"/>
        <v>12</v>
      </c>
      <c r="MR5" s="71">
        <f t="shared" si="285"/>
        <v>12</v>
      </c>
      <c r="MS5" s="71">
        <f t="shared" si="285"/>
        <v>12</v>
      </c>
      <c r="MT5" s="71">
        <f t="shared" si="285"/>
        <v>12</v>
      </c>
      <c r="MU5" s="71">
        <f t="shared" si="285"/>
        <v>12</v>
      </c>
      <c r="MV5" s="71">
        <f t="shared" si="285"/>
        <v>12</v>
      </c>
      <c r="MW5" s="71">
        <f t="shared" si="285"/>
        <v>12</v>
      </c>
      <c r="MX5" s="71">
        <f t="shared" si="285"/>
        <v>12</v>
      </c>
      <c r="MY5" s="71">
        <f t="shared" si="285"/>
        <v>12</v>
      </c>
      <c r="MZ5" s="71">
        <f t="shared" si="285"/>
        <v>12</v>
      </c>
      <c r="NA5" s="71">
        <f t="shared" si="285"/>
        <v>12</v>
      </c>
      <c r="NB5" s="71">
        <f t="shared" si="285"/>
        <v>12</v>
      </c>
      <c r="NC5" s="71">
        <f t="shared" si="285"/>
        <v>12</v>
      </c>
      <c r="ND5" s="71">
        <f t="shared" si="285"/>
        <v>12</v>
      </c>
      <c r="NE5" s="71">
        <f t="shared" si="285"/>
        <v>12</v>
      </c>
      <c r="NF5" s="71">
        <f t="shared" si="285"/>
        <v>12</v>
      </c>
      <c r="NG5" s="71">
        <f t="shared" si="285"/>
        <v>1</v>
      </c>
      <c r="NH5" s="71">
        <f t="shared" ref="NH5:OP5" si="286">IF(NH4="","",MONTH(NH4))</f>
        <v>1</v>
      </c>
      <c r="NI5" s="71">
        <f t="shared" si="286"/>
        <v>1</v>
      </c>
      <c r="NJ5" s="71">
        <f t="shared" si="286"/>
        <v>1</v>
      </c>
      <c r="NK5" s="71">
        <f t="shared" si="286"/>
        <v>1</v>
      </c>
      <c r="NL5" s="71">
        <f t="shared" si="286"/>
        <v>1</v>
      </c>
      <c r="NM5" s="71">
        <f t="shared" si="286"/>
        <v>1</v>
      </c>
      <c r="NN5" s="71">
        <f t="shared" si="286"/>
        <v>1</v>
      </c>
      <c r="NO5" s="71">
        <f t="shared" si="286"/>
        <v>1</v>
      </c>
      <c r="NP5" s="71">
        <f t="shared" si="286"/>
        <v>1</v>
      </c>
      <c r="NQ5" s="71">
        <f t="shared" si="286"/>
        <v>1</v>
      </c>
      <c r="NR5" s="71">
        <f t="shared" si="286"/>
        <v>1</v>
      </c>
      <c r="NS5" s="71">
        <f t="shared" si="286"/>
        <v>1</v>
      </c>
      <c r="NT5" s="71">
        <f t="shared" si="286"/>
        <v>1</v>
      </c>
      <c r="NU5" s="71">
        <f t="shared" si="286"/>
        <v>1</v>
      </c>
      <c r="NV5" s="71">
        <f t="shared" si="286"/>
        <v>1</v>
      </c>
      <c r="NW5" s="71">
        <f t="shared" si="286"/>
        <v>1</v>
      </c>
      <c r="NX5" s="71">
        <f t="shared" si="286"/>
        <v>1</v>
      </c>
      <c r="NY5" s="71">
        <f t="shared" si="286"/>
        <v>1</v>
      </c>
      <c r="NZ5" s="71">
        <f t="shared" si="286"/>
        <v>1</v>
      </c>
      <c r="OA5" s="71">
        <f t="shared" si="286"/>
        <v>1</v>
      </c>
      <c r="OB5" s="71">
        <f t="shared" si="286"/>
        <v>1</v>
      </c>
      <c r="OC5" s="71">
        <f t="shared" si="286"/>
        <v>1</v>
      </c>
      <c r="OD5" s="71">
        <f t="shared" si="286"/>
        <v>1</v>
      </c>
      <c r="OE5" s="71">
        <f t="shared" si="286"/>
        <v>1</v>
      </c>
      <c r="OF5" s="71">
        <f t="shared" si="286"/>
        <v>1</v>
      </c>
      <c r="OG5" s="71">
        <f t="shared" si="286"/>
        <v>1</v>
      </c>
      <c r="OH5" s="71">
        <f t="shared" si="286"/>
        <v>1</v>
      </c>
      <c r="OI5" s="71">
        <f t="shared" si="286"/>
        <v>1</v>
      </c>
      <c r="OJ5" s="71">
        <f t="shared" si="286"/>
        <v>1</v>
      </c>
      <c r="OK5" s="71">
        <f t="shared" si="286"/>
        <v>1</v>
      </c>
      <c r="OL5" s="71">
        <f t="shared" si="286"/>
        <v>2</v>
      </c>
      <c r="OM5" s="71">
        <f t="shared" si="286"/>
        <v>2</v>
      </c>
      <c r="ON5" s="71">
        <f t="shared" si="286"/>
        <v>2</v>
      </c>
      <c r="OO5" s="71">
        <f t="shared" si="286"/>
        <v>2</v>
      </c>
      <c r="OP5" s="71">
        <f t="shared" si="286"/>
        <v>2</v>
      </c>
      <c r="OQ5" s="71">
        <f t="shared" ref="OQ5:QT5" si="287">IF(OQ4="","",MONTH(OQ4))</f>
        <v>2</v>
      </c>
      <c r="OR5" s="71">
        <f t="shared" si="287"/>
        <v>2</v>
      </c>
      <c r="OS5" s="71">
        <f t="shared" si="287"/>
        <v>2</v>
      </c>
      <c r="OT5" s="71">
        <f t="shared" si="287"/>
        <v>2</v>
      </c>
      <c r="OU5" s="71">
        <f t="shared" si="287"/>
        <v>2</v>
      </c>
      <c r="OV5" s="71">
        <f t="shared" si="287"/>
        <v>2</v>
      </c>
      <c r="OW5" s="71">
        <f t="shared" si="287"/>
        <v>2</v>
      </c>
      <c r="OX5" s="71">
        <f t="shared" si="287"/>
        <v>2</v>
      </c>
      <c r="OY5" s="71">
        <f t="shared" si="287"/>
        <v>2</v>
      </c>
      <c r="OZ5" s="71">
        <f t="shared" si="287"/>
        <v>2</v>
      </c>
      <c r="PA5" s="71">
        <f t="shared" si="287"/>
        <v>2</v>
      </c>
      <c r="PB5" s="71">
        <f t="shared" si="287"/>
        <v>2</v>
      </c>
      <c r="PC5" s="71">
        <f t="shared" si="287"/>
        <v>2</v>
      </c>
      <c r="PD5" s="71">
        <f t="shared" si="287"/>
        <v>2</v>
      </c>
      <c r="PE5" s="71">
        <f t="shared" si="287"/>
        <v>2</v>
      </c>
      <c r="PF5" s="71">
        <f t="shared" si="287"/>
        <v>2</v>
      </c>
      <c r="PG5" s="71">
        <f t="shared" si="287"/>
        <v>2</v>
      </c>
      <c r="PH5" s="71">
        <f t="shared" si="287"/>
        <v>2</v>
      </c>
      <c r="PI5" s="71">
        <f t="shared" si="287"/>
        <v>2</v>
      </c>
      <c r="PJ5" s="71">
        <f t="shared" si="287"/>
        <v>2</v>
      </c>
      <c r="PK5" s="71">
        <f t="shared" si="287"/>
        <v>2</v>
      </c>
      <c r="PL5" s="71">
        <f t="shared" si="287"/>
        <v>2</v>
      </c>
      <c r="PM5" s="71">
        <f t="shared" si="287"/>
        <v>2</v>
      </c>
      <c r="PN5" s="71">
        <f t="shared" si="287"/>
        <v>3</v>
      </c>
      <c r="PO5" s="71">
        <f t="shared" si="287"/>
        <v>3</v>
      </c>
      <c r="PP5" s="71">
        <f t="shared" si="287"/>
        <v>3</v>
      </c>
      <c r="PQ5" s="71">
        <f t="shared" si="287"/>
        <v>3</v>
      </c>
      <c r="PR5" s="71">
        <f t="shared" si="287"/>
        <v>3</v>
      </c>
      <c r="PS5" s="71">
        <f t="shared" si="287"/>
        <v>3</v>
      </c>
      <c r="PT5" s="71">
        <f t="shared" si="287"/>
        <v>3</v>
      </c>
      <c r="PU5" s="71">
        <f t="shared" si="287"/>
        <v>3</v>
      </c>
      <c r="PV5" s="71">
        <f t="shared" si="287"/>
        <v>3</v>
      </c>
      <c r="PW5" s="71">
        <f t="shared" si="287"/>
        <v>3</v>
      </c>
      <c r="PX5" s="71">
        <f t="shared" si="287"/>
        <v>3</v>
      </c>
      <c r="PY5" s="71">
        <f t="shared" si="287"/>
        <v>3</v>
      </c>
      <c r="PZ5" s="71">
        <f t="shared" si="287"/>
        <v>3</v>
      </c>
      <c r="QA5" s="71">
        <f t="shared" si="287"/>
        <v>3</v>
      </c>
      <c r="QB5" s="71">
        <f t="shared" si="287"/>
        <v>3</v>
      </c>
      <c r="QC5" s="71">
        <f t="shared" si="287"/>
        <v>3</v>
      </c>
      <c r="QD5" s="71">
        <f t="shared" si="287"/>
        <v>3</v>
      </c>
      <c r="QE5" s="71">
        <f t="shared" si="287"/>
        <v>3</v>
      </c>
      <c r="QF5" s="71">
        <f t="shared" si="287"/>
        <v>3</v>
      </c>
      <c r="QG5" s="71">
        <f t="shared" si="287"/>
        <v>3</v>
      </c>
      <c r="QH5" s="71">
        <f t="shared" si="287"/>
        <v>3</v>
      </c>
      <c r="QI5" s="71">
        <f t="shared" si="287"/>
        <v>3</v>
      </c>
      <c r="QJ5" s="71">
        <f t="shared" si="287"/>
        <v>3</v>
      </c>
      <c r="QK5" s="71">
        <f t="shared" si="287"/>
        <v>3</v>
      </c>
      <c r="QL5" s="71">
        <f t="shared" si="287"/>
        <v>3</v>
      </c>
      <c r="QM5" s="71">
        <f t="shared" si="287"/>
        <v>3</v>
      </c>
      <c r="QN5" s="71">
        <f t="shared" si="287"/>
        <v>3</v>
      </c>
      <c r="QO5" s="71">
        <f t="shared" si="287"/>
        <v>3</v>
      </c>
      <c r="QP5" s="71">
        <f t="shared" si="287"/>
        <v>3</v>
      </c>
      <c r="QQ5" s="71">
        <f t="shared" si="287"/>
        <v>3</v>
      </c>
      <c r="QR5" s="71">
        <f t="shared" si="287"/>
        <v>3</v>
      </c>
      <c r="QS5" s="71">
        <f t="shared" si="287"/>
        <v>4</v>
      </c>
      <c r="QT5" s="71">
        <f t="shared" si="287"/>
        <v>4</v>
      </c>
    </row>
    <row r="6" spans="2:468" x14ac:dyDescent="0.25">
      <c r="B6" s="224"/>
      <c r="C6" s="224"/>
      <c r="D6" s="223"/>
      <c r="E6" s="225"/>
      <c r="F6" s="120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 t="str">
        <f>CONCATENATE(T7," ",$C$2)</f>
        <v>Januar 2017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 t="str">
        <f>CONCATENATE(AY7," ",$C$2)</f>
        <v>Februar 2017</v>
      </c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 t="str">
        <f>CONCATENATE(CA7," ",$C$2)</f>
        <v>März 2017</v>
      </c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 t="str">
        <f>CONCATENATE(DE7," ",$C$2)</f>
        <v>April 2017</v>
      </c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 t="str">
        <f>CONCATENATE(EJ7," ",$C$2)</f>
        <v>Mai 2017</v>
      </c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 t="str">
        <f>CONCATENATE(FO7," ",$C$2)</f>
        <v>Juni 2017</v>
      </c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 t="str">
        <f>CONCATENATE(GS7," ",$C$2)</f>
        <v>Juli 2017</v>
      </c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 t="str">
        <f>CONCATENATE(HX7," ",$C$2)</f>
        <v>August 2017</v>
      </c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  <c r="IW6" s="121"/>
      <c r="IX6" s="121"/>
      <c r="IY6" s="121"/>
      <c r="IZ6" s="215"/>
      <c r="JA6" s="215"/>
      <c r="JB6" s="215"/>
      <c r="JC6" s="121" t="str">
        <f>CONCATENATE(JC7," ",$C$2)</f>
        <v>September 2017</v>
      </c>
      <c r="JD6" s="215"/>
      <c r="JE6" s="215"/>
      <c r="JF6" s="215"/>
      <c r="JG6" s="215"/>
      <c r="JH6" s="215"/>
      <c r="JI6" s="121"/>
      <c r="JJ6" s="121"/>
      <c r="JK6" s="121"/>
      <c r="JL6" s="121"/>
      <c r="JM6" s="121"/>
      <c r="JN6" s="121"/>
      <c r="JO6" s="121"/>
      <c r="JP6" s="121"/>
      <c r="JQ6" s="121"/>
      <c r="JR6" s="121"/>
      <c r="JS6" s="121"/>
      <c r="JT6" s="121"/>
      <c r="JU6" s="121"/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 t="str">
        <f>CONCATENATE(KG7," ",$C$2)</f>
        <v>Oktober 2017</v>
      </c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 t="str">
        <f>CONCATENATE(LL7," ",$C$2)</f>
        <v>November 2017</v>
      </c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 t="str">
        <f>CONCATENATE(MP7," ",$C$2)</f>
        <v>Dezember 2017</v>
      </c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  <c r="NH6" s="121"/>
      <c r="NI6" s="121"/>
      <c r="NJ6" s="121"/>
      <c r="NK6" s="121"/>
      <c r="NL6" s="121"/>
      <c r="NM6" s="121"/>
      <c r="NN6" s="121"/>
      <c r="NO6" s="121"/>
      <c r="NP6" s="121"/>
      <c r="NQ6" s="121"/>
      <c r="NR6" s="121"/>
      <c r="NS6" s="121"/>
      <c r="NT6" s="121"/>
      <c r="NU6" s="121" t="str">
        <f>CONCATENATE(NU7," ",$C$2+1)</f>
        <v>Januar 2018</v>
      </c>
      <c r="NV6" s="121"/>
      <c r="NW6" s="121"/>
      <c r="NX6" s="121"/>
      <c r="NY6" s="121"/>
      <c r="NZ6" s="121"/>
      <c r="OA6" s="121"/>
      <c r="OB6" s="121"/>
      <c r="OC6" s="121"/>
      <c r="OD6" s="121"/>
      <c r="OE6" s="121"/>
      <c r="OF6" s="121"/>
      <c r="OG6" s="121"/>
      <c r="OH6" s="121"/>
      <c r="OI6" s="121"/>
      <c r="OJ6" s="121"/>
      <c r="OK6" s="121"/>
      <c r="OL6" s="121"/>
      <c r="OM6" s="121"/>
      <c r="ON6" s="121"/>
      <c r="OO6" s="121"/>
      <c r="OP6" s="121"/>
      <c r="OQ6" s="121"/>
      <c r="OR6" s="121"/>
      <c r="OS6" s="121"/>
      <c r="OT6" s="121"/>
      <c r="OU6" s="121"/>
      <c r="OV6" s="121"/>
      <c r="OW6" s="121"/>
      <c r="OX6" s="121"/>
      <c r="OY6" s="121" t="str">
        <f>CONCATENATE(OY7," ",$C$2+1)</f>
        <v>Februar 2018</v>
      </c>
      <c r="OZ6" s="121"/>
      <c r="PA6" s="121"/>
      <c r="PB6" s="121"/>
      <c r="PC6" s="121"/>
      <c r="PD6" s="121"/>
      <c r="PE6" s="121"/>
      <c r="PF6" s="121"/>
      <c r="PG6" s="121"/>
      <c r="PH6" s="121"/>
      <c r="PI6" s="121"/>
      <c r="PJ6" s="121"/>
      <c r="PK6" s="121"/>
      <c r="PL6" s="121"/>
      <c r="PM6" s="121"/>
      <c r="PN6" s="121"/>
      <c r="PO6" s="121"/>
      <c r="PP6" s="121"/>
      <c r="PQ6" s="121"/>
      <c r="PR6" s="121"/>
      <c r="PS6" s="121"/>
      <c r="PT6" s="121"/>
      <c r="PU6" s="121"/>
      <c r="PV6" s="121"/>
      <c r="PW6" s="121"/>
      <c r="PX6" s="121"/>
      <c r="PY6" s="121"/>
      <c r="PZ6" s="121"/>
      <c r="QA6" s="121"/>
      <c r="QB6" s="121"/>
      <c r="QC6" s="121" t="str">
        <f>CONCATENATE(QC7," ",$C$2+1)</f>
        <v>März 2018</v>
      </c>
      <c r="QD6" s="121"/>
      <c r="QE6" s="121"/>
      <c r="QF6" s="121"/>
      <c r="QG6" s="121"/>
      <c r="QH6" s="121"/>
      <c r="QI6" s="121"/>
      <c r="QJ6" s="121"/>
      <c r="QK6" s="121"/>
      <c r="QL6" s="121"/>
      <c r="QM6" s="121"/>
      <c r="QN6" s="121"/>
      <c r="QO6" s="121"/>
      <c r="QP6" s="121"/>
      <c r="QQ6" s="121"/>
      <c r="QR6" s="121"/>
      <c r="QS6" s="121"/>
      <c r="QT6" s="121"/>
    </row>
    <row r="7" spans="2:468" ht="45" hidden="1" customHeight="1" x14ac:dyDescent="0.25">
      <c r="B7" s="53"/>
      <c r="C7" s="53"/>
      <c r="D7" s="61"/>
      <c r="E7" s="118"/>
      <c r="F7" s="122" t="str">
        <f t="shared" ref="F7:BQ7" si="288">IF(F5=1,"Januar",IF(F5=2,"Februar",IF(F5=3,"März",IF(F5=4,"April",IF(F5=5,"Mai",IF(F5=6,"Juni",IF(F5=7,"Juli",IF(F5=8,"August",IF(F5=9,"September",IF(F5=10,"Oktober",IF(F5=11,"November","Dezember")))))))))))</f>
        <v>Januar</v>
      </c>
      <c r="G7" s="122" t="str">
        <f t="shared" si="288"/>
        <v>Januar</v>
      </c>
      <c r="H7" s="122" t="str">
        <f t="shared" si="288"/>
        <v>Januar</v>
      </c>
      <c r="I7" s="122" t="str">
        <f t="shared" si="288"/>
        <v>Januar</v>
      </c>
      <c r="J7" s="122" t="str">
        <f t="shared" si="288"/>
        <v>Januar</v>
      </c>
      <c r="K7" s="122" t="str">
        <f t="shared" si="288"/>
        <v>Januar</v>
      </c>
      <c r="L7" s="122" t="str">
        <f t="shared" si="288"/>
        <v>Januar</v>
      </c>
      <c r="M7" s="122" t="str">
        <f t="shared" si="288"/>
        <v>Januar</v>
      </c>
      <c r="N7" s="122" t="str">
        <f t="shared" si="288"/>
        <v>Januar</v>
      </c>
      <c r="O7" s="122" t="str">
        <f t="shared" si="288"/>
        <v>Januar</v>
      </c>
      <c r="P7" s="122" t="str">
        <f t="shared" si="288"/>
        <v>Januar</v>
      </c>
      <c r="Q7" s="122" t="str">
        <f t="shared" si="288"/>
        <v>Januar</v>
      </c>
      <c r="R7" s="122" t="str">
        <f t="shared" si="288"/>
        <v>Januar</v>
      </c>
      <c r="S7" s="122" t="str">
        <f t="shared" si="288"/>
        <v>Januar</v>
      </c>
      <c r="T7" s="122" t="str">
        <f t="shared" si="288"/>
        <v>Januar</v>
      </c>
      <c r="U7" s="122" t="str">
        <f t="shared" si="288"/>
        <v>Januar</v>
      </c>
      <c r="V7" s="122" t="str">
        <f t="shared" si="288"/>
        <v>Januar</v>
      </c>
      <c r="W7" s="122" t="str">
        <f t="shared" si="288"/>
        <v>Januar</v>
      </c>
      <c r="X7" s="122" t="str">
        <f t="shared" si="288"/>
        <v>Januar</v>
      </c>
      <c r="Y7" s="122" t="str">
        <f t="shared" si="288"/>
        <v>Januar</v>
      </c>
      <c r="Z7" s="122" t="str">
        <f t="shared" si="288"/>
        <v>Januar</v>
      </c>
      <c r="AA7" s="122" t="str">
        <f t="shared" si="288"/>
        <v>Januar</v>
      </c>
      <c r="AB7" s="122" t="str">
        <f t="shared" si="288"/>
        <v>Januar</v>
      </c>
      <c r="AC7" s="122" t="str">
        <f t="shared" si="288"/>
        <v>Januar</v>
      </c>
      <c r="AD7" s="122" t="str">
        <f t="shared" si="288"/>
        <v>Januar</v>
      </c>
      <c r="AE7" s="122" t="str">
        <f t="shared" si="288"/>
        <v>Januar</v>
      </c>
      <c r="AF7" s="122" t="str">
        <f t="shared" si="288"/>
        <v>Januar</v>
      </c>
      <c r="AG7" s="122" t="str">
        <f t="shared" si="288"/>
        <v>Januar</v>
      </c>
      <c r="AH7" s="122" t="str">
        <f t="shared" si="288"/>
        <v>Januar</v>
      </c>
      <c r="AI7" s="122" t="str">
        <f t="shared" si="288"/>
        <v>Januar</v>
      </c>
      <c r="AJ7" s="122" t="str">
        <f t="shared" si="288"/>
        <v>Januar</v>
      </c>
      <c r="AK7" s="122" t="str">
        <f t="shared" si="288"/>
        <v>Februar</v>
      </c>
      <c r="AL7" s="122" t="str">
        <f t="shared" si="288"/>
        <v>Februar</v>
      </c>
      <c r="AM7" s="122" t="str">
        <f t="shared" si="288"/>
        <v>Februar</v>
      </c>
      <c r="AN7" s="122" t="str">
        <f t="shared" si="288"/>
        <v>Februar</v>
      </c>
      <c r="AO7" s="122" t="str">
        <f t="shared" si="288"/>
        <v>Februar</v>
      </c>
      <c r="AP7" s="122" t="str">
        <f t="shared" si="288"/>
        <v>Februar</v>
      </c>
      <c r="AQ7" s="122" t="str">
        <f t="shared" si="288"/>
        <v>Februar</v>
      </c>
      <c r="AR7" s="122" t="str">
        <f t="shared" si="288"/>
        <v>Februar</v>
      </c>
      <c r="AS7" s="122" t="str">
        <f t="shared" si="288"/>
        <v>Februar</v>
      </c>
      <c r="AT7" s="122" t="str">
        <f t="shared" si="288"/>
        <v>Februar</v>
      </c>
      <c r="AU7" s="122" t="str">
        <f t="shared" si="288"/>
        <v>Februar</v>
      </c>
      <c r="AV7" s="122" t="str">
        <f t="shared" si="288"/>
        <v>Februar</v>
      </c>
      <c r="AW7" s="122" t="str">
        <f t="shared" si="288"/>
        <v>Februar</v>
      </c>
      <c r="AX7" s="122" t="str">
        <f t="shared" si="288"/>
        <v>Februar</v>
      </c>
      <c r="AY7" s="122" t="str">
        <f t="shared" si="288"/>
        <v>Februar</v>
      </c>
      <c r="AZ7" s="122" t="str">
        <f t="shared" si="288"/>
        <v>Februar</v>
      </c>
      <c r="BA7" s="122" t="str">
        <f t="shared" si="288"/>
        <v>Februar</v>
      </c>
      <c r="BB7" s="122" t="str">
        <f t="shared" si="288"/>
        <v>Februar</v>
      </c>
      <c r="BC7" s="122" t="str">
        <f t="shared" si="288"/>
        <v>Februar</v>
      </c>
      <c r="BD7" s="122" t="str">
        <f t="shared" si="288"/>
        <v>Februar</v>
      </c>
      <c r="BE7" s="122" t="str">
        <f t="shared" si="288"/>
        <v>Februar</v>
      </c>
      <c r="BF7" s="122" t="str">
        <f t="shared" si="288"/>
        <v>Februar</v>
      </c>
      <c r="BG7" s="122" t="str">
        <f t="shared" si="288"/>
        <v>Februar</v>
      </c>
      <c r="BH7" s="122" t="str">
        <f t="shared" si="288"/>
        <v>Februar</v>
      </c>
      <c r="BI7" s="122" t="str">
        <f t="shared" si="288"/>
        <v>Februar</v>
      </c>
      <c r="BJ7" s="122" t="str">
        <f t="shared" si="288"/>
        <v>Februar</v>
      </c>
      <c r="BK7" s="122" t="str">
        <f t="shared" si="288"/>
        <v>Februar</v>
      </c>
      <c r="BL7" s="122" t="str">
        <f t="shared" si="288"/>
        <v>Februar</v>
      </c>
      <c r="BM7" s="122" t="str">
        <f t="shared" si="288"/>
        <v>März</v>
      </c>
      <c r="BN7" s="122" t="str">
        <f t="shared" si="288"/>
        <v>März</v>
      </c>
      <c r="BO7" s="122" t="str">
        <f t="shared" si="288"/>
        <v>März</v>
      </c>
      <c r="BP7" s="122" t="str">
        <f t="shared" si="288"/>
        <v>März</v>
      </c>
      <c r="BQ7" s="122" t="str">
        <f t="shared" si="288"/>
        <v>März</v>
      </c>
      <c r="BR7" s="122" t="str">
        <f t="shared" ref="BR7:EC7" si="289">IF(BR5=1,"Januar",IF(BR5=2,"Februar",IF(BR5=3,"März",IF(BR5=4,"April",IF(BR5=5,"Mai",IF(BR5=6,"Juni",IF(BR5=7,"Juli",IF(BR5=8,"August",IF(BR5=9,"September",IF(BR5=10,"Oktober",IF(BR5=11,"November","Dezember")))))))))))</f>
        <v>März</v>
      </c>
      <c r="BS7" s="122" t="str">
        <f t="shared" si="289"/>
        <v>März</v>
      </c>
      <c r="BT7" s="122" t="str">
        <f t="shared" si="289"/>
        <v>März</v>
      </c>
      <c r="BU7" s="122" t="str">
        <f t="shared" si="289"/>
        <v>März</v>
      </c>
      <c r="BV7" s="122" t="str">
        <f t="shared" si="289"/>
        <v>März</v>
      </c>
      <c r="BW7" s="122" t="str">
        <f t="shared" si="289"/>
        <v>März</v>
      </c>
      <c r="BX7" s="122" t="str">
        <f t="shared" si="289"/>
        <v>März</v>
      </c>
      <c r="BY7" s="122" t="str">
        <f t="shared" si="289"/>
        <v>März</v>
      </c>
      <c r="BZ7" s="122" t="str">
        <f t="shared" si="289"/>
        <v>März</v>
      </c>
      <c r="CA7" s="122" t="str">
        <f t="shared" si="289"/>
        <v>März</v>
      </c>
      <c r="CB7" s="122" t="str">
        <f t="shared" si="289"/>
        <v>März</v>
      </c>
      <c r="CC7" s="122" t="str">
        <f t="shared" si="289"/>
        <v>März</v>
      </c>
      <c r="CD7" s="122" t="str">
        <f t="shared" si="289"/>
        <v>März</v>
      </c>
      <c r="CE7" s="122" t="str">
        <f t="shared" si="289"/>
        <v>März</v>
      </c>
      <c r="CF7" s="122" t="str">
        <f t="shared" si="289"/>
        <v>März</v>
      </c>
      <c r="CG7" s="122" t="str">
        <f t="shared" si="289"/>
        <v>März</v>
      </c>
      <c r="CH7" s="122" t="str">
        <f t="shared" si="289"/>
        <v>März</v>
      </c>
      <c r="CI7" s="122" t="str">
        <f t="shared" si="289"/>
        <v>März</v>
      </c>
      <c r="CJ7" s="122" t="str">
        <f t="shared" si="289"/>
        <v>März</v>
      </c>
      <c r="CK7" s="122" t="str">
        <f t="shared" si="289"/>
        <v>März</v>
      </c>
      <c r="CL7" s="122" t="str">
        <f t="shared" si="289"/>
        <v>März</v>
      </c>
      <c r="CM7" s="122" t="str">
        <f t="shared" si="289"/>
        <v>März</v>
      </c>
      <c r="CN7" s="122" t="str">
        <f t="shared" si="289"/>
        <v>März</v>
      </c>
      <c r="CO7" s="122" t="str">
        <f t="shared" si="289"/>
        <v>März</v>
      </c>
      <c r="CP7" s="122" t="str">
        <f t="shared" si="289"/>
        <v>März</v>
      </c>
      <c r="CQ7" s="122" t="str">
        <f t="shared" si="289"/>
        <v>März</v>
      </c>
      <c r="CR7" s="122" t="str">
        <f t="shared" si="289"/>
        <v>April</v>
      </c>
      <c r="CS7" s="122" t="str">
        <f t="shared" si="289"/>
        <v>April</v>
      </c>
      <c r="CT7" s="122" t="str">
        <f t="shared" si="289"/>
        <v>April</v>
      </c>
      <c r="CU7" s="122" t="str">
        <f t="shared" si="289"/>
        <v>April</v>
      </c>
      <c r="CV7" s="122" t="str">
        <f t="shared" si="289"/>
        <v>April</v>
      </c>
      <c r="CW7" s="122" t="str">
        <f t="shared" si="289"/>
        <v>April</v>
      </c>
      <c r="CX7" s="122" t="str">
        <f t="shared" si="289"/>
        <v>April</v>
      </c>
      <c r="CY7" s="122" t="str">
        <f t="shared" si="289"/>
        <v>April</v>
      </c>
      <c r="CZ7" s="122" t="str">
        <f t="shared" si="289"/>
        <v>April</v>
      </c>
      <c r="DA7" s="122" t="str">
        <f t="shared" si="289"/>
        <v>April</v>
      </c>
      <c r="DB7" s="122" t="str">
        <f t="shared" si="289"/>
        <v>April</v>
      </c>
      <c r="DC7" s="122" t="str">
        <f t="shared" si="289"/>
        <v>April</v>
      </c>
      <c r="DD7" s="122" t="str">
        <f t="shared" si="289"/>
        <v>April</v>
      </c>
      <c r="DE7" s="122" t="str">
        <f t="shared" si="289"/>
        <v>April</v>
      </c>
      <c r="DF7" s="122" t="str">
        <f t="shared" si="289"/>
        <v>April</v>
      </c>
      <c r="DG7" s="122" t="str">
        <f t="shared" si="289"/>
        <v>April</v>
      </c>
      <c r="DH7" s="122" t="str">
        <f t="shared" si="289"/>
        <v>April</v>
      </c>
      <c r="DI7" s="122" t="str">
        <f t="shared" si="289"/>
        <v>April</v>
      </c>
      <c r="DJ7" s="122" t="str">
        <f t="shared" si="289"/>
        <v>April</v>
      </c>
      <c r="DK7" s="122" t="str">
        <f t="shared" si="289"/>
        <v>April</v>
      </c>
      <c r="DL7" s="122" t="str">
        <f t="shared" si="289"/>
        <v>April</v>
      </c>
      <c r="DM7" s="122" t="str">
        <f t="shared" si="289"/>
        <v>April</v>
      </c>
      <c r="DN7" s="122" t="str">
        <f t="shared" si="289"/>
        <v>April</v>
      </c>
      <c r="DO7" s="122" t="str">
        <f t="shared" si="289"/>
        <v>April</v>
      </c>
      <c r="DP7" s="122" t="str">
        <f t="shared" si="289"/>
        <v>April</v>
      </c>
      <c r="DQ7" s="122" t="str">
        <f t="shared" si="289"/>
        <v>April</v>
      </c>
      <c r="DR7" s="122" t="str">
        <f t="shared" si="289"/>
        <v>April</v>
      </c>
      <c r="DS7" s="122" t="str">
        <f t="shared" si="289"/>
        <v>April</v>
      </c>
      <c r="DT7" s="122" t="str">
        <f t="shared" si="289"/>
        <v>April</v>
      </c>
      <c r="DU7" s="122" t="str">
        <f t="shared" si="289"/>
        <v>April</v>
      </c>
      <c r="DV7" s="122" t="str">
        <f t="shared" si="289"/>
        <v>Mai</v>
      </c>
      <c r="DW7" s="122" t="str">
        <f t="shared" si="289"/>
        <v>Mai</v>
      </c>
      <c r="DX7" s="122" t="str">
        <f t="shared" si="289"/>
        <v>Mai</v>
      </c>
      <c r="DY7" s="122" t="str">
        <f t="shared" si="289"/>
        <v>Mai</v>
      </c>
      <c r="DZ7" s="122" t="str">
        <f t="shared" si="289"/>
        <v>Mai</v>
      </c>
      <c r="EA7" s="122" t="str">
        <f t="shared" si="289"/>
        <v>Mai</v>
      </c>
      <c r="EB7" s="122" t="str">
        <f t="shared" si="289"/>
        <v>Mai</v>
      </c>
      <c r="EC7" s="122" t="str">
        <f t="shared" si="289"/>
        <v>Mai</v>
      </c>
      <c r="ED7" s="122" t="str">
        <f t="shared" ref="ED7:GO7" si="290">IF(ED5=1,"Januar",IF(ED5=2,"Februar",IF(ED5=3,"März",IF(ED5=4,"April",IF(ED5=5,"Mai",IF(ED5=6,"Juni",IF(ED5=7,"Juli",IF(ED5=8,"August",IF(ED5=9,"September",IF(ED5=10,"Oktober",IF(ED5=11,"November","Dezember")))))))))))</f>
        <v>Mai</v>
      </c>
      <c r="EE7" s="122" t="str">
        <f t="shared" si="290"/>
        <v>Mai</v>
      </c>
      <c r="EF7" s="122" t="str">
        <f t="shared" si="290"/>
        <v>Mai</v>
      </c>
      <c r="EG7" s="122" t="str">
        <f t="shared" si="290"/>
        <v>Mai</v>
      </c>
      <c r="EH7" s="122" t="str">
        <f t="shared" si="290"/>
        <v>Mai</v>
      </c>
      <c r="EI7" s="122" t="str">
        <f t="shared" si="290"/>
        <v>Mai</v>
      </c>
      <c r="EJ7" s="122" t="str">
        <f t="shared" si="290"/>
        <v>Mai</v>
      </c>
      <c r="EK7" s="122" t="str">
        <f t="shared" si="290"/>
        <v>Mai</v>
      </c>
      <c r="EL7" s="122" t="str">
        <f t="shared" si="290"/>
        <v>Mai</v>
      </c>
      <c r="EM7" s="122" t="str">
        <f t="shared" si="290"/>
        <v>Mai</v>
      </c>
      <c r="EN7" s="122" t="str">
        <f t="shared" si="290"/>
        <v>Mai</v>
      </c>
      <c r="EO7" s="122" t="str">
        <f t="shared" si="290"/>
        <v>Mai</v>
      </c>
      <c r="EP7" s="122" t="str">
        <f t="shared" si="290"/>
        <v>Mai</v>
      </c>
      <c r="EQ7" s="122" t="str">
        <f t="shared" si="290"/>
        <v>Mai</v>
      </c>
      <c r="ER7" s="122" t="str">
        <f t="shared" si="290"/>
        <v>Mai</v>
      </c>
      <c r="ES7" s="122" t="str">
        <f t="shared" si="290"/>
        <v>Mai</v>
      </c>
      <c r="ET7" s="122" t="str">
        <f t="shared" si="290"/>
        <v>Mai</v>
      </c>
      <c r="EU7" s="122" t="str">
        <f t="shared" si="290"/>
        <v>Mai</v>
      </c>
      <c r="EV7" s="122" t="str">
        <f t="shared" si="290"/>
        <v>Mai</v>
      </c>
      <c r="EW7" s="122" t="str">
        <f t="shared" si="290"/>
        <v>Mai</v>
      </c>
      <c r="EX7" s="122" t="str">
        <f t="shared" si="290"/>
        <v>Mai</v>
      </c>
      <c r="EY7" s="122" t="str">
        <f t="shared" si="290"/>
        <v>Mai</v>
      </c>
      <c r="EZ7" s="122" t="str">
        <f t="shared" si="290"/>
        <v>Mai</v>
      </c>
      <c r="FA7" s="122" t="str">
        <f t="shared" si="290"/>
        <v>Juni</v>
      </c>
      <c r="FB7" s="122" t="str">
        <f t="shared" si="290"/>
        <v>Juni</v>
      </c>
      <c r="FC7" s="122" t="str">
        <f t="shared" si="290"/>
        <v>Juni</v>
      </c>
      <c r="FD7" s="122" t="str">
        <f t="shared" si="290"/>
        <v>Juni</v>
      </c>
      <c r="FE7" s="122" t="str">
        <f t="shared" si="290"/>
        <v>Juni</v>
      </c>
      <c r="FF7" s="122" t="str">
        <f t="shared" si="290"/>
        <v>Juni</v>
      </c>
      <c r="FG7" s="122" t="str">
        <f t="shared" si="290"/>
        <v>Juni</v>
      </c>
      <c r="FH7" s="122" t="str">
        <f t="shared" si="290"/>
        <v>Juni</v>
      </c>
      <c r="FI7" s="122" t="str">
        <f t="shared" si="290"/>
        <v>Juni</v>
      </c>
      <c r="FJ7" s="122" t="str">
        <f t="shared" si="290"/>
        <v>Juni</v>
      </c>
      <c r="FK7" s="122" t="str">
        <f t="shared" si="290"/>
        <v>Juni</v>
      </c>
      <c r="FL7" s="122" t="str">
        <f t="shared" si="290"/>
        <v>Juni</v>
      </c>
      <c r="FM7" s="122" t="str">
        <f t="shared" si="290"/>
        <v>Juni</v>
      </c>
      <c r="FN7" s="122" t="str">
        <f t="shared" si="290"/>
        <v>Juni</v>
      </c>
      <c r="FO7" s="122" t="str">
        <f t="shared" si="290"/>
        <v>Juni</v>
      </c>
      <c r="FP7" s="122" t="str">
        <f t="shared" si="290"/>
        <v>Juni</v>
      </c>
      <c r="FQ7" s="122" t="str">
        <f t="shared" si="290"/>
        <v>Juni</v>
      </c>
      <c r="FR7" s="122" t="str">
        <f t="shared" si="290"/>
        <v>Juni</v>
      </c>
      <c r="FS7" s="122" t="str">
        <f t="shared" si="290"/>
        <v>Juni</v>
      </c>
      <c r="FT7" s="122" t="str">
        <f t="shared" si="290"/>
        <v>Juni</v>
      </c>
      <c r="FU7" s="122" t="str">
        <f t="shared" si="290"/>
        <v>Juni</v>
      </c>
      <c r="FV7" s="122" t="str">
        <f t="shared" si="290"/>
        <v>Juni</v>
      </c>
      <c r="FW7" s="122" t="str">
        <f t="shared" si="290"/>
        <v>Juni</v>
      </c>
      <c r="FX7" s="122" t="str">
        <f t="shared" si="290"/>
        <v>Juni</v>
      </c>
      <c r="FY7" s="122" t="str">
        <f t="shared" si="290"/>
        <v>Juni</v>
      </c>
      <c r="FZ7" s="122" t="str">
        <f t="shared" si="290"/>
        <v>Juni</v>
      </c>
      <c r="GA7" s="122" t="str">
        <f t="shared" si="290"/>
        <v>Juni</v>
      </c>
      <c r="GB7" s="122" t="str">
        <f t="shared" si="290"/>
        <v>Juni</v>
      </c>
      <c r="GC7" s="122" t="str">
        <f t="shared" si="290"/>
        <v>Juni</v>
      </c>
      <c r="GD7" s="122" t="str">
        <f t="shared" si="290"/>
        <v>Juni</v>
      </c>
      <c r="GE7" s="122" t="str">
        <f t="shared" si="290"/>
        <v>Juli</v>
      </c>
      <c r="GF7" s="122" t="str">
        <f t="shared" si="290"/>
        <v>Juli</v>
      </c>
      <c r="GG7" s="122" t="str">
        <f t="shared" si="290"/>
        <v>Juli</v>
      </c>
      <c r="GH7" s="122" t="str">
        <f t="shared" si="290"/>
        <v>Juli</v>
      </c>
      <c r="GI7" s="122" t="str">
        <f t="shared" si="290"/>
        <v>Juli</v>
      </c>
      <c r="GJ7" s="122" t="str">
        <f t="shared" si="290"/>
        <v>Juli</v>
      </c>
      <c r="GK7" s="122" t="str">
        <f t="shared" si="290"/>
        <v>Juli</v>
      </c>
      <c r="GL7" s="122" t="str">
        <f t="shared" si="290"/>
        <v>Juli</v>
      </c>
      <c r="GM7" s="122" t="str">
        <f t="shared" si="290"/>
        <v>Juli</v>
      </c>
      <c r="GN7" s="122" t="str">
        <f t="shared" si="290"/>
        <v>Juli</v>
      </c>
      <c r="GO7" s="122" t="str">
        <f t="shared" si="290"/>
        <v>Juli</v>
      </c>
      <c r="GP7" s="122" t="str">
        <f t="shared" ref="GP7:JA7" si="291">IF(GP5=1,"Januar",IF(GP5=2,"Februar",IF(GP5=3,"März",IF(GP5=4,"April",IF(GP5=5,"Mai",IF(GP5=6,"Juni",IF(GP5=7,"Juli",IF(GP5=8,"August",IF(GP5=9,"September",IF(GP5=10,"Oktober",IF(GP5=11,"November","Dezember")))))))))))</f>
        <v>Juli</v>
      </c>
      <c r="GQ7" s="122" t="str">
        <f t="shared" si="291"/>
        <v>Juli</v>
      </c>
      <c r="GR7" s="122" t="str">
        <f t="shared" si="291"/>
        <v>Juli</v>
      </c>
      <c r="GS7" s="122" t="str">
        <f t="shared" si="291"/>
        <v>Juli</v>
      </c>
      <c r="GT7" s="122" t="str">
        <f t="shared" si="291"/>
        <v>Juli</v>
      </c>
      <c r="GU7" s="122" t="str">
        <f t="shared" si="291"/>
        <v>Juli</v>
      </c>
      <c r="GV7" s="122" t="str">
        <f t="shared" si="291"/>
        <v>Juli</v>
      </c>
      <c r="GW7" s="122" t="str">
        <f t="shared" si="291"/>
        <v>Juli</v>
      </c>
      <c r="GX7" s="122" t="str">
        <f t="shared" si="291"/>
        <v>Juli</v>
      </c>
      <c r="GY7" s="122" t="str">
        <f t="shared" si="291"/>
        <v>Juli</v>
      </c>
      <c r="GZ7" s="122" t="str">
        <f t="shared" si="291"/>
        <v>Juli</v>
      </c>
      <c r="HA7" s="122" t="str">
        <f t="shared" si="291"/>
        <v>Juli</v>
      </c>
      <c r="HB7" s="122" t="str">
        <f t="shared" si="291"/>
        <v>Juli</v>
      </c>
      <c r="HC7" s="122" t="str">
        <f t="shared" si="291"/>
        <v>Juli</v>
      </c>
      <c r="HD7" s="122" t="str">
        <f t="shared" si="291"/>
        <v>Juli</v>
      </c>
      <c r="HE7" s="122" t="str">
        <f t="shared" si="291"/>
        <v>Juli</v>
      </c>
      <c r="HF7" s="122" t="str">
        <f t="shared" si="291"/>
        <v>Juli</v>
      </c>
      <c r="HG7" s="122" t="str">
        <f t="shared" si="291"/>
        <v>Juli</v>
      </c>
      <c r="HH7" s="122" t="str">
        <f t="shared" si="291"/>
        <v>Juli</v>
      </c>
      <c r="HI7" s="122" t="str">
        <f t="shared" si="291"/>
        <v>Juli</v>
      </c>
      <c r="HJ7" s="122" t="str">
        <f t="shared" si="291"/>
        <v>August</v>
      </c>
      <c r="HK7" s="122" t="str">
        <f t="shared" si="291"/>
        <v>August</v>
      </c>
      <c r="HL7" s="122" t="str">
        <f t="shared" si="291"/>
        <v>August</v>
      </c>
      <c r="HM7" s="122" t="str">
        <f t="shared" si="291"/>
        <v>August</v>
      </c>
      <c r="HN7" s="122" t="str">
        <f t="shared" si="291"/>
        <v>August</v>
      </c>
      <c r="HO7" s="122" t="str">
        <f t="shared" si="291"/>
        <v>August</v>
      </c>
      <c r="HP7" s="122" t="str">
        <f t="shared" si="291"/>
        <v>August</v>
      </c>
      <c r="HQ7" s="122" t="str">
        <f t="shared" si="291"/>
        <v>August</v>
      </c>
      <c r="HR7" s="122" t="str">
        <f t="shared" si="291"/>
        <v>August</v>
      </c>
      <c r="HS7" s="122" t="str">
        <f t="shared" si="291"/>
        <v>August</v>
      </c>
      <c r="HT7" s="122" t="str">
        <f t="shared" si="291"/>
        <v>August</v>
      </c>
      <c r="HU7" s="122" t="str">
        <f t="shared" si="291"/>
        <v>August</v>
      </c>
      <c r="HV7" s="122" t="str">
        <f t="shared" si="291"/>
        <v>August</v>
      </c>
      <c r="HW7" s="122" t="str">
        <f t="shared" si="291"/>
        <v>August</v>
      </c>
      <c r="HX7" s="122" t="str">
        <f t="shared" si="291"/>
        <v>August</v>
      </c>
      <c r="HY7" s="122" t="str">
        <f t="shared" si="291"/>
        <v>August</v>
      </c>
      <c r="HZ7" s="122" t="str">
        <f t="shared" si="291"/>
        <v>August</v>
      </c>
      <c r="IA7" s="122" t="str">
        <f t="shared" si="291"/>
        <v>August</v>
      </c>
      <c r="IB7" s="122" t="str">
        <f t="shared" si="291"/>
        <v>August</v>
      </c>
      <c r="IC7" s="122" t="str">
        <f t="shared" si="291"/>
        <v>August</v>
      </c>
      <c r="ID7" s="122" t="str">
        <f t="shared" si="291"/>
        <v>August</v>
      </c>
      <c r="IE7" s="122" t="str">
        <f t="shared" si="291"/>
        <v>August</v>
      </c>
      <c r="IF7" s="122" t="str">
        <f t="shared" si="291"/>
        <v>August</v>
      </c>
      <c r="IG7" s="122" t="str">
        <f t="shared" si="291"/>
        <v>August</v>
      </c>
      <c r="IH7" s="122" t="str">
        <f t="shared" si="291"/>
        <v>August</v>
      </c>
      <c r="II7" s="122" t="str">
        <f t="shared" si="291"/>
        <v>August</v>
      </c>
      <c r="IJ7" s="122" t="str">
        <f t="shared" si="291"/>
        <v>August</v>
      </c>
      <c r="IK7" s="122" t="str">
        <f t="shared" si="291"/>
        <v>August</v>
      </c>
      <c r="IL7" s="122" t="str">
        <f t="shared" si="291"/>
        <v>August</v>
      </c>
      <c r="IM7" s="122" t="str">
        <f t="shared" si="291"/>
        <v>August</v>
      </c>
      <c r="IN7" s="122" t="str">
        <f t="shared" si="291"/>
        <v>August</v>
      </c>
      <c r="IO7" s="122" t="str">
        <f t="shared" si="291"/>
        <v>September</v>
      </c>
      <c r="IP7" s="122" t="str">
        <f t="shared" si="291"/>
        <v>September</v>
      </c>
      <c r="IQ7" s="122" t="str">
        <f t="shared" si="291"/>
        <v>September</v>
      </c>
      <c r="IR7" s="122" t="str">
        <f t="shared" si="291"/>
        <v>September</v>
      </c>
      <c r="IS7" s="122" t="str">
        <f t="shared" si="291"/>
        <v>September</v>
      </c>
      <c r="IT7" s="122" t="str">
        <f t="shared" si="291"/>
        <v>September</v>
      </c>
      <c r="IU7" s="122" t="str">
        <f t="shared" si="291"/>
        <v>September</v>
      </c>
      <c r="IV7" s="122" t="str">
        <f t="shared" si="291"/>
        <v>September</v>
      </c>
      <c r="IW7" s="122" t="str">
        <f t="shared" si="291"/>
        <v>September</v>
      </c>
      <c r="IX7" s="122" t="str">
        <f t="shared" si="291"/>
        <v>September</v>
      </c>
      <c r="IY7" s="122" t="str">
        <f t="shared" si="291"/>
        <v>September</v>
      </c>
      <c r="IZ7" s="122" t="str">
        <f t="shared" si="291"/>
        <v>September</v>
      </c>
      <c r="JA7" s="122" t="str">
        <f t="shared" si="291"/>
        <v>September</v>
      </c>
      <c r="JB7" s="122" t="str">
        <f t="shared" ref="JB7:LM7" si="292">IF(JB5=1,"Januar",IF(JB5=2,"Februar",IF(JB5=3,"März",IF(JB5=4,"April",IF(JB5=5,"Mai",IF(JB5=6,"Juni",IF(JB5=7,"Juli",IF(JB5=8,"August",IF(JB5=9,"September",IF(JB5=10,"Oktober",IF(JB5=11,"November","Dezember")))))))))))</f>
        <v>September</v>
      </c>
      <c r="JC7" s="122" t="str">
        <f t="shared" si="292"/>
        <v>September</v>
      </c>
      <c r="JD7" s="122" t="str">
        <f t="shared" si="292"/>
        <v>September</v>
      </c>
      <c r="JE7" s="122" t="str">
        <f t="shared" si="292"/>
        <v>September</v>
      </c>
      <c r="JF7" s="122" t="str">
        <f t="shared" si="292"/>
        <v>September</v>
      </c>
      <c r="JG7" s="122" t="str">
        <f t="shared" si="292"/>
        <v>September</v>
      </c>
      <c r="JH7" s="122" t="str">
        <f t="shared" si="292"/>
        <v>September</v>
      </c>
      <c r="JI7" s="122" t="str">
        <f t="shared" si="292"/>
        <v>September</v>
      </c>
      <c r="JJ7" s="122" t="str">
        <f t="shared" si="292"/>
        <v>September</v>
      </c>
      <c r="JK7" s="122" t="str">
        <f t="shared" si="292"/>
        <v>September</v>
      </c>
      <c r="JL7" s="122" t="str">
        <f t="shared" si="292"/>
        <v>September</v>
      </c>
      <c r="JM7" s="122" t="str">
        <f t="shared" si="292"/>
        <v>September</v>
      </c>
      <c r="JN7" s="122" t="str">
        <f t="shared" si="292"/>
        <v>September</v>
      </c>
      <c r="JO7" s="122" t="str">
        <f t="shared" si="292"/>
        <v>September</v>
      </c>
      <c r="JP7" s="122" t="str">
        <f t="shared" si="292"/>
        <v>September</v>
      </c>
      <c r="JQ7" s="122" t="str">
        <f t="shared" si="292"/>
        <v>September</v>
      </c>
      <c r="JR7" s="122" t="str">
        <f t="shared" si="292"/>
        <v>September</v>
      </c>
      <c r="JS7" s="122" t="str">
        <f t="shared" si="292"/>
        <v>Oktober</v>
      </c>
      <c r="JT7" s="122" t="str">
        <f t="shared" si="292"/>
        <v>Oktober</v>
      </c>
      <c r="JU7" s="122" t="str">
        <f t="shared" si="292"/>
        <v>Oktober</v>
      </c>
      <c r="JV7" s="122" t="str">
        <f t="shared" si="292"/>
        <v>Oktober</v>
      </c>
      <c r="JW7" s="122" t="str">
        <f t="shared" si="292"/>
        <v>Oktober</v>
      </c>
      <c r="JX7" s="122" t="str">
        <f t="shared" si="292"/>
        <v>Oktober</v>
      </c>
      <c r="JY7" s="122" t="str">
        <f t="shared" si="292"/>
        <v>Oktober</v>
      </c>
      <c r="JZ7" s="122" t="str">
        <f t="shared" si="292"/>
        <v>Oktober</v>
      </c>
      <c r="KA7" s="122" t="str">
        <f t="shared" si="292"/>
        <v>Oktober</v>
      </c>
      <c r="KB7" s="122" t="str">
        <f t="shared" si="292"/>
        <v>Oktober</v>
      </c>
      <c r="KC7" s="122" t="str">
        <f t="shared" si="292"/>
        <v>Oktober</v>
      </c>
      <c r="KD7" s="122" t="str">
        <f t="shared" si="292"/>
        <v>Oktober</v>
      </c>
      <c r="KE7" s="122" t="str">
        <f t="shared" si="292"/>
        <v>Oktober</v>
      </c>
      <c r="KF7" s="122" t="str">
        <f t="shared" si="292"/>
        <v>Oktober</v>
      </c>
      <c r="KG7" s="122" t="str">
        <f t="shared" si="292"/>
        <v>Oktober</v>
      </c>
      <c r="KH7" s="122" t="str">
        <f t="shared" si="292"/>
        <v>Oktober</v>
      </c>
      <c r="KI7" s="122" t="str">
        <f t="shared" si="292"/>
        <v>Oktober</v>
      </c>
      <c r="KJ7" s="122" t="str">
        <f t="shared" si="292"/>
        <v>Oktober</v>
      </c>
      <c r="KK7" s="122" t="str">
        <f t="shared" si="292"/>
        <v>Oktober</v>
      </c>
      <c r="KL7" s="122" t="str">
        <f t="shared" si="292"/>
        <v>Oktober</v>
      </c>
      <c r="KM7" s="122" t="str">
        <f t="shared" si="292"/>
        <v>Oktober</v>
      </c>
      <c r="KN7" s="122" t="str">
        <f t="shared" si="292"/>
        <v>Oktober</v>
      </c>
      <c r="KO7" s="122" t="str">
        <f t="shared" si="292"/>
        <v>Oktober</v>
      </c>
      <c r="KP7" s="122" t="str">
        <f t="shared" si="292"/>
        <v>Oktober</v>
      </c>
      <c r="KQ7" s="122" t="str">
        <f t="shared" si="292"/>
        <v>Oktober</v>
      </c>
      <c r="KR7" s="122" t="str">
        <f t="shared" si="292"/>
        <v>Oktober</v>
      </c>
      <c r="KS7" s="122" t="str">
        <f t="shared" si="292"/>
        <v>Oktober</v>
      </c>
      <c r="KT7" s="122" t="str">
        <f t="shared" si="292"/>
        <v>Oktober</v>
      </c>
      <c r="KU7" s="122" t="str">
        <f t="shared" si="292"/>
        <v>Oktober</v>
      </c>
      <c r="KV7" s="122" t="str">
        <f t="shared" si="292"/>
        <v>Oktober</v>
      </c>
      <c r="KW7" s="122" t="str">
        <f t="shared" si="292"/>
        <v>Oktober</v>
      </c>
      <c r="KX7" s="122" t="str">
        <f t="shared" si="292"/>
        <v>November</v>
      </c>
      <c r="KY7" s="122" t="str">
        <f t="shared" si="292"/>
        <v>November</v>
      </c>
      <c r="KZ7" s="122" t="str">
        <f t="shared" si="292"/>
        <v>November</v>
      </c>
      <c r="LA7" s="122" t="str">
        <f t="shared" si="292"/>
        <v>November</v>
      </c>
      <c r="LB7" s="122" t="str">
        <f t="shared" si="292"/>
        <v>November</v>
      </c>
      <c r="LC7" s="122" t="str">
        <f t="shared" si="292"/>
        <v>November</v>
      </c>
      <c r="LD7" s="122" t="str">
        <f t="shared" si="292"/>
        <v>November</v>
      </c>
      <c r="LE7" s="122" t="str">
        <f t="shared" si="292"/>
        <v>November</v>
      </c>
      <c r="LF7" s="122" t="str">
        <f t="shared" si="292"/>
        <v>November</v>
      </c>
      <c r="LG7" s="122" t="str">
        <f t="shared" si="292"/>
        <v>November</v>
      </c>
      <c r="LH7" s="122" t="str">
        <f t="shared" si="292"/>
        <v>November</v>
      </c>
      <c r="LI7" s="122" t="str">
        <f t="shared" si="292"/>
        <v>November</v>
      </c>
      <c r="LJ7" s="122" t="str">
        <f t="shared" si="292"/>
        <v>November</v>
      </c>
      <c r="LK7" s="122" t="str">
        <f t="shared" si="292"/>
        <v>November</v>
      </c>
      <c r="LL7" s="122" t="str">
        <f t="shared" si="292"/>
        <v>November</v>
      </c>
      <c r="LM7" s="122" t="str">
        <f t="shared" si="292"/>
        <v>November</v>
      </c>
      <c r="LN7" s="122" t="str">
        <f t="shared" ref="LN7:MA7" si="293">IF(LN5=1,"Januar",IF(LN5=2,"Februar",IF(LN5=3,"März",IF(LN5=4,"April",IF(LN5=5,"Mai",IF(LN5=6,"Juni",IF(LN5=7,"Juli",IF(LN5=8,"August",IF(LN5=9,"September",IF(LN5=10,"Oktober",IF(LN5=11,"November","Dezember")))))))))))</f>
        <v>November</v>
      </c>
      <c r="LO7" s="122" t="str">
        <f t="shared" si="293"/>
        <v>November</v>
      </c>
      <c r="LP7" s="122" t="str">
        <f t="shared" si="293"/>
        <v>November</v>
      </c>
      <c r="LQ7" s="122" t="str">
        <f t="shared" si="293"/>
        <v>November</v>
      </c>
      <c r="LR7" s="122" t="str">
        <f t="shared" si="293"/>
        <v>November</v>
      </c>
      <c r="LS7" s="122" t="str">
        <f t="shared" si="293"/>
        <v>November</v>
      </c>
      <c r="LT7" s="122" t="str">
        <f t="shared" si="293"/>
        <v>November</v>
      </c>
      <c r="LU7" s="122" t="str">
        <f t="shared" si="293"/>
        <v>November</v>
      </c>
      <c r="LV7" s="122" t="str">
        <f t="shared" si="293"/>
        <v>November</v>
      </c>
      <c r="LW7" s="122" t="str">
        <f t="shared" si="293"/>
        <v>November</v>
      </c>
      <c r="LX7" s="122" t="str">
        <f t="shared" si="293"/>
        <v>November</v>
      </c>
      <c r="LY7" s="122" t="str">
        <f t="shared" si="293"/>
        <v>November</v>
      </c>
      <c r="LZ7" s="122" t="str">
        <f t="shared" si="293"/>
        <v>November</v>
      </c>
      <c r="MA7" s="122" t="str">
        <f t="shared" si="293"/>
        <v>November</v>
      </c>
      <c r="MB7" s="122" t="str">
        <f>IF(MB5=1,"Januar",IF(MB5=2,"Februar",IF(MB5=3,"März",IF(MB5=4,"April",IF(MB5=5,"Mai",IF(MB5=6,"Juni",IF(MB5=7,"Juli",IF(MB5=8,"August",IF(MB5=9,"September",IF(MB5=10,"Oktober",IF(MB5=11,"November","Dezember")))))))))))</f>
        <v>Dezember</v>
      </c>
      <c r="MC7" s="122" t="str">
        <f t="shared" ref="MC7:NG7" si="294">IF(MC5=1,"Januar",IF(MC5=2,"Februar",IF(MC5=3,"März",IF(MC5=4,"April",IF(MC5=5,"Mai",IF(MC5=6,"Juni",IF(MC5=7,"Juli",IF(MC5=8,"August",IF(MC5=9,"September",IF(MC5=10,"Oktober",IF(MC5=11,"November","Dezember")))))))))))</f>
        <v>Dezember</v>
      </c>
      <c r="MD7" s="122" t="str">
        <f t="shared" si="294"/>
        <v>Dezember</v>
      </c>
      <c r="ME7" s="122" t="str">
        <f t="shared" si="294"/>
        <v>Dezember</v>
      </c>
      <c r="MF7" s="122" t="str">
        <f t="shared" si="294"/>
        <v>Dezember</v>
      </c>
      <c r="MG7" s="122" t="str">
        <f t="shared" si="294"/>
        <v>Dezember</v>
      </c>
      <c r="MH7" s="122" t="str">
        <f t="shared" si="294"/>
        <v>Dezember</v>
      </c>
      <c r="MI7" s="122" t="str">
        <f t="shared" si="294"/>
        <v>Dezember</v>
      </c>
      <c r="MJ7" s="122" t="str">
        <f t="shared" si="294"/>
        <v>Dezember</v>
      </c>
      <c r="MK7" s="122" t="str">
        <f t="shared" si="294"/>
        <v>Dezember</v>
      </c>
      <c r="ML7" s="122" t="str">
        <f t="shared" si="294"/>
        <v>Dezember</v>
      </c>
      <c r="MM7" s="122" t="str">
        <f t="shared" si="294"/>
        <v>Dezember</v>
      </c>
      <c r="MN7" s="122" t="str">
        <f t="shared" si="294"/>
        <v>Dezember</v>
      </c>
      <c r="MO7" s="122" t="str">
        <f t="shared" si="294"/>
        <v>Dezember</v>
      </c>
      <c r="MP7" s="122" t="str">
        <f t="shared" si="294"/>
        <v>Dezember</v>
      </c>
      <c r="MQ7" s="122" t="str">
        <f t="shared" si="294"/>
        <v>Dezember</v>
      </c>
      <c r="MR7" s="122" t="str">
        <f t="shared" si="294"/>
        <v>Dezember</v>
      </c>
      <c r="MS7" s="122" t="str">
        <f t="shared" si="294"/>
        <v>Dezember</v>
      </c>
      <c r="MT7" s="122" t="str">
        <f t="shared" si="294"/>
        <v>Dezember</v>
      </c>
      <c r="MU7" s="122" t="str">
        <f t="shared" si="294"/>
        <v>Dezember</v>
      </c>
      <c r="MV7" s="122" t="str">
        <f t="shared" si="294"/>
        <v>Dezember</v>
      </c>
      <c r="MW7" s="122" t="str">
        <f t="shared" si="294"/>
        <v>Dezember</v>
      </c>
      <c r="MX7" s="122" t="str">
        <f t="shared" si="294"/>
        <v>Dezember</v>
      </c>
      <c r="MY7" s="122" t="str">
        <f t="shared" si="294"/>
        <v>Dezember</v>
      </c>
      <c r="MZ7" s="122" t="str">
        <f t="shared" si="294"/>
        <v>Dezember</v>
      </c>
      <c r="NA7" s="122" t="str">
        <f t="shared" si="294"/>
        <v>Dezember</v>
      </c>
      <c r="NB7" s="122" t="str">
        <f t="shared" si="294"/>
        <v>Dezember</v>
      </c>
      <c r="NC7" s="122" t="str">
        <f t="shared" si="294"/>
        <v>Dezember</v>
      </c>
      <c r="ND7" s="122" t="str">
        <f t="shared" si="294"/>
        <v>Dezember</v>
      </c>
      <c r="NE7" s="122" t="str">
        <f t="shared" si="294"/>
        <v>Dezember</v>
      </c>
      <c r="NF7" s="122" t="str">
        <f t="shared" si="294"/>
        <v>Dezember</v>
      </c>
      <c r="NG7" s="122" t="str">
        <f t="shared" si="294"/>
        <v>Januar</v>
      </c>
      <c r="NH7" s="122" t="str">
        <f t="shared" ref="NH7:OP7" si="295">IF(NH5=1,"Januar",IF(NH5=2,"Februar",IF(NH5=3,"März",IF(NH5=4,"April",IF(NH5=5,"Mai",IF(NH5=6,"Juni",IF(NH5=7,"Juli",IF(NH5=8,"August",IF(NH5=9,"September",IF(NH5=10,"Oktober",IF(NH5=11,"November","Dezember")))))))))))</f>
        <v>Januar</v>
      </c>
      <c r="NI7" s="122" t="str">
        <f t="shared" si="295"/>
        <v>Januar</v>
      </c>
      <c r="NJ7" s="122" t="str">
        <f t="shared" si="295"/>
        <v>Januar</v>
      </c>
      <c r="NK7" s="122" t="str">
        <f t="shared" si="295"/>
        <v>Januar</v>
      </c>
      <c r="NL7" s="122" t="str">
        <f t="shared" si="295"/>
        <v>Januar</v>
      </c>
      <c r="NM7" s="122" t="str">
        <f t="shared" si="295"/>
        <v>Januar</v>
      </c>
      <c r="NN7" s="122" t="str">
        <f t="shared" si="295"/>
        <v>Januar</v>
      </c>
      <c r="NO7" s="122" t="str">
        <f t="shared" si="295"/>
        <v>Januar</v>
      </c>
      <c r="NP7" s="122" t="str">
        <f t="shared" si="295"/>
        <v>Januar</v>
      </c>
      <c r="NQ7" s="122" t="str">
        <f t="shared" si="295"/>
        <v>Januar</v>
      </c>
      <c r="NR7" s="122" t="str">
        <f t="shared" si="295"/>
        <v>Januar</v>
      </c>
      <c r="NS7" s="122" t="str">
        <f t="shared" si="295"/>
        <v>Januar</v>
      </c>
      <c r="NT7" s="122" t="str">
        <f t="shared" si="295"/>
        <v>Januar</v>
      </c>
      <c r="NU7" s="122" t="str">
        <f t="shared" si="295"/>
        <v>Januar</v>
      </c>
      <c r="NV7" s="122" t="str">
        <f t="shared" si="295"/>
        <v>Januar</v>
      </c>
      <c r="NW7" s="122" t="str">
        <f t="shared" si="295"/>
        <v>Januar</v>
      </c>
      <c r="NX7" s="122" t="str">
        <f t="shared" si="295"/>
        <v>Januar</v>
      </c>
      <c r="NY7" s="122" t="str">
        <f t="shared" si="295"/>
        <v>Januar</v>
      </c>
      <c r="NZ7" s="122" t="str">
        <f t="shared" si="295"/>
        <v>Januar</v>
      </c>
      <c r="OA7" s="122" t="str">
        <f t="shared" si="295"/>
        <v>Januar</v>
      </c>
      <c r="OB7" s="122" t="str">
        <f t="shared" si="295"/>
        <v>Januar</v>
      </c>
      <c r="OC7" s="122" t="str">
        <f t="shared" si="295"/>
        <v>Januar</v>
      </c>
      <c r="OD7" s="122" t="str">
        <f t="shared" si="295"/>
        <v>Januar</v>
      </c>
      <c r="OE7" s="122" t="str">
        <f t="shared" si="295"/>
        <v>Januar</v>
      </c>
      <c r="OF7" s="122" t="str">
        <f t="shared" si="295"/>
        <v>Januar</v>
      </c>
      <c r="OG7" s="122" t="str">
        <f t="shared" si="295"/>
        <v>Januar</v>
      </c>
      <c r="OH7" s="122" t="str">
        <f t="shared" si="295"/>
        <v>Januar</v>
      </c>
      <c r="OI7" s="122" t="str">
        <f t="shared" si="295"/>
        <v>Januar</v>
      </c>
      <c r="OJ7" s="122" t="str">
        <f t="shared" si="295"/>
        <v>Januar</v>
      </c>
      <c r="OK7" s="122" t="str">
        <f t="shared" si="295"/>
        <v>Januar</v>
      </c>
      <c r="OL7" s="122" t="str">
        <f t="shared" si="295"/>
        <v>Februar</v>
      </c>
      <c r="OM7" s="122" t="str">
        <f t="shared" si="295"/>
        <v>Februar</v>
      </c>
      <c r="ON7" s="122" t="str">
        <f t="shared" si="295"/>
        <v>Februar</v>
      </c>
      <c r="OO7" s="122" t="str">
        <f t="shared" si="295"/>
        <v>Februar</v>
      </c>
      <c r="OP7" s="122" t="str">
        <f t="shared" si="295"/>
        <v>Februar</v>
      </c>
      <c r="OQ7" s="122" t="str">
        <f t="shared" ref="OQ7:QT7" si="296">IF(OQ5=1,"Januar",IF(OQ5=2,"Februar",IF(OQ5=3,"März",IF(OQ5=4,"April",IF(OQ5=5,"Mai",IF(OQ5=6,"Juni",IF(OQ5=7,"Juli",IF(OQ5=8,"August",IF(OQ5=9,"September",IF(OQ5=10,"Oktober",IF(OQ5=11,"November","Dezember")))))))))))</f>
        <v>Februar</v>
      </c>
      <c r="OR7" s="122" t="str">
        <f t="shared" si="296"/>
        <v>Februar</v>
      </c>
      <c r="OS7" s="122" t="str">
        <f t="shared" si="296"/>
        <v>Februar</v>
      </c>
      <c r="OT7" s="122" t="str">
        <f t="shared" si="296"/>
        <v>Februar</v>
      </c>
      <c r="OU7" s="122" t="str">
        <f t="shared" si="296"/>
        <v>Februar</v>
      </c>
      <c r="OV7" s="122" t="str">
        <f t="shared" si="296"/>
        <v>Februar</v>
      </c>
      <c r="OW7" s="122" t="str">
        <f t="shared" si="296"/>
        <v>Februar</v>
      </c>
      <c r="OX7" s="122" t="str">
        <f t="shared" si="296"/>
        <v>Februar</v>
      </c>
      <c r="OY7" s="122" t="str">
        <f t="shared" si="296"/>
        <v>Februar</v>
      </c>
      <c r="OZ7" s="122" t="str">
        <f t="shared" si="296"/>
        <v>Februar</v>
      </c>
      <c r="PA7" s="122" t="str">
        <f t="shared" si="296"/>
        <v>Februar</v>
      </c>
      <c r="PB7" s="122" t="str">
        <f t="shared" si="296"/>
        <v>Februar</v>
      </c>
      <c r="PC7" s="122" t="str">
        <f t="shared" si="296"/>
        <v>Februar</v>
      </c>
      <c r="PD7" s="122" t="str">
        <f t="shared" si="296"/>
        <v>Februar</v>
      </c>
      <c r="PE7" s="122" t="str">
        <f t="shared" si="296"/>
        <v>Februar</v>
      </c>
      <c r="PF7" s="122" t="str">
        <f t="shared" si="296"/>
        <v>Februar</v>
      </c>
      <c r="PG7" s="122" t="str">
        <f t="shared" si="296"/>
        <v>Februar</v>
      </c>
      <c r="PH7" s="122" t="str">
        <f t="shared" si="296"/>
        <v>Februar</v>
      </c>
      <c r="PI7" s="122" t="str">
        <f t="shared" si="296"/>
        <v>Februar</v>
      </c>
      <c r="PJ7" s="122" t="str">
        <f t="shared" si="296"/>
        <v>Februar</v>
      </c>
      <c r="PK7" s="122" t="str">
        <f t="shared" si="296"/>
        <v>Februar</v>
      </c>
      <c r="PL7" s="122" t="str">
        <f t="shared" si="296"/>
        <v>Februar</v>
      </c>
      <c r="PM7" s="122" t="str">
        <f t="shared" si="296"/>
        <v>Februar</v>
      </c>
      <c r="PN7" s="122" t="str">
        <f t="shared" si="296"/>
        <v>März</v>
      </c>
      <c r="PO7" s="122" t="str">
        <f t="shared" si="296"/>
        <v>März</v>
      </c>
      <c r="PP7" s="122" t="str">
        <f t="shared" si="296"/>
        <v>März</v>
      </c>
      <c r="PQ7" s="122" t="str">
        <f t="shared" si="296"/>
        <v>März</v>
      </c>
      <c r="PR7" s="122" t="str">
        <f t="shared" si="296"/>
        <v>März</v>
      </c>
      <c r="PS7" s="122" t="str">
        <f t="shared" si="296"/>
        <v>März</v>
      </c>
      <c r="PT7" s="122" t="str">
        <f t="shared" si="296"/>
        <v>März</v>
      </c>
      <c r="PU7" s="122" t="str">
        <f t="shared" si="296"/>
        <v>März</v>
      </c>
      <c r="PV7" s="122" t="str">
        <f t="shared" si="296"/>
        <v>März</v>
      </c>
      <c r="PW7" s="122" t="str">
        <f t="shared" si="296"/>
        <v>März</v>
      </c>
      <c r="PX7" s="122" t="str">
        <f t="shared" si="296"/>
        <v>März</v>
      </c>
      <c r="PY7" s="122" t="str">
        <f t="shared" si="296"/>
        <v>März</v>
      </c>
      <c r="PZ7" s="122" t="str">
        <f t="shared" si="296"/>
        <v>März</v>
      </c>
      <c r="QA7" s="122" t="str">
        <f t="shared" si="296"/>
        <v>März</v>
      </c>
      <c r="QB7" s="122" t="str">
        <f t="shared" si="296"/>
        <v>März</v>
      </c>
      <c r="QC7" s="122" t="str">
        <f t="shared" si="296"/>
        <v>März</v>
      </c>
      <c r="QD7" s="122" t="str">
        <f t="shared" si="296"/>
        <v>März</v>
      </c>
      <c r="QE7" s="122" t="str">
        <f t="shared" si="296"/>
        <v>März</v>
      </c>
      <c r="QF7" s="122" t="str">
        <f t="shared" si="296"/>
        <v>März</v>
      </c>
      <c r="QG7" s="122" t="str">
        <f t="shared" si="296"/>
        <v>März</v>
      </c>
      <c r="QH7" s="122" t="str">
        <f t="shared" si="296"/>
        <v>März</v>
      </c>
      <c r="QI7" s="122" t="str">
        <f t="shared" si="296"/>
        <v>März</v>
      </c>
      <c r="QJ7" s="122" t="str">
        <f t="shared" si="296"/>
        <v>März</v>
      </c>
      <c r="QK7" s="122" t="str">
        <f t="shared" si="296"/>
        <v>März</v>
      </c>
      <c r="QL7" s="122" t="str">
        <f t="shared" si="296"/>
        <v>März</v>
      </c>
      <c r="QM7" s="122" t="str">
        <f t="shared" si="296"/>
        <v>März</v>
      </c>
      <c r="QN7" s="122" t="str">
        <f t="shared" si="296"/>
        <v>März</v>
      </c>
      <c r="QO7" s="122" t="str">
        <f t="shared" si="296"/>
        <v>März</v>
      </c>
      <c r="QP7" s="122" t="str">
        <f t="shared" si="296"/>
        <v>März</v>
      </c>
      <c r="QQ7" s="122" t="str">
        <f t="shared" si="296"/>
        <v>März</v>
      </c>
      <c r="QR7" s="122" t="str">
        <f t="shared" si="296"/>
        <v>März</v>
      </c>
      <c r="QS7" s="122" t="str">
        <f t="shared" si="296"/>
        <v>April</v>
      </c>
      <c r="QT7" s="122" t="str">
        <f t="shared" si="296"/>
        <v>April</v>
      </c>
    </row>
    <row r="8" spans="2:468" ht="10.199999999999999" customHeight="1" x14ac:dyDescent="0.25">
      <c r="B8" s="226" t="s">
        <v>24</v>
      </c>
      <c r="C8" s="226" t="s">
        <v>25</v>
      </c>
      <c r="D8" s="227" t="s">
        <v>27</v>
      </c>
      <c r="E8" s="342" t="s">
        <v>99</v>
      </c>
      <c r="F8" s="123">
        <f>IF(F4="","",DAY(F4))</f>
        <v>1</v>
      </c>
      <c r="G8" s="123">
        <f t="shared" ref="G8:BR8" si="297">IF(G4="","",DAY(G4))</f>
        <v>2</v>
      </c>
      <c r="H8" s="123">
        <f t="shared" si="297"/>
        <v>3</v>
      </c>
      <c r="I8" s="123">
        <f t="shared" si="297"/>
        <v>4</v>
      </c>
      <c r="J8" s="123">
        <f t="shared" si="297"/>
        <v>5</v>
      </c>
      <c r="K8" s="123">
        <f t="shared" si="297"/>
        <v>6</v>
      </c>
      <c r="L8" s="123">
        <f t="shared" si="297"/>
        <v>7</v>
      </c>
      <c r="M8" s="123">
        <f t="shared" si="297"/>
        <v>8</v>
      </c>
      <c r="N8" s="123">
        <f t="shared" si="297"/>
        <v>9</v>
      </c>
      <c r="O8" s="123">
        <f t="shared" si="297"/>
        <v>10</v>
      </c>
      <c r="P8" s="123">
        <f t="shared" si="297"/>
        <v>11</v>
      </c>
      <c r="Q8" s="123">
        <f t="shared" si="297"/>
        <v>12</v>
      </c>
      <c r="R8" s="123">
        <f t="shared" si="297"/>
        <v>13</v>
      </c>
      <c r="S8" s="123">
        <f t="shared" si="297"/>
        <v>14</v>
      </c>
      <c r="T8" s="123">
        <f t="shared" si="297"/>
        <v>15</v>
      </c>
      <c r="U8" s="123">
        <f t="shared" si="297"/>
        <v>16</v>
      </c>
      <c r="V8" s="123">
        <f t="shared" si="297"/>
        <v>17</v>
      </c>
      <c r="W8" s="123">
        <f t="shared" si="297"/>
        <v>18</v>
      </c>
      <c r="X8" s="123">
        <f t="shared" si="297"/>
        <v>19</v>
      </c>
      <c r="Y8" s="123">
        <f t="shared" si="297"/>
        <v>20</v>
      </c>
      <c r="Z8" s="123">
        <f t="shared" si="297"/>
        <v>21</v>
      </c>
      <c r="AA8" s="123">
        <f t="shared" si="297"/>
        <v>22</v>
      </c>
      <c r="AB8" s="123">
        <f t="shared" si="297"/>
        <v>23</v>
      </c>
      <c r="AC8" s="123">
        <f t="shared" si="297"/>
        <v>24</v>
      </c>
      <c r="AD8" s="123">
        <f t="shared" si="297"/>
        <v>25</v>
      </c>
      <c r="AE8" s="123">
        <f t="shared" si="297"/>
        <v>26</v>
      </c>
      <c r="AF8" s="123">
        <f t="shared" si="297"/>
        <v>27</v>
      </c>
      <c r="AG8" s="123">
        <f t="shared" si="297"/>
        <v>28</v>
      </c>
      <c r="AH8" s="123">
        <f t="shared" si="297"/>
        <v>29</v>
      </c>
      <c r="AI8" s="123">
        <f t="shared" si="297"/>
        <v>30</v>
      </c>
      <c r="AJ8" s="123">
        <f t="shared" si="297"/>
        <v>31</v>
      </c>
      <c r="AK8" s="123">
        <f t="shared" si="297"/>
        <v>1</v>
      </c>
      <c r="AL8" s="123">
        <f t="shared" si="297"/>
        <v>2</v>
      </c>
      <c r="AM8" s="123">
        <f t="shared" si="297"/>
        <v>3</v>
      </c>
      <c r="AN8" s="123">
        <f t="shared" si="297"/>
        <v>4</v>
      </c>
      <c r="AO8" s="123">
        <f t="shared" si="297"/>
        <v>5</v>
      </c>
      <c r="AP8" s="123">
        <f t="shared" si="297"/>
        <v>6</v>
      </c>
      <c r="AQ8" s="123">
        <f t="shared" si="297"/>
        <v>7</v>
      </c>
      <c r="AR8" s="123">
        <f t="shared" si="297"/>
        <v>8</v>
      </c>
      <c r="AS8" s="123">
        <f t="shared" si="297"/>
        <v>9</v>
      </c>
      <c r="AT8" s="123">
        <f t="shared" si="297"/>
        <v>10</v>
      </c>
      <c r="AU8" s="123">
        <f t="shared" si="297"/>
        <v>11</v>
      </c>
      <c r="AV8" s="123">
        <f t="shared" si="297"/>
        <v>12</v>
      </c>
      <c r="AW8" s="123">
        <f t="shared" si="297"/>
        <v>13</v>
      </c>
      <c r="AX8" s="123">
        <f t="shared" si="297"/>
        <v>14</v>
      </c>
      <c r="AY8" s="123">
        <f t="shared" si="297"/>
        <v>15</v>
      </c>
      <c r="AZ8" s="123">
        <f t="shared" si="297"/>
        <v>16</v>
      </c>
      <c r="BA8" s="123">
        <f t="shared" si="297"/>
        <v>17</v>
      </c>
      <c r="BB8" s="123">
        <f t="shared" si="297"/>
        <v>18</v>
      </c>
      <c r="BC8" s="123">
        <f t="shared" si="297"/>
        <v>19</v>
      </c>
      <c r="BD8" s="123">
        <f t="shared" si="297"/>
        <v>20</v>
      </c>
      <c r="BE8" s="123">
        <f t="shared" si="297"/>
        <v>21</v>
      </c>
      <c r="BF8" s="123">
        <f t="shared" si="297"/>
        <v>22</v>
      </c>
      <c r="BG8" s="123">
        <f t="shared" si="297"/>
        <v>23</v>
      </c>
      <c r="BH8" s="123">
        <f t="shared" si="297"/>
        <v>24</v>
      </c>
      <c r="BI8" s="123">
        <f t="shared" si="297"/>
        <v>25</v>
      </c>
      <c r="BJ8" s="123">
        <f t="shared" si="297"/>
        <v>26</v>
      </c>
      <c r="BK8" s="123">
        <f t="shared" si="297"/>
        <v>27</v>
      </c>
      <c r="BL8" s="123">
        <f t="shared" si="297"/>
        <v>28</v>
      </c>
      <c r="BM8" s="123">
        <f t="shared" si="297"/>
        <v>1</v>
      </c>
      <c r="BN8" s="123">
        <f t="shared" si="297"/>
        <v>2</v>
      </c>
      <c r="BO8" s="123">
        <f t="shared" si="297"/>
        <v>3</v>
      </c>
      <c r="BP8" s="123">
        <f t="shared" si="297"/>
        <v>4</v>
      </c>
      <c r="BQ8" s="123">
        <f t="shared" si="297"/>
        <v>5</v>
      </c>
      <c r="BR8" s="123">
        <f t="shared" si="297"/>
        <v>6</v>
      </c>
      <c r="BS8" s="123">
        <f t="shared" ref="BS8:ED8" si="298">IF(BS4="","",DAY(BS4))</f>
        <v>7</v>
      </c>
      <c r="BT8" s="123">
        <f t="shared" si="298"/>
        <v>8</v>
      </c>
      <c r="BU8" s="123">
        <f t="shared" si="298"/>
        <v>9</v>
      </c>
      <c r="BV8" s="123">
        <f t="shared" si="298"/>
        <v>10</v>
      </c>
      <c r="BW8" s="123">
        <f t="shared" si="298"/>
        <v>11</v>
      </c>
      <c r="BX8" s="123">
        <f t="shared" si="298"/>
        <v>12</v>
      </c>
      <c r="BY8" s="123">
        <f t="shared" si="298"/>
        <v>13</v>
      </c>
      <c r="BZ8" s="123">
        <f t="shared" si="298"/>
        <v>14</v>
      </c>
      <c r="CA8" s="123">
        <f t="shared" si="298"/>
        <v>15</v>
      </c>
      <c r="CB8" s="123">
        <f t="shared" si="298"/>
        <v>16</v>
      </c>
      <c r="CC8" s="123">
        <f t="shared" si="298"/>
        <v>17</v>
      </c>
      <c r="CD8" s="123">
        <f t="shared" si="298"/>
        <v>18</v>
      </c>
      <c r="CE8" s="123">
        <f t="shared" si="298"/>
        <v>19</v>
      </c>
      <c r="CF8" s="123">
        <f t="shared" si="298"/>
        <v>20</v>
      </c>
      <c r="CG8" s="123">
        <f t="shared" si="298"/>
        <v>21</v>
      </c>
      <c r="CH8" s="123">
        <f t="shared" si="298"/>
        <v>22</v>
      </c>
      <c r="CI8" s="123">
        <f t="shared" si="298"/>
        <v>23</v>
      </c>
      <c r="CJ8" s="123">
        <f t="shared" si="298"/>
        <v>24</v>
      </c>
      <c r="CK8" s="123">
        <f t="shared" si="298"/>
        <v>25</v>
      </c>
      <c r="CL8" s="123">
        <f t="shared" si="298"/>
        <v>26</v>
      </c>
      <c r="CM8" s="123">
        <f t="shared" si="298"/>
        <v>27</v>
      </c>
      <c r="CN8" s="123">
        <f t="shared" si="298"/>
        <v>28</v>
      </c>
      <c r="CO8" s="123">
        <f t="shared" si="298"/>
        <v>29</v>
      </c>
      <c r="CP8" s="123">
        <f t="shared" si="298"/>
        <v>30</v>
      </c>
      <c r="CQ8" s="123">
        <f t="shared" si="298"/>
        <v>31</v>
      </c>
      <c r="CR8" s="123">
        <f t="shared" si="298"/>
        <v>1</v>
      </c>
      <c r="CS8" s="123">
        <f t="shared" si="298"/>
        <v>2</v>
      </c>
      <c r="CT8" s="123">
        <f t="shared" si="298"/>
        <v>3</v>
      </c>
      <c r="CU8" s="123">
        <f t="shared" si="298"/>
        <v>4</v>
      </c>
      <c r="CV8" s="123">
        <f t="shared" si="298"/>
        <v>5</v>
      </c>
      <c r="CW8" s="123">
        <f t="shared" si="298"/>
        <v>6</v>
      </c>
      <c r="CX8" s="123">
        <f t="shared" si="298"/>
        <v>7</v>
      </c>
      <c r="CY8" s="123">
        <f t="shared" si="298"/>
        <v>8</v>
      </c>
      <c r="CZ8" s="123">
        <f t="shared" si="298"/>
        <v>9</v>
      </c>
      <c r="DA8" s="123">
        <f t="shared" si="298"/>
        <v>10</v>
      </c>
      <c r="DB8" s="123">
        <f t="shared" si="298"/>
        <v>11</v>
      </c>
      <c r="DC8" s="123">
        <f t="shared" si="298"/>
        <v>12</v>
      </c>
      <c r="DD8" s="123">
        <f t="shared" si="298"/>
        <v>13</v>
      </c>
      <c r="DE8" s="123">
        <f t="shared" si="298"/>
        <v>14</v>
      </c>
      <c r="DF8" s="123">
        <f t="shared" si="298"/>
        <v>15</v>
      </c>
      <c r="DG8" s="123">
        <f t="shared" si="298"/>
        <v>16</v>
      </c>
      <c r="DH8" s="123">
        <f t="shared" si="298"/>
        <v>17</v>
      </c>
      <c r="DI8" s="123">
        <f t="shared" si="298"/>
        <v>18</v>
      </c>
      <c r="DJ8" s="123">
        <f t="shared" si="298"/>
        <v>19</v>
      </c>
      <c r="DK8" s="123">
        <f t="shared" si="298"/>
        <v>20</v>
      </c>
      <c r="DL8" s="123">
        <f t="shared" si="298"/>
        <v>21</v>
      </c>
      <c r="DM8" s="123">
        <f t="shared" si="298"/>
        <v>22</v>
      </c>
      <c r="DN8" s="123">
        <f t="shared" si="298"/>
        <v>23</v>
      </c>
      <c r="DO8" s="123">
        <f t="shared" si="298"/>
        <v>24</v>
      </c>
      <c r="DP8" s="123">
        <f t="shared" si="298"/>
        <v>25</v>
      </c>
      <c r="DQ8" s="123">
        <f t="shared" si="298"/>
        <v>26</v>
      </c>
      <c r="DR8" s="123">
        <f t="shared" si="298"/>
        <v>27</v>
      </c>
      <c r="DS8" s="123">
        <f t="shared" si="298"/>
        <v>28</v>
      </c>
      <c r="DT8" s="123">
        <f t="shared" si="298"/>
        <v>29</v>
      </c>
      <c r="DU8" s="123">
        <f t="shared" si="298"/>
        <v>30</v>
      </c>
      <c r="DV8" s="123">
        <f t="shared" si="298"/>
        <v>1</v>
      </c>
      <c r="DW8" s="123">
        <f t="shared" si="298"/>
        <v>2</v>
      </c>
      <c r="DX8" s="123">
        <f t="shared" si="298"/>
        <v>3</v>
      </c>
      <c r="DY8" s="123">
        <f t="shared" si="298"/>
        <v>4</v>
      </c>
      <c r="DZ8" s="123">
        <f t="shared" si="298"/>
        <v>5</v>
      </c>
      <c r="EA8" s="123">
        <f t="shared" si="298"/>
        <v>6</v>
      </c>
      <c r="EB8" s="123">
        <f t="shared" si="298"/>
        <v>7</v>
      </c>
      <c r="EC8" s="123">
        <f t="shared" si="298"/>
        <v>8</v>
      </c>
      <c r="ED8" s="123">
        <f t="shared" si="298"/>
        <v>9</v>
      </c>
      <c r="EE8" s="123">
        <f t="shared" ref="EE8:GE8" si="299">IF(EE4="","",DAY(EE4))</f>
        <v>10</v>
      </c>
      <c r="EF8" s="123">
        <f t="shared" si="299"/>
        <v>11</v>
      </c>
      <c r="EG8" s="123">
        <f t="shared" si="299"/>
        <v>12</v>
      </c>
      <c r="EH8" s="123">
        <f t="shared" si="299"/>
        <v>13</v>
      </c>
      <c r="EI8" s="123">
        <f t="shared" si="299"/>
        <v>14</v>
      </c>
      <c r="EJ8" s="123">
        <f t="shared" si="299"/>
        <v>15</v>
      </c>
      <c r="EK8" s="123">
        <f t="shared" si="299"/>
        <v>16</v>
      </c>
      <c r="EL8" s="123">
        <f t="shared" si="299"/>
        <v>17</v>
      </c>
      <c r="EM8" s="123">
        <f t="shared" si="299"/>
        <v>18</v>
      </c>
      <c r="EN8" s="123">
        <f t="shared" si="299"/>
        <v>19</v>
      </c>
      <c r="EO8" s="123">
        <f t="shared" si="299"/>
        <v>20</v>
      </c>
      <c r="EP8" s="123">
        <f t="shared" si="299"/>
        <v>21</v>
      </c>
      <c r="EQ8" s="123">
        <f t="shared" si="299"/>
        <v>22</v>
      </c>
      <c r="ER8" s="123">
        <f t="shared" si="299"/>
        <v>23</v>
      </c>
      <c r="ES8" s="123">
        <f t="shared" si="299"/>
        <v>24</v>
      </c>
      <c r="ET8" s="123">
        <f t="shared" si="299"/>
        <v>25</v>
      </c>
      <c r="EU8" s="123">
        <f t="shared" si="299"/>
        <v>26</v>
      </c>
      <c r="EV8" s="123">
        <f t="shared" si="299"/>
        <v>27</v>
      </c>
      <c r="EW8" s="123">
        <f t="shared" si="299"/>
        <v>28</v>
      </c>
      <c r="EX8" s="123">
        <f t="shared" si="299"/>
        <v>29</v>
      </c>
      <c r="EY8" s="123">
        <f t="shared" si="299"/>
        <v>30</v>
      </c>
      <c r="EZ8" s="123">
        <f t="shared" si="299"/>
        <v>31</v>
      </c>
      <c r="FA8" s="123">
        <f t="shared" si="299"/>
        <v>1</v>
      </c>
      <c r="FB8" s="123">
        <f t="shared" si="299"/>
        <v>2</v>
      </c>
      <c r="FC8" s="123">
        <f t="shared" si="299"/>
        <v>3</v>
      </c>
      <c r="FD8" s="123">
        <f t="shared" si="299"/>
        <v>4</v>
      </c>
      <c r="FE8" s="123">
        <f t="shared" si="299"/>
        <v>5</v>
      </c>
      <c r="FF8" s="123">
        <f t="shared" si="299"/>
        <v>6</v>
      </c>
      <c r="FG8" s="123">
        <f t="shared" si="299"/>
        <v>7</v>
      </c>
      <c r="FH8" s="123">
        <f t="shared" si="299"/>
        <v>8</v>
      </c>
      <c r="FI8" s="123">
        <f t="shared" si="299"/>
        <v>9</v>
      </c>
      <c r="FJ8" s="123">
        <f t="shared" si="299"/>
        <v>10</v>
      </c>
      <c r="FK8" s="123">
        <f t="shared" si="299"/>
        <v>11</v>
      </c>
      <c r="FL8" s="123">
        <f t="shared" si="299"/>
        <v>12</v>
      </c>
      <c r="FM8" s="123">
        <f t="shared" si="299"/>
        <v>13</v>
      </c>
      <c r="FN8" s="123">
        <f t="shared" si="299"/>
        <v>14</v>
      </c>
      <c r="FO8" s="123">
        <f t="shared" si="299"/>
        <v>15</v>
      </c>
      <c r="FP8" s="123">
        <f t="shared" si="299"/>
        <v>16</v>
      </c>
      <c r="FQ8" s="123">
        <f t="shared" si="299"/>
        <v>17</v>
      </c>
      <c r="FR8" s="123">
        <f t="shared" si="299"/>
        <v>18</v>
      </c>
      <c r="FS8" s="123">
        <f t="shared" si="299"/>
        <v>19</v>
      </c>
      <c r="FT8" s="123">
        <f t="shared" si="299"/>
        <v>20</v>
      </c>
      <c r="FU8" s="123">
        <f t="shared" si="299"/>
        <v>21</v>
      </c>
      <c r="FV8" s="123">
        <f t="shared" si="299"/>
        <v>22</v>
      </c>
      <c r="FW8" s="123">
        <f t="shared" si="299"/>
        <v>23</v>
      </c>
      <c r="FX8" s="123">
        <f t="shared" si="299"/>
        <v>24</v>
      </c>
      <c r="FY8" s="123">
        <f t="shared" si="299"/>
        <v>25</v>
      </c>
      <c r="FZ8" s="123">
        <f t="shared" si="299"/>
        <v>26</v>
      </c>
      <c r="GA8" s="123">
        <f t="shared" si="299"/>
        <v>27</v>
      </c>
      <c r="GB8" s="123">
        <f t="shared" si="299"/>
        <v>28</v>
      </c>
      <c r="GC8" s="123">
        <f t="shared" si="299"/>
        <v>29</v>
      </c>
      <c r="GD8" s="123">
        <f t="shared" si="299"/>
        <v>30</v>
      </c>
      <c r="GE8" s="123">
        <f t="shared" si="299"/>
        <v>1</v>
      </c>
      <c r="GF8" s="123">
        <f>DAY(GF4)</f>
        <v>2</v>
      </c>
      <c r="GG8" s="123">
        <f t="shared" ref="GG8:IR8" si="300">DAY(GG4)</f>
        <v>3</v>
      </c>
      <c r="GH8" s="123">
        <f t="shared" si="300"/>
        <v>4</v>
      </c>
      <c r="GI8" s="123">
        <f t="shared" si="300"/>
        <v>5</v>
      </c>
      <c r="GJ8" s="123">
        <f t="shared" si="300"/>
        <v>6</v>
      </c>
      <c r="GK8" s="123">
        <f t="shared" si="300"/>
        <v>7</v>
      </c>
      <c r="GL8" s="123">
        <f t="shared" si="300"/>
        <v>8</v>
      </c>
      <c r="GM8" s="123">
        <f t="shared" si="300"/>
        <v>9</v>
      </c>
      <c r="GN8" s="123">
        <f t="shared" si="300"/>
        <v>10</v>
      </c>
      <c r="GO8" s="123">
        <f t="shared" si="300"/>
        <v>11</v>
      </c>
      <c r="GP8" s="123">
        <f t="shared" si="300"/>
        <v>12</v>
      </c>
      <c r="GQ8" s="123">
        <f t="shared" si="300"/>
        <v>13</v>
      </c>
      <c r="GR8" s="123">
        <f t="shared" si="300"/>
        <v>14</v>
      </c>
      <c r="GS8" s="123">
        <f t="shared" si="300"/>
        <v>15</v>
      </c>
      <c r="GT8" s="123">
        <f t="shared" si="300"/>
        <v>16</v>
      </c>
      <c r="GU8" s="123">
        <f t="shared" si="300"/>
        <v>17</v>
      </c>
      <c r="GV8" s="123">
        <f t="shared" si="300"/>
        <v>18</v>
      </c>
      <c r="GW8" s="123">
        <f t="shared" si="300"/>
        <v>19</v>
      </c>
      <c r="GX8" s="123">
        <f t="shared" si="300"/>
        <v>20</v>
      </c>
      <c r="GY8" s="123">
        <f t="shared" si="300"/>
        <v>21</v>
      </c>
      <c r="GZ8" s="123">
        <f t="shared" si="300"/>
        <v>22</v>
      </c>
      <c r="HA8" s="123">
        <f t="shared" si="300"/>
        <v>23</v>
      </c>
      <c r="HB8" s="123">
        <f t="shared" si="300"/>
        <v>24</v>
      </c>
      <c r="HC8" s="123">
        <f t="shared" si="300"/>
        <v>25</v>
      </c>
      <c r="HD8" s="123">
        <f t="shared" si="300"/>
        <v>26</v>
      </c>
      <c r="HE8" s="123">
        <f t="shared" si="300"/>
        <v>27</v>
      </c>
      <c r="HF8" s="123">
        <f t="shared" si="300"/>
        <v>28</v>
      </c>
      <c r="HG8" s="123">
        <f t="shared" si="300"/>
        <v>29</v>
      </c>
      <c r="HH8" s="123">
        <f t="shared" si="300"/>
        <v>30</v>
      </c>
      <c r="HI8" s="123">
        <f t="shared" si="300"/>
        <v>31</v>
      </c>
      <c r="HJ8" s="123">
        <f t="shared" si="300"/>
        <v>1</v>
      </c>
      <c r="HK8" s="123">
        <f t="shared" si="300"/>
        <v>2</v>
      </c>
      <c r="HL8" s="123">
        <f t="shared" si="300"/>
        <v>3</v>
      </c>
      <c r="HM8" s="123">
        <f t="shared" si="300"/>
        <v>4</v>
      </c>
      <c r="HN8" s="123">
        <f t="shared" si="300"/>
        <v>5</v>
      </c>
      <c r="HO8" s="123">
        <f t="shared" si="300"/>
        <v>6</v>
      </c>
      <c r="HP8" s="123">
        <f t="shared" si="300"/>
        <v>7</v>
      </c>
      <c r="HQ8" s="123">
        <f t="shared" si="300"/>
        <v>8</v>
      </c>
      <c r="HR8" s="123">
        <f t="shared" si="300"/>
        <v>9</v>
      </c>
      <c r="HS8" s="123">
        <f t="shared" si="300"/>
        <v>10</v>
      </c>
      <c r="HT8" s="123">
        <f t="shared" si="300"/>
        <v>11</v>
      </c>
      <c r="HU8" s="123">
        <f t="shared" si="300"/>
        <v>12</v>
      </c>
      <c r="HV8" s="123">
        <f t="shared" si="300"/>
        <v>13</v>
      </c>
      <c r="HW8" s="123">
        <f t="shared" si="300"/>
        <v>14</v>
      </c>
      <c r="HX8" s="123">
        <f t="shared" si="300"/>
        <v>15</v>
      </c>
      <c r="HY8" s="123">
        <f t="shared" si="300"/>
        <v>16</v>
      </c>
      <c r="HZ8" s="123">
        <f t="shared" si="300"/>
        <v>17</v>
      </c>
      <c r="IA8" s="123">
        <f t="shared" si="300"/>
        <v>18</v>
      </c>
      <c r="IB8" s="123">
        <f t="shared" si="300"/>
        <v>19</v>
      </c>
      <c r="IC8" s="123">
        <f t="shared" si="300"/>
        <v>20</v>
      </c>
      <c r="ID8" s="123">
        <f t="shared" si="300"/>
        <v>21</v>
      </c>
      <c r="IE8" s="123">
        <f t="shared" si="300"/>
        <v>22</v>
      </c>
      <c r="IF8" s="123">
        <f t="shared" si="300"/>
        <v>23</v>
      </c>
      <c r="IG8" s="123">
        <f t="shared" si="300"/>
        <v>24</v>
      </c>
      <c r="IH8" s="123">
        <f t="shared" si="300"/>
        <v>25</v>
      </c>
      <c r="II8" s="123">
        <f t="shared" si="300"/>
        <v>26</v>
      </c>
      <c r="IJ8" s="123">
        <f t="shared" si="300"/>
        <v>27</v>
      </c>
      <c r="IK8" s="123">
        <f t="shared" si="300"/>
        <v>28</v>
      </c>
      <c r="IL8" s="123">
        <f t="shared" si="300"/>
        <v>29</v>
      </c>
      <c r="IM8" s="123">
        <f t="shared" si="300"/>
        <v>30</v>
      </c>
      <c r="IN8" s="123">
        <f t="shared" si="300"/>
        <v>31</v>
      </c>
      <c r="IO8" s="123">
        <f t="shared" si="300"/>
        <v>1</v>
      </c>
      <c r="IP8" s="123">
        <f t="shared" si="300"/>
        <v>2</v>
      </c>
      <c r="IQ8" s="123">
        <f t="shared" si="300"/>
        <v>3</v>
      </c>
      <c r="IR8" s="123">
        <f t="shared" si="300"/>
        <v>4</v>
      </c>
      <c r="IS8" s="123">
        <f t="shared" ref="IS8:LD8" si="301">DAY(IS4)</f>
        <v>5</v>
      </c>
      <c r="IT8" s="123">
        <f t="shared" si="301"/>
        <v>6</v>
      </c>
      <c r="IU8" s="123">
        <f t="shared" si="301"/>
        <v>7</v>
      </c>
      <c r="IV8" s="123">
        <f t="shared" si="301"/>
        <v>8</v>
      </c>
      <c r="IW8" s="123">
        <f t="shared" si="301"/>
        <v>9</v>
      </c>
      <c r="IX8" s="123">
        <f t="shared" si="301"/>
        <v>10</v>
      </c>
      <c r="IY8" s="123">
        <f t="shared" si="301"/>
        <v>11</v>
      </c>
      <c r="IZ8" s="123">
        <f t="shared" si="301"/>
        <v>12</v>
      </c>
      <c r="JA8" s="123">
        <f t="shared" si="301"/>
        <v>13</v>
      </c>
      <c r="JB8" s="123">
        <f t="shared" si="301"/>
        <v>14</v>
      </c>
      <c r="JC8" s="123">
        <f t="shared" si="301"/>
        <v>15</v>
      </c>
      <c r="JD8" s="123">
        <f t="shared" si="301"/>
        <v>16</v>
      </c>
      <c r="JE8" s="123">
        <f t="shared" si="301"/>
        <v>17</v>
      </c>
      <c r="JF8" s="123">
        <f t="shared" si="301"/>
        <v>18</v>
      </c>
      <c r="JG8" s="123">
        <f t="shared" si="301"/>
        <v>19</v>
      </c>
      <c r="JH8" s="123">
        <f t="shared" si="301"/>
        <v>20</v>
      </c>
      <c r="JI8" s="123">
        <f t="shared" si="301"/>
        <v>21</v>
      </c>
      <c r="JJ8" s="123">
        <f t="shared" si="301"/>
        <v>22</v>
      </c>
      <c r="JK8" s="123">
        <f t="shared" si="301"/>
        <v>23</v>
      </c>
      <c r="JL8" s="123">
        <f t="shared" si="301"/>
        <v>24</v>
      </c>
      <c r="JM8" s="123">
        <f t="shared" si="301"/>
        <v>25</v>
      </c>
      <c r="JN8" s="123">
        <f t="shared" si="301"/>
        <v>26</v>
      </c>
      <c r="JO8" s="123">
        <f t="shared" si="301"/>
        <v>27</v>
      </c>
      <c r="JP8" s="123">
        <f t="shared" si="301"/>
        <v>28</v>
      </c>
      <c r="JQ8" s="123">
        <f t="shared" si="301"/>
        <v>29</v>
      </c>
      <c r="JR8" s="123">
        <f t="shared" si="301"/>
        <v>30</v>
      </c>
      <c r="JS8" s="123">
        <f t="shared" si="301"/>
        <v>1</v>
      </c>
      <c r="JT8" s="123">
        <f t="shared" si="301"/>
        <v>2</v>
      </c>
      <c r="JU8" s="123">
        <f t="shared" si="301"/>
        <v>3</v>
      </c>
      <c r="JV8" s="123">
        <f t="shared" si="301"/>
        <v>4</v>
      </c>
      <c r="JW8" s="123">
        <f t="shared" si="301"/>
        <v>5</v>
      </c>
      <c r="JX8" s="123">
        <f t="shared" si="301"/>
        <v>6</v>
      </c>
      <c r="JY8" s="123">
        <f t="shared" si="301"/>
        <v>7</v>
      </c>
      <c r="JZ8" s="123">
        <f t="shared" si="301"/>
        <v>8</v>
      </c>
      <c r="KA8" s="123">
        <f t="shared" si="301"/>
        <v>9</v>
      </c>
      <c r="KB8" s="123">
        <f t="shared" si="301"/>
        <v>10</v>
      </c>
      <c r="KC8" s="123">
        <f t="shared" si="301"/>
        <v>11</v>
      </c>
      <c r="KD8" s="123">
        <f t="shared" si="301"/>
        <v>12</v>
      </c>
      <c r="KE8" s="123">
        <f t="shared" si="301"/>
        <v>13</v>
      </c>
      <c r="KF8" s="123">
        <f t="shared" si="301"/>
        <v>14</v>
      </c>
      <c r="KG8" s="123">
        <f t="shared" si="301"/>
        <v>15</v>
      </c>
      <c r="KH8" s="123">
        <f t="shared" si="301"/>
        <v>16</v>
      </c>
      <c r="KI8" s="123">
        <f t="shared" si="301"/>
        <v>17</v>
      </c>
      <c r="KJ8" s="123">
        <f t="shared" si="301"/>
        <v>18</v>
      </c>
      <c r="KK8" s="123">
        <f t="shared" si="301"/>
        <v>19</v>
      </c>
      <c r="KL8" s="123">
        <f t="shared" si="301"/>
        <v>20</v>
      </c>
      <c r="KM8" s="123">
        <f t="shared" si="301"/>
        <v>21</v>
      </c>
      <c r="KN8" s="123">
        <f t="shared" si="301"/>
        <v>22</v>
      </c>
      <c r="KO8" s="123">
        <f t="shared" si="301"/>
        <v>23</v>
      </c>
      <c r="KP8" s="123">
        <f t="shared" si="301"/>
        <v>24</v>
      </c>
      <c r="KQ8" s="123">
        <f t="shared" si="301"/>
        <v>25</v>
      </c>
      <c r="KR8" s="123">
        <f t="shared" si="301"/>
        <v>26</v>
      </c>
      <c r="KS8" s="123">
        <f t="shared" si="301"/>
        <v>27</v>
      </c>
      <c r="KT8" s="123">
        <f t="shared" si="301"/>
        <v>28</v>
      </c>
      <c r="KU8" s="123">
        <f t="shared" si="301"/>
        <v>29</v>
      </c>
      <c r="KV8" s="123">
        <f t="shared" si="301"/>
        <v>30</v>
      </c>
      <c r="KW8" s="123">
        <f t="shared" si="301"/>
        <v>31</v>
      </c>
      <c r="KX8" s="123">
        <f t="shared" si="301"/>
        <v>1</v>
      </c>
      <c r="KY8" s="123">
        <f t="shared" si="301"/>
        <v>2</v>
      </c>
      <c r="KZ8" s="123">
        <f t="shared" si="301"/>
        <v>3</v>
      </c>
      <c r="LA8" s="123">
        <f t="shared" si="301"/>
        <v>4</v>
      </c>
      <c r="LB8" s="123">
        <f t="shared" si="301"/>
        <v>5</v>
      </c>
      <c r="LC8" s="123">
        <f t="shared" si="301"/>
        <v>6</v>
      </c>
      <c r="LD8" s="123">
        <f t="shared" si="301"/>
        <v>7</v>
      </c>
      <c r="LE8" s="123">
        <f t="shared" ref="LE8:NG8" si="302">DAY(LE4)</f>
        <v>8</v>
      </c>
      <c r="LF8" s="123">
        <f t="shared" si="302"/>
        <v>9</v>
      </c>
      <c r="LG8" s="123">
        <f t="shared" si="302"/>
        <v>10</v>
      </c>
      <c r="LH8" s="123">
        <f t="shared" si="302"/>
        <v>11</v>
      </c>
      <c r="LI8" s="123">
        <f t="shared" si="302"/>
        <v>12</v>
      </c>
      <c r="LJ8" s="123">
        <f t="shared" si="302"/>
        <v>13</v>
      </c>
      <c r="LK8" s="123">
        <f t="shared" si="302"/>
        <v>14</v>
      </c>
      <c r="LL8" s="123">
        <f t="shared" si="302"/>
        <v>15</v>
      </c>
      <c r="LM8" s="123">
        <f t="shared" si="302"/>
        <v>16</v>
      </c>
      <c r="LN8" s="123">
        <f t="shared" si="302"/>
        <v>17</v>
      </c>
      <c r="LO8" s="123">
        <f t="shared" si="302"/>
        <v>18</v>
      </c>
      <c r="LP8" s="123">
        <f t="shared" si="302"/>
        <v>19</v>
      </c>
      <c r="LQ8" s="123">
        <f t="shared" si="302"/>
        <v>20</v>
      </c>
      <c r="LR8" s="123">
        <f t="shared" si="302"/>
        <v>21</v>
      </c>
      <c r="LS8" s="123">
        <f t="shared" si="302"/>
        <v>22</v>
      </c>
      <c r="LT8" s="123">
        <f t="shared" si="302"/>
        <v>23</v>
      </c>
      <c r="LU8" s="123">
        <f t="shared" si="302"/>
        <v>24</v>
      </c>
      <c r="LV8" s="123">
        <f t="shared" si="302"/>
        <v>25</v>
      </c>
      <c r="LW8" s="123">
        <f t="shared" si="302"/>
        <v>26</v>
      </c>
      <c r="LX8" s="123">
        <f t="shared" si="302"/>
        <v>27</v>
      </c>
      <c r="LY8" s="123">
        <f t="shared" si="302"/>
        <v>28</v>
      </c>
      <c r="LZ8" s="123">
        <f t="shared" si="302"/>
        <v>29</v>
      </c>
      <c r="MA8" s="123">
        <f t="shared" si="302"/>
        <v>30</v>
      </c>
      <c r="MB8" s="123">
        <f t="shared" si="302"/>
        <v>1</v>
      </c>
      <c r="MC8" s="123">
        <f t="shared" si="302"/>
        <v>2</v>
      </c>
      <c r="MD8" s="123">
        <f t="shared" si="302"/>
        <v>3</v>
      </c>
      <c r="ME8" s="123">
        <f t="shared" si="302"/>
        <v>4</v>
      </c>
      <c r="MF8" s="123">
        <f t="shared" si="302"/>
        <v>5</v>
      </c>
      <c r="MG8" s="123">
        <f t="shared" si="302"/>
        <v>6</v>
      </c>
      <c r="MH8" s="123">
        <f t="shared" si="302"/>
        <v>7</v>
      </c>
      <c r="MI8" s="123">
        <f t="shared" si="302"/>
        <v>8</v>
      </c>
      <c r="MJ8" s="123">
        <f t="shared" si="302"/>
        <v>9</v>
      </c>
      <c r="MK8" s="123">
        <f t="shared" si="302"/>
        <v>10</v>
      </c>
      <c r="ML8" s="123">
        <f t="shared" si="302"/>
        <v>11</v>
      </c>
      <c r="MM8" s="123">
        <f t="shared" si="302"/>
        <v>12</v>
      </c>
      <c r="MN8" s="123">
        <f t="shared" si="302"/>
        <v>13</v>
      </c>
      <c r="MO8" s="123">
        <f t="shared" si="302"/>
        <v>14</v>
      </c>
      <c r="MP8" s="123">
        <f t="shared" si="302"/>
        <v>15</v>
      </c>
      <c r="MQ8" s="123">
        <f t="shared" si="302"/>
        <v>16</v>
      </c>
      <c r="MR8" s="123">
        <f t="shared" si="302"/>
        <v>17</v>
      </c>
      <c r="MS8" s="123">
        <f t="shared" si="302"/>
        <v>18</v>
      </c>
      <c r="MT8" s="123">
        <f t="shared" si="302"/>
        <v>19</v>
      </c>
      <c r="MU8" s="123">
        <f t="shared" si="302"/>
        <v>20</v>
      </c>
      <c r="MV8" s="123">
        <f t="shared" si="302"/>
        <v>21</v>
      </c>
      <c r="MW8" s="123">
        <f t="shared" si="302"/>
        <v>22</v>
      </c>
      <c r="MX8" s="123">
        <f t="shared" si="302"/>
        <v>23</v>
      </c>
      <c r="MY8" s="123">
        <f t="shared" si="302"/>
        <v>24</v>
      </c>
      <c r="MZ8" s="123">
        <f t="shared" si="302"/>
        <v>25</v>
      </c>
      <c r="NA8" s="123">
        <f t="shared" si="302"/>
        <v>26</v>
      </c>
      <c r="NB8" s="123">
        <f t="shared" si="302"/>
        <v>27</v>
      </c>
      <c r="NC8" s="123">
        <f t="shared" si="302"/>
        <v>28</v>
      </c>
      <c r="ND8" s="123">
        <f t="shared" si="302"/>
        <v>29</v>
      </c>
      <c r="NE8" s="123">
        <f t="shared" si="302"/>
        <v>30</v>
      </c>
      <c r="NF8" s="123">
        <f t="shared" si="302"/>
        <v>31</v>
      </c>
      <c r="NG8" s="123">
        <f t="shared" si="302"/>
        <v>1</v>
      </c>
      <c r="NH8" s="123">
        <f t="shared" ref="NH8:OP8" si="303">DAY(NH4)</f>
        <v>2</v>
      </c>
      <c r="NI8" s="123">
        <f t="shared" si="303"/>
        <v>3</v>
      </c>
      <c r="NJ8" s="123">
        <f t="shared" si="303"/>
        <v>4</v>
      </c>
      <c r="NK8" s="123">
        <f t="shared" si="303"/>
        <v>5</v>
      </c>
      <c r="NL8" s="123">
        <f t="shared" si="303"/>
        <v>6</v>
      </c>
      <c r="NM8" s="123">
        <f t="shared" si="303"/>
        <v>7</v>
      </c>
      <c r="NN8" s="123">
        <f t="shared" si="303"/>
        <v>8</v>
      </c>
      <c r="NO8" s="123">
        <f t="shared" si="303"/>
        <v>9</v>
      </c>
      <c r="NP8" s="123">
        <f t="shared" si="303"/>
        <v>10</v>
      </c>
      <c r="NQ8" s="123">
        <f t="shared" si="303"/>
        <v>11</v>
      </c>
      <c r="NR8" s="123">
        <f t="shared" si="303"/>
        <v>12</v>
      </c>
      <c r="NS8" s="123">
        <f t="shared" si="303"/>
        <v>13</v>
      </c>
      <c r="NT8" s="123">
        <f t="shared" si="303"/>
        <v>14</v>
      </c>
      <c r="NU8" s="123">
        <f t="shared" si="303"/>
        <v>15</v>
      </c>
      <c r="NV8" s="123">
        <f t="shared" si="303"/>
        <v>16</v>
      </c>
      <c r="NW8" s="123">
        <f t="shared" si="303"/>
        <v>17</v>
      </c>
      <c r="NX8" s="123">
        <f t="shared" si="303"/>
        <v>18</v>
      </c>
      <c r="NY8" s="123">
        <f t="shared" si="303"/>
        <v>19</v>
      </c>
      <c r="NZ8" s="123">
        <f t="shared" si="303"/>
        <v>20</v>
      </c>
      <c r="OA8" s="123">
        <f t="shared" si="303"/>
        <v>21</v>
      </c>
      <c r="OB8" s="123">
        <f t="shared" si="303"/>
        <v>22</v>
      </c>
      <c r="OC8" s="123">
        <f t="shared" si="303"/>
        <v>23</v>
      </c>
      <c r="OD8" s="123">
        <f t="shared" si="303"/>
        <v>24</v>
      </c>
      <c r="OE8" s="123">
        <f t="shared" si="303"/>
        <v>25</v>
      </c>
      <c r="OF8" s="123">
        <f t="shared" si="303"/>
        <v>26</v>
      </c>
      <c r="OG8" s="123">
        <f t="shared" si="303"/>
        <v>27</v>
      </c>
      <c r="OH8" s="123">
        <f t="shared" si="303"/>
        <v>28</v>
      </c>
      <c r="OI8" s="123">
        <f t="shared" si="303"/>
        <v>29</v>
      </c>
      <c r="OJ8" s="123">
        <f t="shared" si="303"/>
        <v>30</v>
      </c>
      <c r="OK8" s="123">
        <f t="shared" si="303"/>
        <v>31</v>
      </c>
      <c r="OL8" s="123">
        <f t="shared" si="303"/>
        <v>1</v>
      </c>
      <c r="OM8" s="123">
        <f t="shared" si="303"/>
        <v>2</v>
      </c>
      <c r="ON8" s="123">
        <f t="shared" si="303"/>
        <v>3</v>
      </c>
      <c r="OO8" s="123">
        <f t="shared" si="303"/>
        <v>4</v>
      </c>
      <c r="OP8" s="123">
        <f t="shared" si="303"/>
        <v>5</v>
      </c>
      <c r="OQ8" s="123">
        <f t="shared" ref="OQ8:QT8" si="304">DAY(OQ4)</f>
        <v>6</v>
      </c>
      <c r="OR8" s="123">
        <f t="shared" si="304"/>
        <v>7</v>
      </c>
      <c r="OS8" s="123">
        <f t="shared" si="304"/>
        <v>8</v>
      </c>
      <c r="OT8" s="123">
        <f t="shared" si="304"/>
        <v>9</v>
      </c>
      <c r="OU8" s="123">
        <f t="shared" si="304"/>
        <v>10</v>
      </c>
      <c r="OV8" s="123">
        <f t="shared" si="304"/>
        <v>11</v>
      </c>
      <c r="OW8" s="123">
        <f t="shared" si="304"/>
        <v>12</v>
      </c>
      <c r="OX8" s="123">
        <f t="shared" si="304"/>
        <v>13</v>
      </c>
      <c r="OY8" s="123">
        <f t="shared" si="304"/>
        <v>14</v>
      </c>
      <c r="OZ8" s="123">
        <f t="shared" si="304"/>
        <v>15</v>
      </c>
      <c r="PA8" s="123">
        <f t="shared" si="304"/>
        <v>16</v>
      </c>
      <c r="PB8" s="123">
        <f t="shared" si="304"/>
        <v>17</v>
      </c>
      <c r="PC8" s="123">
        <f t="shared" si="304"/>
        <v>18</v>
      </c>
      <c r="PD8" s="123">
        <f t="shared" si="304"/>
        <v>19</v>
      </c>
      <c r="PE8" s="123">
        <f t="shared" si="304"/>
        <v>20</v>
      </c>
      <c r="PF8" s="123">
        <f t="shared" si="304"/>
        <v>21</v>
      </c>
      <c r="PG8" s="123">
        <f t="shared" si="304"/>
        <v>22</v>
      </c>
      <c r="PH8" s="123">
        <f t="shared" si="304"/>
        <v>23</v>
      </c>
      <c r="PI8" s="123">
        <f t="shared" si="304"/>
        <v>24</v>
      </c>
      <c r="PJ8" s="123">
        <f t="shared" si="304"/>
        <v>25</v>
      </c>
      <c r="PK8" s="123">
        <f t="shared" si="304"/>
        <v>26</v>
      </c>
      <c r="PL8" s="123">
        <f t="shared" si="304"/>
        <v>27</v>
      </c>
      <c r="PM8" s="123">
        <f t="shared" si="304"/>
        <v>28</v>
      </c>
      <c r="PN8" s="123">
        <f t="shared" si="304"/>
        <v>1</v>
      </c>
      <c r="PO8" s="123">
        <f t="shared" si="304"/>
        <v>2</v>
      </c>
      <c r="PP8" s="123">
        <f t="shared" si="304"/>
        <v>3</v>
      </c>
      <c r="PQ8" s="123">
        <f t="shared" si="304"/>
        <v>4</v>
      </c>
      <c r="PR8" s="123">
        <f t="shared" si="304"/>
        <v>5</v>
      </c>
      <c r="PS8" s="123">
        <f t="shared" si="304"/>
        <v>6</v>
      </c>
      <c r="PT8" s="123">
        <f t="shared" si="304"/>
        <v>7</v>
      </c>
      <c r="PU8" s="123">
        <f t="shared" si="304"/>
        <v>8</v>
      </c>
      <c r="PV8" s="123">
        <f t="shared" si="304"/>
        <v>9</v>
      </c>
      <c r="PW8" s="123">
        <f t="shared" si="304"/>
        <v>10</v>
      </c>
      <c r="PX8" s="123">
        <f t="shared" si="304"/>
        <v>11</v>
      </c>
      <c r="PY8" s="123">
        <f t="shared" si="304"/>
        <v>12</v>
      </c>
      <c r="PZ8" s="123">
        <f t="shared" si="304"/>
        <v>13</v>
      </c>
      <c r="QA8" s="123">
        <f t="shared" si="304"/>
        <v>14</v>
      </c>
      <c r="QB8" s="123">
        <f t="shared" si="304"/>
        <v>15</v>
      </c>
      <c r="QC8" s="123">
        <f t="shared" si="304"/>
        <v>16</v>
      </c>
      <c r="QD8" s="123">
        <f t="shared" si="304"/>
        <v>17</v>
      </c>
      <c r="QE8" s="123">
        <f t="shared" si="304"/>
        <v>18</v>
      </c>
      <c r="QF8" s="123">
        <f t="shared" si="304"/>
        <v>19</v>
      </c>
      <c r="QG8" s="123">
        <f t="shared" si="304"/>
        <v>20</v>
      </c>
      <c r="QH8" s="123">
        <f t="shared" si="304"/>
        <v>21</v>
      </c>
      <c r="QI8" s="123">
        <f t="shared" si="304"/>
        <v>22</v>
      </c>
      <c r="QJ8" s="123">
        <f t="shared" si="304"/>
        <v>23</v>
      </c>
      <c r="QK8" s="123">
        <f t="shared" si="304"/>
        <v>24</v>
      </c>
      <c r="QL8" s="123">
        <f t="shared" si="304"/>
        <v>25</v>
      </c>
      <c r="QM8" s="123">
        <f t="shared" si="304"/>
        <v>26</v>
      </c>
      <c r="QN8" s="123">
        <f t="shared" si="304"/>
        <v>27</v>
      </c>
      <c r="QO8" s="123">
        <f t="shared" si="304"/>
        <v>28</v>
      </c>
      <c r="QP8" s="123">
        <f t="shared" si="304"/>
        <v>29</v>
      </c>
      <c r="QQ8" s="123">
        <f t="shared" si="304"/>
        <v>30</v>
      </c>
      <c r="QR8" s="123">
        <f t="shared" si="304"/>
        <v>31</v>
      </c>
      <c r="QS8" s="123">
        <f t="shared" si="304"/>
        <v>1</v>
      </c>
      <c r="QT8" s="123">
        <f t="shared" si="304"/>
        <v>2</v>
      </c>
    </row>
    <row r="9" spans="2:468" ht="10.199999999999999" customHeight="1" x14ac:dyDescent="0.25">
      <c r="B9" s="54"/>
      <c r="C9" s="54"/>
      <c r="D9" s="54"/>
      <c r="E9" s="119"/>
      <c r="F9" s="26">
        <f>IF(F4="","",WEEKDAY(F4))</f>
        <v>1</v>
      </c>
      <c r="G9" s="26">
        <f t="shared" ref="G9:BR9" si="305">IF(G4="","",WEEKDAY(G4))</f>
        <v>2</v>
      </c>
      <c r="H9" s="26">
        <f t="shared" si="305"/>
        <v>3</v>
      </c>
      <c r="I9" s="26">
        <f t="shared" si="305"/>
        <v>4</v>
      </c>
      <c r="J9" s="26">
        <f t="shared" si="305"/>
        <v>5</v>
      </c>
      <c r="K9" s="26">
        <f t="shared" si="305"/>
        <v>6</v>
      </c>
      <c r="L9" s="26">
        <f t="shared" si="305"/>
        <v>7</v>
      </c>
      <c r="M9" s="26">
        <f t="shared" si="305"/>
        <v>1</v>
      </c>
      <c r="N9" s="26">
        <f t="shared" si="305"/>
        <v>2</v>
      </c>
      <c r="O9" s="26">
        <f t="shared" si="305"/>
        <v>3</v>
      </c>
      <c r="P9" s="26">
        <f t="shared" si="305"/>
        <v>4</v>
      </c>
      <c r="Q9" s="26">
        <f t="shared" si="305"/>
        <v>5</v>
      </c>
      <c r="R9" s="26">
        <f t="shared" si="305"/>
        <v>6</v>
      </c>
      <c r="S9" s="26">
        <f t="shared" si="305"/>
        <v>7</v>
      </c>
      <c r="T9" s="26">
        <f t="shared" si="305"/>
        <v>1</v>
      </c>
      <c r="U9" s="26">
        <f t="shared" si="305"/>
        <v>2</v>
      </c>
      <c r="V9" s="26">
        <f t="shared" si="305"/>
        <v>3</v>
      </c>
      <c r="W9" s="26">
        <f t="shared" si="305"/>
        <v>4</v>
      </c>
      <c r="X9" s="26">
        <f t="shared" si="305"/>
        <v>5</v>
      </c>
      <c r="Y9" s="26">
        <f t="shared" si="305"/>
        <v>6</v>
      </c>
      <c r="Z9" s="26">
        <f t="shared" si="305"/>
        <v>7</v>
      </c>
      <c r="AA9" s="26">
        <f t="shared" si="305"/>
        <v>1</v>
      </c>
      <c r="AB9" s="26">
        <f t="shared" si="305"/>
        <v>2</v>
      </c>
      <c r="AC9" s="26">
        <f t="shared" si="305"/>
        <v>3</v>
      </c>
      <c r="AD9" s="26">
        <f t="shared" si="305"/>
        <v>4</v>
      </c>
      <c r="AE9" s="26">
        <f t="shared" si="305"/>
        <v>5</v>
      </c>
      <c r="AF9" s="26">
        <f t="shared" si="305"/>
        <v>6</v>
      </c>
      <c r="AG9" s="26">
        <f t="shared" si="305"/>
        <v>7</v>
      </c>
      <c r="AH9" s="26">
        <f t="shared" si="305"/>
        <v>1</v>
      </c>
      <c r="AI9" s="26">
        <f t="shared" si="305"/>
        <v>2</v>
      </c>
      <c r="AJ9" s="26">
        <f t="shared" si="305"/>
        <v>3</v>
      </c>
      <c r="AK9" s="26">
        <f t="shared" si="305"/>
        <v>4</v>
      </c>
      <c r="AL9" s="26">
        <f t="shared" si="305"/>
        <v>5</v>
      </c>
      <c r="AM9" s="26">
        <f t="shared" si="305"/>
        <v>6</v>
      </c>
      <c r="AN9" s="26">
        <f t="shared" si="305"/>
        <v>7</v>
      </c>
      <c r="AO9" s="26">
        <f t="shared" si="305"/>
        <v>1</v>
      </c>
      <c r="AP9" s="26">
        <f t="shared" si="305"/>
        <v>2</v>
      </c>
      <c r="AQ9" s="26">
        <f t="shared" si="305"/>
        <v>3</v>
      </c>
      <c r="AR9" s="26">
        <f t="shared" si="305"/>
        <v>4</v>
      </c>
      <c r="AS9" s="26">
        <f t="shared" si="305"/>
        <v>5</v>
      </c>
      <c r="AT9" s="26">
        <f t="shared" si="305"/>
        <v>6</v>
      </c>
      <c r="AU9" s="26">
        <f t="shared" si="305"/>
        <v>7</v>
      </c>
      <c r="AV9" s="26">
        <f t="shared" si="305"/>
        <v>1</v>
      </c>
      <c r="AW9" s="26">
        <f t="shared" si="305"/>
        <v>2</v>
      </c>
      <c r="AX9" s="26">
        <f t="shared" si="305"/>
        <v>3</v>
      </c>
      <c r="AY9" s="26">
        <f t="shared" si="305"/>
        <v>4</v>
      </c>
      <c r="AZ9" s="26">
        <f t="shared" si="305"/>
        <v>5</v>
      </c>
      <c r="BA9" s="26">
        <f t="shared" si="305"/>
        <v>6</v>
      </c>
      <c r="BB9" s="26">
        <f t="shared" si="305"/>
        <v>7</v>
      </c>
      <c r="BC9" s="26">
        <f t="shared" si="305"/>
        <v>1</v>
      </c>
      <c r="BD9" s="26">
        <f t="shared" si="305"/>
        <v>2</v>
      </c>
      <c r="BE9" s="26">
        <f t="shared" si="305"/>
        <v>3</v>
      </c>
      <c r="BF9" s="26">
        <f t="shared" si="305"/>
        <v>4</v>
      </c>
      <c r="BG9" s="26">
        <f t="shared" si="305"/>
        <v>5</v>
      </c>
      <c r="BH9" s="26">
        <f t="shared" si="305"/>
        <v>6</v>
      </c>
      <c r="BI9" s="26">
        <f t="shared" si="305"/>
        <v>7</v>
      </c>
      <c r="BJ9" s="26">
        <f t="shared" si="305"/>
        <v>1</v>
      </c>
      <c r="BK9" s="26">
        <f t="shared" si="305"/>
        <v>2</v>
      </c>
      <c r="BL9" s="26">
        <f t="shared" si="305"/>
        <v>3</v>
      </c>
      <c r="BM9" s="26">
        <f t="shared" si="305"/>
        <v>4</v>
      </c>
      <c r="BN9" s="26">
        <f t="shared" si="305"/>
        <v>5</v>
      </c>
      <c r="BO9" s="26">
        <f t="shared" si="305"/>
        <v>6</v>
      </c>
      <c r="BP9" s="26">
        <f t="shared" si="305"/>
        <v>7</v>
      </c>
      <c r="BQ9" s="26">
        <f t="shared" si="305"/>
        <v>1</v>
      </c>
      <c r="BR9" s="26">
        <f t="shared" si="305"/>
        <v>2</v>
      </c>
      <c r="BS9" s="26">
        <f t="shared" ref="BS9:ED9" si="306">IF(BS4="","",WEEKDAY(BS4))</f>
        <v>3</v>
      </c>
      <c r="BT9" s="26">
        <f t="shared" si="306"/>
        <v>4</v>
      </c>
      <c r="BU9" s="26">
        <f t="shared" si="306"/>
        <v>5</v>
      </c>
      <c r="BV9" s="26">
        <f t="shared" si="306"/>
        <v>6</v>
      </c>
      <c r="BW9" s="26">
        <f t="shared" si="306"/>
        <v>7</v>
      </c>
      <c r="BX9" s="26">
        <f t="shared" si="306"/>
        <v>1</v>
      </c>
      <c r="BY9" s="26">
        <f t="shared" si="306"/>
        <v>2</v>
      </c>
      <c r="BZ9" s="26">
        <f t="shared" si="306"/>
        <v>3</v>
      </c>
      <c r="CA9" s="26">
        <f t="shared" si="306"/>
        <v>4</v>
      </c>
      <c r="CB9" s="26">
        <f t="shared" si="306"/>
        <v>5</v>
      </c>
      <c r="CC9" s="26">
        <f t="shared" si="306"/>
        <v>6</v>
      </c>
      <c r="CD9" s="26">
        <f t="shared" si="306"/>
        <v>7</v>
      </c>
      <c r="CE9" s="26">
        <f t="shared" si="306"/>
        <v>1</v>
      </c>
      <c r="CF9" s="26">
        <f t="shared" si="306"/>
        <v>2</v>
      </c>
      <c r="CG9" s="26">
        <f t="shared" si="306"/>
        <v>3</v>
      </c>
      <c r="CH9" s="26">
        <f t="shared" si="306"/>
        <v>4</v>
      </c>
      <c r="CI9" s="26">
        <f t="shared" si="306"/>
        <v>5</v>
      </c>
      <c r="CJ9" s="26">
        <f t="shared" si="306"/>
        <v>6</v>
      </c>
      <c r="CK9" s="26">
        <f t="shared" si="306"/>
        <v>7</v>
      </c>
      <c r="CL9" s="26">
        <f t="shared" si="306"/>
        <v>1</v>
      </c>
      <c r="CM9" s="26">
        <f t="shared" si="306"/>
        <v>2</v>
      </c>
      <c r="CN9" s="26">
        <f t="shared" si="306"/>
        <v>3</v>
      </c>
      <c r="CO9" s="26">
        <f t="shared" si="306"/>
        <v>4</v>
      </c>
      <c r="CP9" s="26">
        <f t="shared" si="306"/>
        <v>5</v>
      </c>
      <c r="CQ9" s="26">
        <f t="shared" si="306"/>
        <v>6</v>
      </c>
      <c r="CR9" s="26">
        <f t="shared" si="306"/>
        <v>7</v>
      </c>
      <c r="CS9" s="26">
        <f t="shared" si="306"/>
        <v>1</v>
      </c>
      <c r="CT9" s="26">
        <f t="shared" si="306"/>
        <v>2</v>
      </c>
      <c r="CU9" s="26">
        <f t="shared" si="306"/>
        <v>3</v>
      </c>
      <c r="CV9" s="26">
        <f t="shared" si="306"/>
        <v>4</v>
      </c>
      <c r="CW9" s="26">
        <f t="shared" si="306"/>
        <v>5</v>
      </c>
      <c r="CX9" s="26">
        <f t="shared" si="306"/>
        <v>6</v>
      </c>
      <c r="CY9" s="26">
        <f t="shared" si="306"/>
        <v>7</v>
      </c>
      <c r="CZ9" s="26">
        <f t="shared" si="306"/>
        <v>1</v>
      </c>
      <c r="DA9" s="26">
        <f t="shared" si="306"/>
        <v>2</v>
      </c>
      <c r="DB9" s="26">
        <f t="shared" si="306"/>
        <v>3</v>
      </c>
      <c r="DC9" s="26">
        <f t="shared" si="306"/>
        <v>4</v>
      </c>
      <c r="DD9" s="26">
        <f t="shared" si="306"/>
        <v>5</v>
      </c>
      <c r="DE9" s="26">
        <f t="shared" si="306"/>
        <v>6</v>
      </c>
      <c r="DF9" s="26">
        <f t="shared" si="306"/>
        <v>7</v>
      </c>
      <c r="DG9" s="26">
        <f t="shared" si="306"/>
        <v>1</v>
      </c>
      <c r="DH9" s="26">
        <f t="shared" si="306"/>
        <v>2</v>
      </c>
      <c r="DI9" s="26">
        <f t="shared" si="306"/>
        <v>3</v>
      </c>
      <c r="DJ9" s="26">
        <f t="shared" si="306"/>
        <v>4</v>
      </c>
      <c r="DK9" s="26">
        <f t="shared" si="306"/>
        <v>5</v>
      </c>
      <c r="DL9" s="26">
        <f t="shared" si="306"/>
        <v>6</v>
      </c>
      <c r="DM9" s="26">
        <f t="shared" si="306"/>
        <v>7</v>
      </c>
      <c r="DN9" s="26">
        <f t="shared" si="306"/>
        <v>1</v>
      </c>
      <c r="DO9" s="26">
        <f t="shared" si="306"/>
        <v>2</v>
      </c>
      <c r="DP9" s="26">
        <f t="shared" si="306"/>
        <v>3</v>
      </c>
      <c r="DQ9" s="26">
        <f t="shared" si="306"/>
        <v>4</v>
      </c>
      <c r="DR9" s="26">
        <f t="shared" si="306"/>
        <v>5</v>
      </c>
      <c r="DS9" s="26">
        <f t="shared" si="306"/>
        <v>6</v>
      </c>
      <c r="DT9" s="26">
        <f t="shared" si="306"/>
        <v>7</v>
      </c>
      <c r="DU9" s="26">
        <f t="shared" si="306"/>
        <v>1</v>
      </c>
      <c r="DV9" s="26">
        <f t="shared" si="306"/>
        <v>2</v>
      </c>
      <c r="DW9" s="26">
        <f t="shared" si="306"/>
        <v>3</v>
      </c>
      <c r="DX9" s="26">
        <f t="shared" si="306"/>
        <v>4</v>
      </c>
      <c r="DY9" s="26">
        <f t="shared" si="306"/>
        <v>5</v>
      </c>
      <c r="DZ9" s="26">
        <f t="shared" si="306"/>
        <v>6</v>
      </c>
      <c r="EA9" s="26">
        <f t="shared" si="306"/>
        <v>7</v>
      </c>
      <c r="EB9" s="26">
        <f t="shared" si="306"/>
        <v>1</v>
      </c>
      <c r="EC9" s="26">
        <f t="shared" si="306"/>
        <v>2</v>
      </c>
      <c r="ED9" s="26">
        <f t="shared" si="306"/>
        <v>3</v>
      </c>
      <c r="EE9" s="26">
        <f t="shared" ref="EE9:GE9" si="307">IF(EE4="","",WEEKDAY(EE4))</f>
        <v>4</v>
      </c>
      <c r="EF9" s="26">
        <f t="shared" si="307"/>
        <v>5</v>
      </c>
      <c r="EG9" s="26">
        <f t="shared" si="307"/>
        <v>6</v>
      </c>
      <c r="EH9" s="26">
        <f t="shared" si="307"/>
        <v>7</v>
      </c>
      <c r="EI9" s="26">
        <f t="shared" si="307"/>
        <v>1</v>
      </c>
      <c r="EJ9" s="26">
        <f t="shared" si="307"/>
        <v>2</v>
      </c>
      <c r="EK9" s="26">
        <f t="shared" si="307"/>
        <v>3</v>
      </c>
      <c r="EL9" s="26">
        <f t="shared" si="307"/>
        <v>4</v>
      </c>
      <c r="EM9" s="26">
        <f t="shared" si="307"/>
        <v>5</v>
      </c>
      <c r="EN9" s="26">
        <f t="shared" si="307"/>
        <v>6</v>
      </c>
      <c r="EO9" s="26">
        <f t="shared" si="307"/>
        <v>7</v>
      </c>
      <c r="EP9" s="26">
        <f t="shared" si="307"/>
        <v>1</v>
      </c>
      <c r="EQ9" s="26">
        <f t="shared" si="307"/>
        <v>2</v>
      </c>
      <c r="ER9" s="26">
        <f t="shared" si="307"/>
        <v>3</v>
      </c>
      <c r="ES9" s="26">
        <f t="shared" si="307"/>
        <v>4</v>
      </c>
      <c r="ET9" s="26">
        <f t="shared" si="307"/>
        <v>5</v>
      </c>
      <c r="EU9" s="26">
        <f t="shared" si="307"/>
        <v>6</v>
      </c>
      <c r="EV9" s="26">
        <f t="shared" si="307"/>
        <v>7</v>
      </c>
      <c r="EW9" s="26">
        <f t="shared" si="307"/>
        <v>1</v>
      </c>
      <c r="EX9" s="26">
        <f t="shared" si="307"/>
        <v>2</v>
      </c>
      <c r="EY9" s="26">
        <f t="shared" si="307"/>
        <v>3</v>
      </c>
      <c r="EZ9" s="26">
        <f t="shared" si="307"/>
        <v>4</v>
      </c>
      <c r="FA9" s="26">
        <f t="shared" si="307"/>
        <v>5</v>
      </c>
      <c r="FB9" s="26">
        <f t="shared" si="307"/>
        <v>6</v>
      </c>
      <c r="FC9" s="26">
        <f t="shared" si="307"/>
        <v>7</v>
      </c>
      <c r="FD9" s="26">
        <f t="shared" si="307"/>
        <v>1</v>
      </c>
      <c r="FE9" s="26">
        <f t="shared" si="307"/>
        <v>2</v>
      </c>
      <c r="FF9" s="26">
        <f t="shared" si="307"/>
        <v>3</v>
      </c>
      <c r="FG9" s="26">
        <f t="shared" si="307"/>
        <v>4</v>
      </c>
      <c r="FH9" s="26">
        <f t="shared" si="307"/>
        <v>5</v>
      </c>
      <c r="FI9" s="26">
        <f t="shared" si="307"/>
        <v>6</v>
      </c>
      <c r="FJ9" s="26">
        <f t="shared" si="307"/>
        <v>7</v>
      </c>
      <c r="FK9" s="26">
        <f t="shared" si="307"/>
        <v>1</v>
      </c>
      <c r="FL9" s="26">
        <f t="shared" si="307"/>
        <v>2</v>
      </c>
      <c r="FM9" s="26">
        <f t="shared" si="307"/>
        <v>3</v>
      </c>
      <c r="FN9" s="26">
        <f t="shared" si="307"/>
        <v>4</v>
      </c>
      <c r="FO9" s="26">
        <f t="shared" si="307"/>
        <v>5</v>
      </c>
      <c r="FP9" s="26">
        <f t="shared" si="307"/>
        <v>6</v>
      </c>
      <c r="FQ9" s="26">
        <f t="shared" si="307"/>
        <v>7</v>
      </c>
      <c r="FR9" s="26">
        <f t="shared" si="307"/>
        <v>1</v>
      </c>
      <c r="FS9" s="26">
        <f t="shared" si="307"/>
        <v>2</v>
      </c>
      <c r="FT9" s="26">
        <f t="shared" si="307"/>
        <v>3</v>
      </c>
      <c r="FU9" s="26">
        <f t="shared" si="307"/>
        <v>4</v>
      </c>
      <c r="FV9" s="26">
        <f t="shared" si="307"/>
        <v>5</v>
      </c>
      <c r="FW9" s="26">
        <f t="shared" si="307"/>
        <v>6</v>
      </c>
      <c r="FX9" s="26">
        <f t="shared" si="307"/>
        <v>7</v>
      </c>
      <c r="FY9" s="26">
        <f t="shared" si="307"/>
        <v>1</v>
      </c>
      <c r="FZ9" s="26">
        <f t="shared" si="307"/>
        <v>2</v>
      </c>
      <c r="GA9" s="26">
        <f t="shared" si="307"/>
        <v>3</v>
      </c>
      <c r="GB9" s="26">
        <f t="shared" si="307"/>
        <v>4</v>
      </c>
      <c r="GC9" s="26">
        <f t="shared" si="307"/>
        <v>5</v>
      </c>
      <c r="GD9" s="26">
        <f t="shared" si="307"/>
        <v>6</v>
      </c>
      <c r="GE9" s="26">
        <f t="shared" si="307"/>
        <v>7</v>
      </c>
      <c r="GF9" s="26">
        <f>IF(GF4="","",WEEKDAY(GF4))</f>
        <v>1</v>
      </c>
      <c r="GG9" s="26">
        <f t="shared" ref="GG9:IR9" si="308">IF(GG4="","",WEEKDAY(GG4))</f>
        <v>2</v>
      </c>
      <c r="GH9" s="26">
        <f t="shared" si="308"/>
        <v>3</v>
      </c>
      <c r="GI9" s="26">
        <f t="shared" si="308"/>
        <v>4</v>
      </c>
      <c r="GJ9" s="26">
        <f t="shared" si="308"/>
        <v>5</v>
      </c>
      <c r="GK9" s="26">
        <f t="shared" si="308"/>
        <v>6</v>
      </c>
      <c r="GL9" s="26">
        <f t="shared" si="308"/>
        <v>7</v>
      </c>
      <c r="GM9" s="26">
        <f t="shared" si="308"/>
        <v>1</v>
      </c>
      <c r="GN9" s="26">
        <f t="shared" si="308"/>
        <v>2</v>
      </c>
      <c r="GO9" s="26">
        <f t="shared" si="308"/>
        <v>3</v>
      </c>
      <c r="GP9" s="26">
        <f t="shared" si="308"/>
        <v>4</v>
      </c>
      <c r="GQ9" s="26">
        <f t="shared" si="308"/>
        <v>5</v>
      </c>
      <c r="GR9" s="26">
        <f t="shared" si="308"/>
        <v>6</v>
      </c>
      <c r="GS9" s="26">
        <f t="shared" si="308"/>
        <v>7</v>
      </c>
      <c r="GT9" s="26">
        <f t="shared" si="308"/>
        <v>1</v>
      </c>
      <c r="GU9" s="26">
        <f t="shared" si="308"/>
        <v>2</v>
      </c>
      <c r="GV9" s="26">
        <f t="shared" si="308"/>
        <v>3</v>
      </c>
      <c r="GW9" s="26">
        <f t="shared" si="308"/>
        <v>4</v>
      </c>
      <c r="GX9" s="26">
        <f t="shared" si="308"/>
        <v>5</v>
      </c>
      <c r="GY9" s="26">
        <f t="shared" si="308"/>
        <v>6</v>
      </c>
      <c r="GZ9" s="26">
        <f t="shared" si="308"/>
        <v>7</v>
      </c>
      <c r="HA9" s="26">
        <f t="shared" si="308"/>
        <v>1</v>
      </c>
      <c r="HB9" s="26">
        <f t="shared" si="308"/>
        <v>2</v>
      </c>
      <c r="HC9" s="26">
        <f t="shared" si="308"/>
        <v>3</v>
      </c>
      <c r="HD9" s="26">
        <f t="shared" si="308"/>
        <v>4</v>
      </c>
      <c r="HE9" s="26">
        <f t="shared" si="308"/>
        <v>5</v>
      </c>
      <c r="HF9" s="26">
        <f t="shared" si="308"/>
        <v>6</v>
      </c>
      <c r="HG9" s="26">
        <f t="shared" si="308"/>
        <v>7</v>
      </c>
      <c r="HH9" s="26">
        <f t="shared" si="308"/>
        <v>1</v>
      </c>
      <c r="HI9" s="26">
        <f t="shared" si="308"/>
        <v>2</v>
      </c>
      <c r="HJ9" s="26">
        <f t="shared" si="308"/>
        <v>3</v>
      </c>
      <c r="HK9" s="26">
        <f t="shared" si="308"/>
        <v>4</v>
      </c>
      <c r="HL9" s="26">
        <f t="shared" si="308"/>
        <v>5</v>
      </c>
      <c r="HM9" s="26">
        <f t="shared" si="308"/>
        <v>6</v>
      </c>
      <c r="HN9" s="26">
        <f t="shared" si="308"/>
        <v>7</v>
      </c>
      <c r="HO9" s="26">
        <f t="shared" si="308"/>
        <v>1</v>
      </c>
      <c r="HP9" s="26">
        <f t="shared" si="308"/>
        <v>2</v>
      </c>
      <c r="HQ9" s="26">
        <f t="shared" si="308"/>
        <v>3</v>
      </c>
      <c r="HR9" s="26">
        <f t="shared" si="308"/>
        <v>4</v>
      </c>
      <c r="HS9" s="26">
        <f t="shared" si="308"/>
        <v>5</v>
      </c>
      <c r="HT9" s="26">
        <f t="shared" si="308"/>
        <v>6</v>
      </c>
      <c r="HU9" s="26">
        <f t="shared" si="308"/>
        <v>7</v>
      </c>
      <c r="HV9" s="26">
        <f t="shared" si="308"/>
        <v>1</v>
      </c>
      <c r="HW9" s="26">
        <f t="shared" si="308"/>
        <v>2</v>
      </c>
      <c r="HX9" s="26">
        <f t="shared" si="308"/>
        <v>3</v>
      </c>
      <c r="HY9" s="26">
        <f t="shared" si="308"/>
        <v>4</v>
      </c>
      <c r="HZ9" s="26">
        <f t="shared" si="308"/>
        <v>5</v>
      </c>
      <c r="IA9" s="26">
        <f t="shared" si="308"/>
        <v>6</v>
      </c>
      <c r="IB9" s="26">
        <f t="shared" si="308"/>
        <v>7</v>
      </c>
      <c r="IC9" s="26">
        <f t="shared" si="308"/>
        <v>1</v>
      </c>
      <c r="ID9" s="26">
        <f t="shared" si="308"/>
        <v>2</v>
      </c>
      <c r="IE9" s="26">
        <f t="shared" si="308"/>
        <v>3</v>
      </c>
      <c r="IF9" s="26">
        <f t="shared" si="308"/>
        <v>4</v>
      </c>
      <c r="IG9" s="26">
        <f t="shared" si="308"/>
        <v>5</v>
      </c>
      <c r="IH9" s="26">
        <f t="shared" si="308"/>
        <v>6</v>
      </c>
      <c r="II9" s="26">
        <f t="shared" si="308"/>
        <v>7</v>
      </c>
      <c r="IJ9" s="26">
        <f t="shared" si="308"/>
        <v>1</v>
      </c>
      <c r="IK9" s="26">
        <f t="shared" si="308"/>
        <v>2</v>
      </c>
      <c r="IL9" s="26">
        <f t="shared" si="308"/>
        <v>3</v>
      </c>
      <c r="IM9" s="26">
        <f t="shared" si="308"/>
        <v>4</v>
      </c>
      <c r="IN9" s="26">
        <f t="shared" si="308"/>
        <v>5</v>
      </c>
      <c r="IO9" s="26">
        <f t="shared" si="308"/>
        <v>6</v>
      </c>
      <c r="IP9" s="26">
        <f t="shared" si="308"/>
        <v>7</v>
      </c>
      <c r="IQ9" s="26">
        <f t="shared" si="308"/>
        <v>1</v>
      </c>
      <c r="IR9" s="26">
        <f t="shared" si="308"/>
        <v>2</v>
      </c>
      <c r="IS9" s="26">
        <f t="shared" ref="IS9:LD9" si="309">IF(IS4="","",WEEKDAY(IS4))</f>
        <v>3</v>
      </c>
      <c r="IT9" s="26">
        <f t="shared" si="309"/>
        <v>4</v>
      </c>
      <c r="IU9" s="26">
        <f t="shared" si="309"/>
        <v>5</v>
      </c>
      <c r="IV9" s="26">
        <f t="shared" si="309"/>
        <v>6</v>
      </c>
      <c r="IW9" s="26">
        <f t="shared" si="309"/>
        <v>7</v>
      </c>
      <c r="IX9" s="26">
        <f t="shared" si="309"/>
        <v>1</v>
      </c>
      <c r="IY9" s="26">
        <f t="shared" si="309"/>
        <v>2</v>
      </c>
      <c r="IZ9" s="26">
        <f t="shared" si="309"/>
        <v>3</v>
      </c>
      <c r="JA9" s="26">
        <f t="shared" si="309"/>
        <v>4</v>
      </c>
      <c r="JB9" s="26">
        <f t="shared" si="309"/>
        <v>5</v>
      </c>
      <c r="JC9" s="26">
        <f t="shared" si="309"/>
        <v>6</v>
      </c>
      <c r="JD9" s="26">
        <f t="shared" si="309"/>
        <v>7</v>
      </c>
      <c r="JE9" s="26">
        <f t="shared" si="309"/>
        <v>1</v>
      </c>
      <c r="JF9" s="26">
        <f t="shared" si="309"/>
        <v>2</v>
      </c>
      <c r="JG9" s="26">
        <f t="shared" si="309"/>
        <v>3</v>
      </c>
      <c r="JH9" s="26">
        <f t="shared" si="309"/>
        <v>4</v>
      </c>
      <c r="JI9" s="26">
        <f t="shared" si="309"/>
        <v>5</v>
      </c>
      <c r="JJ9" s="26">
        <f t="shared" si="309"/>
        <v>6</v>
      </c>
      <c r="JK9" s="26">
        <f t="shared" si="309"/>
        <v>7</v>
      </c>
      <c r="JL9" s="26">
        <f t="shared" si="309"/>
        <v>1</v>
      </c>
      <c r="JM9" s="26">
        <f t="shared" si="309"/>
        <v>2</v>
      </c>
      <c r="JN9" s="26">
        <f t="shared" si="309"/>
        <v>3</v>
      </c>
      <c r="JO9" s="26">
        <f t="shared" si="309"/>
        <v>4</v>
      </c>
      <c r="JP9" s="26">
        <f t="shared" si="309"/>
        <v>5</v>
      </c>
      <c r="JQ9" s="26">
        <f t="shared" si="309"/>
        <v>6</v>
      </c>
      <c r="JR9" s="26">
        <f t="shared" si="309"/>
        <v>7</v>
      </c>
      <c r="JS9" s="26">
        <f t="shared" si="309"/>
        <v>1</v>
      </c>
      <c r="JT9" s="26">
        <f t="shared" si="309"/>
        <v>2</v>
      </c>
      <c r="JU9" s="26">
        <f t="shared" si="309"/>
        <v>3</v>
      </c>
      <c r="JV9" s="26">
        <f t="shared" si="309"/>
        <v>4</v>
      </c>
      <c r="JW9" s="26">
        <f t="shared" si="309"/>
        <v>5</v>
      </c>
      <c r="JX9" s="26">
        <f t="shared" si="309"/>
        <v>6</v>
      </c>
      <c r="JY9" s="26">
        <f t="shared" si="309"/>
        <v>7</v>
      </c>
      <c r="JZ9" s="26">
        <f t="shared" si="309"/>
        <v>1</v>
      </c>
      <c r="KA9" s="26">
        <f t="shared" si="309"/>
        <v>2</v>
      </c>
      <c r="KB9" s="26">
        <f t="shared" si="309"/>
        <v>3</v>
      </c>
      <c r="KC9" s="26">
        <f t="shared" si="309"/>
        <v>4</v>
      </c>
      <c r="KD9" s="26">
        <f t="shared" si="309"/>
        <v>5</v>
      </c>
      <c r="KE9" s="26">
        <f t="shared" si="309"/>
        <v>6</v>
      </c>
      <c r="KF9" s="26">
        <f t="shared" si="309"/>
        <v>7</v>
      </c>
      <c r="KG9" s="26">
        <f t="shared" si="309"/>
        <v>1</v>
      </c>
      <c r="KH9" s="26">
        <f t="shared" si="309"/>
        <v>2</v>
      </c>
      <c r="KI9" s="26">
        <f t="shared" si="309"/>
        <v>3</v>
      </c>
      <c r="KJ9" s="26">
        <f t="shared" si="309"/>
        <v>4</v>
      </c>
      <c r="KK9" s="26">
        <f t="shared" si="309"/>
        <v>5</v>
      </c>
      <c r="KL9" s="26">
        <f t="shared" si="309"/>
        <v>6</v>
      </c>
      <c r="KM9" s="26">
        <f t="shared" si="309"/>
        <v>7</v>
      </c>
      <c r="KN9" s="26">
        <f t="shared" si="309"/>
        <v>1</v>
      </c>
      <c r="KO9" s="26">
        <f t="shared" si="309"/>
        <v>2</v>
      </c>
      <c r="KP9" s="26">
        <f t="shared" si="309"/>
        <v>3</v>
      </c>
      <c r="KQ9" s="26">
        <f t="shared" si="309"/>
        <v>4</v>
      </c>
      <c r="KR9" s="26">
        <f t="shared" si="309"/>
        <v>5</v>
      </c>
      <c r="KS9" s="26">
        <f t="shared" si="309"/>
        <v>6</v>
      </c>
      <c r="KT9" s="26">
        <f t="shared" si="309"/>
        <v>7</v>
      </c>
      <c r="KU9" s="26">
        <f t="shared" si="309"/>
        <v>1</v>
      </c>
      <c r="KV9" s="26">
        <f t="shared" si="309"/>
        <v>2</v>
      </c>
      <c r="KW9" s="26">
        <f t="shared" si="309"/>
        <v>3</v>
      </c>
      <c r="KX9" s="26">
        <f t="shared" si="309"/>
        <v>4</v>
      </c>
      <c r="KY9" s="26">
        <f t="shared" si="309"/>
        <v>5</v>
      </c>
      <c r="KZ9" s="26">
        <f t="shared" si="309"/>
        <v>6</v>
      </c>
      <c r="LA9" s="26">
        <f t="shared" si="309"/>
        <v>7</v>
      </c>
      <c r="LB9" s="26">
        <f t="shared" si="309"/>
        <v>1</v>
      </c>
      <c r="LC9" s="26">
        <f t="shared" si="309"/>
        <v>2</v>
      </c>
      <c r="LD9" s="26">
        <f t="shared" si="309"/>
        <v>3</v>
      </c>
      <c r="LE9" s="26">
        <f t="shared" ref="LE9:NG9" si="310">IF(LE4="","",WEEKDAY(LE4))</f>
        <v>4</v>
      </c>
      <c r="LF9" s="26">
        <f t="shared" si="310"/>
        <v>5</v>
      </c>
      <c r="LG9" s="26">
        <f t="shared" si="310"/>
        <v>6</v>
      </c>
      <c r="LH9" s="26">
        <f t="shared" si="310"/>
        <v>7</v>
      </c>
      <c r="LI9" s="26">
        <f t="shared" si="310"/>
        <v>1</v>
      </c>
      <c r="LJ9" s="26">
        <f t="shared" si="310"/>
        <v>2</v>
      </c>
      <c r="LK9" s="26">
        <f t="shared" si="310"/>
        <v>3</v>
      </c>
      <c r="LL9" s="26">
        <f t="shared" si="310"/>
        <v>4</v>
      </c>
      <c r="LM9" s="26">
        <f t="shared" si="310"/>
        <v>5</v>
      </c>
      <c r="LN9" s="26">
        <f t="shared" si="310"/>
        <v>6</v>
      </c>
      <c r="LO9" s="26">
        <f t="shared" si="310"/>
        <v>7</v>
      </c>
      <c r="LP9" s="26">
        <f t="shared" si="310"/>
        <v>1</v>
      </c>
      <c r="LQ9" s="26">
        <f t="shared" si="310"/>
        <v>2</v>
      </c>
      <c r="LR9" s="26">
        <f t="shared" si="310"/>
        <v>3</v>
      </c>
      <c r="LS9" s="26">
        <f t="shared" si="310"/>
        <v>4</v>
      </c>
      <c r="LT9" s="26">
        <f t="shared" si="310"/>
        <v>5</v>
      </c>
      <c r="LU9" s="26">
        <f t="shared" si="310"/>
        <v>6</v>
      </c>
      <c r="LV9" s="26">
        <f t="shared" si="310"/>
        <v>7</v>
      </c>
      <c r="LW9" s="26">
        <f t="shared" si="310"/>
        <v>1</v>
      </c>
      <c r="LX9" s="26">
        <f t="shared" si="310"/>
        <v>2</v>
      </c>
      <c r="LY9" s="26">
        <f t="shared" si="310"/>
        <v>3</v>
      </c>
      <c r="LZ9" s="26">
        <f t="shared" si="310"/>
        <v>4</v>
      </c>
      <c r="MA9" s="26">
        <f t="shared" si="310"/>
        <v>5</v>
      </c>
      <c r="MB9" s="26">
        <f t="shared" si="310"/>
        <v>6</v>
      </c>
      <c r="MC9" s="26">
        <f t="shared" si="310"/>
        <v>7</v>
      </c>
      <c r="MD9" s="26">
        <f t="shared" si="310"/>
        <v>1</v>
      </c>
      <c r="ME9" s="26">
        <f t="shared" si="310"/>
        <v>2</v>
      </c>
      <c r="MF9" s="26">
        <f t="shared" si="310"/>
        <v>3</v>
      </c>
      <c r="MG9" s="26">
        <f t="shared" si="310"/>
        <v>4</v>
      </c>
      <c r="MH9" s="26">
        <f t="shared" si="310"/>
        <v>5</v>
      </c>
      <c r="MI9" s="26">
        <f t="shared" si="310"/>
        <v>6</v>
      </c>
      <c r="MJ9" s="26">
        <f t="shared" si="310"/>
        <v>7</v>
      </c>
      <c r="MK9" s="26">
        <f t="shared" si="310"/>
        <v>1</v>
      </c>
      <c r="ML9" s="26">
        <f t="shared" si="310"/>
        <v>2</v>
      </c>
      <c r="MM9" s="26">
        <f t="shared" si="310"/>
        <v>3</v>
      </c>
      <c r="MN9" s="26">
        <f t="shared" si="310"/>
        <v>4</v>
      </c>
      <c r="MO9" s="26">
        <f t="shared" si="310"/>
        <v>5</v>
      </c>
      <c r="MP9" s="26">
        <f t="shared" si="310"/>
        <v>6</v>
      </c>
      <c r="MQ9" s="26">
        <f t="shared" si="310"/>
        <v>7</v>
      </c>
      <c r="MR9" s="26">
        <f t="shared" si="310"/>
        <v>1</v>
      </c>
      <c r="MS9" s="26">
        <f t="shared" si="310"/>
        <v>2</v>
      </c>
      <c r="MT9" s="26">
        <f t="shared" si="310"/>
        <v>3</v>
      </c>
      <c r="MU9" s="26">
        <f t="shared" si="310"/>
        <v>4</v>
      </c>
      <c r="MV9" s="26">
        <f t="shared" si="310"/>
        <v>5</v>
      </c>
      <c r="MW9" s="26">
        <f t="shared" si="310"/>
        <v>6</v>
      </c>
      <c r="MX9" s="26">
        <f t="shared" si="310"/>
        <v>7</v>
      </c>
      <c r="MY9" s="26">
        <f t="shared" si="310"/>
        <v>1</v>
      </c>
      <c r="MZ9" s="26">
        <f t="shared" si="310"/>
        <v>2</v>
      </c>
      <c r="NA9" s="26">
        <f t="shared" si="310"/>
        <v>3</v>
      </c>
      <c r="NB9" s="26">
        <f t="shared" si="310"/>
        <v>4</v>
      </c>
      <c r="NC9" s="26">
        <f t="shared" si="310"/>
        <v>5</v>
      </c>
      <c r="ND9" s="26">
        <f t="shared" si="310"/>
        <v>6</v>
      </c>
      <c r="NE9" s="26">
        <f t="shared" si="310"/>
        <v>7</v>
      </c>
      <c r="NF9" s="26">
        <f t="shared" si="310"/>
        <v>1</v>
      </c>
      <c r="NG9" s="26">
        <f t="shared" si="310"/>
        <v>2</v>
      </c>
      <c r="NH9" s="26">
        <f t="shared" ref="NH9:OP9" si="311">IF(NH4="","",WEEKDAY(NH4))</f>
        <v>3</v>
      </c>
      <c r="NI9" s="26">
        <f t="shared" si="311"/>
        <v>4</v>
      </c>
      <c r="NJ9" s="26">
        <f t="shared" si="311"/>
        <v>5</v>
      </c>
      <c r="NK9" s="26">
        <f t="shared" si="311"/>
        <v>6</v>
      </c>
      <c r="NL9" s="26">
        <f t="shared" si="311"/>
        <v>7</v>
      </c>
      <c r="NM9" s="26">
        <f t="shared" si="311"/>
        <v>1</v>
      </c>
      <c r="NN9" s="26">
        <f t="shared" si="311"/>
        <v>2</v>
      </c>
      <c r="NO9" s="26">
        <f t="shared" si="311"/>
        <v>3</v>
      </c>
      <c r="NP9" s="26">
        <f t="shared" si="311"/>
        <v>4</v>
      </c>
      <c r="NQ9" s="26">
        <f t="shared" si="311"/>
        <v>5</v>
      </c>
      <c r="NR9" s="26">
        <f t="shared" si="311"/>
        <v>6</v>
      </c>
      <c r="NS9" s="26">
        <f t="shared" si="311"/>
        <v>7</v>
      </c>
      <c r="NT9" s="26">
        <f t="shared" si="311"/>
        <v>1</v>
      </c>
      <c r="NU9" s="26">
        <f t="shared" si="311"/>
        <v>2</v>
      </c>
      <c r="NV9" s="26">
        <f t="shared" si="311"/>
        <v>3</v>
      </c>
      <c r="NW9" s="26">
        <f t="shared" si="311"/>
        <v>4</v>
      </c>
      <c r="NX9" s="26">
        <f t="shared" si="311"/>
        <v>5</v>
      </c>
      <c r="NY9" s="26">
        <f t="shared" si="311"/>
        <v>6</v>
      </c>
      <c r="NZ9" s="26">
        <f t="shared" si="311"/>
        <v>7</v>
      </c>
      <c r="OA9" s="26">
        <f t="shared" si="311"/>
        <v>1</v>
      </c>
      <c r="OB9" s="26">
        <f t="shared" si="311"/>
        <v>2</v>
      </c>
      <c r="OC9" s="26">
        <f t="shared" si="311"/>
        <v>3</v>
      </c>
      <c r="OD9" s="26">
        <f t="shared" si="311"/>
        <v>4</v>
      </c>
      <c r="OE9" s="26">
        <f t="shared" si="311"/>
        <v>5</v>
      </c>
      <c r="OF9" s="26">
        <f t="shared" si="311"/>
        <v>6</v>
      </c>
      <c r="OG9" s="26">
        <f t="shared" si="311"/>
        <v>7</v>
      </c>
      <c r="OH9" s="26">
        <f t="shared" si="311"/>
        <v>1</v>
      </c>
      <c r="OI9" s="26">
        <f t="shared" si="311"/>
        <v>2</v>
      </c>
      <c r="OJ9" s="26">
        <f t="shared" si="311"/>
        <v>3</v>
      </c>
      <c r="OK9" s="26">
        <f t="shared" si="311"/>
        <v>4</v>
      </c>
      <c r="OL9" s="26">
        <f t="shared" si="311"/>
        <v>5</v>
      </c>
      <c r="OM9" s="26">
        <f t="shared" si="311"/>
        <v>6</v>
      </c>
      <c r="ON9" s="26">
        <f t="shared" si="311"/>
        <v>7</v>
      </c>
      <c r="OO9" s="26">
        <f t="shared" si="311"/>
        <v>1</v>
      </c>
      <c r="OP9" s="26">
        <f t="shared" si="311"/>
        <v>2</v>
      </c>
      <c r="OQ9" s="26">
        <f t="shared" ref="OQ9:QT9" si="312">IF(OQ4="","",WEEKDAY(OQ4))</f>
        <v>3</v>
      </c>
      <c r="OR9" s="26">
        <f t="shared" si="312"/>
        <v>4</v>
      </c>
      <c r="OS9" s="26">
        <f t="shared" si="312"/>
        <v>5</v>
      </c>
      <c r="OT9" s="26">
        <f t="shared" si="312"/>
        <v>6</v>
      </c>
      <c r="OU9" s="26">
        <f t="shared" si="312"/>
        <v>7</v>
      </c>
      <c r="OV9" s="26">
        <f t="shared" si="312"/>
        <v>1</v>
      </c>
      <c r="OW9" s="26">
        <f t="shared" si="312"/>
        <v>2</v>
      </c>
      <c r="OX9" s="26">
        <f t="shared" si="312"/>
        <v>3</v>
      </c>
      <c r="OY9" s="26">
        <f t="shared" si="312"/>
        <v>4</v>
      </c>
      <c r="OZ9" s="26">
        <f t="shared" si="312"/>
        <v>5</v>
      </c>
      <c r="PA9" s="26">
        <f t="shared" si="312"/>
        <v>6</v>
      </c>
      <c r="PB9" s="26">
        <f t="shared" si="312"/>
        <v>7</v>
      </c>
      <c r="PC9" s="26">
        <f t="shared" si="312"/>
        <v>1</v>
      </c>
      <c r="PD9" s="26">
        <f t="shared" si="312"/>
        <v>2</v>
      </c>
      <c r="PE9" s="26">
        <f t="shared" si="312"/>
        <v>3</v>
      </c>
      <c r="PF9" s="26">
        <f t="shared" si="312"/>
        <v>4</v>
      </c>
      <c r="PG9" s="26">
        <f t="shared" si="312"/>
        <v>5</v>
      </c>
      <c r="PH9" s="26">
        <f t="shared" si="312"/>
        <v>6</v>
      </c>
      <c r="PI9" s="26">
        <f t="shared" si="312"/>
        <v>7</v>
      </c>
      <c r="PJ9" s="26">
        <f t="shared" si="312"/>
        <v>1</v>
      </c>
      <c r="PK9" s="26">
        <f t="shared" si="312"/>
        <v>2</v>
      </c>
      <c r="PL9" s="26">
        <f t="shared" si="312"/>
        <v>3</v>
      </c>
      <c r="PM9" s="26">
        <f t="shared" si="312"/>
        <v>4</v>
      </c>
      <c r="PN9" s="26">
        <f t="shared" si="312"/>
        <v>5</v>
      </c>
      <c r="PO9" s="26">
        <f t="shared" si="312"/>
        <v>6</v>
      </c>
      <c r="PP9" s="26">
        <f t="shared" si="312"/>
        <v>7</v>
      </c>
      <c r="PQ9" s="26">
        <f t="shared" si="312"/>
        <v>1</v>
      </c>
      <c r="PR9" s="26">
        <f t="shared" si="312"/>
        <v>2</v>
      </c>
      <c r="PS9" s="26">
        <f t="shared" si="312"/>
        <v>3</v>
      </c>
      <c r="PT9" s="26">
        <f t="shared" si="312"/>
        <v>4</v>
      </c>
      <c r="PU9" s="26">
        <f t="shared" si="312"/>
        <v>5</v>
      </c>
      <c r="PV9" s="26">
        <f t="shared" si="312"/>
        <v>6</v>
      </c>
      <c r="PW9" s="26">
        <f t="shared" si="312"/>
        <v>7</v>
      </c>
      <c r="PX9" s="26">
        <f t="shared" si="312"/>
        <v>1</v>
      </c>
      <c r="PY9" s="26">
        <f t="shared" si="312"/>
        <v>2</v>
      </c>
      <c r="PZ9" s="26">
        <f t="shared" si="312"/>
        <v>3</v>
      </c>
      <c r="QA9" s="26">
        <f t="shared" si="312"/>
        <v>4</v>
      </c>
      <c r="QB9" s="26">
        <f t="shared" si="312"/>
        <v>5</v>
      </c>
      <c r="QC9" s="26">
        <f t="shared" si="312"/>
        <v>6</v>
      </c>
      <c r="QD9" s="26">
        <f t="shared" si="312"/>
        <v>7</v>
      </c>
      <c r="QE9" s="26">
        <f t="shared" si="312"/>
        <v>1</v>
      </c>
      <c r="QF9" s="26">
        <f t="shared" si="312"/>
        <v>2</v>
      </c>
      <c r="QG9" s="26">
        <f t="shared" si="312"/>
        <v>3</v>
      </c>
      <c r="QH9" s="26">
        <f t="shared" si="312"/>
        <v>4</v>
      </c>
      <c r="QI9" s="26">
        <f t="shared" si="312"/>
        <v>5</v>
      </c>
      <c r="QJ9" s="26">
        <f t="shared" si="312"/>
        <v>6</v>
      </c>
      <c r="QK9" s="26">
        <f t="shared" si="312"/>
        <v>7</v>
      </c>
      <c r="QL9" s="26">
        <f t="shared" si="312"/>
        <v>1</v>
      </c>
      <c r="QM9" s="26">
        <f t="shared" si="312"/>
        <v>2</v>
      </c>
      <c r="QN9" s="26">
        <f t="shared" si="312"/>
        <v>3</v>
      </c>
      <c r="QO9" s="26">
        <f t="shared" si="312"/>
        <v>4</v>
      </c>
      <c r="QP9" s="26">
        <f t="shared" si="312"/>
        <v>5</v>
      </c>
      <c r="QQ9" s="26">
        <f t="shared" si="312"/>
        <v>6</v>
      </c>
      <c r="QR9" s="26">
        <f t="shared" si="312"/>
        <v>7</v>
      </c>
      <c r="QS9" s="26">
        <f t="shared" si="312"/>
        <v>1</v>
      </c>
      <c r="QT9" s="26">
        <f t="shared" si="312"/>
        <v>2</v>
      </c>
    </row>
    <row r="10" spans="2:468" hidden="1" x14ac:dyDescent="0.25">
      <c r="B10" s="54"/>
      <c r="C10" s="54"/>
      <c r="D10" s="54"/>
      <c r="E10" s="55" t="s">
        <v>1</v>
      </c>
      <c r="F10" s="30">
        <f>COUNTIF(Feiertage!$H$3:$H$70,F4)</f>
        <v>1</v>
      </c>
      <c r="G10" s="30">
        <f>COUNTIF(Feiertage!$H$3:$H$70,G4)</f>
        <v>0</v>
      </c>
      <c r="H10" s="30">
        <f>COUNTIF(Feiertage!$H$3:$H$70,H4)</f>
        <v>0</v>
      </c>
      <c r="I10" s="30">
        <f>COUNTIF(Feiertage!$H$3:$H$70,I4)</f>
        <v>0</v>
      </c>
      <c r="J10" s="30">
        <f>COUNTIF(Feiertage!$H$3:$H$70,J4)</f>
        <v>0</v>
      </c>
      <c r="K10" s="30">
        <f>COUNTIF(Feiertage!$H$3:$H$70,K4)</f>
        <v>1</v>
      </c>
      <c r="L10" s="30">
        <f>COUNTIF(Feiertage!$H$3:$H$70,L4)</f>
        <v>0</v>
      </c>
      <c r="M10" s="30">
        <f>COUNTIF(Feiertage!$H$3:$H$70,M4)</f>
        <v>0</v>
      </c>
      <c r="N10" s="30">
        <f>COUNTIF(Feiertage!$H$3:$H$70,N4)</f>
        <v>0</v>
      </c>
      <c r="O10" s="30">
        <f>COUNTIF(Feiertage!$H$3:$H$70,O4)</f>
        <v>0</v>
      </c>
      <c r="P10" s="30">
        <f>COUNTIF(Feiertage!$H$3:$H$70,P4)</f>
        <v>0</v>
      </c>
      <c r="Q10" s="30">
        <f>COUNTIF(Feiertage!$H$3:$H$70,Q4)</f>
        <v>0</v>
      </c>
      <c r="R10" s="30">
        <f>COUNTIF(Feiertage!$H$3:$H$70,R4)</f>
        <v>0</v>
      </c>
      <c r="S10" s="30">
        <f>COUNTIF(Feiertage!$H$3:$H$70,S4)</f>
        <v>0</v>
      </c>
      <c r="T10" s="30">
        <f>COUNTIF(Feiertage!$H$3:$H$70,T4)</f>
        <v>0</v>
      </c>
      <c r="U10" s="30">
        <f>COUNTIF(Feiertage!$H$3:$H$70,U4)</f>
        <v>0</v>
      </c>
      <c r="V10" s="30">
        <f>COUNTIF(Feiertage!$H$3:$H$70,V4)</f>
        <v>0</v>
      </c>
      <c r="W10" s="30">
        <f>COUNTIF(Feiertage!$H$3:$H$70,W4)</f>
        <v>0</v>
      </c>
      <c r="X10" s="30">
        <f>COUNTIF(Feiertage!$H$3:$H$70,X4)</f>
        <v>0</v>
      </c>
      <c r="Y10" s="30">
        <f>COUNTIF(Feiertage!$H$3:$H$70,Y4)</f>
        <v>0</v>
      </c>
      <c r="Z10" s="30">
        <f>COUNTIF(Feiertage!$H$3:$H$70,Z4)</f>
        <v>0</v>
      </c>
      <c r="AA10" s="30">
        <f>COUNTIF(Feiertage!$H$3:$H$70,AA4)</f>
        <v>0</v>
      </c>
      <c r="AB10" s="30">
        <f>COUNTIF(Feiertage!$H$3:$H$70,AB4)</f>
        <v>0</v>
      </c>
      <c r="AC10" s="30">
        <f>COUNTIF(Feiertage!$H$3:$H$70,AC4)</f>
        <v>0</v>
      </c>
      <c r="AD10" s="30">
        <f>COUNTIF(Feiertage!$H$3:$H$70,AD4)</f>
        <v>0</v>
      </c>
      <c r="AE10" s="30">
        <f>COUNTIF(Feiertage!$H$3:$H$70,AE4)</f>
        <v>0</v>
      </c>
      <c r="AF10" s="30">
        <f>COUNTIF(Feiertage!$H$3:$H$70,AF4)</f>
        <v>0</v>
      </c>
      <c r="AG10" s="30">
        <f>COUNTIF(Feiertage!$H$3:$H$70,AG4)</f>
        <v>0</v>
      </c>
      <c r="AH10" s="30">
        <f>COUNTIF(Feiertage!$H$3:$H$70,AH4)</f>
        <v>0</v>
      </c>
      <c r="AI10" s="30">
        <f>COUNTIF(Feiertage!$H$3:$H$70,AI4)</f>
        <v>0</v>
      </c>
      <c r="AJ10" s="30">
        <f>COUNTIF(Feiertage!$H$3:$H$70,AJ4)</f>
        <v>0</v>
      </c>
      <c r="AK10" s="30">
        <f>COUNTIF(Feiertage!$H$3:$H$70,AK4)</f>
        <v>0</v>
      </c>
      <c r="AL10" s="30">
        <f>COUNTIF(Feiertage!$H$3:$H$70,AL4)</f>
        <v>0</v>
      </c>
      <c r="AM10" s="30">
        <f>COUNTIF(Feiertage!$H$3:$H$70,AM4)</f>
        <v>0</v>
      </c>
      <c r="AN10" s="30">
        <f>COUNTIF(Feiertage!$H$3:$H$70,AN4)</f>
        <v>0</v>
      </c>
      <c r="AO10" s="30">
        <f>COUNTIF(Feiertage!$H$3:$H$70,AO4)</f>
        <v>0</v>
      </c>
      <c r="AP10" s="30">
        <f>COUNTIF(Feiertage!$H$3:$H$70,AP4)</f>
        <v>0</v>
      </c>
      <c r="AQ10" s="30">
        <f>COUNTIF(Feiertage!$H$3:$H$70,AQ4)</f>
        <v>0</v>
      </c>
      <c r="AR10" s="30">
        <f>COUNTIF(Feiertage!$H$3:$H$70,AR4)</f>
        <v>0</v>
      </c>
      <c r="AS10" s="30">
        <f>COUNTIF(Feiertage!$H$3:$H$70,AS4)</f>
        <v>0</v>
      </c>
      <c r="AT10" s="30">
        <f>COUNTIF(Feiertage!$H$3:$H$70,AT4)</f>
        <v>0</v>
      </c>
      <c r="AU10" s="30">
        <f>COUNTIF(Feiertage!$H$3:$H$70,AU4)</f>
        <v>0</v>
      </c>
      <c r="AV10" s="30">
        <f>COUNTIF(Feiertage!$H$3:$H$70,AV4)</f>
        <v>0</v>
      </c>
      <c r="AW10" s="30">
        <f>COUNTIF(Feiertage!$H$3:$H$70,AW4)</f>
        <v>0</v>
      </c>
      <c r="AX10" s="30">
        <f>COUNTIF(Feiertage!$H$3:$H$70,AX4)</f>
        <v>0</v>
      </c>
      <c r="AY10" s="30">
        <f>COUNTIF(Feiertage!$H$3:$H$70,AY4)</f>
        <v>0</v>
      </c>
      <c r="AZ10" s="30">
        <f>COUNTIF(Feiertage!$H$3:$H$70,AZ4)</f>
        <v>0</v>
      </c>
      <c r="BA10" s="30">
        <f>COUNTIF(Feiertage!$H$3:$H$70,BA4)</f>
        <v>0</v>
      </c>
      <c r="BB10" s="30">
        <f>COUNTIF(Feiertage!$H$3:$H$70,BB4)</f>
        <v>0</v>
      </c>
      <c r="BC10" s="30">
        <f>COUNTIF(Feiertage!$H$3:$H$70,BC4)</f>
        <v>0</v>
      </c>
      <c r="BD10" s="30">
        <f>COUNTIF(Feiertage!$H$3:$H$70,BD4)</f>
        <v>0</v>
      </c>
      <c r="BE10" s="30">
        <f>COUNTIF(Feiertage!$H$3:$H$70,BE4)</f>
        <v>0</v>
      </c>
      <c r="BF10" s="30">
        <f>COUNTIF(Feiertage!$H$3:$H$70,BF4)</f>
        <v>0</v>
      </c>
      <c r="BG10" s="30">
        <f>COUNTIF(Feiertage!$H$3:$H$70,BG4)</f>
        <v>0</v>
      </c>
      <c r="BH10" s="30">
        <f>COUNTIF(Feiertage!$H$3:$H$70,BH4)</f>
        <v>0</v>
      </c>
      <c r="BI10" s="30">
        <f>COUNTIF(Feiertage!$H$3:$H$70,BI4)</f>
        <v>0</v>
      </c>
      <c r="BJ10" s="30">
        <f>COUNTIF(Feiertage!$H$3:$H$70,BJ4)</f>
        <v>0</v>
      </c>
      <c r="BK10" s="30">
        <f>COUNTIF(Feiertage!$H$3:$H$70,BK4)</f>
        <v>0</v>
      </c>
      <c r="BL10" s="30">
        <f>COUNTIF(Feiertage!$H$3:$H$70,BL4)</f>
        <v>0</v>
      </c>
      <c r="BM10" s="30">
        <f>COUNTIF(Feiertage!$H$3:$H$70,BM4)</f>
        <v>0</v>
      </c>
      <c r="BN10" s="30">
        <f>COUNTIF(Feiertage!$H$3:$H$70,BN4)</f>
        <v>0</v>
      </c>
      <c r="BO10" s="30">
        <f>COUNTIF(Feiertage!$H$3:$H$70,BO4)</f>
        <v>0</v>
      </c>
      <c r="BP10" s="30">
        <f>COUNTIF(Feiertage!$H$3:$H$70,BP4)</f>
        <v>0</v>
      </c>
      <c r="BQ10" s="30">
        <f>COUNTIF(Feiertage!$H$3:$H$70,BQ4)</f>
        <v>0</v>
      </c>
      <c r="BR10" s="30">
        <f>COUNTIF(Feiertage!$H$3:$H$70,BR4)</f>
        <v>0</v>
      </c>
      <c r="BS10" s="30">
        <f>COUNTIF(Feiertage!$H$3:$H$70,BS4)</f>
        <v>0</v>
      </c>
      <c r="BT10" s="30">
        <f>COUNTIF(Feiertage!$H$3:$H$70,BT4)</f>
        <v>0</v>
      </c>
      <c r="BU10" s="30">
        <f>COUNTIF(Feiertage!$H$3:$H$70,BU4)</f>
        <v>0</v>
      </c>
      <c r="BV10" s="30">
        <f>COUNTIF(Feiertage!$H$3:$H$70,BV4)</f>
        <v>0</v>
      </c>
      <c r="BW10" s="30">
        <f>COUNTIF(Feiertage!$H$3:$H$70,BW4)</f>
        <v>0</v>
      </c>
      <c r="BX10" s="30">
        <f>COUNTIF(Feiertage!$H$3:$H$70,BX4)</f>
        <v>0</v>
      </c>
      <c r="BY10" s="30">
        <f>COUNTIF(Feiertage!$H$3:$H$70,BY4)</f>
        <v>0</v>
      </c>
      <c r="BZ10" s="30">
        <f>COUNTIF(Feiertage!$H$3:$H$70,BZ4)</f>
        <v>0</v>
      </c>
      <c r="CA10" s="30">
        <f>COUNTIF(Feiertage!$H$3:$H$70,CA4)</f>
        <v>0</v>
      </c>
      <c r="CB10" s="30">
        <f>COUNTIF(Feiertage!$H$3:$H$70,CB4)</f>
        <v>0</v>
      </c>
      <c r="CC10" s="30">
        <f>COUNTIF(Feiertage!$H$3:$H$70,CC4)</f>
        <v>0</v>
      </c>
      <c r="CD10" s="30">
        <f>COUNTIF(Feiertage!$H$3:$H$70,CD4)</f>
        <v>0</v>
      </c>
      <c r="CE10" s="30">
        <f>COUNTIF(Feiertage!$H$3:$H$70,CE4)</f>
        <v>0</v>
      </c>
      <c r="CF10" s="30">
        <f>COUNTIF(Feiertage!$H$3:$H$70,CF4)</f>
        <v>0</v>
      </c>
      <c r="CG10" s="30">
        <f>COUNTIF(Feiertage!$H$3:$H$70,CG4)</f>
        <v>0</v>
      </c>
      <c r="CH10" s="30">
        <f>COUNTIF(Feiertage!$H$3:$H$70,CH4)</f>
        <v>0</v>
      </c>
      <c r="CI10" s="30">
        <f>COUNTIF(Feiertage!$H$3:$H$70,CI4)</f>
        <v>0</v>
      </c>
      <c r="CJ10" s="30">
        <f>COUNTIF(Feiertage!$H$3:$H$70,CJ4)</f>
        <v>0</v>
      </c>
      <c r="CK10" s="30">
        <f>COUNTIF(Feiertage!$H$3:$H$70,CK4)</f>
        <v>0</v>
      </c>
      <c r="CL10" s="30">
        <f>COUNTIF(Feiertage!$H$3:$H$70,CL4)</f>
        <v>0</v>
      </c>
      <c r="CM10" s="30">
        <f>COUNTIF(Feiertage!$H$3:$H$70,CM4)</f>
        <v>0</v>
      </c>
      <c r="CN10" s="30">
        <f>COUNTIF(Feiertage!$H$3:$H$70,CN4)</f>
        <v>0</v>
      </c>
      <c r="CO10" s="30">
        <f>COUNTIF(Feiertage!$H$3:$H$70,CO4)</f>
        <v>0</v>
      </c>
      <c r="CP10" s="30">
        <f>COUNTIF(Feiertage!$H$3:$H$70,CP4)</f>
        <v>0</v>
      </c>
      <c r="CQ10" s="30">
        <f>COUNTIF(Feiertage!$H$3:$H$70,CQ4)</f>
        <v>0</v>
      </c>
      <c r="CR10" s="30">
        <f>COUNTIF(Feiertage!$H$3:$H$70,CR4)</f>
        <v>0</v>
      </c>
      <c r="CS10" s="30">
        <f>COUNTIF(Feiertage!$H$3:$H$70,CS4)</f>
        <v>0</v>
      </c>
      <c r="CT10" s="30">
        <f>COUNTIF(Feiertage!$H$3:$H$70,CT4)</f>
        <v>0</v>
      </c>
      <c r="CU10" s="30">
        <f>COUNTIF(Feiertage!$H$3:$H$70,CU4)</f>
        <v>0</v>
      </c>
      <c r="CV10" s="30">
        <f>COUNTIF(Feiertage!$H$3:$H$70,CV4)</f>
        <v>0</v>
      </c>
      <c r="CW10" s="30">
        <f>COUNTIF(Feiertage!$H$3:$H$70,CW4)</f>
        <v>0</v>
      </c>
      <c r="CX10" s="30">
        <f>COUNTIF(Feiertage!$H$3:$H$70,CX4)</f>
        <v>0</v>
      </c>
      <c r="CY10" s="30">
        <f>COUNTIF(Feiertage!$H$3:$H$70,CY4)</f>
        <v>0</v>
      </c>
      <c r="CZ10" s="30">
        <f>COUNTIF(Feiertage!$H$3:$H$70,CZ4)</f>
        <v>0</v>
      </c>
      <c r="DA10" s="30">
        <f>COUNTIF(Feiertage!$H$3:$H$70,DA4)</f>
        <v>0</v>
      </c>
      <c r="DB10" s="30">
        <f>COUNTIF(Feiertage!$H$3:$H$70,DB4)</f>
        <v>0</v>
      </c>
      <c r="DC10" s="30">
        <f>COUNTIF(Feiertage!$H$3:$H$70,DC4)</f>
        <v>0</v>
      </c>
      <c r="DD10" s="30">
        <f>COUNTIF(Feiertage!$H$3:$H$70,DD4)</f>
        <v>0</v>
      </c>
      <c r="DE10" s="30">
        <f>COUNTIF(Feiertage!$H$3:$H$70,DE4)</f>
        <v>0</v>
      </c>
      <c r="DF10" s="30">
        <f>COUNTIF(Feiertage!$H$3:$H$70,DF4)</f>
        <v>0</v>
      </c>
      <c r="DG10" s="30">
        <f>COUNTIF(Feiertage!$H$3:$H$70,DG4)</f>
        <v>0</v>
      </c>
      <c r="DH10" s="30">
        <f>COUNTIF(Feiertage!$H$3:$H$70,DH4)</f>
        <v>1</v>
      </c>
      <c r="DI10" s="30">
        <f>COUNTIF(Feiertage!$H$3:$H$70,DI4)</f>
        <v>0</v>
      </c>
      <c r="DJ10" s="30">
        <f>COUNTIF(Feiertage!$H$3:$H$70,DJ4)</f>
        <v>0</v>
      </c>
      <c r="DK10" s="30">
        <f>COUNTIF(Feiertage!$H$3:$H$70,DK4)</f>
        <v>0</v>
      </c>
      <c r="DL10" s="30">
        <f>COUNTIF(Feiertage!$H$3:$H$70,DL4)</f>
        <v>0</v>
      </c>
      <c r="DM10" s="30">
        <f>COUNTIF(Feiertage!$H$3:$H$70,DM4)</f>
        <v>0</v>
      </c>
      <c r="DN10" s="30">
        <f>COUNTIF(Feiertage!$H$3:$H$70,DN4)</f>
        <v>0</v>
      </c>
      <c r="DO10" s="30">
        <f>COUNTIF(Feiertage!$H$3:$H$70,DO4)</f>
        <v>0</v>
      </c>
      <c r="DP10" s="30">
        <f>COUNTIF(Feiertage!$H$3:$H$70,DP4)</f>
        <v>0</v>
      </c>
      <c r="DQ10" s="30">
        <f>COUNTIF(Feiertage!$H$3:$H$70,DQ4)</f>
        <v>0</v>
      </c>
      <c r="DR10" s="30">
        <f>COUNTIF(Feiertage!$H$3:$H$70,DR4)</f>
        <v>0</v>
      </c>
      <c r="DS10" s="30">
        <f>COUNTIF(Feiertage!$H$3:$H$70,DS4)</f>
        <v>0</v>
      </c>
      <c r="DT10" s="30">
        <f>COUNTIF(Feiertage!$H$3:$H$70,DT4)</f>
        <v>0</v>
      </c>
      <c r="DU10" s="30">
        <f>COUNTIF(Feiertage!$H$3:$H$70,DU4)</f>
        <v>0</v>
      </c>
      <c r="DV10" s="30">
        <f>COUNTIF(Feiertage!$H$3:$H$70,DV4)</f>
        <v>1</v>
      </c>
      <c r="DW10" s="30">
        <f>COUNTIF(Feiertage!$H$3:$H$70,DW4)</f>
        <v>0</v>
      </c>
      <c r="DX10" s="30">
        <f>COUNTIF(Feiertage!$H$3:$H$70,DX4)</f>
        <v>0</v>
      </c>
      <c r="DY10" s="30">
        <f>COUNTIF(Feiertage!$H$3:$H$70,DY4)</f>
        <v>0</v>
      </c>
      <c r="DZ10" s="30">
        <f>COUNTIF(Feiertage!$H$3:$H$70,DZ4)</f>
        <v>0</v>
      </c>
      <c r="EA10" s="30">
        <f>COUNTIF(Feiertage!$H$3:$H$70,EA4)</f>
        <v>0</v>
      </c>
      <c r="EB10" s="30">
        <f>COUNTIF(Feiertage!$H$3:$H$70,EB4)</f>
        <v>0</v>
      </c>
      <c r="EC10" s="30">
        <f>COUNTIF(Feiertage!$H$3:$H$70,EC4)</f>
        <v>0</v>
      </c>
      <c r="ED10" s="30">
        <f>COUNTIF(Feiertage!$H$3:$H$70,ED4)</f>
        <v>0</v>
      </c>
      <c r="EE10" s="30">
        <f>COUNTIF(Feiertage!$H$3:$H$70,EE4)</f>
        <v>0</v>
      </c>
      <c r="EF10" s="30">
        <f>COUNTIF(Feiertage!$H$3:$H$70,EF4)</f>
        <v>0</v>
      </c>
      <c r="EG10" s="30">
        <f>COUNTIF(Feiertage!$H$3:$H$70,EG4)</f>
        <v>0</v>
      </c>
      <c r="EH10" s="30">
        <f>COUNTIF(Feiertage!$H$3:$H$70,EH4)</f>
        <v>0</v>
      </c>
      <c r="EI10" s="30">
        <f>COUNTIF(Feiertage!$H$3:$H$70,EI4)</f>
        <v>0</v>
      </c>
      <c r="EJ10" s="30">
        <f>COUNTIF(Feiertage!$H$3:$H$70,EJ4)</f>
        <v>0</v>
      </c>
      <c r="EK10" s="30">
        <f>COUNTIF(Feiertage!$H$3:$H$70,EK4)</f>
        <v>0</v>
      </c>
      <c r="EL10" s="30">
        <f>COUNTIF(Feiertage!$H$3:$H$70,EL4)</f>
        <v>0</v>
      </c>
      <c r="EM10" s="30">
        <f>COUNTIF(Feiertage!$H$3:$H$70,EM4)</f>
        <v>0</v>
      </c>
      <c r="EN10" s="30">
        <f>COUNTIF(Feiertage!$H$3:$H$70,EN4)</f>
        <v>0</v>
      </c>
      <c r="EO10" s="30">
        <f>COUNTIF(Feiertage!$H$3:$H$70,EO4)</f>
        <v>0</v>
      </c>
      <c r="EP10" s="30">
        <f>COUNTIF(Feiertage!$H$3:$H$70,EP4)</f>
        <v>0</v>
      </c>
      <c r="EQ10" s="30">
        <f>COUNTIF(Feiertage!$H$3:$H$70,EQ4)</f>
        <v>0</v>
      </c>
      <c r="ER10" s="30">
        <f>COUNTIF(Feiertage!$H$3:$H$70,ER4)</f>
        <v>0</v>
      </c>
      <c r="ES10" s="30">
        <f>COUNTIF(Feiertage!$H$3:$H$70,ES4)</f>
        <v>0</v>
      </c>
      <c r="ET10" s="30">
        <f>COUNTIF(Feiertage!$H$3:$H$70,ET4)</f>
        <v>1</v>
      </c>
      <c r="EU10" s="30">
        <f>COUNTIF(Feiertage!$H$3:$H$70,EU4)</f>
        <v>0</v>
      </c>
      <c r="EV10" s="30">
        <f>COUNTIF(Feiertage!$H$3:$H$70,EV4)</f>
        <v>0</v>
      </c>
      <c r="EW10" s="30">
        <f>COUNTIF(Feiertage!$H$3:$H$70,EW4)</f>
        <v>0</v>
      </c>
      <c r="EX10" s="30">
        <f>COUNTIF(Feiertage!$H$3:$H$70,EX4)</f>
        <v>0</v>
      </c>
      <c r="EY10" s="30">
        <f>COUNTIF(Feiertage!$H$3:$H$70,EY4)</f>
        <v>0</v>
      </c>
      <c r="EZ10" s="30">
        <f>COUNTIF(Feiertage!$H$3:$H$70,EZ4)</f>
        <v>0</v>
      </c>
      <c r="FA10" s="30">
        <f>COUNTIF(Feiertage!$H$3:$H$70,FA4)</f>
        <v>0</v>
      </c>
      <c r="FB10" s="30">
        <f>COUNTIF(Feiertage!$H$3:$H$70,FB4)</f>
        <v>0</v>
      </c>
      <c r="FC10" s="30">
        <f>COUNTIF(Feiertage!$H$3:$H$70,FC4)</f>
        <v>0</v>
      </c>
      <c r="FD10" s="30">
        <f>COUNTIF(Feiertage!$H$3:$H$70,FD4)</f>
        <v>0</v>
      </c>
      <c r="FE10" s="30">
        <f>COUNTIF(Feiertage!$H$3:$H$70,FE4)</f>
        <v>1</v>
      </c>
      <c r="FF10" s="30">
        <f>COUNTIF(Feiertage!$H$3:$H$70,FF4)</f>
        <v>0</v>
      </c>
      <c r="FG10" s="30">
        <f>COUNTIF(Feiertage!$H$3:$H$70,FG4)</f>
        <v>0</v>
      </c>
      <c r="FH10" s="30">
        <f>COUNTIF(Feiertage!$H$3:$H$70,FH4)</f>
        <v>0</v>
      </c>
      <c r="FI10" s="30">
        <f>COUNTIF(Feiertage!$H$3:$H$70,FI4)</f>
        <v>0</v>
      </c>
      <c r="FJ10" s="30">
        <f>COUNTIF(Feiertage!$H$3:$H$70,FJ4)</f>
        <v>0</v>
      </c>
      <c r="FK10" s="30">
        <f>COUNTIF(Feiertage!$H$3:$H$70,FK4)</f>
        <v>0</v>
      </c>
      <c r="FL10" s="30">
        <f>COUNTIF(Feiertage!$H$3:$H$70,FL4)</f>
        <v>0</v>
      </c>
      <c r="FM10" s="30">
        <f>COUNTIF(Feiertage!$H$3:$H$70,FM4)</f>
        <v>0</v>
      </c>
      <c r="FN10" s="30">
        <f>COUNTIF(Feiertage!$H$3:$H$70,FN4)</f>
        <v>0</v>
      </c>
      <c r="FO10" s="30">
        <f>COUNTIF(Feiertage!$H$3:$H$70,FO4)</f>
        <v>1</v>
      </c>
      <c r="FP10" s="30">
        <f>COUNTIF(Feiertage!$H$3:$H$70,FP4)</f>
        <v>0</v>
      </c>
      <c r="FQ10" s="30">
        <f>COUNTIF(Feiertage!$H$3:$H$70,FQ4)</f>
        <v>0</v>
      </c>
      <c r="FR10" s="30">
        <f>COUNTIF(Feiertage!$H$3:$H$70,FR4)</f>
        <v>0</v>
      </c>
      <c r="FS10" s="30">
        <f>COUNTIF(Feiertage!$H$3:$H$70,FS4)</f>
        <v>0</v>
      </c>
      <c r="FT10" s="30">
        <f>COUNTIF(Feiertage!$H$3:$H$70,FT4)</f>
        <v>0</v>
      </c>
      <c r="FU10" s="30">
        <f>COUNTIF(Feiertage!$H$3:$H$70,FU4)</f>
        <v>0</v>
      </c>
      <c r="FV10" s="30">
        <f>COUNTIF(Feiertage!$H$3:$H$70,FV4)</f>
        <v>0</v>
      </c>
      <c r="FW10" s="30">
        <f>COUNTIF(Feiertage!$H$3:$H$70,FW4)</f>
        <v>0</v>
      </c>
      <c r="FX10" s="30">
        <f>COUNTIF(Feiertage!$H$3:$H$70,FX4)</f>
        <v>0</v>
      </c>
      <c r="FY10" s="30">
        <f>COUNTIF(Feiertage!$H$3:$H$70,FY4)</f>
        <v>0</v>
      </c>
      <c r="FZ10" s="30">
        <f>COUNTIF(Feiertage!$H$3:$H$70,FZ4)</f>
        <v>0</v>
      </c>
      <c r="GA10" s="30">
        <f>COUNTIF(Feiertage!$H$3:$H$70,GA4)</f>
        <v>0</v>
      </c>
      <c r="GB10" s="30">
        <f>COUNTIF(Feiertage!$H$3:$H$70,GB4)</f>
        <v>0</v>
      </c>
      <c r="GC10" s="30">
        <f>COUNTIF(Feiertage!$H$3:$H$70,GC4)</f>
        <v>0</v>
      </c>
      <c r="GD10" s="30">
        <f>COUNTIF(Feiertage!$H$3:$H$70,GD4)</f>
        <v>0</v>
      </c>
      <c r="GE10" s="30">
        <f>IF(GE4="","",COUNTIF(Feiertage!$H$3:$H$70,GE4))</f>
        <v>0</v>
      </c>
      <c r="GF10" s="30">
        <f>COUNTIF(Feiertage!$H$3:$H$70,GF4)</f>
        <v>0</v>
      </c>
      <c r="GG10" s="30">
        <f>COUNTIF(Feiertage!$H$3:$H$70,GG4)</f>
        <v>0</v>
      </c>
      <c r="GH10" s="30">
        <f>COUNTIF(Feiertage!$H$3:$H$70,GH4)</f>
        <v>0</v>
      </c>
      <c r="GI10" s="30">
        <f>COUNTIF(Feiertage!$H$3:$H$70,GI4)</f>
        <v>0</v>
      </c>
      <c r="GJ10" s="30">
        <f>COUNTIF(Feiertage!$H$3:$H$70,GJ4)</f>
        <v>0</v>
      </c>
      <c r="GK10" s="30">
        <f>COUNTIF(Feiertage!$H$3:$H$70,GK4)</f>
        <v>0</v>
      </c>
      <c r="GL10" s="30">
        <f>COUNTIF(Feiertage!$H$3:$H$70,GL4)</f>
        <v>0</v>
      </c>
      <c r="GM10" s="30">
        <f>COUNTIF(Feiertage!$H$3:$H$70,GM4)</f>
        <v>0</v>
      </c>
      <c r="GN10" s="30">
        <f>COUNTIF(Feiertage!$H$3:$H$70,GN4)</f>
        <v>0</v>
      </c>
      <c r="GO10" s="30">
        <f>COUNTIF(Feiertage!$H$3:$H$70,GO4)</f>
        <v>0</v>
      </c>
      <c r="GP10" s="30">
        <f>COUNTIF(Feiertage!$H$3:$H$70,GP4)</f>
        <v>0</v>
      </c>
      <c r="GQ10" s="30">
        <f>COUNTIF(Feiertage!$H$3:$H$70,GQ4)</f>
        <v>0</v>
      </c>
      <c r="GR10" s="30">
        <f>COUNTIF(Feiertage!$H$3:$H$70,GR4)</f>
        <v>0</v>
      </c>
      <c r="GS10" s="30">
        <f>COUNTIF(Feiertage!$H$3:$H$70,GS4)</f>
        <v>0</v>
      </c>
      <c r="GT10" s="30">
        <f>COUNTIF(Feiertage!$H$3:$H$70,GT4)</f>
        <v>0</v>
      </c>
      <c r="GU10" s="30">
        <f>COUNTIF(Feiertage!$H$3:$H$70,GU4)</f>
        <v>0</v>
      </c>
      <c r="GV10" s="30">
        <f>COUNTIF(Feiertage!$H$3:$H$70,GV4)</f>
        <v>0</v>
      </c>
      <c r="GW10" s="30">
        <f>COUNTIF(Feiertage!$H$3:$H$70,GW4)</f>
        <v>0</v>
      </c>
      <c r="GX10" s="30">
        <f>COUNTIF(Feiertage!$H$3:$H$70,GX4)</f>
        <v>0</v>
      </c>
      <c r="GY10" s="30">
        <f>COUNTIF(Feiertage!$H$3:$H$70,GY4)</f>
        <v>0</v>
      </c>
      <c r="GZ10" s="30">
        <f>COUNTIF(Feiertage!$H$3:$H$70,GZ4)</f>
        <v>0</v>
      </c>
      <c r="HA10" s="30">
        <f>COUNTIF(Feiertage!$H$3:$H$70,HA4)</f>
        <v>0</v>
      </c>
      <c r="HB10" s="30">
        <f>COUNTIF(Feiertage!$H$3:$H$70,HB4)</f>
        <v>0</v>
      </c>
      <c r="HC10" s="30">
        <f>COUNTIF(Feiertage!$H$3:$H$70,HC4)</f>
        <v>0</v>
      </c>
      <c r="HD10" s="30">
        <f>COUNTIF(Feiertage!$H$3:$H$70,HD4)</f>
        <v>0</v>
      </c>
      <c r="HE10" s="30">
        <f>COUNTIF(Feiertage!$H$3:$H$70,HE4)</f>
        <v>0</v>
      </c>
      <c r="HF10" s="30">
        <f>COUNTIF(Feiertage!$H$3:$H$70,HF4)</f>
        <v>0</v>
      </c>
      <c r="HG10" s="30">
        <f>COUNTIF(Feiertage!$H$3:$H$70,HG4)</f>
        <v>0</v>
      </c>
      <c r="HH10" s="30">
        <f>COUNTIF(Feiertage!$H$3:$H$70,HH4)</f>
        <v>0</v>
      </c>
      <c r="HI10" s="30">
        <f>COUNTIF(Feiertage!$H$3:$H$70,HI4)</f>
        <v>0</v>
      </c>
      <c r="HJ10" s="30">
        <f>COUNTIF(Feiertage!$H$3:$H$70,HJ4)</f>
        <v>0</v>
      </c>
      <c r="HK10" s="30">
        <f>COUNTIF(Feiertage!$H$3:$H$70,HK4)</f>
        <v>0</v>
      </c>
      <c r="HL10" s="30">
        <f>COUNTIF(Feiertage!$H$3:$H$70,HL4)</f>
        <v>0</v>
      </c>
      <c r="HM10" s="30">
        <f>COUNTIF(Feiertage!$H$3:$H$70,HM4)</f>
        <v>0</v>
      </c>
      <c r="HN10" s="30">
        <f>COUNTIF(Feiertage!$H$3:$H$70,HN4)</f>
        <v>0</v>
      </c>
      <c r="HO10" s="30">
        <f>COUNTIF(Feiertage!$H$3:$H$70,HO4)</f>
        <v>0</v>
      </c>
      <c r="HP10" s="30">
        <f>COUNTIF(Feiertage!$H$3:$H$70,HP4)</f>
        <v>0</v>
      </c>
      <c r="HQ10" s="30">
        <f>COUNTIF(Feiertage!$H$3:$H$70,HQ4)</f>
        <v>0</v>
      </c>
      <c r="HR10" s="30">
        <f>COUNTIF(Feiertage!$H$3:$H$70,HR4)</f>
        <v>0</v>
      </c>
      <c r="HS10" s="30">
        <f>COUNTIF(Feiertage!$H$3:$H$70,HS4)</f>
        <v>0</v>
      </c>
      <c r="HT10" s="30">
        <f>COUNTIF(Feiertage!$H$3:$H$70,HT4)</f>
        <v>0</v>
      </c>
      <c r="HU10" s="30">
        <f>COUNTIF(Feiertage!$H$3:$H$70,HU4)</f>
        <v>0</v>
      </c>
      <c r="HV10" s="30">
        <f>COUNTIF(Feiertage!$H$3:$H$70,HV4)</f>
        <v>0</v>
      </c>
      <c r="HW10" s="30">
        <f>COUNTIF(Feiertage!$H$3:$H$70,HW4)</f>
        <v>0</v>
      </c>
      <c r="HX10" s="30">
        <f>COUNTIF(Feiertage!$H$3:$H$70,HX4)</f>
        <v>1</v>
      </c>
      <c r="HY10" s="30">
        <f>COUNTIF(Feiertage!$H$3:$H$70,HY4)</f>
        <v>0</v>
      </c>
      <c r="HZ10" s="30">
        <f>COUNTIF(Feiertage!$H$3:$H$70,HZ4)</f>
        <v>0</v>
      </c>
      <c r="IA10" s="30">
        <f>COUNTIF(Feiertage!$H$3:$H$70,IA4)</f>
        <v>0</v>
      </c>
      <c r="IB10" s="30">
        <f>COUNTIF(Feiertage!$H$3:$H$70,IB4)</f>
        <v>0</v>
      </c>
      <c r="IC10" s="30">
        <f>COUNTIF(Feiertage!$H$3:$H$70,IC4)</f>
        <v>0</v>
      </c>
      <c r="ID10" s="30">
        <f>COUNTIF(Feiertage!$H$3:$H$70,ID4)</f>
        <v>0</v>
      </c>
      <c r="IE10" s="30">
        <f>COUNTIF(Feiertage!$H$3:$H$70,IE4)</f>
        <v>0</v>
      </c>
      <c r="IF10" s="30">
        <f>COUNTIF(Feiertage!$H$3:$H$70,IF4)</f>
        <v>0</v>
      </c>
      <c r="IG10" s="30">
        <f>COUNTIF(Feiertage!$H$3:$H$70,IG4)</f>
        <v>0</v>
      </c>
      <c r="IH10" s="30">
        <f>COUNTIF(Feiertage!$H$3:$H$70,IH4)</f>
        <v>0</v>
      </c>
      <c r="II10" s="30">
        <f>COUNTIF(Feiertage!$H$3:$H$70,II4)</f>
        <v>0</v>
      </c>
      <c r="IJ10" s="30">
        <f>COUNTIF(Feiertage!$H$3:$H$70,IJ4)</f>
        <v>0</v>
      </c>
      <c r="IK10" s="30">
        <f>COUNTIF(Feiertage!$H$3:$H$70,IK4)</f>
        <v>0</v>
      </c>
      <c r="IL10" s="30">
        <f>COUNTIF(Feiertage!$H$3:$H$70,IL4)</f>
        <v>0</v>
      </c>
      <c r="IM10" s="30">
        <f>COUNTIF(Feiertage!$H$3:$H$70,IM4)</f>
        <v>0</v>
      </c>
      <c r="IN10" s="30">
        <f>COUNTIF(Feiertage!$H$3:$H$70,IN4)</f>
        <v>0</v>
      </c>
      <c r="IO10" s="30">
        <f>COUNTIF(Feiertage!$H$3:$H$70,IO4)</f>
        <v>0</v>
      </c>
      <c r="IP10" s="30">
        <f>COUNTIF(Feiertage!$H$3:$H$70,IP4)</f>
        <v>0</v>
      </c>
      <c r="IQ10" s="30">
        <f>COUNTIF(Feiertage!$H$3:$H$70,IQ4)</f>
        <v>0</v>
      </c>
      <c r="IR10" s="30">
        <f>COUNTIF(Feiertage!$H$3:$H$70,IR4)</f>
        <v>0</v>
      </c>
      <c r="IS10" s="30">
        <f>COUNTIF(Feiertage!$H$3:$H$70,IS4)</f>
        <v>0</v>
      </c>
      <c r="IT10" s="30">
        <f>COUNTIF(Feiertage!$H$3:$H$70,IT4)</f>
        <v>0</v>
      </c>
      <c r="IU10" s="30">
        <f>COUNTIF(Feiertage!$H$3:$H$70,IU4)</f>
        <v>0</v>
      </c>
      <c r="IV10" s="30">
        <f>COUNTIF(Feiertage!$H$3:$H$70,IV4)</f>
        <v>0</v>
      </c>
      <c r="IW10" s="30">
        <f>COUNTIF(Feiertage!$H$3:$H$70,IW4)</f>
        <v>0</v>
      </c>
      <c r="IX10" s="30">
        <f>COUNTIF(Feiertage!$H$3:$H$70,IX4)</f>
        <v>0</v>
      </c>
      <c r="IY10" s="30">
        <f>COUNTIF(Feiertage!$H$3:$H$70,IY4)</f>
        <v>0</v>
      </c>
      <c r="IZ10" s="30">
        <f>COUNTIF(Feiertage!$H$3:$H$70,IZ4)</f>
        <v>0</v>
      </c>
      <c r="JA10" s="30">
        <f>COUNTIF(Feiertage!$H$3:$H$70,JA4)</f>
        <v>0</v>
      </c>
      <c r="JB10" s="30">
        <f>COUNTIF(Feiertage!$H$3:$H$70,JB4)</f>
        <v>0</v>
      </c>
      <c r="JC10" s="30">
        <f>COUNTIF(Feiertage!$H$3:$H$70,JC4)</f>
        <v>0</v>
      </c>
      <c r="JD10" s="30">
        <f>COUNTIF(Feiertage!$H$3:$H$70,JD4)</f>
        <v>0</v>
      </c>
      <c r="JE10" s="30">
        <f>COUNTIF(Feiertage!$H$3:$H$70,JE4)</f>
        <v>0</v>
      </c>
      <c r="JF10" s="30">
        <f>COUNTIF(Feiertage!$H$3:$H$70,JF4)</f>
        <v>0</v>
      </c>
      <c r="JG10" s="30">
        <f>COUNTIF(Feiertage!$H$3:$H$70,JG4)</f>
        <v>0</v>
      </c>
      <c r="JH10" s="30">
        <f>COUNTIF(Feiertage!$H$3:$H$70,JH4)</f>
        <v>0</v>
      </c>
      <c r="JI10" s="30">
        <f>COUNTIF(Feiertage!$H$3:$H$70,JI4)</f>
        <v>0</v>
      </c>
      <c r="JJ10" s="30">
        <f>COUNTIF(Feiertage!$H$3:$H$70,JJ4)</f>
        <v>0</v>
      </c>
      <c r="JK10" s="30">
        <f>COUNTIF(Feiertage!$H$3:$H$70,JK4)</f>
        <v>0</v>
      </c>
      <c r="JL10" s="30">
        <f>COUNTIF(Feiertage!$H$3:$H$70,JL4)</f>
        <v>0</v>
      </c>
      <c r="JM10" s="30">
        <f>COUNTIF(Feiertage!$H$3:$H$70,JM4)</f>
        <v>0</v>
      </c>
      <c r="JN10" s="30">
        <f>COUNTIF(Feiertage!$H$3:$H$70,JN4)</f>
        <v>0</v>
      </c>
      <c r="JO10" s="30">
        <f>COUNTIF(Feiertage!$H$3:$H$70,JO4)</f>
        <v>0</v>
      </c>
      <c r="JP10" s="30">
        <f>COUNTIF(Feiertage!$H$3:$H$70,JP4)</f>
        <v>0</v>
      </c>
      <c r="JQ10" s="30">
        <f>COUNTIF(Feiertage!$H$3:$H$70,JQ4)</f>
        <v>0</v>
      </c>
      <c r="JR10" s="30">
        <f>COUNTIF(Feiertage!$H$3:$H$70,JR4)</f>
        <v>0</v>
      </c>
      <c r="JS10" s="30">
        <f>COUNTIF(Feiertage!$H$3:$H$70,JS4)</f>
        <v>0</v>
      </c>
      <c r="JT10" s="30">
        <f>COUNTIF(Feiertage!$H$3:$H$70,JT4)</f>
        <v>0</v>
      </c>
      <c r="JU10" s="30">
        <f>COUNTIF(Feiertage!$H$3:$H$70,JU4)</f>
        <v>0</v>
      </c>
      <c r="JV10" s="30">
        <f>COUNTIF(Feiertage!$H$3:$H$70,JV4)</f>
        <v>0</v>
      </c>
      <c r="JW10" s="30">
        <f>COUNTIF(Feiertage!$H$3:$H$70,JW4)</f>
        <v>0</v>
      </c>
      <c r="JX10" s="30">
        <f>COUNTIF(Feiertage!$H$3:$H$70,JX4)</f>
        <v>0</v>
      </c>
      <c r="JY10" s="30">
        <f>COUNTIF(Feiertage!$H$3:$H$70,JY4)</f>
        <v>0</v>
      </c>
      <c r="JZ10" s="30">
        <f>COUNTIF(Feiertage!$H$3:$H$70,JZ4)</f>
        <v>0</v>
      </c>
      <c r="KA10" s="30">
        <f>COUNTIF(Feiertage!$H$3:$H$70,KA4)</f>
        <v>0</v>
      </c>
      <c r="KB10" s="30">
        <f>COUNTIF(Feiertage!$H$3:$H$70,KB4)</f>
        <v>0</v>
      </c>
      <c r="KC10" s="30">
        <f>COUNTIF(Feiertage!$H$3:$H$70,KC4)</f>
        <v>0</v>
      </c>
      <c r="KD10" s="30">
        <f>COUNTIF(Feiertage!$H$3:$H$70,KD4)</f>
        <v>0</v>
      </c>
      <c r="KE10" s="30">
        <f>COUNTIF(Feiertage!$H$3:$H$70,KE4)</f>
        <v>0</v>
      </c>
      <c r="KF10" s="30">
        <f>COUNTIF(Feiertage!$H$3:$H$70,KF4)</f>
        <v>0</v>
      </c>
      <c r="KG10" s="30">
        <f>COUNTIF(Feiertage!$H$3:$H$70,KG4)</f>
        <v>0</v>
      </c>
      <c r="KH10" s="30">
        <f>COUNTIF(Feiertage!$H$3:$H$70,KH4)</f>
        <v>0</v>
      </c>
      <c r="KI10" s="30">
        <f>COUNTIF(Feiertage!$H$3:$H$70,KI4)</f>
        <v>0</v>
      </c>
      <c r="KJ10" s="30">
        <f>COUNTIF(Feiertage!$H$3:$H$70,KJ4)</f>
        <v>0</v>
      </c>
      <c r="KK10" s="30">
        <f>COUNTIF(Feiertage!$H$3:$H$70,KK4)</f>
        <v>0</v>
      </c>
      <c r="KL10" s="30">
        <f>COUNTIF(Feiertage!$H$3:$H$70,KL4)</f>
        <v>0</v>
      </c>
      <c r="KM10" s="30">
        <f>COUNTIF(Feiertage!$H$3:$H$70,KM4)</f>
        <v>0</v>
      </c>
      <c r="KN10" s="30">
        <f>COUNTIF(Feiertage!$H$3:$H$70,KN4)</f>
        <v>0</v>
      </c>
      <c r="KO10" s="30">
        <f>COUNTIF(Feiertage!$H$3:$H$70,KO4)</f>
        <v>0</v>
      </c>
      <c r="KP10" s="30">
        <f>COUNTIF(Feiertage!$H$3:$H$70,KP4)</f>
        <v>0</v>
      </c>
      <c r="KQ10" s="30">
        <f>COUNTIF(Feiertage!$H$3:$H$70,KQ4)</f>
        <v>0</v>
      </c>
      <c r="KR10" s="30">
        <f>COUNTIF(Feiertage!$H$3:$H$70,KR4)</f>
        <v>1</v>
      </c>
      <c r="KS10" s="30">
        <f>COUNTIF(Feiertage!$H$3:$H$70,KS4)</f>
        <v>0</v>
      </c>
      <c r="KT10" s="30">
        <f>COUNTIF(Feiertage!$H$3:$H$70,KT4)</f>
        <v>0</v>
      </c>
      <c r="KU10" s="30">
        <f>COUNTIF(Feiertage!$H$3:$H$70,KU4)</f>
        <v>0</v>
      </c>
      <c r="KV10" s="30">
        <f>COUNTIF(Feiertage!$H$3:$H$70,KV4)</f>
        <v>0</v>
      </c>
      <c r="KW10" s="30">
        <f>COUNTIF(Feiertage!$H$3:$H$70,KW4)</f>
        <v>0</v>
      </c>
      <c r="KX10" s="30">
        <f>COUNTIF(Feiertage!$H$3:$H$70,KX4)</f>
        <v>1</v>
      </c>
      <c r="KY10" s="30">
        <f>COUNTIF(Feiertage!$H$3:$H$70,KY4)</f>
        <v>0</v>
      </c>
      <c r="KZ10" s="30">
        <f>COUNTIF(Feiertage!$H$3:$H$70,KZ4)</f>
        <v>0</v>
      </c>
      <c r="LA10" s="30">
        <f>COUNTIF(Feiertage!$H$3:$H$70,LA4)</f>
        <v>0</v>
      </c>
      <c r="LB10" s="30">
        <f>COUNTIF(Feiertage!$H$3:$H$70,LB4)</f>
        <v>0</v>
      </c>
      <c r="LC10" s="30">
        <f>COUNTIF(Feiertage!$H$3:$H$70,LC4)</f>
        <v>0</v>
      </c>
      <c r="LD10" s="30">
        <f>COUNTIF(Feiertage!$H$3:$H$70,LD4)</f>
        <v>0</v>
      </c>
      <c r="LE10" s="30">
        <f>COUNTIF(Feiertage!$H$3:$H$70,LE4)</f>
        <v>0</v>
      </c>
      <c r="LF10" s="30">
        <f>COUNTIF(Feiertage!$H$3:$H$70,LF4)</f>
        <v>0</v>
      </c>
      <c r="LG10" s="30">
        <f>COUNTIF(Feiertage!$H$3:$H$70,LG4)</f>
        <v>0</v>
      </c>
      <c r="LH10" s="30">
        <f>COUNTIF(Feiertage!$H$3:$H$70,LH4)</f>
        <v>0</v>
      </c>
      <c r="LI10" s="30">
        <f>COUNTIF(Feiertage!$H$3:$H$70,LI4)</f>
        <v>0</v>
      </c>
      <c r="LJ10" s="30">
        <f>COUNTIF(Feiertage!$H$3:$H$70,LJ4)</f>
        <v>0</v>
      </c>
      <c r="LK10" s="30">
        <f>COUNTIF(Feiertage!$H$3:$H$70,LK4)</f>
        <v>0</v>
      </c>
      <c r="LL10" s="30">
        <f>COUNTIF(Feiertage!$H$3:$H$70,LL4)</f>
        <v>0</v>
      </c>
      <c r="LM10" s="30">
        <f>COUNTIF(Feiertage!$H$3:$H$70,LM4)</f>
        <v>0</v>
      </c>
      <c r="LN10" s="30">
        <f>COUNTIF(Feiertage!$H$3:$H$70,LN4)</f>
        <v>0</v>
      </c>
      <c r="LO10" s="30">
        <f>COUNTIF(Feiertage!$H$3:$H$70,LO4)</f>
        <v>0</v>
      </c>
      <c r="LP10" s="30">
        <f>COUNTIF(Feiertage!$H$3:$H$70,LP4)</f>
        <v>0</v>
      </c>
      <c r="LQ10" s="30">
        <f>COUNTIF(Feiertage!$H$3:$H$70,LQ4)</f>
        <v>0</v>
      </c>
      <c r="LR10" s="30">
        <f>COUNTIF(Feiertage!$H$3:$H$70,LR4)</f>
        <v>0</v>
      </c>
      <c r="LS10" s="30">
        <f>COUNTIF(Feiertage!$H$3:$H$70,LS4)</f>
        <v>1</v>
      </c>
      <c r="LT10" s="30">
        <f>COUNTIF(Feiertage!$H$3:$H$70,LT4)</f>
        <v>0</v>
      </c>
      <c r="LU10" s="30">
        <f>COUNTIF(Feiertage!$H$3:$H$70,LU4)</f>
        <v>0</v>
      </c>
      <c r="LV10" s="30">
        <f>COUNTIF(Feiertage!$H$3:$H$70,LV4)</f>
        <v>0</v>
      </c>
      <c r="LW10" s="30">
        <f>COUNTIF(Feiertage!$H$3:$H$70,LW4)</f>
        <v>0</v>
      </c>
      <c r="LX10" s="30">
        <f>COUNTIF(Feiertage!$H$3:$H$70,LX4)</f>
        <v>0</v>
      </c>
      <c r="LY10" s="30">
        <f>COUNTIF(Feiertage!$H$3:$H$70,LY4)</f>
        <v>0</v>
      </c>
      <c r="LZ10" s="30">
        <f>COUNTIF(Feiertage!$H$3:$H$70,LZ4)</f>
        <v>0</v>
      </c>
      <c r="MA10" s="30">
        <f>COUNTIF(Feiertage!$H$3:$H$70,MA4)</f>
        <v>0</v>
      </c>
      <c r="MB10" s="30">
        <f>COUNTIF(Feiertage!$H$3:$H$70,MB4)</f>
        <v>0</v>
      </c>
      <c r="MC10" s="30">
        <f>COUNTIF(Feiertage!$H$3:$H$70,MC4)</f>
        <v>0</v>
      </c>
      <c r="MD10" s="30">
        <f>COUNTIF(Feiertage!$H$3:$H$70,MD4)</f>
        <v>0</v>
      </c>
      <c r="ME10" s="30">
        <f>COUNTIF(Feiertage!$H$3:$H$70,ME4)</f>
        <v>0</v>
      </c>
      <c r="MF10" s="30">
        <f>COUNTIF(Feiertage!$H$3:$H$70,MF4)</f>
        <v>0</v>
      </c>
      <c r="MG10" s="30">
        <f>COUNTIF(Feiertage!$H$3:$H$70,MG4)</f>
        <v>0</v>
      </c>
      <c r="MH10" s="30">
        <f>COUNTIF(Feiertage!$H$3:$H$70,MH4)</f>
        <v>0</v>
      </c>
      <c r="MI10" s="30">
        <f>COUNTIF(Feiertage!$H$3:$H$70,MI4)</f>
        <v>0</v>
      </c>
      <c r="MJ10" s="30">
        <f>COUNTIF(Feiertage!$H$3:$H$70,MJ4)</f>
        <v>0</v>
      </c>
      <c r="MK10" s="30">
        <f>COUNTIF(Feiertage!$H$3:$H$70,MK4)</f>
        <v>0</v>
      </c>
      <c r="ML10" s="30">
        <f>COUNTIF(Feiertage!$H$3:$H$70,ML4)</f>
        <v>0</v>
      </c>
      <c r="MM10" s="30">
        <f>COUNTIF(Feiertage!$H$3:$H$70,MM4)</f>
        <v>0</v>
      </c>
      <c r="MN10" s="30">
        <f>COUNTIF(Feiertage!$H$3:$H$70,MN4)</f>
        <v>0</v>
      </c>
      <c r="MO10" s="30">
        <f>COUNTIF(Feiertage!$H$3:$H$70,MO4)</f>
        <v>0</v>
      </c>
      <c r="MP10" s="30">
        <f>COUNTIF(Feiertage!$H$3:$H$70,MP4)</f>
        <v>0</v>
      </c>
      <c r="MQ10" s="30">
        <f>COUNTIF(Feiertage!$H$3:$H$70,MQ4)</f>
        <v>0</v>
      </c>
      <c r="MR10" s="30">
        <f>COUNTIF(Feiertage!$H$3:$H$70,MR4)</f>
        <v>0</v>
      </c>
      <c r="MS10" s="30">
        <f>COUNTIF(Feiertage!$H$3:$H$70,MS4)</f>
        <v>0</v>
      </c>
      <c r="MT10" s="30">
        <f>COUNTIF(Feiertage!$H$3:$H$70,MT4)</f>
        <v>0</v>
      </c>
      <c r="MU10" s="30">
        <f>COUNTIF(Feiertage!$H$3:$H$70,MU4)</f>
        <v>0</v>
      </c>
      <c r="MV10" s="30">
        <f>COUNTIF(Feiertage!$H$3:$H$70,MV4)</f>
        <v>0</v>
      </c>
      <c r="MW10" s="30">
        <f>COUNTIF(Feiertage!$H$3:$H$70,MW4)</f>
        <v>0</v>
      </c>
      <c r="MX10" s="30">
        <f>COUNTIF(Feiertage!$H$3:$H$70,MX4)</f>
        <v>0</v>
      </c>
      <c r="MY10" s="30">
        <f>COUNTIF(Feiertage!$H$3:$H$70,MY4)</f>
        <v>0</v>
      </c>
      <c r="MZ10" s="30">
        <f>COUNTIF(Feiertage!$H$3:$H$70,MZ4)</f>
        <v>1</v>
      </c>
      <c r="NA10" s="30">
        <f>COUNTIF(Feiertage!$H$3:$H$70,NA4)</f>
        <v>1</v>
      </c>
      <c r="NB10" s="30">
        <f>COUNTIF(Feiertage!$H$3:$H$70,NB4)</f>
        <v>0</v>
      </c>
      <c r="NC10" s="30">
        <f>COUNTIF(Feiertage!$H$3:$H$70,NC4)</f>
        <v>0</v>
      </c>
      <c r="ND10" s="30">
        <f>COUNTIF(Feiertage!$H$3:$H$70,ND4)</f>
        <v>0</v>
      </c>
      <c r="NE10" s="30">
        <f>COUNTIF(Feiertage!$H$3:$H$70,NE4)</f>
        <v>0</v>
      </c>
      <c r="NF10" s="30">
        <f>COUNTIF(Feiertage!$H$3:$H$70,NF4)</f>
        <v>0</v>
      </c>
      <c r="NG10" s="30">
        <f>COUNTIF(Feiertage!$H$3:$H$70,NG4)</f>
        <v>1</v>
      </c>
      <c r="NH10" s="30">
        <f>COUNTIF(Feiertage!$H$3:$H$70,NH4)</f>
        <v>0</v>
      </c>
      <c r="NI10" s="30">
        <f>COUNTIF(Feiertage!$H$3:$H$70,NI4)</f>
        <v>0</v>
      </c>
      <c r="NJ10" s="30">
        <f>COUNTIF(Feiertage!$H$3:$H$70,NJ4)</f>
        <v>0</v>
      </c>
      <c r="NK10" s="30">
        <f>COUNTIF(Feiertage!$H$3:$H$70,NK4)</f>
        <v>0</v>
      </c>
      <c r="NL10" s="30">
        <f>COUNTIF(Feiertage!$H$3:$H$70,NL4)</f>
        <v>1</v>
      </c>
      <c r="NM10" s="30">
        <f>COUNTIF(Feiertage!$H$3:$H$70,NM4)</f>
        <v>0</v>
      </c>
      <c r="NN10" s="30">
        <f>COUNTIF(Feiertage!$H$3:$H$70,NN4)</f>
        <v>0</v>
      </c>
      <c r="NO10" s="30">
        <f>COUNTIF(Feiertage!$H$3:$H$70,NO4)</f>
        <v>0</v>
      </c>
      <c r="NP10" s="30">
        <f>COUNTIF(Feiertage!$H$3:$H$70,NP4)</f>
        <v>0</v>
      </c>
      <c r="NQ10" s="30">
        <f>COUNTIF(Feiertage!$H$3:$H$70,NQ4)</f>
        <v>0</v>
      </c>
      <c r="NR10" s="30">
        <f>COUNTIF(Feiertage!$H$3:$H$70,NR4)</f>
        <v>0</v>
      </c>
      <c r="NS10" s="30">
        <f>COUNTIF(Feiertage!$H$3:$H$70,NS4)</f>
        <v>0</v>
      </c>
      <c r="NT10" s="30">
        <f>COUNTIF(Feiertage!$H$3:$H$70,NT4)</f>
        <v>0</v>
      </c>
      <c r="NU10" s="30">
        <f>COUNTIF(Feiertage!$H$3:$H$70,NU4)</f>
        <v>0</v>
      </c>
      <c r="NV10" s="30">
        <f>COUNTIF(Feiertage!$H$3:$H$70,NV4)</f>
        <v>0</v>
      </c>
      <c r="NW10" s="30">
        <f>COUNTIF(Feiertage!$H$3:$H$70,NW4)</f>
        <v>0</v>
      </c>
      <c r="NX10" s="30">
        <f>COUNTIF(Feiertage!$H$3:$H$70,NX4)</f>
        <v>0</v>
      </c>
      <c r="NY10" s="30">
        <f>COUNTIF(Feiertage!$H$3:$H$70,NY4)</f>
        <v>0</v>
      </c>
      <c r="NZ10" s="30">
        <f>COUNTIF(Feiertage!$H$3:$H$70,NZ4)</f>
        <v>0</v>
      </c>
      <c r="OA10" s="30">
        <f>COUNTIF(Feiertage!$H$3:$H$70,OA4)</f>
        <v>0</v>
      </c>
      <c r="OB10" s="30">
        <f>COUNTIF(Feiertage!$H$3:$H$70,OB4)</f>
        <v>0</v>
      </c>
      <c r="OC10" s="30">
        <f>COUNTIF(Feiertage!$H$3:$H$70,OC4)</f>
        <v>0</v>
      </c>
      <c r="OD10" s="30">
        <f>COUNTIF(Feiertage!$H$3:$H$70,OD4)</f>
        <v>0</v>
      </c>
      <c r="OE10" s="30">
        <f>COUNTIF(Feiertage!$H$3:$H$70,OE4)</f>
        <v>0</v>
      </c>
      <c r="OF10" s="30">
        <f>COUNTIF(Feiertage!$H$3:$H$70,OF4)</f>
        <v>0</v>
      </c>
      <c r="OG10" s="30">
        <f>COUNTIF(Feiertage!$H$3:$H$70,OG4)</f>
        <v>0</v>
      </c>
      <c r="OH10" s="30">
        <f>COUNTIF(Feiertage!$H$3:$H$70,OH4)</f>
        <v>0</v>
      </c>
      <c r="OI10" s="30">
        <f>COUNTIF(Feiertage!$H$3:$H$70,OI4)</f>
        <v>0</v>
      </c>
      <c r="OJ10" s="30">
        <f>COUNTIF(Feiertage!$H$3:$H$70,OJ4)</f>
        <v>0</v>
      </c>
      <c r="OK10" s="30">
        <f>COUNTIF(Feiertage!$H$3:$H$70,OK4)</f>
        <v>0</v>
      </c>
      <c r="OL10" s="30">
        <f>COUNTIF(Feiertage!$H$3:$H$70,OL4)</f>
        <v>0</v>
      </c>
      <c r="OM10" s="30">
        <f>COUNTIF(Feiertage!$H$3:$H$70,OM4)</f>
        <v>0</v>
      </c>
      <c r="ON10" s="30">
        <f>COUNTIF(Feiertage!$H$3:$H$70,ON4)</f>
        <v>0</v>
      </c>
      <c r="OO10" s="30">
        <f>COUNTIF(Feiertage!$H$3:$H$70,OO4)</f>
        <v>0</v>
      </c>
      <c r="OP10" s="30">
        <f>COUNTIF(Feiertage!$H$3:$H$70,OP4)</f>
        <v>0</v>
      </c>
      <c r="OQ10" s="30">
        <f>COUNTIF(Feiertage!$H$3:$H$70,OQ4)</f>
        <v>0</v>
      </c>
      <c r="OR10" s="30">
        <f>COUNTIF(Feiertage!$H$3:$H$70,OR4)</f>
        <v>0</v>
      </c>
      <c r="OS10" s="30">
        <f>COUNTIF(Feiertage!$H$3:$H$70,OS4)</f>
        <v>0</v>
      </c>
      <c r="OT10" s="30">
        <f>COUNTIF(Feiertage!$H$3:$H$70,OT4)</f>
        <v>0</v>
      </c>
      <c r="OU10" s="30">
        <f>COUNTIF(Feiertage!$H$3:$H$70,OU4)</f>
        <v>0</v>
      </c>
      <c r="OV10" s="30">
        <f>COUNTIF(Feiertage!$H$3:$H$70,OV4)</f>
        <v>0</v>
      </c>
      <c r="OW10" s="30">
        <f>COUNTIF(Feiertage!$H$3:$H$70,OW4)</f>
        <v>0</v>
      </c>
      <c r="OX10" s="30">
        <f>COUNTIF(Feiertage!$H$3:$H$70,OX4)</f>
        <v>0</v>
      </c>
      <c r="OY10" s="30">
        <f>COUNTIF(Feiertage!$H$3:$H$70,OY4)</f>
        <v>0</v>
      </c>
      <c r="OZ10" s="30">
        <f>COUNTIF(Feiertage!$H$3:$H$70,OZ4)</f>
        <v>0</v>
      </c>
      <c r="PA10" s="30">
        <f>COUNTIF(Feiertage!$H$3:$H$70,PA4)</f>
        <v>0</v>
      </c>
      <c r="PB10" s="30">
        <f>COUNTIF(Feiertage!$H$3:$H$70,PB4)</f>
        <v>0</v>
      </c>
      <c r="PC10" s="30">
        <f>COUNTIF(Feiertage!$H$3:$H$70,PC4)</f>
        <v>0</v>
      </c>
      <c r="PD10" s="30">
        <f>COUNTIF(Feiertage!$H$3:$H$70,PD4)</f>
        <v>0</v>
      </c>
      <c r="PE10" s="30">
        <f>COUNTIF(Feiertage!$H$3:$H$70,PE4)</f>
        <v>0</v>
      </c>
      <c r="PF10" s="30">
        <f>COUNTIF(Feiertage!$H$3:$H$70,PF4)</f>
        <v>0</v>
      </c>
      <c r="PG10" s="30">
        <f>COUNTIF(Feiertage!$H$3:$H$70,PG4)</f>
        <v>0</v>
      </c>
      <c r="PH10" s="30">
        <f>COUNTIF(Feiertage!$H$3:$H$70,PH4)</f>
        <v>0</v>
      </c>
      <c r="PI10" s="30">
        <f>COUNTIF(Feiertage!$H$3:$H$70,PI4)</f>
        <v>0</v>
      </c>
      <c r="PJ10" s="30">
        <f>COUNTIF(Feiertage!$H$3:$H$70,PJ4)</f>
        <v>0</v>
      </c>
      <c r="PK10" s="30">
        <f>COUNTIF(Feiertage!$H$3:$H$70,PK4)</f>
        <v>0</v>
      </c>
      <c r="PL10" s="30">
        <f>COUNTIF(Feiertage!$H$3:$H$70,PL4)</f>
        <v>0</v>
      </c>
      <c r="PM10" s="30">
        <f>COUNTIF(Feiertage!$H$3:$H$70,PM4)</f>
        <v>0</v>
      </c>
      <c r="PN10" s="30">
        <f>COUNTIF(Feiertage!$H$3:$H$70,PN4)</f>
        <v>0</v>
      </c>
      <c r="PO10" s="30">
        <f>COUNTIF(Feiertage!$H$3:$H$70,PO4)</f>
        <v>0</v>
      </c>
      <c r="PP10" s="30">
        <f>COUNTIF(Feiertage!$H$3:$H$70,PP4)</f>
        <v>0</v>
      </c>
      <c r="PQ10" s="30">
        <f>COUNTIF(Feiertage!$H$3:$H$70,PQ4)</f>
        <v>0</v>
      </c>
      <c r="PR10" s="30">
        <f>COUNTIF(Feiertage!$H$3:$H$70,PR4)</f>
        <v>0</v>
      </c>
      <c r="PS10" s="30">
        <f>COUNTIF(Feiertage!$H$3:$H$70,PS4)</f>
        <v>0</v>
      </c>
      <c r="PT10" s="30">
        <f>COUNTIF(Feiertage!$H$3:$H$70,PT4)</f>
        <v>0</v>
      </c>
      <c r="PU10" s="30">
        <f>COUNTIF(Feiertage!$H$3:$H$70,PU4)</f>
        <v>0</v>
      </c>
      <c r="PV10" s="30">
        <f>COUNTIF(Feiertage!$H$3:$H$70,PV4)</f>
        <v>0</v>
      </c>
      <c r="PW10" s="30">
        <f>COUNTIF(Feiertage!$H$3:$H$70,PW4)</f>
        <v>0</v>
      </c>
      <c r="PX10" s="30">
        <f>COUNTIF(Feiertage!$H$3:$H$70,PX4)</f>
        <v>0</v>
      </c>
      <c r="PY10" s="30">
        <f>COUNTIF(Feiertage!$H$3:$H$70,PY4)</f>
        <v>0</v>
      </c>
      <c r="PZ10" s="30">
        <f>COUNTIF(Feiertage!$H$3:$H$70,PZ4)</f>
        <v>0</v>
      </c>
      <c r="QA10" s="30">
        <f>COUNTIF(Feiertage!$H$3:$H$70,QA4)</f>
        <v>0</v>
      </c>
      <c r="QB10" s="30">
        <f>COUNTIF(Feiertage!$H$3:$H$70,QB4)</f>
        <v>0</v>
      </c>
      <c r="QC10" s="30">
        <f>COUNTIF(Feiertage!$H$3:$H$70,QC4)</f>
        <v>0</v>
      </c>
      <c r="QD10" s="30">
        <f>COUNTIF(Feiertage!$H$3:$H$70,QD4)</f>
        <v>0</v>
      </c>
      <c r="QE10" s="30">
        <f>COUNTIF(Feiertage!$H$3:$H$70,QE4)</f>
        <v>0</v>
      </c>
      <c r="QF10" s="30">
        <f>COUNTIF(Feiertage!$H$3:$H$70,QF4)</f>
        <v>0</v>
      </c>
      <c r="QG10" s="30">
        <f>COUNTIF(Feiertage!$H$3:$H$70,QG4)</f>
        <v>0</v>
      </c>
      <c r="QH10" s="30">
        <f>COUNTIF(Feiertage!$H$3:$H$70,QH4)</f>
        <v>0</v>
      </c>
      <c r="QI10" s="30">
        <f>COUNTIF(Feiertage!$H$3:$H$70,QI4)</f>
        <v>0</v>
      </c>
      <c r="QJ10" s="30">
        <f>COUNTIF(Feiertage!$H$3:$H$70,QJ4)</f>
        <v>0</v>
      </c>
      <c r="QK10" s="30">
        <f>COUNTIF(Feiertage!$H$3:$H$70,QK4)</f>
        <v>0</v>
      </c>
      <c r="QL10" s="30">
        <f>COUNTIF(Feiertage!$H$3:$H$70,QL4)</f>
        <v>0</v>
      </c>
      <c r="QM10" s="30">
        <f>COUNTIF(Feiertage!$H$3:$H$70,QM4)</f>
        <v>0</v>
      </c>
      <c r="QN10" s="30">
        <f>COUNTIF(Feiertage!$H$3:$H$70,QN4)</f>
        <v>0</v>
      </c>
      <c r="QO10" s="30">
        <f>COUNTIF(Feiertage!$H$3:$H$70,QO4)</f>
        <v>0</v>
      </c>
      <c r="QP10" s="30">
        <f>COUNTIF(Feiertage!$H$3:$H$70,QP4)</f>
        <v>0</v>
      </c>
      <c r="QQ10" s="30">
        <f>COUNTIF(Feiertage!$H$3:$H$70,QQ4)</f>
        <v>0</v>
      </c>
      <c r="QR10" s="30">
        <f>COUNTIF(Feiertage!$H$3:$H$70,QR4)</f>
        <v>0</v>
      </c>
      <c r="QS10" s="30">
        <f>COUNTIF(Feiertage!$H$3:$H$70,QS4)</f>
        <v>0</v>
      </c>
      <c r="QT10" s="30">
        <f>COUNTIF(Feiertage!$H$3:$H$70,QT4)</f>
        <v>0</v>
      </c>
    </row>
    <row r="11" spans="2:468" hidden="1" x14ac:dyDescent="0.25">
      <c r="B11" s="54"/>
      <c r="C11" s="54"/>
      <c r="D11" s="54"/>
      <c r="E11" s="56" t="s">
        <v>86</v>
      </c>
      <c r="F11" s="30">
        <f>COUNTIF(Ferien!$G$2:$R$77,F4)</f>
        <v>1</v>
      </c>
      <c r="G11" s="30">
        <f>COUNTIF(Ferien!$G$2:$R$77,G4)</f>
        <v>1</v>
      </c>
      <c r="H11" s="30">
        <f>COUNTIF(Ferien!$G$2:$R$77,H4)</f>
        <v>1</v>
      </c>
      <c r="I11" s="30">
        <f>COUNTIF(Ferien!$G$2:$R$77,I4)</f>
        <v>1</v>
      </c>
      <c r="J11" s="30">
        <f>COUNTIF(Ferien!$G$2:$R$77,J4)</f>
        <v>1</v>
      </c>
      <c r="K11" s="30">
        <f>COUNTIF(Ferien!$G$2:$R$77,K4)</f>
        <v>1</v>
      </c>
      <c r="L11" s="30">
        <f>COUNTIF(Ferien!$G$2:$R$77,L4)</f>
        <v>1</v>
      </c>
      <c r="M11" s="30">
        <f>COUNTIF(Ferien!$G$2:$R$77,M4)</f>
        <v>0</v>
      </c>
      <c r="N11" s="30">
        <f>COUNTIF(Ferien!$G$2:$R$77,N4)</f>
        <v>0</v>
      </c>
      <c r="O11" s="30">
        <f>COUNTIF(Ferien!$G$2:$R$77,O4)</f>
        <v>0</v>
      </c>
      <c r="P11" s="30">
        <f>COUNTIF(Ferien!$G$2:$R$77,P4)</f>
        <v>0</v>
      </c>
      <c r="Q11" s="30">
        <f>COUNTIF(Ferien!$G$2:$R$77,Q4)</f>
        <v>0</v>
      </c>
      <c r="R11" s="30">
        <f>COUNTIF(Ferien!$G$2:$R$77,R4)</f>
        <v>0</v>
      </c>
      <c r="S11" s="30">
        <f>COUNTIF(Ferien!$G$2:$R$77,S4)</f>
        <v>0</v>
      </c>
      <c r="T11" s="30">
        <f>COUNTIF(Ferien!$G$2:$R$77,T4)</f>
        <v>0</v>
      </c>
      <c r="U11" s="30">
        <f>COUNTIF(Ferien!$G$2:$R$77,U4)</f>
        <v>0</v>
      </c>
      <c r="V11" s="30">
        <f>COUNTIF(Ferien!$G$2:$R$77,V4)</f>
        <v>0</v>
      </c>
      <c r="W11" s="30">
        <f>COUNTIF(Ferien!$G$2:$R$77,W4)</f>
        <v>0</v>
      </c>
      <c r="X11" s="30">
        <f>COUNTIF(Ferien!$G$2:$R$77,X4)</f>
        <v>0</v>
      </c>
      <c r="Y11" s="30">
        <f>COUNTIF(Ferien!$G$2:$R$77,Y4)</f>
        <v>0</v>
      </c>
      <c r="Z11" s="30">
        <f>COUNTIF(Ferien!$G$2:$R$77,Z4)</f>
        <v>0</v>
      </c>
      <c r="AA11" s="30">
        <f>COUNTIF(Ferien!$G$2:$R$77,AA4)</f>
        <v>0</v>
      </c>
      <c r="AB11" s="30">
        <f>COUNTIF(Ferien!$G$2:$R$77,AB4)</f>
        <v>0</v>
      </c>
      <c r="AC11" s="30">
        <f>COUNTIF(Ferien!$G$2:$R$77,AC4)</f>
        <v>0</v>
      </c>
      <c r="AD11" s="30">
        <f>COUNTIF(Ferien!$G$2:$R$77,AD4)</f>
        <v>0</v>
      </c>
      <c r="AE11" s="30">
        <f>COUNTIF(Ferien!$G$2:$R$77,AE4)</f>
        <v>0</v>
      </c>
      <c r="AF11" s="30">
        <f>COUNTIF(Ferien!$G$2:$R$77,AF4)</f>
        <v>0</v>
      </c>
      <c r="AG11" s="30">
        <f>COUNTIF(Ferien!$G$2:$R$77,AG4)</f>
        <v>0</v>
      </c>
      <c r="AH11" s="30">
        <f>COUNTIF(Ferien!$G$2:$R$77,AH4)</f>
        <v>0</v>
      </c>
      <c r="AI11" s="30">
        <f>COUNTIF(Ferien!$G$2:$R$77,AI4)</f>
        <v>0</v>
      </c>
      <c r="AJ11" s="30">
        <f>COUNTIF(Ferien!$G$2:$R$77,AJ4)</f>
        <v>0</v>
      </c>
      <c r="AK11" s="30">
        <f>COUNTIF(Ferien!$G$2:$R$77,AK4)</f>
        <v>0</v>
      </c>
      <c r="AL11" s="30">
        <f>COUNTIF(Ferien!$G$2:$R$77,AL4)</f>
        <v>0</v>
      </c>
      <c r="AM11" s="30">
        <f>COUNTIF(Ferien!$G$2:$R$77,AM4)</f>
        <v>0</v>
      </c>
      <c r="AN11" s="30">
        <f>COUNTIF(Ferien!$G$2:$R$77,AN4)</f>
        <v>0</v>
      </c>
      <c r="AO11" s="30">
        <f>COUNTIF(Ferien!$G$2:$R$77,AO4)</f>
        <v>0</v>
      </c>
      <c r="AP11" s="30">
        <f>COUNTIF(Ferien!$G$2:$R$77,AP4)</f>
        <v>0</v>
      </c>
      <c r="AQ11" s="30">
        <f>COUNTIF(Ferien!$G$2:$R$77,AQ4)</f>
        <v>0</v>
      </c>
      <c r="AR11" s="30">
        <f>COUNTIF(Ferien!$G$2:$R$77,AR4)</f>
        <v>0</v>
      </c>
      <c r="AS11" s="30">
        <f>COUNTIF(Ferien!$G$2:$R$77,AS4)</f>
        <v>0</v>
      </c>
      <c r="AT11" s="30">
        <f>COUNTIF(Ferien!$G$2:$R$77,AT4)</f>
        <v>0</v>
      </c>
      <c r="AU11" s="30">
        <f>COUNTIF(Ferien!$G$2:$R$77,AU4)</f>
        <v>0</v>
      </c>
      <c r="AV11" s="30">
        <f>COUNTIF(Ferien!$G$2:$R$77,AV4)</f>
        <v>0</v>
      </c>
      <c r="AW11" s="30">
        <f>COUNTIF(Ferien!$G$2:$R$77,AW4)</f>
        <v>1</v>
      </c>
      <c r="AX11" s="30">
        <f>COUNTIF(Ferien!$G$2:$R$77,AX4)</f>
        <v>1</v>
      </c>
      <c r="AY11" s="30">
        <f>COUNTIF(Ferien!$G$2:$R$77,AY4)</f>
        <v>1</v>
      </c>
      <c r="AZ11" s="30">
        <f>COUNTIF(Ferien!$G$2:$R$77,AZ4)</f>
        <v>1</v>
      </c>
      <c r="BA11" s="30">
        <f>COUNTIF(Ferien!$G$2:$R$77,BA4)</f>
        <v>1</v>
      </c>
      <c r="BB11" s="30">
        <f>COUNTIF(Ferien!$G$2:$R$77,BB4)</f>
        <v>1</v>
      </c>
      <c r="BC11" s="30">
        <f>COUNTIF(Ferien!$G$2:$R$77,BC4)</f>
        <v>0</v>
      </c>
      <c r="BD11" s="30">
        <f>COUNTIF(Ferien!$G$2:$R$77,BD4)</f>
        <v>0</v>
      </c>
      <c r="BE11" s="30">
        <f>COUNTIF(Ferien!$G$2:$R$77,BE4)</f>
        <v>0</v>
      </c>
      <c r="BF11" s="30">
        <f>COUNTIF(Ferien!$G$2:$R$77,BF4)</f>
        <v>0</v>
      </c>
      <c r="BG11" s="30">
        <f>COUNTIF(Ferien!$G$2:$R$77,BG4)</f>
        <v>0</v>
      </c>
      <c r="BH11" s="30">
        <f>COUNTIF(Ferien!$G$2:$R$77,BH4)</f>
        <v>0</v>
      </c>
      <c r="BI11" s="30">
        <f>COUNTIF(Ferien!$G$2:$R$77,BI4)</f>
        <v>0</v>
      </c>
      <c r="BJ11" s="30">
        <f>COUNTIF(Ferien!$G$2:$R$77,BJ4)</f>
        <v>0</v>
      </c>
      <c r="BK11" s="30">
        <f>COUNTIF(Ferien!$G$2:$R$77,BK4)</f>
        <v>0</v>
      </c>
      <c r="BL11" s="30">
        <f>COUNTIF(Ferien!$G$2:$R$77,BL4)</f>
        <v>0</v>
      </c>
      <c r="BM11" s="30">
        <f>COUNTIF(Ferien!$G$2:$R$77,BM4)</f>
        <v>0</v>
      </c>
      <c r="BN11" s="30">
        <f>COUNTIF(Ferien!$G$2:$R$77,BN4)</f>
        <v>0</v>
      </c>
      <c r="BO11" s="30">
        <f>COUNTIF(Ferien!$G$2:$R$77,BO4)</f>
        <v>0</v>
      </c>
      <c r="BP11" s="30">
        <f>COUNTIF(Ferien!$G$2:$R$77,BP4)</f>
        <v>0</v>
      </c>
      <c r="BQ11" s="30">
        <f>COUNTIF(Ferien!$G$2:$R$77,BQ4)</f>
        <v>0</v>
      </c>
      <c r="BR11" s="30">
        <f>COUNTIF(Ferien!$G$2:$R$77,BR4)</f>
        <v>0</v>
      </c>
      <c r="BS11" s="30">
        <f>COUNTIF(Ferien!$G$2:$R$77,BS4)</f>
        <v>0</v>
      </c>
      <c r="BT11" s="30">
        <f>COUNTIF(Ferien!$G$2:$R$77,BT4)</f>
        <v>0</v>
      </c>
      <c r="BU11" s="30">
        <f>COUNTIF(Ferien!$G$2:$R$77,BU4)</f>
        <v>0</v>
      </c>
      <c r="BV11" s="30">
        <f>COUNTIF(Ferien!$G$2:$R$77,BV4)</f>
        <v>0</v>
      </c>
      <c r="BW11" s="30">
        <f>COUNTIF(Ferien!$G$2:$R$77,BW4)</f>
        <v>0</v>
      </c>
      <c r="BX11" s="30">
        <f>COUNTIF(Ferien!$G$2:$R$77,BX4)</f>
        <v>0</v>
      </c>
      <c r="BY11" s="30">
        <f>COUNTIF(Ferien!$G$2:$R$77,BY4)</f>
        <v>0</v>
      </c>
      <c r="BZ11" s="30">
        <f>COUNTIF(Ferien!$G$2:$R$77,BZ4)</f>
        <v>0</v>
      </c>
      <c r="CA11" s="30">
        <f>COUNTIF(Ferien!$G$2:$R$77,CA4)</f>
        <v>0</v>
      </c>
      <c r="CB11" s="30">
        <f>COUNTIF(Ferien!$G$2:$R$77,CB4)</f>
        <v>0</v>
      </c>
      <c r="CC11" s="30">
        <f>COUNTIF(Ferien!$G$2:$R$77,CC4)</f>
        <v>0</v>
      </c>
      <c r="CD11" s="30">
        <f>COUNTIF(Ferien!$G$2:$R$77,CD4)</f>
        <v>0</v>
      </c>
      <c r="CE11" s="30">
        <f>COUNTIF(Ferien!$G$2:$R$77,CE4)</f>
        <v>0</v>
      </c>
      <c r="CF11" s="30">
        <f>COUNTIF(Ferien!$G$2:$R$77,CF4)</f>
        <v>0</v>
      </c>
      <c r="CG11" s="30">
        <f>COUNTIF(Ferien!$G$2:$R$77,CG4)</f>
        <v>0</v>
      </c>
      <c r="CH11" s="30">
        <f>COUNTIF(Ferien!$G$2:$R$77,CH4)</f>
        <v>0</v>
      </c>
      <c r="CI11" s="30">
        <f>COUNTIF(Ferien!$G$2:$R$77,CI4)</f>
        <v>0</v>
      </c>
      <c r="CJ11" s="30">
        <f>COUNTIF(Ferien!$G$2:$R$77,CJ4)</f>
        <v>0</v>
      </c>
      <c r="CK11" s="30">
        <f>COUNTIF(Ferien!$G$2:$R$77,CK4)</f>
        <v>0</v>
      </c>
      <c r="CL11" s="30">
        <f>COUNTIF(Ferien!$G$2:$R$77,CL4)</f>
        <v>0</v>
      </c>
      <c r="CM11" s="30">
        <f>COUNTIF(Ferien!$G$2:$R$77,CM4)</f>
        <v>0</v>
      </c>
      <c r="CN11" s="30">
        <f>COUNTIF(Ferien!$G$2:$R$77,CN4)</f>
        <v>0</v>
      </c>
      <c r="CO11" s="30">
        <f>COUNTIF(Ferien!$G$2:$R$77,CO4)</f>
        <v>0</v>
      </c>
      <c r="CP11" s="30">
        <f>COUNTIF(Ferien!$G$2:$R$77,CP4)</f>
        <v>0</v>
      </c>
      <c r="CQ11" s="30">
        <f>COUNTIF(Ferien!$G$2:$R$77,CQ4)</f>
        <v>0</v>
      </c>
      <c r="CR11" s="30">
        <f>COUNTIF(Ferien!$G$2:$R$77,CR4)</f>
        <v>0</v>
      </c>
      <c r="CS11" s="30">
        <f>COUNTIF(Ferien!$G$2:$R$77,CS4)</f>
        <v>0</v>
      </c>
      <c r="CT11" s="30">
        <f>COUNTIF(Ferien!$G$2:$R$77,CT4)</f>
        <v>0</v>
      </c>
      <c r="CU11" s="30">
        <f>COUNTIF(Ferien!$G$2:$R$77,CU4)</f>
        <v>0</v>
      </c>
      <c r="CV11" s="30">
        <f>COUNTIF(Ferien!$G$2:$R$77,CV4)</f>
        <v>0</v>
      </c>
      <c r="CW11" s="30">
        <f>COUNTIF(Ferien!$G$2:$R$77,CW4)</f>
        <v>0</v>
      </c>
      <c r="CX11" s="30">
        <f>COUNTIF(Ferien!$G$2:$R$77,CX4)</f>
        <v>0</v>
      </c>
      <c r="CY11" s="30">
        <f>COUNTIF(Ferien!$G$2:$R$77,CY4)</f>
        <v>1</v>
      </c>
      <c r="CZ11" s="30">
        <f>COUNTIF(Ferien!$G$2:$R$77,CZ4)</f>
        <v>1</v>
      </c>
      <c r="DA11" s="30">
        <f>COUNTIF(Ferien!$G$2:$R$77,DA4)</f>
        <v>1</v>
      </c>
      <c r="DB11" s="30">
        <f>COUNTIF(Ferien!$G$2:$R$77,DB4)</f>
        <v>1</v>
      </c>
      <c r="DC11" s="30">
        <f>COUNTIF(Ferien!$G$2:$R$77,DC4)</f>
        <v>1</v>
      </c>
      <c r="DD11" s="30">
        <f>COUNTIF(Ferien!$G$2:$R$77,DD4)</f>
        <v>1</v>
      </c>
      <c r="DE11" s="30">
        <f>COUNTIF(Ferien!$G$2:$R$77,DE4)</f>
        <v>1</v>
      </c>
      <c r="DF11" s="30">
        <f>COUNTIF(Ferien!$G$2:$R$77,DF4)</f>
        <v>1</v>
      </c>
      <c r="DG11" s="30">
        <f>COUNTIF(Ferien!$G$2:$R$77,DG4)</f>
        <v>1</v>
      </c>
      <c r="DH11" s="30">
        <f>COUNTIF(Ferien!$G$2:$R$77,DH4)</f>
        <v>1</v>
      </c>
      <c r="DI11" s="30">
        <f>COUNTIF(Ferien!$G$2:$R$77,DI4)</f>
        <v>1</v>
      </c>
      <c r="DJ11" s="30">
        <f>COUNTIF(Ferien!$G$2:$R$77,DJ4)</f>
        <v>0</v>
      </c>
      <c r="DK11" s="30">
        <f>COUNTIF(Ferien!$G$2:$R$77,DK4)</f>
        <v>0</v>
      </c>
      <c r="DL11" s="30">
        <f>COUNTIF(Ferien!$G$2:$R$77,DL4)</f>
        <v>0</v>
      </c>
      <c r="DM11" s="30">
        <f>COUNTIF(Ferien!$G$2:$R$77,DM4)</f>
        <v>0</v>
      </c>
      <c r="DN11" s="30">
        <f>COUNTIF(Ferien!$G$2:$R$77,DN4)</f>
        <v>0</v>
      </c>
      <c r="DO11" s="30">
        <f>COUNTIF(Ferien!$G$2:$R$77,DO4)</f>
        <v>0</v>
      </c>
      <c r="DP11" s="30">
        <f>COUNTIF(Ferien!$G$2:$R$77,DP4)</f>
        <v>0</v>
      </c>
      <c r="DQ11" s="30">
        <f>COUNTIF(Ferien!$G$2:$R$77,DQ4)</f>
        <v>0</v>
      </c>
      <c r="DR11" s="30">
        <f>COUNTIF(Ferien!$G$2:$R$77,DR4)</f>
        <v>0</v>
      </c>
      <c r="DS11" s="30">
        <f>COUNTIF(Ferien!$G$2:$R$77,DS4)</f>
        <v>0</v>
      </c>
      <c r="DT11" s="30">
        <f>COUNTIF(Ferien!$G$2:$R$77,DT4)</f>
        <v>0</v>
      </c>
      <c r="DU11" s="30">
        <f>COUNTIF(Ferien!$G$2:$R$77,DU4)</f>
        <v>0</v>
      </c>
      <c r="DV11" s="30">
        <f>COUNTIF(Ferien!$G$2:$R$77,DV4)</f>
        <v>0</v>
      </c>
      <c r="DW11" s="30">
        <f>COUNTIF(Ferien!$G$2:$R$77,DW4)</f>
        <v>0</v>
      </c>
      <c r="DX11" s="30">
        <f>COUNTIF(Ferien!$G$2:$R$77,DX4)</f>
        <v>0</v>
      </c>
      <c r="DY11" s="30">
        <f>COUNTIF(Ferien!$G$2:$R$77,DY4)</f>
        <v>0</v>
      </c>
      <c r="DZ11" s="30">
        <f>COUNTIF(Ferien!$G$2:$R$77,DZ4)</f>
        <v>0</v>
      </c>
      <c r="EA11" s="30">
        <f>COUNTIF(Ferien!$G$2:$R$77,EA4)</f>
        <v>0</v>
      </c>
      <c r="EB11" s="30">
        <f>COUNTIF(Ferien!$G$2:$R$77,EB4)</f>
        <v>0</v>
      </c>
      <c r="EC11" s="30">
        <f>COUNTIF(Ferien!$G$2:$R$77,EC4)</f>
        <v>0</v>
      </c>
      <c r="ED11" s="30">
        <f>COUNTIF(Ferien!$G$2:$R$77,ED4)</f>
        <v>0</v>
      </c>
      <c r="EE11" s="30">
        <f>COUNTIF(Ferien!$G$2:$R$77,EE4)</f>
        <v>0</v>
      </c>
      <c r="EF11" s="30">
        <f>COUNTIF(Ferien!$G$2:$R$77,EF4)</f>
        <v>0</v>
      </c>
      <c r="EG11" s="30">
        <f>COUNTIF(Ferien!$G$2:$R$77,EG4)</f>
        <v>0</v>
      </c>
      <c r="EH11" s="30">
        <f>COUNTIF(Ferien!$G$2:$R$77,EH4)</f>
        <v>0</v>
      </c>
      <c r="EI11" s="30">
        <f>COUNTIF(Ferien!$G$2:$R$77,EI4)</f>
        <v>0</v>
      </c>
      <c r="EJ11" s="30">
        <f>COUNTIF(Ferien!$G$2:$R$77,EJ4)</f>
        <v>0</v>
      </c>
      <c r="EK11" s="30">
        <f>COUNTIF(Ferien!$G$2:$R$77,EK4)</f>
        <v>0</v>
      </c>
      <c r="EL11" s="30">
        <f>COUNTIF(Ferien!$G$2:$R$77,EL4)</f>
        <v>0</v>
      </c>
      <c r="EM11" s="30">
        <f>COUNTIF(Ferien!$G$2:$R$77,EM4)</f>
        <v>0</v>
      </c>
      <c r="EN11" s="30">
        <f>COUNTIF(Ferien!$G$2:$R$77,EN4)</f>
        <v>0</v>
      </c>
      <c r="EO11" s="30">
        <f>COUNTIF(Ferien!$G$2:$R$77,EO4)</f>
        <v>0</v>
      </c>
      <c r="EP11" s="30">
        <f>COUNTIF(Ferien!$G$2:$R$77,EP4)</f>
        <v>0</v>
      </c>
      <c r="EQ11" s="30">
        <f>COUNTIF(Ferien!$G$2:$R$77,EQ4)</f>
        <v>0</v>
      </c>
      <c r="ER11" s="30">
        <f>COUNTIF(Ferien!$G$2:$R$77,ER4)</f>
        <v>0</v>
      </c>
      <c r="ES11" s="30">
        <f>COUNTIF(Ferien!$G$2:$R$77,ES4)</f>
        <v>0</v>
      </c>
      <c r="ET11" s="30">
        <f>COUNTIF(Ferien!$G$2:$R$77,ET4)</f>
        <v>0</v>
      </c>
      <c r="EU11" s="30">
        <f>COUNTIF(Ferien!$G$2:$R$77,EU4)</f>
        <v>0</v>
      </c>
      <c r="EV11" s="30">
        <f>COUNTIF(Ferien!$G$2:$R$77,EV4)</f>
        <v>0</v>
      </c>
      <c r="EW11" s="30">
        <f>COUNTIF(Ferien!$G$2:$R$77,EW4)</f>
        <v>0</v>
      </c>
      <c r="EX11" s="30">
        <f>COUNTIF(Ferien!$G$2:$R$77,EX4)</f>
        <v>0</v>
      </c>
      <c r="EY11" s="30">
        <f>COUNTIF(Ferien!$G$2:$R$77,EY4)</f>
        <v>0</v>
      </c>
      <c r="EZ11" s="30">
        <f>COUNTIF(Ferien!$G$2:$R$77,EZ4)</f>
        <v>0</v>
      </c>
      <c r="FA11" s="30">
        <f>COUNTIF(Ferien!$G$2:$R$77,FA4)</f>
        <v>0</v>
      </c>
      <c r="FB11" s="30">
        <f>COUNTIF(Ferien!$G$2:$R$77,FB4)</f>
        <v>0</v>
      </c>
      <c r="FC11" s="30">
        <f>COUNTIF(Ferien!$G$2:$R$77,FC4)</f>
        <v>1</v>
      </c>
      <c r="FD11" s="30">
        <f>COUNTIF(Ferien!$G$2:$R$77,FD4)</f>
        <v>1</v>
      </c>
      <c r="FE11" s="30">
        <f>COUNTIF(Ferien!$G$2:$R$77,FE4)</f>
        <v>1</v>
      </c>
      <c r="FF11" s="30">
        <f>COUNTIF(Ferien!$G$2:$R$77,FF4)</f>
        <v>1</v>
      </c>
      <c r="FG11" s="30">
        <f>COUNTIF(Ferien!$G$2:$R$77,FG4)</f>
        <v>0</v>
      </c>
      <c r="FH11" s="30">
        <f>COUNTIF(Ferien!$G$2:$R$77,FH4)</f>
        <v>0</v>
      </c>
      <c r="FI11" s="30">
        <f>COUNTIF(Ferien!$G$2:$R$77,FI4)</f>
        <v>0</v>
      </c>
      <c r="FJ11" s="30">
        <f>COUNTIF(Ferien!$G$2:$R$77,FJ4)</f>
        <v>0</v>
      </c>
      <c r="FK11" s="30">
        <f>COUNTIF(Ferien!$G$2:$R$77,FK4)</f>
        <v>0</v>
      </c>
      <c r="FL11" s="30">
        <f>COUNTIF(Ferien!$G$2:$R$77,FL4)</f>
        <v>0</v>
      </c>
      <c r="FM11" s="30">
        <f>COUNTIF(Ferien!$G$2:$R$77,FM4)</f>
        <v>0</v>
      </c>
      <c r="FN11" s="30">
        <f>COUNTIF(Ferien!$G$2:$R$77,FN4)</f>
        <v>0</v>
      </c>
      <c r="FO11" s="30">
        <f>COUNTIF(Ferien!$G$2:$R$77,FO4)</f>
        <v>0</v>
      </c>
      <c r="FP11" s="30">
        <f>COUNTIF(Ferien!$G$2:$R$77,FP4)</f>
        <v>0</v>
      </c>
      <c r="FQ11" s="30">
        <f>COUNTIF(Ferien!$G$2:$R$77,FQ4)</f>
        <v>0</v>
      </c>
      <c r="FR11" s="30">
        <f>COUNTIF(Ferien!$G$2:$R$77,FR4)</f>
        <v>0</v>
      </c>
      <c r="FS11" s="30">
        <f>COUNTIF(Ferien!$G$2:$R$77,FS4)</f>
        <v>0</v>
      </c>
      <c r="FT11" s="30">
        <f>COUNTIF(Ferien!$G$2:$R$77,FT4)</f>
        <v>0</v>
      </c>
      <c r="FU11" s="30">
        <f>COUNTIF(Ferien!$G$2:$R$77,FU4)</f>
        <v>0</v>
      </c>
      <c r="FV11" s="30">
        <f>COUNTIF(Ferien!$G$2:$R$77,FV4)</f>
        <v>0</v>
      </c>
      <c r="FW11" s="30">
        <f>COUNTIF(Ferien!$G$2:$R$77,FW4)</f>
        <v>0</v>
      </c>
      <c r="FX11" s="30">
        <f>COUNTIF(Ferien!$G$2:$R$77,FX4)</f>
        <v>0</v>
      </c>
      <c r="FY11" s="30">
        <f>COUNTIF(Ferien!$G$2:$R$77,FY4)</f>
        <v>0</v>
      </c>
      <c r="FZ11" s="30">
        <f>COUNTIF(Ferien!$G$2:$R$77,FZ4)</f>
        <v>0</v>
      </c>
      <c r="GA11" s="30">
        <f>COUNTIF(Ferien!$G$2:$R$77,GA4)</f>
        <v>0</v>
      </c>
      <c r="GB11" s="30">
        <f>COUNTIF(Ferien!$G$2:$R$77,GB4)</f>
        <v>0</v>
      </c>
      <c r="GC11" s="30">
        <f>COUNTIF(Ferien!$G$2:$R$77,GC4)</f>
        <v>0</v>
      </c>
      <c r="GD11" s="30">
        <f>COUNTIF(Ferien!$G$2:$R$77,GD4)</f>
        <v>0</v>
      </c>
      <c r="GE11" s="30">
        <f>IF(GE4="","",COUNTIF(Ferien!$G$2:$R$77,GE4))</f>
        <v>0</v>
      </c>
      <c r="GF11" s="30">
        <f>COUNTIF(Ferien!$G$2:$R$77,GF4)</f>
        <v>0</v>
      </c>
      <c r="GG11" s="30">
        <f>COUNTIF(Ferien!$G$2:$R$77,GG4)</f>
        <v>0</v>
      </c>
      <c r="GH11" s="30">
        <f>COUNTIF(Ferien!$G$2:$R$77,GH4)</f>
        <v>0</v>
      </c>
      <c r="GI11" s="30">
        <f>COUNTIF(Ferien!$G$2:$R$77,GI4)</f>
        <v>0</v>
      </c>
      <c r="GJ11" s="30">
        <f>COUNTIF(Ferien!$G$2:$R$77,GJ4)</f>
        <v>0</v>
      </c>
      <c r="GK11" s="30">
        <f>COUNTIF(Ferien!$G$2:$R$77,GK4)</f>
        <v>0</v>
      </c>
      <c r="GL11" s="30">
        <f>COUNTIF(Ferien!$G$2:$R$77,GL4)</f>
        <v>1</v>
      </c>
      <c r="GM11" s="30">
        <f>COUNTIF(Ferien!$G$2:$R$77,GM4)</f>
        <v>1</v>
      </c>
      <c r="GN11" s="30">
        <f>COUNTIF(Ferien!$G$2:$R$77,GN4)</f>
        <v>1</v>
      </c>
      <c r="GO11" s="30">
        <f>COUNTIF(Ferien!$G$2:$R$77,GO4)</f>
        <v>1</v>
      </c>
      <c r="GP11" s="30">
        <f>COUNTIF(Ferien!$G$2:$R$77,GP4)</f>
        <v>1</v>
      </c>
      <c r="GQ11" s="30">
        <f>COUNTIF(Ferien!$G$2:$R$77,GQ4)</f>
        <v>1</v>
      </c>
      <c r="GR11" s="30">
        <f>COUNTIF(Ferien!$G$2:$R$77,GR4)</f>
        <v>1</v>
      </c>
      <c r="GS11" s="30">
        <f>COUNTIF(Ferien!$G$2:$R$77,GS4)</f>
        <v>1</v>
      </c>
      <c r="GT11" s="30">
        <f>COUNTIF(Ferien!$G$2:$R$77,GT4)</f>
        <v>1</v>
      </c>
      <c r="GU11" s="30">
        <f>COUNTIF(Ferien!$G$2:$R$77,GU4)</f>
        <v>1</v>
      </c>
      <c r="GV11" s="30">
        <f>COUNTIF(Ferien!$G$2:$R$77,GV4)</f>
        <v>1</v>
      </c>
      <c r="GW11" s="30">
        <f>COUNTIF(Ferien!$G$2:$R$77,GW4)</f>
        <v>1</v>
      </c>
      <c r="GX11" s="30">
        <f>COUNTIF(Ferien!$G$2:$R$77,GX4)</f>
        <v>1</v>
      </c>
      <c r="GY11" s="30">
        <f>COUNTIF(Ferien!$G$2:$R$77,GY4)</f>
        <v>1</v>
      </c>
      <c r="GZ11" s="30">
        <f>COUNTIF(Ferien!$G$2:$R$77,GZ4)</f>
        <v>1</v>
      </c>
      <c r="HA11" s="30">
        <f>COUNTIF(Ferien!$G$2:$R$77,HA4)</f>
        <v>1</v>
      </c>
      <c r="HB11" s="30">
        <f>COUNTIF(Ferien!$G$2:$R$77,HB4)</f>
        <v>1</v>
      </c>
      <c r="HC11" s="30">
        <f>COUNTIF(Ferien!$G$2:$R$77,HC4)</f>
        <v>1</v>
      </c>
      <c r="HD11" s="30">
        <f>COUNTIF(Ferien!$G$2:$R$77,HD4)</f>
        <v>1</v>
      </c>
      <c r="HE11" s="30">
        <f>COUNTIF(Ferien!$G$2:$R$77,HE4)</f>
        <v>1</v>
      </c>
      <c r="HF11" s="30">
        <f>COUNTIF(Ferien!$G$2:$R$77,HF4)</f>
        <v>1</v>
      </c>
      <c r="HG11" s="30">
        <f>COUNTIF(Ferien!$G$2:$R$77,HG4)</f>
        <v>1</v>
      </c>
      <c r="HH11" s="30">
        <f>COUNTIF(Ferien!$G$2:$R$77,HH4)</f>
        <v>1</v>
      </c>
      <c r="HI11" s="30">
        <f>COUNTIF(Ferien!$G$2:$R$77,HI4)</f>
        <v>1</v>
      </c>
      <c r="HJ11" s="30">
        <f>COUNTIF(Ferien!$G$2:$R$77,HJ4)</f>
        <v>1</v>
      </c>
      <c r="HK11" s="30">
        <f>COUNTIF(Ferien!$G$2:$R$77,HK4)</f>
        <v>1</v>
      </c>
      <c r="HL11" s="30">
        <f>COUNTIF(Ferien!$G$2:$R$77,HL4)</f>
        <v>1</v>
      </c>
      <c r="HM11" s="30">
        <f>COUNTIF(Ferien!$G$2:$R$77,HM4)</f>
        <v>1</v>
      </c>
      <c r="HN11" s="30">
        <f>COUNTIF(Ferien!$G$2:$R$77,HN4)</f>
        <v>1</v>
      </c>
      <c r="HO11" s="30">
        <f>COUNTIF(Ferien!$G$2:$R$77,HO4)</f>
        <v>1</v>
      </c>
      <c r="HP11" s="30">
        <f>COUNTIF(Ferien!$G$2:$R$77,HP4)</f>
        <v>1</v>
      </c>
      <c r="HQ11" s="30">
        <f>COUNTIF(Ferien!$G$2:$R$77,HQ4)</f>
        <v>1</v>
      </c>
      <c r="HR11" s="30">
        <f>COUNTIF(Ferien!$G$2:$R$77,HR4)</f>
        <v>1</v>
      </c>
      <c r="HS11" s="30">
        <f>COUNTIF(Ferien!$G$2:$R$77,HS4)</f>
        <v>1</v>
      </c>
      <c r="HT11" s="30">
        <f>COUNTIF(Ferien!$G$2:$R$77,HT4)</f>
        <v>1</v>
      </c>
      <c r="HU11" s="30">
        <f>COUNTIF(Ferien!$G$2:$R$77,HU4)</f>
        <v>1</v>
      </c>
      <c r="HV11" s="30">
        <f>COUNTIF(Ferien!$G$2:$R$77,HV4)</f>
        <v>1</v>
      </c>
      <c r="HW11" s="30">
        <f>COUNTIF(Ferien!$G$2:$R$77,HW4)</f>
        <v>1</v>
      </c>
      <c r="HX11" s="30">
        <f>COUNTIF(Ferien!$G$2:$R$77,HX4)</f>
        <v>1</v>
      </c>
      <c r="HY11" s="30">
        <f>COUNTIF(Ferien!$G$2:$R$77,HY4)</f>
        <v>1</v>
      </c>
      <c r="HZ11" s="30">
        <f>COUNTIF(Ferien!$G$2:$R$77,HZ4)</f>
        <v>1</v>
      </c>
      <c r="IA11" s="30">
        <f>COUNTIF(Ferien!$G$2:$R$77,IA4)</f>
        <v>1</v>
      </c>
      <c r="IB11" s="30">
        <f>COUNTIF(Ferien!$G$2:$R$77,IB4)</f>
        <v>1</v>
      </c>
      <c r="IC11" s="30">
        <f>COUNTIF(Ferien!$G$2:$R$77,IC4)</f>
        <v>1</v>
      </c>
      <c r="ID11" s="30">
        <f>COUNTIF(Ferien!$G$2:$R$77,ID4)</f>
        <v>1</v>
      </c>
      <c r="IE11" s="30">
        <f>COUNTIF(Ferien!$G$2:$R$77,IE4)</f>
        <v>1</v>
      </c>
      <c r="IF11" s="30">
        <f>COUNTIF(Ferien!$G$2:$R$77,IF4)</f>
        <v>1</v>
      </c>
      <c r="IG11" s="30">
        <f>COUNTIF(Ferien!$G$2:$R$77,IG4)</f>
        <v>1</v>
      </c>
      <c r="IH11" s="30">
        <f>COUNTIF(Ferien!$G$2:$R$77,IH4)</f>
        <v>1</v>
      </c>
      <c r="II11" s="30">
        <f>COUNTIF(Ferien!$G$2:$R$77,II4)</f>
        <v>1</v>
      </c>
      <c r="IJ11" s="30">
        <f>COUNTIF(Ferien!$G$2:$R$77,IJ4)</f>
        <v>1</v>
      </c>
      <c r="IK11" s="30">
        <f>COUNTIF(Ferien!$G$2:$R$77,IK4)</f>
        <v>1</v>
      </c>
      <c r="IL11" s="30">
        <f>COUNTIF(Ferien!$G$2:$R$77,IL4)</f>
        <v>1</v>
      </c>
      <c r="IM11" s="30">
        <f>COUNTIF(Ferien!$G$2:$R$77,IM4)</f>
        <v>1</v>
      </c>
      <c r="IN11" s="30">
        <f>COUNTIF(Ferien!$G$2:$R$77,IN4)</f>
        <v>1</v>
      </c>
      <c r="IO11" s="30">
        <f>COUNTIF(Ferien!$G$2:$R$77,IO4)</f>
        <v>1</v>
      </c>
      <c r="IP11" s="30">
        <f>COUNTIF(Ferien!$G$2:$R$77,IP4)</f>
        <v>1</v>
      </c>
      <c r="IQ11" s="30">
        <f>COUNTIF(Ferien!$G$2:$R$77,IQ4)</f>
        <v>1</v>
      </c>
      <c r="IR11" s="30">
        <f>COUNTIF(Ferien!$G$2:$R$77,IR4)</f>
        <v>1</v>
      </c>
      <c r="IS11" s="30">
        <f>COUNTIF(Ferien!$G$2:$R$77,IS4)</f>
        <v>1</v>
      </c>
      <c r="IT11" s="30">
        <f>COUNTIF(Ferien!$G$2:$R$77,IT4)</f>
        <v>1</v>
      </c>
      <c r="IU11" s="30">
        <f>COUNTIF(Ferien!$G$2:$R$77,IU4)</f>
        <v>1</v>
      </c>
      <c r="IV11" s="30">
        <f>COUNTIF(Ferien!$G$2:$R$77,IV4)</f>
        <v>1</v>
      </c>
      <c r="IW11" s="30">
        <f>COUNTIF(Ferien!$G$2:$R$77,IW4)</f>
        <v>1</v>
      </c>
      <c r="IX11" s="30">
        <f>COUNTIF(Ferien!$G$2:$R$77,IX4)</f>
        <v>1</v>
      </c>
      <c r="IY11" s="30">
        <f>COUNTIF(Ferien!$G$2:$R$77,IY4)</f>
        <v>0</v>
      </c>
      <c r="IZ11" s="30">
        <f>COUNTIF(Ferien!$G$2:$R$77,IZ4)</f>
        <v>0</v>
      </c>
      <c r="JA11" s="30">
        <f>COUNTIF(Ferien!$G$2:$R$77,JA4)</f>
        <v>0</v>
      </c>
      <c r="JB11" s="30">
        <f>COUNTIF(Ferien!$G$2:$R$77,JB4)</f>
        <v>0</v>
      </c>
      <c r="JC11" s="30">
        <f>COUNTIF(Ferien!$G$2:$R$77,JC4)</f>
        <v>0</v>
      </c>
      <c r="JD11" s="30">
        <f>COUNTIF(Ferien!$G$2:$R$77,JD4)</f>
        <v>0</v>
      </c>
      <c r="JE11" s="30">
        <f>COUNTIF(Ferien!$G$2:$R$77,JE4)</f>
        <v>0</v>
      </c>
      <c r="JF11" s="30">
        <f>COUNTIF(Ferien!$G$2:$R$77,JF4)</f>
        <v>0</v>
      </c>
      <c r="JG11" s="30">
        <f>COUNTIF(Ferien!$G$2:$R$77,JG4)</f>
        <v>0</v>
      </c>
      <c r="JH11" s="30">
        <f>COUNTIF(Ferien!$G$2:$R$77,JH4)</f>
        <v>0</v>
      </c>
      <c r="JI11" s="30">
        <f>COUNTIF(Ferien!$G$2:$R$77,JI4)</f>
        <v>0</v>
      </c>
      <c r="JJ11" s="30">
        <f>COUNTIF(Ferien!$G$2:$R$77,JJ4)</f>
        <v>0</v>
      </c>
      <c r="JK11" s="30">
        <f>COUNTIF(Ferien!$G$2:$R$77,JK4)</f>
        <v>0</v>
      </c>
      <c r="JL11" s="30">
        <f>COUNTIF(Ferien!$G$2:$R$77,JL4)</f>
        <v>0</v>
      </c>
      <c r="JM11" s="30">
        <f>COUNTIF(Ferien!$G$2:$R$77,JM4)</f>
        <v>0</v>
      </c>
      <c r="JN11" s="30">
        <f>COUNTIF(Ferien!$G$2:$R$77,JN4)</f>
        <v>0</v>
      </c>
      <c r="JO11" s="30">
        <f>COUNTIF(Ferien!$G$2:$R$77,JO4)</f>
        <v>0</v>
      </c>
      <c r="JP11" s="30">
        <f>COUNTIF(Ferien!$G$2:$R$77,JP4)</f>
        <v>0</v>
      </c>
      <c r="JQ11" s="30">
        <f>COUNTIF(Ferien!$G$2:$R$77,JQ4)</f>
        <v>0</v>
      </c>
      <c r="JR11" s="30">
        <f>COUNTIF(Ferien!$G$2:$R$77,JR4)</f>
        <v>0</v>
      </c>
      <c r="JS11" s="30">
        <f>COUNTIF(Ferien!$G$2:$R$77,JS4)</f>
        <v>0</v>
      </c>
      <c r="JT11" s="30">
        <f>COUNTIF(Ferien!$G$2:$R$77,JT4)</f>
        <v>0</v>
      </c>
      <c r="JU11" s="30">
        <f>COUNTIF(Ferien!$G$2:$R$77,JU4)</f>
        <v>0</v>
      </c>
      <c r="JV11" s="30">
        <f>COUNTIF(Ferien!$G$2:$R$77,JV4)</f>
        <v>0</v>
      </c>
      <c r="JW11" s="30">
        <f>COUNTIF(Ferien!$G$2:$R$77,JW4)</f>
        <v>0</v>
      </c>
      <c r="JX11" s="30">
        <f>COUNTIF(Ferien!$G$2:$R$77,JX4)</f>
        <v>0</v>
      </c>
      <c r="JY11" s="30">
        <f>COUNTIF(Ferien!$G$2:$R$77,JY4)</f>
        <v>0</v>
      </c>
      <c r="JZ11" s="30">
        <f>COUNTIF(Ferien!$G$2:$R$77,JZ4)</f>
        <v>0</v>
      </c>
      <c r="KA11" s="30">
        <f>COUNTIF(Ferien!$G$2:$R$77,KA4)</f>
        <v>0</v>
      </c>
      <c r="KB11" s="30">
        <f>COUNTIF(Ferien!$G$2:$R$77,KB4)</f>
        <v>0</v>
      </c>
      <c r="KC11" s="30">
        <f>COUNTIF(Ferien!$G$2:$R$77,KC4)</f>
        <v>0</v>
      </c>
      <c r="KD11" s="30">
        <f>COUNTIF(Ferien!$G$2:$R$77,KD4)</f>
        <v>0</v>
      </c>
      <c r="KE11" s="30">
        <f>COUNTIF(Ferien!$G$2:$R$77,KE4)</f>
        <v>0</v>
      </c>
      <c r="KF11" s="30">
        <f>COUNTIF(Ferien!$G$2:$R$77,KF4)</f>
        <v>0</v>
      </c>
      <c r="KG11" s="30">
        <f>COUNTIF(Ferien!$G$2:$R$77,KG4)</f>
        <v>0</v>
      </c>
      <c r="KH11" s="30">
        <f>COUNTIF(Ferien!$G$2:$R$77,KH4)</f>
        <v>0</v>
      </c>
      <c r="KI11" s="30">
        <f>COUNTIF(Ferien!$G$2:$R$77,KI4)</f>
        <v>0</v>
      </c>
      <c r="KJ11" s="30">
        <f>COUNTIF(Ferien!$G$2:$R$77,KJ4)</f>
        <v>0</v>
      </c>
      <c r="KK11" s="30">
        <f>COUNTIF(Ferien!$G$2:$R$77,KK4)</f>
        <v>0</v>
      </c>
      <c r="KL11" s="30">
        <f>COUNTIF(Ferien!$G$2:$R$77,KL4)</f>
        <v>0</v>
      </c>
      <c r="KM11" s="30">
        <f>COUNTIF(Ferien!$G$2:$R$77,KM4)</f>
        <v>0</v>
      </c>
      <c r="KN11" s="30">
        <f>COUNTIF(Ferien!$G$2:$R$77,KN4)</f>
        <v>0</v>
      </c>
      <c r="KO11" s="30">
        <f>COUNTIF(Ferien!$G$2:$R$77,KO4)</f>
        <v>0</v>
      </c>
      <c r="KP11" s="30">
        <f>COUNTIF(Ferien!$G$2:$R$77,KP4)</f>
        <v>0</v>
      </c>
      <c r="KQ11" s="30">
        <f>COUNTIF(Ferien!$G$2:$R$77,KQ4)</f>
        <v>0</v>
      </c>
      <c r="KR11" s="30">
        <f>COUNTIF(Ferien!$G$2:$R$77,KR4)</f>
        <v>0</v>
      </c>
      <c r="KS11" s="30">
        <f>COUNTIF(Ferien!$G$2:$R$77,KS4)</f>
        <v>0</v>
      </c>
      <c r="KT11" s="30">
        <f>COUNTIF(Ferien!$G$2:$R$77,KT4)</f>
        <v>0</v>
      </c>
      <c r="KU11" s="30">
        <f>COUNTIF(Ferien!$G$2:$R$77,KU4)</f>
        <v>0</v>
      </c>
      <c r="KV11" s="30">
        <f>COUNTIF(Ferien!$G$2:$R$77,KV4)</f>
        <v>0</v>
      </c>
      <c r="KW11" s="30">
        <f>COUNTIF(Ferien!$G$2:$R$77,KW4)</f>
        <v>0</v>
      </c>
      <c r="KX11" s="30">
        <f>COUNTIF(Ferien!$G$2:$R$77,KX4)</f>
        <v>0</v>
      </c>
      <c r="KY11" s="30">
        <f>COUNTIF(Ferien!$G$2:$R$77,KY4)</f>
        <v>0</v>
      </c>
      <c r="KZ11" s="30">
        <f>COUNTIF(Ferien!$G$2:$R$77,KZ4)</f>
        <v>0</v>
      </c>
      <c r="LA11" s="30">
        <f>COUNTIF(Ferien!$G$2:$R$77,LA4)</f>
        <v>0</v>
      </c>
      <c r="LB11" s="30">
        <f>COUNTIF(Ferien!$G$2:$R$77,LB4)</f>
        <v>0</v>
      </c>
      <c r="LC11" s="30">
        <f>COUNTIF(Ferien!$G$2:$R$77,LC4)</f>
        <v>0</v>
      </c>
      <c r="LD11" s="30">
        <f>COUNTIF(Ferien!$G$2:$R$77,LD4)</f>
        <v>0</v>
      </c>
      <c r="LE11" s="30">
        <f>COUNTIF(Ferien!$G$2:$R$77,LE4)</f>
        <v>0</v>
      </c>
      <c r="LF11" s="30">
        <f>COUNTIF(Ferien!$G$2:$R$77,LF4)</f>
        <v>0</v>
      </c>
      <c r="LG11" s="30">
        <f>COUNTIF(Ferien!$G$2:$R$77,LG4)</f>
        <v>0</v>
      </c>
      <c r="LH11" s="30">
        <f>COUNTIF(Ferien!$G$2:$R$77,LH4)</f>
        <v>0</v>
      </c>
      <c r="LI11" s="30">
        <f>COUNTIF(Ferien!$G$2:$R$77,LI4)</f>
        <v>0</v>
      </c>
      <c r="LJ11" s="30">
        <f>COUNTIF(Ferien!$G$2:$R$77,LJ4)</f>
        <v>0</v>
      </c>
      <c r="LK11" s="30">
        <f>COUNTIF(Ferien!$G$2:$R$77,LK4)</f>
        <v>0</v>
      </c>
      <c r="LL11" s="30">
        <f>COUNTIF(Ferien!$G$2:$R$77,LL4)</f>
        <v>0</v>
      </c>
      <c r="LM11" s="30">
        <f>COUNTIF(Ferien!$G$2:$R$77,LM4)</f>
        <v>0</v>
      </c>
      <c r="LN11" s="30">
        <f>COUNTIF(Ferien!$G$2:$R$77,LN4)</f>
        <v>0</v>
      </c>
      <c r="LO11" s="30">
        <f>COUNTIF(Ferien!$G$2:$R$77,LO4)</f>
        <v>0</v>
      </c>
      <c r="LP11" s="30">
        <f>COUNTIF(Ferien!$G$2:$R$77,LP4)</f>
        <v>0</v>
      </c>
      <c r="LQ11" s="30">
        <f>COUNTIF(Ferien!$G$2:$R$77,LQ4)</f>
        <v>0</v>
      </c>
      <c r="LR11" s="30">
        <f>COUNTIF(Ferien!$G$2:$R$77,LR4)</f>
        <v>0</v>
      </c>
      <c r="LS11" s="30">
        <f>COUNTIF(Ferien!$G$2:$R$77,LS4)</f>
        <v>0</v>
      </c>
      <c r="LT11" s="30">
        <f>COUNTIF(Ferien!$G$2:$R$77,LT4)</f>
        <v>0</v>
      </c>
      <c r="LU11" s="30">
        <f>COUNTIF(Ferien!$G$2:$R$77,LU4)</f>
        <v>0</v>
      </c>
      <c r="LV11" s="30">
        <f>COUNTIF(Ferien!$G$2:$R$77,LV4)</f>
        <v>0</v>
      </c>
      <c r="LW11" s="30">
        <f>COUNTIF(Ferien!$G$2:$R$77,LW4)</f>
        <v>0</v>
      </c>
      <c r="LX11" s="30">
        <f>COUNTIF(Ferien!$G$2:$R$77,LX4)</f>
        <v>0</v>
      </c>
      <c r="LY11" s="30">
        <f>COUNTIF(Ferien!$G$2:$R$77,LY4)</f>
        <v>0</v>
      </c>
      <c r="LZ11" s="30">
        <f>COUNTIF(Ferien!$G$2:$R$77,LZ4)</f>
        <v>0</v>
      </c>
      <c r="MA11" s="30">
        <f>COUNTIF(Ferien!$G$2:$R$77,MA4)</f>
        <v>0</v>
      </c>
      <c r="MB11" s="30">
        <f>COUNTIF(Ferien!$G$2:$R$77,MB4)</f>
        <v>0</v>
      </c>
      <c r="MC11" s="30">
        <f>COUNTIF(Ferien!$G$2:$R$77,MC4)</f>
        <v>0</v>
      </c>
      <c r="MD11" s="30">
        <f>COUNTIF(Ferien!$G$2:$R$77,MD4)</f>
        <v>0</v>
      </c>
      <c r="ME11" s="30">
        <f>COUNTIF(Ferien!$G$2:$R$77,ME4)</f>
        <v>0</v>
      </c>
      <c r="MF11" s="30">
        <f>COUNTIF(Ferien!$G$2:$R$77,MF4)</f>
        <v>0</v>
      </c>
      <c r="MG11" s="30">
        <f>COUNTIF(Ferien!$G$2:$R$77,MG4)</f>
        <v>0</v>
      </c>
      <c r="MH11" s="30">
        <f>COUNTIF(Ferien!$G$2:$R$77,MH4)</f>
        <v>0</v>
      </c>
      <c r="MI11" s="30">
        <f>COUNTIF(Ferien!$G$2:$R$77,MI4)</f>
        <v>0</v>
      </c>
      <c r="MJ11" s="30">
        <f>COUNTIF(Ferien!$G$2:$R$77,MJ4)</f>
        <v>0</v>
      </c>
      <c r="MK11" s="30">
        <f>COUNTIF(Ferien!$G$2:$R$77,MK4)</f>
        <v>0</v>
      </c>
      <c r="ML11" s="30">
        <f>COUNTIF(Ferien!$G$2:$R$77,ML4)</f>
        <v>0</v>
      </c>
      <c r="MM11" s="30">
        <f>COUNTIF(Ferien!$G$2:$R$77,MM4)</f>
        <v>0</v>
      </c>
      <c r="MN11" s="30">
        <f>COUNTIF(Ferien!$G$2:$R$77,MN4)</f>
        <v>0</v>
      </c>
      <c r="MO11" s="30">
        <f>COUNTIF(Ferien!$G$2:$R$77,MO4)</f>
        <v>0</v>
      </c>
      <c r="MP11" s="30">
        <f>COUNTIF(Ferien!$G$2:$R$77,MP4)</f>
        <v>0</v>
      </c>
      <c r="MQ11" s="30">
        <f>COUNTIF(Ferien!$G$2:$R$77,MQ4)</f>
        <v>0</v>
      </c>
      <c r="MR11" s="30">
        <f>COUNTIF(Ferien!$G$2:$R$77,MR4)</f>
        <v>0</v>
      </c>
      <c r="MS11" s="30">
        <f>COUNTIF(Ferien!$G$2:$R$77,MS4)</f>
        <v>0</v>
      </c>
      <c r="MT11" s="30">
        <f>COUNTIF(Ferien!$G$2:$R$77,MT4)</f>
        <v>0</v>
      </c>
      <c r="MU11" s="30">
        <f>COUNTIF(Ferien!$G$2:$R$77,MU4)</f>
        <v>0</v>
      </c>
      <c r="MV11" s="30">
        <f>COUNTIF(Ferien!$G$2:$R$77,MV4)</f>
        <v>0</v>
      </c>
      <c r="MW11" s="30">
        <f>COUNTIF(Ferien!$G$2:$R$77,MW4)</f>
        <v>0</v>
      </c>
      <c r="MX11" s="30">
        <f>COUNTIF(Ferien!$G$2:$R$77,MX4)</f>
        <v>0</v>
      </c>
      <c r="MY11" s="30">
        <f>COUNTIF(Ferien!$G$2:$R$77,MY4)</f>
        <v>1</v>
      </c>
      <c r="MZ11" s="30">
        <f>COUNTIF(Ferien!$G$2:$R$77,MZ4)</f>
        <v>1</v>
      </c>
      <c r="NA11" s="30">
        <f>COUNTIF(Ferien!$G$2:$R$77,NA4)</f>
        <v>1</v>
      </c>
      <c r="NB11" s="30">
        <f>COUNTIF(Ferien!$G$2:$R$77,NB4)</f>
        <v>1</v>
      </c>
      <c r="NC11" s="30">
        <f>COUNTIF(Ferien!$G$2:$R$77,NC4)</f>
        <v>1</v>
      </c>
      <c r="ND11" s="30">
        <f>COUNTIF(Ferien!$G$2:$R$77,ND4)</f>
        <v>1</v>
      </c>
      <c r="NE11" s="30">
        <f>COUNTIF(Ferien!$G$2:$R$77,NE4)</f>
        <v>1</v>
      </c>
      <c r="NF11" s="30">
        <f>COUNTIF(Ferien!$G$2:$R$77,NF4)</f>
        <v>1</v>
      </c>
      <c r="NG11" s="30">
        <f>COUNTIF(Ferien!$G$2:$R$77,NG4)</f>
        <v>1</v>
      </c>
      <c r="NH11" s="30">
        <f>COUNTIF(Ferien!$G$2:$R$77,NH4)</f>
        <v>1</v>
      </c>
      <c r="NI11" s="30">
        <f>COUNTIF(Ferien!$G$2:$R$77,NI4)</f>
        <v>1</v>
      </c>
      <c r="NJ11" s="30">
        <f>COUNTIF(Ferien!$G$2:$R$77,NJ4)</f>
        <v>1</v>
      </c>
      <c r="NK11" s="30">
        <f>COUNTIF(Ferien!$G$2:$R$77,NK4)</f>
        <v>1</v>
      </c>
      <c r="NL11" s="30">
        <f>COUNTIF(Ferien!$G$2:$R$77,NL4)</f>
        <v>1</v>
      </c>
      <c r="NM11" s="30">
        <f>COUNTIF(Ferien!$G$2:$R$77,NM4)</f>
        <v>0</v>
      </c>
      <c r="NN11" s="30">
        <f>COUNTIF(Ferien!$G$2:$R$77,NN4)</f>
        <v>0</v>
      </c>
      <c r="NO11" s="30">
        <f>COUNTIF(Ferien!$G$2:$R$77,NO4)</f>
        <v>0</v>
      </c>
      <c r="NP11" s="30">
        <f>COUNTIF(Ferien!$G$2:$R$77,NP4)</f>
        <v>0</v>
      </c>
      <c r="NQ11" s="30">
        <f>COUNTIF(Ferien!$G$2:$R$77,NQ4)</f>
        <v>0</v>
      </c>
      <c r="NR11" s="30">
        <f>COUNTIF(Ferien!$G$2:$R$77,NR4)</f>
        <v>0</v>
      </c>
      <c r="NS11" s="30">
        <f>COUNTIF(Ferien!$G$2:$R$77,NS4)</f>
        <v>0</v>
      </c>
      <c r="NT11" s="30">
        <f>COUNTIF(Ferien!$G$2:$R$77,NT4)</f>
        <v>0</v>
      </c>
      <c r="NU11" s="30">
        <f>COUNTIF(Ferien!$G$2:$R$77,NU4)</f>
        <v>0</v>
      </c>
      <c r="NV11" s="30">
        <f>COUNTIF(Ferien!$G$2:$R$77,NV4)</f>
        <v>0</v>
      </c>
      <c r="NW11" s="30">
        <f>COUNTIF(Ferien!$G$2:$R$77,NW4)</f>
        <v>0</v>
      </c>
      <c r="NX11" s="30">
        <f>COUNTIF(Ferien!$G$2:$R$77,NX4)</f>
        <v>0</v>
      </c>
      <c r="NY11" s="30">
        <f>COUNTIF(Ferien!$G$2:$R$77,NY4)</f>
        <v>0</v>
      </c>
      <c r="NZ11" s="30">
        <f>COUNTIF(Ferien!$G$2:$R$77,NZ4)</f>
        <v>0</v>
      </c>
      <c r="OA11" s="30">
        <f>COUNTIF(Ferien!$G$2:$R$77,OA4)</f>
        <v>0</v>
      </c>
      <c r="OB11" s="30">
        <f>COUNTIF(Ferien!$G$2:$R$77,OB4)</f>
        <v>0</v>
      </c>
      <c r="OC11" s="30">
        <f>COUNTIF(Ferien!$G$2:$R$77,OC4)</f>
        <v>0</v>
      </c>
      <c r="OD11" s="30">
        <f>COUNTIF(Ferien!$G$2:$R$77,OD4)</f>
        <v>0</v>
      </c>
      <c r="OE11" s="30">
        <f>COUNTIF(Ferien!$G$2:$R$77,OE4)</f>
        <v>0</v>
      </c>
      <c r="OF11" s="30">
        <f>COUNTIF(Ferien!$G$2:$R$77,OF4)</f>
        <v>0</v>
      </c>
      <c r="OG11" s="30">
        <f>COUNTIF(Ferien!$G$2:$R$77,OG4)</f>
        <v>0</v>
      </c>
      <c r="OH11" s="30">
        <f>COUNTIF(Ferien!$G$2:$R$77,OH4)</f>
        <v>0</v>
      </c>
      <c r="OI11" s="30">
        <f>COUNTIF(Ferien!$G$2:$R$77,OI4)</f>
        <v>0</v>
      </c>
      <c r="OJ11" s="30">
        <f>COUNTIF(Ferien!$G$2:$R$77,OJ4)</f>
        <v>0</v>
      </c>
      <c r="OK11" s="30">
        <f>COUNTIF(Ferien!$G$2:$R$77,OK4)</f>
        <v>0</v>
      </c>
      <c r="OL11" s="30">
        <f>COUNTIF(Ferien!$G$2:$R$77,OL4)</f>
        <v>0</v>
      </c>
      <c r="OM11" s="30">
        <f>COUNTIF(Ferien!$G$2:$R$77,OM4)</f>
        <v>0</v>
      </c>
      <c r="ON11" s="30">
        <f>COUNTIF(Ferien!$G$2:$R$77,ON4)</f>
        <v>0</v>
      </c>
      <c r="OO11" s="30">
        <f>COUNTIF(Ferien!$G$2:$R$77,OO4)</f>
        <v>0</v>
      </c>
      <c r="OP11" s="30">
        <f>COUNTIF(Ferien!$G$2:$R$77,OP4)</f>
        <v>0</v>
      </c>
      <c r="OQ11" s="30">
        <f>COUNTIF(Ferien!$G$2:$R$77,OQ4)</f>
        <v>0</v>
      </c>
      <c r="OR11" s="30">
        <f>COUNTIF(Ferien!$G$2:$R$77,OR4)</f>
        <v>0</v>
      </c>
      <c r="OS11" s="30">
        <f>COUNTIF(Ferien!$G$2:$R$77,OS4)</f>
        <v>0</v>
      </c>
      <c r="OT11" s="30">
        <f>COUNTIF(Ferien!$G$2:$R$77,OT4)</f>
        <v>0</v>
      </c>
      <c r="OU11" s="30">
        <f>COUNTIF(Ferien!$G$2:$R$77,OU4)</f>
        <v>0</v>
      </c>
      <c r="OV11" s="30">
        <f>COUNTIF(Ferien!$G$2:$R$77,OV4)</f>
        <v>0</v>
      </c>
      <c r="OW11" s="30">
        <f>COUNTIF(Ferien!$G$2:$R$77,OW4)</f>
        <v>1</v>
      </c>
      <c r="OX11" s="30">
        <f>COUNTIF(Ferien!$G$2:$R$77,OX4)</f>
        <v>1</v>
      </c>
      <c r="OY11" s="30">
        <f>COUNTIF(Ferien!$G$2:$R$77,OY4)</f>
        <v>1</v>
      </c>
      <c r="OZ11" s="30">
        <f>COUNTIF(Ferien!$G$2:$R$77,OZ4)</f>
        <v>1</v>
      </c>
      <c r="PA11" s="30">
        <f>COUNTIF(Ferien!$G$2:$R$77,PA4)</f>
        <v>1</v>
      </c>
      <c r="PB11" s="30">
        <f>COUNTIF(Ferien!$G$2:$R$77,PB4)</f>
        <v>1</v>
      </c>
      <c r="PC11" s="30">
        <f>COUNTIF(Ferien!$G$2:$R$77,PC4)</f>
        <v>0</v>
      </c>
      <c r="PD11" s="30">
        <f>COUNTIF(Ferien!$G$2:$R$77,PD4)</f>
        <v>0</v>
      </c>
      <c r="PE11" s="30">
        <f>COUNTIF(Ferien!$G$2:$R$77,PE4)</f>
        <v>0</v>
      </c>
      <c r="PF11" s="30">
        <f>COUNTIF(Ferien!$G$2:$R$77,PF4)</f>
        <v>0</v>
      </c>
      <c r="PG11" s="30">
        <f>COUNTIF(Ferien!$G$2:$R$77,PG4)</f>
        <v>0</v>
      </c>
      <c r="PH11" s="30">
        <f>COUNTIF(Ferien!$G$2:$R$77,PH4)</f>
        <v>0</v>
      </c>
      <c r="PI11" s="30">
        <f>COUNTIF(Ferien!$G$2:$R$77,PI4)</f>
        <v>0</v>
      </c>
      <c r="PJ11" s="30">
        <f>COUNTIF(Ferien!$G$2:$R$77,PJ4)</f>
        <v>0</v>
      </c>
      <c r="PK11" s="30">
        <f>COUNTIF(Ferien!$G$2:$R$77,PK4)</f>
        <v>0</v>
      </c>
      <c r="PL11" s="30">
        <f>COUNTIF(Ferien!$G$2:$R$77,PL4)</f>
        <v>0</v>
      </c>
      <c r="PM11" s="30">
        <f>COUNTIF(Ferien!$G$2:$R$77,PM4)</f>
        <v>0</v>
      </c>
      <c r="PN11" s="30">
        <f>COUNTIF(Ferien!$G$2:$R$77,PN4)</f>
        <v>0</v>
      </c>
      <c r="PO11" s="30">
        <f>COUNTIF(Ferien!$G$2:$R$77,PO4)</f>
        <v>0</v>
      </c>
      <c r="PP11" s="30">
        <f>COUNTIF(Ferien!$G$2:$R$77,PP4)</f>
        <v>0</v>
      </c>
      <c r="PQ11" s="30">
        <f>COUNTIF(Ferien!$G$2:$R$77,PQ4)</f>
        <v>0</v>
      </c>
      <c r="PR11" s="30">
        <f>COUNTIF(Ferien!$G$2:$R$77,PR4)</f>
        <v>0</v>
      </c>
      <c r="PS11" s="30">
        <f>COUNTIF(Ferien!$G$2:$R$77,PS4)</f>
        <v>0</v>
      </c>
      <c r="PT11" s="30">
        <f>COUNTIF(Ferien!$G$2:$R$77,PT4)</f>
        <v>0</v>
      </c>
      <c r="PU11" s="30">
        <f>COUNTIF(Ferien!$G$2:$R$77,PU4)</f>
        <v>0</v>
      </c>
      <c r="PV11" s="30">
        <f>COUNTIF(Ferien!$G$2:$R$77,PV4)</f>
        <v>0</v>
      </c>
      <c r="PW11" s="30">
        <f>COUNTIF(Ferien!$G$2:$R$77,PW4)</f>
        <v>0</v>
      </c>
      <c r="PX11" s="30">
        <f>COUNTIF(Ferien!$G$2:$R$77,PX4)</f>
        <v>0</v>
      </c>
      <c r="PY11" s="30">
        <f>COUNTIF(Ferien!$G$2:$R$77,PY4)</f>
        <v>0</v>
      </c>
      <c r="PZ11" s="30">
        <f>COUNTIF(Ferien!$G$2:$R$77,PZ4)</f>
        <v>0</v>
      </c>
      <c r="QA11" s="30">
        <f>COUNTIF(Ferien!$G$2:$R$77,QA4)</f>
        <v>0</v>
      </c>
      <c r="QB11" s="30">
        <f>COUNTIF(Ferien!$G$2:$R$77,QB4)</f>
        <v>0</v>
      </c>
      <c r="QC11" s="30">
        <f>COUNTIF(Ferien!$G$2:$R$77,QC4)</f>
        <v>0</v>
      </c>
      <c r="QD11" s="30">
        <f>COUNTIF(Ferien!$G$2:$R$77,QD4)</f>
        <v>0</v>
      </c>
      <c r="QE11" s="30">
        <f>COUNTIF(Ferien!$G$2:$R$77,QE4)</f>
        <v>0</v>
      </c>
      <c r="QF11" s="30">
        <f>COUNTIF(Ferien!$G$2:$R$77,QF4)</f>
        <v>0</v>
      </c>
      <c r="QG11" s="30">
        <f>COUNTIF(Ferien!$G$2:$R$77,QG4)</f>
        <v>0</v>
      </c>
      <c r="QH11" s="30">
        <f>COUNTIF(Ferien!$G$2:$R$77,QH4)</f>
        <v>0</v>
      </c>
      <c r="QI11" s="30">
        <f>COUNTIF(Ferien!$G$2:$R$77,QI4)</f>
        <v>0</v>
      </c>
      <c r="QJ11" s="30">
        <f>COUNTIF(Ferien!$G$2:$R$77,QJ4)</f>
        <v>0</v>
      </c>
      <c r="QK11" s="30">
        <f>COUNTIF(Ferien!$G$2:$R$77,QK4)</f>
        <v>0</v>
      </c>
      <c r="QL11" s="30">
        <f>COUNTIF(Ferien!$G$2:$R$77,QL4)</f>
        <v>0</v>
      </c>
      <c r="QM11" s="30">
        <f>COUNTIF(Ferien!$G$2:$R$77,QM4)</f>
        <v>0</v>
      </c>
      <c r="QN11" s="30">
        <f>COUNTIF(Ferien!$G$2:$R$77,QN4)</f>
        <v>0</v>
      </c>
      <c r="QO11" s="30">
        <f>COUNTIF(Ferien!$G$2:$R$77,QO4)</f>
        <v>0</v>
      </c>
      <c r="QP11" s="30">
        <f>COUNTIF(Ferien!$G$2:$R$77,QP4)</f>
        <v>0</v>
      </c>
      <c r="QQ11" s="30">
        <f>COUNTIF(Ferien!$G$2:$R$77,QQ4)</f>
        <v>0</v>
      </c>
      <c r="QR11" s="30">
        <f>COUNTIF(Ferien!$G$2:$R$77,QR4)</f>
        <v>0</v>
      </c>
      <c r="QS11" s="30">
        <f>COUNTIF(Ferien!$G$2:$R$77,QS4)</f>
        <v>0</v>
      </c>
      <c r="QT11" s="30">
        <f>COUNTIF(Ferien!$G$2:$R$77,QT4)</f>
        <v>0</v>
      </c>
    </row>
    <row r="12" spans="2:468" hidden="1" x14ac:dyDescent="0.25">
      <c r="B12" s="54"/>
      <c r="C12" s="54"/>
      <c r="D12" s="54"/>
      <c r="E12" s="56" t="s">
        <v>76</v>
      </c>
      <c r="F12" s="28">
        <f>IF(F4="","",WEEKDAY(F4,2))</f>
        <v>7</v>
      </c>
      <c r="G12" s="28">
        <f t="shared" ref="G12:BR12" si="313">IF(G4="","",WEEKDAY(G4,2))</f>
        <v>1</v>
      </c>
      <c r="H12" s="28">
        <f t="shared" si="313"/>
        <v>2</v>
      </c>
      <c r="I12" s="28">
        <f t="shared" si="313"/>
        <v>3</v>
      </c>
      <c r="J12" s="28">
        <f t="shared" si="313"/>
        <v>4</v>
      </c>
      <c r="K12" s="28">
        <f t="shared" si="313"/>
        <v>5</v>
      </c>
      <c r="L12" s="28">
        <f t="shared" si="313"/>
        <v>6</v>
      </c>
      <c r="M12" s="28">
        <f t="shared" si="313"/>
        <v>7</v>
      </c>
      <c r="N12" s="28">
        <f t="shared" si="313"/>
        <v>1</v>
      </c>
      <c r="O12" s="28">
        <f t="shared" si="313"/>
        <v>2</v>
      </c>
      <c r="P12" s="28">
        <f t="shared" si="313"/>
        <v>3</v>
      </c>
      <c r="Q12" s="28">
        <f t="shared" si="313"/>
        <v>4</v>
      </c>
      <c r="R12" s="28">
        <f t="shared" si="313"/>
        <v>5</v>
      </c>
      <c r="S12" s="28">
        <f t="shared" si="313"/>
        <v>6</v>
      </c>
      <c r="T12" s="28">
        <f t="shared" si="313"/>
        <v>7</v>
      </c>
      <c r="U12" s="28">
        <f t="shared" si="313"/>
        <v>1</v>
      </c>
      <c r="V12" s="28">
        <f t="shared" si="313"/>
        <v>2</v>
      </c>
      <c r="W12" s="28">
        <f t="shared" si="313"/>
        <v>3</v>
      </c>
      <c r="X12" s="28">
        <f t="shared" si="313"/>
        <v>4</v>
      </c>
      <c r="Y12" s="28">
        <f t="shared" si="313"/>
        <v>5</v>
      </c>
      <c r="Z12" s="28">
        <f t="shared" si="313"/>
        <v>6</v>
      </c>
      <c r="AA12" s="28">
        <f t="shared" si="313"/>
        <v>7</v>
      </c>
      <c r="AB12" s="28">
        <f t="shared" si="313"/>
        <v>1</v>
      </c>
      <c r="AC12" s="28">
        <f t="shared" si="313"/>
        <v>2</v>
      </c>
      <c r="AD12" s="28">
        <f t="shared" si="313"/>
        <v>3</v>
      </c>
      <c r="AE12" s="28">
        <f t="shared" si="313"/>
        <v>4</v>
      </c>
      <c r="AF12" s="28">
        <f t="shared" si="313"/>
        <v>5</v>
      </c>
      <c r="AG12" s="28">
        <f t="shared" si="313"/>
        <v>6</v>
      </c>
      <c r="AH12" s="28">
        <f t="shared" si="313"/>
        <v>7</v>
      </c>
      <c r="AI12" s="28">
        <f t="shared" si="313"/>
        <v>1</v>
      </c>
      <c r="AJ12" s="28">
        <f t="shared" si="313"/>
        <v>2</v>
      </c>
      <c r="AK12" s="28">
        <f t="shared" si="313"/>
        <v>3</v>
      </c>
      <c r="AL12" s="28">
        <f t="shared" si="313"/>
        <v>4</v>
      </c>
      <c r="AM12" s="28">
        <f t="shared" si="313"/>
        <v>5</v>
      </c>
      <c r="AN12" s="28">
        <f t="shared" si="313"/>
        <v>6</v>
      </c>
      <c r="AO12" s="28">
        <f t="shared" si="313"/>
        <v>7</v>
      </c>
      <c r="AP12" s="28">
        <f t="shared" si="313"/>
        <v>1</v>
      </c>
      <c r="AQ12" s="28">
        <f t="shared" si="313"/>
        <v>2</v>
      </c>
      <c r="AR12" s="28">
        <f t="shared" si="313"/>
        <v>3</v>
      </c>
      <c r="AS12" s="28">
        <f t="shared" si="313"/>
        <v>4</v>
      </c>
      <c r="AT12" s="28">
        <f t="shared" si="313"/>
        <v>5</v>
      </c>
      <c r="AU12" s="28">
        <f t="shared" si="313"/>
        <v>6</v>
      </c>
      <c r="AV12" s="28">
        <f t="shared" si="313"/>
        <v>7</v>
      </c>
      <c r="AW12" s="28">
        <f t="shared" si="313"/>
        <v>1</v>
      </c>
      <c r="AX12" s="28">
        <f t="shared" si="313"/>
        <v>2</v>
      </c>
      <c r="AY12" s="28">
        <f t="shared" si="313"/>
        <v>3</v>
      </c>
      <c r="AZ12" s="28">
        <f t="shared" si="313"/>
        <v>4</v>
      </c>
      <c r="BA12" s="28">
        <f t="shared" si="313"/>
        <v>5</v>
      </c>
      <c r="BB12" s="28">
        <f t="shared" si="313"/>
        <v>6</v>
      </c>
      <c r="BC12" s="28">
        <f t="shared" si="313"/>
        <v>7</v>
      </c>
      <c r="BD12" s="28">
        <f t="shared" si="313"/>
        <v>1</v>
      </c>
      <c r="BE12" s="28">
        <f t="shared" si="313"/>
        <v>2</v>
      </c>
      <c r="BF12" s="28">
        <f t="shared" si="313"/>
        <v>3</v>
      </c>
      <c r="BG12" s="28">
        <f t="shared" si="313"/>
        <v>4</v>
      </c>
      <c r="BH12" s="28">
        <f t="shared" si="313"/>
        <v>5</v>
      </c>
      <c r="BI12" s="28">
        <f t="shared" si="313"/>
        <v>6</v>
      </c>
      <c r="BJ12" s="28">
        <f t="shared" si="313"/>
        <v>7</v>
      </c>
      <c r="BK12" s="28">
        <f t="shared" si="313"/>
        <v>1</v>
      </c>
      <c r="BL12" s="28">
        <f t="shared" si="313"/>
        <v>2</v>
      </c>
      <c r="BM12" s="28">
        <f t="shared" si="313"/>
        <v>3</v>
      </c>
      <c r="BN12" s="28">
        <f t="shared" si="313"/>
        <v>4</v>
      </c>
      <c r="BO12" s="28">
        <f t="shared" si="313"/>
        <v>5</v>
      </c>
      <c r="BP12" s="28">
        <f t="shared" si="313"/>
        <v>6</v>
      </c>
      <c r="BQ12" s="28">
        <f t="shared" si="313"/>
        <v>7</v>
      </c>
      <c r="BR12" s="28">
        <f t="shared" si="313"/>
        <v>1</v>
      </c>
      <c r="BS12" s="28">
        <f t="shared" ref="BS12:ED12" si="314">IF(BS4="","",WEEKDAY(BS4,2))</f>
        <v>2</v>
      </c>
      <c r="BT12" s="28">
        <f t="shared" si="314"/>
        <v>3</v>
      </c>
      <c r="BU12" s="28">
        <f t="shared" si="314"/>
        <v>4</v>
      </c>
      <c r="BV12" s="28">
        <f t="shared" si="314"/>
        <v>5</v>
      </c>
      <c r="BW12" s="28">
        <f t="shared" si="314"/>
        <v>6</v>
      </c>
      <c r="BX12" s="28">
        <f t="shared" si="314"/>
        <v>7</v>
      </c>
      <c r="BY12" s="28">
        <f t="shared" si="314"/>
        <v>1</v>
      </c>
      <c r="BZ12" s="28">
        <f t="shared" si="314"/>
        <v>2</v>
      </c>
      <c r="CA12" s="28">
        <f t="shared" si="314"/>
        <v>3</v>
      </c>
      <c r="CB12" s="28">
        <f t="shared" si="314"/>
        <v>4</v>
      </c>
      <c r="CC12" s="28">
        <f t="shared" si="314"/>
        <v>5</v>
      </c>
      <c r="CD12" s="28">
        <f t="shared" si="314"/>
        <v>6</v>
      </c>
      <c r="CE12" s="28">
        <f t="shared" si="314"/>
        <v>7</v>
      </c>
      <c r="CF12" s="28">
        <f t="shared" si="314"/>
        <v>1</v>
      </c>
      <c r="CG12" s="28">
        <f t="shared" si="314"/>
        <v>2</v>
      </c>
      <c r="CH12" s="28">
        <f t="shared" si="314"/>
        <v>3</v>
      </c>
      <c r="CI12" s="28">
        <f t="shared" si="314"/>
        <v>4</v>
      </c>
      <c r="CJ12" s="28">
        <f t="shared" si="314"/>
        <v>5</v>
      </c>
      <c r="CK12" s="28">
        <f t="shared" si="314"/>
        <v>6</v>
      </c>
      <c r="CL12" s="28">
        <f t="shared" si="314"/>
        <v>7</v>
      </c>
      <c r="CM12" s="28">
        <f t="shared" si="314"/>
        <v>1</v>
      </c>
      <c r="CN12" s="28">
        <f t="shared" si="314"/>
        <v>2</v>
      </c>
      <c r="CO12" s="28">
        <f t="shared" si="314"/>
        <v>3</v>
      </c>
      <c r="CP12" s="28">
        <f t="shared" si="314"/>
        <v>4</v>
      </c>
      <c r="CQ12" s="28">
        <f t="shared" si="314"/>
        <v>5</v>
      </c>
      <c r="CR12" s="28">
        <f t="shared" si="314"/>
        <v>6</v>
      </c>
      <c r="CS12" s="28">
        <f t="shared" si="314"/>
        <v>7</v>
      </c>
      <c r="CT12" s="28">
        <f t="shared" si="314"/>
        <v>1</v>
      </c>
      <c r="CU12" s="28">
        <f t="shared" si="314"/>
        <v>2</v>
      </c>
      <c r="CV12" s="28">
        <f t="shared" si="314"/>
        <v>3</v>
      </c>
      <c r="CW12" s="28">
        <f t="shared" si="314"/>
        <v>4</v>
      </c>
      <c r="CX12" s="28">
        <f t="shared" si="314"/>
        <v>5</v>
      </c>
      <c r="CY12" s="28">
        <f t="shared" si="314"/>
        <v>6</v>
      </c>
      <c r="CZ12" s="28">
        <f t="shared" si="314"/>
        <v>7</v>
      </c>
      <c r="DA12" s="28">
        <f t="shared" si="314"/>
        <v>1</v>
      </c>
      <c r="DB12" s="28">
        <f t="shared" si="314"/>
        <v>2</v>
      </c>
      <c r="DC12" s="28">
        <f t="shared" si="314"/>
        <v>3</v>
      </c>
      <c r="DD12" s="28">
        <f t="shared" si="314"/>
        <v>4</v>
      </c>
      <c r="DE12" s="28">
        <f t="shared" si="314"/>
        <v>5</v>
      </c>
      <c r="DF12" s="28">
        <f t="shared" si="314"/>
        <v>6</v>
      </c>
      <c r="DG12" s="28">
        <f t="shared" si="314"/>
        <v>7</v>
      </c>
      <c r="DH12" s="28">
        <f t="shared" si="314"/>
        <v>1</v>
      </c>
      <c r="DI12" s="28">
        <f t="shared" si="314"/>
        <v>2</v>
      </c>
      <c r="DJ12" s="28">
        <f t="shared" si="314"/>
        <v>3</v>
      </c>
      <c r="DK12" s="28">
        <f t="shared" si="314"/>
        <v>4</v>
      </c>
      <c r="DL12" s="28">
        <f t="shared" si="314"/>
        <v>5</v>
      </c>
      <c r="DM12" s="28">
        <f t="shared" si="314"/>
        <v>6</v>
      </c>
      <c r="DN12" s="28">
        <f t="shared" si="314"/>
        <v>7</v>
      </c>
      <c r="DO12" s="28">
        <f t="shared" si="314"/>
        <v>1</v>
      </c>
      <c r="DP12" s="28">
        <f t="shared" si="314"/>
        <v>2</v>
      </c>
      <c r="DQ12" s="28">
        <f t="shared" si="314"/>
        <v>3</v>
      </c>
      <c r="DR12" s="28">
        <f t="shared" si="314"/>
        <v>4</v>
      </c>
      <c r="DS12" s="28">
        <f t="shared" si="314"/>
        <v>5</v>
      </c>
      <c r="DT12" s="28">
        <f t="shared" si="314"/>
        <v>6</v>
      </c>
      <c r="DU12" s="28">
        <f t="shared" si="314"/>
        <v>7</v>
      </c>
      <c r="DV12" s="28">
        <f t="shared" si="314"/>
        <v>1</v>
      </c>
      <c r="DW12" s="28">
        <f t="shared" si="314"/>
        <v>2</v>
      </c>
      <c r="DX12" s="28">
        <f t="shared" si="314"/>
        <v>3</v>
      </c>
      <c r="DY12" s="28">
        <f t="shared" si="314"/>
        <v>4</v>
      </c>
      <c r="DZ12" s="28">
        <f t="shared" si="314"/>
        <v>5</v>
      </c>
      <c r="EA12" s="28">
        <f t="shared" si="314"/>
        <v>6</v>
      </c>
      <c r="EB12" s="28">
        <f t="shared" si="314"/>
        <v>7</v>
      </c>
      <c r="EC12" s="28">
        <f t="shared" si="314"/>
        <v>1</v>
      </c>
      <c r="ED12" s="28">
        <f t="shared" si="314"/>
        <v>2</v>
      </c>
      <c r="EE12" s="28">
        <f t="shared" ref="EE12:GE12" si="315">IF(EE4="","",WEEKDAY(EE4,2))</f>
        <v>3</v>
      </c>
      <c r="EF12" s="28">
        <f t="shared" si="315"/>
        <v>4</v>
      </c>
      <c r="EG12" s="28">
        <f t="shared" si="315"/>
        <v>5</v>
      </c>
      <c r="EH12" s="28">
        <f t="shared" si="315"/>
        <v>6</v>
      </c>
      <c r="EI12" s="28">
        <f t="shared" si="315"/>
        <v>7</v>
      </c>
      <c r="EJ12" s="28">
        <f t="shared" si="315"/>
        <v>1</v>
      </c>
      <c r="EK12" s="28">
        <f t="shared" si="315"/>
        <v>2</v>
      </c>
      <c r="EL12" s="28">
        <f t="shared" si="315"/>
        <v>3</v>
      </c>
      <c r="EM12" s="28">
        <f t="shared" si="315"/>
        <v>4</v>
      </c>
      <c r="EN12" s="28">
        <f t="shared" si="315"/>
        <v>5</v>
      </c>
      <c r="EO12" s="28">
        <f t="shared" si="315"/>
        <v>6</v>
      </c>
      <c r="EP12" s="28">
        <f t="shared" si="315"/>
        <v>7</v>
      </c>
      <c r="EQ12" s="28">
        <f t="shared" si="315"/>
        <v>1</v>
      </c>
      <c r="ER12" s="28">
        <f t="shared" si="315"/>
        <v>2</v>
      </c>
      <c r="ES12" s="28">
        <f t="shared" si="315"/>
        <v>3</v>
      </c>
      <c r="ET12" s="28">
        <f t="shared" si="315"/>
        <v>4</v>
      </c>
      <c r="EU12" s="28">
        <f t="shared" si="315"/>
        <v>5</v>
      </c>
      <c r="EV12" s="28">
        <f t="shared" si="315"/>
        <v>6</v>
      </c>
      <c r="EW12" s="28">
        <f t="shared" si="315"/>
        <v>7</v>
      </c>
      <c r="EX12" s="28">
        <f t="shared" si="315"/>
        <v>1</v>
      </c>
      <c r="EY12" s="28">
        <f t="shared" si="315"/>
        <v>2</v>
      </c>
      <c r="EZ12" s="28">
        <f t="shared" si="315"/>
        <v>3</v>
      </c>
      <c r="FA12" s="28">
        <f t="shared" si="315"/>
        <v>4</v>
      </c>
      <c r="FB12" s="28">
        <f t="shared" si="315"/>
        <v>5</v>
      </c>
      <c r="FC12" s="28">
        <f t="shared" si="315"/>
        <v>6</v>
      </c>
      <c r="FD12" s="28">
        <f t="shared" si="315"/>
        <v>7</v>
      </c>
      <c r="FE12" s="28">
        <f t="shared" si="315"/>
        <v>1</v>
      </c>
      <c r="FF12" s="28">
        <f t="shared" si="315"/>
        <v>2</v>
      </c>
      <c r="FG12" s="28">
        <f t="shared" si="315"/>
        <v>3</v>
      </c>
      <c r="FH12" s="28">
        <f t="shared" si="315"/>
        <v>4</v>
      </c>
      <c r="FI12" s="28">
        <f t="shared" si="315"/>
        <v>5</v>
      </c>
      <c r="FJ12" s="28">
        <f t="shared" si="315"/>
        <v>6</v>
      </c>
      <c r="FK12" s="28">
        <f t="shared" si="315"/>
        <v>7</v>
      </c>
      <c r="FL12" s="28">
        <f t="shared" si="315"/>
        <v>1</v>
      </c>
      <c r="FM12" s="28">
        <f t="shared" si="315"/>
        <v>2</v>
      </c>
      <c r="FN12" s="28">
        <f t="shared" si="315"/>
        <v>3</v>
      </c>
      <c r="FO12" s="28">
        <f t="shared" si="315"/>
        <v>4</v>
      </c>
      <c r="FP12" s="28">
        <f t="shared" si="315"/>
        <v>5</v>
      </c>
      <c r="FQ12" s="28">
        <f t="shared" si="315"/>
        <v>6</v>
      </c>
      <c r="FR12" s="28">
        <f t="shared" si="315"/>
        <v>7</v>
      </c>
      <c r="FS12" s="28">
        <f t="shared" si="315"/>
        <v>1</v>
      </c>
      <c r="FT12" s="28">
        <f t="shared" si="315"/>
        <v>2</v>
      </c>
      <c r="FU12" s="28">
        <f t="shared" si="315"/>
        <v>3</v>
      </c>
      <c r="FV12" s="28">
        <f t="shared" si="315"/>
        <v>4</v>
      </c>
      <c r="FW12" s="28">
        <f t="shared" si="315"/>
        <v>5</v>
      </c>
      <c r="FX12" s="28">
        <f t="shared" si="315"/>
        <v>6</v>
      </c>
      <c r="FY12" s="28">
        <f t="shared" si="315"/>
        <v>7</v>
      </c>
      <c r="FZ12" s="28">
        <f t="shared" si="315"/>
        <v>1</v>
      </c>
      <c r="GA12" s="28">
        <f t="shared" si="315"/>
        <v>2</v>
      </c>
      <c r="GB12" s="28">
        <f t="shared" si="315"/>
        <v>3</v>
      </c>
      <c r="GC12" s="28">
        <f t="shared" si="315"/>
        <v>4</v>
      </c>
      <c r="GD12" s="28">
        <f t="shared" si="315"/>
        <v>5</v>
      </c>
      <c r="GE12" s="28">
        <f t="shared" si="315"/>
        <v>6</v>
      </c>
      <c r="GF12" s="28">
        <f>WEEKDAY(GF4,2)</f>
        <v>7</v>
      </c>
      <c r="GG12" s="28">
        <f t="shared" ref="GG12:IR12" si="316">WEEKDAY(GG4,2)</f>
        <v>1</v>
      </c>
      <c r="GH12" s="28">
        <f t="shared" si="316"/>
        <v>2</v>
      </c>
      <c r="GI12" s="28">
        <f t="shared" si="316"/>
        <v>3</v>
      </c>
      <c r="GJ12" s="28">
        <f t="shared" si="316"/>
        <v>4</v>
      </c>
      <c r="GK12" s="28">
        <f t="shared" si="316"/>
        <v>5</v>
      </c>
      <c r="GL12" s="28">
        <f t="shared" si="316"/>
        <v>6</v>
      </c>
      <c r="GM12" s="28">
        <f t="shared" si="316"/>
        <v>7</v>
      </c>
      <c r="GN12" s="28">
        <f t="shared" si="316"/>
        <v>1</v>
      </c>
      <c r="GO12" s="28">
        <f t="shared" si="316"/>
        <v>2</v>
      </c>
      <c r="GP12" s="28">
        <f t="shared" si="316"/>
        <v>3</v>
      </c>
      <c r="GQ12" s="28">
        <f t="shared" si="316"/>
        <v>4</v>
      </c>
      <c r="GR12" s="28">
        <f t="shared" si="316"/>
        <v>5</v>
      </c>
      <c r="GS12" s="28">
        <f t="shared" si="316"/>
        <v>6</v>
      </c>
      <c r="GT12" s="28">
        <f t="shared" si="316"/>
        <v>7</v>
      </c>
      <c r="GU12" s="28">
        <f t="shared" si="316"/>
        <v>1</v>
      </c>
      <c r="GV12" s="28">
        <f t="shared" si="316"/>
        <v>2</v>
      </c>
      <c r="GW12" s="28">
        <f t="shared" si="316"/>
        <v>3</v>
      </c>
      <c r="GX12" s="28">
        <f t="shared" si="316"/>
        <v>4</v>
      </c>
      <c r="GY12" s="28">
        <f t="shared" si="316"/>
        <v>5</v>
      </c>
      <c r="GZ12" s="28">
        <f t="shared" si="316"/>
        <v>6</v>
      </c>
      <c r="HA12" s="28">
        <f t="shared" si="316"/>
        <v>7</v>
      </c>
      <c r="HB12" s="28">
        <f t="shared" si="316"/>
        <v>1</v>
      </c>
      <c r="HC12" s="28">
        <f t="shared" si="316"/>
        <v>2</v>
      </c>
      <c r="HD12" s="28">
        <f t="shared" si="316"/>
        <v>3</v>
      </c>
      <c r="HE12" s="28">
        <f t="shared" si="316"/>
        <v>4</v>
      </c>
      <c r="HF12" s="28">
        <f t="shared" si="316"/>
        <v>5</v>
      </c>
      <c r="HG12" s="28">
        <f t="shared" si="316"/>
        <v>6</v>
      </c>
      <c r="HH12" s="28">
        <f t="shared" si="316"/>
        <v>7</v>
      </c>
      <c r="HI12" s="28">
        <f t="shared" si="316"/>
        <v>1</v>
      </c>
      <c r="HJ12" s="28">
        <f t="shared" si="316"/>
        <v>2</v>
      </c>
      <c r="HK12" s="28">
        <f t="shared" si="316"/>
        <v>3</v>
      </c>
      <c r="HL12" s="28">
        <f t="shared" si="316"/>
        <v>4</v>
      </c>
      <c r="HM12" s="28">
        <f t="shared" si="316"/>
        <v>5</v>
      </c>
      <c r="HN12" s="28">
        <f t="shared" si="316"/>
        <v>6</v>
      </c>
      <c r="HO12" s="28">
        <f t="shared" si="316"/>
        <v>7</v>
      </c>
      <c r="HP12" s="28">
        <f t="shared" si="316"/>
        <v>1</v>
      </c>
      <c r="HQ12" s="28">
        <f t="shared" si="316"/>
        <v>2</v>
      </c>
      <c r="HR12" s="28">
        <f t="shared" si="316"/>
        <v>3</v>
      </c>
      <c r="HS12" s="28">
        <f t="shared" si="316"/>
        <v>4</v>
      </c>
      <c r="HT12" s="28">
        <f t="shared" si="316"/>
        <v>5</v>
      </c>
      <c r="HU12" s="28">
        <f t="shared" si="316"/>
        <v>6</v>
      </c>
      <c r="HV12" s="28">
        <f t="shared" si="316"/>
        <v>7</v>
      </c>
      <c r="HW12" s="28">
        <f t="shared" si="316"/>
        <v>1</v>
      </c>
      <c r="HX12" s="28">
        <f t="shared" si="316"/>
        <v>2</v>
      </c>
      <c r="HY12" s="28">
        <f t="shared" si="316"/>
        <v>3</v>
      </c>
      <c r="HZ12" s="28">
        <f t="shared" si="316"/>
        <v>4</v>
      </c>
      <c r="IA12" s="28">
        <f t="shared" si="316"/>
        <v>5</v>
      </c>
      <c r="IB12" s="28">
        <f t="shared" si="316"/>
        <v>6</v>
      </c>
      <c r="IC12" s="28">
        <f t="shared" si="316"/>
        <v>7</v>
      </c>
      <c r="ID12" s="28">
        <f t="shared" si="316"/>
        <v>1</v>
      </c>
      <c r="IE12" s="28">
        <f t="shared" si="316"/>
        <v>2</v>
      </c>
      <c r="IF12" s="28">
        <f t="shared" si="316"/>
        <v>3</v>
      </c>
      <c r="IG12" s="28">
        <f t="shared" si="316"/>
        <v>4</v>
      </c>
      <c r="IH12" s="28">
        <f t="shared" si="316"/>
        <v>5</v>
      </c>
      <c r="II12" s="28">
        <f t="shared" si="316"/>
        <v>6</v>
      </c>
      <c r="IJ12" s="28">
        <f t="shared" si="316"/>
        <v>7</v>
      </c>
      <c r="IK12" s="28">
        <f t="shared" si="316"/>
        <v>1</v>
      </c>
      <c r="IL12" s="28">
        <f t="shared" si="316"/>
        <v>2</v>
      </c>
      <c r="IM12" s="28">
        <f t="shared" si="316"/>
        <v>3</v>
      </c>
      <c r="IN12" s="28">
        <f t="shared" si="316"/>
        <v>4</v>
      </c>
      <c r="IO12" s="28">
        <f t="shared" si="316"/>
        <v>5</v>
      </c>
      <c r="IP12" s="28">
        <f t="shared" si="316"/>
        <v>6</v>
      </c>
      <c r="IQ12" s="28">
        <f t="shared" si="316"/>
        <v>7</v>
      </c>
      <c r="IR12" s="28">
        <f t="shared" si="316"/>
        <v>1</v>
      </c>
      <c r="IS12" s="28">
        <f t="shared" ref="IS12:LD12" si="317">WEEKDAY(IS4,2)</f>
        <v>2</v>
      </c>
      <c r="IT12" s="28">
        <f t="shared" si="317"/>
        <v>3</v>
      </c>
      <c r="IU12" s="28">
        <f t="shared" si="317"/>
        <v>4</v>
      </c>
      <c r="IV12" s="28">
        <f t="shared" si="317"/>
        <v>5</v>
      </c>
      <c r="IW12" s="28">
        <f t="shared" si="317"/>
        <v>6</v>
      </c>
      <c r="IX12" s="28">
        <f t="shared" si="317"/>
        <v>7</v>
      </c>
      <c r="IY12" s="28">
        <f t="shared" si="317"/>
        <v>1</v>
      </c>
      <c r="IZ12" s="28">
        <f t="shared" si="317"/>
        <v>2</v>
      </c>
      <c r="JA12" s="28">
        <f t="shared" si="317"/>
        <v>3</v>
      </c>
      <c r="JB12" s="28">
        <f t="shared" si="317"/>
        <v>4</v>
      </c>
      <c r="JC12" s="28">
        <f t="shared" si="317"/>
        <v>5</v>
      </c>
      <c r="JD12" s="28">
        <f t="shared" si="317"/>
        <v>6</v>
      </c>
      <c r="JE12" s="28">
        <f t="shared" si="317"/>
        <v>7</v>
      </c>
      <c r="JF12" s="28">
        <f t="shared" si="317"/>
        <v>1</v>
      </c>
      <c r="JG12" s="28">
        <f t="shared" si="317"/>
        <v>2</v>
      </c>
      <c r="JH12" s="28">
        <f t="shared" si="317"/>
        <v>3</v>
      </c>
      <c r="JI12" s="28">
        <f t="shared" si="317"/>
        <v>4</v>
      </c>
      <c r="JJ12" s="28">
        <f t="shared" si="317"/>
        <v>5</v>
      </c>
      <c r="JK12" s="28">
        <f t="shared" si="317"/>
        <v>6</v>
      </c>
      <c r="JL12" s="28">
        <f t="shared" si="317"/>
        <v>7</v>
      </c>
      <c r="JM12" s="28">
        <f t="shared" si="317"/>
        <v>1</v>
      </c>
      <c r="JN12" s="28">
        <f t="shared" si="317"/>
        <v>2</v>
      </c>
      <c r="JO12" s="28">
        <f t="shared" si="317"/>
        <v>3</v>
      </c>
      <c r="JP12" s="28">
        <f t="shared" si="317"/>
        <v>4</v>
      </c>
      <c r="JQ12" s="28">
        <f t="shared" si="317"/>
        <v>5</v>
      </c>
      <c r="JR12" s="28">
        <f t="shared" si="317"/>
        <v>6</v>
      </c>
      <c r="JS12" s="28">
        <f t="shared" si="317"/>
        <v>7</v>
      </c>
      <c r="JT12" s="28">
        <f t="shared" si="317"/>
        <v>1</v>
      </c>
      <c r="JU12" s="28">
        <f t="shared" si="317"/>
        <v>2</v>
      </c>
      <c r="JV12" s="28">
        <f t="shared" si="317"/>
        <v>3</v>
      </c>
      <c r="JW12" s="28">
        <f t="shared" si="317"/>
        <v>4</v>
      </c>
      <c r="JX12" s="28">
        <f t="shared" si="317"/>
        <v>5</v>
      </c>
      <c r="JY12" s="28">
        <f t="shared" si="317"/>
        <v>6</v>
      </c>
      <c r="JZ12" s="28">
        <f t="shared" si="317"/>
        <v>7</v>
      </c>
      <c r="KA12" s="28">
        <f t="shared" si="317"/>
        <v>1</v>
      </c>
      <c r="KB12" s="28">
        <f t="shared" si="317"/>
        <v>2</v>
      </c>
      <c r="KC12" s="28">
        <f t="shared" si="317"/>
        <v>3</v>
      </c>
      <c r="KD12" s="28">
        <f t="shared" si="317"/>
        <v>4</v>
      </c>
      <c r="KE12" s="28">
        <f t="shared" si="317"/>
        <v>5</v>
      </c>
      <c r="KF12" s="28">
        <f t="shared" si="317"/>
        <v>6</v>
      </c>
      <c r="KG12" s="28">
        <f t="shared" si="317"/>
        <v>7</v>
      </c>
      <c r="KH12" s="28">
        <f t="shared" si="317"/>
        <v>1</v>
      </c>
      <c r="KI12" s="28">
        <f t="shared" si="317"/>
        <v>2</v>
      </c>
      <c r="KJ12" s="28">
        <f t="shared" si="317"/>
        <v>3</v>
      </c>
      <c r="KK12" s="28">
        <f t="shared" si="317"/>
        <v>4</v>
      </c>
      <c r="KL12" s="28">
        <f t="shared" si="317"/>
        <v>5</v>
      </c>
      <c r="KM12" s="28">
        <f t="shared" si="317"/>
        <v>6</v>
      </c>
      <c r="KN12" s="28">
        <f t="shared" si="317"/>
        <v>7</v>
      </c>
      <c r="KO12" s="28">
        <f t="shared" si="317"/>
        <v>1</v>
      </c>
      <c r="KP12" s="28">
        <f t="shared" si="317"/>
        <v>2</v>
      </c>
      <c r="KQ12" s="28">
        <f t="shared" si="317"/>
        <v>3</v>
      </c>
      <c r="KR12" s="28">
        <f t="shared" si="317"/>
        <v>4</v>
      </c>
      <c r="KS12" s="28">
        <f t="shared" si="317"/>
        <v>5</v>
      </c>
      <c r="KT12" s="28">
        <f t="shared" si="317"/>
        <v>6</v>
      </c>
      <c r="KU12" s="28">
        <f t="shared" si="317"/>
        <v>7</v>
      </c>
      <c r="KV12" s="28">
        <f t="shared" si="317"/>
        <v>1</v>
      </c>
      <c r="KW12" s="28">
        <f t="shared" si="317"/>
        <v>2</v>
      </c>
      <c r="KX12" s="28">
        <f t="shared" si="317"/>
        <v>3</v>
      </c>
      <c r="KY12" s="28">
        <f t="shared" si="317"/>
        <v>4</v>
      </c>
      <c r="KZ12" s="28">
        <f t="shared" si="317"/>
        <v>5</v>
      </c>
      <c r="LA12" s="28">
        <f t="shared" si="317"/>
        <v>6</v>
      </c>
      <c r="LB12" s="28">
        <f t="shared" si="317"/>
        <v>7</v>
      </c>
      <c r="LC12" s="28">
        <f t="shared" si="317"/>
        <v>1</v>
      </c>
      <c r="LD12" s="28">
        <f t="shared" si="317"/>
        <v>2</v>
      </c>
      <c r="LE12" s="28">
        <f t="shared" ref="LE12:NG12" si="318">WEEKDAY(LE4,2)</f>
        <v>3</v>
      </c>
      <c r="LF12" s="28">
        <f t="shared" si="318"/>
        <v>4</v>
      </c>
      <c r="LG12" s="28">
        <f t="shared" si="318"/>
        <v>5</v>
      </c>
      <c r="LH12" s="28">
        <f t="shared" si="318"/>
        <v>6</v>
      </c>
      <c r="LI12" s="28">
        <f t="shared" si="318"/>
        <v>7</v>
      </c>
      <c r="LJ12" s="28">
        <f t="shared" si="318"/>
        <v>1</v>
      </c>
      <c r="LK12" s="28">
        <f t="shared" si="318"/>
        <v>2</v>
      </c>
      <c r="LL12" s="28">
        <f t="shared" si="318"/>
        <v>3</v>
      </c>
      <c r="LM12" s="28">
        <f t="shared" si="318"/>
        <v>4</v>
      </c>
      <c r="LN12" s="28">
        <f t="shared" si="318"/>
        <v>5</v>
      </c>
      <c r="LO12" s="28">
        <f t="shared" si="318"/>
        <v>6</v>
      </c>
      <c r="LP12" s="28">
        <f t="shared" si="318"/>
        <v>7</v>
      </c>
      <c r="LQ12" s="28">
        <f t="shared" si="318"/>
        <v>1</v>
      </c>
      <c r="LR12" s="28">
        <f t="shared" si="318"/>
        <v>2</v>
      </c>
      <c r="LS12" s="28">
        <f t="shared" si="318"/>
        <v>3</v>
      </c>
      <c r="LT12" s="28">
        <f t="shared" si="318"/>
        <v>4</v>
      </c>
      <c r="LU12" s="28">
        <f t="shared" si="318"/>
        <v>5</v>
      </c>
      <c r="LV12" s="28">
        <f t="shared" si="318"/>
        <v>6</v>
      </c>
      <c r="LW12" s="28">
        <f t="shared" si="318"/>
        <v>7</v>
      </c>
      <c r="LX12" s="28">
        <f t="shared" si="318"/>
        <v>1</v>
      </c>
      <c r="LY12" s="28">
        <f t="shared" si="318"/>
        <v>2</v>
      </c>
      <c r="LZ12" s="28">
        <f t="shared" si="318"/>
        <v>3</v>
      </c>
      <c r="MA12" s="28">
        <f t="shared" si="318"/>
        <v>4</v>
      </c>
      <c r="MB12" s="28">
        <f t="shared" si="318"/>
        <v>5</v>
      </c>
      <c r="MC12" s="28">
        <f t="shared" si="318"/>
        <v>6</v>
      </c>
      <c r="MD12" s="28">
        <f t="shared" si="318"/>
        <v>7</v>
      </c>
      <c r="ME12" s="28">
        <f t="shared" si="318"/>
        <v>1</v>
      </c>
      <c r="MF12" s="28">
        <f t="shared" si="318"/>
        <v>2</v>
      </c>
      <c r="MG12" s="28">
        <f t="shared" si="318"/>
        <v>3</v>
      </c>
      <c r="MH12" s="28">
        <f t="shared" si="318"/>
        <v>4</v>
      </c>
      <c r="MI12" s="28">
        <f t="shared" si="318"/>
        <v>5</v>
      </c>
      <c r="MJ12" s="28">
        <f t="shared" si="318"/>
        <v>6</v>
      </c>
      <c r="MK12" s="28">
        <f t="shared" si="318"/>
        <v>7</v>
      </c>
      <c r="ML12" s="28">
        <f t="shared" si="318"/>
        <v>1</v>
      </c>
      <c r="MM12" s="28">
        <f t="shared" si="318"/>
        <v>2</v>
      </c>
      <c r="MN12" s="28">
        <f t="shared" si="318"/>
        <v>3</v>
      </c>
      <c r="MO12" s="28">
        <f t="shared" si="318"/>
        <v>4</v>
      </c>
      <c r="MP12" s="28">
        <f t="shared" si="318"/>
        <v>5</v>
      </c>
      <c r="MQ12" s="28">
        <f t="shared" si="318"/>
        <v>6</v>
      </c>
      <c r="MR12" s="28">
        <f t="shared" si="318"/>
        <v>7</v>
      </c>
      <c r="MS12" s="28">
        <f t="shared" si="318"/>
        <v>1</v>
      </c>
      <c r="MT12" s="28">
        <f t="shared" si="318"/>
        <v>2</v>
      </c>
      <c r="MU12" s="28">
        <f t="shared" si="318"/>
        <v>3</v>
      </c>
      <c r="MV12" s="28">
        <f t="shared" si="318"/>
        <v>4</v>
      </c>
      <c r="MW12" s="28">
        <f t="shared" si="318"/>
        <v>5</v>
      </c>
      <c r="MX12" s="28">
        <f t="shared" si="318"/>
        <v>6</v>
      </c>
      <c r="MY12" s="28">
        <f t="shared" si="318"/>
        <v>7</v>
      </c>
      <c r="MZ12" s="28">
        <f t="shared" si="318"/>
        <v>1</v>
      </c>
      <c r="NA12" s="28">
        <f t="shared" si="318"/>
        <v>2</v>
      </c>
      <c r="NB12" s="28">
        <f t="shared" si="318"/>
        <v>3</v>
      </c>
      <c r="NC12" s="28">
        <f t="shared" si="318"/>
        <v>4</v>
      </c>
      <c r="ND12" s="28">
        <f t="shared" si="318"/>
        <v>5</v>
      </c>
      <c r="NE12" s="28">
        <f t="shared" si="318"/>
        <v>6</v>
      </c>
      <c r="NF12" s="28">
        <f t="shared" si="318"/>
        <v>7</v>
      </c>
      <c r="NG12" s="28">
        <f t="shared" si="318"/>
        <v>1</v>
      </c>
      <c r="NH12" s="28">
        <f t="shared" ref="NH12:OP12" si="319">WEEKDAY(NH4,2)</f>
        <v>2</v>
      </c>
      <c r="NI12" s="28">
        <f t="shared" si="319"/>
        <v>3</v>
      </c>
      <c r="NJ12" s="28">
        <f t="shared" si="319"/>
        <v>4</v>
      </c>
      <c r="NK12" s="28">
        <f t="shared" si="319"/>
        <v>5</v>
      </c>
      <c r="NL12" s="28">
        <f t="shared" si="319"/>
        <v>6</v>
      </c>
      <c r="NM12" s="28">
        <f t="shared" si="319"/>
        <v>7</v>
      </c>
      <c r="NN12" s="28">
        <f t="shared" si="319"/>
        <v>1</v>
      </c>
      <c r="NO12" s="28">
        <f t="shared" si="319"/>
        <v>2</v>
      </c>
      <c r="NP12" s="28">
        <f t="shared" si="319"/>
        <v>3</v>
      </c>
      <c r="NQ12" s="28">
        <f t="shared" si="319"/>
        <v>4</v>
      </c>
      <c r="NR12" s="28">
        <f t="shared" si="319"/>
        <v>5</v>
      </c>
      <c r="NS12" s="28">
        <f t="shared" si="319"/>
        <v>6</v>
      </c>
      <c r="NT12" s="28">
        <f t="shared" si="319"/>
        <v>7</v>
      </c>
      <c r="NU12" s="28">
        <f t="shared" si="319"/>
        <v>1</v>
      </c>
      <c r="NV12" s="28">
        <f t="shared" si="319"/>
        <v>2</v>
      </c>
      <c r="NW12" s="28">
        <f t="shared" si="319"/>
        <v>3</v>
      </c>
      <c r="NX12" s="28">
        <f t="shared" si="319"/>
        <v>4</v>
      </c>
      <c r="NY12" s="28">
        <f t="shared" si="319"/>
        <v>5</v>
      </c>
      <c r="NZ12" s="28">
        <f t="shared" si="319"/>
        <v>6</v>
      </c>
      <c r="OA12" s="28">
        <f t="shared" si="319"/>
        <v>7</v>
      </c>
      <c r="OB12" s="28">
        <f t="shared" si="319"/>
        <v>1</v>
      </c>
      <c r="OC12" s="28">
        <f t="shared" si="319"/>
        <v>2</v>
      </c>
      <c r="OD12" s="28">
        <f t="shared" si="319"/>
        <v>3</v>
      </c>
      <c r="OE12" s="28">
        <f t="shared" si="319"/>
        <v>4</v>
      </c>
      <c r="OF12" s="28">
        <f t="shared" si="319"/>
        <v>5</v>
      </c>
      <c r="OG12" s="28">
        <f t="shared" si="319"/>
        <v>6</v>
      </c>
      <c r="OH12" s="28">
        <f t="shared" si="319"/>
        <v>7</v>
      </c>
      <c r="OI12" s="28">
        <f t="shared" si="319"/>
        <v>1</v>
      </c>
      <c r="OJ12" s="28">
        <f t="shared" si="319"/>
        <v>2</v>
      </c>
      <c r="OK12" s="28">
        <f t="shared" si="319"/>
        <v>3</v>
      </c>
      <c r="OL12" s="28">
        <f t="shared" si="319"/>
        <v>4</v>
      </c>
      <c r="OM12" s="28">
        <f t="shared" si="319"/>
        <v>5</v>
      </c>
      <c r="ON12" s="28">
        <f t="shared" si="319"/>
        <v>6</v>
      </c>
      <c r="OO12" s="28">
        <f t="shared" si="319"/>
        <v>7</v>
      </c>
      <c r="OP12" s="28">
        <f t="shared" si="319"/>
        <v>1</v>
      </c>
      <c r="OQ12" s="28">
        <f t="shared" ref="OQ12:QT12" si="320">WEEKDAY(OQ4,2)</f>
        <v>2</v>
      </c>
      <c r="OR12" s="28">
        <f t="shared" si="320"/>
        <v>3</v>
      </c>
      <c r="OS12" s="28">
        <f t="shared" si="320"/>
        <v>4</v>
      </c>
      <c r="OT12" s="28">
        <f t="shared" si="320"/>
        <v>5</v>
      </c>
      <c r="OU12" s="28">
        <f t="shared" si="320"/>
        <v>6</v>
      </c>
      <c r="OV12" s="28">
        <f t="shared" si="320"/>
        <v>7</v>
      </c>
      <c r="OW12" s="28">
        <f t="shared" si="320"/>
        <v>1</v>
      </c>
      <c r="OX12" s="28">
        <f t="shared" si="320"/>
        <v>2</v>
      </c>
      <c r="OY12" s="28">
        <f t="shared" si="320"/>
        <v>3</v>
      </c>
      <c r="OZ12" s="28">
        <f t="shared" si="320"/>
        <v>4</v>
      </c>
      <c r="PA12" s="28">
        <f t="shared" si="320"/>
        <v>5</v>
      </c>
      <c r="PB12" s="28">
        <f t="shared" si="320"/>
        <v>6</v>
      </c>
      <c r="PC12" s="28">
        <f t="shared" si="320"/>
        <v>7</v>
      </c>
      <c r="PD12" s="28">
        <f t="shared" si="320"/>
        <v>1</v>
      </c>
      <c r="PE12" s="28">
        <f t="shared" si="320"/>
        <v>2</v>
      </c>
      <c r="PF12" s="28">
        <f t="shared" si="320"/>
        <v>3</v>
      </c>
      <c r="PG12" s="28">
        <f t="shared" si="320"/>
        <v>4</v>
      </c>
      <c r="PH12" s="28">
        <f t="shared" si="320"/>
        <v>5</v>
      </c>
      <c r="PI12" s="28">
        <f t="shared" si="320"/>
        <v>6</v>
      </c>
      <c r="PJ12" s="28">
        <f t="shared" si="320"/>
        <v>7</v>
      </c>
      <c r="PK12" s="28">
        <f t="shared" si="320"/>
        <v>1</v>
      </c>
      <c r="PL12" s="28">
        <f t="shared" si="320"/>
        <v>2</v>
      </c>
      <c r="PM12" s="28">
        <f t="shared" si="320"/>
        <v>3</v>
      </c>
      <c r="PN12" s="28">
        <f t="shared" si="320"/>
        <v>4</v>
      </c>
      <c r="PO12" s="28">
        <f t="shared" si="320"/>
        <v>5</v>
      </c>
      <c r="PP12" s="28">
        <f t="shared" si="320"/>
        <v>6</v>
      </c>
      <c r="PQ12" s="28">
        <f t="shared" si="320"/>
        <v>7</v>
      </c>
      <c r="PR12" s="28">
        <f t="shared" si="320"/>
        <v>1</v>
      </c>
      <c r="PS12" s="28">
        <f t="shared" si="320"/>
        <v>2</v>
      </c>
      <c r="PT12" s="28">
        <f t="shared" si="320"/>
        <v>3</v>
      </c>
      <c r="PU12" s="28">
        <f t="shared" si="320"/>
        <v>4</v>
      </c>
      <c r="PV12" s="28">
        <f t="shared" si="320"/>
        <v>5</v>
      </c>
      <c r="PW12" s="28">
        <f t="shared" si="320"/>
        <v>6</v>
      </c>
      <c r="PX12" s="28">
        <f t="shared" si="320"/>
        <v>7</v>
      </c>
      <c r="PY12" s="28">
        <f t="shared" si="320"/>
        <v>1</v>
      </c>
      <c r="PZ12" s="28">
        <f t="shared" si="320"/>
        <v>2</v>
      </c>
      <c r="QA12" s="28">
        <f t="shared" si="320"/>
        <v>3</v>
      </c>
      <c r="QB12" s="28">
        <f t="shared" si="320"/>
        <v>4</v>
      </c>
      <c r="QC12" s="28">
        <f t="shared" si="320"/>
        <v>5</v>
      </c>
      <c r="QD12" s="28">
        <f t="shared" si="320"/>
        <v>6</v>
      </c>
      <c r="QE12" s="28">
        <f t="shared" si="320"/>
        <v>7</v>
      </c>
      <c r="QF12" s="28">
        <f t="shared" si="320"/>
        <v>1</v>
      </c>
      <c r="QG12" s="28">
        <f t="shared" si="320"/>
        <v>2</v>
      </c>
      <c r="QH12" s="28">
        <f t="shared" si="320"/>
        <v>3</v>
      </c>
      <c r="QI12" s="28">
        <f t="shared" si="320"/>
        <v>4</v>
      </c>
      <c r="QJ12" s="28">
        <f t="shared" si="320"/>
        <v>5</v>
      </c>
      <c r="QK12" s="28">
        <f t="shared" si="320"/>
        <v>6</v>
      </c>
      <c r="QL12" s="28">
        <f t="shared" si="320"/>
        <v>7</v>
      </c>
      <c r="QM12" s="28">
        <f t="shared" si="320"/>
        <v>1</v>
      </c>
      <c r="QN12" s="28">
        <f t="shared" si="320"/>
        <v>2</v>
      </c>
      <c r="QO12" s="28">
        <f t="shared" si="320"/>
        <v>3</v>
      </c>
      <c r="QP12" s="28">
        <f t="shared" si="320"/>
        <v>4</v>
      </c>
      <c r="QQ12" s="28">
        <f t="shared" si="320"/>
        <v>5</v>
      </c>
      <c r="QR12" s="28">
        <f t="shared" si="320"/>
        <v>6</v>
      </c>
      <c r="QS12" s="28">
        <f t="shared" si="320"/>
        <v>7</v>
      </c>
      <c r="QT12" s="28">
        <f t="shared" si="320"/>
        <v>1</v>
      </c>
    </row>
    <row r="13" spans="2:468" hidden="1" x14ac:dyDescent="0.25">
      <c r="B13" s="72"/>
      <c r="C13" s="72"/>
      <c r="D13" s="72"/>
      <c r="E13" s="57" t="s">
        <v>77</v>
      </c>
      <c r="F13" s="29">
        <f>IF(F12="","",IF(F12=6,1,IF(F12=7,1,0)))</f>
        <v>1</v>
      </c>
      <c r="G13" s="29">
        <f t="shared" ref="G13:L13" si="321">IF(G12="","",IF(G12=6,1,IF(G12=7,1,0)))</f>
        <v>0</v>
      </c>
      <c r="H13" s="29">
        <f t="shared" si="321"/>
        <v>0</v>
      </c>
      <c r="I13" s="29">
        <f t="shared" si="321"/>
        <v>0</v>
      </c>
      <c r="J13" s="29">
        <f t="shared" si="321"/>
        <v>0</v>
      </c>
      <c r="K13" s="29">
        <f t="shared" si="321"/>
        <v>0</v>
      </c>
      <c r="L13" s="29">
        <f t="shared" si="321"/>
        <v>1</v>
      </c>
      <c r="M13" s="29">
        <f t="shared" ref="M13:AR13" si="322">IF(M12="","",IF(M12=6,1,IF(M12=7,1,0)))</f>
        <v>1</v>
      </c>
      <c r="N13" s="29">
        <f t="shared" si="322"/>
        <v>0</v>
      </c>
      <c r="O13" s="29">
        <f t="shared" si="322"/>
        <v>0</v>
      </c>
      <c r="P13" s="29">
        <f t="shared" si="322"/>
        <v>0</v>
      </c>
      <c r="Q13" s="29">
        <f t="shared" si="322"/>
        <v>0</v>
      </c>
      <c r="R13" s="29">
        <f t="shared" si="322"/>
        <v>0</v>
      </c>
      <c r="S13" s="29">
        <f t="shared" si="322"/>
        <v>1</v>
      </c>
      <c r="T13" s="29">
        <f t="shared" si="322"/>
        <v>1</v>
      </c>
      <c r="U13" s="29">
        <f t="shared" si="322"/>
        <v>0</v>
      </c>
      <c r="V13" s="29">
        <f t="shared" si="322"/>
        <v>0</v>
      </c>
      <c r="W13" s="29">
        <f t="shared" si="322"/>
        <v>0</v>
      </c>
      <c r="X13" s="29">
        <f t="shared" si="322"/>
        <v>0</v>
      </c>
      <c r="Y13" s="29">
        <f t="shared" si="322"/>
        <v>0</v>
      </c>
      <c r="Z13" s="29">
        <f t="shared" si="322"/>
        <v>1</v>
      </c>
      <c r="AA13" s="29">
        <f t="shared" si="322"/>
        <v>1</v>
      </c>
      <c r="AB13" s="29">
        <f t="shared" si="322"/>
        <v>0</v>
      </c>
      <c r="AC13" s="29">
        <f t="shared" si="322"/>
        <v>0</v>
      </c>
      <c r="AD13" s="29">
        <f t="shared" si="322"/>
        <v>0</v>
      </c>
      <c r="AE13" s="29">
        <f t="shared" si="322"/>
        <v>0</v>
      </c>
      <c r="AF13" s="29">
        <f t="shared" si="322"/>
        <v>0</v>
      </c>
      <c r="AG13" s="29">
        <f t="shared" si="322"/>
        <v>1</v>
      </c>
      <c r="AH13" s="29">
        <f t="shared" si="322"/>
        <v>1</v>
      </c>
      <c r="AI13" s="29">
        <f t="shared" si="322"/>
        <v>0</v>
      </c>
      <c r="AJ13" s="29">
        <f t="shared" si="322"/>
        <v>0</v>
      </c>
      <c r="AK13" s="29">
        <f t="shared" si="322"/>
        <v>0</v>
      </c>
      <c r="AL13" s="29">
        <f t="shared" si="322"/>
        <v>0</v>
      </c>
      <c r="AM13" s="29">
        <f t="shared" si="322"/>
        <v>0</v>
      </c>
      <c r="AN13" s="29">
        <f t="shared" si="322"/>
        <v>1</v>
      </c>
      <c r="AO13" s="29">
        <f t="shared" si="322"/>
        <v>1</v>
      </c>
      <c r="AP13" s="29">
        <f t="shared" si="322"/>
        <v>0</v>
      </c>
      <c r="AQ13" s="29">
        <f t="shared" si="322"/>
        <v>0</v>
      </c>
      <c r="AR13" s="29">
        <f t="shared" si="322"/>
        <v>0</v>
      </c>
      <c r="AS13" s="29">
        <f t="shared" ref="AS13:BX13" si="323">IF(AS12="","",IF(AS12=6,1,IF(AS12=7,1,0)))</f>
        <v>0</v>
      </c>
      <c r="AT13" s="29">
        <f t="shared" si="323"/>
        <v>0</v>
      </c>
      <c r="AU13" s="29">
        <f t="shared" si="323"/>
        <v>1</v>
      </c>
      <c r="AV13" s="29">
        <f t="shared" si="323"/>
        <v>1</v>
      </c>
      <c r="AW13" s="29">
        <f t="shared" si="323"/>
        <v>0</v>
      </c>
      <c r="AX13" s="29">
        <f t="shared" si="323"/>
        <v>0</v>
      </c>
      <c r="AY13" s="29">
        <f t="shared" si="323"/>
        <v>0</v>
      </c>
      <c r="AZ13" s="29">
        <f t="shared" si="323"/>
        <v>0</v>
      </c>
      <c r="BA13" s="29">
        <f t="shared" si="323"/>
        <v>0</v>
      </c>
      <c r="BB13" s="29">
        <f t="shared" si="323"/>
        <v>1</v>
      </c>
      <c r="BC13" s="29">
        <f t="shared" si="323"/>
        <v>1</v>
      </c>
      <c r="BD13" s="29">
        <f t="shared" si="323"/>
        <v>0</v>
      </c>
      <c r="BE13" s="29">
        <f t="shared" si="323"/>
        <v>0</v>
      </c>
      <c r="BF13" s="29">
        <f t="shared" si="323"/>
        <v>0</v>
      </c>
      <c r="BG13" s="29">
        <f t="shared" si="323"/>
        <v>0</v>
      </c>
      <c r="BH13" s="29">
        <f t="shared" si="323"/>
        <v>0</v>
      </c>
      <c r="BI13" s="29">
        <f t="shared" si="323"/>
        <v>1</v>
      </c>
      <c r="BJ13" s="29">
        <f t="shared" si="323"/>
        <v>1</v>
      </c>
      <c r="BK13" s="29">
        <f t="shared" si="323"/>
        <v>0</v>
      </c>
      <c r="BL13" s="29">
        <f t="shared" si="323"/>
        <v>0</v>
      </c>
      <c r="BM13" s="29">
        <f t="shared" si="323"/>
        <v>0</v>
      </c>
      <c r="BN13" s="29">
        <f t="shared" si="323"/>
        <v>0</v>
      </c>
      <c r="BO13" s="29">
        <f t="shared" si="323"/>
        <v>0</v>
      </c>
      <c r="BP13" s="29">
        <f t="shared" si="323"/>
        <v>1</v>
      </c>
      <c r="BQ13" s="29">
        <f t="shared" si="323"/>
        <v>1</v>
      </c>
      <c r="BR13" s="29">
        <f t="shared" si="323"/>
        <v>0</v>
      </c>
      <c r="BS13" s="29">
        <f t="shared" si="323"/>
        <v>0</v>
      </c>
      <c r="BT13" s="29">
        <f t="shared" si="323"/>
        <v>0</v>
      </c>
      <c r="BU13" s="29">
        <f t="shared" si="323"/>
        <v>0</v>
      </c>
      <c r="BV13" s="29">
        <f t="shared" si="323"/>
        <v>0</v>
      </c>
      <c r="BW13" s="29">
        <f t="shared" si="323"/>
        <v>1</v>
      </c>
      <c r="BX13" s="29">
        <f t="shared" si="323"/>
        <v>1</v>
      </c>
      <c r="BY13" s="29">
        <f t="shared" ref="BY13:DD13" si="324">IF(BY12="","",IF(BY12=6,1,IF(BY12=7,1,0)))</f>
        <v>0</v>
      </c>
      <c r="BZ13" s="29">
        <f t="shared" si="324"/>
        <v>0</v>
      </c>
      <c r="CA13" s="29">
        <f t="shared" si="324"/>
        <v>0</v>
      </c>
      <c r="CB13" s="29">
        <f t="shared" si="324"/>
        <v>0</v>
      </c>
      <c r="CC13" s="29">
        <f t="shared" si="324"/>
        <v>0</v>
      </c>
      <c r="CD13" s="29">
        <f t="shared" si="324"/>
        <v>1</v>
      </c>
      <c r="CE13" s="29">
        <f t="shared" si="324"/>
        <v>1</v>
      </c>
      <c r="CF13" s="29">
        <f t="shared" si="324"/>
        <v>0</v>
      </c>
      <c r="CG13" s="29">
        <f t="shared" si="324"/>
        <v>0</v>
      </c>
      <c r="CH13" s="29">
        <f t="shared" si="324"/>
        <v>0</v>
      </c>
      <c r="CI13" s="29">
        <f t="shared" si="324"/>
        <v>0</v>
      </c>
      <c r="CJ13" s="29">
        <f t="shared" si="324"/>
        <v>0</v>
      </c>
      <c r="CK13" s="29">
        <f t="shared" si="324"/>
        <v>1</v>
      </c>
      <c r="CL13" s="29">
        <f t="shared" si="324"/>
        <v>1</v>
      </c>
      <c r="CM13" s="29">
        <f t="shared" si="324"/>
        <v>0</v>
      </c>
      <c r="CN13" s="29">
        <f t="shared" si="324"/>
        <v>0</v>
      </c>
      <c r="CO13" s="29">
        <f t="shared" si="324"/>
        <v>0</v>
      </c>
      <c r="CP13" s="29">
        <f t="shared" si="324"/>
        <v>0</v>
      </c>
      <c r="CQ13" s="29">
        <f t="shared" si="324"/>
        <v>0</v>
      </c>
      <c r="CR13" s="29">
        <f t="shared" si="324"/>
        <v>1</v>
      </c>
      <c r="CS13" s="29">
        <f t="shared" si="324"/>
        <v>1</v>
      </c>
      <c r="CT13" s="29">
        <f t="shared" si="324"/>
        <v>0</v>
      </c>
      <c r="CU13" s="29">
        <f t="shared" si="324"/>
        <v>0</v>
      </c>
      <c r="CV13" s="29">
        <f t="shared" si="324"/>
        <v>0</v>
      </c>
      <c r="CW13" s="29">
        <f t="shared" si="324"/>
        <v>0</v>
      </c>
      <c r="CX13" s="29">
        <f t="shared" si="324"/>
        <v>0</v>
      </c>
      <c r="CY13" s="29">
        <f t="shared" si="324"/>
        <v>1</v>
      </c>
      <c r="CZ13" s="29">
        <f t="shared" si="324"/>
        <v>1</v>
      </c>
      <c r="DA13" s="29">
        <f t="shared" si="324"/>
        <v>0</v>
      </c>
      <c r="DB13" s="29">
        <f t="shared" si="324"/>
        <v>0</v>
      </c>
      <c r="DC13" s="29">
        <f t="shared" si="324"/>
        <v>0</v>
      </c>
      <c r="DD13" s="29">
        <f t="shared" si="324"/>
        <v>0</v>
      </c>
      <c r="DE13" s="29">
        <f t="shared" ref="DE13:EJ13" si="325">IF(DE12="","",IF(DE12=6,1,IF(DE12=7,1,0)))</f>
        <v>0</v>
      </c>
      <c r="DF13" s="29">
        <f t="shared" si="325"/>
        <v>1</v>
      </c>
      <c r="DG13" s="29">
        <f t="shared" si="325"/>
        <v>1</v>
      </c>
      <c r="DH13" s="29">
        <f t="shared" si="325"/>
        <v>0</v>
      </c>
      <c r="DI13" s="29">
        <f t="shared" si="325"/>
        <v>0</v>
      </c>
      <c r="DJ13" s="29">
        <f t="shared" si="325"/>
        <v>0</v>
      </c>
      <c r="DK13" s="29">
        <f t="shared" si="325"/>
        <v>0</v>
      </c>
      <c r="DL13" s="29">
        <f t="shared" si="325"/>
        <v>0</v>
      </c>
      <c r="DM13" s="29">
        <f t="shared" si="325"/>
        <v>1</v>
      </c>
      <c r="DN13" s="29">
        <f t="shared" si="325"/>
        <v>1</v>
      </c>
      <c r="DO13" s="29">
        <f t="shared" si="325"/>
        <v>0</v>
      </c>
      <c r="DP13" s="29">
        <f t="shared" si="325"/>
        <v>0</v>
      </c>
      <c r="DQ13" s="29">
        <f t="shared" si="325"/>
        <v>0</v>
      </c>
      <c r="DR13" s="29">
        <f t="shared" si="325"/>
        <v>0</v>
      </c>
      <c r="DS13" s="29">
        <f t="shared" si="325"/>
        <v>0</v>
      </c>
      <c r="DT13" s="29">
        <f t="shared" si="325"/>
        <v>1</v>
      </c>
      <c r="DU13" s="29">
        <f t="shared" si="325"/>
        <v>1</v>
      </c>
      <c r="DV13" s="29">
        <f t="shared" si="325"/>
        <v>0</v>
      </c>
      <c r="DW13" s="29">
        <f t="shared" si="325"/>
        <v>0</v>
      </c>
      <c r="DX13" s="29">
        <f t="shared" si="325"/>
        <v>0</v>
      </c>
      <c r="DY13" s="29">
        <f t="shared" si="325"/>
        <v>0</v>
      </c>
      <c r="DZ13" s="29">
        <f t="shared" si="325"/>
        <v>0</v>
      </c>
      <c r="EA13" s="29">
        <f t="shared" si="325"/>
        <v>1</v>
      </c>
      <c r="EB13" s="29">
        <f t="shared" si="325"/>
        <v>1</v>
      </c>
      <c r="EC13" s="29">
        <f t="shared" si="325"/>
        <v>0</v>
      </c>
      <c r="ED13" s="29">
        <f t="shared" si="325"/>
        <v>0</v>
      </c>
      <c r="EE13" s="29">
        <f t="shared" si="325"/>
        <v>0</v>
      </c>
      <c r="EF13" s="29">
        <f t="shared" si="325"/>
        <v>0</v>
      </c>
      <c r="EG13" s="29">
        <f t="shared" si="325"/>
        <v>0</v>
      </c>
      <c r="EH13" s="29">
        <f t="shared" si="325"/>
        <v>1</v>
      </c>
      <c r="EI13" s="29">
        <f t="shared" si="325"/>
        <v>1</v>
      </c>
      <c r="EJ13" s="29">
        <f t="shared" si="325"/>
        <v>0</v>
      </c>
      <c r="EK13" s="29">
        <f t="shared" ref="EK13:FP13" si="326">IF(EK12="","",IF(EK12=6,1,IF(EK12=7,1,0)))</f>
        <v>0</v>
      </c>
      <c r="EL13" s="29">
        <f t="shared" si="326"/>
        <v>0</v>
      </c>
      <c r="EM13" s="29">
        <f t="shared" si="326"/>
        <v>0</v>
      </c>
      <c r="EN13" s="29">
        <f t="shared" si="326"/>
        <v>0</v>
      </c>
      <c r="EO13" s="29">
        <f t="shared" si="326"/>
        <v>1</v>
      </c>
      <c r="EP13" s="29">
        <f t="shared" si="326"/>
        <v>1</v>
      </c>
      <c r="EQ13" s="29">
        <f t="shared" si="326"/>
        <v>0</v>
      </c>
      <c r="ER13" s="29">
        <f t="shared" si="326"/>
        <v>0</v>
      </c>
      <c r="ES13" s="29">
        <f t="shared" si="326"/>
        <v>0</v>
      </c>
      <c r="ET13" s="29">
        <f t="shared" si="326"/>
        <v>0</v>
      </c>
      <c r="EU13" s="29">
        <f t="shared" si="326"/>
        <v>0</v>
      </c>
      <c r="EV13" s="29">
        <f t="shared" si="326"/>
        <v>1</v>
      </c>
      <c r="EW13" s="29">
        <f t="shared" si="326"/>
        <v>1</v>
      </c>
      <c r="EX13" s="29">
        <f t="shared" si="326"/>
        <v>0</v>
      </c>
      <c r="EY13" s="29">
        <f t="shared" si="326"/>
        <v>0</v>
      </c>
      <c r="EZ13" s="29">
        <f t="shared" si="326"/>
        <v>0</v>
      </c>
      <c r="FA13" s="29">
        <f t="shared" si="326"/>
        <v>0</v>
      </c>
      <c r="FB13" s="29">
        <f t="shared" si="326"/>
        <v>0</v>
      </c>
      <c r="FC13" s="29">
        <f t="shared" si="326"/>
        <v>1</v>
      </c>
      <c r="FD13" s="29">
        <f t="shared" si="326"/>
        <v>1</v>
      </c>
      <c r="FE13" s="29">
        <f t="shared" si="326"/>
        <v>0</v>
      </c>
      <c r="FF13" s="29">
        <f t="shared" si="326"/>
        <v>0</v>
      </c>
      <c r="FG13" s="29">
        <f t="shared" si="326"/>
        <v>0</v>
      </c>
      <c r="FH13" s="29">
        <f t="shared" si="326"/>
        <v>0</v>
      </c>
      <c r="FI13" s="29">
        <f t="shared" si="326"/>
        <v>0</v>
      </c>
      <c r="FJ13" s="29">
        <f t="shared" si="326"/>
        <v>1</v>
      </c>
      <c r="FK13" s="29">
        <f t="shared" si="326"/>
        <v>1</v>
      </c>
      <c r="FL13" s="29">
        <f t="shared" si="326"/>
        <v>0</v>
      </c>
      <c r="FM13" s="29">
        <f t="shared" si="326"/>
        <v>0</v>
      </c>
      <c r="FN13" s="29">
        <f t="shared" si="326"/>
        <v>0</v>
      </c>
      <c r="FO13" s="29">
        <f t="shared" si="326"/>
        <v>0</v>
      </c>
      <c r="FP13" s="29">
        <f t="shared" si="326"/>
        <v>0</v>
      </c>
      <c r="FQ13" s="29">
        <f t="shared" ref="FQ13:GE13" si="327">IF(FQ12="","",IF(FQ12=6,1,IF(FQ12=7,1,0)))</f>
        <v>1</v>
      </c>
      <c r="FR13" s="29">
        <f t="shared" si="327"/>
        <v>1</v>
      </c>
      <c r="FS13" s="29">
        <f t="shared" si="327"/>
        <v>0</v>
      </c>
      <c r="FT13" s="29">
        <f t="shared" si="327"/>
        <v>0</v>
      </c>
      <c r="FU13" s="29">
        <f t="shared" si="327"/>
        <v>0</v>
      </c>
      <c r="FV13" s="29">
        <f t="shared" si="327"/>
        <v>0</v>
      </c>
      <c r="FW13" s="29">
        <f t="shared" si="327"/>
        <v>0</v>
      </c>
      <c r="FX13" s="29">
        <f t="shared" si="327"/>
        <v>1</v>
      </c>
      <c r="FY13" s="29">
        <f t="shared" si="327"/>
        <v>1</v>
      </c>
      <c r="FZ13" s="29">
        <f t="shared" si="327"/>
        <v>0</v>
      </c>
      <c r="GA13" s="29">
        <f t="shared" si="327"/>
        <v>0</v>
      </c>
      <c r="GB13" s="29">
        <f t="shared" si="327"/>
        <v>0</v>
      </c>
      <c r="GC13" s="29">
        <f t="shared" si="327"/>
        <v>0</v>
      </c>
      <c r="GD13" s="29">
        <f t="shared" si="327"/>
        <v>0</v>
      </c>
      <c r="GE13" s="29">
        <f t="shared" si="327"/>
        <v>1</v>
      </c>
      <c r="GF13" s="29">
        <f>IF(GF12=6,1,IF(GF12=7,1,0))</f>
        <v>1</v>
      </c>
      <c r="GG13" s="29">
        <f t="shared" ref="GG13:IR13" si="328">IF(GG12=6,1,IF(GG12=7,1,0))</f>
        <v>0</v>
      </c>
      <c r="GH13" s="29">
        <f t="shared" si="328"/>
        <v>0</v>
      </c>
      <c r="GI13" s="29">
        <f t="shared" si="328"/>
        <v>0</v>
      </c>
      <c r="GJ13" s="29">
        <f t="shared" si="328"/>
        <v>0</v>
      </c>
      <c r="GK13" s="29">
        <f t="shared" si="328"/>
        <v>0</v>
      </c>
      <c r="GL13" s="29">
        <f t="shared" si="328"/>
        <v>1</v>
      </c>
      <c r="GM13" s="29">
        <f t="shared" si="328"/>
        <v>1</v>
      </c>
      <c r="GN13" s="29">
        <f t="shared" si="328"/>
        <v>0</v>
      </c>
      <c r="GO13" s="29">
        <f t="shared" si="328"/>
        <v>0</v>
      </c>
      <c r="GP13" s="29">
        <f t="shared" si="328"/>
        <v>0</v>
      </c>
      <c r="GQ13" s="29">
        <f t="shared" si="328"/>
        <v>0</v>
      </c>
      <c r="GR13" s="29">
        <f t="shared" si="328"/>
        <v>0</v>
      </c>
      <c r="GS13" s="29">
        <f t="shared" si="328"/>
        <v>1</v>
      </c>
      <c r="GT13" s="29">
        <f t="shared" si="328"/>
        <v>1</v>
      </c>
      <c r="GU13" s="29">
        <f t="shared" si="328"/>
        <v>0</v>
      </c>
      <c r="GV13" s="29">
        <f t="shared" si="328"/>
        <v>0</v>
      </c>
      <c r="GW13" s="29">
        <f t="shared" si="328"/>
        <v>0</v>
      </c>
      <c r="GX13" s="29">
        <f t="shared" si="328"/>
        <v>0</v>
      </c>
      <c r="GY13" s="29">
        <f t="shared" si="328"/>
        <v>0</v>
      </c>
      <c r="GZ13" s="29">
        <f t="shared" si="328"/>
        <v>1</v>
      </c>
      <c r="HA13" s="29">
        <f t="shared" si="328"/>
        <v>1</v>
      </c>
      <c r="HB13" s="29">
        <f t="shared" si="328"/>
        <v>0</v>
      </c>
      <c r="HC13" s="29">
        <f t="shared" si="328"/>
        <v>0</v>
      </c>
      <c r="HD13" s="29">
        <f t="shared" si="328"/>
        <v>0</v>
      </c>
      <c r="HE13" s="29">
        <f t="shared" si="328"/>
        <v>0</v>
      </c>
      <c r="HF13" s="29">
        <f t="shared" si="328"/>
        <v>0</v>
      </c>
      <c r="HG13" s="29">
        <f t="shared" si="328"/>
        <v>1</v>
      </c>
      <c r="HH13" s="29">
        <f t="shared" si="328"/>
        <v>1</v>
      </c>
      <c r="HI13" s="29">
        <f t="shared" si="328"/>
        <v>0</v>
      </c>
      <c r="HJ13" s="29">
        <f t="shared" si="328"/>
        <v>0</v>
      </c>
      <c r="HK13" s="29">
        <f t="shared" si="328"/>
        <v>0</v>
      </c>
      <c r="HL13" s="29">
        <f t="shared" si="328"/>
        <v>0</v>
      </c>
      <c r="HM13" s="29">
        <f t="shared" si="328"/>
        <v>0</v>
      </c>
      <c r="HN13" s="29">
        <f t="shared" si="328"/>
        <v>1</v>
      </c>
      <c r="HO13" s="29">
        <f t="shared" si="328"/>
        <v>1</v>
      </c>
      <c r="HP13" s="29">
        <f t="shared" si="328"/>
        <v>0</v>
      </c>
      <c r="HQ13" s="29">
        <f t="shared" si="328"/>
        <v>0</v>
      </c>
      <c r="HR13" s="29">
        <f t="shared" si="328"/>
        <v>0</v>
      </c>
      <c r="HS13" s="29">
        <f t="shared" si="328"/>
        <v>0</v>
      </c>
      <c r="HT13" s="29">
        <f t="shared" si="328"/>
        <v>0</v>
      </c>
      <c r="HU13" s="29">
        <f t="shared" si="328"/>
        <v>1</v>
      </c>
      <c r="HV13" s="29">
        <f t="shared" si="328"/>
        <v>1</v>
      </c>
      <c r="HW13" s="29">
        <f t="shared" si="328"/>
        <v>0</v>
      </c>
      <c r="HX13" s="29">
        <f t="shared" si="328"/>
        <v>0</v>
      </c>
      <c r="HY13" s="29">
        <f t="shared" si="328"/>
        <v>0</v>
      </c>
      <c r="HZ13" s="29">
        <f t="shared" si="328"/>
        <v>0</v>
      </c>
      <c r="IA13" s="29">
        <f t="shared" si="328"/>
        <v>0</v>
      </c>
      <c r="IB13" s="29">
        <f t="shared" si="328"/>
        <v>1</v>
      </c>
      <c r="IC13" s="29">
        <f t="shared" si="328"/>
        <v>1</v>
      </c>
      <c r="ID13" s="29">
        <f t="shared" si="328"/>
        <v>0</v>
      </c>
      <c r="IE13" s="29">
        <f t="shared" si="328"/>
        <v>0</v>
      </c>
      <c r="IF13" s="29">
        <f t="shared" si="328"/>
        <v>0</v>
      </c>
      <c r="IG13" s="29">
        <f t="shared" si="328"/>
        <v>0</v>
      </c>
      <c r="IH13" s="29">
        <f t="shared" si="328"/>
        <v>0</v>
      </c>
      <c r="II13" s="29">
        <f t="shared" si="328"/>
        <v>1</v>
      </c>
      <c r="IJ13" s="29">
        <f t="shared" si="328"/>
        <v>1</v>
      </c>
      <c r="IK13" s="29">
        <f t="shared" si="328"/>
        <v>0</v>
      </c>
      <c r="IL13" s="29">
        <f t="shared" si="328"/>
        <v>0</v>
      </c>
      <c r="IM13" s="29">
        <f t="shared" si="328"/>
        <v>0</v>
      </c>
      <c r="IN13" s="29">
        <f t="shared" si="328"/>
        <v>0</v>
      </c>
      <c r="IO13" s="29">
        <f t="shared" si="328"/>
        <v>0</v>
      </c>
      <c r="IP13" s="29">
        <f t="shared" si="328"/>
        <v>1</v>
      </c>
      <c r="IQ13" s="29">
        <f t="shared" si="328"/>
        <v>1</v>
      </c>
      <c r="IR13" s="29">
        <f t="shared" si="328"/>
        <v>0</v>
      </c>
      <c r="IS13" s="29">
        <f t="shared" ref="IS13:LD13" si="329">IF(IS12=6,1,IF(IS12=7,1,0))</f>
        <v>0</v>
      </c>
      <c r="IT13" s="29">
        <f t="shared" si="329"/>
        <v>0</v>
      </c>
      <c r="IU13" s="29">
        <f t="shared" si="329"/>
        <v>0</v>
      </c>
      <c r="IV13" s="29">
        <f t="shared" si="329"/>
        <v>0</v>
      </c>
      <c r="IW13" s="29">
        <f t="shared" si="329"/>
        <v>1</v>
      </c>
      <c r="IX13" s="29">
        <f t="shared" si="329"/>
        <v>1</v>
      </c>
      <c r="IY13" s="29">
        <f t="shared" si="329"/>
        <v>0</v>
      </c>
      <c r="IZ13" s="29">
        <f t="shared" si="329"/>
        <v>0</v>
      </c>
      <c r="JA13" s="29">
        <f t="shared" si="329"/>
        <v>0</v>
      </c>
      <c r="JB13" s="29">
        <f t="shared" si="329"/>
        <v>0</v>
      </c>
      <c r="JC13" s="29">
        <f t="shared" si="329"/>
        <v>0</v>
      </c>
      <c r="JD13" s="29">
        <f t="shared" si="329"/>
        <v>1</v>
      </c>
      <c r="JE13" s="29">
        <f t="shared" si="329"/>
        <v>1</v>
      </c>
      <c r="JF13" s="29">
        <f t="shared" si="329"/>
        <v>0</v>
      </c>
      <c r="JG13" s="29">
        <f t="shared" si="329"/>
        <v>0</v>
      </c>
      <c r="JH13" s="29">
        <f t="shared" si="329"/>
        <v>0</v>
      </c>
      <c r="JI13" s="29">
        <f t="shared" si="329"/>
        <v>0</v>
      </c>
      <c r="JJ13" s="29">
        <f t="shared" si="329"/>
        <v>0</v>
      </c>
      <c r="JK13" s="29">
        <f t="shared" si="329"/>
        <v>1</v>
      </c>
      <c r="JL13" s="29">
        <f t="shared" si="329"/>
        <v>1</v>
      </c>
      <c r="JM13" s="29">
        <f t="shared" si="329"/>
        <v>0</v>
      </c>
      <c r="JN13" s="29">
        <f t="shared" si="329"/>
        <v>0</v>
      </c>
      <c r="JO13" s="29">
        <f t="shared" si="329"/>
        <v>0</v>
      </c>
      <c r="JP13" s="29">
        <f t="shared" si="329"/>
        <v>0</v>
      </c>
      <c r="JQ13" s="29">
        <f t="shared" si="329"/>
        <v>0</v>
      </c>
      <c r="JR13" s="29">
        <f t="shared" si="329"/>
        <v>1</v>
      </c>
      <c r="JS13" s="29">
        <f t="shared" si="329"/>
        <v>1</v>
      </c>
      <c r="JT13" s="29">
        <f t="shared" si="329"/>
        <v>0</v>
      </c>
      <c r="JU13" s="29">
        <f t="shared" si="329"/>
        <v>0</v>
      </c>
      <c r="JV13" s="29">
        <f t="shared" si="329"/>
        <v>0</v>
      </c>
      <c r="JW13" s="29">
        <f t="shared" si="329"/>
        <v>0</v>
      </c>
      <c r="JX13" s="29">
        <f t="shared" si="329"/>
        <v>0</v>
      </c>
      <c r="JY13" s="29">
        <f t="shared" si="329"/>
        <v>1</v>
      </c>
      <c r="JZ13" s="29">
        <f t="shared" si="329"/>
        <v>1</v>
      </c>
      <c r="KA13" s="29">
        <f t="shared" si="329"/>
        <v>0</v>
      </c>
      <c r="KB13" s="29">
        <f t="shared" si="329"/>
        <v>0</v>
      </c>
      <c r="KC13" s="29">
        <f t="shared" si="329"/>
        <v>0</v>
      </c>
      <c r="KD13" s="29">
        <f t="shared" si="329"/>
        <v>0</v>
      </c>
      <c r="KE13" s="29">
        <f t="shared" si="329"/>
        <v>0</v>
      </c>
      <c r="KF13" s="29">
        <f t="shared" si="329"/>
        <v>1</v>
      </c>
      <c r="KG13" s="29">
        <f t="shared" si="329"/>
        <v>1</v>
      </c>
      <c r="KH13" s="29">
        <f t="shared" si="329"/>
        <v>0</v>
      </c>
      <c r="KI13" s="29">
        <f t="shared" si="329"/>
        <v>0</v>
      </c>
      <c r="KJ13" s="29">
        <f t="shared" si="329"/>
        <v>0</v>
      </c>
      <c r="KK13" s="29">
        <f t="shared" si="329"/>
        <v>0</v>
      </c>
      <c r="KL13" s="29">
        <f t="shared" si="329"/>
        <v>0</v>
      </c>
      <c r="KM13" s="29">
        <f t="shared" si="329"/>
        <v>1</v>
      </c>
      <c r="KN13" s="29">
        <f t="shared" si="329"/>
        <v>1</v>
      </c>
      <c r="KO13" s="29">
        <f t="shared" si="329"/>
        <v>0</v>
      </c>
      <c r="KP13" s="29">
        <f t="shared" si="329"/>
        <v>0</v>
      </c>
      <c r="KQ13" s="29">
        <f t="shared" si="329"/>
        <v>0</v>
      </c>
      <c r="KR13" s="29">
        <f t="shared" si="329"/>
        <v>0</v>
      </c>
      <c r="KS13" s="29">
        <f t="shared" si="329"/>
        <v>0</v>
      </c>
      <c r="KT13" s="29">
        <f t="shared" si="329"/>
        <v>1</v>
      </c>
      <c r="KU13" s="29">
        <f t="shared" si="329"/>
        <v>1</v>
      </c>
      <c r="KV13" s="29">
        <f t="shared" si="329"/>
        <v>0</v>
      </c>
      <c r="KW13" s="29">
        <f t="shared" si="329"/>
        <v>0</v>
      </c>
      <c r="KX13" s="29">
        <f t="shared" si="329"/>
        <v>0</v>
      </c>
      <c r="KY13" s="29">
        <f t="shared" si="329"/>
        <v>0</v>
      </c>
      <c r="KZ13" s="29">
        <f t="shared" si="329"/>
        <v>0</v>
      </c>
      <c r="LA13" s="29">
        <f t="shared" si="329"/>
        <v>1</v>
      </c>
      <c r="LB13" s="29">
        <f t="shared" si="329"/>
        <v>1</v>
      </c>
      <c r="LC13" s="29">
        <f t="shared" si="329"/>
        <v>0</v>
      </c>
      <c r="LD13" s="29">
        <f t="shared" si="329"/>
        <v>0</v>
      </c>
      <c r="LE13" s="29">
        <f t="shared" ref="LE13:NG13" si="330">IF(LE12=6,1,IF(LE12=7,1,0))</f>
        <v>0</v>
      </c>
      <c r="LF13" s="29">
        <f t="shared" si="330"/>
        <v>0</v>
      </c>
      <c r="LG13" s="29">
        <f t="shared" si="330"/>
        <v>0</v>
      </c>
      <c r="LH13" s="29">
        <f t="shared" si="330"/>
        <v>1</v>
      </c>
      <c r="LI13" s="29">
        <f t="shared" si="330"/>
        <v>1</v>
      </c>
      <c r="LJ13" s="29">
        <f t="shared" si="330"/>
        <v>0</v>
      </c>
      <c r="LK13" s="29">
        <f t="shared" si="330"/>
        <v>0</v>
      </c>
      <c r="LL13" s="29">
        <f t="shared" si="330"/>
        <v>0</v>
      </c>
      <c r="LM13" s="29">
        <f t="shared" si="330"/>
        <v>0</v>
      </c>
      <c r="LN13" s="29">
        <f t="shared" si="330"/>
        <v>0</v>
      </c>
      <c r="LO13" s="29">
        <f t="shared" si="330"/>
        <v>1</v>
      </c>
      <c r="LP13" s="29">
        <f t="shared" si="330"/>
        <v>1</v>
      </c>
      <c r="LQ13" s="29">
        <f t="shared" si="330"/>
        <v>0</v>
      </c>
      <c r="LR13" s="29">
        <f t="shared" si="330"/>
        <v>0</v>
      </c>
      <c r="LS13" s="29">
        <f t="shared" si="330"/>
        <v>0</v>
      </c>
      <c r="LT13" s="29">
        <f t="shared" si="330"/>
        <v>0</v>
      </c>
      <c r="LU13" s="29">
        <f t="shared" si="330"/>
        <v>0</v>
      </c>
      <c r="LV13" s="29">
        <f t="shared" si="330"/>
        <v>1</v>
      </c>
      <c r="LW13" s="29">
        <f t="shared" si="330"/>
        <v>1</v>
      </c>
      <c r="LX13" s="29">
        <f t="shared" si="330"/>
        <v>0</v>
      </c>
      <c r="LY13" s="29">
        <f t="shared" si="330"/>
        <v>0</v>
      </c>
      <c r="LZ13" s="29">
        <f t="shared" si="330"/>
        <v>0</v>
      </c>
      <c r="MA13" s="29">
        <f t="shared" si="330"/>
        <v>0</v>
      </c>
      <c r="MB13" s="29">
        <f t="shared" si="330"/>
        <v>0</v>
      </c>
      <c r="MC13" s="29">
        <f t="shared" si="330"/>
        <v>1</v>
      </c>
      <c r="MD13" s="29">
        <f t="shared" si="330"/>
        <v>1</v>
      </c>
      <c r="ME13" s="29">
        <f t="shared" si="330"/>
        <v>0</v>
      </c>
      <c r="MF13" s="29">
        <f t="shared" si="330"/>
        <v>0</v>
      </c>
      <c r="MG13" s="29">
        <f t="shared" si="330"/>
        <v>0</v>
      </c>
      <c r="MH13" s="29">
        <f t="shared" si="330"/>
        <v>0</v>
      </c>
      <c r="MI13" s="29">
        <f t="shared" si="330"/>
        <v>0</v>
      </c>
      <c r="MJ13" s="29">
        <f t="shared" si="330"/>
        <v>1</v>
      </c>
      <c r="MK13" s="29">
        <f t="shared" si="330"/>
        <v>1</v>
      </c>
      <c r="ML13" s="29">
        <f t="shared" si="330"/>
        <v>0</v>
      </c>
      <c r="MM13" s="29">
        <f t="shared" si="330"/>
        <v>0</v>
      </c>
      <c r="MN13" s="29">
        <f t="shared" si="330"/>
        <v>0</v>
      </c>
      <c r="MO13" s="29">
        <f t="shared" si="330"/>
        <v>0</v>
      </c>
      <c r="MP13" s="29">
        <f t="shared" si="330"/>
        <v>0</v>
      </c>
      <c r="MQ13" s="29">
        <f t="shared" si="330"/>
        <v>1</v>
      </c>
      <c r="MR13" s="29">
        <f t="shared" si="330"/>
        <v>1</v>
      </c>
      <c r="MS13" s="29">
        <f t="shared" si="330"/>
        <v>0</v>
      </c>
      <c r="MT13" s="29">
        <f t="shared" si="330"/>
        <v>0</v>
      </c>
      <c r="MU13" s="29">
        <f t="shared" si="330"/>
        <v>0</v>
      </c>
      <c r="MV13" s="29">
        <f t="shared" si="330"/>
        <v>0</v>
      </c>
      <c r="MW13" s="29">
        <f t="shared" si="330"/>
        <v>0</v>
      </c>
      <c r="MX13" s="29">
        <f t="shared" si="330"/>
        <v>1</v>
      </c>
      <c r="MY13" s="29">
        <f t="shared" si="330"/>
        <v>1</v>
      </c>
      <c r="MZ13" s="29">
        <f t="shared" si="330"/>
        <v>0</v>
      </c>
      <c r="NA13" s="29">
        <f t="shared" si="330"/>
        <v>0</v>
      </c>
      <c r="NB13" s="29">
        <f t="shared" si="330"/>
        <v>0</v>
      </c>
      <c r="NC13" s="29">
        <f t="shared" si="330"/>
        <v>0</v>
      </c>
      <c r="ND13" s="29">
        <f t="shared" si="330"/>
        <v>0</v>
      </c>
      <c r="NE13" s="29">
        <f t="shared" si="330"/>
        <v>1</v>
      </c>
      <c r="NF13" s="29">
        <f t="shared" si="330"/>
        <v>1</v>
      </c>
      <c r="NG13" s="29">
        <f t="shared" si="330"/>
        <v>0</v>
      </c>
      <c r="NH13" s="29">
        <f t="shared" ref="NH13:OP13" si="331">IF(NH12=6,1,IF(NH12=7,1,0))</f>
        <v>0</v>
      </c>
      <c r="NI13" s="29">
        <f t="shared" si="331"/>
        <v>0</v>
      </c>
      <c r="NJ13" s="29">
        <f t="shared" si="331"/>
        <v>0</v>
      </c>
      <c r="NK13" s="29">
        <f t="shared" si="331"/>
        <v>0</v>
      </c>
      <c r="NL13" s="29">
        <f t="shared" si="331"/>
        <v>1</v>
      </c>
      <c r="NM13" s="29">
        <f t="shared" si="331"/>
        <v>1</v>
      </c>
      <c r="NN13" s="29">
        <f t="shared" si="331"/>
        <v>0</v>
      </c>
      <c r="NO13" s="29">
        <f t="shared" si="331"/>
        <v>0</v>
      </c>
      <c r="NP13" s="29">
        <f t="shared" si="331"/>
        <v>0</v>
      </c>
      <c r="NQ13" s="29">
        <f t="shared" si="331"/>
        <v>0</v>
      </c>
      <c r="NR13" s="29">
        <f t="shared" si="331"/>
        <v>0</v>
      </c>
      <c r="NS13" s="29">
        <f t="shared" si="331"/>
        <v>1</v>
      </c>
      <c r="NT13" s="29">
        <f t="shared" si="331"/>
        <v>1</v>
      </c>
      <c r="NU13" s="29">
        <f t="shared" si="331"/>
        <v>0</v>
      </c>
      <c r="NV13" s="29">
        <f t="shared" si="331"/>
        <v>0</v>
      </c>
      <c r="NW13" s="29">
        <f t="shared" si="331"/>
        <v>0</v>
      </c>
      <c r="NX13" s="29">
        <f t="shared" si="331"/>
        <v>0</v>
      </c>
      <c r="NY13" s="29">
        <f t="shared" si="331"/>
        <v>0</v>
      </c>
      <c r="NZ13" s="29">
        <f t="shared" si="331"/>
        <v>1</v>
      </c>
      <c r="OA13" s="29">
        <f t="shared" si="331"/>
        <v>1</v>
      </c>
      <c r="OB13" s="29">
        <f t="shared" si="331"/>
        <v>0</v>
      </c>
      <c r="OC13" s="29">
        <f t="shared" si="331"/>
        <v>0</v>
      </c>
      <c r="OD13" s="29">
        <f t="shared" si="331"/>
        <v>0</v>
      </c>
      <c r="OE13" s="29">
        <f t="shared" si="331"/>
        <v>0</v>
      </c>
      <c r="OF13" s="29">
        <f t="shared" si="331"/>
        <v>0</v>
      </c>
      <c r="OG13" s="29">
        <f t="shared" si="331"/>
        <v>1</v>
      </c>
      <c r="OH13" s="29">
        <f t="shared" si="331"/>
        <v>1</v>
      </c>
      <c r="OI13" s="29">
        <f t="shared" si="331"/>
        <v>0</v>
      </c>
      <c r="OJ13" s="29">
        <f t="shared" si="331"/>
        <v>0</v>
      </c>
      <c r="OK13" s="29">
        <f t="shared" si="331"/>
        <v>0</v>
      </c>
      <c r="OL13" s="29">
        <f t="shared" si="331"/>
        <v>0</v>
      </c>
      <c r="OM13" s="29">
        <f t="shared" si="331"/>
        <v>0</v>
      </c>
      <c r="ON13" s="29">
        <f t="shared" si="331"/>
        <v>1</v>
      </c>
      <c r="OO13" s="29">
        <f t="shared" si="331"/>
        <v>1</v>
      </c>
      <c r="OP13" s="29">
        <f t="shared" si="331"/>
        <v>0</v>
      </c>
      <c r="OQ13" s="29">
        <f t="shared" ref="OQ13:QT13" si="332">IF(OQ12=6,1,IF(OQ12=7,1,0))</f>
        <v>0</v>
      </c>
      <c r="OR13" s="29">
        <f t="shared" si="332"/>
        <v>0</v>
      </c>
      <c r="OS13" s="29">
        <f t="shared" si="332"/>
        <v>0</v>
      </c>
      <c r="OT13" s="29">
        <f t="shared" si="332"/>
        <v>0</v>
      </c>
      <c r="OU13" s="29">
        <f t="shared" si="332"/>
        <v>1</v>
      </c>
      <c r="OV13" s="29">
        <f t="shared" si="332"/>
        <v>1</v>
      </c>
      <c r="OW13" s="29">
        <f t="shared" si="332"/>
        <v>0</v>
      </c>
      <c r="OX13" s="29">
        <f t="shared" si="332"/>
        <v>0</v>
      </c>
      <c r="OY13" s="29">
        <f t="shared" si="332"/>
        <v>0</v>
      </c>
      <c r="OZ13" s="29">
        <f t="shared" si="332"/>
        <v>0</v>
      </c>
      <c r="PA13" s="29">
        <f t="shared" si="332"/>
        <v>0</v>
      </c>
      <c r="PB13" s="29">
        <f t="shared" si="332"/>
        <v>1</v>
      </c>
      <c r="PC13" s="29">
        <f t="shared" si="332"/>
        <v>1</v>
      </c>
      <c r="PD13" s="29">
        <f t="shared" si="332"/>
        <v>0</v>
      </c>
      <c r="PE13" s="29">
        <f t="shared" si="332"/>
        <v>0</v>
      </c>
      <c r="PF13" s="29">
        <f t="shared" si="332"/>
        <v>0</v>
      </c>
      <c r="PG13" s="29">
        <f t="shared" si="332"/>
        <v>0</v>
      </c>
      <c r="PH13" s="29">
        <f t="shared" si="332"/>
        <v>0</v>
      </c>
      <c r="PI13" s="29">
        <f t="shared" si="332"/>
        <v>1</v>
      </c>
      <c r="PJ13" s="29">
        <f t="shared" si="332"/>
        <v>1</v>
      </c>
      <c r="PK13" s="29">
        <f t="shared" si="332"/>
        <v>0</v>
      </c>
      <c r="PL13" s="29">
        <f t="shared" si="332"/>
        <v>0</v>
      </c>
      <c r="PM13" s="29">
        <f t="shared" si="332"/>
        <v>0</v>
      </c>
      <c r="PN13" s="29">
        <f t="shared" si="332"/>
        <v>0</v>
      </c>
      <c r="PO13" s="29">
        <f t="shared" si="332"/>
        <v>0</v>
      </c>
      <c r="PP13" s="29">
        <f t="shared" si="332"/>
        <v>1</v>
      </c>
      <c r="PQ13" s="29">
        <f t="shared" si="332"/>
        <v>1</v>
      </c>
      <c r="PR13" s="29">
        <f t="shared" si="332"/>
        <v>0</v>
      </c>
      <c r="PS13" s="29">
        <f t="shared" si="332"/>
        <v>0</v>
      </c>
      <c r="PT13" s="29">
        <f t="shared" si="332"/>
        <v>0</v>
      </c>
      <c r="PU13" s="29">
        <f t="shared" si="332"/>
        <v>0</v>
      </c>
      <c r="PV13" s="29">
        <f t="shared" si="332"/>
        <v>0</v>
      </c>
      <c r="PW13" s="29">
        <f t="shared" si="332"/>
        <v>1</v>
      </c>
      <c r="PX13" s="29">
        <f t="shared" si="332"/>
        <v>1</v>
      </c>
      <c r="PY13" s="29">
        <f t="shared" si="332"/>
        <v>0</v>
      </c>
      <c r="PZ13" s="29">
        <f t="shared" si="332"/>
        <v>0</v>
      </c>
      <c r="QA13" s="29">
        <f t="shared" si="332"/>
        <v>0</v>
      </c>
      <c r="QB13" s="29">
        <f t="shared" si="332"/>
        <v>0</v>
      </c>
      <c r="QC13" s="29">
        <f t="shared" si="332"/>
        <v>0</v>
      </c>
      <c r="QD13" s="29">
        <f t="shared" si="332"/>
        <v>1</v>
      </c>
      <c r="QE13" s="29">
        <f t="shared" si="332"/>
        <v>1</v>
      </c>
      <c r="QF13" s="29">
        <f t="shared" si="332"/>
        <v>0</v>
      </c>
      <c r="QG13" s="29">
        <f t="shared" si="332"/>
        <v>0</v>
      </c>
      <c r="QH13" s="29">
        <f t="shared" si="332"/>
        <v>0</v>
      </c>
      <c r="QI13" s="29">
        <f t="shared" si="332"/>
        <v>0</v>
      </c>
      <c r="QJ13" s="29">
        <f t="shared" si="332"/>
        <v>0</v>
      </c>
      <c r="QK13" s="29">
        <f t="shared" si="332"/>
        <v>1</v>
      </c>
      <c r="QL13" s="29">
        <f t="shared" si="332"/>
        <v>1</v>
      </c>
      <c r="QM13" s="29">
        <f t="shared" si="332"/>
        <v>0</v>
      </c>
      <c r="QN13" s="29">
        <f t="shared" si="332"/>
        <v>0</v>
      </c>
      <c r="QO13" s="29">
        <f t="shared" si="332"/>
        <v>0</v>
      </c>
      <c r="QP13" s="29">
        <f t="shared" si="332"/>
        <v>0</v>
      </c>
      <c r="QQ13" s="29">
        <f t="shared" si="332"/>
        <v>0</v>
      </c>
      <c r="QR13" s="29">
        <f t="shared" si="332"/>
        <v>1</v>
      </c>
      <c r="QS13" s="29">
        <f t="shared" si="332"/>
        <v>1</v>
      </c>
      <c r="QT13" s="29">
        <f t="shared" si="332"/>
        <v>0</v>
      </c>
    </row>
    <row r="14" spans="2:468" ht="7.95" customHeight="1" x14ac:dyDescent="0.25">
      <c r="B14" s="58"/>
      <c r="C14" s="58"/>
      <c r="D14" s="59" t="s">
        <v>27</v>
      </c>
      <c r="E14" s="222" t="s">
        <v>140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  <c r="IU14" s="124"/>
      <c r="IV14" s="124"/>
      <c r="IW14" s="124"/>
      <c r="IX14" s="124"/>
      <c r="IY14" s="124"/>
      <c r="IZ14" s="124"/>
      <c r="JA14" s="124"/>
      <c r="JB14" s="124"/>
      <c r="JC14" s="124"/>
      <c r="JD14" s="124"/>
      <c r="JE14" s="124"/>
      <c r="JF14" s="124"/>
      <c r="JG14" s="124"/>
      <c r="JH14" s="124"/>
      <c r="JI14" s="124"/>
      <c r="JJ14" s="124"/>
      <c r="JK14" s="124"/>
      <c r="JL14" s="124"/>
      <c r="JM14" s="124"/>
      <c r="JN14" s="124"/>
      <c r="JO14" s="124"/>
      <c r="JP14" s="124"/>
      <c r="JQ14" s="124"/>
      <c r="JR14" s="124"/>
      <c r="JS14" s="124"/>
      <c r="JT14" s="124"/>
      <c r="JU14" s="124"/>
      <c r="JV14" s="124"/>
      <c r="JW14" s="124"/>
      <c r="JX14" s="124"/>
      <c r="JY14" s="124"/>
      <c r="JZ14" s="124"/>
      <c r="KA14" s="124"/>
      <c r="KB14" s="124"/>
      <c r="KC14" s="124"/>
      <c r="KD14" s="124"/>
      <c r="KE14" s="124"/>
      <c r="KF14" s="124"/>
      <c r="KG14" s="124"/>
      <c r="KH14" s="124"/>
      <c r="KI14" s="124"/>
      <c r="KJ14" s="124"/>
      <c r="KK14" s="124"/>
      <c r="KL14" s="124"/>
      <c r="KM14" s="124"/>
      <c r="KN14" s="124"/>
      <c r="KO14" s="124"/>
      <c r="KP14" s="124"/>
      <c r="KQ14" s="124"/>
      <c r="KR14" s="124"/>
      <c r="KS14" s="124"/>
      <c r="KT14" s="124"/>
      <c r="KU14" s="124"/>
      <c r="KV14" s="124"/>
      <c r="KW14" s="124"/>
      <c r="KX14" s="124"/>
      <c r="KY14" s="124"/>
      <c r="KZ14" s="124"/>
      <c r="LA14" s="124"/>
      <c r="LB14" s="124"/>
      <c r="LC14" s="124"/>
      <c r="LD14" s="124"/>
      <c r="LE14" s="124"/>
      <c r="LF14" s="124"/>
      <c r="LG14" s="124"/>
      <c r="LH14" s="124"/>
      <c r="LI14" s="124"/>
      <c r="LJ14" s="124"/>
      <c r="LK14" s="124"/>
      <c r="LL14" s="124"/>
      <c r="LM14" s="124"/>
      <c r="LN14" s="124"/>
      <c r="LO14" s="124"/>
      <c r="LP14" s="124"/>
      <c r="LQ14" s="124"/>
      <c r="LR14" s="124"/>
      <c r="LS14" s="124"/>
      <c r="LT14" s="124"/>
      <c r="LU14" s="124"/>
      <c r="LV14" s="124"/>
      <c r="LW14" s="124"/>
      <c r="LX14" s="124"/>
      <c r="LY14" s="124"/>
      <c r="LZ14" s="124"/>
      <c r="MA14" s="124"/>
      <c r="MB14" s="124"/>
      <c r="MC14" s="124"/>
      <c r="MD14" s="124"/>
      <c r="ME14" s="124"/>
      <c r="MF14" s="124"/>
      <c r="MG14" s="124"/>
      <c r="MH14" s="124"/>
      <c r="MI14" s="124"/>
      <c r="MJ14" s="124"/>
      <c r="MK14" s="124"/>
      <c r="ML14" s="124"/>
      <c r="MM14" s="124"/>
      <c r="MN14" s="124"/>
      <c r="MO14" s="124"/>
      <c r="MP14" s="124"/>
      <c r="MQ14" s="124"/>
      <c r="MR14" s="124"/>
      <c r="MS14" s="124"/>
      <c r="MT14" s="124"/>
      <c r="MU14" s="124"/>
      <c r="MV14" s="124"/>
      <c r="MW14" s="124"/>
      <c r="MX14" s="124"/>
      <c r="MY14" s="124"/>
      <c r="MZ14" s="124"/>
      <c r="NA14" s="124"/>
      <c r="NB14" s="124"/>
      <c r="NC14" s="124"/>
      <c r="ND14" s="124"/>
      <c r="NE14" s="124"/>
      <c r="NF14" s="124"/>
      <c r="NG14" s="124"/>
      <c r="NH14" s="124"/>
      <c r="NI14" s="124"/>
      <c r="NJ14" s="124"/>
      <c r="NK14" s="124"/>
      <c r="NL14" s="124"/>
      <c r="NM14" s="124"/>
      <c r="NN14" s="124"/>
      <c r="NO14" s="124"/>
      <c r="NP14" s="124"/>
      <c r="NQ14" s="124"/>
      <c r="NR14" s="124"/>
      <c r="NS14" s="124"/>
      <c r="NT14" s="124"/>
      <c r="NU14" s="124"/>
      <c r="NV14" s="124"/>
      <c r="NW14" s="124"/>
      <c r="NX14" s="124"/>
      <c r="NY14" s="124"/>
      <c r="NZ14" s="124"/>
      <c r="OA14" s="124"/>
      <c r="OB14" s="124"/>
      <c r="OC14" s="124"/>
      <c r="OD14" s="124"/>
      <c r="OE14" s="124"/>
      <c r="OF14" s="124"/>
      <c r="OG14" s="124"/>
      <c r="OH14" s="124"/>
      <c r="OI14" s="124"/>
      <c r="OJ14" s="124"/>
      <c r="OK14" s="124"/>
      <c r="OL14" s="124"/>
      <c r="OM14" s="124"/>
      <c r="ON14" s="124"/>
      <c r="OO14" s="124"/>
      <c r="OP14" s="124"/>
      <c r="OQ14" s="124"/>
      <c r="OR14" s="124"/>
      <c r="OS14" s="124"/>
      <c r="OT14" s="124"/>
      <c r="OU14" s="124"/>
      <c r="OV14" s="124"/>
      <c r="OW14" s="124"/>
      <c r="OX14" s="124"/>
      <c r="OY14" s="124"/>
      <c r="OZ14" s="124"/>
      <c r="PA14" s="124"/>
      <c r="PB14" s="124"/>
      <c r="PC14" s="124"/>
      <c r="PD14" s="124"/>
      <c r="PE14" s="124"/>
      <c r="PF14" s="124"/>
      <c r="PG14" s="124"/>
      <c r="PH14" s="124"/>
      <c r="PI14" s="124"/>
      <c r="PJ14" s="124"/>
      <c r="PK14" s="124"/>
      <c r="PL14" s="124"/>
      <c r="PM14" s="124"/>
      <c r="PN14" s="124"/>
      <c r="PO14" s="124"/>
      <c r="PP14" s="124"/>
      <c r="PQ14" s="124"/>
      <c r="PR14" s="124"/>
      <c r="PS14" s="124"/>
      <c r="PT14" s="124"/>
      <c r="PU14" s="124"/>
      <c r="PV14" s="124"/>
      <c r="PW14" s="124"/>
      <c r="PX14" s="124"/>
      <c r="PY14" s="124"/>
      <c r="PZ14" s="124"/>
      <c r="QA14" s="124"/>
      <c r="QB14" s="124"/>
      <c r="QC14" s="124"/>
      <c r="QD14" s="124"/>
      <c r="QE14" s="124"/>
      <c r="QF14" s="124"/>
      <c r="QG14" s="124"/>
      <c r="QH14" s="124"/>
      <c r="QI14" s="124"/>
      <c r="QJ14" s="124"/>
      <c r="QK14" s="124"/>
      <c r="QL14" s="124"/>
      <c r="QM14" s="124"/>
      <c r="QN14" s="124"/>
      <c r="QO14" s="124"/>
      <c r="QP14" s="124"/>
      <c r="QQ14" s="124"/>
      <c r="QR14" s="124"/>
      <c r="QS14" s="124"/>
      <c r="QT14" s="124"/>
    </row>
    <row r="15" spans="2:468" ht="18" customHeight="1" x14ac:dyDescent="0.25">
      <c r="B15" s="60" t="str">
        <f>IF(Mitarbeiter!B7="","",Mitarbeiter!B7)</f>
        <v/>
      </c>
      <c r="C15" s="60" t="str">
        <f>IF(Mitarbeiter!C7="","",Mitarbeiter!C7)</f>
        <v/>
      </c>
      <c r="D15" s="60" t="str">
        <f>IF(Mitarbeiter!E7="","",Mitarbeiter!E7)</f>
        <v/>
      </c>
      <c r="E15" s="62">
        <f>IF(Mitarbeiter!W7="","",Mitarbeiter!W7)</f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304"/>
      <c r="QV15" s="305"/>
      <c r="QW15" s="305"/>
      <c r="QX15" s="305"/>
      <c r="QY15" s="305"/>
      <c r="QZ15" s="305"/>
    </row>
    <row r="16" spans="2:468" s="73" customFormat="1" ht="18" customHeight="1" x14ac:dyDescent="0.25">
      <c r="B16" s="216" t="str">
        <f>IF(Mitarbeiter!B8="","",Mitarbeiter!B8)</f>
        <v/>
      </c>
      <c r="C16" s="216" t="str">
        <f>IF(Mitarbeiter!C8="","",Mitarbeiter!C8)</f>
        <v/>
      </c>
      <c r="D16" s="216" t="str">
        <f>IF(Mitarbeiter!E8="","",Mitarbeiter!E8)</f>
        <v/>
      </c>
      <c r="E16" s="217">
        <f>IF(Mitarbeiter!W8="","",Mitarbeiter!W8)</f>
        <v>0</v>
      </c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  <c r="IX16" s="218"/>
      <c r="IY16" s="218"/>
      <c r="IZ16" s="218"/>
      <c r="JA16" s="218"/>
      <c r="JB16" s="218"/>
      <c r="JC16" s="218"/>
      <c r="JD16" s="218"/>
      <c r="JE16" s="218"/>
      <c r="JF16" s="218"/>
      <c r="JG16" s="218"/>
      <c r="JH16" s="218"/>
      <c r="JI16" s="218"/>
      <c r="JJ16" s="218"/>
      <c r="JK16" s="218"/>
      <c r="JL16" s="218"/>
      <c r="JM16" s="218"/>
      <c r="JN16" s="218"/>
      <c r="JO16" s="218"/>
      <c r="JP16" s="218"/>
      <c r="JQ16" s="218"/>
      <c r="JR16" s="218"/>
      <c r="JS16" s="218"/>
      <c r="JT16" s="218"/>
      <c r="JU16" s="218"/>
      <c r="JV16" s="218"/>
      <c r="JW16" s="218"/>
      <c r="JX16" s="218"/>
      <c r="JY16" s="218"/>
      <c r="JZ16" s="218"/>
      <c r="KA16" s="218"/>
      <c r="KB16" s="218"/>
      <c r="KC16" s="218"/>
      <c r="KD16" s="218"/>
      <c r="KE16" s="218"/>
      <c r="KF16" s="218"/>
      <c r="KG16" s="218"/>
      <c r="KH16" s="218"/>
      <c r="KI16" s="218"/>
      <c r="KJ16" s="218"/>
      <c r="KK16" s="218"/>
      <c r="KL16" s="218"/>
      <c r="KM16" s="218"/>
      <c r="KN16" s="218"/>
      <c r="KO16" s="218"/>
      <c r="KP16" s="218"/>
      <c r="KQ16" s="218"/>
      <c r="KR16" s="218"/>
      <c r="KS16" s="218"/>
      <c r="KT16" s="218"/>
      <c r="KU16" s="218"/>
      <c r="KV16" s="218"/>
      <c r="KW16" s="218"/>
      <c r="KX16" s="218"/>
      <c r="KY16" s="218"/>
      <c r="KZ16" s="218"/>
      <c r="LA16" s="218"/>
      <c r="LB16" s="218"/>
      <c r="LC16" s="218"/>
      <c r="LD16" s="218"/>
      <c r="LE16" s="218"/>
      <c r="LF16" s="218"/>
      <c r="LG16" s="218"/>
      <c r="LH16" s="218"/>
      <c r="LI16" s="218"/>
      <c r="LJ16" s="218"/>
      <c r="LK16" s="218"/>
      <c r="LL16" s="218"/>
      <c r="LM16" s="218"/>
      <c r="LN16" s="218"/>
      <c r="LO16" s="218"/>
      <c r="LP16" s="218"/>
      <c r="LQ16" s="218"/>
      <c r="LR16" s="218"/>
      <c r="LS16" s="218"/>
      <c r="LT16" s="218"/>
      <c r="LU16" s="218"/>
      <c r="LV16" s="218"/>
      <c r="LW16" s="218"/>
      <c r="LX16" s="218"/>
      <c r="LY16" s="218"/>
      <c r="LZ16" s="218"/>
      <c r="MA16" s="218"/>
      <c r="MB16" s="218"/>
      <c r="MC16" s="218"/>
      <c r="MD16" s="218"/>
      <c r="ME16" s="218"/>
      <c r="MF16" s="218"/>
      <c r="MG16" s="218"/>
      <c r="MH16" s="218"/>
      <c r="MI16" s="218"/>
      <c r="MJ16" s="218"/>
      <c r="MK16" s="218"/>
      <c r="ML16" s="218"/>
      <c r="MM16" s="218"/>
      <c r="MN16" s="218"/>
      <c r="MO16" s="218"/>
      <c r="MP16" s="218"/>
      <c r="MQ16" s="218"/>
      <c r="MR16" s="218"/>
      <c r="MS16" s="218"/>
      <c r="MT16" s="218"/>
      <c r="MU16" s="218"/>
      <c r="MV16" s="218"/>
      <c r="MW16" s="218"/>
      <c r="MX16" s="218"/>
      <c r="MY16" s="218"/>
      <c r="MZ16" s="218"/>
      <c r="NA16" s="218"/>
      <c r="NB16" s="218"/>
      <c r="NC16" s="218"/>
      <c r="ND16" s="218"/>
      <c r="NE16" s="218"/>
      <c r="NF16" s="218"/>
      <c r="NG16" s="218"/>
      <c r="NH16" s="218"/>
      <c r="NI16" s="218"/>
      <c r="NJ16" s="218"/>
      <c r="NK16" s="218"/>
      <c r="NL16" s="218"/>
      <c r="NM16" s="218"/>
      <c r="NN16" s="218"/>
      <c r="NO16" s="218"/>
      <c r="NP16" s="218"/>
      <c r="NQ16" s="218"/>
      <c r="NR16" s="218"/>
      <c r="NS16" s="218"/>
      <c r="NT16" s="218"/>
      <c r="NU16" s="218"/>
      <c r="NV16" s="218"/>
      <c r="NW16" s="218"/>
      <c r="NX16" s="218"/>
      <c r="NY16" s="218"/>
      <c r="NZ16" s="218"/>
      <c r="OA16" s="218"/>
      <c r="OB16" s="218"/>
      <c r="OC16" s="218"/>
      <c r="OD16" s="218"/>
      <c r="OE16" s="218"/>
      <c r="OF16" s="218"/>
      <c r="OG16" s="218"/>
      <c r="OH16" s="218"/>
      <c r="OI16" s="218"/>
      <c r="OJ16" s="218"/>
      <c r="OK16" s="218"/>
      <c r="OL16" s="218"/>
      <c r="OM16" s="218"/>
      <c r="ON16" s="218"/>
      <c r="OO16" s="218"/>
      <c r="OP16" s="218"/>
      <c r="OQ16" s="218"/>
      <c r="OR16" s="218"/>
      <c r="OS16" s="218"/>
      <c r="OT16" s="218"/>
      <c r="OU16" s="218"/>
      <c r="OV16" s="218"/>
      <c r="OW16" s="218"/>
      <c r="OX16" s="218"/>
      <c r="OY16" s="218"/>
      <c r="OZ16" s="218"/>
      <c r="PA16" s="218"/>
      <c r="PB16" s="218"/>
      <c r="PC16" s="218"/>
      <c r="PD16" s="218"/>
      <c r="PE16" s="218"/>
      <c r="PF16" s="218"/>
      <c r="PG16" s="218"/>
      <c r="PH16" s="218"/>
      <c r="PI16" s="218"/>
      <c r="PJ16" s="218"/>
      <c r="PK16" s="218"/>
      <c r="PL16" s="218"/>
      <c r="PM16" s="218"/>
      <c r="PN16" s="218"/>
      <c r="PO16" s="218"/>
      <c r="PP16" s="218"/>
      <c r="PQ16" s="218"/>
      <c r="PR16" s="218"/>
      <c r="PS16" s="218"/>
      <c r="PT16" s="218"/>
      <c r="PU16" s="218"/>
      <c r="PV16" s="218"/>
      <c r="PW16" s="218"/>
      <c r="PX16" s="218"/>
      <c r="PY16" s="218"/>
      <c r="PZ16" s="218"/>
      <c r="QA16" s="218"/>
      <c r="QB16" s="218"/>
      <c r="QC16" s="218"/>
      <c r="QD16" s="218"/>
      <c r="QE16" s="218"/>
      <c r="QF16" s="218"/>
      <c r="QG16" s="218"/>
      <c r="QH16" s="218"/>
      <c r="QI16" s="218"/>
      <c r="QJ16" s="218"/>
      <c r="QK16" s="218"/>
      <c r="QL16" s="218"/>
      <c r="QM16" s="218"/>
      <c r="QN16" s="218"/>
      <c r="QO16" s="218"/>
      <c r="QP16" s="218"/>
      <c r="QQ16" s="218"/>
      <c r="QR16" s="218"/>
      <c r="QS16" s="218"/>
      <c r="QT16" s="218"/>
    </row>
    <row r="17" spans="2:462" s="73" customFormat="1" ht="18" customHeight="1" x14ac:dyDescent="0.25">
      <c r="B17" s="60" t="str">
        <f>IF(Mitarbeiter!B9="","",Mitarbeiter!B9)</f>
        <v/>
      </c>
      <c r="C17" s="60" t="str">
        <f>IF(Mitarbeiter!C9="","",Mitarbeiter!C9)</f>
        <v/>
      </c>
      <c r="D17" s="60" t="str">
        <f>IF(Mitarbeiter!E9="","",Mitarbeiter!E9)</f>
        <v/>
      </c>
      <c r="E17" s="62">
        <f>IF(Mitarbeiter!W9="","",Mitarbeiter!W9)</f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</row>
    <row r="18" spans="2:462" s="73" customFormat="1" ht="18" customHeight="1" x14ac:dyDescent="0.25">
      <c r="B18" s="216" t="str">
        <f>IF(Mitarbeiter!B10="","",Mitarbeiter!B10)</f>
        <v/>
      </c>
      <c r="C18" s="216" t="str">
        <f>IF(Mitarbeiter!C10="","",Mitarbeiter!C10)</f>
        <v/>
      </c>
      <c r="D18" s="216" t="str">
        <f>IF(Mitarbeiter!E10="","",Mitarbeiter!E10)</f>
        <v/>
      </c>
      <c r="E18" s="217">
        <f>IF(Mitarbeiter!W10="","",Mitarbeiter!W10)</f>
        <v>0</v>
      </c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  <c r="IX18" s="218"/>
      <c r="IY18" s="218"/>
      <c r="IZ18" s="218"/>
      <c r="JA18" s="218"/>
      <c r="JB18" s="218"/>
      <c r="JC18" s="218"/>
      <c r="JD18" s="218"/>
      <c r="JE18" s="218"/>
      <c r="JF18" s="218"/>
      <c r="JG18" s="218"/>
      <c r="JH18" s="218"/>
      <c r="JI18" s="218"/>
      <c r="JJ18" s="218"/>
      <c r="JK18" s="218"/>
      <c r="JL18" s="218"/>
      <c r="JM18" s="218"/>
      <c r="JN18" s="218"/>
      <c r="JO18" s="218"/>
      <c r="JP18" s="218"/>
      <c r="JQ18" s="218"/>
      <c r="JR18" s="218"/>
      <c r="JS18" s="218"/>
      <c r="JT18" s="218"/>
      <c r="JU18" s="218"/>
      <c r="JV18" s="218"/>
      <c r="JW18" s="218"/>
      <c r="JX18" s="218"/>
      <c r="JY18" s="218"/>
      <c r="JZ18" s="218"/>
      <c r="KA18" s="218"/>
      <c r="KB18" s="218"/>
      <c r="KC18" s="218"/>
      <c r="KD18" s="218"/>
      <c r="KE18" s="218"/>
      <c r="KF18" s="218"/>
      <c r="KG18" s="218"/>
      <c r="KH18" s="218"/>
      <c r="KI18" s="218"/>
      <c r="KJ18" s="218"/>
      <c r="KK18" s="218"/>
      <c r="KL18" s="218"/>
      <c r="KM18" s="218"/>
      <c r="KN18" s="218"/>
      <c r="KO18" s="218"/>
      <c r="KP18" s="218"/>
      <c r="KQ18" s="218"/>
      <c r="KR18" s="218"/>
      <c r="KS18" s="218"/>
      <c r="KT18" s="218"/>
      <c r="KU18" s="218"/>
      <c r="KV18" s="218"/>
      <c r="KW18" s="218"/>
      <c r="KX18" s="218"/>
      <c r="KY18" s="218"/>
      <c r="KZ18" s="218"/>
      <c r="LA18" s="218"/>
      <c r="LB18" s="218"/>
      <c r="LC18" s="218"/>
      <c r="LD18" s="218"/>
      <c r="LE18" s="218"/>
      <c r="LF18" s="218"/>
      <c r="LG18" s="218"/>
      <c r="LH18" s="218"/>
      <c r="LI18" s="218"/>
      <c r="LJ18" s="218"/>
      <c r="LK18" s="218"/>
      <c r="LL18" s="218"/>
      <c r="LM18" s="218"/>
      <c r="LN18" s="218"/>
      <c r="LO18" s="218"/>
      <c r="LP18" s="218"/>
      <c r="LQ18" s="218"/>
      <c r="LR18" s="218"/>
      <c r="LS18" s="218"/>
      <c r="LT18" s="218"/>
      <c r="LU18" s="218"/>
      <c r="LV18" s="218"/>
      <c r="LW18" s="218"/>
      <c r="LX18" s="218"/>
      <c r="LY18" s="218"/>
      <c r="LZ18" s="218"/>
      <c r="MA18" s="218"/>
      <c r="MB18" s="218"/>
      <c r="MC18" s="218"/>
      <c r="MD18" s="218"/>
      <c r="ME18" s="218"/>
      <c r="MF18" s="218"/>
      <c r="MG18" s="218"/>
      <c r="MH18" s="218"/>
      <c r="MI18" s="218"/>
      <c r="MJ18" s="218"/>
      <c r="MK18" s="218"/>
      <c r="ML18" s="218"/>
      <c r="MM18" s="218"/>
      <c r="MN18" s="218"/>
      <c r="MO18" s="218"/>
      <c r="MP18" s="218"/>
      <c r="MQ18" s="218"/>
      <c r="MR18" s="218"/>
      <c r="MS18" s="218"/>
      <c r="MT18" s="218"/>
      <c r="MU18" s="218"/>
      <c r="MV18" s="218"/>
      <c r="MW18" s="218"/>
      <c r="MX18" s="218"/>
      <c r="MY18" s="218"/>
      <c r="MZ18" s="218"/>
      <c r="NA18" s="218"/>
      <c r="NB18" s="218"/>
      <c r="NC18" s="218"/>
      <c r="ND18" s="218"/>
      <c r="NE18" s="218"/>
      <c r="NF18" s="218"/>
      <c r="NG18" s="218"/>
      <c r="NH18" s="218"/>
      <c r="NI18" s="218"/>
      <c r="NJ18" s="218"/>
      <c r="NK18" s="218"/>
      <c r="NL18" s="218"/>
      <c r="NM18" s="218"/>
      <c r="NN18" s="218"/>
      <c r="NO18" s="218"/>
      <c r="NP18" s="218"/>
      <c r="NQ18" s="218"/>
      <c r="NR18" s="218"/>
      <c r="NS18" s="218"/>
      <c r="NT18" s="218"/>
      <c r="NU18" s="218"/>
      <c r="NV18" s="218"/>
      <c r="NW18" s="218"/>
      <c r="NX18" s="218"/>
      <c r="NY18" s="218"/>
      <c r="NZ18" s="218"/>
      <c r="OA18" s="218"/>
      <c r="OB18" s="218"/>
      <c r="OC18" s="218"/>
      <c r="OD18" s="218"/>
      <c r="OE18" s="218"/>
      <c r="OF18" s="218"/>
      <c r="OG18" s="218"/>
      <c r="OH18" s="218"/>
      <c r="OI18" s="218"/>
      <c r="OJ18" s="218"/>
      <c r="OK18" s="218"/>
      <c r="OL18" s="218"/>
      <c r="OM18" s="218"/>
      <c r="ON18" s="218"/>
      <c r="OO18" s="218"/>
      <c r="OP18" s="218"/>
      <c r="OQ18" s="218"/>
      <c r="OR18" s="218"/>
      <c r="OS18" s="218"/>
      <c r="OT18" s="218"/>
      <c r="OU18" s="218"/>
      <c r="OV18" s="218"/>
      <c r="OW18" s="218"/>
      <c r="OX18" s="218"/>
      <c r="OY18" s="218"/>
      <c r="OZ18" s="218"/>
      <c r="PA18" s="218"/>
      <c r="PB18" s="218"/>
      <c r="PC18" s="218"/>
      <c r="PD18" s="218"/>
      <c r="PE18" s="218"/>
      <c r="PF18" s="218"/>
      <c r="PG18" s="218"/>
      <c r="PH18" s="218"/>
      <c r="PI18" s="218"/>
      <c r="PJ18" s="218"/>
      <c r="PK18" s="218"/>
      <c r="PL18" s="218"/>
      <c r="PM18" s="218"/>
      <c r="PN18" s="218"/>
      <c r="PO18" s="218"/>
      <c r="PP18" s="218"/>
      <c r="PQ18" s="218"/>
      <c r="PR18" s="218"/>
      <c r="PS18" s="218"/>
      <c r="PT18" s="218"/>
      <c r="PU18" s="218"/>
      <c r="PV18" s="218"/>
      <c r="PW18" s="218"/>
      <c r="PX18" s="218"/>
      <c r="PY18" s="218"/>
      <c r="PZ18" s="218"/>
      <c r="QA18" s="218"/>
      <c r="QB18" s="218"/>
      <c r="QC18" s="218"/>
      <c r="QD18" s="218"/>
      <c r="QE18" s="218"/>
      <c r="QF18" s="218"/>
      <c r="QG18" s="218"/>
      <c r="QH18" s="218"/>
      <c r="QI18" s="218"/>
      <c r="QJ18" s="218"/>
      <c r="QK18" s="218"/>
      <c r="QL18" s="218"/>
      <c r="QM18" s="218"/>
      <c r="QN18" s="218"/>
      <c r="QO18" s="218"/>
      <c r="QP18" s="218"/>
      <c r="QQ18" s="218"/>
      <c r="QR18" s="218"/>
      <c r="QS18" s="218"/>
      <c r="QT18" s="218"/>
    </row>
    <row r="19" spans="2:462" s="73" customFormat="1" ht="18" customHeight="1" x14ac:dyDescent="0.25">
      <c r="B19" s="60" t="str">
        <f>IF(Mitarbeiter!B11="","",Mitarbeiter!B11)</f>
        <v/>
      </c>
      <c r="C19" s="60" t="str">
        <f>IF(Mitarbeiter!C11="","",Mitarbeiter!C11)</f>
        <v/>
      </c>
      <c r="D19" s="60" t="str">
        <f>IF(Mitarbeiter!E11="","",Mitarbeiter!E11)</f>
        <v/>
      </c>
      <c r="E19" s="62">
        <f>IF(Mitarbeiter!W11="","",Mitarbeiter!W11)</f>
        <v>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</row>
    <row r="20" spans="2:462" s="73" customFormat="1" ht="18" customHeight="1" x14ac:dyDescent="0.25">
      <c r="B20" s="216" t="str">
        <f>IF(Mitarbeiter!B12="","",Mitarbeiter!B12)</f>
        <v/>
      </c>
      <c r="C20" s="216" t="str">
        <f>IF(Mitarbeiter!C12="","",Mitarbeiter!C12)</f>
        <v/>
      </c>
      <c r="D20" s="216" t="str">
        <f>IF(Mitarbeiter!E12="","",Mitarbeiter!E12)</f>
        <v/>
      </c>
      <c r="E20" s="217">
        <f>IF(Mitarbeiter!W12="","",Mitarbeiter!W12)</f>
        <v>0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  <c r="IX20" s="218"/>
      <c r="IY20" s="218"/>
      <c r="IZ20" s="218"/>
      <c r="JA20" s="218"/>
      <c r="JB20" s="218"/>
      <c r="JC20" s="218"/>
      <c r="JD20" s="218"/>
      <c r="JE20" s="218"/>
      <c r="JF20" s="218"/>
      <c r="JG20" s="218"/>
      <c r="JH20" s="218"/>
      <c r="JI20" s="218"/>
      <c r="JJ20" s="218"/>
      <c r="JK20" s="218"/>
      <c r="JL20" s="218"/>
      <c r="JM20" s="218"/>
      <c r="JN20" s="218"/>
      <c r="JO20" s="218"/>
      <c r="JP20" s="218"/>
      <c r="JQ20" s="218"/>
      <c r="JR20" s="218"/>
      <c r="JS20" s="218"/>
      <c r="JT20" s="218"/>
      <c r="JU20" s="218"/>
      <c r="JV20" s="218"/>
      <c r="JW20" s="218"/>
      <c r="JX20" s="218"/>
      <c r="JY20" s="218"/>
      <c r="JZ20" s="218"/>
      <c r="KA20" s="218"/>
      <c r="KB20" s="218"/>
      <c r="KC20" s="218"/>
      <c r="KD20" s="218"/>
      <c r="KE20" s="218"/>
      <c r="KF20" s="218"/>
      <c r="KG20" s="218"/>
      <c r="KH20" s="218"/>
      <c r="KI20" s="218"/>
      <c r="KJ20" s="218"/>
      <c r="KK20" s="218"/>
      <c r="KL20" s="218"/>
      <c r="KM20" s="218"/>
      <c r="KN20" s="218"/>
      <c r="KO20" s="218"/>
      <c r="KP20" s="218"/>
      <c r="KQ20" s="218"/>
      <c r="KR20" s="218"/>
      <c r="KS20" s="218"/>
      <c r="KT20" s="218"/>
      <c r="KU20" s="218"/>
      <c r="KV20" s="218"/>
      <c r="KW20" s="218"/>
      <c r="KX20" s="218"/>
      <c r="KY20" s="218"/>
      <c r="KZ20" s="218"/>
      <c r="LA20" s="218"/>
      <c r="LB20" s="218"/>
      <c r="LC20" s="218"/>
      <c r="LD20" s="218"/>
      <c r="LE20" s="218"/>
      <c r="LF20" s="218"/>
      <c r="LG20" s="218"/>
      <c r="LH20" s="218"/>
      <c r="LI20" s="218"/>
      <c r="LJ20" s="218"/>
      <c r="LK20" s="218"/>
      <c r="LL20" s="218"/>
      <c r="LM20" s="218"/>
      <c r="LN20" s="218"/>
      <c r="LO20" s="218"/>
      <c r="LP20" s="218"/>
      <c r="LQ20" s="218"/>
      <c r="LR20" s="218"/>
      <c r="LS20" s="218"/>
      <c r="LT20" s="218"/>
      <c r="LU20" s="218"/>
      <c r="LV20" s="218"/>
      <c r="LW20" s="218"/>
      <c r="LX20" s="218"/>
      <c r="LY20" s="218"/>
      <c r="LZ20" s="218"/>
      <c r="MA20" s="218"/>
      <c r="MB20" s="218"/>
      <c r="MC20" s="218"/>
      <c r="MD20" s="218"/>
      <c r="ME20" s="218"/>
      <c r="MF20" s="218"/>
      <c r="MG20" s="218"/>
      <c r="MH20" s="218"/>
      <c r="MI20" s="218"/>
      <c r="MJ20" s="218"/>
      <c r="MK20" s="218"/>
      <c r="ML20" s="218"/>
      <c r="MM20" s="218"/>
      <c r="MN20" s="218"/>
      <c r="MO20" s="218"/>
      <c r="MP20" s="218"/>
      <c r="MQ20" s="218"/>
      <c r="MR20" s="218"/>
      <c r="MS20" s="218"/>
      <c r="MT20" s="218"/>
      <c r="MU20" s="218"/>
      <c r="MV20" s="218"/>
      <c r="MW20" s="218"/>
      <c r="MX20" s="218"/>
      <c r="MY20" s="218"/>
      <c r="MZ20" s="218"/>
      <c r="NA20" s="218"/>
      <c r="NB20" s="218"/>
      <c r="NC20" s="218"/>
      <c r="ND20" s="218"/>
      <c r="NE20" s="218"/>
      <c r="NF20" s="218"/>
      <c r="NG20" s="218"/>
      <c r="NH20" s="218"/>
      <c r="NI20" s="218"/>
      <c r="NJ20" s="218"/>
      <c r="NK20" s="218"/>
      <c r="NL20" s="218"/>
      <c r="NM20" s="218"/>
      <c r="NN20" s="218"/>
      <c r="NO20" s="218"/>
      <c r="NP20" s="218"/>
      <c r="NQ20" s="218"/>
      <c r="NR20" s="218"/>
      <c r="NS20" s="218"/>
      <c r="NT20" s="218"/>
      <c r="NU20" s="218"/>
      <c r="NV20" s="218"/>
      <c r="NW20" s="218"/>
      <c r="NX20" s="218"/>
      <c r="NY20" s="218"/>
      <c r="NZ20" s="218"/>
      <c r="OA20" s="218"/>
      <c r="OB20" s="218"/>
      <c r="OC20" s="218"/>
      <c r="OD20" s="218"/>
      <c r="OE20" s="218"/>
      <c r="OF20" s="218"/>
      <c r="OG20" s="218"/>
      <c r="OH20" s="218"/>
      <c r="OI20" s="218"/>
      <c r="OJ20" s="218"/>
      <c r="OK20" s="218"/>
      <c r="OL20" s="218"/>
      <c r="OM20" s="218"/>
      <c r="ON20" s="218"/>
      <c r="OO20" s="218"/>
      <c r="OP20" s="218"/>
      <c r="OQ20" s="218"/>
      <c r="OR20" s="218"/>
      <c r="OS20" s="218"/>
      <c r="OT20" s="218"/>
      <c r="OU20" s="218"/>
      <c r="OV20" s="218"/>
      <c r="OW20" s="218"/>
      <c r="OX20" s="218"/>
      <c r="OY20" s="218"/>
      <c r="OZ20" s="218"/>
      <c r="PA20" s="218"/>
      <c r="PB20" s="218"/>
      <c r="PC20" s="218"/>
      <c r="PD20" s="218"/>
      <c r="PE20" s="218"/>
      <c r="PF20" s="218"/>
      <c r="PG20" s="218"/>
      <c r="PH20" s="218"/>
      <c r="PI20" s="218"/>
      <c r="PJ20" s="218"/>
      <c r="PK20" s="218"/>
      <c r="PL20" s="218"/>
      <c r="PM20" s="218"/>
      <c r="PN20" s="218"/>
      <c r="PO20" s="218"/>
      <c r="PP20" s="218"/>
      <c r="PQ20" s="218"/>
      <c r="PR20" s="218"/>
      <c r="PS20" s="218"/>
      <c r="PT20" s="218"/>
      <c r="PU20" s="218"/>
      <c r="PV20" s="218"/>
      <c r="PW20" s="218"/>
      <c r="PX20" s="218"/>
      <c r="PY20" s="218"/>
      <c r="PZ20" s="218"/>
      <c r="QA20" s="218"/>
      <c r="QB20" s="218"/>
      <c r="QC20" s="218"/>
      <c r="QD20" s="218"/>
      <c r="QE20" s="218"/>
      <c r="QF20" s="218"/>
      <c r="QG20" s="218"/>
      <c r="QH20" s="218"/>
      <c r="QI20" s="218"/>
      <c r="QJ20" s="218"/>
      <c r="QK20" s="218"/>
      <c r="QL20" s="218"/>
      <c r="QM20" s="218"/>
      <c r="QN20" s="218"/>
      <c r="QO20" s="218"/>
      <c r="QP20" s="218"/>
      <c r="QQ20" s="218"/>
      <c r="QR20" s="218"/>
      <c r="QS20" s="218"/>
      <c r="QT20" s="218"/>
    </row>
    <row r="21" spans="2:462" s="73" customFormat="1" ht="18" customHeight="1" x14ac:dyDescent="0.25">
      <c r="B21" s="60" t="str">
        <f>IF(Mitarbeiter!B13="","",Mitarbeiter!B13)</f>
        <v/>
      </c>
      <c r="C21" s="60" t="str">
        <f>IF(Mitarbeiter!C13="","",Mitarbeiter!C13)</f>
        <v/>
      </c>
      <c r="D21" s="60" t="str">
        <f>IF(Mitarbeiter!E13="","",Mitarbeiter!E13)</f>
        <v/>
      </c>
      <c r="E21" s="62">
        <f>IF(Mitarbeiter!W13="","",Mitarbeiter!W13)</f>
        <v>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</row>
    <row r="22" spans="2:462" s="73" customFormat="1" ht="18" customHeight="1" x14ac:dyDescent="0.25">
      <c r="B22" s="216" t="str">
        <f>IF(Mitarbeiter!B14="","",Mitarbeiter!B14)</f>
        <v/>
      </c>
      <c r="C22" s="216" t="str">
        <f>IF(Mitarbeiter!C14="","",Mitarbeiter!C14)</f>
        <v/>
      </c>
      <c r="D22" s="216" t="str">
        <f>IF(Mitarbeiter!E14="","",Mitarbeiter!E14)</f>
        <v/>
      </c>
      <c r="E22" s="217">
        <f>IF(Mitarbeiter!W14="","",Mitarbeiter!W14)</f>
        <v>0</v>
      </c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  <c r="IX22" s="218"/>
      <c r="IY22" s="218"/>
      <c r="IZ22" s="218"/>
      <c r="JA22" s="218"/>
      <c r="JB22" s="218"/>
      <c r="JC22" s="218"/>
      <c r="JD22" s="218"/>
      <c r="JE22" s="218"/>
      <c r="JF22" s="218"/>
      <c r="JG22" s="218"/>
      <c r="JH22" s="218"/>
      <c r="JI22" s="218"/>
      <c r="JJ22" s="218"/>
      <c r="JK22" s="218"/>
      <c r="JL22" s="218"/>
      <c r="JM22" s="218"/>
      <c r="JN22" s="218"/>
      <c r="JO22" s="218"/>
      <c r="JP22" s="218"/>
      <c r="JQ22" s="218"/>
      <c r="JR22" s="218"/>
      <c r="JS22" s="218"/>
      <c r="JT22" s="218"/>
      <c r="JU22" s="218"/>
      <c r="JV22" s="218"/>
      <c r="JW22" s="218"/>
      <c r="JX22" s="218"/>
      <c r="JY22" s="218"/>
      <c r="JZ22" s="218"/>
      <c r="KA22" s="218"/>
      <c r="KB22" s="218"/>
      <c r="KC22" s="218"/>
      <c r="KD22" s="218"/>
      <c r="KE22" s="218"/>
      <c r="KF22" s="218"/>
      <c r="KG22" s="218"/>
      <c r="KH22" s="218"/>
      <c r="KI22" s="218"/>
      <c r="KJ22" s="218"/>
      <c r="KK22" s="218"/>
      <c r="KL22" s="218"/>
      <c r="KM22" s="218"/>
      <c r="KN22" s="218"/>
      <c r="KO22" s="218"/>
      <c r="KP22" s="218"/>
      <c r="KQ22" s="218"/>
      <c r="KR22" s="218"/>
      <c r="KS22" s="218"/>
      <c r="KT22" s="218"/>
      <c r="KU22" s="218"/>
      <c r="KV22" s="218"/>
      <c r="KW22" s="218"/>
      <c r="KX22" s="218"/>
      <c r="KY22" s="218"/>
      <c r="KZ22" s="218"/>
      <c r="LA22" s="218"/>
      <c r="LB22" s="218"/>
      <c r="LC22" s="218"/>
      <c r="LD22" s="218"/>
      <c r="LE22" s="218"/>
      <c r="LF22" s="218"/>
      <c r="LG22" s="218"/>
      <c r="LH22" s="218"/>
      <c r="LI22" s="218"/>
      <c r="LJ22" s="218"/>
      <c r="LK22" s="218"/>
      <c r="LL22" s="218"/>
      <c r="LM22" s="218"/>
      <c r="LN22" s="218"/>
      <c r="LO22" s="218"/>
      <c r="LP22" s="218"/>
      <c r="LQ22" s="218"/>
      <c r="LR22" s="218"/>
      <c r="LS22" s="218"/>
      <c r="LT22" s="218"/>
      <c r="LU22" s="218"/>
      <c r="LV22" s="218"/>
      <c r="LW22" s="218"/>
      <c r="LX22" s="218"/>
      <c r="LY22" s="218"/>
      <c r="LZ22" s="218"/>
      <c r="MA22" s="218"/>
      <c r="MB22" s="218"/>
      <c r="MC22" s="218"/>
      <c r="MD22" s="218"/>
      <c r="ME22" s="218"/>
      <c r="MF22" s="218"/>
      <c r="MG22" s="218"/>
      <c r="MH22" s="218"/>
      <c r="MI22" s="218"/>
      <c r="MJ22" s="218"/>
      <c r="MK22" s="218"/>
      <c r="ML22" s="218"/>
      <c r="MM22" s="218"/>
      <c r="MN22" s="218"/>
      <c r="MO22" s="218"/>
      <c r="MP22" s="218"/>
      <c r="MQ22" s="218"/>
      <c r="MR22" s="218"/>
      <c r="MS22" s="218"/>
      <c r="MT22" s="218"/>
      <c r="MU22" s="218"/>
      <c r="MV22" s="218"/>
      <c r="MW22" s="218"/>
      <c r="MX22" s="218"/>
      <c r="MY22" s="218"/>
      <c r="MZ22" s="218"/>
      <c r="NA22" s="218"/>
      <c r="NB22" s="218"/>
      <c r="NC22" s="218"/>
      <c r="ND22" s="218"/>
      <c r="NE22" s="218"/>
      <c r="NF22" s="218"/>
      <c r="NG22" s="218"/>
      <c r="NH22" s="218"/>
      <c r="NI22" s="218"/>
      <c r="NJ22" s="218"/>
      <c r="NK22" s="218"/>
      <c r="NL22" s="218"/>
      <c r="NM22" s="218"/>
      <c r="NN22" s="218"/>
      <c r="NO22" s="218"/>
      <c r="NP22" s="218"/>
      <c r="NQ22" s="218"/>
      <c r="NR22" s="218"/>
      <c r="NS22" s="218"/>
      <c r="NT22" s="218"/>
      <c r="NU22" s="218"/>
      <c r="NV22" s="218"/>
      <c r="NW22" s="218"/>
      <c r="NX22" s="218"/>
      <c r="NY22" s="218"/>
      <c r="NZ22" s="218"/>
      <c r="OA22" s="218"/>
      <c r="OB22" s="218"/>
      <c r="OC22" s="218"/>
      <c r="OD22" s="218"/>
      <c r="OE22" s="218"/>
      <c r="OF22" s="218"/>
      <c r="OG22" s="218"/>
      <c r="OH22" s="218"/>
      <c r="OI22" s="218"/>
      <c r="OJ22" s="218"/>
      <c r="OK22" s="218"/>
      <c r="OL22" s="218"/>
      <c r="OM22" s="218"/>
      <c r="ON22" s="218"/>
      <c r="OO22" s="218"/>
      <c r="OP22" s="218"/>
      <c r="OQ22" s="218"/>
      <c r="OR22" s="218"/>
      <c r="OS22" s="218"/>
      <c r="OT22" s="218"/>
      <c r="OU22" s="218"/>
      <c r="OV22" s="218"/>
      <c r="OW22" s="218"/>
      <c r="OX22" s="218"/>
      <c r="OY22" s="218"/>
      <c r="OZ22" s="218"/>
      <c r="PA22" s="218"/>
      <c r="PB22" s="218"/>
      <c r="PC22" s="218"/>
      <c r="PD22" s="218"/>
      <c r="PE22" s="218"/>
      <c r="PF22" s="218"/>
      <c r="PG22" s="218"/>
      <c r="PH22" s="218"/>
      <c r="PI22" s="218"/>
      <c r="PJ22" s="218"/>
      <c r="PK22" s="218"/>
      <c r="PL22" s="218"/>
      <c r="PM22" s="218"/>
      <c r="PN22" s="218"/>
      <c r="PO22" s="218"/>
      <c r="PP22" s="218"/>
      <c r="PQ22" s="218"/>
      <c r="PR22" s="218"/>
      <c r="PS22" s="218"/>
      <c r="PT22" s="218"/>
      <c r="PU22" s="218"/>
      <c r="PV22" s="218"/>
      <c r="PW22" s="218"/>
      <c r="PX22" s="218"/>
      <c r="PY22" s="218"/>
      <c r="PZ22" s="218"/>
      <c r="QA22" s="218"/>
      <c r="QB22" s="218"/>
      <c r="QC22" s="218"/>
      <c r="QD22" s="218"/>
      <c r="QE22" s="218"/>
      <c r="QF22" s="218"/>
      <c r="QG22" s="218"/>
      <c r="QH22" s="218"/>
      <c r="QI22" s="218"/>
      <c r="QJ22" s="218"/>
      <c r="QK22" s="218"/>
      <c r="QL22" s="218"/>
      <c r="QM22" s="218"/>
      <c r="QN22" s="218"/>
      <c r="QO22" s="218"/>
      <c r="QP22" s="218"/>
      <c r="QQ22" s="218"/>
      <c r="QR22" s="218"/>
      <c r="QS22" s="218"/>
      <c r="QT22" s="218"/>
    </row>
    <row r="23" spans="2:462" s="73" customFormat="1" ht="18" customHeight="1" x14ac:dyDescent="0.25">
      <c r="B23" s="60" t="str">
        <f>IF(Mitarbeiter!B15="","",Mitarbeiter!B15)</f>
        <v/>
      </c>
      <c r="C23" s="60" t="str">
        <f>IF(Mitarbeiter!C15="","",Mitarbeiter!C15)</f>
        <v/>
      </c>
      <c r="D23" s="60" t="str">
        <f>IF(Mitarbeiter!E15="","",Mitarbeiter!E15)</f>
        <v/>
      </c>
      <c r="E23" s="62">
        <f>IF(Mitarbeiter!W15="","",Mitarbeiter!W15)</f>
        <v>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</row>
    <row r="24" spans="2:462" s="73" customFormat="1" ht="18" customHeight="1" x14ac:dyDescent="0.25">
      <c r="B24" s="216" t="str">
        <f>IF(Mitarbeiter!B16="","",Mitarbeiter!B16)</f>
        <v/>
      </c>
      <c r="C24" s="216" t="str">
        <f>IF(Mitarbeiter!C16="","",Mitarbeiter!C16)</f>
        <v/>
      </c>
      <c r="D24" s="216" t="str">
        <f>IF(Mitarbeiter!E16="","",Mitarbeiter!E16)</f>
        <v/>
      </c>
      <c r="E24" s="217">
        <f>IF(Mitarbeiter!W16="","",Mitarbeiter!W16)</f>
        <v>0</v>
      </c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  <c r="IX24" s="218"/>
      <c r="IY24" s="218"/>
      <c r="IZ24" s="218"/>
      <c r="JA24" s="218"/>
      <c r="JB24" s="218"/>
      <c r="JC24" s="218"/>
      <c r="JD24" s="218"/>
      <c r="JE24" s="218"/>
      <c r="JF24" s="218"/>
      <c r="JG24" s="218"/>
      <c r="JH24" s="218"/>
      <c r="JI24" s="218"/>
      <c r="JJ24" s="218"/>
      <c r="JK24" s="218"/>
      <c r="JL24" s="218"/>
      <c r="JM24" s="218"/>
      <c r="JN24" s="218"/>
      <c r="JO24" s="218"/>
      <c r="JP24" s="218"/>
      <c r="JQ24" s="218"/>
      <c r="JR24" s="218"/>
      <c r="JS24" s="218"/>
      <c r="JT24" s="218"/>
      <c r="JU24" s="218"/>
      <c r="JV24" s="218"/>
      <c r="JW24" s="218"/>
      <c r="JX24" s="218"/>
      <c r="JY24" s="218"/>
      <c r="JZ24" s="218"/>
      <c r="KA24" s="218"/>
      <c r="KB24" s="218"/>
      <c r="KC24" s="218"/>
      <c r="KD24" s="218"/>
      <c r="KE24" s="218"/>
      <c r="KF24" s="218"/>
      <c r="KG24" s="218"/>
      <c r="KH24" s="218"/>
      <c r="KI24" s="218"/>
      <c r="KJ24" s="218"/>
      <c r="KK24" s="218"/>
      <c r="KL24" s="218"/>
      <c r="KM24" s="218"/>
      <c r="KN24" s="218"/>
      <c r="KO24" s="218"/>
      <c r="KP24" s="218"/>
      <c r="KQ24" s="218"/>
      <c r="KR24" s="218"/>
      <c r="KS24" s="218"/>
      <c r="KT24" s="218"/>
      <c r="KU24" s="218"/>
      <c r="KV24" s="218"/>
      <c r="KW24" s="218"/>
      <c r="KX24" s="218"/>
      <c r="KY24" s="218"/>
      <c r="KZ24" s="218"/>
      <c r="LA24" s="218"/>
      <c r="LB24" s="218"/>
      <c r="LC24" s="218"/>
      <c r="LD24" s="218"/>
      <c r="LE24" s="218"/>
      <c r="LF24" s="218"/>
      <c r="LG24" s="218"/>
      <c r="LH24" s="218"/>
      <c r="LI24" s="218"/>
      <c r="LJ24" s="218"/>
      <c r="LK24" s="218"/>
      <c r="LL24" s="218"/>
      <c r="LM24" s="218"/>
      <c r="LN24" s="218"/>
      <c r="LO24" s="218"/>
      <c r="LP24" s="218"/>
      <c r="LQ24" s="218"/>
      <c r="LR24" s="218"/>
      <c r="LS24" s="218"/>
      <c r="LT24" s="218"/>
      <c r="LU24" s="218"/>
      <c r="LV24" s="218"/>
      <c r="LW24" s="218"/>
      <c r="LX24" s="218"/>
      <c r="LY24" s="218"/>
      <c r="LZ24" s="218"/>
      <c r="MA24" s="218"/>
      <c r="MB24" s="218"/>
      <c r="MC24" s="218"/>
      <c r="MD24" s="218"/>
      <c r="ME24" s="218"/>
      <c r="MF24" s="218"/>
      <c r="MG24" s="218"/>
      <c r="MH24" s="218"/>
      <c r="MI24" s="218"/>
      <c r="MJ24" s="218"/>
      <c r="MK24" s="218"/>
      <c r="ML24" s="218"/>
      <c r="MM24" s="218"/>
      <c r="MN24" s="218"/>
      <c r="MO24" s="218"/>
      <c r="MP24" s="218"/>
      <c r="MQ24" s="218"/>
      <c r="MR24" s="218"/>
      <c r="MS24" s="218"/>
      <c r="MT24" s="218"/>
      <c r="MU24" s="218"/>
      <c r="MV24" s="218"/>
      <c r="MW24" s="218"/>
      <c r="MX24" s="218"/>
      <c r="MY24" s="218"/>
      <c r="MZ24" s="218"/>
      <c r="NA24" s="218"/>
      <c r="NB24" s="218"/>
      <c r="NC24" s="218"/>
      <c r="ND24" s="218"/>
      <c r="NE24" s="218"/>
      <c r="NF24" s="218"/>
      <c r="NG24" s="218"/>
      <c r="NH24" s="218"/>
      <c r="NI24" s="218"/>
      <c r="NJ24" s="218"/>
      <c r="NK24" s="218"/>
      <c r="NL24" s="218"/>
      <c r="NM24" s="218"/>
      <c r="NN24" s="218"/>
      <c r="NO24" s="218"/>
      <c r="NP24" s="218"/>
      <c r="NQ24" s="218"/>
      <c r="NR24" s="218"/>
      <c r="NS24" s="218"/>
      <c r="NT24" s="218"/>
      <c r="NU24" s="218"/>
      <c r="NV24" s="218"/>
      <c r="NW24" s="218"/>
      <c r="NX24" s="218"/>
      <c r="NY24" s="218"/>
      <c r="NZ24" s="218"/>
      <c r="OA24" s="218"/>
      <c r="OB24" s="218"/>
      <c r="OC24" s="218"/>
      <c r="OD24" s="218"/>
      <c r="OE24" s="218"/>
      <c r="OF24" s="218"/>
      <c r="OG24" s="218"/>
      <c r="OH24" s="218"/>
      <c r="OI24" s="218"/>
      <c r="OJ24" s="218"/>
      <c r="OK24" s="218"/>
      <c r="OL24" s="218"/>
      <c r="OM24" s="218"/>
      <c r="ON24" s="218"/>
      <c r="OO24" s="218"/>
      <c r="OP24" s="218"/>
      <c r="OQ24" s="218"/>
      <c r="OR24" s="218"/>
      <c r="OS24" s="218"/>
      <c r="OT24" s="218"/>
      <c r="OU24" s="218"/>
      <c r="OV24" s="218"/>
      <c r="OW24" s="218"/>
      <c r="OX24" s="218"/>
      <c r="OY24" s="218"/>
      <c r="OZ24" s="218"/>
      <c r="PA24" s="218"/>
      <c r="PB24" s="218"/>
      <c r="PC24" s="218"/>
      <c r="PD24" s="218"/>
      <c r="PE24" s="218"/>
      <c r="PF24" s="218"/>
      <c r="PG24" s="218"/>
      <c r="PH24" s="218"/>
      <c r="PI24" s="218"/>
      <c r="PJ24" s="218"/>
      <c r="PK24" s="218"/>
      <c r="PL24" s="218"/>
      <c r="PM24" s="218"/>
      <c r="PN24" s="218"/>
      <c r="PO24" s="218"/>
      <c r="PP24" s="218"/>
      <c r="PQ24" s="218"/>
      <c r="PR24" s="218"/>
      <c r="PS24" s="218"/>
      <c r="PT24" s="218"/>
      <c r="PU24" s="218"/>
      <c r="PV24" s="218"/>
      <c r="PW24" s="218"/>
      <c r="PX24" s="218"/>
      <c r="PY24" s="218"/>
      <c r="PZ24" s="218"/>
      <c r="QA24" s="218"/>
      <c r="QB24" s="218"/>
      <c r="QC24" s="218"/>
      <c r="QD24" s="218"/>
      <c r="QE24" s="218"/>
      <c r="QF24" s="218"/>
      <c r="QG24" s="218"/>
      <c r="QH24" s="218"/>
      <c r="QI24" s="218"/>
      <c r="QJ24" s="218"/>
      <c r="QK24" s="218"/>
      <c r="QL24" s="218"/>
      <c r="QM24" s="218"/>
      <c r="QN24" s="218"/>
      <c r="QO24" s="218"/>
      <c r="QP24" s="218"/>
      <c r="QQ24" s="218"/>
      <c r="QR24" s="218"/>
      <c r="QS24" s="218"/>
      <c r="QT24" s="218"/>
    </row>
    <row r="25" spans="2:462" s="73" customFormat="1" ht="18" customHeight="1" x14ac:dyDescent="0.25">
      <c r="B25" s="60" t="str">
        <f>IF(Mitarbeiter!B17="","",Mitarbeiter!B17)</f>
        <v/>
      </c>
      <c r="C25" s="60" t="str">
        <f>IF(Mitarbeiter!C17="","",Mitarbeiter!C17)</f>
        <v/>
      </c>
      <c r="D25" s="60" t="str">
        <f>IF(Mitarbeiter!E17="","",Mitarbeiter!E17)</f>
        <v/>
      </c>
      <c r="E25" s="62">
        <f>IF(Mitarbeiter!W17="","",Mitarbeiter!W17)</f>
        <v>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19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19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</row>
    <row r="26" spans="2:462" s="73" customFormat="1" ht="18" customHeight="1" x14ac:dyDescent="0.25">
      <c r="B26" s="216" t="str">
        <f>IF(Mitarbeiter!B18="","",Mitarbeiter!B18)</f>
        <v/>
      </c>
      <c r="C26" s="216" t="str">
        <f>IF(Mitarbeiter!C18="","",Mitarbeiter!C18)</f>
        <v/>
      </c>
      <c r="D26" s="216" t="str">
        <f>IF(Mitarbeiter!E18="","",Mitarbeiter!E18)</f>
        <v/>
      </c>
      <c r="E26" s="217">
        <f>IF(Mitarbeiter!W18="","",Mitarbeiter!W18)</f>
        <v>0</v>
      </c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  <c r="IX26" s="218"/>
      <c r="IY26" s="218"/>
      <c r="IZ26" s="218"/>
      <c r="JA26" s="218"/>
      <c r="JB26" s="218"/>
      <c r="JC26" s="218"/>
      <c r="JD26" s="218"/>
      <c r="JE26" s="218"/>
      <c r="JF26" s="218"/>
      <c r="JG26" s="218"/>
      <c r="JH26" s="218"/>
      <c r="JI26" s="218"/>
      <c r="JJ26" s="218"/>
      <c r="JK26" s="218"/>
      <c r="JL26" s="218"/>
      <c r="JM26" s="218"/>
      <c r="JN26" s="218"/>
      <c r="JO26" s="218"/>
      <c r="JP26" s="218"/>
      <c r="JQ26" s="218"/>
      <c r="JR26" s="218"/>
      <c r="JS26" s="218"/>
      <c r="JT26" s="218"/>
      <c r="JU26" s="218"/>
      <c r="JV26" s="218"/>
      <c r="JW26" s="218"/>
      <c r="JX26" s="218"/>
      <c r="JY26" s="218"/>
      <c r="JZ26" s="218"/>
      <c r="KA26" s="218"/>
      <c r="KB26" s="218"/>
      <c r="KC26" s="218"/>
      <c r="KD26" s="218"/>
      <c r="KE26" s="218"/>
      <c r="KF26" s="218"/>
      <c r="KG26" s="218"/>
      <c r="KH26" s="218"/>
      <c r="KI26" s="218"/>
      <c r="KJ26" s="218"/>
      <c r="KK26" s="218"/>
      <c r="KL26" s="218"/>
      <c r="KM26" s="218"/>
      <c r="KN26" s="218"/>
      <c r="KO26" s="218"/>
      <c r="KP26" s="218"/>
      <c r="KQ26" s="218"/>
      <c r="KR26" s="218"/>
      <c r="KS26" s="218"/>
      <c r="KT26" s="218"/>
      <c r="KU26" s="218"/>
      <c r="KV26" s="218"/>
      <c r="KW26" s="218"/>
      <c r="KX26" s="218"/>
      <c r="KY26" s="218"/>
      <c r="KZ26" s="218"/>
      <c r="LA26" s="218"/>
      <c r="LB26" s="218"/>
      <c r="LC26" s="218"/>
      <c r="LD26" s="218"/>
      <c r="LE26" s="218"/>
      <c r="LF26" s="218"/>
      <c r="LG26" s="218"/>
      <c r="LH26" s="218"/>
      <c r="LI26" s="218"/>
      <c r="LJ26" s="218"/>
      <c r="LK26" s="218"/>
      <c r="LL26" s="218"/>
      <c r="LM26" s="218"/>
      <c r="LN26" s="218"/>
      <c r="LO26" s="218"/>
      <c r="LP26" s="218"/>
      <c r="LQ26" s="218"/>
      <c r="LR26" s="218"/>
      <c r="LS26" s="218"/>
      <c r="LT26" s="218"/>
      <c r="LU26" s="218"/>
      <c r="LV26" s="218"/>
      <c r="LW26" s="218"/>
      <c r="LX26" s="218"/>
      <c r="LY26" s="218"/>
      <c r="LZ26" s="218"/>
      <c r="MA26" s="218"/>
      <c r="MB26" s="218"/>
      <c r="MC26" s="218"/>
      <c r="MD26" s="218"/>
      <c r="ME26" s="218"/>
      <c r="MF26" s="218"/>
      <c r="MG26" s="218"/>
      <c r="MH26" s="218"/>
      <c r="MI26" s="218"/>
      <c r="MJ26" s="218"/>
      <c r="MK26" s="218"/>
      <c r="ML26" s="218"/>
      <c r="MM26" s="218"/>
      <c r="MN26" s="218"/>
      <c r="MO26" s="218"/>
      <c r="MP26" s="218"/>
      <c r="MQ26" s="218"/>
      <c r="MR26" s="218"/>
      <c r="MS26" s="218"/>
      <c r="MT26" s="218"/>
      <c r="MU26" s="218"/>
      <c r="MV26" s="218"/>
      <c r="MW26" s="218"/>
      <c r="MX26" s="218"/>
      <c r="MY26" s="218"/>
      <c r="MZ26" s="218"/>
      <c r="NA26" s="218"/>
      <c r="NB26" s="218"/>
      <c r="NC26" s="218"/>
      <c r="ND26" s="218"/>
      <c r="NE26" s="218"/>
      <c r="NF26" s="218"/>
      <c r="NG26" s="218"/>
      <c r="NH26" s="218"/>
      <c r="NI26" s="218"/>
      <c r="NJ26" s="218"/>
      <c r="NK26" s="218"/>
      <c r="NL26" s="218"/>
      <c r="NM26" s="218"/>
      <c r="NN26" s="218"/>
      <c r="NO26" s="218"/>
      <c r="NP26" s="218"/>
      <c r="NQ26" s="218"/>
      <c r="NR26" s="218"/>
      <c r="NS26" s="218"/>
      <c r="NT26" s="218"/>
      <c r="NU26" s="218"/>
      <c r="NV26" s="218"/>
      <c r="NW26" s="218"/>
      <c r="NX26" s="218"/>
      <c r="NY26" s="218"/>
      <c r="NZ26" s="218"/>
      <c r="OA26" s="218"/>
      <c r="OB26" s="218"/>
      <c r="OC26" s="218"/>
      <c r="OD26" s="218"/>
      <c r="OE26" s="218"/>
      <c r="OF26" s="218"/>
      <c r="OG26" s="218"/>
      <c r="OH26" s="218"/>
      <c r="OI26" s="218"/>
      <c r="OJ26" s="218"/>
      <c r="OK26" s="218"/>
      <c r="OL26" s="218"/>
      <c r="OM26" s="218"/>
      <c r="ON26" s="218"/>
      <c r="OO26" s="218"/>
      <c r="OP26" s="218"/>
      <c r="OQ26" s="218"/>
      <c r="OR26" s="218"/>
      <c r="OS26" s="218"/>
      <c r="OT26" s="218"/>
      <c r="OU26" s="218"/>
      <c r="OV26" s="218"/>
      <c r="OW26" s="218"/>
      <c r="OX26" s="218"/>
      <c r="OY26" s="218"/>
      <c r="OZ26" s="218"/>
      <c r="PA26" s="218"/>
      <c r="PB26" s="218"/>
      <c r="PC26" s="218"/>
      <c r="PD26" s="218"/>
      <c r="PE26" s="218"/>
      <c r="PF26" s="218"/>
      <c r="PG26" s="218"/>
      <c r="PH26" s="218"/>
      <c r="PI26" s="218"/>
      <c r="PJ26" s="218"/>
      <c r="PK26" s="218"/>
      <c r="PL26" s="218"/>
      <c r="PM26" s="218"/>
      <c r="PN26" s="218"/>
      <c r="PO26" s="218"/>
      <c r="PP26" s="218"/>
      <c r="PQ26" s="218"/>
      <c r="PR26" s="218"/>
      <c r="PS26" s="218"/>
      <c r="PT26" s="218"/>
      <c r="PU26" s="218"/>
      <c r="PV26" s="218"/>
      <c r="PW26" s="218"/>
      <c r="PX26" s="218"/>
      <c r="PY26" s="218"/>
      <c r="PZ26" s="218"/>
      <c r="QA26" s="218"/>
      <c r="QB26" s="218"/>
      <c r="QC26" s="218"/>
      <c r="QD26" s="218"/>
      <c r="QE26" s="218"/>
      <c r="QF26" s="218"/>
      <c r="QG26" s="218"/>
      <c r="QH26" s="218"/>
      <c r="QI26" s="218"/>
      <c r="QJ26" s="218"/>
      <c r="QK26" s="218"/>
      <c r="QL26" s="218"/>
      <c r="QM26" s="218"/>
      <c r="QN26" s="218"/>
      <c r="QO26" s="218"/>
      <c r="QP26" s="218"/>
      <c r="QQ26" s="218"/>
      <c r="QR26" s="218"/>
      <c r="QS26" s="218"/>
      <c r="QT26" s="218"/>
    </row>
    <row r="27" spans="2:462" s="73" customFormat="1" ht="18" customHeight="1" x14ac:dyDescent="0.25">
      <c r="B27" s="60" t="str">
        <f>IF(Mitarbeiter!B19="","",Mitarbeiter!B19)</f>
        <v/>
      </c>
      <c r="C27" s="60" t="str">
        <f>IF(Mitarbeiter!C19="","",Mitarbeiter!C19)</f>
        <v/>
      </c>
      <c r="D27" s="60" t="str">
        <f>IF(Mitarbeiter!E19="","",Mitarbeiter!E19)</f>
        <v/>
      </c>
      <c r="E27" s="62">
        <f>IF(Mitarbeiter!W19="","",Mitarbeiter!W19)</f>
        <v>0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</row>
    <row r="28" spans="2:462" s="73" customFormat="1" ht="18" customHeight="1" x14ac:dyDescent="0.25">
      <c r="B28" s="216" t="str">
        <f>IF(Mitarbeiter!B20="","",Mitarbeiter!B20)</f>
        <v/>
      </c>
      <c r="C28" s="216" t="str">
        <f>IF(Mitarbeiter!C20="","",Mitarbeiter!C20)</f>
        <v/>
      </c>
      <c r="D28" s="216" t="str">
        <f>IF(Mitarbeiter!E20="","",Mitarbeiter!E20)</f>
        <v/>
      </c>
      <c r="E28" s="217">
        <f>IF(Mitarbeiter!W20="","",Mitarbeiter!W20)</f>
        <v>0</v>
      </c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  <c r="IX28" s="218"/>
      <c r="IY28" s="218"/>
      <c r="IZ28" s="218"/>
      <c r="JA28" s="218"/>
      <c r="JB28" s="218"/>
      <c r="JC28" s="218"/>
      <c r="JD28" s="218"/>
      <c r="JE28" s="218"/>
      <c r="JF28" s="218"/>
      <c r="JG28" s="218"/>
      <c r="JH28" s="218"/>
      <c r="JI28" s="218"/>
      <c r="JJ28" s="218"/>
      <c r="JK28" s="218"/>
      <c r="JL28" s="218"/>
      <c r="JM28" s="218"/>
      <c r="JN28" s="218"/>
      <c r="JO28" s="218"/>
      <c r="JP28" s="218"/>
      <c r="JQ28" s="218"/>
      <c r="JR28" s="218"/>
      <c r="JS28" s="218"/>
      <c r="JT28" s="218"/>
      <c r="JU28" s="218"/>
      <c r="JV28" s="218"/>
      <c r="JW28" s="218"/>
      <c r="JX28" s="218"/>
      <c r="JY28" s="218"/>
      <c r="JZ28" s="218"/>
      <c r="KA28" s="218"/>
      <c r="KB28" s="218"/>
      <c r="KC28" s="218"/>
      <c r="KD28" s="218"/>
      <c r="KE28" s="218"/>
      <c r="KF28" s="218"/>
      <c r="KG28" s="218"/>
      <c r="KH28" s="218"/>
      <c r="KI28" s="218"/>
      <c r="KJ28" s="218"/>
      <c r="KK28" s="218"/>
      <c r="KL28" s="218"/>
      <c r="KM28" s="218"/>
      <c r="KN28" s="218"/>
      <c r="KO28" s="218"/>
      <c r="KP28" s="218"/>
      <c r="KQ28" s="218"/>
      <c r="KR28" s="218"/>
      <c r="KS28" s="218"/>
      <c r="KT28" s="218"/>
      <c r="KU28" s="218"/>
      <c r="KV28" s="218"/>
      <c r="KW28" s="218"/>
      <c r="KX28" s="218"/>
      <c r="KY28" s="218"/>
      <c r="KZ28" s="218"/>
      <c r="LA28" s="218"/>
      <c r="LB28" s="218"/>
      <c r="LC28" s="218"/>
      <c r="LD28" s="218"/>
      <c r="LE28" s="218"/>
      <c r="LF28" s="218"/>
      <c r="LG28" s="218"/>
      <c r="LH28" s="218"/>
      <c r="LI28" s="218"/>
      <c r="LJ28" s="218"/>
      <c r="LK28" s="218"/>
      <c r="LL28" s="218"/>
      <c r="LM28" s="218"/>
      <c r="LN28" s="218"/>
      <c r="LO28" s="218"/>
      <c r="LP28" s="218"/>
      <c r="LQ28" s="218"/>
      <c r="LR28" s="218"/>
      <c r="LS28" s="218"/>
      <c r="LT28" s="218"/>
      <c r="LU28" s="218"/>
      <c r="LV28" s="218"/>
      <c r="LW28" s="218"/>
      <c r="LX28" s="218"/>
      <c r="LY28" s="218"/>
      <c r="LZ28" s="218"/>
      <c r="MA28" s="218"/>
      <c r="MB28" s="218"/>
      <c r="MC28" s="218"/>
      <c r="MD28" s="218"/>
      <c r="ME28" s="218"/>
      <c r="MF28" s="218"/>
      <c r="MG28" s="218"/>
      <c r="MH28" s="218"/>
      <c r="MI28" s="218"/>
      <c r="MJ28" s="218"/>
      <c r="MK28" s="218"/>
      <c r="ML28" s="218"/>
      <c r="MM28" s="218"/>
      <c r="MN28" s="218"/>
      <c r="MO28" s="218"/>
      <c r="MP28" s="218"/>
      <c r="MQ28" s="218"/>
      <c r="MR28" s="218"/>
      <c r="MS28" s="218"/>
      <c r="MT28" s="218"/>
      <c r="MU28" s="218"/>
      <c r="MV28" s="218"/>
      <c r="MW28" s="218"/>
      <c r="MX28" s="218"/>
      <c r="MY28" s="218"/>
      <c r="MZ28" s="218"/>
      <c r="NA28" s="218"/>
      <c r="NB28" s="218"/>
      <c r="NC28" s="218"/>
      <c r="ND28" s="218"/>
      <c r="NE28" s="218"/>
      <c r="NF28" s="218"/>
      <c r="NG28" s="218"/>
      <c r="NH28" s="218"/>
      <c r="NI28" s="218"/>
      <c r="NJ28" s="218"/>
      <c r="NK28" s="218"/>
      <c r="NL28" s="218"/>
      <c r="NM28" s="218"/>
      <c r="NN28" s="218"/>
      <c r="NO28" s="218"/>
      <c r="NP28" s="218"/>
      <c r="NQ28" s="218"/>
      <c r="NR28" s="218"/>
      <c r="NS28" s="218"/>
      <c r="NT28" s="218"/>
      <c r="NU28" s="218"/>
      <c r="NV28" s="218"/>
      <c r="NW28" s="218"/>
      <c r="NX28" s="218"/>
      <c r="NY28" s="218"/>
      <c r="NZ28" s="218"/>
      <c r="OA28" s="218"/>
      <c r="OB28" s="218"/>
      <c r="OC28" s="218"/>
      <c r="OD28" s="218"/>
      <c r="OE28" s="218"/>
      <c r="OF28" s="218"/>
      <c r="OG28" s="218"/>
      <c r="OH28" s="218"/>
      <c r="OI28" s="218"/>
      <c r="OJ28" s="218"/>
      <c r="OK28" s="218"/>
      <c r="OL28" s="218"/>
      <c r="OM28" s="218"/>
      <c r="ON28" s="218"/>
      <c r="OO28" s="218"/>
      <c r="OP28" s="218"/>
      <c r="OQ28" s="218"/>
      <c r="OR28" s="218"/>
      <c r="OS28" s="218"/>
      <c r="OT28" s="218"/>
      <c r="OU28" s="218"/>
      <c r="OV28" s="218"/>
      <c r="OW28" s="218"/>
      <c r="OX28" s="218"/>
      <c r="OY28" s="218"/>
      <c r="OZ28" s="218"/>
      <c r="PA28" s="218"/>
      <c r="PB28" s="218"/>
      <c r="PC28" s="218"/>
      <c r="PD28" s="218"/>
      <c r="PE28" s="218"/>
      <c r="PF28" s="218"/>
      <c r="PG28" s="218"/>
      <c r="PH28" s="218"/>
      <c r="PI28" s="218"/>
      <c r="PJ28" s="218"/>
      <c r="PK28" s="218"/>
      <c r="PL28" s="218"/>
      <c r="PM28" s="218"/>
      <c r="PN28" s="218"/>
      <c r="PO28" s="218"/>
      <c r="PP28" s="218"/>
      <c r="PQ28" s="218"/>
      <c r="PR28" s="218"/>
      <c r="PS28" s="218"/>
      <c r="PT28" s="218"/>
      <c r="PU28" s="218"/>
      <c r="PV28" s="218"/>
      <c r="PW28" s="218"/>
      <c r="PX28" s="218"/>
      <c r="PY28" s="218"/>
      <c r="PZ28" s="218"/>
      <c r="QA28" s="218"/>
      <c r="QB28" s="218"/>
      <c r="QC28" s="218"/>
      <c r="QD28" s="218"/>
      <c r="QE28" s="218"/>
      <c r="QF28" s="218"/>
      <c r="QG28" s="218"/>
      <c r="QH28" s="218"/>
      <c r="QI28" s="218"/>
      <c r="QJ28" s="218"/>
      <c r="QK28" s="218"/>
      <c r="QL28" s="218"/>
      <c r="QM28" s="218"/>
      <c r="QN28" s="218"/>
      <c r="QO28" s="218"/>
      <c r="QP28" s="218"/>
      <c r="QQ28" s="218"/>
      <c r="QR28" s="218"/>
      <c r="QS28" s="218"/>
      <c r="QT28" s="218"/>
    </row>
    <row r="29" spans="2:462" s="73" customFormat="1" ht="18" customHeight="1" x14ac:dyDescent="0.25">
      <c r="B29" s="60" t="str">
        <f>IF(Mitarbeiter!B21="","",Mitarbeiter!B21)</f>
        <v/>
      </c>
      <c r="C29" s="60" t="str">
        <f>IF(Mitarbeiter!C21="","",Mitarbeiter!C21)</f>
        <v/>
      </c>
      <c r="D29" s="60" t="str">
        <f>IF(Mitarbeiter!E21="","",Mitarbeiter!E21)</f>
        <v/>
      </c>
      <c r="E29" s="62">
        <f>IF(Mitarbeiter!W21="","",Mitarbeiter!W21)</f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</row>
    <row r="30" spans="2:462" s="73" customFormat="1" ht="18" customHeight="1" x14ac:dyDescent="0.25">
      <c r="B30" s="216" t="str">
        <f>IF(Mitarbeiter!B22="","",Mitarbeiter!B22)</f>
        <v/>
      </c>
      <c r="C30" s="216" t="str">
        <f>IF(Mitarbeiter!C22="","",Mitarbeiter!C22)</f>
        <v/>
      </c>
      <c r="D30" s="216" t="str">
        <f>IF(Mitarbeiter!E22="","",Mitarbeiter!E22)</f>
        <v/>
      </c>
      <c r="E30" s="217">
        <f>IF(Mitarbeiter!W22="","",Mitarbeiter!W22)</f>
        <v>0</v>
      </c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  <c r="IX30" s="218"/>
      <c r="IY30" s="218"/>
      <c r="IZ30" s="218"/>
      <c r="JA30" s="218"/>
      <c r="JB30" s="218"/>
      <c r="JC30" s="218"/>
      <c r="JD30" s="218"/>
      <c r="JE30" s="218"/>
      <c r="JF30" s="218"/>
      <c r="JG30" s="218"/>
      <c r="JH30" s="218"/>
      <c r="JI30" s="218"/>
      <c r="JJ30" s="218"/>
      <c r="JK30" s="218"/>
      <c r="JL30" s="218"/>
      <c r="JM30" s="218"/>
      <c r="JN30" s="218"/>
      <c r="JO30" s="218"/>
      <c r="JP30" s="218"/>
      <c r="JQ30" s="218"/>
      <c r="JR30" s="218"/>
      <c r="JS30" s="218"/>
      <c r="JT30" s="218"/>
      <c r="JU30" s="218"/>
      <c r="JV30" s="218"/>
      <c r="JW30" s="218"/>
      <c r="JX30" s="218"/>
      <c r="JY30" s="218"/>
      <c r="JZ30" s="218"/>
      <c r="KA30" s="218"/>
      <c r="KB30" s="218"/>
      <c r="KC30" s="218"/>
      <c r="KD30" s="218"/>
      <c r="KE30" s="218"/>
      <c r="KF30" s="218"/>
      <c r="KG30" s="218"/>
      <c r="KH30" s="218"/>
      <c r="KI30" s="218"/>
      <c r="KJ30" s="218"/>
      <c r="KK30" s="218"/>
      <c r="KL30" s="218"/>
      <c r="KM30" s="218"/>
      <c r="KN30" s="218"/>
      <c r="KO30" s="218"/>
      <c r="KP30" s="218"/>
      <c r="KQ30" s="218"/>
      <c r="KR30" s="218"/>
      <c r="KS30" s="218"/>
      <c r="KT30" s="218"/>
      <c r="KU30" s="218"/>
      <c r="KV30" s="218"/>
      <c r="KW30" s="218"/>
      <c r="KX30" s="218"/>
      <c r="KY30" s="218"/>
      <c r="KZ30" s="218"/>
      <c r="LA30" s="218"/>
      <c r="LB30" s="218"/>
      <c r="LC30" s="218"/>
      <c r="LD30" s="218"/>
      <c r="LE30" s="218"/>
      <c r="LF30" s="218"/>
      <c r="LG30" s="218"/>
      <c r="LH30" s="218"/>
      <c r="LI30" s="218"/>
      <c r="LJ30" s="218"/>
      <c r="LK30" s="218"/>
      <c r="LL30" s="218"/>
      <c r="LM30" s="218"/>
      <c r="LN30" s="218"/>
      <c r="LO30" s="218"/>
      <c r="LP30" s="218"/>
      <c r="LQ30" s="218"/>
      <c r="LR30" s="218"/>
      <c r="LS30" s="218"/>
      <c r="LT30" s="218"/>
      <c r="LU30" s="218"/>
      <c r="LV30" s="218"/>
      <c r="LW30" s="218"/>
      <c r="LX30" s="218"/>
      <c r="LY30" s="218"/>
      <c r="LZ30" s="218"/>
      <c r="MA30" s="218"/>
      <c r="MB30" s="218"/>
      <c r="MC30" s="218"/>
      <c r="MD30" s="218"/>
      <c r="ME30" s="218"/>
      <c r="MF30" s="218"/>
      <c r="MG30" s="218"/>
      <c r="MH30" s="218"/>
      <c r="MI30" s="218"/>
      <c r="MJ30" s="218"/>
      <c r="MK30" s="218"/>
      <c r="ML30" s="218"/>
      <c r="MM30" s="218"/>
      <c r="MN30" s="218"/>
      <c r="MO30" s="218"/>
      <c r="MP30" s="218"/>
      <c r="MQ30" s="218"/>
      <c r="MR30" s="218"/>
      <c r="MS30" s="218"/>
      <c r="MT30" s="218"/>
      <c r="MU30" s="218"/>
      <c r="MV30" s="218"/>
      <c r="MW30" s="218"/>
      <c r="MX30" s="218"/>
      <c r="MY30" s="218"/>
      <c r="MZ30" s="218"/>
      <c r="NA30" s="218"/>
      <c r="NB30" s="218"/>
      <c r="NC30" s="218"/>
      <c r="ND30" s="218"/>
      <c r="NE30" s="218"/>
      <c r="NF30" s="218"/>
      <c r="NG30" s="218"/>
      <c r="NH30" s="218"/>
      <c r="NI30" s="218"/>
      <c r="NJ30" s="218"/>
      <c r="NK30" s="218"/>
      <c r="NL30" s="218"/>
      <c r="NM30" s="218"/>
      <c r="NN30" s="218"/>
      <c r="NO30" s="218"/>
      <c r="NP30" s="218"/>
      <c r="NQ30" s="218"/>
      <c r="NR30" s="218"/>
      <c r="NS30" s="218"/>
      <c r="NT30" s="218"/>
      <c r="NU30" s="218"/>
      <c r="NV30" s="218"/>
      <c r="NW30" s="218"/>
      <c r="NX30" s="218"/>
      <c r="NY30" s="218"/>
      <c r="NZ30" s="218"/>
      <c r="OA30" s="218"/>
      <c r="OB30" s="218"/>
      <c r="OC30" s="218"/>
      <c r="OD30" s="218"/>
      <c r="OE30" s="218"/>
      <c r="OF30" s="218"/>
      <c r="OG30" s="218"/>
      <c r="OH30" s="218"/>
      <c r="OI30" s="218"/>
      <c r="OJ30" s="218"/>
      <c r="OK30" s="218"/>
      <c r="OL30" s="218"/>
      <c r="OM30" s="218"/>
      <c r="ON30" s="218"/>
      <c r="OO30" s="218"/>
      <c r="OP30" s="218"/>
      <c r="OQ30" s="218"/>
      <c r="OR30" s="218"/>
      <c r="OS30" s="218"/>
      <c r="OT30" s="218"/>
      <c r="OU30" s="218"/>
      <c r="OV30" s="218"/>
      <c r="OW30" s="218"/>
      <c r="OX30" s="218"/>
      <c r="OY30" s="218"/>
      <c r="OZ30" s="218"/>
      <c r="PA30" s="218"/>
      <c r="PB30" s="218"/>
      <c r="PC30" s="218"/>
      <c r="PD30" s="218"/>
      <c r="PE30" s="218"/>
      <c r="PF30" s="218"/>
      <c r="PG30" s="218"/>
      <c r="PH30" s="218"/>
      <c r="PI30" s="218"/>
      <c r="PJ30" s="218"/>
      <c r="PK30" s="218"/>
      <c r="PL30" s="218"/>
      <c r="PM30" s="218"/>
      <c r="PN30" s="218"/>
      <c r="PO30" s="218"/>
      <c r="PP30" s="218"/>
      <c r="PQ30" s="218"/>
      <c r="PR30" s="218"/>
      <c r="PS30" s="218"/>
      <c r="PT30" s="218"/>
      <c r="PU30" s="218"/>
      <c r="PV30" s="218"/>
      <c r="PW30" s="218"/>
      <c r="PX30" s="218"/>
      <c r="PY30" s="218"/>
      <c r="PZ30" s="218"/>
      <c r="QA30" s="218"/>
      <c r="QB30" s="218"/>
      <c r="QC30" s="218"/>
      <c r="QD30" s="218"/>
      <c r="QE30" s="218"/>
      <c r="QF30" s="218"/>
      <c r="QG30" s="218"/>
      <c r="QH30" s="218"/>
      <c r="QI30" s="218"/>
      <c r="QJ30" s="218"/>
      <c r="QK30" s="218"/>
      <c r="QL30" s="218"/>
      <c r="QM30" s="218"/>
      <c r="QN30" s="218"/>
      <c r="QO30" s="218"/>
      <c r="QP30" s="218"/>
      <c r="QQ30" s="218"/>
      <c r="QR30" s="218"/>
      <c r="QS30" s="218"/>
      <c r="QT30" s="218"/>
    </row>
    <row r="31" spans="2:462" s="73" customFormat="1" ht="18" customHeight="1" x14ac:dyDescent="0.25">
      <c r="B31" s="60" t="str">
        <f>IF(Mitarbeiter!B23="","",Mitarbeiter!B23)</f>
        <v/>
      </c>
      <c r="C31" s="60" t="str">
        <f>IF(Mitarbeiter!C23="","",Mitarbeiter!C23)</f>
        <v/>
      </c>
      <c r="D31" s="60" t="str">
        <f>IF(Mitarbeiter!E23="","",Mitarbeiter!E23)</f>
        <v/>
      </c>
      <c r="E31" s="62">
        <f>IF(Mitarbeiter!W23="","",Mitarbeiter!W23)</f>
        <v>0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</row>
    <row r="32" spans="2:462" s="73" customFormat="1" ht="18" customHeight="1" x14ac:dyDescent="0.25">
      <c r="B32" s="216" t="str">
        <f>IF(Mitarbeiter!B24="","",Mitarbeiter!B24)</f>
        <v/>
      </c>
      <c r="C32" s="216" t="str">
        <f>IF(Mitarbeiter!C24="","",Mitarbeiter!C24)</f>
        <v/>
      </c>
      <c r="D32" s="216" t="str">
        <f>IF(Mitarbeiter!E24="","",Mitarbeiter!E24)</f>
        <v/>
      </c>
      <c r="E32" s="217">
        <f>IF(Mitarbeiter!W24="","",Mitarbeiter!W24)</f>
        <v>0</v>
      </c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  <c r="IX32" s="218"/>
      <c r="IY32" s="218"/>
      <c r="IZ32" s="218"/>
      <c r="JA32" s="218"/>
      <c r="JB32" s="218"/>
      <c r="JC32" s="218"/>
      <c r="JD32" s="218"/>
      <c r="JE32" s="218"/>
      <c r="JF32" s="218"/>
      <c r="JG32" s="218"/>
      <c r="JH32" s="218"/>
      <c r="JI32" s="218"/>
      <c r="JJ32" s="218"/>
      <c r="JK32" s="218"/>
      <c r="JL32" s="218"/>
      <c r="JM32" s="218"/>
      <c r="JN32" s="218"/>
      <c r="JO32" s="218"/>
      <c r="JP32" s="218"/>
      <c r="JQ32" s="218"/>
      <c r="JR32" s="218"/>
      <c r="JS32" s="218"/>
      <c r="JT32" s="218"/>
      <c r="JU32" s="218"/>
      <c r="JV32" s="218"/>
      <c r="JW32" s="218"/>
      <c r="JX32" s="218"/>
      <c r="JY32" s="218"/>
      <c r="JZ32" s="218"/>
      <c r="KA32" s="218"/>
      <c r="KB32" s="218"/>
      <c r="KC32" s="218"/>
      <c r="KD32" s="218"/>
      <c r="KE32" s="218"/>
      <c r="KF32" s="218"/>
      <c r="KG32" s="218"/>
      <c r="KH32" s="218"/>
      <c r="KI32" s="218"/>
      <c r="KJ32" s="218"/>
      <c r="KK32" s="218"/>
      <c r="KL32" s="218"/>
      <c r="KM32" s="218"/>
      <c r="KN32" s="218"/>
      <c r="KO32" s="218"/>
      <c r="KP32" s="218"/>
      <c r="KQ32" s="218"/>
      <c r="KR32" s="218"/>
      <c r="KS32" s="218"/>
      <c r="KT32" s="218"/>
      <c r="KU32" s="218"/>
      <c r="KV32" s="218"/>
      <c r="KW32" s="218"/>
      <c r="KX32" s="218"/>
      <c r="KY32" s="218"/>
      <c r="KZ32" s="218"/>
      <c r="LA32" s="218"/>
      <c r="LB32" s="218"/>
      <c r="LC32" s="218"/>
      <c r="LD32" s="218"/>
      <c r="LE32" s="218"/>
      <c r="LF32" s="218"/>
      <c r="LG32" s="218"/>
      <c r="LH32" s="218"/>
      <c r="LI32" s="218"/>
      <c r="LJ32" s="218"/>
      <c r="LK32" s="218"/>
      <c r="LL32" s="218"/>
      <c r="LM32" s="218"/>
      <c r="LN32" s="218"/>
      <c r="LO32" s="218"/>
      <c r="LP32" s="218"/>
      <c r="LQ32" s="218"/>
      <c r="LR32" s="218"/>
      <c r="LS32" s="218"/>
      <c r="LT32" s="218"/>
      <c r="LU32" s="218"/>
      <c r="LV32" s="218"/>
      <c r="LW32" s="218"/>
      <c r="LX32" s="218"/>
      <c r="LY32" s="218"/>
      <c r="LZ32" s="218"/>
      <c r="MA32" s="218"/>
      <c r="MB32" s="218"/>
      <c r="MC32" s="218"/>
      <c r="MD32" s="218"/>
      <c r="ME32" s="218"/>
      <c r="MF32" s="218"/>
      <c r="MG32" s="218"/>
      <c r="MH32" s="218"/>
      <c r="MI32" s="218"/>
      <c r="MJ32" s="218"/>
      <c r="MK32" s="218"/>
      <c r="ML32" s="218"/>
      <c r="MM32" s="218"/>
      <c r="MN32" s="218"/>
      <c r="MO32" s="218"/>
      <c r="MP32" s="218"/>
      <c r="MQ32" s="218"/>
      <c r="MR32" s="218"/>
      <c r="MS32" s="218"/>
      <c r="MT32" s="218"/>
      <c r="MU32" s="218"/>
      <c r="MV32" s="218"/>
      <c r="MW32" s="218"/>
      <c r="MX32" s="218"/>
      <c r="MY32" s="218"/>
      <c r="MZ32" s="218"/>
      <c r="NA32" s="218"/>
      <c r="NB32" s="218"/>
      <c r="NC32" s="218"/>
      <c r="ND32" s="218"/>
      <c r="NE32" s="218"/>
      <c r="NF32" s="218"/>
      <c r="NG32" s="218"/>
      <c r="NH32" s="218"/>
      <c r="NI32" s="218"/>
      <c r="NJ32" s="218"/>
      <c r="NK32" s="218"/>
      <c r="NL32" s="218"/>
      <c r="NM32" s="218"/>
      <c r="NN32" s="218"/>
      <c r="NO32" s="218"/>
      <c r="NP32" s="218"/>
      <c r="NQ32" s="218"/>
      <c r="NR32" s="218"/>
      <c r="NS32" s="218"/>
      <c r="NT32" s="218"/>
      <c r="NU32" s="218"/>
      <c r="NV32" s="218"/>
      <c r="NW32" s="218"/>
      <c r="NX32" s="218"/>
      <c r="NY32" s="218"/>
      <c r="NZ32" s="218"/>
      <c r="OA32" s="218"/>
      <c r="OB32" s="218"/>
      <c r="OC32" s="218"/>
      <c r="OD32" s="218"/>
      <c r="OE32" s="218"/>
      <c r="OF32" s="218"/>
      <c r="OG32" s="218"/>
      <c r="OH32" s="218"/>
      <c r="OI32" s="218"/>
      <c r="OJ32" s="218"/>
      <c r="OK32" s="218"/>
      <c r="OL32" s="218"/>
      <c r="OM32" s="218"/>
      <c r="ON32" s="218"/>
      <c r="OO32" s="218"/>
      <c r="OP32" s="218"/>
      <c r="OQ32" s="218"/>
      <c r="OR32" s="218"/>
      <c r="OS32" s="218"/>
      <c r="OT32" s="218"/>
      <c r="OU32" s="218"/>
      <c r="OV32" s="218"/>
      <c r="OW32" s="218"/>
      <c r="OX32" s="218"/>
      <c r="OY32" s="218"/>
      <c r="OZ32" s="218"/>
      <c r="PA32" s="218"/>
      <c r="PB32" s="218"/>
      <c r="PC32" s="218"/>
      <c r="PD32" s="218"/>
      <c r="PE32" s="218"/>
      <c r="PF32" s="218"/>
      <c r="PG32" s="218"/>
      <c r="PH32" s="218"/>
      <c r="PI32" s="218"/>
      <c r="PJ32" s="218"/>
      <c r="PK32" s="218"/>
      <c r="PL32" s="218"/>
      <c r="PM32" s="218"/>
      <c r="PN32" s="218"/>
      <c r="PO32" s="218"/>
      <c r="PP32" s="218"/>
      <c r="PQ32" s="218"/>
      <c r="PR32" s="218"/>
      <c r="PS32" s="218"/>
      <c r="PT32" s="218"/>
      <c r="PU32" s="218"/>
      <c r="PV32" s="218"/>
      <c r="PW32" s="218"/>
      <c r="PX32" s="218"/>
      <c r="PY32" s="218"/>
      <c r="PZ32" s="218"/>
      <c r="QA32" s="218"/>
      <c r="QB32" s="218"/>
      <c r="QC32" s="218"/>
      <c r="QD32" s="218"/>
      <c r="QE32" s="218"/>
      <c r="QF32" s="218"/>
      <c r="QG32" s="218"/>
      <c r="QH32" s="218"/>
      <c r="QI32" s="218"/>
      <c r="QJ32" s="218"/>
      <c r="QK32" s="218"/>
      <c r="QL32" s="218"/>
      <c r="QM32" s="218"/>
      <c r="QN32" s="218"/>
      <c r="QO32" s="218"/>
      <c r="QP32" s="218"/>
      <c r="QQ32" s="218"/>
      <c r="QR32" s="218"/>
      <c r="QS32" s="218"/>
      <c r="QT32" s="218"/>
    </row>
    <row r="33" spans="2:462" s="73" customFormat="1" ht="18" customHeight="1" x14ac:dyDescent="0.25">
      <c r="B33" s="60" t="str">
        <f>IF(Mitarbeiter!B25="","",Mitarbeiter!B25)</f>
        <v/>
      </c>
      <c r="C33" s="60" t="str">
        <f>IF(Mitarbeiter!C25="","",Mitarbeiter!C25)</f>
        <v/>
      </c>
      <c r="D33" s="60" t="str">
        <f>IF(Mitarbeiter!E25="","",Mitarbeiter!E25)</f>
        <v/>
      </c>
      <c r="E33" s="62">
        <f>IF(Mitarbeiter!W25="","",Mitarbeiter!W25)</f>
        <v>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</row>
    <row r="34" spans="2:462" s="73" customFormat="1" ht="18" customHeight="1" x14ac:dyDescent="0.25">
      <c r="B34" s="216" t="str">
        <f>IF(Mitarbeiter!B26="","",Mitarbeiter!B26)</f>
        <v/>
      </c>
      <c r="C34" s="216" t="str">
        <f>IF(Mitarbeiter!C26="","",Mitarbeiter!C26)</f>
        <v/>
      </c>
      <c r="D34" s="216" t="str">
        <f>IF(Mitarbeiter!E26="","",Mitarbeiter!E26)</f>
        <v/>
      </c>
      <c r="E34" s="217">
        <f>IF(Mitarbeiter!W26="","",Mitarbeiter!W26)</f>
        <v>0</v>
      </c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  <c r="IX34" s="218"/>
      <c r="IY34" s="218"/>
      <c r="IZ34" s="218"/>
      <c r="JA34" s="218"/>
      <c r="JB34" s="218"/>
      <c r="JC34" s="218"/>
      <c r="JD34" s="218"/>
      <c r="JE34" s="218"/>
      <c r="JF34" s="218"/>
      <c r="JG34" s="218"/>
      <c r="JH34" s="218"/>
      <c r="JI34" s="218"/>
      <c r="JJ34" s="218"/>
      <c r="JK34" s="218"/>
      <c r="JL34" s="218"/>
      <c r="JM34" s="218"/>
      <c r="JN34" s="218"/>
      <c r="JO34" s="218"/>
      <c r="JP34" s="218"/>
      <c r="JQ34" s="218"/>
      <c r="JR34" s="218"/>
      <c r="JS34" s="218"/>
      <c r="JT34" s="218"/>
      <c r="JU34" s="218"/>
      <c r="JV34" s="218"/>
      <c r="JW34" s="218"/>
      <c r="JX34" s="218"/>
      <c r="JY34" s="218"/>
      <c r="JZ34" s="218"/>
      <c r="KA34" s="218"/>
      <c r="KB34" s="218"/>
      <c r="KC34" s="218"/>
      <c r="KD34" s="218"/>
      <c r="KE34" s="218"/>
      <c r="KF34" s="218"/>
      <c r="KG34" s="218"/>
      <c r="KH34" s="218"/>
      <c r="KI34" s="218"/>
      <c r="KJ34" s="218"/>
      <c r="KK34" s="218"/>
      <c r="KL34" s="218"/>
      <c r="KM34" s="218"/>
      <c r="KN34" s="218"/>
      <c r="KO34" s="218"/>
      <c r="KP34" s="218"/>
      <c r="KQ34" s="218"/>
      <c r="KR34" s="218"/>
      <c r="KS34" s="218"/>
      <c r="KT34" s="218"/>
      <c r="KU34" s="218"/>
      <c r="KV34" s="218"/>
      <c r="KW34" s="218"/>
      <c r="KX34" s="218"/>
      <c r="KY34" s="218"/>
      <c r="KZ34" s="218"/>
      <c r="LA34" s="218"/>
      <c r="LB34" s="218"/>
      <c r="LC34" s="218"/>
      <c r="LD34" s="218"/>
      <c r="LE34" s="218"/>
      <c r="LF34" s="218"/>
      <c r="LG34" s="218"/>
      <c r="LH34" s="218"/>
      <c r="LI34" s="218"/>
      <c r="LJ34" s="218"/>
      <c r="LK34" s="218"/>
      <c r="LL34" s="218"/>
      <c r="LM34" s="218"/>
      <c r="LN34" s="218"/>
      <c r="LO34" s="218"/>
      <c r="LP34" s="218"/>
      <c r="LQ34" s="218"/>
      <c r="LR34" s="218"/>
      <c r="LS34" s="218"/>
      <c r="LT34" s="218"/>
      <c r="LU34" s="218"/>
      <c r="LV34" s="218"/>
      <c r="LW34" s="218"/>
      <c r="LX34" s="218"/>
      <c r="LY34" s="218"/>
      <c r="LZ34" s="218"/>
      <c r="MA34" s="218"/>
      <c r="MB34" s="218"/>
      <c r="MC34" s="218"/>
      <c r="MD34" s="218"/>
      <c r="ME34" s="218"/>
      <c r="MF34" s="218"/>
      <c r="MG34" s="218"/>
      <c r="MH34" s="218"/>
      <c r="MI34" s="218"/>
      <c r="MJ34" s="218"/>
      <c r="MK34" s="218"/>
      <c r="ML34" s="218"/>
      <c r="MM34" s="218"/>
      <c r="MN34" s="218"/>
      <c r="MO34" s="218"/>
      <c r="MP34" s="218"/>
      <c r="MQ34" s="218"/>
      <c r="MR34" s="218"/>
      <c r="MS34" s="218"/>
      <c r="MT34" s="218"/>
      <c r="MU34" s="218"/>
      <c r="MV34" s="218"/>
      <c r="MW34" s="218"/>
      <c r="MX34" s="218"/>
      <c r="MY34" s="218"/>
      <c r="MZ34" s="218"/>
      <c r="NA34" s="218"/>
      <c r="NB34" s="218"/>
      <c r="NC34" s="218"/>
      <c r="ND34" s="218"/>
      <c r="NE34" s="218"/>
      <c r="NF34" s="218"/>
      <c r="NG34" s="218"/>
      <c r="NH34" s="218"/>
      <c r="NI34" s="218"/>
      <c r="NJ34" s="218"/>
      <c r="NK34" s="218"/>
      <c r="NL34" s="218"/>
      <c r="NM34" s="218"/>
      <c r="NN34" s="218"/>
      <c r="NO34" s="218"/>
      <c r="NP34" s="218"/>
      <c r="NQ34" s="218"/>
      <c r="NR34" s="218"/>
      <c r="NS34" s="218"/>
      <c r="NT34" s="218"/>
      <c r="NU34" s="218"/>
      <c r="NV34" s="218"/>
      <c r="NW34" s="218"/>
      <c r="NX34" s="218"/>
      <c r="NY34" s="218"/>
      <c r="NZ34" s="218"/>
      <c r="OA34" s="218"/>
      <c r="OB34" s="218"/>
      <c r="OC34" s="218"/>
      <c r="OD34" s="218"/>
      <c r="OE34" s="218"/>
      <c r="OF34" s="218"/>
      <c r="OG34" s="218"/>
      <c r="OH34" s="218"/>
      <c r="OI34" s="218"/>
      <c r="OJ34" s="218"/>
      <c r="OK34" s="218"/>
      <c r="OL34" s="218"/>
      <c r="OM34" s="218"/>
      <c r="ON34" s="218"/>
      <c r="OO34" s="218"/>
      <c r="OP34" s="218"/>
      <c r="OQ34" s="218"/>
      <c r="OR34" s="218"/>
      <c r="OS34" s="218"/>
      <c r="OT34" s="218"/>
      <c r="OU34" s="218"/>
      <c r="OV34" s="218"/>
      <c r="OW34" s="218"/>
      <c r="OX34" s="218"/>
      <c r="OY34" s="218"/>
      <c r="OZ34" s="218"/>
      <c r="PA34" s="218"/>
      <c r="PB34" s="218"/>
      <c r="PC34" s="218"/>
      <c r="PD34" s="218"/>
      <c r="PE34" s="218"/>
      <c r="PF34" s="218"/>
      <c r="PG34" s="218"/>
      <c r="PH34" s="218"/>
      <c r="PI34" s="218"/>
      <c r="PJ34" s="218"/>
      <c r="PK34" s="218"/>
      <c r="PL34" s="218"/>
      <c r="PM34" s="218"/>
      <c r="PN34" s="218"/>
      <c r="PO34" s="218"/>
      <c r="PP34" s="218"/>
      <c r="PQ34" s="218"/>
      <c r="PR34" s="218"/>
      <c r="PS34" s="218"/>
      <c r="PT34" s="218"/>
      <c r="PU34" s="218"/>
      <c r="PV34" s="218"/>
      <c r="PW34" s="218"/>
      <c r="PX34" s="218"/>
      <c r="PY34" s="218"/>
      <c r="PZ34" s="218"/>
      <c r="QA34" s="218"/>
      <c r="QB34" s="218"/>
      <c r="QC34" s="218"/>
      <c r="QD34" s="218"/>
      <c r="QE34" s="218"/>
      <c r="QF34" s="218"/>
      <c r="QG34" s="218"/>
      <c r="QH34" s="218"/>
      <c r="QI34" s="218"/>
      <c r="QJ34" s="218"/>
      <c r="QK34" s="218"/>
      <c r="QL34" s="218"/>
      <c r="QM34" s="218"/>
      <c r="QN34" s="218"/>
      <c r="QO34" s="218"/>
      <c r="QP34" s="218"/>
      <c r="QQ34" s="218"/>
      <c r="QR34" s="218"/>
      <c r="QS34" s="218"/>
      <c r="QT34" s="218"/>
    </row>
    <row r="35" spans="2:462" s="73" customFormat="1" ht="18" customHeight="1" x14ac:dyDescent="0.25">
      <c r="B35" s="60" t="str">
        <f>IF(Mitarbeiter!B27="","",Mitarbeiter!B27)</f>
        <v/>
      </c>
      <c r="C35" s="60" t="str">
        <f>IF(Mitarbeiter!C27="","",Mitarbeiter!C27)</f>
        <v/>
      </c>
      <c r="D35" s="60" t="str">
        <f>IF(Mitarbeiter!E27="","",Mitarbeiter!E27)</f>
        <v/>
      </c>
      <c r="E35" s="62">
        <f>IF(Mitarbeiter!W27="","",Mitarbeiter!W27)</f>
        <v>0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</row>
    <row r="36" spans="2:462" s="73" customFormat="1" ht="18" customHeight="1" x14ac:dyDescent="0.25">
      <c r="B36" s="216" t="str">
        <f>IF(Mitarbeiter!B28="","",Mitarbeiter!B28)</f>
        <v/>
      </c>
      <c r="C36" s="216" t="str">
        <f>IF(Mitarbeiter!C28="","",Mitarbeiter!C28)</f>
        <v/>
      </c>
      <c r="D36" s="216" t="str">
        <f>IF(Mitarbeiter!E28="","",Mitarbeiter!E28)</f>
        <v/>
      </c>
      <c r="E36" s="217">
        <f>IF(Mitarbeiter!W28="","",Mitarbeiter!W28)</f>
        <v>0</v>
      </c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  <c r="IX36" s="218"/>
      <c r="IY36" s="218"/>
      <c r="IZ36" s="218"/>
      <c r="JA36" s="218"/>
      <c r="JB36" s="218"/>
      <c r="JC36" s="218"/>
      <c r="JD36" s="218"/>
      <c r="JE36" s="218"/>
      <c r="JF36" s="218"/>
      <c r="JG36" s="218"/>
      <c r="JH36" s="218"/>
      <c r="JI36" s="218"/>
      <c r="JJ36" s="218"/>
      <c r="JK36" s="218"/>
      <c r="JL36" s="218"/>
      <c r="JM36" s="218"/>
      <c r="JN36" s="218"/>
      <c r="JO36" s="218"/>
      <c r="JP36" s="218"/>
      <c r="JQ36" s="218"/>
      <c r="JR36" s="218"/>
      <c r="JS36" s="218"/>
      <c r="JT36" s="218"/>
      <c r="JU36" s="218"/>
      <c r="JV36" s="218"/>
      <c r="JW36" s="218"/>
      <c r="JX36" s="218"/>
      <c r="JY36" s="218"/>
      <c r="JZ36" s="218"/>
      <c r="KA36" s="218"/>
      <c r="KB36" s="218"/>
      <c r="KC36" s="218"/>
      <c r="KD36" s="218"/>
      <c r="KE36" s="218"/>
      <c r="KF36" s="218"/>
      <c r="KG36" s="218"/>
      <c r="KH36" s="218"/>
      <c r="KI36" s="218"/>
      <c r="KJ36" s="218"/>
      <c r="KK36" s="218"/>
      <c r="KL36" s="218"/>
      <c r="KM36" s="218"/>
      <c r="KN36" s="218"/>
      <c r="KO36" s="218"/>
      <c r="KP36" s="218"/>
      <c r="KQ36" s="218"/>
      <c r="KR36" s="218"/>
      <c r="KS36" s="218"/>
      <c r="KT36" s="218"/>
      <c r="KU36" s="218"/>
      <c r="KV36" s="218"/>
      <c r="KW36" s="218"/>
      <c r="KX36" s="218"/>
      <c r="KY36" s="218"/>
      <c r="KZ36" s="218"/>
      <c r="LA36" s="218"/>
      <c r="LB36" s="218"/>
      <c r="LC36" s="218"/>
      <c r="LD36" s="218"/>
      <c r="LE36" s="218"/>
      <c r="LF36" s="218"/>
      <c r="LG36" s="218"/>
      <c r="LH36" s="218"/>
      <c r="LI36" s="218"/>
      <c r="LJ36" s="218"/>
      <c r="LK36" s="218"/>
      <c r="LL36" s="218"/>
      <c r="LM36" s="218"/>
      <c r="LN36" s="218"/>
      <c r="LO36" s="218"/>
      <c r="LP36" s="218"/>
      <c r="LQ36" s="218"/>
      <c r="LR36" s="218"/>
      <c r="LS36" s="218"/>
      <c r="LT36" s="218"/>
      <c r="LU36" s="218"/>
      <c r="LV36" s="218"/>
      <c r="LW36" s="218"/>
      <c r="LX36" s="218"/>
      <c r="LY36" s="218"/>
      <c r="LZ36" s="218"/>
      <c r="MA36" s="218"/>
      <c r="MB36" s="218"/>
      <c r="MC36" s="218"/>
      <c r="MD36" s="218"/>
      <c r="ME36" s="218"/>
      <c r="MF36" s="218"/>
      <c r="MG36" s="218"/>
      <c r="MH36" s="218"/>
      <c r="MI36" s="218"/>
      <c r="MJ36" s="218"/>
      <c r="MK36" s="218"/>
      <c r="ML36" s="218"/>
      <c r="MM36" s="218"/>
      <c r="MN36" s="218"/>
      <c r="MO36" s="218"/>
      <c r="MP36" s="218"/>
      <c r="MQ36" s="218"/>
      <c r="MR36" s="218"/>
      <c r="MS36" s="218"/>
      <c r="MT36" s="218"/>
      <c r="MU36" s="218"/>
      <c r="MV36" s="218"/>
      <c r="MW36" s="218"/>
      <c r="MX36" s="218"/>
      <c r="MY36" s="218"/>
      <c r="MZ36" s="218"/>
      <c r="NA36" s="218"/>
      <c r="NB36" s="218"/>
      <c r="NC36" s="218"/>
      <c r="ND36" s="218"/>
      <c r="NE36" s="218"/>
      <c r="NF36" s="218"/>
      <c r="NG36" s="218"/>
      <c r="NH36" s="218"/>
      <c r="NI36" s="218"/>
      <c r="NJ36" s="218"/>
      <c r="NK36" s="218"/>
      <c r="NL36" s="218"/>
      <c r="NM36" s="218"/>
      <c r="NN36" s="218"/>
      <c r="NO36" s="218"/>
      <c r="NP36" s="218"/>
      <c r="NQ36" s="218"/>
      <c r="NR36" s="218"/>
      <c r="NS36" s="218"/>
      <c r="NT36" s="218"/>
      <c r="NU36" s="218"/>
      <c r="NV36" s="218"/>
      <c r="NW36" s="218"/>
      <c r="NX36" s="218"/>
      <c r="NY36" s="218"/>
      <c r="NZ36" s="218"/>
      <c r="OA36" s="218"/>
      <c r="OB36" s="218"/>
      <c r="OC36" s="218"/>
      <c r="OD36" s="218"/>
      <c r="OE36" s="218"/>
      <c r="OF36" s="218"/>
      <c r="OG36" s="218"/>
      <c r="OH36" s="218"/>
      <c r="OI36" s="218"/>
      <c r="OJ36" s="218"/>
      <c r="OK36" s="218"/>
      <c r="OL36" s="218"/>
      <c r="OM36" s="218"/>
      <c r="ON36" s="218"/>
      <c r="OO36" s="218"/>
      <c r="OP36" s="218"/>
      <c r="OQ36" s="218"/>
      <c r="OR36" s="218"/>
      <c r="OS36" s="218"/>
      <c r="OT36" s="218"/>
      <c r="OU36" s="218"/>
      <c r="OV36" s="218"/>
      <c r="OW36" s="218"/>
      <c r="OX36" s="218"/>
      <c r="OY36" s="218"/>
      <c r="OZ36" s="218"/>
      <c r="PA36" s="218"/>
      <c r="PB36" s="218"/>
      <c r="PC36" s="218"/>
      <c r="PD36" s="218"/>
      <c r="PE36" s="218"/>
      <c r="PF36" s="218"/>
      <c r="PG36" s="218"/>
      <c r="PH36" s="218"/>
      <c r="PI36" s="218"/>
      <c r="PJ36" s="218"/>
      <c r="PK36" s="218"/>
      <c r="PL36" s="218"/>
      <c r="PM36" s="218"/>
      <c r="PN36" s="218"/>
      <c r="PO36" s="218"/>
      <c r="PP36" s="218"/>
      <c r="PQ36" s="218"/>
      <c r="PR36" s="218"/>
      <c r="PS36" s="218"/>
      <c r="PT36" s="218"/>
      <c r="PU36" s="218"/>
      <c r="PV36" s="218"/>
      <c r="PW36" s="218"/>
      <c r="PX36" s="218"/>
      <c r="PY36" s="218"/>
      <c r="PZ36" s="218"/>
      <c r="QA36" s="218"/>
      <c r="QB36" s="218"/>
      <c r="QC36" s="218"/>
      <c r="QD36" s="218"/>
      <c r="QE36" s="218"/>
      <c r="QF36" s="218"/>
      <c r="QG36" s="218"/>
      <c r="QH36" s="218"/>
      <c r="QI36" s="218"/>
      <c r="QJ36" s="218"/>
      <c r="QK36" s="218"/>
      <c r="QL36" s="218"/>
      <c r="QM36" s="218"/>
      <c r="QN36" s="218"/>
      <c r="QO36" s="218"/>
      <c r="QP36" s="218"/>
      <c r="QQ36" s="218"/>
      <c r="QR36" s="218"/>
      <c r="QS36" s="218"/>
      <c r="QT36" s="218"/>
    </row>
    <row r="37" spans="2:462" s="73" customFormat="1" ht="18" customHeight="1" x14ac:dyDescent="0.25">
      <c r="B37" s="60" t="str">
        <f>IF(Mitarbeiter!B29="","",Mitarbeiter!B29)</f>
        <v/>
      </c>
      <c r="C37" s="60" t="str">
        <f>IF(Mitarbeiter!C29="","",Mitarbeiter!C29)</f>
        <v/>
      </c>
      <c r="D37" s="60" t="str">
        <f>IF(Mitarbeiter!E29="","",Mitarbeiter!E29)</f>
        <v/>
      </c>
      <c r="E37" s="62">
        <f>IF(Mitarbeiter!W29="","",Mitarbeiter!W29)</f>
        <v>0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</row>
    <row r="38" spans="2:462" s="73" customFormat="1" ht="18" customHeight="1" x14ac:dyDescent="0.25">
      <c r="B38" s="216" t="str">
        <f>IF(Mitarbeiter!B30="","",Mitarbeiter!B30)</f>
        <v/>
      </c>
      <c r="C38" s="216" t="str">
        <f>IF(Mitarbeiter!C30="","",Mitarbeiter!C30)</f>
        <v/>
      </c>
      <c r="D38" s="216" t="str">
        <f>IF(Mitarbeiter!E30="","",Mitarbeiter!E30)</f>
        <v/>
      </c>
      <c r="E38" s="217">
        <f>IF(Mitarbeiter!W30="","",Mitarbeiter!W30)</f>
        <v>0</v>
      </c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  <c r="IX38" s="218"/>
      <c r="IY38" s="218"/>
      <c r="IZ38" s="218"/>
      <c r="JA38" s="218"/>
      <c r="JB38" s="218"/>
      <c r="JC38" s="218"/>
      <c r="JD38" s="218"/>
      <c r="JE38" s="218"/>
      <c r="JF38" s="218"/>
      <c r="JG38" s="218"/>
      <c r="JH38" s="218"/>
      <c r="JI38" s="218"/>
      <c r="JJ38" s="218"/>
      <c r="JK38" s="218"/>
      <c r="JL38" s="218"/>
      <c r="JM38" s="218"/>
      <c r="JN38" s="218"/>
      <c r="JO38" s="218"/>
      <c r="JP38" s="218"/>
      <c r="JQ38" s="218"/>
      <c r="JR38" s="218"/>
      <c r="JS38" s="218"/>
      <c r="JT38" s="218"/>
      <c r="JU38" s="218"/>
      <c r="JV38" s="218"/>
      <c r="JW38" s="218"/>
      <c r="JX38" s="218"/>
      <c r="JY38" s="218"/>
      <c r="JZ38" s="218"/>
      <c r="KA38" s="218"/>
      <c r="KB38" s="218"/>
      <c r="KC38" s="218"/>
      <c r="KD38" s="218"/>
      <c r="KE38" s="218"/>
      <c r="KF38" s="218"/>
      <c r="KG38" s="218"/>
      <c r="KH38" s="218"/>
      <c r="KI38" s="218"/>
      <c r="KJ38" s="218"/>
      <c r="KK38" s="218"/>
      <c r="KL38" s="218"/>
      <c r="KM38" s="218"/>
      <c r="KN38" s="218"/>
      <c r="KO38" s="218"/>
      <c r="KP38" s="218"/>
      <c r="KQ38" s="218"/>
      <c r="KR38" s="218"/>
      <c r="KS38" s="218"/>
      <c r="KT38" s="218"/>
      <c r="KU38" s="218"/>
      <c r="KV38" s="218"/>
      <c r="KW38" s="218"/>
      <c r="KX38" s="218"/>
      <c r="KY38" s="218"/>
      <c r="KZ38" s="218"/>
      <c r="LA38" s="218"/>
      <c r="LB38" s="218"/>
      <c r="LC38" s="218"/>
      <c r="LD38" s="218"/>
      <c r="LE38" s="218"/>
      <c r="LF38" s="218"/>
      <c r="LG38" s="218"/>
      <c r="LH38" s="218"/>
      <c r="LI38" s="218"/>
      <c r="LJ38" s="218"/>
      <c r="LK38" s="218"/>
      <c r="LL38" s="218"/>
      <c r="LM38" s="218"/>
      <c r="LN38" s="218"/>
      <c r="LO38" s="218"/>
      <c r="LP38" s="218"/>
      <c r="LQ38" s="218"/>
      <c r="LR38" s="218"/>
      <c r="LS38" s="218"/>
      <c r="LT38" s="218"/>
      <c r="LU38" s="218"/>
      <c r="LV38" s="218"/>
      <c r="LW38" s="218"/>
      <c r="LX38" s="218"/>
      <c r="LY38" s="218"/>
      <c r="LZ38" s="218"/>
      <c r="MA38" s="218"/>
      <c r="MB38" s="218"/>
      <c r="MC38" s="218"/>
      <c r="MD38" s="218"/>
      <c r="ME38" s="218"/>
      <c r="MF38" s="218"/>
      <c r="MG38" s="218"/>
      <c r="MH38" s="218"/>
      <c r="MI38" s="218"/>
      <c r="MJ38" s="218"/>
      <c r="MK38" s="218"/>
      <c r="ML38" s="218"/>
      <c r="MM38" s="218"/>
      <c r="MN38" s="218"/>
      <c r="MO38" s="218"/>
      <c r="MP38" s="218"/>
      <c r="MQ38" s="218"/>
      <c r="MR38" s="218"/>
      <c r="MS38" s="218"/>
      <c r="MT38" s="218"/>
      <c r="MU38" s="218"/>
      <c r="MV38" s="218"/>
      <c r="MW38" s="218"/>
      <c r="MX38" s="218"/>
      <c r="MY38" s="218"/>
      <c r="MZ38" s="218"/>
      <c r="NA38" s="218"/>
      <c r="NB38" s="218"/>
      <c r="NC38" s="218"/>
      <c r="ND38" s="218"/>
      <c r="NE38" s="218"/>
      <c r="NF38" s="218"/>
      <c r="NG38" s="218"/>
      <c r="NH38" s="218"/>
      <c r="NI38" s="218"/>
      <c r="NJ38" s="218"/>
      <c r="NK38" s="218"/>
      <c r="NL38" s="218"/>
      <c r="NM38" s="218"/>
      <c r="NN38" s="218"/>
      <c r="NO38" s="218"/>
      <c r="NP38" s="218"/>
      <c r="NQ38" s="218"/>
      <c r="NR38" s="218"/>
      <c r="NS38" s="218"/>
      <c r="NT38" s="218"/>
      <c r="NU38" s="218"/>
      <c r="NV38" s="218"/>
      <c r="NW38" s="218"/>
      <c r="NX38" s="218"/>
      <c r="NY38" s="218"/>
      <c r="NZ38" s="218"/>
      <c r="OA38" s="218"/>
      <c r="OB38" s="218"/>
      <c r="OC38" s="218"/>
      <c r="OD38" s="218"/>
      <c r="OE38" s="218"/>
      <c r="OF38" s="218"/>
      <c r="OG38" s="218"/>
      <c r="OH38" s="218"/>
      <c r="OI38" s="218"/>
      <c r="OJ38" s="218"/>
      <c r="OK38" s="218"/>
      <c r="OL38" s="218"/>
      <c r="OM38" s="218"/>
      <c r="ON38" s="218"/>
      <c r="OO38" s="218"/>
      <c r="OP38" s="218"/>
      <c r="OQ38" s="218"/>
      <c r="OR38" s="218"/>
      <c r="OS38" s="218"/>
      <c r="OT38" s="218"/>
      <c r="OU38" s="218"/>
      <c r="OV38" s="218"/>
      <c r="OW38" s="218"/>
      <c r="OX38" s="218"/>
      <c r="OY38" s="218"/>
      <c r="OZ38" s="218"/>
      <c r="PA38" s="218"/>
      <c r="PB38" s="218"/>
      <c r="PC38" s="218"/>
      <c r="PD38" s="218"/>
      <c r="PE38" s="218"/>
      <c r="PF38" s="218"/>
      <c r="PG38" s="218"/>
      <c r="PH38" s="218"/>
      <c r="PI38" s="218"/>
      <c r="PJ38" s="218"/>
      <c r="PK38" s="218"/>
      <c r="PL38" s="218"/>
      <c r="PM38" s="218"/>
      <c r="PN38" s="218"/>
      <c r="PO38" s="218"/>
      <c r="PP38" s="218"/>
      <c r="PQ38" s="218"/>
      <c r="PR38" s="218"/>
      <c r="PS38" s="218"/>
      <c r="PT38" s="218"/>
      <c r="PU38" s="218"/>
      <c r="PV38" s="218"/>
      <c r="PW38" s="218"/>
      <c r="PX38" s="218"/>
      <c r="PY38" s="218"/>
      <c r="PZ38" s="218"/>
      <c r="QA38" s="218"/>
      <c r="QB38" s="218"/>
      <c r="QC38" s="218"/>
      <c r="QD38" s="218"/>
      <c r="QE38" s="218"/>
      <c r="QF38" s="218"/>
      <c r="QG38" s="218"/>
      <c r="QH38" s="218"/>
      <c r="QI38" s="218"/>
      <c r="QJ38" s="218"/>
      <c r="QK38" s="218"/>
      <c r="QL38" s="218"/>
      <c r="QM38" s="218"/>
      <c r="QN38" s="218"/>
      <c r="QO38" s="218"/>
      <c r="QP38" s="218"/>
      <c r="QQ38" s="218"/>
      <c r="QR38" s="218"/>
      <c r="QS38" s="218"/>
      <c r="QT38" s="218"/>
    </row>
    <row r="39" spans="2:462" s="73" customFormat="1" ht="18" customHeight="1" x14ac:dyDescent="0.25">
      <c r="B39" s="60" t="str">
        <f>IF(Mitarbeiter!B31="","",Mitarbeiter!B31)</f>
        <v/>
      </c>
      <c r="C39" s="60" t="str">
        <f>IF(Mitarbeiter!C31="","",Mitarbeiter!C31)</f>
        <v/>
      </c>
      <c r="D39" s="60" t="str">
        <f>IF(Mitarbeiter!E31="","",Mitarbeiter!E31)</f>
        <v/>
      </c>
      <c r="E39" s="62">
        <f>IF(Mitarbeiter!W31="","",Mitarbeiter!W31)</f>
        <v>0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</row>
    <row r="40" spans="2:462" s="73" customFormat="1" ht="18" customHeight="1" x14ac:dyDescent="0.25">
      <c r="B40" s="216" t="str">
        <f>IF(Mitarbeiter!B32="","",Mitarbeiter!B32)</f>
        <v/>
      </c>
      <c r="C40" s="216" t="str">
        <f>IF(Mitarbeiter!C32="","",Mitarbeiter!C32)</f>
        <v/>
      </c>
      <c r="D40" s="216" t="str">
        <f>IF(Mitarbeiter!E32="","",Mitarbeiter!E32)</f>
        <v/>
      </c>
      <c r="E40" s="217">
        <f>IF(Mitarbeiter!W32="","",Mitarbeiter!W32)</f>
        <v>0</v>
      </c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  <c r="IW40" s="218"/>
      <c r="IX40" s="218"/>
      <c r="IY40" s="218"/>
      <c r="IZ40" s="218"/>
      <c r="JA40" s="218"/>
      <c r="JB40" s="218"/>
      <c r="JC40" s="218"/>
      <c r="JD40" s="218"/>
      <c r="JE40" s="218"/>
      <c r="JF40" s="218"/>
      <c r="JG40" s="218"/>
      <c r="JH40" s="218"/>
      <c r="JI40" s="218"/>
      <c r="JJ40" s="218"/>
      <c r="JK40" s="218"/>
      <c r="JL40" s="218"/>
      <c r="JM40" s="218"/>
      <c r="JN40" s="218"/>
      <c r="JO40" s="218"/>
      <c r="JP40" s="218"/>
      <c r="JQ40" s="218"/>
      <c r="JR40" s="218"/>
      <c r="JS40" s="218"/>
      <c r="JT40" s="218"/>
      <c r="JU40" s="218"/>
      <c r="JV40" s="218"/>
      <c r="JW40" s="218"/>
      <c r="JX40" s="218"/>
      <c r="JY40" s="218"/>
      <c r="JZ40" s="218"/>
      <c r="KA40" s="218"/>
      <c r="KB40" s="218"/>
      <c r="KC40" s="218"/>
      <c r="KD40" s="218"/>
      <c r="KE40" s="218"/>
      <c r="KF40" s="218"/>
      <c r="KG40" s="218"/>
      <c r="KH40" s="218"/>
      <c r="KI40" s="218"/>
      <c r="KJ40" s="218"/>
      <c r="KK40" s="218"/>
      <c r="KL40" s="218"/>
      <c r="KM40" s="218"/>
      <c r="KN40" s="218"/>
      <c r="KO40" s="218"/>
      <c r="KP40" s="218"/>
      <c r="KQ40" s="218"/>
      <c r="KR40" s="218"/>
      <c r="KS40" s="218"/>
      <c r="KT40" s="218"/>
      <c r="KU40" s="218"/>
      <c r="KV40" s="218"/>
      <c r="KW40" s="218"/>
      <c r="KX40" s="218"/>
      <c r="KY40" s="218"/>
      <c r="KZ40" s="218"/>
      <c r="LA40" s="218"/>
      <c r="LB40" s="218"/>
      <c r="LC40" s="218"/>
      <c r="LD40" s="218"/>
      <c r="LE40" s="218"/>
      <c r="LF40" s="218"/>
      <c r="LG40" s="218"/>
      <c r="LH40" s="218"/>
      <c r="LI40" s="218"/>
      <c r="LJ40" s="218"/>
      <c r="LK40" s="218"/>
      <c r="LL40" s="218"/>
      <c r="LM40" s="218"/>
      <c r="LN40" s="218"/>
      <c r="LO40" s="218"/>
      <c r="LP40" s="218"/>
      <c r="LQ40" s="218"/>
      <c r="LR40" s="218"/>
      <c r="LS40" s="218"/>
      <c r="LT40" s="218"/>
      <c r="LU40" s="218"/>
      <c r="LV40" s="218"/>
      <c r="LW40" s="218"/>
      <c r="LX40" s="218"/>
      <c r="LY40" s="218"/>
      <c r="LZ40" s="218"/>
      <c r="MA40" s="218"/>
      <c r="MB40" s="218"/>
      <c r="MC40" s="218"/>
      <c r="MD40" s="218"/>
      <c r="ME40" s="218"/>
      <c r="MF40" s="218"/>
      <c r="MG40" s="218"/>
      <c r="MH40" s="218"/>
      <c r="MI40" s="218"/>
      <c r="MJ40" s="218"/>
      <c r="MK40" s="218"/>
      <c r="ML40" s="218"/>
      <c r="MM40" s="218"/>
      <c r="MN40" s="218"/>
      <c r="MO40" s="218"/>
      <c r="MP40" s="218"/>
      <c r="MQ40" s="218"/>
      <c r="MR40" s="218"/>
      <c r="MS40" s="218"/>
      <c r="MT40" s="218"/>
      <c r="MU40" s="218"/>
      <c r="MV40" s="218"/>
      <c r="MW40" s="218"/>
      <c r="MX40" s="218"/>
      <c r="MY40" s="218"/>
      <c r="MZ40" s="218"/>
      <c r="NA40" s="218"/>
      <c r="NB40" s="218"/>
      <c r="NC40" s="218"/>
      <c r="ND40" s="218"/>
      <c r="NE40" s="218"/>
      <c r="NF40" s="218"/>
      <c r="NG40" s="218"/>
      <c r="NH40" s="218"/>
      <c r="NI40" s="218"/>
      <c r="NJ40" s="218"/>
      <c r="NK40" s="218"/>
      <c r="NL40" s="218"/>
      <c r="NM40" s="218"/>
      <c r="NN40" s="218"/>
      <c r="NO40" s="218"/>
      <c r="NP40" s="218"/>
      <c r="NQ40" s="218"/>
      <c r="NR40" s="218"/>
      <c r="NS40" s="218"/>
      <c r="NT40" s="218"/>
      <c r="NU40" s="218"/>
      <c r="NV40" s="218"/>
      <c r="NW40" s="218"/>
      <c r="NX40" s="218"/>
      <c r="NY40" s="218"/>
      <c r="NZ40" s="218"/>
      <c r="OA40" s="218"/>
      <c r="OB40" s="218"/>
      <c r="OC40" s="218"/>
      <c r="OD40" s="218"/>
      <c r="OE40" s="218"/>
      <c r="OF40" s="218"/>
      <c r="OG40" s="218"/>
      <c r="OH40" s="218"/>
      <c r="OI40" s="218"/>
      <c r="OJ40" s="218"/>
      <c r="OK40" s="218"/>
      <c r="OL40" s="218"/>
      <c r="OM40" s="218"/>
      <c r="ON40" s="218"/>
      <c r="OO40" s="218"/>
      <c r="OP40" s="218"/>
      <c r="OQ40" s="218"/>
      <c r="OR40" s="218"/>
      <c r="OS40" s="218"/>
      <c r="OT40" s="218"/>
      <c r="OU40" s="218"/>
      <c r="OV40" s="218"/>
      <c r="OW40" s="218"/>
      <c r="OX40" s="218"/>
      <c r="OY40" s="218"/>
      <c r="OZ40" s="218"/>
      <c r="PA40" s="218"/>
      <c r="PB40" s="218"/>
      <c r="PC40" s="218"/>
      <c r="PD40" s="218"/>
      <c r="PE40" s="218"/>
      <c r="PF40" s="218"/>
      <c r="PG40" s="218"/>
      <c r="PH40" s="218"/>
      <c r="PI40" s="218"/>
      <c r="PJ40" s="218"/>
      <c r="PK40" s="218"/>
      <c r="PL40" s="218"/>
      <c r="PM40" s="218"/>
      <c r="PN40" s="218"/>
      <c r="PO40" s="218"/>
      <c r="PP40" s="218"/>
      <c r="PQ40" s="218"/>
      <c r="PR40" s="218"/>
      <c r="PS40" s="218"/>
      <c r="PT40" s="218"/>
      <c r="PU40" s="218"/>
      <c r="PV40" s="218"/>
      <c r="PW40" s="218"/>
      <c r="PX40" s="218"/>
      <c r="PY40" s="218"/>
      <c r="PZ40" s="218"/>
      <c r="QA40" s="218"/>
      <c r="QB40" s="218"/>
      <c r="QC40" s="218"/>
      <c r="QD40" s="218"/>
      <c r="QE40" s="218"/>
      <c r="QF40" s="218"/>
      <c r="QG40" s="218"/>
      <c r="QH40" s="218"/>
      <c r="QI40" s="218"/>
      <c r="QJ40" s="218"/>
      <c r="QK40" s="218"/>
      <c r="QL40" s="218"/>
      <c r="QM40" s="218"/>
      <c r="QN40" s="218"/>
      <c r="QO40" s="218"/>
      <c r="QP40" s="218"/>
      <c r="QQ40" s="218"/>
      <c r="QR40" s="218"/>
      <c r="QS40" s="218"/>
      <c r="QT40" s="218"/>
    </row>
    <row r="41" spans="2:462" s="73" customFormat="1" ht="18" customHeight="1" x14ac:dyDescent="0.25">
      <c r="B41" s="60" t="str">
        <f>IF(Mitarbeiter!B33="","",Mitarbeiter!B33)</f>
        <v/>
      </c>
      <c r="C41" s="60" t="str">
        <f>IF(Mitarbeiter!C33="","",Mitarbeiter!C33)</f>
        <v/>
      </c>
      <c r="D41" s="60" t="str">
        <f>IF(Mitarbeiter!E33="","",Mitarbeiter!E33)</f>
        <v/>
      </c>
      <c r="E41" s="62">
        <f>IF(Mitarbeiter!W33="","",Mitarbeiter!W33)</f>
        <v>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</row>
    <row r="42" spans="2:462" s="73" customFormat="1" ht="18" customHeight="1" x14ac:dyDescent="0.25">
      <c r="B42" s="216" t="str">
        <f>IF(Mitarbeiter!B34="","",Mitarbeiter!B34)</f>
        <v/>
      </c>
      <c r="C42" s="216" t="str">
        <f>IF(Mitarbeiter!C34="","",Mitarbeiter!C34)</f>
        <v/>
      </c>
      <c r="D42" s="216" t="str">
        <f>IF(Mitarbeiter!E34="","",Mitarbeiter!E34)</f>
        <v/>
      </c>
      <c r="E42" s="217">
        <f>IF(Mitarbeiter!W34="","",Mitarbeiter!W34)</f>
        <v>0</v>
      </c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  <c r="IW42" s="218"/>
      <c r="IX42" s="218"/>
      <c r="IY42" s="218"/>
      <c r="IZ42" s="218"/>
      <c r="JA42" s="218"/>
      <c r="JB42" s="218"/>
      <c r="JC42" s="218"/>
      <c r="JD42" s="218"/>
      <c r="JE42" s="218"/>
      <c r="JF42" s="218"/>
      <c r="JG42" s="218"/>
      <c r="JH42" s="218"/>
      <c r="JI42" s="218"/>
      <c r="JJ42" s="218"/>
      <c r="JK42" s="218"/>
      <c r="JL42" s="218"/>
      <c r="JM42" s="218"/>
      <c r="JN42" s="218"/>
      <c r="JO42" s="218"/>
      <c r="JP42" s="218"/>
      <c r="JQ42" s="218"/>
      <c r="JR42" s="218"/>
      <c r="JS42" s="218"/>
      <c r="JT42" s="218"/>
      <c r="JU42" s="218"/>
      <c r="JV42" s="218"/>
      <c r="JW42" s="218"/>
      <c r="JX42" s="218"/>
      <c r="JY42" s="218"/>
      <c r="JZ42" s="218"/>
      <c r="KA42" s="218"/>
      <c r="KB42" s="218"/>
      <c r="KC42" s="218"/>
      <c r="KD42" s="218"/>
      <c r="KE42" s="218"/>
      <c r="KF42" s="218"/>
      <c r="KG42" s="218"/>
      <c r="KH42" s="218"/>
      <c r="KI42" s="218"/>
      <c r="KJ42" s="218"/>
      <c r="KK42" s="218"/>
      <c r="KL42" s="218"/>
      <c r="KM42" s="218"/>
      <c r="KN42" s="218"/>
      <c r="KO42" s="218"/>
      <c r="KP42" s="218"/>
      <c r="KQ42" s="218"/>
      <c r="KR42" s="218"/>
      <c r="KS42" s="218"/>
      <c r="KT42" s="218"/>
      <c r="KU42" s="218"/>
      <c r="KV42" s="218"/>
      <c r="KW42" s="218"/>
      <c r="KX42" s="218"/>
      <c r="KY42" s="218"/>
      <c r="KZ42" s="218"/>
      <c r="LA42" s="218"/>
      <c r="LB42" s="218"/>
      <c r="LC42" s="218"/>
      <c r="LD42" s="218"/>
      <c r="LE42" s="218"/>
      <c r="LF42" s="218"/>
      <c r="LG42" s="218"/>
      <c r="LH42" s="218"/>
      <c r="LI42" s="218"/>
      <c r="LJ42" s="218"/>
      <c r="LK42" s="218"/>
      <c r="LL42" s="218"/>
      <c r="LM42" s="218"/>
      <c r="LN42" s="218"/>
      <c r="LO42" s="218"/>
      <c r="LP42" s="218"/>
      <c r="LQ42" s="218"/>
      <c r="LR42" s="218"/>
      <c r="LS42" s="218"/>
      <c r="LT42" s="218"/>
      <c r="LU42" s="218"/>
      <c r="LV42" s="218"/>
      <c r="LW42" s="218"/>
      <c r="LX42" s="218"/>
      <c r="LY42" s="218"/>
      <c r="LZ42" s="218"/>
      <c r="MA42" s="218"/>
      <c r="MB42" s="218"/>
      <c r="MC42" s="218"/>
      <c r="MD42" s="218"/>
      <c r="ME42" s="218"/>
      <c r="MF42" s="218"/>
      <c r="MG42" s="218"/>
      <c r="MH42" s="218"/>
      <c r="MI42" s="218"/>
      <c r="MJ42" s="218"/>
      <c r="MK42" s="218"/>
      <c r="ML42" s="218"/>
      <c r="MM42" s="218"/>
      <c r="MN42" s="218"/>
      <c r="MO42" s="218"/>
      <c r="MP42" s="218"/>
      <c r="MQ42" s="218"/>
      <c r="MR42" s="218"/>
      <c r="MS42" s="218"/>
      <c r="MT42" s="218"/>
      <c r="MU42" s="218"/>
      <c r="MV42" s="218"/>
      <c r="MW42" s="218"/>
      <c r="MX42" s="218"/>
      <c r="MY42" s="218"/>
      <c r="MZ42" s="218"/>
      <c r="NA42" s="218"/>
      <c r="NB42" s="218"/>
      <c r="NC42" s="218"/>
      <c r="ND42" s="218"/>
      <c r="NE42" s="218"/>
      <c r="NF42" s="218"/>
      <c r="NG42" s="218"/>
      <c r="NH42" s="218"/>
      <c r="NI42" s="218"/>
      <c r="NJ42" s="218"/>
      <c r="NK42" s="218"/>
      <c r="NL42" s="218"/>
      <c r="NM42" s="218"/>
      <c r="NN42" s="218"/>
      <c r="NO42" s="218"/>
      <c r="NP42" s="218"/>
      <c r="NQ42" s="218"/>
      <c r="NR42" s="218"/>
      <c r="NS42" s="218"/>
      <c r="NT42" s="218"/>
      <c r="NU42" s="218"/>
      <c r="NV42" s="218"/>
      <c r="NW42" s="218"/>
      <c r="NX42" s="218"/>
      <c r="NY42" s="218"/>
      <c r="NZ42" s="218"/>
      <c r="OA42" s="218"/>
      <c r="OB42" s="218"/>
      <c r="OC42" s="218"/>
      <c r="OD42" s="218"/>
      <c r="OE42" s="218"/>
      <c r="OF42" s="218"/>
      <c r="OG42" s="218"/>
      <c r="OH42" s="218"/>
      <c r="OI42" s="218"/>
      <c r="OJ42" s="218"/>
      <c r="OK42" s="218"/>
      <c r="OL42" s="218"/>
      <c r="OM42" s="218"/>
      <c r="ON42" s="218"/>
      <c r="OO42" s="218"/>
      <c r="OP42" s="218"/>
      <c r="OQ42" s="218"/>
      <c r="OR42" s="218"/>
      <c r="OS42" s="218"/>
      <c r="OT42" s="218"/>
      <c r="OU42" s="218"/>
      <c r="OV42" s="218"/>
      <c r="OW42" s="218"/>
      <c r="OX42" s="218"/>
      <c r="OY42" s="218"/>
      <c r="OZ42" s="218"/>
      <c r="PA42" s="218"/>
      <c r="PB42" s="218"/>
      <c r="PC42" s="218"/>
      <c r="PD42" s="218"/>
      <c r="PE42" s="218"/>
      <c r="PF42" s="218"/>
      <c r="PG42" s="218"/>
      <c r="PH42" s="218"/>
      <c r="PI42" s="218"/>
      <c r="PJ42" s="218"/>
      <c r="PK42" s="218"/>
      <c r="PL42" s="218"/>
      <c r="PM42" s="218"/>
      <c r="PN42" s="218"/>
      <c r="PO42" s="218"/>
      <c r="PP42" s="218"/>
      <c r="PQ42" s="218"/>
      <c r="PR42" s="218"/>
      <c r="PS42" s="218"/>
      <c r="PT42" s="218"/>
      <c r="PU42" s="218"/>
      <c r="PV42" s="218"/>
      <c r="PW42" s="218"/>
      <c r="PX42" s="218"/>
      <c r="PY42" s="218"/>
      <c r="PZ42" s="218"/>
      <c r="QA42" s="218"/>
      <c r="QB42" s="218"/>
      <c r="QC42" s="218"/>
      <c r="QD42" s="218"/>
      <c r="QE42" s="218"/>
      <c r="QF42" s="218"/>
      <c r="QG42" s="218"/>
      <c r="QH42" s="218"/>
      <c r="QI42" s="218"/>
      <c r="QJ42" s="218"/>
      <c r="QK42" s="218"/>
      <c r="QL42" s="218"/>
      <c r="QM42" s="218"/>
      <c r="QN42" s="218"/>
      <c r="QO42" s="218"/>
      <c r="QP42" s="218"/>
      <c r="QQ42" s="218"/>
      <c r="QR42" s="218"/>
      <c r="QS42" s="218"/>
      <c r="QT42" s="218"/>
    </row>
    <row r="43" spans="2:462" s="73" customFormat="1" ht="18" customHeight="1" x14ac:dyDescent="0.25">
      <c r="B43" s="60" t="str">
        <f>IF(Mitarbeiter!B35="","",Mitarbeiter!B35)</f>
        <v/>
      </c>
      <c r="C43" s="60" t="str">
        <f>IF(Mitarbeiter!C35="","",Mitarbeiter!C35)</f>
        <v/>
      </c>
      <c r="D43" s="60" t="str">
        <f>IF(Mitarbeiter!E35="","",Mitarbeiter!E35)</f>
        <v/>
      </c>
      <c r="E43" s="62">
        <f>IF(Mitarbeiter!W35="","",Mitarbeiter!W35)</f>
        <v>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</row>
    <row r="44" spans="2:462" s="73" customFormat="1" ht="18" customHeight="1" x14ac:dyDescent="0.25">
      <c r="B44" s="216" t="str">
        <f>IF(Mitarbeiter!B36="","",Mitarbeiter!B36)</f>
        <v/>
      </c>
      <c r="C44" s="216" t="str">
        <f>IF(Mitarbeiter!C36="","",Mitarbeiter!C36)</f>
        <v/>
      </c>
      <c r="D44" s="216" t="str">
        <f>IF(Mitarbeiter!E36="","",Mitarbeiter!E36)</f>
        <v/>
      </c>
      <c r="E44" s="217">
        <f>IF(Mitarbeiter!W36="","",Mitarbeiter!W36)</f>
        <v>0</v>
      </c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  <c r="IW44" s="218"/>
      <c r="IX44" s="218"/>
      <c r="IY44" s="218"/>
      <c r="IZ44" s="218"/>
      <c r="JA44" s="218"/>
      <c r="JB44" s="218"/>
      <c r="JC44" s="218"/>
      <c r="JD44" s="218"/>
      <c r="JE44" s="218"/>
      <c r="JF44" s="218"/>
      <c r="JG44" s="218"/>
      <c r="JH44" s="218"/>
      <c r="JI44" s="218"/>
      <c r="JJ44" s="218"/>
      <c r="JK44" s="218"/>
      <c r="JL44" s="218"/>
      <c r="JM44" s="218"/>
      <c r="JN44" s="218"/>
      <c r="JO44" s="218"/>
      <c r="JP44" s="218"/>
      <c r="JQ44" s="218"/>
      <c r="JR44" s="218"/>
      <c r="JS44" s="218"/>
      <c r="JT44" s="218"/>
      <c r="JU44" s="218"/>
      <c r="JV44" s="218"/>
      <c r="JW44" s="218"/>
      <c r="JX44" s="218"/>
      <c r="JY44" s="218"/>
      <c r="JZ44" s="218"/>
      <c r="KA44" s="218"/>
      <c r="KB44" s="218"/>
      <c r="KC44" s="218"/>
      <c r="KD44" s="218"/>
      <c r="KE44" s="218"/>
      <c r="KF44" s="218"/>
      <c r="KG44" s="218"/>
      <c r="KH44" s="218"/>
      <c r="KI44" s="218"/>
      <c r="KJ44" s="218"/>
      <c r="KK44" s="218"/>
      <c r="KL44" s="218"/>
      <c r="KM44" s="218"/>
      <c r="KN44" s="218"/>
      <c r="KO44" s="218"/>
      <c r="KP44" s="218"/>
      <c r="KQ44" s="218"/>
      <c r="KR44" s="218"/>
      <c r="KS44" s="218"/>
      <c r="KT44" s="218"/>
      <c r="KU44" s="218"/>
      <c r="KV44" s="218"/>
      <c r="KW44" s="218"/>
      <c r="KX44" s="218"/>
      <c r="KY44" s="218"/>
      <c r="KZ44" s="218"/>
      <c r="LA44" s="218"/>
      <c r="LB44" s="218"/>
      <c r="LC44" s="218"/>
      <c r="LD44" s="218"/>
      <c r="LE44" s="218"/>
      <c r="LF44" s="218"/>
      <c r="LG44" s="218"/>
      <c r="LH44" s="218"/>
      <c r="LI44" s="218"/>
      <c r="LJ44" s="218"/>
      <c r="LK44" s="218"/>
      <c r="LL44" s="218"/>
      <c r="LM44" s="218"/>
      <c r="LN44" s="218"/>
      <c r="LO44" s="218"/>
      <c r="LP44" s="218"/>
      <c r="LQ44" s="218"/>
      <c r="LR44" s="218"/>
      <c r="LS44" s="218"/>
      <c r="LT44" s="218"/>
      <c r="LU44" s="218"/>
      <c r="LV44" s="218"/>
      <c r="LW44" s="218"/>
      <c r="LX44" s="218"/>
      <c r="LY44" s="218"/>
      <c r="LZ44" s="218"/>
      <c r="MA44" s="218"/>
      <c r="MB44" s="218"/>
      <c r="MC44" s="218"/>
      <c r="MD44" s="218"/>
      <c r="ME44" s="218"/>
      <c r="MF44" s="218"/>
      <c r="MG44" s="218"/>
      <c r="MH44" s="218"/>
      <c r="MI44" s="218"/>
      <c r="MJ44" s="218"/>
      <c r="MK44" s="218"/>
      <c r="ML44" s="218"/>
      <c r="MM44" s="218"/>
      <c r="MN44" s="218"/>
      <c r="MO44" s="218"/>
      <c r="MP44" s="218"/>
      <c r="MQ44" s="218"/>
      <c r="MR44" s="218"/>
      <c r="MS44" s="218"/>
      <c r="MT44" s="218"/>
      <c r="MU44" s="218"/>
      <c r="MV44" s="218"/>
      <c r="MW44" s="218"/>
      <c r="MX44" s="218"/>
      <c r="MY44" s="218"/>
      <c r="MZ44" s="218"/>
      <c r="NA44" s="218"/>
      <c r="NB44" s="218"/>
      <c r="NC44" s="218"/>
      <c r="ND44" s="218"/>
      <c r="NE44" s="218"/>
      <c r="NF44" s="218"/>
      <c r="NG44" s="218"/>
      <c r="NH44" s="218"/>
      <c r="NI44" s="218"/>
      <c r="NJ44" s="218"/>
      <c r="NK44" s="218"/>
      <c r="NL44" s="218"/>
      <c r="NM44" s="218"/>
      <c r="NN44" s="218"/>
      <c r="NO44" s="218"/>
      <c r="NP44" s="218"/>
      <c r="NQ44" s="218"/>
      <c r="NR44" s="218"/>
      <c r="NS44" s="218"/>
      <c r="NT44" s="218"/>
      <c r="NU44" s="218"/>
      <c r="NV44" s="218"/>
      <c r="NW44" s="218"/>
      <c r="NX44" s="218"/>
      <c r="NY44" s="218"/>
      <c r="NZ44" s="218"/>
      <c r="OA44" s="218"/>
      <c r="OB44" s="218"/>
      <c r="OC44" s="218"/>
      <c r="OD44" s="218"/>
      <c r="OE44" s="218"/>
      <c r="OF44" s="218"/>
      <c r="OG44" s="218"/>
      <c r="OH44" s="218"/>
      <c r="OI44" s="218"/>
      <c r="OJ44" s="218"/>
      <c r="OK44" s="218"/>
      <c r="OL44" s="218"/>
      <c r="OM44" s="218"/>
      <c r="ON44" s="218"/>
      <c r="OO44" s="218"/>
      <c r="OP44" s="218"/>
      <c r="OQ44" s="218"/>
      <c r="OR44" s="218"/>
      <c r="OS44" s="218"/>
      <c r="OT44" s="218"/>
      <c r="OU44" s="218"/>
      <c r="OV44" s="218"/>
      <c r="OW44" s="218"/>
      <c r="OX44" s="218"/>
      <c r="OY44" s="218"/>
      <c r="OZ44" s="218"/>
      <c r="PA44" s="218"/>
      <c r="PB44" s="218"/>
      <c r="PC44" s="218"/>
      <c r="PD44" s="218"/>
      <c r="PE44" s="218"/>
      <c r="PF44" s="218"/>
      <c r="PG44" s="218"/>
      <c r="PH44" s="218"/>
      <c r="PI44" s="218"/>
      <c r="PJ44" s="218"/>
      <c r="PK44" s="218"/>
      <c r="PL44" s="218"/>
      <c r="PM44" s="218"/>
      <c r="PN44" s="218"/>
      <c r="PO44" s="218"/>
      <c r="PP44" s="218"/>
      <c r="PQ44" s="218"/>
      <c r="PR44" s="218"/>
      <c r="PS44" s="218"/>
      <c r="PT44" s="218"/>
      <c r="PU44" s="218"/>
      <c r="PV44" s="218"/>
      <c r="PW44" s="218"/>
      <c r="PX44" s="218"/>
      <c r="PY44" s="218"/>
      <c r="PZ44" s="218"/>
      <c r="QA44" s="218"/>
      <c r="QB44" s="218"/>
      <c r="QC44" s="218"/>
      <c r="QD44" s="218"/>
      <c r="QE44" s="218"/>
      <c r="QF44" s="218"/>
      <c r="QG44" s="218"/>
      <c r="QH44" s="218"/>
      <c r="QI44" s="218"/>
      <c r="QJ44" s="218"/>
      <c r="QK44" s="218"/>
      <c r="QL44" s="218"/>
      <c r="QM44" s="218"/>
      <c r="QN44" s="218"/>
      <c r="QO44" s="218"/>
      <c r="QP44" s="218"/>
      <c r="QQ44" s="218"/>
      <c r="QR44" s="218"/>
      <c r="QS44" s="218"/>
      <c r="QT44" s="218"/>
    </row>
    <row r="45" spans="2:462" s="73" customFormat="1" ht="18" customHeight="1" x14ac:dyDescent="0.25">
      <c r="B45" s="60" t="str">
        <f>IF(Mitarbeiter!B37="","",Mitarbeiter!B37)</f>
        <v/>
      </c>
      <c r="C45" s="60" t="str">
        <f>IF(Mitarbeiter!C37="","",Mitarbeiter!C37)</f>
        <v/>
      </c>
      <c r="D45" s="60" t="str">
        <f>IF(Mitarbeiter!E37="","",Mitarbeiter!E37)</f>
        <v/>
      </c>
      <c r="E45" s="62">
        <f>IF(Mitarbeiter!W37="","",Mitarbeiter!W37)</f>
        <v>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19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7"/>
      <c r="JP45" s="27"/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/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  <c r="MR45" s="27"/>
      <c r="MS45" s="27"/>
      <c r="MT45" s="27"/>
      <c r="MU45" s="27"/>
      <c r="MV45" s="27"/>
      <c r="MW45" s="27"/>
      <c r="MX45" s="27"/>
      <c r="MY45" s="27"/>
      <c r="MZ45" s="27"/>
      <c r="NA45" s="27"/>
      <c r="NB45" s="27"/>
      <c r="NC45" s="27"/>
      <c r="ND45" s="27"/>
      <c r="NE45" s="27"/>
      <c r="NF45" s="27"/>
      <c r="NG45" s="27"/>
      <c r="NH45" s="27"/>
      <c r="NI45" s="27"/>
      <c r="NJ45" s="27"/>
      <c r="NK45" s="27"/>
      <c r="NL45" s="27"/>
      <c r="NM45" s="27"/>
      <c r="NN45" s="27"/>
      <c r="NO45" s="27"/>
      <c r="NP45" s="27"/>
      <c r="NQ45" s="27"/>
      <c r="NR45" s="27"/>
      <c r="NS45" s="27"/>
      <c r="NT45" s="27"/>
      <c r="NU45" s="27"/>
      <c r="NV45" s="27"/>
      <c r="NW45" s="27"/>
      <c r="NX45" s="27"/>
      <c r="NY45" s="27"/>
      <c r="NZ45" s="27"/>
      <c r="OA45" s="27"/>
      <c r="OB45" s="27"/>
      <c r="OC45" s="27"/>
      <c r="OD45" s="27"/>
      <c r="OE45" s="27"/>
      <c r="OF45" s="27"/>
      <c r="OG45" s="27"/>
      <c r="OH45" s="27"/>
      <c r="OI45" s="27"/>
      <c r="OJ45" s="27"/>
      <c r="OK45" s="27"/>
      <c r="OL45" s="27"/>
      <c r="OM45" s="27"/>
      <c r="ON45" s="27"/>
      <c r="OO45" s="27"/>
      <c r="OP45" s="27"/>
      <c r="OQ45" s="27"/>
      <c r="OR45" s="27"/>
      <c r="OS45" s="27"/>
      <c r="OT45" s="27"/>
      <c r="OU45" s="27"/>
      <c r="OV45" s="27"/>
      <c r="OW45" s="27"/>
      <c r="OX45" s="27"/>
      <c r="OY45" s="27"/>
      <c r="OZ45" s="27"/>
      <c r="PA45" s="27"/>
      <c r="PB45" s="27"/>
      <c r="PC45" s="27"/>
      <c r="PD45" s="27"/>
      <c r="PE45" s="27"/>
      <c r="PF45" s="27"/>
      <c r="PG45" s="27"/>
      <c r="PH45" s="27"/>
      <c r="PI45" s="27"/>
      <c r="PJ45" s="27"/>
      <c r="PK45" s="27"/>
      <c r="PL45" s="27"/>
      <c r="PM45" s="27"/>
      <c r="PN45" s="27"/>
      <c r="PO45" s="27"/>
      <c r="PP45" s="27"/>
      <c r="PQ45" s="27"/>
      <c r="PR45" s="27"/>
      <c r="PS45" s="27"/>
      <c r="PT45" s="27"/>
      <c r="PU45" s="27"/>
      <c r="PV45" s="27"/>
      <c r="PW45" s="27"/>
      <c r="PX45" s="27"/>
      <c r="PY45" s="27"/>
      <c r="PZ45" s="27"/>
      <c r="QA45" s="27"/>
      <c r="QB45" s="27"/>
      <c r="QC45" s="27"/>
      <c r="QD45" s="27"/>
      <c r="QE45" s="27"/>
      <c r="QF45" s="27"/>
      <c r="QG45" s="27"/>
      <c r="QH45" s="27"/>
      <c r="QI45" s="27"/>
      <c r="QJ45" s="27"/>
      <c r="QK45" s="27"/>
      <c r="QL45" s="27"/>
      <c r="QM45" s="27"/>
      <c r="QN45" s="27"/>
      <c r="QO45" s="27"/>
      <c r="QP45" s="27"/>
      <c r="QQ45" s="27"/>
      <c r="QR45" s="27"/>
      <c r="QS45" s="27"/>
      <c r="QT45" s="27"/>
    </row>
    <row r="46" spans="2:462" s="73" customFormat="1" ht="18" customHeight="1" x14ac:dyDescent="0.25">
      <c r="B46" s="216" t="str">
        <f>IF(Mitarbeiter!B38="","",Mitarbeiter!B38)</f>
        <v/>
      </c>
      <c r="C46" s="216" t="str">
        <f>IF(Mitarbeiter!C38="","",Mitarbeiter!C38)</f>
        <v/>
      </c>
      <c r="D46" s="216" t="str">
        <f>IF(Mitarbeiter!E38="","",Mitarbeiter!E38)</f>
        <v/>
      </c>
      <c r="E46" s="217">
        <f>IF(Mitarbeiter!W38="","",Mitarbeiter!W38)</f>
        <v>0</v>
      </c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  <c r="IW46" s="218"/>
      <c r="IX46" s="218"/>
      <c r="IY46" s="218"/>
      <c r="IZ46" s="218"/>
      <c r="JA46" s="218"/>
      <c r="JB46" s="218"/>
      <c r="JC46" s="218"/>
      <c r="JD46" s="218"/>
      <c r="JE46" s="218"/>
      <c r="JF46" s="218"/>
      <c r="JG46" s="218"/>
      <c r="JH46" s="218"/>
      <c r="JI46" s="218"/>
      <c r="JJ46" s="218"/>
      <c r="JK46" s="218"/>
      <c r="JL46" s="218"/>
      <c r="JM46" s="218"/>
      <c r="JN46" s="218"/>
      <c r="JO46" s="218"/>
      <c r="JP46" s="218"/>
      <c r="JQ46" s="218"/>
      <c r="JR46" s="218"/>
      <c r="JS46" s="218"/>
      <c r="JT46" s="218"/>
      <c r="JU46" s="218"/>
      <c r="JV46" s="218"/>
      <c r="JW46" s="218"/>
      <c r="JX46" s="218"/>
      <c r="JY46" s="218"/>
      <c r="JZ46" s="218"/>
      <c r="KA46" s="218"/>
      <c r="KB46" s="218"/>
      <c r="KC46" s="218"/>
      <c r="KD46" s="218"/>
      <c r="KE46" s="218"/>
      <c r="KF46" s="218"/>
      <c r="KG46" s="218"/>
      <c r="KH46" s="218"/>
      <c r="KI46" s="218"/>
      <c r="KJ46" s="218"/>
      <c r="KK46" s="218"/>
      <c r="KL46" s="218"/>
      <c r="KM46" s="218"/>
      <c r="KN46" s="218"/>
      <c r="KO46" s="218"/>
      <c r="KP46" s="218"/>
      <c r="KQ46" s="218"/>
      <c r="KR46" s="218"/>
      <c r="KS46" s="218"/>
      <c r="KT46" s="218"/>
      <c r="KU46" s="218"/>
      <c r="KV46" s="218"/>
      <c r="KW46" s="218"/>
      <c r="KX46" s="218"/>
      <c r="KY46" s="218"/>
      <c r="KZ46" s="218"/>
      <c r="LA46" s="218"/>
      <c r="LB46" s="218"/>
      <c r="LC46" s="218"/>
      <c r="LD46" s="218"/>
      <c r="LE46" s="218"/>
      <c r="LF46" s="218"/>
      <c r="LG46" s="218"/>
      <c r="LH46" s="218"/>
      <c r="LI46" s="218"/>
      <c r="LJ46" s="218"/>
      <c r="LK46" s="218"/>
      <c r="LL46" s="218"/>
      <c r="LM46" s="218"/>
      <c r="LN46" s="218"/>
      <c r="LO46" s="218"/>
      <c r="LP46" s="218"/>
      <c r="LQ46" s="218"/>
      <c r="LR46" s="218"/>
      <c r="LS46" s="218"/>
      <c r="LT46" s="218"/>
      <c r="LU46" s="218"/>
      <c r="LV46" s="218"/>
      <c r="LW46" s="218"/>
      <c r="LX46" s="218"/>
      <c r="LY46" s="218"/>
      <c r="LZ46" s="218"/>
      <c r="MA46" s="218"/>
      <c r="MB46" s="218"/>
      <c r="MC46" s="218"/>
      <c r="MD46" s="218"/>
      <c r="ME46" s="218"/>
      <c r="MF46" s="218"/>
      <c r="MG46" s="218"/>
      <c r="MH46" s="218"/>
      <c r="MI46" s="218"/>
      <c r="MJ46" s="218"/>
      <c r="MK46" s="218"/>
      <c r="ML46" s="218"/>
      <c r="MM46" s="218"/>
      <c r="MN46" s="218"/>
      <c r="MO46" s="218"/>
      <c r="MP46" s="218"/>
      <c r="MQ46" s="218"/>
      <c r="MR46" s="218"/>
      <c r="MS46" s="218"/>
      <c r="MT46" s="218"/>
      <c r="MU46" s="218"/>
      <c r="MV46" s="218"/>
      <c r="MW46" s="218"/>
      <c r="MX46" s="218"/>
      <c r="MY46" s="218"/>
      <c r="MZ46" s="218"/>
      <c r="NA46" s="218"/>
      <c r="NB46" s="218"/>
      <c r="NC46" s="218"/>
      <c r="ND46" s="218"/>
      <c r="NE46" s="218"/>
      <c r="NF46" s="218"/>
      <c r="NG46" s="218"/>
      <c r="NH46" s="218"/>
      <c r="NI46" s="218"/>
      <c r="NJ46" s="218"/>
      <c r="NK46" s="218"/>
      <c r="NL46" s="218"/>
      <c r="NM46" s="218"/>
      <c r="NN46" s="218"/>
      <c r="NO46" s="218"/>
      <c r="NP46" s="218"/>
      <c r="NQ46" s="218"/>
      <c r="NR46" s="218"/>
      <c r="NS46" s="218"/>
      <c r="NT46" s="218"/>
      <c r="NU46" s="218"/>
      <c r="NV46" s="218"/>
      <c r="NW46" s="218"/>
      <c r="NX46" s="218"/>
      <c r="NY46" s="218"/>
      <c r="NZ46" s="218"/>
      <c r="OA46" s="218"/>
      <c r="OB46" s="218"/>
      <c r="OC46" s="218"/>
      <c r="OD46" s="218"/>
      <c r="OE46" s="218"/>
      <c r="OF46" s="218"/>
      <c r="OG46" s="218"/>
      <c r="OH46" s="218"/>
      <c r="OI46" s="218"/>
      <c r="OJ46" s="218"/>
      <c r="OK46" s="218"/>
      <c r="OL46" s="218"/>
      <c r="OM46" s="218"/>
      <c r="ON46" s="218"/>
      <c r="OO46" s="218"/>
      <c r="OP46" s="218"/>
      <c r="OQ46" s="218"/>
      <c r="OR46" s="218"/>
      <c r="OS46" s="218"/>
      <c r="OT46" s="218"/>
      <c r="OU46" s="218"/>
      <c r="OV46" s="218"/>
      <c r="OW46" s="218"/>
      <c r="OX46" s="218"/>
      <c r="OY46" s="218"/>
      <c r="OZ46" s="218"/>
      <c r="PA46" s="218"/>
      <c r="PB46" s="218"/>
      <c r="PC46" s="218"/>
      <c r="PD46" s="218"/>
      <c r="PE46" s="218"/>
      <c r="PF46" s="218"/>
      <c r="PG46" s="218"/>
      <c r="PH46" s="218"/>
      <c r="PI46" s="218"/>
      <c r="PJ46" s="218"/>
      <c r="PK46" s="218"/>
      <c r="PL46" s="218"/>
      <c r="PM46" s="218"/>
      <c r="PN46" s="218"/>
      <c r="PO46" s="218"/>
      <c r="PP46" s="218"/>
      <c r="PQ46" s="218"/>
      <c r="PR46" s="218"/>
      <c r="PS46" s="218"/>
      <c r="PT46" s="218"/>
      <c r="PU46" s="218"/>
      <c r="PV46" s="218"/>
      <c r="PW46" s="218"/>
      <c r="PX46" s="218"/>
      <c r="PY46" s="218"/>
      <c r="PZ46" s="218"/>
      <c r="QA46" s="218"/>
      <c r="QB46" s="218"/>
      <c r="QC46" s="218"/>
      <c r="QD46" s="218"/>
      <c r="QE46" s="218"/>
      <c r="QF46" s="218"/>
      <c r="QG46" s="218"/>
      <c r="QH46" s="218"/>
      <c r="QI46" s="218"/>
      <c r="QJ46" s="218"/>
      <c r="QK46" s="218"/>
      <c r="QL46" s="218"/>
      <c r="QM46" s="218"/>
      <c r="QN46" s="218"/>
      <c r="QO46" s="218"/>
      <c r="QP46" s="218"/>
      <c r="QQ46" s="218"/>
      <c r="QR46" s="218"/>
      <c r="QS46" s="218"/>
      <c r="QT46" s="218"/>
    </row>
    <row r="47" spans="2:462" s="73" customFormat="1" ht="18" customHeight="1" x14ac:dyDescent="0.25">
      <c r="B47" s="60" t="str">
        <f>IF(Mitarbeiter!B39="","",Mitarbeiter!B39)</f>
        <v/>
      </c>
      <c r="C47" s="60" t="str">
        <f>IF(Mitarbeiter!C39="","",Mitarbeiter!C39)</f>
        <v/>
      </c>
      <c r="D47" s="60" t="str">
        <f>IF(Mitarbeiter!E39="","",Mitarbeiter!E39)</f>
        <v/>
      </c>
      <c r="E47" s="62">
        <f>IF(Mitarbeiter!W39="","",Mitarbeiter!W39)</f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  <c r="JD47" s="27"/>
      <c r="JE47" s="27"/>
      <c r="JF47" s="27"/>
      <c r="JG47" s="27"/>
      <c r="JH47" s="27"/>
      <c r="JI47" s="27"/>
      <c r="JJ47" s="27"/>
      <c r="JK47" s="27"/>
      <c r="JL47" s="27"/>
      <c r="JM47" s="27"/>
      <c r="JN47" s="27"/>
      <c r="JO47" s="27"/>
      <c r="JP47" s="27"/>
      <c r="JQ47" s="27"/>
      <c r="JR47" s="27"/>
      <c r="JS47" s="27"/>
      <c r="JT47" s="27"/>
      <c r="JU47" s="27"/>
      <c r="JV47" s="27"/>
      <c r="JW47" s="27"/>
      <c r="JX47" s="27"/>
      <c r="JY47" s="27"/>
      <c r="JZ47" s="27"/>
      <c r="KA47" s="27"/>
      <c r="KB47" s="27"/>
      <c r="KC47" s="27"/>
      <c r="KD47" s="27"/>
      <c r="KE47" s="27"/>
      <c r="KF47" s="27"/>
      <c r="KG47" s="27"/>
      <c r="KH47" s="27"/>
      <c r="KI47" s="27"/>
      <c r="KJ47" s="27"/>
      <c r="KK47" s="27"/>
      <c r="KL47" s="27"/>
      <c r="KM47" s="27"/>
      <c r="KN47" s="27"/>
      <c r="KO47" s="27"/>
      <c r="KP47" s="27"/>
      <c r="KQ47" s="27"/>
      <c r="KR47" s="27"/>
      <c r="KS47" s="27"/>
      <c r="KT47" s="27"/>
      <c r="KU47" s="27"/>
      <c r="KV47" s="27"/>
      <c r="KW47" s="27"/>
      <c r="KX47" s="27"/>
      <c r="KY47" s="27"/>
      <c r="KZ47" s="27"/>
      <c r="LA47" s="27"/>
      <c r="LB47" s="27"/>
      <c r="LC47" s="27"/>
      <c r="LD47" s="27"/>
      <c r="LE47" s="27"/>
      <c r="LF47" s="27"/>
      <c r="LG47" s="27"/>
      <c r="LH47" s="27"/>
      <c r="LI47" s="27"/>
      <c r="LJ47" s="27"/>
      <c r="LK47" s="27"/>
      <c r="LL47" s="27"/>
      <c r="LM47" s="27"/>
      <c r="LN47" s="27"/>
      <c r="LO47" s="27"/>
      <c r="LP47" s="27"/>
      <c r="LQ47" s="27"/>
      <c r="LR47" s="27"/>
      <c r="LS47" s="27"/>
      <c r="LT47" s="27"/>
      <c r="LU47" s="27"/>
      <c r="LV47" s="27"/>
      <c r="LW47" s="27"/>
      <c r="LX47" s="27"/>
      <c r="LY47" s="27"/>
      <c r="LZ47" s="27"/>
      <c r="MA47" s="27"/>
      <c r="MB47" s="27"/>
      <c r="MC47" s="27"/>
      <c r="MD47" s="27"/>
      <c r="ME47" s="27"/>
      <c r="MF47" s="27"/>
      <c r="MG47" s="27"/>
      <c r="MH47" s="27"/>
      <c r="MI47" s="27"/>
      <c r="MJ47" s="27"/>
      <c r="MK47" s="27"/>
      <c r="ML47" s="27"/>
      <c r="MM47" s="27"/>
      <c r="MN47" s="27"/>
      <c r="MO47" s="27"/>
      <c r="MP47" s="27"/>
      <c r="MQ47" s="27"/>
      <c r="MR47" s="27"/>
      <c r="MS47" s="27"/>
      <c r="MT47" s="27"/>
      <c r="MU47" s="27"/>
      <c r="MV47" s="27"/>
      <c r="MW47" s="27"/>
      <c r="MX47" s="27"/>
      <c r="MY47" s="27"/>
      <c r="MZ47" s="27"/>
      <c r="NA47" s="27"/>
      <c r="NB47" s="27"/>
      <c r="NC47" s="27"/>
      <c r="ND47" s="27"/>
      <c r="NE47" s="27"/>
      <c r="NF47" s="27"/>
      <c r="NG47" s="27"/>
      <c r="NH47" s="27"/>
      <c r="NI47" s="27"/>
      <c r="NJ47" s="27"/>
      <c r="NK47" s="27"/>
      <c r="NL47" s="27"/>
      <c r="NM47" s="27"/>
      <c r="NN47" s="27"/>
      <c r="NO47" s="27"/>
      <c r="NP47" s="27"/>
      <c r="NQ47" s="27"/>
      <c r="NR47" s="27"/>
      <c r="NS47" s="27"/>
      <c r="NT47" s="27"/>
      <c r="NU47" s="27"/>
      <c r="NV47" s="27"/>
      <c r="NW47" s="27"/>
      <c r="NX47" s="27"/>
      <c r="NY47" s="27"/>
      <c r="NZ47" s="27"/>
      <c r="OA47" s="27"/>
      <c r="OB47" s="27"/>
      <c r="OC47" s="27"/>
      <c r="OD47" s="27"/>
      <c r="OE47" s="27"/>
      <c r="OF47" s="27"/>
      <c r="OG47" s="27"/>
      <c r="OH47" s="27"/>
      <c r="OI47" s="27"/>
      <c r="OJ47" s="27"/>
      <c r="OK47" s="27"/>
      <c r="OL47" s="27"/>
      <c r="OM47" s="27"/>
      <c r="ON47" s="27"/>
      <c r="OO47" s="27"/>
      <c r="OP47" s="27"/>
      <c r="OQ47" s="27"/>
      <c r="OR47" s="27"/>
      <c r="OS47" s="27"/>
      <c r="OT47" s="27"/>
      <c r="OU47" s="27"/>
      <c r="OV47" s="27"/>
      <c r="OW47" s="27"/>
      <c r="OX47" s="27"/>
      <c r="OY47" s="27"/>
      <c r="OZ47" s="27"/>
      <c r="PA47" s="27"/>
      <c r="PB47" s="27"/>
      <c r="PC47" s="27"/>
      <c r="PD47" s="27"/>
      <c r="PE47" s="27"/>
      <c r="PF47" s="27"/>
      <c r="PG47" s="27"/>
      <c r="PH47" s="27"/>
      <c r="PI47" s="27"/>
      <c r="PJ47" s="27"/>
      <c r="PK47" s="27"/>
      <c r="PL47" s="27"/>
      <c r="PM47" s="27"/>
      <c r="PN47" s="27"/>
      <c r="PO47" s="27"/>
      <c r="PP47" s="27"/>
      <c r="PQ47" s="27"/>
      <c r="PR47" s="27"/>
      <c r="PS47" s="27"/>
      <c r="PT47" s="27"/>
      <c r="PU47" s="27"/>
      <c r="PV47" s="27"/>
      <c r="PW47" s="27"/>
      <c r="PX47" s="27"/>
      <c r="PY47" s="27"/>
      <c r="PZ47" s="27"/>
      <c r="QA47" s="27"/>
      <c r="QB47" s="27"/>
      <c r="QC47" s="27"/>
      <c r="QD47" s="27"/>
      <c r="QE47" s="27"/>
      <c r="QF47" s="27"/>
      <c r="QG47" s="27"/>
      <c r="QH47" s="27"/>
      <c r="QI47" s="27"/>
      <c r="QJ47" s="27"/>
      <c r="QK47" s="27"/>
      <c r="QL47" s="27"/>
      <c r="QM47" s="27"/>
      <c r="QN47" s="27"/>
      <c r="QO47" s="27"/>
      <c r="QP47" s="27"/>
      <c r="QQ47" s="27"/>
      <c r="QR47" s="27"/>
      <c r="QS47" s="27"/>
      <c r="QT47" s="27"/>
    </row>
    <row r="48" spans="2:462" s="73" customFormat="1" ht="18" customHeight="1" x14ac:dyDescent="0.25">
      <c r="B48" s="216" t="str">
        <f>IF(Mitarbeiter!B40="","",Mitarbeiter!B40)</f>
        <v/>
      </c>
      <c r="C48" s="216" t="str">
        <f>IF(Mitarbeiter!C40="","",Mitarbeiter!C40)</f>
        <v/>
      </c>
      <c r="D48" s="216" t="str">
        <f>IF(Mitarbeiter!E40="","",Mitarbeiter!E40)</f>
        <v/>
      </c>
      <c r="E48" s="217">
        <f>IF(Mitarbeiter!W40="","",Mitarbeiter!W40)</f>
        <v>0</v>
      </c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8"/>
      <c r="DM48" s="218"/>
      <c r="DN48" s="218"/>
      <c r="DO48" s="218"/>
      <c r="DP48" s="218"/>
      <c r="DQ48" s="218"/>
      <c r="DR48" s="218"/>
      <c r="DS48" s="218"/>
      <c r="DT48" s="21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8"/>
      <c r="FE48" s="218"/>
      <c r="FF48" s="218"/>
      <c r="FG48" s="218"/>
      <c r="FH48" s="218"/>
      <c r="FI48" s="218"/>
      <c r="FJ48" s="218"/>
      <c r="FK48" s="218"/>
      <c r="FL48" s="218"/>
      <c r="FM48" s="218"/>
      <c r="FN48" s="218"/>
      <c r="FO48" s="218"/>
      <c r="FP48" s="218"/>
      <c r="FQ48" s="218"/>
      <c r="FR48" s="218"/>
      <c r="FS48" s="218"/>
      <c r="FT48" s="218"/>
      <c r="FU48" s="218"/>
      <c r="FV48" s="218"/>
      <c r="FW48" s="218"/>
      <c r="FX48" s="218"/>
      <c r="FY48" s="218"/>
      <c r="FZ48" s="218"/>
      <c r="GA48" s="218"/>
      <c r="GB48" s="218"/>
      <c r="GC48" s="218"/>
      <c r="GD48" s="218"/>
      <c r="GE48" s="218"/>
      <c r="GF48" s="218"/>
      <c r="GG48" s="218"/>
      <c r="GH48" s="218"/>
      <c r="GI48" s="218"/>
      <c r="GJ48" s="218"/>
      <c r="GK48" s="218"/>
      <c r="GL48" s="218"/>
      <c r="GM48" s="218"/>
      <c r="GN48" s="218"/>
      <c r="GO48" s="218"/>
      <c r="GP48" s="218"/>
      <c r="GQ48" s="218"/>
      <c r="GR48" s="218"/>
      <c r="GS48" s="218"/>
      <c r="GT48" s="218"/>
      <c r="GU48" s="218"/>
      <c r="GV48" s="218"/>
      <c r="GW48" s="218"/>
      <c r="GX48" s="218"/>
      <c r="GY48" s="218"/>
      <c r="GZ48" s="218"/>
      <c r="HA48" s="218"/>
      <c r="HB48" s="218"/>
      <c r="HC48" s="218"/>
      <c r="HD48" s="218"/>
      <c r="HE48" s="218"/>
      <c r="HF48" s="218"/>
      <c r="HG48" s="218"/>
      <c r="HH48" s="218"/>
      <c r="HI48" s="218"/>
      <c r="HJ48" s="218"/>
      <c r="HK48" s="218"/>
      <c r="HL48" s="218"/>
      <c r="HM48" s="218"/>
      <c r="HN48" s="218"/>
      <c r="HO48" s="218"/>
      <c r="HP48" s="218"/>
      <c r="HQ48" s="218"/>
      <c r="HR48" s="218"/>
      <c r="HS48" s="218"/>
      <c r="HT48" s="218"/>
      <c r="HU48" s="218"/>
      <c r="HV48" s="218"/>
      <c r="HW48" s="218"/>
      <c r="HX48" s="218"/>
      <c r="HY48" s="218"/>
      <c r="HZ48" s="218"/>
      <c r="IA48" s="218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  <c r="IW48" s="218"/>
      <c r="IX48" s="218"/>
      <c r="IY48" s="218"/>
      <c r="IZ48" s="218"/>
      <c r="JA48" s="218"/>
      <c r="JB48" s="218"/>
      <c r="JC48" s="218"/>
      <c r="JD48" s="218"/>
      <c r="JE48" s="218"/>
      <c r="JF48" s="218"/>
      <c r="JG48" s="218"/>
      <c r="JH48" s="218"/>
      <c r="JI48" s="218"/>
      <c r="JJ48" s="218"/>
      <c r="JK48" s="218"/>
      <c r="JL48" s="218"/>
      <c r="JM48" s="218"/>
      <c r="JN48" s="218"/>
      <c r="JO48" s="218"/>
      <c r="JP48" s="218"/>
      <c r="JQ48" s="218"/>
      <c r="JR48" s="218"/>
      <c r="JS48" s="218"/>
      <c r="JT48" s="218"/>
      <c r="JU48" s="218"/>
      <c r="JV48" s="218"/>
      <c r="JW48" s="218"/>
      <c r="JX48" s="218"/>
      <c r="JY48" s="218"/>
      <c r="JZ48" s="218"/>
      <c r="KA48" s="218"/>
      <c r="KB48" s="218"/>
      <c r="KC48" s="218"/>
      <c r="KD48" s="218"/>
      <c r="KE48" s="218"/>
      <c r="KF48" s="218"/>
      <c r="KG48" s="218"/>
      <c r="KH48" s="218"/>
      <c r="KI48" s="218"/>
      <c r="KJ48" s="218"/>
      <c r="KK48" s="218"/>
      <c r="KL48" s="218"/>
      <c r="KM48" s="218"/>
      <c r="KN48" s="218"/>
      <c r="KO48" s="218"/>
      <c r="KP48" s="218"/>
      <c r="KQ48" s="218"/>
      <c r="KR48" s="218"/>
      <c r="KS48" s="218"/>
      <c r="KT48" s="218"/>
      <c r="KU48" s="218"/>
      <c r="KV48" s="218"/>
      <c r="KW48" s="218"/>
      <c r="KX48" s="218"/>
      <c r="KY48" s="218"/>
      <c r="KZ48" s="218"/>
      <c r="LA48" s="218"/>
      <c r="LB48" s="218"/>
      <c r="LC48" s="218"/>
      <c r="LD48" s="218"/>
      <c r="LE48" s="218"/>
      <c r="LF48" s="218"/>
      <c r="LG48" s="218"/>
      <c r="LH48" s="218"/>
      <c r="LI48" s="218"/>
      <c r="LJ48" s="218"/>
      <c r="LK48" s="218"/>
      <c r="LL48" s="218"/>
      <c r="LM48" s="218"/>
      <c r="LN48" s="218"/>
      <c r="LO48" s="218"/>
      <c r="LP48" s="218"/>
      <c r="LQ48" s="218"/>
      <c r="LR48" s="218"/>
      <c r="LS48" s="218"/>
      <c r="LT48" s="218"/>
      <c r="LU48" s="218"/>
      <c r="LV48" s="218"/>
      <c r="LW48" s="218"/>
      <c r="LX48" s="218"/>
      <c r="LY48" s="218"/>
      <c r="LZ48" s="218"/>
      <c r="MA48" s="218"/>
      <c r="MB48" s="218"/>
      <c r="MC48" s="218"/>
      <c r="MD48" s="218"/>
      <c r="ME48" s="218"/>
      <c r="MF48" s="218"/>
      <c r="MG48" s="218"/>
      <c r="MH48" s="218"/>
      <c r="MI48" s="218"/>
      <c r="MJ48" s="218"/>
      <c r="MK48" s="218"/>
      <c r="ML48" s="218"/>
      <c r="MM48" s="218"/>
      <c r="MN48" s="218"/>
      <c r="MO48" s="218"/>
      <c r="MP48" s="218"/>
      <c r="MQ48" s="218"/>
      <c r="MR48" s="218"/>
      <c r="MS48" s="218"/>
      <c r="MT48" s="218"/>
      <c r="MU48" s="218"/>
      <c r="MV48" s="218"/>
      <c r="MW48" s="218"/>
      <c r="MX48" s="218"/>
      <c r="MY48" s="218"/>
      <c r="MZ48" s="218"/>
      <c r="NA48" s="218"/>
      <c r="NB48" s="218"/>
      <c r="NC48" s="218"/>
      <c r="ND48" s="218"/>
      <c r="NE48" s="218"/>
      <c r="NF48" s="218"/>
      <c r="NG48" s="218"/>
      <c r="NH48" s="218"/>
      <c r="NI48" s="218"/>
      <c r="NJ48" s="218"/>
      <c r="NK48" s="218"/>
      <c r="NL48" s="218"/>
      <c r="NM48" s="218"/>
      <c r="NN48" s="218"/>
      <c r="NO48" s="218"/>
      <c r="NP48" s="218"/>
      <c r="NQ48" s="218"/>
      <c r="NR48" s="218"/>
      <c r="NS48" s="218"/>
      <c r="NT48" s="218"/>
      <c r="NU48" s="218"/>
      <c r="NV48" s="218"/>
      <c r="NW48" s="218"/>
      <c r="NX48" s="218"/>
      <c r="NY48" s="218"/>
      <c r="NZ48" s="218"/>
      <c r="OA48" s="218"/>
      <c r="OB48" s="218"/>
      <c r="OC48" s="218"/>
      <c r="OD48" s="218"/>
      <c r="OE48" s="218"/>
      <c r="OF48" s="218"/>
      <c r="OG48" s="218"/>
      <c r="OH48" s="218"/>
      <c r="OI48" s="218"/>
      <c r="OJ48" s="218"/>
      <c r="OK48" s="218"/>
      <c r="OL48" s="218"/>
      <c r="OM48" s="218"/>
      <c r="ON48" s="218"/>
      <c r="OO48" s="218"/>
      <c r="OP48" s="218"/>
      <c r="OQ48" s="218"/>
      <c r="OR48" s="218"/>
      <c r="OS48" s="218"/>
      <c r="OT48" s="218"/>
      <c r="OU48" s="218"/>
      <c r="OV48" s="218"/>
      <c r="OW48" s="218"/>
      <c r="OX48" s="218"/>
      <c r="OY48" s="218"/>
      <c r="OZ48" s="218"/>
      <c r="PA48" s="218"/>
      <c r="PB48" s="218"/>
      <c r="PC48" s="218"/>
      <c r="PD48" s="218"/>
      <c r="PE48" s="218"/>
      <c r="PF48" s="218"/>
      <c r="PG48" s="218"/>
      <c r="PH48" s="218"/>
      <c r="PI48" s="218"/>
      <c r="PJ48" s="218"/>
      <c r="PK48" s="218"/>
      <c r="PL48" s="218"/>
      <c r="PM48" s="218"/>
      <c r="PN48" s="218"/>
      <c r="PO48" s="218"/>
      <c r="PP48" s="218"/>
      <c r="PQ48" s="218"/>
      <c r="PR48" s="218"/>
      <c r="PS48" s="218"/>
      <c r="PT48" s="218"/>
      <c r="PU48" s="218"/>
      <c r="PV48" s="218"/>
      <c r="PW48" s="218"/>
      <c r="PX48" s="218"/>
      <c r="PY48" s="218"/>
      <c r="PZ48" s="218"/>
      <c r="QA48" s="218"/>
      <c r="QB48" s="218"/>
      <c r="QC48" s="218"/>
      <c r="QD48" s="218"/>
      <c r="QE48" s="218"/>
      <c r="QF48" s="218"/>
      <c r="QG48" s="218"/>
      <c r="QH48" s="218"/>
      <c r="QI48" s="218"/>
      <c r="QJ48" s="218"/>
      <c r="QK48" s="218"/>
      <c r="QL48" s="218"/>
      <c r="QM48" s="218"/>
      <c r="QN48" s="218"/>
      <c r="QO48" s="218"/>
      <c r="QP48" s="218"/>
      <c r="QQ48" s="218"/>
      <c r="QR48" s="218"/>
      <c r="QS48" s="218"/>
      <c r="QT48" s="218"/>
    </row>
    <row r="49" spans="2:462" s="73" customFormat="1" ht="18" customHeight="1" x14ac:dyDescent="0.25">
      <c r="B49" s="60" t="str">
        <f>IF(Mitarbeiter!B41="","",Mitarbeiter!B41)</f>
        <v/>
      </c>
      <c r="C49" s="60" t="str">
        <f>IF(Mitarbeiter!C41="","",Mitarbeiter!C41)</f>
        <v/>
      </c>
      <c r="D49" s="60" t="str">
        <f>IF(Mitarbeiter!E41="","",Mitarbeiter!E41)</f>
        <v/>
      </c>
      <c r="E49" s="62">
        <f>IF(Mitarbeiter!W41="","",Mitarbeiter!W41)</f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7"/>
      <c r="JP49" s="27"/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/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  <c r="MR49" s="27"/>
      <c r="MS49" s="27"/>
      <c r="MT49" s="27"/>
      <c r="MU49" s="27"/>
      <c r="MV49" s="27"/>
      <c r="MW49" s="27"/>
      <c r="MX49" s="27"/>
      <c r="MY49" s="27"/>
      <c r="MZ49" s="27"/>
      <c r="NA49" s="27"/>
      <c r="NB49" s="27"/>
      <c r="NC49" s="27"/>
      <c r="ND49" s="27"/>
      <c r="NE49" s="27"/>
      <c r="NF49" s="27"/>
      <c r="NG49" s="27"/>
      <c r="NH49" s="27"/>
      <c r="NI49" s="27"/>
      <c r="NJ49" s="27"/>
      <c r="NK49" s="27"/>
      <c r="NL49" s="27"/>
      <c r="NM49" s="27"/>
      <c r="NN49" s="27"/>
      <c r="NO49" s="27"/>
      <c r="NP49" s="27"/>
      <c r="NQ49" s="27"/>
      <c r="NR49" s="27"/>
      <c r="NS49" s="27"/>
      <c r="NT49" s="27"/>
      <c r="NU49" s="27"/>
      <c r="NV49" s="27"/>
      <c r="NW49" s="27"/>
      <c r="NX49" s="27"/>
      <c r="NY49" s="27"/>
      <c r="NZ49" s="27"/>
      <c r="OA49" s="27"/>
      <c r="OB49" s="27"/>
      <c r="OC49" s="27"/>
      <c r="OD49" s="27"/>
      <c r="OE49" s="27"/>
      <c r="OF49" s="27"/>
      <c r="OG49" s="27"/>
      <c r="OH49" s="27"/>
      <c r="OI49" s="27"/>
      <c r="OJ49" s="27"/>
      <c r="OK49" s="27"/>
      <c r="OL49" s="27"/>
      <c r="OM49" s="27"/>
      <c r="ON49" s="27"/>
      <c r="OO49" s="27"/>
      <c r="OP49" s="27"/>
      <c r="OQ49" s="27"/>
      <c r="OR49" s="27"/>
      <c r="OS49" s="27"/>
      <c r="OT49" s="27"/>
      <c r="OU49" s="27"/>
      <c r="OV49" s="27"/>
      <c r="OW49" s="27"/>
      <c r="OX49" s="27"/>
      <c r="OY49" s="27"/>
      <c r="OZ49" s="27"/>
      <c r="PA49" s="27"/>
      <c r="PB49" s="27"/>
      <c r="PC49" s="27"/>
      <c r="PD49" s="27"/>
      <c r="PE49" s="27"/>
      <c r="PF49" s="27"/>
      <c r="PG49" s="27"/>
      <c r="PH49" s="27"/>
      <c r="PI49" s="27"/>
      <c r="PJ49" s="27"/>
      <c r="PK49" s="27"/>
      <c r="PL49" s="27"/>
      <c r="PM49" s="27"/>
      <c r="PN49" s="27"/>
      <c r="PO49" s="27"/>
      <c r="PP49" s="27"/>
      <c r="PQ49" s="27"/>
      <c r="PR49" s="27"/>
      <c r="PS49" s="27"/>
      <c r="PT49" s="27"/>
      <c r="PU49" s="27"/>
      <c r="PV49" s="27"/>
      <c r="PW49" s="27"/>
      <c r="PX49" s="27"/>
      <c r="PY49" s="27"/>
      <c r="PZ49" s="27"/>
      <c r="QA49" s="27"/>
      <c r="QB49" s="27"/>
      <c r="QC49" s="27"/>
      <c r="QD49" s="27"/>
      <c r="QE49" s="27"/>
      <c r="QF49" s="27"/>
      <c r="QG49" s="27"/>
      <c r="QH49" s="27"/>
      <c r="QI49" s="27"/>
      <c r="QJ49" s="27"/>
      <c r="QK49" s="27"/>
      <c r="QL49" s="27"/>
      <c r="QM49" s="27"/>
      <c r="QN49" s="27"/>
      <c r="QO49" s="27"/>
      <c r="QP49" s="27"/>
      <c r="QQ49" s="27"/>
      <c r="QR49" s="27"/>
      <c r="QS49" s="27"/>
      <c r="QT49" s="27"/>
    </row>
    <row r="50" spans="2:462" s="73" customFormat="1" ht="18" customHeight="1" x14ac:dyDescent="0.25">
      <c r="B50" s="216" t="str">
        <f>IF(Mitarbeiter!B42="","",Mitarbeiter!B42)</f>
        <v/>
      </c>
      <c r="C50" s="216" t="str">
        <f>IF(Mitarbeiter!C42="","",Mitarbeiter!C42)</f>
        <v/>
      </c>
      <c r="D50" s="216" t="str">
        <f>IF(Mitarbeiter!E42="","",Mitarbeiter!E42)</f>
        <v/>
      </c>
      <c r="E50" s="217">
        <f>IF(Mitarbeiter!W42="","",Mitarbeiter!W42)</f>
        <v>0</v>
      </c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8"/>
      <c r="BZ50" s="218"/>
      <c r="CA50" s="218"/>
      <c r="CB50" s="218"/>
      <c r="CC50" s="218"/>
      <c r="CD50" s="218"/>
      <c r="CE50" s="218"/>
      <c r="CF50" s="218"/>
      <c r="CG50" s="218"/>
      <c r="CH50" s="218"/>
      <c r="CI50" s="218"/>
      <c r="CJ50" s="218"/>
      <c r="CK50" s="218"/>
      <c r="CL50" s="218"/>
      <c r="CM50" s="218"/>
      <c r="CN50" s="218"/>
      <c r="CO50" s="218"/>
      <c r="CP50" s="218"/>
      <c r="CQ50" s="218"/>
      <c r="CR50" s="218"/>
      <c r="CS50" s="218"/>
      <c r="CT50" s="218"/>
      <c r="CU50" s="218"/>
      <c r="CV50" s="218"/>
      <c r="CW50" s="218"/>
      <c r="CX50" s="218"/>
      <c r="CY50" s="218"/>
      <c r="CZ50" s="218"/>
      <c r="DA50" s="218"/>
      <c r="DB50" s="218"/>
      <c r="DC50" s="218"/>
      <c r="DD50" s="218"/>
      <c r="DE50" s="218"/>
      <c r="DF50" s="218"/>
      <c r="DG50" s="218"/>
      <c r="DH50" s="218"/>
      <c r="DI50" s="218"/>
      <c r="DJ50" s="218"/>
      <c r="DK50" s="218"/>
      <c r="DL50" s="218"/>
      <c r="DM50" s="218"/>
      <c r="DN50" s="218"/>
      <c r="DO50" s="218"/>
      <c r="DP50" s="218"/>
      <c r="DQ50" s="218"/>
      <c r="DR50" s="218"/>
      <c r="DS50" s="218"/>
      <c r="DT50" s="218"/>
      <c r="DU50" s="218"/>
      <c r="DV50" s="218"/>
      <c r="DW50" s="218"/>
      <c r="DX50" s="218"/>
      <c r="DY50" s="218"/>
      <c r="DZ50" s="218"/>
      <c r="EA50" s="218"/>
      <c r="EB50" s="218"/>
      <c r="EC50" s="218"/>
      <c r="ED50" s="218"/>
      <c r="EE50" s="218"/>
      <c r="EF50" s="218"/>
      <c r="EG50" s="218"/>
      <c r="EH50" s="218"/>
      <c r="EI50" s="218"/>
      <c r="EJ50" s="218"/>
      <c r="EK50" s="218"/>
      <c r="EL50" s="218"/>
      <c r="EM50" s="218"/>
      <c r="EN50" s="218"/>
      <c r="EO50" s="218"/>
      <c r="EP50" s="218"/>
      <c r="EQ50" s="218"/>
      <c r="ER50" s="218"/>
      <c r="ES50" s="218"/>
      <c r="ET50" s="218"/>
      <c r="EU50" s="218"/>
      <c r="EV50" s="218"/>
      <c r="EW50" s="218"/>
      <c r="EX50" s="218"/>
      <c r="EY50" s="218"/>
      <c r="EZ50" s="218"/>
      <c r="FA50" s="218"/>
      <c r="FB50" s="218"/>
      <c r="FC50" s="218"/>
      <c r="FD50" s="218"/>
      <c r="FE50" s="218"/>
      <c r="FF50" s="218"/>
      <c r="FG50" s="218"/>
      <c r="FH50" s="218"/>
      <c r="FI50" s="218"/>
      <c r="FJ50" s="218"/>
      <c r="FK50" s="218"/>
      <c r="FL50" s="218"/>
      <c r="FM50" s="218"/>
      <c r="FN50" s="218"/>
      <c r="FO50" s="218"/>
      <c r="FP50" s="218"/>
      <c r="FQ50" s="218"/>
      <c r="FR50" s="218"/>
      <c r="FS50" s="218"/>
      <c r="FT50" s="218"/>
      <c r="FU50" s="218"/>
      <c r="FV50" s="218"/>
      <c r="FW50" s="218"/>
      <c r="FX50" s="218"/>
      <c r="FY50" s="218"/>
      <c r="FZ50" s="218"/>
      <c r="GA50" s="218"/>
      <c r="GB50" s="218"/>
      <c r="GC50" s="218"/>
      <c r="GD50" s="218"/>
      <c r="GE50" s="218"/>
      <c r="GF50" s="218"/>
      <c r="GG50" s="218"/>
      <c r="GH50" s="218"/>
      <c r="GI50" s="218"/>
      <c r="GJ50" s="218"/>
      <c r="GK50" s="218"/>
      <c r="GL50" s="218"/>
      <c r="GM50" s="218"/>
      <c r="GN50" s="218"/>
      <c r="GO50" s="218"/>
      <c r="GP50" s="218"/>
      <c r="GQ50" s="218"/>
      <c r="GR50" s="218"/>
      <c r="GS50" s="218"/>
      <c r="GT50" s="218"/>
      <c r="GU50" s="218"/>
      <c r="GV50" s="218"/>
      <c r="GW50" s="218"/>
      <c r="GX50" s="218"/>
      <c r="GY50" s="218"/>
      <c r="GZ50" s="218"/>
      <c r="HA50" s="218"/>
      <c r="HB50" s="218"/>
      <c r="HC50" s="218"/>
      <c r="HD50" s="218"/>
      <c r="HE50" s="218"/>
      <c r="HF50" s="218"/>
      <c r="HG50" s="218"/>
      <c r="HH50" s="218"/>
      <c r="HI50" s="218"/>
      <c r="HJ50" s="218"/>
      <c r="HK50" s="218"/>
      <c r="HL50" s="218"/>
      <c r="HM50" s="218"/>
      <c r="HN50" s="218"/>
      <c r="HO50" s="218"/>
      <c r="HP50" s="218"/>
      <c r="HQ50" s="218"/>
      <c r="HR50" s="218"/>
      <c r="HS50" s="218"/>
      <c r="HT50" s="218"/>
      <c r="HU50" s="218"/>
      <c r="HV50" s="218"/>
      <c r="HW50" s="218"/>
      <c r="HX50" s="218"/>
      <c r="HY50" s="218"/>
      <c r="HZ50" s="218"/>
      <c r="IA50" s="218"/>
      <c r="IB50" s="218"/>
      <c r="IC50" s="218"/>
      <c r="ID50" s="218"/>
      <c r="IE50" s="218"/>
      <c r="IF50" s="218"/>
      <c r="IG50" s="218"/>
      <c r="IH50" s="218"/>
      <c r="II50" s="218"/>
      <c r="IJ50" s="218"/>
      <c r="IK50" s="218"/>
      <c r="IL50" s="218"/>
      <c r="IM50" s="218"/>
      <c r="IN50" s="218"/>
      <c r="IO50" s="218"/>
      <c r="IP50" s="218"/>
      <c r="IQ50" s="218"/>
      <c r="IR50" s="218"/>
      <c r="IS50" s="218"/>
      <c r="IT50" s="218"/>
      <c r="IU50" s="218"/>
      <c r="IV50" s="218"/>
      <c r="IW50" s="218"/>
      <c r="IX50" s="218"/>
      <c r="IY50" s="218"/>
      <c r="IZ50" s="218"/>
      <c r="JA50" s="218"/>
      <c r="JB50" s="218"/>
      <c r="JC50" s="218"/>
      <c r="JD50" s="218"/>
      <c r="JE50" s="218"/>
      <c r="JF50" s="218"/>
      <c r="JG50" s="218"/>
      <c r="JH50" s="218"/>
      <c r="JI50" s="218"/>
      <c r="JJ50" s="218"/>
      <c r="JK50" s="218"/>
      <c r="JL50" s="218"/>
      <c r="JM50" s="218"/>
      <c r="JN50" s="218"/>
      <c r="JO50" s="218"/>
      <c r="JP50" s="218"/>
      <c r="JQ50" s="218"/>
      <c r="JR50" s="218"/>
      <c r="JS50" s="218"/>
      <c r="JT50" s="218"/>
      <c r="JU50" s="218"/>
      <c r="JV50" s="218"/>
      <c r="JW50" s="218"/>
      <c r="JX50" s="218"/>
      <c r="JY50" s="218"/>
      <c r="JZ50" s="218"/>
      <c r="KA50" s="218"/>
      <c r="KB50" s="218"/>
      <c r="KC50" s="218"/>
      <c r="KD50" s="218"/>
      <c r="KE50" s="218"/>
      <c r="KF50" s="218"/>
      <c r="KG50" s="218"/>
      <c r="KH50" s="218"/>
      <c r="KI50" s="218"/>
      <c r="KJ50" s="218"/>
      <c r="KK50" s="218"/>
      <c r="KL50" s="218"/>
      <c r="KM50" s="218"/>
      <c r="KN50" s="218"/>
      <c r="KO50" s="218"/>
      <c r="KP50" s="218"/>
      <c r="KQ50" s="218"/>
      <c r="KR50" s="218"/>
      <c r="KS50" s="218"/>
      <c r="KT50" s="218"/>
      <c r="KU50" s="218"/>
      <c r="KV50" s="218"/>
      <c r="KW50" s="218"/>
      <c r="KX50" s="218"/>
      <c r="KY50" s="218"/>
      <c r="KZ50" s="218"/>
      <c r="LA50" s="218"/>
      <c r="LB50" s="218"/>
      <c r="LC50" s="218"/>
      <c r="LD50" s="218"/>
      <c r="LE50" s="218"/>
      <c r="LF50" s="218"/>
      <c r="LG50" s="218"/>
      <c r="LH50" s="218"/>
      <c r="LI50" s="218"/>
      <c r="LJ50" s="218"/>
      <c r="LK50" s="218"/>
      <c r="LL50" s="218"/>
      <c r="LM50" s="218"/>
      <c r="LN50" s="218"/>
      <c r="LO50" s="218"/>
      <c r="LP50" s="218"/>
      <c r="LQ50" s="218"/>
      <c r="LR50" s="218"/>
      <c r="LS50" s="218"/>
      <c r="LT50" s="218"/>
      <c r="LU50" s="218"/>
      <c r="LV50" s="218"/>
      <c r="LW50" s="218"/>
      <c r="LX50" s="218"/>
      <c r="LY50" s="218"/>
      <c r="LZ50" s="218"/>
      <c r="MA50" s="218"/>
      <c r="MB50" s="218"/>
      <c r="MC50" s="218"/>
      <c r="MD50" s="218"/>
      <c r="ME50" s="218"/>
      <c r="MF50" s="218"/>
      <c r="MG50" s="218"/>
      <c r="MH50" s="218"/>
      <c r="MI50" s="218"/>
      <c r="MJ50" s="218"/>
      <c r="MK50" s="218"/>
      <c r="ML50" s="218"/>
      <c r="MM50" s="218"/>
      <c r="MN50" s="218"/>
      <c r="MO50" s="218"/>
      <c r="MP50" s="218"/>
      <c r="MQ50" s="218"/>
      <c r="MR50" s="218"/>
      <c r="MS50" s="218"/>
      <c r="MT50" s="218"/>
      <c r="MU50" s="218"/>
      <c r="MV50" s="218"/>
      <c r="MW50" s="218"/>
      <c r="MX50" s="218"/>
      <c r="MY50" s="218"/>
      <c r="MZ50" s="218"/>
      <c r="NA50" s="218"/>
      <c r="NB50" s="218"/>
      <c r="NC50" s="218"/>
      <c r="ND50" s="218"/>
      <c r="NE50" s="218"/>
      <c r="NF50" s="218"/>
      <c r="NG50" s="218"/>
      <c r="NH50" s="218"/>
      <c r="NI50" s="218"/>
      <c r="NJ50" s="218"/>
      <c r="NK50" s="218"/>
      <c r="NL50" s="218"/>
      <c r="NM50" s="218"/>
      <c r="NN50" s="218"/>
      <c r="NO50" s="218"/>
      <c r="NP50" s="218"/>
      <c r="NQ50" s="218"/>
      <c r="NR50" s="218"/>
      <c r="NS50" s="218"/>
      <c r="NT50" s="218"/>
      <c r="NU50" s="218"/>
      <c r="NV50" s="218"/>
      <c r="NW50" s="218"/>
      <c r="NX50" s="218"/>
      <c r="NY50" s="218"/>
      <c r="NZ50" s="218"/>
      <c r="OA50" s="218"/>
      <c r="OB50" s="218"/>
      <c r="OC50" s="218"/>
      <c r="OD50" s="218"/>
      <c r="OE50" s="218"/>
      <c r="OF50" s="218"/>
      <c r="OG50" s="218"/>
      <c r="OH50" s="218"/>
      <c r="OI50" s="218"/>
      <c r="OJ50" s="218"/>
      <c r="OK50" s="218"/>
      <c r="OL50" s="218"/>
      <c r="OM50" s="218"/>
      <c r="ON50" s="218"/>
      <c r="OO50" s="218"/>
      <c r="OP50" s="218"/>
      <c r="OQ50" s="218"/>
      <c r="OR50" s="218"/>
      <c r="OS50" s="218"/>
      <c r="OT50" s="218"/>
      <c r="OU50" s="218"/>
      <c r="OV50" s="218"/>
      <c r="OW50" s="218"/>
      <c r="OX50" s="218"/>
      <c r="OY50" s="218"/>
      <c r="OZ50" s="218"/>
      <c r="PA50" s="218"/>
      <c r="PB50" s="218"/>
      <c r="PC50" s="218"/>
      <c r="PD50" s="218"/>
      <c r="PE50" s="218"/>
      <c r="PF50" s="218"/>
      <c r="PG50" s="218"/>
      <c r="PH50" s="218"/>
      <c r="PI50" s="218"/>
      <c r="PJ50" s="218"/>
      <c r="PK50" s="218"/>
      <c r="PL50" s="218"/>
      <c r="PM50" s="218"/>
      <c r="PN50" s="218"/>
      <c r="PO50" s="218"/>
      <c r="PP50" s="218"/>
      <c r="PQ50" s="218"/>
      <c r="PR50" s="218"/>
      <c r="PS50" s="218"/>
      <c r="PT50" s="218"/>
      <c r="PU50" s="218"/>
      <c r="PV50" s="218"/>
      <c r="PW50" s="218"/>
      <c r="PX50" s="218"/>
      <c r="PY50" s="218"/>
      <c r="PZ50" s="218"/>
      <c r="QA50" s="218"/>
      <c r="QB50" s="218"/>
      <c r="QC50" s="218"/>
      <c r="QD50" s="218"/>
      <c r="QE50" s="218"/>
      <c r="QF50" s="218"/>
      <c r="QG50" s="218"/>
      <c r="QH50" s="218"/>
      <c r="QI50" s="218"/>
      <c r="QJ50" s="218"/>
      <c r="QK50" s="218"/>
      <c r="QL50" s="218"/>
      <c r="QM50" s="218"/>
      <c r="QN50" s="218"/>
      <c r="QO50" s="218"/>
      <c r="QP50" s="218"/>
      <c r="QQ50" s="218"/>
      <c r="QR50" s="218"/>
      <c r="QS50" s="218"/>
      <c r="QT50" s="218"/>
    </row>
    <row r="51" spans="2:462" s="73" customFormat="1" ht="18" customHeight="1" x14ac:dyDescent="0.25">
      <c r="B51" s="60" t="str">
        <f>IF(Mitarbeiter!B43="","",Mitarbeiter!B43)</f>
        <v/>
      </c>
      <c r="C51" s="60" t="str">
        <f>IF(Mitarbeiter!C43="","",Mitarbeiter!C43)</f>
        <v/>
      </c>
      <c r="D51" s="60" t="str">
        <f>IF(Mitarbeiter!E43="","",Mitarbeiter!E43)</f>
        <v/>
      </c>
      <c r="E51" s="62">
        <f>IF(Mitarbeiter!W43="","",Mitarbeiter!W43)</f>
        <v>0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7"/>
      <c r="JP51" s="27"/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/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  <c r="MR51" s="27"/>
      <c r="MS51" s="27"/>
      <c r="MT51" s="27"/>
      <c r="MU51" s="27"/>
      <c r="MV51" s="27"/>
      <c r="MW51" s="27"/>
      <c r="MX51" s="27"/>
      <c r="MY51" s="27"/>
      <c r="MZ51" s="27"/>
      <c r="NA51" s="27"/>
      <c r="NB51" s="27"/>
      <c r="NC51" s="27"/>
      <c r="ND51" s="27"/>
      <c r="NE51" s="27"/>
      <c r="NF51" s="27"/>
      <c r="NG51" s="27"/>
      <c r="NH51" s="27"/>
      <c r="NI51" s="27"/>
      <c r="NJ51" s="27"/>
      <c r="NK51" s="27"/>
      <c r="NL51" s="27"/>
      <c r="NM51" s="27"/>
      <c r="NN51" s="27"/>
      <c r="NO51" s="27"/>
      <c r="NP51" s="27"/>
      <c r="NQ51" s="27"/>
      <c r="NR51" s="27"/>
      <c r="NS51" s="27"/>
      <c r="NT51" s="27"/>
      <c r="NU51" s="27"/>
      <c r="NV51" s="27"/>
      <c r="NW51" s="27"/>
      <c r="NX51" s="27"/>
      <c r="NY51" s="27"/>
      <c r="NZ51" s="27"/>
      <c r="OA51" s="27"/>
      <c r="OB51" s="27"/>
      <c r="OC51" s="27"/>
      <c r="OD51" s="27"/>
      <c r="OE51" s="27"/>
      <c r="OF51" s="27"/>
      <c r="OG51" s="27"/>
      <c r="OH51" s="27"/>
      <c r="OI51" s="27"/>
      <c r="OJ51" s="27"/>
      <c r="OK51" s="27"/>
      <c r="OL51" s="27"/>
      <c r="OM51" s="27"/>
      <c r="ON51" s="27"/>
      <c r="OO51" s="27"/>
      <c r="OP51" s="27"/>
      <c r="OQ51" s="27"/>
      <c r="OR51" s="27"/>
      <c r="OS51" s="27"/>
      <c r="OT51" s="27"/>
      <c r="OU51" s="27"/>
      <c r="OV51" s="27"/>
      <c r="OW51" s="27"/>
      <c r="OX51" s="27"/>
      <c r="OY51" s="27"/>
      <c r="OZ51" s="27"/>
      <c r="PA51" s="27"/>
      <c r="PB51" s="27"/>
      <c r="PC51" s="27"/>
      <c r="PD51" s="27"/>
      <c r="PE51" s="27"/>
      <c r="PF51" s="27"/>
      <c r="PG51" s="27"/>
      <c r="PH51" s="27"/>
      <c r="PI51" s="27"/>
      <c r="PJ51" s="27"/>
      <c r="PK51" s="27"/>
      <c r="PL51" s="27"/>
      <c r="PM51" s="27"/>
      <c r="PN51" s="27"/>
      <c r="PO51" s="27"/>
      <c r="PP51" s="27"/>
      <c r="PQ51" s="27"/>
      <c r="PR51" s="27"/>
      <c r="PS51" s="27"/>
      <c r="PT51" s="27"/>
      <c r="PU51" s="27"/>
      <c r="PV51" s="27"/>
      <c r="PW51" s="27"/>
      <c r="PX51" s="27"/>
      <c r="PY51" s="27"/>
      <c r="PZ51" s="27"/>
      <c r="QA51" s="27"/>
      <c r="QB51" s="27"/>
      <c r="QC51" s="27"/>
      <c r="QD51" s="27"/>
      <c r="QE51" s="27"/>
      <c r="QF51" s="27"/>
      <c r="QG51" s="27"/>
      <c r="QH51" s="27"/>
      <c r="QI51" s="27"/>
      <c r="QJ51" s="27"/>
      <c r="QK51" s="27"/>
      <c r="QL51" s="27"/>
      <c r="QM51" s="27"/>
      <c r="QN51" s="27"/>
      <c r="QO51" s="27"/>
      <c r="QP51" s="27"/>
      <c r="QQ51" s="27"/>
      <c r="QR51" s="27"/>
      <c r="QS51" s="27"/>
      <c r="QT51" s="27"/>
    </row>
    <row r="52" spans="2:462" s="73" customFormat="1" ht="18" customHeight="1" x14ac:dyDescent="0.25">
      <c r="B52" s="216" t="str">
        <f>IF(Mitarbeiter!B44="","",Mitarbeiter!B44)</f>
        <v/>
      </c>
      <c r="C52" s="216" t="str">
        <f>IF(Mitarbeiter!C44="","",Mitarbeiter!C44)</f>
        <v/>
      </c>
      <c r="D52" s="216" t="str">
        <f>IF(Mitarbeiter!E44="","",Mitarbeiter!E44)</f>
        <v/>
      </c>
      <c r="E52" s="217">
        <f>IF(Mitarbeiter!W44="","",Mitarbeiter!W44)</f>
        <v>0</v>
      </c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8"/>
      <c r="DS52" s="218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8"/>
      <c r="FE52" s="218"/>
      <c r="FF52" s="218"/>
      <c r="FG52" s="218"/>
      <c r="FH52" s="218"/>
      <c r="FI52" s="218"/>
      <c r="FJ52" s="218"/>
      <c r="FK52" s="218"/>
      <c r="FL52" s="218"/>
      <c r="FM52" s="218"/>
      <c r="FN52" s="218"/>
      <c r="FO52" s="218"/>
      <c r="FP52" s="218"/>
      <c r="FQ52" s="218"/>
      <c r="FR52" s="218"/>
      <c r="FS52" s="218"/>
      <c r="FT52" s="218"/>
      <c r="FU52" s="218"/>
      <c r="FV52" s="218"/>
      <c r="FW52" s="218"/>
      <c r="FX52" s="218"/>
      <c r="FY52" s="218"/>
      <c r="FZ52" s="218"/>
      <c r="GA52" s="218"/>
      <c r="GB52" s="218"/>
      <c r="GC52" s="218"/>
      <c r="GD52" s="218"/>
      <c r="GE52" s="218"/>
      <c r="GF52" s="218"/>
      <c r="GG52" s="218"/>
      <c r="GH52" s="218"/>
      <c r="GI52" s="218"/>
      <c r="GJ52" s="218"/>
      <c r="GK52" s="218"/>
      <c r="GL52" s="218"/>
      <c r="GM52" s="218"/>
      <c r="GN52" s="218"/>
      <c r="GO52" s="218"/>
      <c r="GP52" s="218"/>
      <c r="GQ52" s="218"/>
      <c r="GR52" s="218"/>
      <c r="GS52" s="218"/>
      <c r="GT52" s="218"/>
      <c r="GU52" s="218"/>
      <c r="GV52" s="218"/>
      <c r="GW52" s="218"/>
      <c r="GX52" s="218"/>
      <c r="GY52" s="218"/>
      <c r="GZ52" s="218"/>
      <c r="HA52" s="218"/>
      <c r="HB52" s="218"/>
      <c r="HC52" s="218"/>
      <c r="HD52" s="218"/>
      <c r="HE52" s="218"/>
      <c r="HF52" s="218"/>
      <c r="HG52" s="218"/>
      <c r="HH52" s="218"/>
      <c r="HI52" s="218"/>
      <c r="HJ52" s="218"/>
      <c r="HK52" s="218"/>
      <c r="HL52" s="218"/>
      <c r="HM52" s="218"/>
      <c r="HN52" s="218"/>
      <c r="HO52" s="218"/>
      <c r="HP52" s="218"/>
      <c r="HQ52" s="218"/>
      <c r="HR52" s="218"/>
      <c r="HS52" s="218"/>
      <c r="HT52" s="218"/>
      <c r="HU52" s="218"/>
      <c r="HV52" s="218"/>
      <c r="HW52" s="218"/>
      <c r="HX52" s="218"/>
      <c r="HY52" s="218"/>
      <c r="HZ52" s="218"/>
      <c r="IA52" s="218"/>
      <c r="IB52" s="218"/>
      <c r="IC52" s="218"/>
      <c r="ID52" s="218"/>
      <c r="IE52" s="218"/>
      <c r="IF52" s="218"/>
      <c r="IG52" s="218"/>
      <c r="IH52" s="218"/>
      <c r="II52" s="218"/>
      <c r="IJ52" s="218"/>
      <c r="IK52" s="218"/>
      <c r="IL52" s="218"/>
      <c r="IM52" s="218"/>
      <c r="IN52" s="218"/>
      <c r="IO52" s="218"/>
      <c r="IP52" s="218"/>
      <c r="IQ52" s="218"/>
      <c r="IR52" s="218"/>
      <c r="IS52" s="218"/>
      <c r="IT52" s="218"/>
      <c r="IU52" s="218"/>
      <c r="IV52" s="218"/>
      <c r="IW52" s="218"/>
      <c r="IX52" s="218"/>
      <c r="IY52" s="218"/>
      <c r="IZ52" s="218"/>
      <c r="JA52" s="218"/>
      <c r="JB52" s="218"/>
      <c r="JC52" s="218"/>
      <c r="JD52" s="218"/>
      <c r="JE52" s="218"/>
      <c r="JF52" s="218"/>
      <c r="JG52" s="218"/>
      <c r="JH52" s="218"/>
      <c r="JI52" s="218"/>
      <c r="JJ52" s="218"/>
      <c r="JK52" s="218"/>
      <c r="JL52" s="218"/>
      <c r="JM52" s="218"/>
      <c r="JN52" s="218"/>
      <c r="JO52" s="218"/>
      <c r="JP52" s="218"/>
      <c r="JQ52" s="218"/>
      <c r="JR52" s="218"/>
      <c r="JS52" s="218"/>
      <c r="JT52" s="218"/>
      <c r="JU52" s="218"/>
      <c r="JV52" s="218"/>
      <c r="JW52" s="218"/>
      <c r="JX52" s="218"/>
      <c r="JY52" s="218"/>
      <c r="JZ52" s="218"/>
      <c r="KA52" s="218"/>
      <c r="KB52" s="218"/>
      <c r="KC52" s="218"/>
      <c r="KD52" s="218"/>
      <c r="KE52" s="218"/>
      <c r="KF52" s="218"/>
      <c r="KG52" s="218"/>
      <c r="KH52" s="218"/>
      <c r="KI52" s="218"/>
      <c r="KJ52" s="218"/>
      <c r="KK52" s="218"/>
      <c r="KL52" s="218"/>
      <c r="KM52" s="218"/>
      <c r="KN52" s="218"/>
      <c r="KO52" s="218"/>
      <c r="KP52" s="218"/>
      <c r="KQ52" s="218"/>
      <c r="KR52" s="218"/>
      <c r="KS52" s="218"/>
      <c r="KT52" s="218"/>
      <c r="KU52" s="218"/>
      <c r="KV52" s="218"/>
      <c r="KW52" s="218"/>
      <c r="KX52" s="218"/>
      <c r="KY52" s="218"/>
      <c r="KZ52" s="218"/>
      <c r="LA52" s="218"/>
      <c r="LB52" s="218"/>
      <c r="LC52" s="218"/>
      <c r="LD52" s="218"/>
      <c r="LE52" s="218"/>
      <c r="LF52" s="218"/>
      <c r="LG52" s="218"/>
      <c r="LH52" s="218"/>
      <c r="LI52" s="218"/>
      <c r="LJ52" s="218"/>
      <c r="LK52" s="218"/>
      <c r="LL52" s="218"/>
      <c r="LM52" s="218"/>
      <c r="LN52" s="218"/>
      <c r="LO52" s="218"/>
      <c r="LP52" s="218"/>
      <c r="LQ52" s="218"/>
      <c r="LR52" s="218"/>
      <c r="LS52" s="218"/>
      <c r="LT52" s="218"/>
      <c r="LU52" s="218"/>
      <c r="LV52" s="218"/>
      <c r="LW52" s="218"/>
      <c r="LX52" s="218"/>
      <c r="LY52" s="218"/>
      <c r="LZ52" s="218"/>
      <c r="MA52" s="218"/>
      <c r="MB52" s="218"/>
      <c r="MC52" s="218"/>
      <c r="MD52" s="218"/>
      <c r="ME52" s="218"/>
      <c r="MF52" s="218"/>
      <c r="MG52" s="218"/>
      <c r="MH52" s="218"/>
      <c r="MI52" s="218"/>
      <c r="MJ52" s="218"/>
      <c r="MK52" s="218"/>
      <c r="ML52" s="218"/>
      <c r="MM52" s="218"/>
      <c r="MN52" s="218"/>
      <c r="MO52" s="218"/>
      <c r="MP52" s="218"/>
      <c r="MQ52" s="218"/>
      <c r="MR52" s="218"/>
      <c r="MS52" s="218"/>
      <c r="MT52" s="218"/>
      <c r="MU52" s="218"/>
      <c r="MV52" s="218"/>
      <c r="MW52" s="218"/>
      <c r="MX52" s="218"/>
      <c r="MY52" s="218"/>
      <c r="MZ52" s="218"/>
      <c r="NA52" s="218"/>
      <c r="NB52" s="218"/>
      <c r="NC52" s="218"/>
      <c r="ND52" s="218"/>
      <c r="NE52" s="218"/>
      <c r="NF52" s="218"/>
      <c r="NG52" s="218"/>
      <c r="NH52" s="218"/>
      <c r="NI52" s="218"/>
      <c r="NJ52" s="218"/>
      <c r="NK52" s="218"/>
      <c r="NL52" s="218"/>
      <c r="NM52" s="218"/>
      <c r="NN52" s="218"/>
      <c r="NO52" s="218"/>
      <c r="NP52" s="218"/>
      <c r="NQ52" s="218"/>
      <c r="NR52" s="218"/>
      <c r="NS52" s="218"/>
      <c r="NT52" s="218"/>
      <c r="NU52" s="218"/>
      <c r="NV52" s="218"/>
      <c r="NW52" s="218"/>
      <c r="NX52" s="218"/>
      <c r="NY52" s="218"/>
      <c r="NZ52" s="218"/>
      <c r="OA52" s="218"/>
      <c r="OB52" s="218"/>
      <c r="OC52" s="218"/>
      <c r="OD52" s="218"/>
      <c r="OE52" s="218"/>
      <c r="OF52" s="218"/>
      <c r="OG52" s="218"/>
      <c r="OH52" s="218"/>
      <c r="OI52" s="218"/>
      <c r="OJ52" s="218"/>
      <c r="OK52" s="218"/>
      <c r="OL52" s="218"/>
      <c r="OM52" s="218"/>
      <c r="ON52" s="218"/>
      <c r="OO52" s="218"/>
      <c r="OP52" s="218"/>
      <c r="OQ52" s="218"/>
      <c r="OR52" s="218"/>
      <c r="OS52" s="218"/>
      <c r="OT52" s="218"/>
      <c r="OU52" s="218"/>
      <c r="OV52" s="218"/>
      <c r="OW52" s="218"/>
      <c r="OX52" s="218"/>
      <c r="OY52" s="218"/>
      <c r="OZ52" s="218"/>
      <c r="PA52" s="218"/>
      <c r="PB52" s="218"/>
      <c r="PC52" s="218"/>
      <c r="PD52" s="218"/>
      <c r="PE52" s="218"/>
      <c r="PF52" s="218"/>
      <c r="PG52" s="218"/>
      <c r="PH52" s="218"/>
      <c r="PI52" s="218"/>
      <c r="PJ52" s="218"/>
      <c r="PK52" s="218"/>
      <c r="PL52" s="218"/>
      <c r="PM52" s="218"/>
      <c r="PN52" s="218"/>
      <c r="PO52" s="218"/>
      <c r="PP52" s="218"/>
      <c r="PQ52" s="218"/>
      <c r="PR52" s="218"/>
      <c r="PS52" s="218"/>
      <c r="PT52" s="218"/>
      <c r="PU52" s="218"/>
      <c r="PV52" s="218"/>
      <c r="PW52" s="218"/>
      <c r="PX52" s="218"/>
      <c r="PY52" s="218"/>
      <c r="PZ52" s="218"/>
      <c r="QA52" s="218"/>
      <c r="QB52" s="218"/>
      <c r="QC52" s="218"/>
      <c r="QD52" s="218"/>
      <c r="QE52" s="218"/>
      <c r="QF52" s="218"/>
      <c r="QG52" s="218"/>
      <c r="QH52" s="218"/>
      <c r="QI52" s="218"/>
      <c r="QJ52" s="218"/>
      <c r="QK52" s="218"/>
      <c r="QL52" s="218"/>
      <c r="QM52" s="218"/>
      <c r="QN52" s="218"/>
      <c r="QO52" s="218"/>
      <c r="QP52" s="218"/>
      <c r="QQ52" s="218"/>
      <c r="QR52" s="218"/>
      <c r="QS52" s="218"/>
      <c r="QT52" s="218"/>
    </row>
    <row r="53" spans="2:462" s="73" customFormat="1" ht="18" customHeight="1" x14ac:dyDescent="0.25">
      <c r="B53" s="60" t="str">
        <f>IF(Mitarbeiter!B45="","",Mitarbeiter!B45)</f>
        <v/>
      </c>
      <c r="C53" s="60" t="str">
        <f>IF(Mitarbeiter!C45="","",Mitarbeiter!C45)</f>
        <v/>
      </c>
      <c r="D53" s="60" t="str">
        <f>IF(Mitarbeiter!E45="","",Mitarbeiter!E45)</f>
        <v/>
      </c>
      <c r="E53" s="62">
        <f>IF(Mitarbeiter!W45="","",Mitarbeiter!W45)</f>
        <v>0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</row>
    <row r="54" spans="2:462" s="73" customFormat="1" ht="18" customHeight="1" x14ac:dyDescent="0.25">
      <c r="B54" s="216" t="str">
        <f>IF(Mitarbeiter!B46="","",Mitarbeiter!B46)</f>
        <v/>
      </c>
      <c r="C54" s="216" t="str">
        <f>IF(Mitarbeiter!C46="","",Mitarbeiter!C46)</f>
        <v/>
      </c>
      <c r="D54" s="216" t="str">
        <f>IF(Mitarbeiter!E46="","",Mitarbeiter!E46)</f>
        <v/>
      </c>
      <c r="E54" s="217">
        <f>IF(Mitarbeiter!W46="","",Mitarbeiter!W46)</f>
        <v>0</v>
      </c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  <c r="FX54" s="218"/>
      <c r="FY54" s="218"/>
      <c r="FZ54" s="218"/>
      <c r="GA54" s="218"/>
      <c r="GB54" s="218"/>
      <c r="GC54" s="218"/>
      <c r="GD54" s="218"/>
      <c r="GE54" s="218"/>
      <c r="GF54" s="218"/>
      <c r="GG54" s="218"/>
      <c r="GH54" s="218"/>
      <c r="GI54" s="218"/>
      <c r="GJ54" s="218"/>
      <c r="GK54" s="218"/>
      <c r="GL54" s="218"/>
      <c r="GM54" s="218"/>
      <c r="GN54" s="218"/>
      <c r="GO54" s="218"/>
      <c r="GP54" s="218"/>
      <c r="GQ54" s="218"/>
      <c r="GR54" s="218"/>
      <c r="GS54" s="218"/>
      <c r="GT54" s="218"/>
      <c r="GU54" s="218"/>
      <c r="GV54" s="218"/>
      <c r="GW54" s="218"/>
      <c r="GX54" s="218"/>
      <c r="GY54" s="218"/>
      <c r="GZ54" s="218"/>
      <c r="HA54" s="218"/>
      <c r="HB54" s="218"/>
      <c r="HC54" s="218"/>
      <c r="HD54" s="218"/>
      <c r="HE54" s="218"/>
      <c r="HF54" s="218"/>
      <c r="HG54" s="218"/>
      <c r="HH54" s="218"/>
      <c r="HI54" s="218"/>
      <c r="HJ54" s="218"/>
      <c r="HK54" s="218"/>
      <c r="HL54" s="218"/>
      <c r="HM54" s="218"/>
      <c r="HN54" s="218"/>
      <c r="HO54" s="218"/>
      <c r="HP54" s="218"/>
      <c r="HQ54" s="218"/>
      <c r="HR54" s="218"/>
      <c r="HS54" s="218"/>
      <c r="HT54" s="218"/>
      <c r="HU54" s="218"/>
      <c r="HV54" s="218"/>
      <c r="HW54" s="218"/>
      <c r="HX54" s="218"/>
      <c r="HY54" s="218"/>
      <c r="HZ54" s="218"/>
      <c r="IA54" s="218"/>
      <c r="IB54" s="218"/>
      <c r="IC54" s="218"/>
      <c r="ID54" s="218"/>
      <c r="IE54" s="218"/>
      <c r="IF54" s="218"/>
      <c r="IG54" s="218"/>
      <c r="IH54" s="218"/>
      <c r="II54" s="218"/>
      <c r="IJ54" s="218"/>
      <c r="IK54" s="218"/>
      <c r="IL54" s="218"/>
      <c r="IM54" s="218"/>
      <c r="IN54" s="218"/>
      <c r="IO54" s="218"/>
      <c r="IP54" s="218"/>
      <c r="IQ54" s="218"/>
      <c r="IR54" s="218"/>
      <c r="IS54" s="218"/>
      <c r="IT54" s="218"/>
      <c r="IU54" s="218"/>
      <c r="IV54" s="218"/>
      <c r="IW54" s="218"/>
      <c r="IX54" s="218"/>
      <c r="IY54" s="218"/>
      <c r="IZ54" s="218"/>
      <c r="JA54" s="218"/>
      <c r="JB54" s="218"/>
      <c r="JC54" s="218"/>
      <c r="JD54" s="218"/>
      <c r="JE54" s="218"/>
      <c r="JF54" s="218"/>
      <c r="JG54" s="218"/>
      <c r="JH54" s="218"/>
      <c r="JI54" s="218"/>
      <c r="JJ54" s="218"/>
      <c r="JK54" s="218"/>
      <c r="JL54" s="218"/>
      <c r="JM54" s="218"/>
      <c r="JN54" s="218"/>
      <c r="JO54" s="218"/>
      <c r="JP54" s="218"/>
      <c r="JQ54" s="218"/>
      <c r="JR54" s="218"/>
      <c r="JS54" s="218"/>
      <c r="JT54" s="218"/>
      <c r="JU54" s="218"/>
      <c r="JV54" s="218"/>
      <c r="JW54" s="218"/>
      <c r="JX54" s="218"/>
      <c r="JY54" s="218"/>
      <c r="JZ54" s="218"/>
      <c r="KA54" s="218"/>
      <c r="KB54" s="218"/>
      <c r="KC54" s="218"/>
      <c r="KD54" s="218"/>
      <c r="KE54" s="218"/>
      <c r="KF54" s="218"/>
      <c r="KG54" s="218"/>
      <c r="KH54" s="218"/>
      <c r="KI54" s="218"/>
      <c r="KJ54" s="218"/>
      <c r="KK54" s="218"/>
      <c r="KL54" s="218"/>
      <c r="KM54" s="218"/>
      <c r="KN54" s="218"/>
      <c r="KO54" s="218"/>
      <c r="KP54" s="218"/>
      <c r="KQ54" s="218"/>
      <c r="KR54" s="218"/>
      <c r="KS54" s="218"/>
      <c r="KT54" s="218"/>
      <c r="KU54" s="218"/>
      <c r="KV54" s="218"/>
      <c r="KW54" s="218"/>
      <c r="KX54" s="218"/>
      <c r="KY54" s="218"/>
      <c r="KZ54" s="218"/>
      <c r="LA54" s="218"/>
      <c r="LB54" s="218"/>
      <c r="LC54" s="218"/>
      <c r="LD54" s="218"/>
      <c r="LE54" s="218"/>
      <c r="LF54" s="218"/>
      <c r="LG54" s="218"/>
      <c r="LH54" s="218"/>
      <c r="LI54" s="218"/>
      <c r="LJ54" s="218"/>
      <c r="LK54" s="218"/>
      <c r="LL54" s="218"/>
      <c r="LM54" s="218"/>
      <c r="LN54" s="218"/>
      <c r="LO54" s="218"/>
      <c r="LP54" s="218"/>
      <c r="LQ54" s="218"/>
      <c r="LR54" s="218"/>
      <c r="LS54" s="218"/>
      <c r="LT54" s="218"/>
      <c r="LU54" s="218"/>
      <c r="LV54" s="218"/>
      <c r="LW54" s="218"/>
      <c r="LX54" s="218"/>
      <c r="LY54" s="218"/>
      <c r="LZ54" s="218"/>
      <c r="MA54" s="218"/>
      <c r="MB54" s="218"/>
      <c r="MC54" s="218"/>
      <c r="MD54" s="218"/>
      <c r="ME54" s="218"/>
      <c r="MF54" s="218"/>
      <c r="MG54" s="218"/>
      <c r="MH54" s="218"/>
      <c r="MI54" s="218"/>
      <c r="MJ54" s="218"/>
      <c r="MK54" s="218"/>
      <c r="ML54" s="218"/>
      <c r="MM54" s="218"/>
      <c r="MN54" s="218"/>
      <c r="MO54" s="218"/>
      <c r="MP54" s="218"/>
      <c r="MQ54" s="218"/>
      <c r="MR54" s="218"/>
      <c r="MS54" s="218"/>
      <c r="MT54" s="218"/>
      <c r="MU54" s="218"/>
      <c r="MV54" s="218"/>
      <c r="MW54" s="218"/>
      <c r="MX54" s="218"/>
      <c r="MY54" s="218"/>
      <c r="MZ54" s="218"/>
      <c r="NA54" s="218"/>
      <c r="NB54" s="218"/>
      <c r="NC54" s="218"/>
      <c r="ND54" s="218"/>
      <c r="NE54" s="218"/>
      <c r="NF54" s="218"/>
      <c r="NG54" s="218"/>
      <c r="NH54" s="218"/>
      <c r="NI54" s="218"/>
      <c r="NJ54" s="218"/>
      <c r="NK54" s="218"/>
      <c r="NL54" s="218"/>
      <c r="NM54" s="218"/>
      <c r="NN54" s="218"/>
      <c r="NO54" s="218"/>
      <c r="NP54" s="218"/>
      <c r="NQ54" s="218"/>
      <c r="NR54" s="218"/>
      <c r="NS54" s="218"/>
      <c r="NT54" s="218"/>
      <c r="NU54" s="218"/>
      <c r="NV54" s="218"/>
      <c r="NW54" s="218"/>
      <c r="NX54" s="218"/>
      <c r="NY54" s="218"/>
      <c r="NZ54" s="218"/>
      <c r="OA54" s="218"/>
      <c r="OB54" s="218"/>
      <c r="OC54" s="218"/>
      <c r="OD54" s="218"/>
      <c r="OE54" s="218"/>
      <c r="OF54" s="218"/>
      <c r="OG54" s="218"/>
      <c r="OH54" s="218"/>
      <c r="OI54" s="218"/>
      <c r="OJ54" s="218"/>
      <c r="OK54" s="218"/>
      <c r="OL54" s="218"/>
      <c r="OM54" s="218"/>
      <c r="ON54" s="218"/>
      <c r="OO54" s="218"/>
      <c r="OP54" s="218"/>
      <c r="OQ54" s="218"/>
      <c r="OR54" s="218"/>
      <c r="OS54" s="218"/>
      <c r="OT54" s="218"/>
      <c r="OU54" s="218"/>
      <c r="OV54" s="218"/>
      <c r="OW54" s="218"/>
      <c r="OX54" s="218"/>
      <c r="OY54" s="218"/>
      <c r="OZ54" s="218"/>
      <c r="PA54" s="218"/>
      <c r="PB54" s="218"/>
      <c r="PC54" s="218"/>
      <c r="PD54" s="218"/>
      <c r="PE54" s="218"/>
      <c r="PF54" s="218"/>
      <c r="PG54" s="218"/>
      <c r="PH54" s="218"/>
      <c r="PI54" s="218"/>
      <c r="PJ54" s="218"/>
      <c r="PK54" s="218"/>
      <c r="PL54" s="218"/>
      <c r="PM54" s="218"/>
      <c r="PN54" s="218"/>
      <c r="PO54" s="218"/>
      <c r="PP54" s="218"/>
      <c r="PQ54" s="218"/>
      <c r="PR54" s="218"/>
      <c r="PS54" s="218"/>
      <c r="PT54" s="218"/>
      <c r="PU54" s="218"/>
      <c r="PV54" s="218"/>
      <c r="PW54" s="218"/>
      <c r="PX54" s="218"/>
      <c r="PY54" s="218"/>
      <c r="PZ54" s="218"/>
      <c r="QA54" s="218"/>
      <c r="QB54" s="218"/>
      <c r="QC54" s="218"/>
      <c r="QD54" s="218"/>
      <c r="QE54" s="218"/>
      <c r="QF54" s="218"/>
      <c r="QG54" s="218"/>
      <c r="QH54" s="218"/>
      <c r="QI54" s="218"/>
      <c r="QJ54" s="218"/>
      <c r="QK54" s="218"/>
      <c r="QL54" s="218"/>
      <c r="QM54" s="218"/>
      <c r="QN54" s="218"/>
      <c r="QO54" s="218"/>
      <c r="QP54" s="218"/>
      <c r="QQ54" s="218"/>
      <c r="QR54" s="218"/>
      <c r="QS54" s="218"/>
      <c r="QT54" s="218"/>
    </row>
    <row r="55" spans="2:462" s="73" customFormat="1" ht="18" customHeight="1" x14ac:dyDescent="0.25">
      <c r="B55" s="60" t="str">
        <f>IF(Mitarbeiter!B47="","",Mitarbeiter!B47)</f>
        <v/>
      </c>
      <c r="C55" s="60" t="str">
        <f>IF(Mitarbeiter!C47="","",Mitarbeiter!C47)</f>
        <v/>
      </c>
      <c r="D55" s="60" t="str">
        <f>IF(Mitarbeiter!E47="","",Mitarbeiter!E47)</f>
        <v/>
      </c>
      <c r="E55" s="62">
        <f>IF(Mitarbeiter!W47="","",Mitarbeiter!W47)</f>
        <v>0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</row>
    <row r="56" spans="2:462" s="73" customFormat="1" ht="18" customHeight="1" x14ac:dyDescent="0.25">
      <c r="B56" s="216" t="str">
        <f>IF(Mitarbeiter!B48="","",Mitarbeiter!B48)</f>
        <v/>
      </c>
      <c r="C56" s="216" t="str">
        <f>IF(Mitarbeiter!C48="","",Mitarbeiter!C48)</f>
        <v/>
      </c>
      <c r="D56" s="216" t="str">
        <f>IF(Mitarbeiter!E48="","",Mitarbeiter!E48)</f>
        <v/>
      </c>
      <c r="E56" s="217">
        <f>IF(Mitarbeiter!W48="","",Mitarbeiter!W48)</f>
        <v>0</v>
      </c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18"/>
      <c r="BM56" s="218"/>
      <c r="BN56" s="218"/>
      <c r="BO56" s="218"/>
      <c r="BP56" s="218"/>
      <c r="BQ56" s="218"/>
      <c r="BR56" s="218"/>
      <c r="BS56" s="218"/>
      <c r="BT56" s="218"/>
      <c r="BU56" s="218"/>
      <c r="BV56" s="218"/>
      <c r="BW56" s="218"/>
      <c r="BX56" s="218"/>
      <c r="BY56" s="218"/>
      <c r="BZ56" s="218"/>
      <c r="CA56" s="218"/>
      <c r="CB56" s="218"/>
      <c r="CC56" s="218"/>
      <c r="CD56" s="218"/>
      <c r="CE56" s="218"/>
      <c r="CF56" s="218"/>
      <c r="CG56" s="218"/>
      <c r="CH56" s="218"/>
      <c r="CI56" s="218"/>
      <c r="CJ56" s="218"/>
      <c r="CK56" s="218"/>
      <c r="CL56" s="218"/>
      <c r="CM56" s="218"/>
      <c r="CN56" s="218"/>
      <c r="CO56" s="218"/>
      <c r="CP56" s="218"/>
      <c r="CQ56" s="218"/>
      <c r="CR56" s="218"/>
      <c r="CS56" s="218"/>
      <c r="CT56" s="218"/>
      <c r="CU56" s="218"/>
      <c r="CV56" s="218"/>
      <c r="CW56" s="218"/>
      <c r="CX56" s="218"/>
      <c r="CY56" s="218"/>
      <c r="CZ56" s="218"/>
      <c r="DA56" s="218"/>
      <c r="DB56" s="218"/>
      <c r="DC56" s="218"/>
      <c r="DD56" s="218"/>
      <c r="DE56" s="218"/>
      <c r="DF56" s="218"/>
      <c r="DG56" s="218"/>
      <c r="DH56" s="218"/>
      <c r="DI56" s="218"/>
      <c r="DJ56" s="218"/>
      <c r="DK56" s="218"/>
      <c r="DL56" s="218"/>
      <c r="DM56" s="218"/>
      <c r="DN56" s="218"/>
      <c r="DO56" s="218"/>
      <c r="DP56" s="218"/>
      <c r="DQ56" s="218"/>
      <c r="DR56" s="218"/>
      <c r="DS56" s="218"/>
      <c r="DT56" s="218"/>
      <c r="DU56" s="218"/>
      <c r="DV56" s="218"/>
      <c r="DW56" s="218"/>
      <c r="DX56" s="218"/>
      <c r="DY56" s="218"/>
      <c r="DZ56" s="218"/>
      <c r="EA56" s="218"/>
      <c r="EB56" s="218"/>
      <c r="EC56" s="218"/>
      <c r="ED56" s="218"/>
      <c r="EE56" s="218"/>
      <c r="EF56" s="218"/>
      <c r="EG56" s="218"/>
      <c r="EH56" s="218"/>
      <c r="EI56" s="218"/>
      <c r="EJ56" s="218"/>
      <c r="EK56" s="218"/>
      <c r="EL56" s="218"/>
      <c r="EM56" s="218"/>
      <c r="EN56" s="218"/>
      <c r="EO56" s="218"/>
      <c r="EP56" s="218"/>
      <c r="EQ56" s="218"/>
      <c r="ER56" s="218"/>
      <c r="ES56" s="218"/>
      <c r="ET56" s="218"/>
      <c r="EU56" s="218"/>
      <c r="EV56" s="218"/>
      <c r="EW56" s="218"/>
      <c r="EX56" s="218"/>
      <c r="EY56" s="218"/>
      <c r="EZ56" s="218"/>
      <c r="FA56" s="218"/>
      <c r="FB56" s="218"/>
      <c r="FC56" s="218"/>
      <c r="FD56" s="218"/>
      <c r="FE56" s="218"/>
      <c r="FF56" s="218"/>
      <c r="FG56" s="218"/>
      <c r="FH56" s="218"/>
      <c r="FI56" s="218"/>
      <c r="FJ56" s="218"/>
      <c r="FK56" s="218"/>
      <c r="FL56" s="218"/>
      <c r="FM56" s="218"/>
      <c r="FN56" s="218"/>
      <c r="FO56" s="218"/>
      <c r="FP56" s="218"/>
      <c r="FQ56" s="218"/>
      <c r="FR56" s="218"/>
      <c r="FS56" s="218"/>
      <c r="FT56" s="218"/>
      <c r="FU56" s="218"/>
      <c r="FV56" s="218"/>
      <c r="FW56" s="218"/>
      <c r="FX56" s="218"/>
      <c r="FY56" s="218"/>
      <c r="FZ56" s="218"/>
      <c r="GA56" s="218"/>
      <c r="GB56" s="218"/>
      <c r="GC56" s="218"/>
      <c r="GD56" s="218"/>
      <c r="GE56" s="218"/>
      <c r="GF56" s="218"/>
      <c r="GG56" s="218"/>
      <c r="GH56" s="218"/>
      <c r="GI56" s="218"/>
      <c r="GJ56" s="218"/>
      <c r="GK56" s="218"/>
      <c r="GL56" s="218"/>
      <c r="GM56" s="218"/>
      <c r="GN56" s="218"/>
      <c r="GO56" s="218"/>
      <c r="GP56" s="218"/>
      <c r="GQ56" s="218"/>
      <c r="GR56" s="218"/>
      <c r="GS56" s="218"/>
      <c r="GT56" s="218"/>
      <c r="GU56" s="218"/>
      <c r="GV56" s="218"/>
      <c r="GW56" s="218"/>
      <c r="GX56" s="218"/>
      <c r="GY56" s="218"/>
      <c r="GZ56" s="218"/>
      <c r="HA56" s="218"/>
      <c r="HB56" s="218"/>
      <c r="HC56" s="218"/>
      <c r="HD56" s="218"/>
      <c r="HE56" s="218"/>
      <c r="HF56" s="218"/>
      <c r="HG56" s="218"/>
      <c r="HH56" s="218"/>
      <c r="HI56" s="218"/>
      <c r="HJ56" s="218"/>
      <c r="HK56" s="218"/>
      <c r="HL56" s="218"/>
      <c r="HM56" s="218"/>
      <c r="HN56" s="218"/>
      <c r="HO56" s="218"/>
      <c r="HP56" s="218"/>
      <c r="HQ56" s="218"/>
      <c r="HR56" s="218"/>
      <c r="HS56" s="218"/>
      <c r="HT56" s="218"/>
      <c r="HU56" s="218"/>
      <c r="HV56" s="218"/>
      <c r="HW56" s="218"/>
      <c r="HX56" s="218"/>
      <c r="HY56" s="218"/>
      <c r="HZ56" s="218"/>
      <c r="IA56" s="218"/>
      <c r="IB56" s="218"/>
      <c r="IC56" s="218"/>
      <c r="ID56" s="218"/>
      <c r="IE56" s="218"/>
      <c r="IF56" s="218"/>
      <c r="IG56" s="218"/>
      <c r="IH56" s="218"/>
      <c r="II56" s="218"/>
      <c r="IJ56" s="218"/>
      <c r="IK56" s="218"/>
      <c r="IL56" s="218"/>
      <c r="IM56" s="218"/>
      <c r="IN56" s="218"/>
      <c r="IO56" s="218"/>
      <c r="IP56" s="218"/>
      <c r="IQ56" s="218"/>
      <c r="IR56" s="218"/>
      <c r="IS56" s="218"/>
      <c r="IT56" s="218"/>
      <c r="IU56" s="218"/>
      <c r="IV56" s="218"/>
      <c r="IW56" s="218"/>
      <c r="IX56" s="218"/>
      <c r="IY56" s="218"/>
      <c r="IZ56" s="218"/>
      <c r="JA56" s="218"/>
      <c r="JB56" s="218"/>
      <c r="JC56" s="218"/>
      <c r="JD56" s="218"/>
      <c r="JE56" s="218"/>
      <c r="JF56" s="218"/>
      <c r="JG56" s="218"/>
      <c r="JH56" s="218"/>
      <c r="JI56" s="218"/>
      <c r="JJ56" s="218"/>
      <c r="JK56" s="218"/>
      <c r="JL56" s="218"/>
      <c r="JM56" s="218"/>
      <c r="JN56" s="218"/>
      <c r="JO56" s="218"/>
      <c r="JP56" s="218"/>
      <c r="JQ56" s="218"/>
      <c r="JR56" s="218"/>
      <c r="JS56" s="218"/>
      <c r="JT56" s="218"/>
      <c r="JU56" s="218"/>
      <c r="JV56" s="218"/>
      <c r="JW56" s="218"/>
      <c r="JX56" s="218"/>
      <c r="JY56" s="218"/>
      <c r="JZ56" s="218"/>
      <c r="KA56" s="218"/>
      <c r="KB56" s="218"/>
      <c r="KC56" s="218"/>
      <c r="KD56" s="218"/>
      <c r="KE56" s="218"/>
      <c r="KF56" s="218"/>
      <c r="KG56" s="218"/>
      <c r="KH56" s="218"/>
      <c r="KI56" s="218"/>
      <c r="KJ56" s="218"/>
      <c r="KK56" s="218"/>
      <c r="KL56" s="218"/>
      <c r="KM56" s="218"/>
      <c r="KN56" s="218"/>
      <c r="KO56" s="218"/>
      <c r="KP56" s="218"/>
      <c r="KQ56" s="218"/>
      <c r="KR56" s="218"/>
      <c r="KS56" s="218"/>
      <c r="KT56" s="218"/>
      <c r="KU56" s="218"/>
      <c r="KV56" s="218"/>
      <c r="KW56" s="218"/>
      <c r="KX56" s="218"/>
      <c r="KY56" s="218"/>
      <c r="KZ56" s="218"/>
      <c r="LA56" s="218"/>
      <c r="LB56" s="218"/>
      <c r="LC56" s="218"/>
      <c r="LD56" s="218"/>
      <c r="LE56" s="218"/>
      <c r="LF56" s="218"/>
      <c r="LG56" s="218"/>
      <c r="LH56" s="218"/>
      <c r="LI56" s="218"/>
      <c r="LJ56" s="218"/>
      <c r="LK56" s="218"/>
      <c r="LL56" s="218"/>
      <c r="LM56" s="218"/>
      <c r="LN56" s="218"/>
      <c r="LO56" s="218"/>
      <c r="LP56" s="218"/>
      <c r="LQ56" s="218"/>
      <c r="LR56" s="218"/>
      <c r="LS56" s="218"/>
      <c r="LT56" s="218"/>
      <c r="LU56" s="218"/>
      <c r="LV56" s="218"/>
      <c r="LW56" s="218"/>
      <c r="LX56" s="218"/>
      <c r="LY56" s="218"/>
      <c r="LZ56" s="218"/>
      <c r="MA56" s="218"/>
      <c r="MB56" s="218"/>
      <c r="MC56" s="218"/>
      <c r="MD56" s="218"/>
      <c r="ME56" s="218"/>
      <c r="MF56" s="218"/>
      <c r="MG56" s="218"/>
      <c r="MH56" s="218"/>
      <c r="MI56" s="218"/>
      <c r="MJ56" s="218"/>
      <c r="MK56" s="218"/>
      <c r="ML56" s="218"/>
      <c r="MM56" s="218"/>
      <c r="MN56" s="218"/>
      <c r="MO56" s="218"/>
      <c r="MP56" s="218"/>
      <c r="MQ56" s="218"/>
      <c r="MR56" s="218"/>
      <c r="MS56" s="218"/>
      <c r="MT56" s="218"/>
      <c r="MU56" s="218"/>
      <c r="MV56" s="218"/>
      <c r="MW56" s="218"/>
      <c r="MX56" s="218"/>
      <c r="MY56" s="218"/>
      <c r="MZ56" s="218"/>
      <c r="NA56" s="218"/>
      <c r="NB56" s="218"/>
      <c r="NC56" s="218"/>
      <c r="ND56" s="218"/>
      <c r="NE56" s="218"/>
      <c r="NF56" s="218"/>
      <c r="NG56" s="218"/>
      <c r="NH56" s="218"/>
      <c r="NI56" s="218"/>
      <c r="NJ56" s="218"/>
      <c r="NK56" s="218"/>
      <c r="NL56" s="218"/>
      <c r="NM56" s="218"/>
      <c r="NN56" s="218"/>
      <c r="NO56" s="218"/>
      <c r="NP56" s="218"/>
      <c r="NQ56" s="218"/>
      <c r="NR56" s="218"/>
      <c r="NS56" s="218"/>
      <c r="NT56" s="218"/>
      <c r="NU56" s="218"/>
      <c r="NV56" s="218"/>
      <c r="NW56" s="218"/>
      <c r="NX56" s="218"/>
      <c r="NY56" s="218"/>
      <c r="NZ56" s="218"/>
      <c r="OA56" s="218"/>
      <c r="OB56" s="218"/>
      <c r="OC56" s="218"/>
      <c r="OD56" s="218"/>
      <c r="OE56" s="218"/>
      <c r="OF56" s="218"/>
      <c r="OG56" s="218"/>
      <c r="OH56" s="218"/>
      <c r="OI56" s="218"/>
      <c r="OJ56" s="218"/>
      <c r="OK56" s="218"/>
      <c r="OL56" s="218"/>
      <c r="OM56" s="218"/>
      <c r="ON56" s="218"/>
      <c r="OO56" s="218"/>
      <c r="OP56" s="218"/>
      <c r="OQ56" s="218"/>
      <c r="OR56" s="218"/>
      <c r="OS56" s="218"/>
      <c r="OT56" s="218"/>
      <c r="OU56" s="218"/>
      <c r="OV56" s="218"/>
      <c r="OW56" s="218"/>
      <c r="OX56" s="218"/>
      <c r="OY56" s="218"/>
      <c r="OZ56" s="218"/>
      <c r="PA56" s="218"/>
      <c r="PB56" s="218"/>
      <c r="PC56" s="218"/>
      <c r="PD56" s="218"/>
      <c r="PE56" s="218"/>
      <c r="PF56" s="218"/>
      <c r="PG56" s="218"/>
      <c r="PH56" s="218"/>
      <c r="PI56" s="218"/>
      <c r="PJ56" s="218"/>
      <c r="PK56" s="218"/>
      <c r="PL56" s="218"/>
      <c r="PM56" s="218"/>
      <c r="PN56" s="218"/>
      <c r="PO56" s="218"/>
      <c r="PP56" s="218"/>
      <c r="PQ56" s="218"/>
      <c r="PR56" s="218"/>
      <c r="PS56" s="218"/>
      <c r="PT56" s="218"/>
      <c r="PU56" s="218"/>
      <c r="PV56" s="218"/>
      <c r="PW56" s="218"/>
      <c r="PX56" s="218"/>
      <c r="PY56" s="218"/>
      <c r="PZ56" s="218"/>
      <c r="QA56" s="218"/>
      <c r="QB56" s="218"/>
      <c r="QC56" s="218"/>
      <c r="QD56" s="218"/>
      <c r="QE56" s="218"/>
      <c r="QF56" s="218"/>
      <c r="QG56" s="218"/>
      <c r="QH56" s="218"/>
      <c r="QI56" s="218"/>
      <c r="QJ56" s="218"/>
      <c r="QK56" s="218"/>
      <c r="QL56" s="218"/>
      <c r="QM56" s="218"/>
      <c r="QN56" s="218"/>
      <c r="QO56" s="218"/>
      <c r="QP56" s="218"/>
      <c r="QQ56" s="218"/>
      <c r="QR56" s="218"/>
      <c r="QS56" s="218"/>
      <c r="QT56" s="218"/>
    </row>
    <row r="57" spans="2:462" s="73" customFormat="1" ht="18" customHeight="1" x14ac:dyDescent="0.25">
      <c r="B57" s="60" t="str">
        <f>IF(Mitarbeiter!B49="","",Mitarbeiter!B49)</f>
        <v/>
      </c>
      <c r="C57" s="60" t="str">
        <f>IF(Mitarbeiter!C49="","",Mitarbeiter!C49)</f>
        <v/>
      </c>
      <c r="D57" s="60" t="str">
        <f>IF(Mitarbeiter!E49="","",Mitarbeiter!E49)</f>
        <v/>
      </c>
      <c r="E57" s="62">
        <f>IF(Mitarbeiter!W49="","",Mitarbeiter!W49)</f>
        <v>0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7"/>
      <c r="JP57" s="27"/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7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  <c r="OA57" s="27"/>
      <c r="OB57" s="27"/>
      <c r="OC57" s="27"/>
      <c r="OD57" s="27"/>
      <c r="OE57" s="27"/>
      <c r="OF57" s="27"/>
      <c r="OG57" s="27"/>
      <c r="OH57" s="27"/>
      <c r="OI57" s="27"/>
      <c r="OJ57" s="27"/>
      <c r="OK57" s="27"/>
      <c r="OL57" s="27"/>
      <c r="OM57" s="27"/>
      <c r="ON57" s="27"/>
      <c r="OO57" s="27"/>
      <c r="OP57" s="27"/>
      <c r="OQ57" s="27"/>
      <c r="OR57" s="27"/>
      <c r="OS57" s="27"/>
      <c r="OT57" s="27"/>
      <c r="OU57" s="27"/>
      <c r="OV57" s="27"/>
      <c r="OW57" s="27"/>
      <c r="OX57" s="27"/>
      <c r="OY57" s="27"/>
      <c r="OZ57" s="27"/>
      <c r="PA57" s="27"/>
      <c r="PB57" s="27"/>
      <c r="PC57" s="27"/>
      <c r="PD57" s="27"/>
      <c r="PE57" s="27"/>
      <c r="PF57" s="27"/>
      <c r="PG57" s="27"/>
      <c r="PH57" s="27"/>
      <c r="PI57" s="27"/>
      <c r="PJ57" s="27"/>
      <c r="PK57" s="27"/>
      <c r="PL57" s="27"/>
      <c r="PM57" s="27"/>
      <c r="PN57" s="27"/>
      <c r="PO57" s="27"/>
      <c r="PP57" s="27"/>
      <c r="PQ57" s="27"/>
      <c r="PR57" s="27"/>
      <c r="PS57" s="27"/>
      <c r="PT57" s="27"/>
      <c r="PU57" s="27"/>
      <c r="PV57" s="27"/>
      <c r="PW57" s="27"/>
      <c r="PX57" s="27"/>
      <c r="PY57" s="27"/>
      <c r="PZ57" s="27"/>
      <c r="QA57" s="27"/>
      <c r="QB57" s="27"/>
      <c r="QC57" s="27"/>
      <c r="QD57" s="27"/>
      <c r="QE57" s="27"/>
      <c r="QF57" s="27"/>
      <c r="QG57" s="27"/>
      <c r="QH57" s="27"/>
      <c r="QI57" s="27"/>
      <c r="QJ57" s="27"/>
      <c r="QK57" s="27"/>
      <c r="QL57" s="27"/>
      <c r="QM57" s="27"/>
      <c r="QN57" s="27"/>
      <c r="QO57" s="27"/>
      <c r="QP57" s="27"/>
      <c r="QQ57" s="27"/>
      <c r="QR57" s="27"/>
      <c r="QS57" s="27"/>
      <c r="QT57" s="27"/>
    </row>
    <row r="58" spans="2:462" s="73" customFormat="1" ht="18" customHeight="1" x14ac:dyDescent="0.25">
      <c r="B58" s="216" t="str">
        <f>IF(Mitarbeiter!B50="","",Mitarbeiter!B50)</f>
        <v/>
      </c>
      <c r="C58" s="216" t="str">
        <f>IF(Mitarbeiter!C50="","",Mitarbeiter!C50)</f>
        <v/>
      </c>
      <c r="D58" s="216" t="str">
        <f>IF(Mitarbeiter!E50="","",Mitarbeiter!E50)</f>
        <v/>
      </c>
      <c r="E58" s="217">
        <f>IF(Mitarbeiter!W50="","",Mitarbeiter!W50)</f>
        <v>0</v>
      </c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8"/>
      <c r="CC58" s="218"/>
      <c r="CD58" s="218"/>
      <c r="CE58" s="218"/>
      <c r="CF58" s="218"/>
      <c r="CG58" s="218"/>
      <c r="CH58" s="218"/>
      <c r="CI58" s="218"/>
      <c r="CJ58" s="218"/>
      <c r="CK58" s="218"/>
      <c r="CL58" s="218"/>
      <c r="CM58" s="218"/>
      <c r="CN58" s="218"/>
      <c r="CO58" s="218"/>
      <c r="CP58" s="218"/>
      <c r="CQ58" s="218"/>
      <c r="CR58" s="218"/>
      <c r="CS58" s="218"/>
      <c r="CT58" s="218"/>
      <c r="CU58" s="218"/>
      <c r="CV58" s="218"/>
      <c r="CW58" s="218"/>
      <c r="CX58" s="218"/>
      <c r="CY58" s="218"/>
      <c r="CZ58" s="218"/>
      <c r="DA58" s="218"/>
      <c r="DB58" s="218"/>
      <c r="DC58" s="218"/>
      <c r="DD58" s="218"/>
      <c r="DE58" s="218"/>
      <c r="DF58" s="218"/>
      <c r="DG58" s="218"/>
      <c r="DH58" s="218"/>
      <c r="DI58" s="218"/>
      <c r="DJ58" s="218"/>
      <c r="DK58" s="218"/>
      <c r="DL58" s="218"/>
      <c r="DM58" s="218"/>
      <c r="DN58" s="218"/>
      <c r="DO58" s="218"/>
      <c r="DP58" s="218"/>
      <c r="DQ58" s="218"/>
      <c r="DR58" s="218"/>
      <c r="DS58" s="218"/>
      <c r="DT58" s="218"/>
      <c r="DU58" s="218"/>
      <c r="DV58" s="218"/>
      <c r="DW58" s="218"/>
      <c r="DX58" s="218"/>
      <c r="DY58" s="218"/>
      <c r="DZ58" s="218"/>
      <c r="EA58" s="218"/>
      <c r="EB58" s="218"/>
      <c r="EC58" s="218"/>
      <c r="ED58" s="218"/>
      <c r="EE58" s="218"/>
      <c r="EF58" s="218"/>
      <c r="EG58" s="218"/>
      <c r="EH58" s="218"/>
      <c r="EI58" s="218"/>
      <c r="EJ58" s="218"/>
      <c r="EK58" s="218"/>
      <c r="EL58" s="218"/>
      <c r="EM58" s="218"/>
      <c r="EN58" s="218"/>
      <c r="EO58" s="218"/>
      <c r="EP58" s="218"/>
      <c r="EQ58" s="218"/>
      <c r="ER58" s="218"/>
      <c r="ES58" s="218"/>
      <c r="ET58" s="218"/>
      <c r="EU58" s="218"/>
      <c r="EV58" s="218"/>
      <c r="EW58" s="218"/>
      <c r="EX58" s="218"/>
      <c r="EY58" s="218"/>
      <c r="EZ58" s="218"/>
      <c r="FA58" s="218"/>
      <c r="FB58" s="218"/>
      <c r="FC58" s="218"/>
      <c r="FD58" s="218"/>
      <c r="FE58" s="218"/>
      <c r="FF58" s="218"/>
      <c r="FG58" s="218"/>
      <c r="FH58" s="218"/>
      <c r="FI58" s="218"/>
      <c r="FJ58" s="218"/>
      <c r="FK58" s="218"/>
      <c r="FL58" s="218"/>
      <c r="FM58" s="218"/>
      <c r="FN58" s="218"/>
      <c r="FO58" s="218"/>
      <c r="FP58" s="218"/>
      <c r="FQ58" s="218"/>
      <c r="FR58" s="218"/>
      <c r="FS58" s="218"/>
      <c r="FT58" s="218"/>
      <c r="FU58" s="218"/>
      <c r="FV58" s="218"/>
      <c r="FW58" s="218"/>
      <c r="FX58" s="218"/>
      <c r="FY58" s="218"/>
      <c r="FZ58" s="218"/>
      <c r="GA58" s="218"/>
      <c r="GB58" s="218"/>
      <c r="GC58" s="218"/>
      <c r="GD58" s="218"/>
      <c r="GE58" s="218"/>
      <c r="GF58" s="218"/>
      <c r="GG58" s="218"/>
      <c r="GH58" s="218"/>
      <c r="GI58" s="218"/>
      <c r="GJ58" s="218"/>
      <c r="GK58" s="218"/>
      <c r="GL58" s="218"/>
      <c r="GM58" s="218"/>
      <c r="GN58" s="218"/>
      <c r="GO58" s="218"/>
      <c r="GP58" s="218"/>
      <c r="GQ58" s="218"/>
      <c r="GR58" s="218"/>
      <c r="GS58" s="218"/>
      <c r="GT58" s="218"/>
      <c r="GU58" s="218"/>
      <c r="GV58" s="218"/>
      <c r="GW58" s="218"/>
      <c r="GX58" s="218"/>
      <c r="GY58" s="218"/>
      <c r="GZ58" s="218"/>
      <c r="HA58" s="218"/>
      <c r="HB58" s="218"/>
      <c r="HC58" s="218"/>
      <c r="HD58" s="218"/>
      <c r="HE58" s="218"/>
      <c r="HF58" s="218"/>
      <c r="HG58" s="218"/>
      <c r="HH58" s="218"/>
      <c r="HI58" s="218"/>
      <c r="HJ58" s="218"/>
      <c r="HK58" s="218"/>
      <c r="HL58" s="218"/>
      <c r="HM58" s="218"/>
      <c r="HN58" s="218"/>
      <c r="HO58" s="218"/>
      <c r="HP58" s="218"/>
      <c r="HQ58" s="218"/>
      <c r="HR58" s="218"/>
      <c r="HS58" s="218"/>
      <c r="HT58" s="218"/>
      <c r="HU58" s="218"/>
      <c r="HV58" s="218"/>
      <c r="HW58" s="218"/>
      <c r="HX58" s="218"/>
      <c r="HY58" s="218"/>
      <c r="HZ58" s="218"/>
      <c r="IA58" s="218"/>
      <c r="IB58" s="218"/>
      <c r="IC58" s="218"/>
      <c r="ID58" s="218"/>
      <c r="IE58" s="218"/>
      <c r="IF58" s="218"/>
      <c r="IG58" s="218"/>
      <c r="IH58" s="218"/>
      <c r="II58" s="218"/>
      <c r="IJ58" s="218"/>
      <c r="IK58" s="218"/>
      <c r="IL58" s="218"/>
      <c r="IM58" s="218"/>
      <c r="IN58" s="218"/>
      <c r="IO58" s="218"/>
      <c r="IP58" s="218"/>
      <c r="IQ58" s="218"/>
      <c r="IR58" s="218"/>
      <c r="IS58" s="218"/>
      <c r="IT58" s="218"/>
      <c r="IU58" s="218"/>
      <c r="IV58" s="218"/>
      <c r="IW58" s="218"/>
      <c r="IX58" s="218"/>
      <c r="IY58" s="218"/>
      <c r="IZ58" s="218"/>
      <c r="JA58" s="218"/>
      <c r="JB58" s="218"/>
      <c r="JC58" s="218"/>
      <c r="JD58" s="218"/>
      <c r="JE58" s="218"/>
      <c r="JF58" s="218"/>
      <c r="JG58" s="218"/>
      <c r="JH58" s="218"/>
      <c r="JI58" s="218"/>
      <c r="JJ58" s="218"/>
      <c r="JK58" s="218"/>
      <c r="JL58" s="218"/>
      <c r="JM58" s="218"/>
      <c r="JN58" s="218"/>
      <c r="JO58" s="218"/>
      <c r="JP58" s="218"/>
      <c r="JQ58" s="218"/>
      <c r="JR58" s="218"/>
      <c r="JS58" s="218"/>
      <c r="JT58" s="218"/>
      <c r="JU58" s="218"/>
      <c r="JV58" s="218"/>
      <c r="JW58" s="218"/>
      <c r="JX58" s="218"/>
      <c r="JY58" s="218"/>
      <c r="JZ58" s="218"/>
      <c r="KA58" s="218"/>
      <c r="KB58" s="218"/>
      <c r="KC58" s="218"/>
      <c r="KD58" s="218"/>
      <c r="KE58" s="218"/>
      <c r="KF58" s="218"/>
      <c r="KG58" s="218"/>
      <c r="KH58" s="218"/>
      <c r="KI58" s="218"/>
      <c r="KJ58" s="218"/>
      <c r="KK58" s="218"/>
      <c r="KL58" s="218"/>
      <c r="KM58" s="218"/>
      <c r="KN58" s="218"/>
      <c r="KO58" s="218"/>
      <c r="KP58" s="218"/>
      <c r="KQ58" s="218"/>
      <c r="KR58" s="218"/>
      <c r="KS58" s="218"/>
      <c r="KT58" s="218"/>
      <c r="KU58" s="218"/>
      <c r="KV58" s="218"/>
      <c r="KW58" s="218"/>
      <c r="KX58" s="218"/>
      <c r="KY58" s="218"/>
      <c r="KZ58" s="218"/>
      <c r="LA58" s="218"/>
      <c r="LB58" s="218"/>
      <c r="LC58" s="218"/>
      <c r="LD58" s="218"/>
      <c r="LE58" s="218"/>
      <c r="LF58" s="218"/>
      <c r="LG58" s="218"/>
      <c r="LH58" s="218"/>
      <c r="LI58" s="218"/>
      <c r="LJ58" s="218"/>
      <c r="LK58" s="218"/>
      <c r="LL58" s="218"/>
      <c r="LM58" s="218"/>
      <c r="LN58" s="218"/>
      <c r="LO58" s="218"/>
      <c r="LP58" s="218"/>
      <c r="LQ58" s="218"/>
      <c r="LR58" s="218"/>
      <c r="LS58" s="218"/>
      <c r="LT58" s="218"/>
      <c r="LU58" s="218"/>
      <c r="LV58" s="218"/>
      <c r="LW58" s="218"/>
      <c r="LX58" s="218"/>
      <c r="LY58" s="218"/>
      <c r="LZ58" s="218"/>
      <c r="MA58" s="218"/>
      <c r="MB58" s="218"/>
      <c r="MC58" s="218"/>
      <c r="MD58" s="218"/>
      <c r="ME58" s="218"/>
      <c r="MF58" s="218"/>
      <c r="MG58" s="218"/>
      <c r="MH58" s="218"/>
      <c r="MI58" s="218"/>
      <c r="MJ58" s="218"/>
      <c r="MK58" s="218"/>
      <c r="ML58" s="218"/>
      <c r="MM58" s="218"/>
      <c r="MN58" s="218"/>
      <c r="MO58" s="218"/>
      <c r="MP58" s="218"/>
      <c r="MQ58" s="218"/>
      <c r="MR58" s="218"/>
      <c r="MS58" s="218"/>
      <c r="MT58" s="218"/>
      <c r="MU58" s="218"/>
      <c r="MV58" s="218"/>
      <c r="MW58" s="218"/>
      <c r="MX58" s="218"/>
      <c r="MY58" s="218"/>
      <c r="MZ58" s="218"/>
      <c r="NA58" s="218"/>
      <c r="NB58" s="218"/>
      <c r="NC58" s="218"/>
      <c r="ND58" s="218"/>
      <c r="NE58" s="218"/>
      <c r="NF58" s="218"/>
      <c r="NG58" s="218"/>
      <c r="NH58" s="218"/>
      <c r="NI58" s="218"/>
      <c r="NJ58" s="218"/>
      <c r="NK58" s="218"/>
      <c r="NL58" s="218"/>
      <c r="NM58" s="218"/>
      <c r="NN58" s="218"/>
      <c r="NO58" s="218"/>
      <c r="NP58" s="218"/>
      <c r="NQ58" s="218"/>
      <c r="NR58" s="218"/>
      <c r="NS58" s="218"/>
      <c r="NT58" s="218"/>
      <c r="NU58" s="218"/>
      <c r="NV58" s="218"/>
      <c r="NW58" s="218"/>
      <c r="NX58" s="218"/>
      <c r="NY58" s="218"/>
      <c r="NZ58" s="218"/>
      <c r="OA58" s="218"/>
      <c r="OB58" s="218"/>
      <c r="OC58" s="218"/>
      <c r="OD58" s="218"/>
      <c r="OE58" s="218"/>
      <c r="OF58" s="218"/>
      <c r="OG58" s="218"/>
      <c r="OH58" s="218"/>
      <c r="OI58" s="218"/>
      <c r="OJ58" s="218"/>
      <c r="OK58" s="218"/>
      <c r="OL58" s="218"/>
      <c r="OM58" s="218"/>
      <c r="ON58" s="218"/>
      <c r="OO58" s="218"/>
      <c r="OP58" s="218"/>
      <c r="OQ58" s="218"/>
      <c r="OR58" s="218"/>
      <c r="OS58" s="218"/>
      <c r="OT58" s="218"/>
      <c r="OU58" s="218"/>
      <c r="OV58" s="218"/>
      <c r="OW58" s="218"/>
      <c r="OX58" s="218"/>
      <c r="OY58" s="218"/>
      <c r="OZ58" s="218"/>
      <c r="PA58" s="218"/>
      <c r="PB58" s="218"/>
      <c r="PC58" s="218"/>
      <c r="PD58" s="218"/>
      <c r="PE58" s="218"/>
      <c r="PF58" s="218"/>
      <c r="PG58" s="218"/>
      <c r="PH58" s="218"/>
      <c r="PI58" s="218"/>
      <c r="PJ58" s="218"/>
      <c r="PK58" s="218"/>
      <c r="PL58" s="218"/>
      <c r="PM58" s="218"/>
      <c r="PN58" s="218"/>
      <c r="PO58" s="218"/>
      <c r="PP58" s="218"/>
      <c r="PQ58" s="218"/>
      <c r="PR58" s="218"/>
      <c r="PS58" s="218"/>
      <c r="PT58" s="218"/>
      <c r="PU58" s="218"/>
      <c r="PV58" s="218"/>
      <c r="PW58" s="218"/>
      <c r="PX58" s="218"/>
      <c r="PY58" s="218"/>
      <c r="PZ58" s="218"/>
      <c r="QA58" s="218"/>
      <c r="QB58" s="218"/>
      <c r="QC58" s="218"/>
      <c r="QD58" s="218"/>
      <c r="QE58" s="218"/>
      <c r="QF58" s="218"/>
      <c r="QG58" s="218"/>
      <c r="QH58" s="218"/>
      <c r="QI58" s="218"/>
      <c r="QJ58" s="218"/>
      <c r="QK58" s="218"/>
      <c r="QL58" s="218"/>
      <c r="QM58" s="218"/>
      <c r="QN58" s="218"/>
      <c r="QO58" s="218"/>
      <c r="QP58" s="218"/>
      <c r="QQ58" s="218"/>
      <c r="QR58" s="218"/>
      <c r="QS58" s="218"/>
      <c r="QT58" s="218"/>
    </row>
    <row r="59" spans="2:462" s="73" customFormat="1" ht="18" customHeight="1" x14ac:dyDescent="0.25">
      <c r="B59" s="60" t="str">
        <f>IF(Mitarbeiter!B51="","",Mitarbeiter!B51)</f>
        <v/>
      </c>
      <c r="C59" s="60" t="str">
        <f>IF(Mitarbeiter!C51="","",Mitarbeiter!C51)</f>
        <v/>
      </c>
      <c r="D59" s="60" t="str">
        <f>IF(Mitarbeiter!E51="","",Mitarbeiter!E51)</f>
        <v/>
      </c>
      <c r="E59" s="62">
        <f>IF(Mitarbeiter!W51="","",Mitarbeiter!W51)</f>
        <v>0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  <c r="ND59" s="27"/>
      <c r="NE59" s="27"/>
      <c r="NF59" s="27"/>
      <c r="NG59" s="27"/>
      <c r="NH59" s="27"/>
      <c r="NI59" s="27"/>
      <c r="NJ59" s="27"/>
      <c r="NK59" s="27"/>
      <c r="NL59" s="27"/>
      <c r="NM59" s="27"/>
      <c r="NN59" s="27"/>
      <c r="NO59" s="27"/>
      <c r="NP59" s="27"/>
      <c r="NQ59" s="27"/>
      <c r="NR59" s="27"/>
      <c r="NS59" s="27"/>
      <c r="NT59" s="27"/>
      <c r="NU59" s="27"/>
      <c r="NV59" s="27"/>
      <c r="NW59" s="27"/>
      <c r="NX59" s="27"/>
      <c r="NY59" s="27"/>
      <c r="NZ59" s="27"/>
      <c r="OA59" s="27"/>
      <c r="OB59" s="27"/>
      <c r="OC59" s="27"/>
      <c r="OD59" s="27"/>
      <c r="OE59" s="27"/>
      <c r="OF59" s="27"/>
      <c r="OG59" s="27"/>
      <c r="OH59" s="27"/>
      <c r="OI59" s="27"/>
      <c r="OJ59" s="27"/>
      <c r="OK59" s="27"/>
      <c r="OL59" s="27"/>
      <c r="OM59" s="27"/>
      <c r="ON59" s="27"/>
      <c r="OO59" s="27"/>
      <c r="OP59" s="27"/>
      <c r="OQ59" s="27"/>
      <c r="OR59" s="27"/>
      <c r="OS59" s="27"/>
      <c r="OT59" s="27"/>
      <c r="OU59" s="27"/>
      <c r="OV59" s="27"/>
      <c r="OW59" s="27"/>
      <c r="OX59" s="27"/>
      <c r="OY59" s="27"/>
      <c r="OZ59" s="27"/>
      <c r="PA59" s="27"/>
      <c r="PB59" s="27"/>
      <c r="PC59" s="27"/>
      <c r="PD59" s="27"/>
      <c r="PE59" s="27"/>
      <c r="PF59" s="27"/>
      <c r="PG59" s="27"/>
      <c r="PH59" s="27"/>
      <c r="PI59" s="27"/>
      <c r="PJ59" s="27"/>
      <c r="PK59" s="27"/>
      <c r="PL59" s="27"/>
      <c r="PM59" s="27"/>
      <c r="PN59" s="27"/>
      <c r="PO59" s="27"/>
      <c r="PP59" s="27"/>
      <c r="PQ59" s="27"/>
      <c r="PR59" s="27"/>
      <c r="PS59" s="27"/>
      <c r="PT59" s="27"/>
      <c r="PU59" s="27"/>
      <c r="PV59" s="27"/>
      <c r="PW59" s="27"/>
      <c r="PX59" s="27"/>
      <c r="PY59" s="27"/>
      <c r="PZ59" s="27"/>
      <c r="QA59" s="27"/>
      <c r="QB59" s="27"/>
      <c r="QC59" s="27"/>
      <c r="QD59" s="27"/>
      <c r="QE59" s="27"/>
      <c r="QF59" s="27"/>
      <c r="QG59" s="27"/>
      <c r="QH59" s="27"/>
      <c r="QI59" s="27"/>
      <c r="QJ59" s="27"/>
      <c r="QK59" s="27"/>
      <c r="QL59" s="27"/>
      <c r="QM59" s="27"/>
      <c r="QN59" s="27"/>
      <c r="QO59" s="27"/>
      <c r="QP59" s="27"/>
      <c r="QQ59" s="27"/>
      <c r="QR59" s="27"/>
      <c r="QS59" s="27"/>
      <c r="QT59" s="27"/>
    </row>
    <row r="60" spans="2:462" s="73" customFormat="1" ht="18" customHeight="1" x14ac:dyDescent="0.25">
      <c r="B60" s="216" t="str">
        <f>IF(Mitarbeiter!B52="","",Mitarbeiter!B52)</f>
        <v/>
      </c>
      <c r="C60" s="216" t="str">
        <f>IF(Mitarbeiter!C52="","",Mitarbeiter!C52)</f>
        <v/>
      </c>
      <c r="D60" s="216" t="str">
        <f>IF(Mitarbeiter!E52="","",Mitarbeiter!E52)</f>
        <v/>
      </c>
      <c r="E60" s="217">
        <f>IF(Mitarbeiter!W52="","",Mitarbeiter!W52)</f>
        <v>0</v>
      </c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  <c r="FX60" s="218"/>
      <c r="FY60" s="218"/>
      <c r="FZ60" s="218"/>
      <c r="GA60" s="218"/>
      <c r="GB60" s="218"/>
      <c r="GC60" s="218"/>
      <c r="GD60" s="218"/>
      <c r="GE60" s="218"/>
      <c r="GF60" s="218"/>
      <c r="GG60" s="218"/>
      <c r="GH60" s="218"/>
      <c r="GI60" s="218"/>
      <c r="GJ60" s="218"/>
      <c r="GK60" s="218"/>
      <c r="GL60" s="218"/>
      <c r="GM60" s="218"/>
      <c r="GN60" s="218"/>
      <c r="GO60" s="218"/>
      <c r="GP60" s="218"/>
      <c r="GQ60" s="218"/>
      <c r="GR60" s="218"/>
      <c r="GS60" s="218"/>
      <c r="GT60" s="218"/>
      <c r="GU60" s="218"/>
      <c r="GV60" s="218"/>
      <c r="GW60" s="218"/>
      <c r="GX60" s="218"/>
      <c r="GY60" s="218"/>
      <c r="GZ60" s="218"/>
      <c r="HA60" s="218"/>
      <c r="HB60" s="218"/>
      <c r="HC60" s="218"/>
      <c r="HD60" s="218"/>
      <c r="HE60" s="218"/>
      <c r="HF60" s="218"/>
      <c r="HG60" s="218"/>
      <c r="HH60" s="218"/>
      <c r="HI60" s="218"/>
      <c r="HJ60" s="218"/>
      <c r="HK60" s="218"/>
      <c r="HL60" s="218"/>
      <c r="HM60" s="218"/>
      <c r="HN60" s="218"/>
      <c r="HO60" s="218"/>
      <c r="HP60" s="218"/>
      <c r="HQ60" s="218"/>
      <c r="HR60" s="218"/>
      <c r="HS60" s="218"/>
      <c r="HT60" s="218"/>
      <c r="HU60" s="218"/>
      <c r="HV60" s="218"/>
      <c r="HW60" s="218"/>
      <c r="HX60" s="218"/>
      <c r="HY60" s="218"/>
      <c r="HZ60" s="218"/>
      <c r="IA60" s="218"/>
      <c r="IB60" s="218"/>
      <c r="IC60" s="218"/>
      <c r="ID60" s="218"/>
      <c r="IE60" s="218"/>
      <c r="IF60" s="218"/>
      <c r="IG60" s="218"/>
      <c r="IH60" s="218"/>
      <c r="II60" s="218"/>
      <c r="IJ60" s="218"/>
      <c r="IK60" s="218"/>
      <c r="IL60" s="218"/>
      <c r="IM60" s="218"/>
      <c r="IN60" s="218"/>
      <c r="IO60" s="218"/>
      <c r="IP60" s="218"/>
      <c r="IQ60" s="218"/>
      <c r="IR60" s="218"/>
      <c r="IS60" s="218"/>
      <c r="IT60" s="218"/>
      <c r="IU60" s="218"/>
      <c r="IV60" s="218"/>
      <c r="IW60" s="218"/>
      <c r="IX60" s="218"/>
      <c r="IY60" s="218"/>
      <c r="IZ60" s="218"/>
      <c r="JA60" s="218"/>
      <c r="JB60" s="218"/>
      <c r="JC60" s="218"/>
      <c r="JD60" s="218"/>
      <c r="JE60" s="218"/>
      <c r="JF60" s="218"/>
      <c r="JG60" s="218"/>
      <c r="JH60" s="218"/>
      <c r="JI60" s="218"/>
      <c r="JJ60" s="218"/>
      <c r="JK60" s="218"/>
      <c r="JL60" s="218"/>
      <c r="JM60" s="218"/>
      <c r="JN60" s="218"/>
      <c r="JO60" s="218"/>
      <c r="JP60" s="218"/>
      <c r="JQ60" s="218"/>
      <c r="JR60" s="218"/>
      <c r="JS60" s="218"/>
      <c r="JT60" s="218"/>
      <c r="JU60" s="218"/>
      <c r="JV60" s="218"/>
      <c r="JW60" s="218"/>
      <c r="JX60" s="218"/>
      <c r="JY60" s="218"/>
      <c r="JZ60" s="218"/>
      <c r="KA60" s="218"/>
      <c r="KB60" s="218"/>
      <c r="KC60" s="218"/>
      <c r="KD60" s="218"/>
      <c r="KE60" s="218"/>
      <c r="KF60" s="218"/>
      <c r="KG60" s="218"/>
      <c r="KH60" s="218"/>
      <c r="KI60" s="218"/>
      <c r="KJ60" s="218"/>
      <c r="KK60" s="218"/>
      <c r="KL60" s="218"/>
      <c r="KM60" s="218"/>
      <c r="KN60" s="218"/>
      <c r="KO60" s="218"/>
      <c r="KP60" s="218"/>
      <c r="KQ60" s="218"/>
      <c r="KR60" s="218"/>
      <c r="KS60" s="218"/>
      <c r="KT60" s="218"/>
      <c r="KU60" s="218"/>
      <c r="KV60" s="218"/>
      <c r="KW60" s="218"/>
      <c r="KX60" s="218"/>
      <c r="KY60" s="218"/>
      <c r="KZ60" s="218"/>
      <c r="LA60" s="218"/>
      <c r="LB60" s="218"/>
      <c r="LC60" s="218"/>
      <c r="LD60" s="218"/>
      <c r="LE60" s="218"/>
      <c r="LF60" s="218"/>
      <c r="LG60" s="218"/>
      <c r="LH60" s="218"/>
      <c r="LI60" s="218"/>
      <c r="LJ60" s="218"/>
      <c r="LK60" s="218"/>
      <c r="LL60" s="218"/>
      <c r="LM60" s="218"/>
      <c r="LN60" s="218"/>
      <c r="LO60" s="218"/>
      <c r="LP60" s="218"/>
      <c r="LQ60" s="218"/>
      <c r="LR60" s="218"/>
      <c r="LS60" s="218"/>
      <c r="LT60" s="218"/>
      <c r="LU60" s="218"/>
      <c r="LV60" s="218"/>
      <c r="LW60" s="218"/>
      <c r="LX60" s="218"/>
      <c r="LY60" s="218"/>
      <c r="LZ60" s="218"/>
      <c r="MA60" s="218"/>
      <c r="MB60" s="218"/>
      <c r="MC60" s="218"/>
      <c r="MD60" s="218"/>
      <c r="ME60" s="218"/>
      <c r="MF60" s="218"/>
      <c r="MG60" s="218"/>
      <c r="MH60" s="218"/>
      <c r="MI60" s="218"/>
      <c r="MJ60" s="218"/>
      <c r="MK60" s="218"/>
      <c r="ML60" s="218"/>
      <c r="MM60" s="218"/>
      <c r="MN60" s="218"/>
      <c r="MO60" s="218"/>
      <c r="MP60" s="218"/>
      <c r="MQ60" s="218"/>
      <c r="MR60" s="218"/>
      <c r="MS60" s="218"/>
      <c r="MT60" s="218"/>
      <c r="MU60" s="218"/>
      <c r="MV60" s="218"/>
      <c r="MW60" s="218"/>
      <c r="MX60" s="218"/>
      <c r="MY60" s="218"/>
      <c r="MZ60" s="218"/>
      <c r="NA60" s="218"/>
      <c r="NB60" s="218"/>
      <c r="NC60" s="218"/>
      <c r="ND60" s="218"/>
      <c r="NE60" s="218"/>
      <c r="NF60" s="218"/>
      <c r="NG60" s="218"/>
      <c r="NH60" s="218"/>
      <c r="NI60" s="218"/>
      <c r="NJ60" s="218"/>
      <c r="NK60" s="218"/>
      <c r="NL60" s="218"/>
      <c r="NM60" s="218"/>
      <c r="NN60" s="218"/>
      <c r="NO60" s="218"/>
      <c r="NP60" s="218"/>
      <c r="NQ60" s="218"/>
      <c r="NR60" s="218"/>
      <c r="NS60" s="218"/>
      <c r="NT60" s="218"/>
      <c r="NU60" s="218"/>
      <c r="NV60" s="218"/>
      <c r="NW60" s="218"/>
      <c r="NX60" s="218"/>
      <c r="NY60" s="218"/>
      <c r="NZ60" s="218"/>
      <c r="OA60" s="218"/>
      <c r="OB60" s="218"/>
      <c r="OC60" s="218"/>
      <c r="OD60" s="218"/>
      <c r="OE60" s="218"/>
      <c r="OF60" s="218"/>
      <c r="OG60" s="218"/>
      <c r="OH60" s="218"/>
      <c r="OI60" s="218"/>
      <c r="OJ60" s="218"/>
      <c r="OK60" s="218"/>
      <c r="OL60" s="218"/>
      <c r="OM60" s="218"/>
      <c r="ON60" s="218"/>
      <c r="OO60" s="218"/>
      <c r="OP60" s="218"/>
      <c r="OQ60" s="218"/>
      <c r="OR60" s="218"/>
      <c r="OS60" s="218"/>
      <c r="OT60" s="218"/>
      <c r="OU60" s="218"/>
      <c r="OV60" s="218"/>
      <c r="OW60" s="218"/>
      <c r="OX60" s="218"/>
      <c r="OY60" s="218"/>
      <c r="OZ60" s="218"/>
      <c r="PA60" s="218"/>
      <c r="PB60" s="218"/>
      <c r="PC60" s="218"/>
      <c r="PD60" s="218"/>
      <c r="PE60" s="218"/>
      <c r="PF60" s="218"/>
      <c r="PG60" s="218"/>
      <c r="PH60" s="218"/>
      <c r="PI60" s="218"/>
      <c r="PJ60" s="218"/>
      <c r="PK60" s="218"/>
      <c r="PL60" s="218"/>
      <c r="PM60" s="218"/>
      <c r="PN60" s="218"/>
      <c r="PO60" s="218"/>
      <c r="PP60" s="218"/>
      <c r="PQ60" s="218"/>
      <c r="PR60" s="218"/>
      <c r="PS60" s="218"/>
      <c r="PT60" s="218"/>
      <c r="PU60" s="218"/>
      <c r="PV60" s="218"/>
      <c r="PW60" s="218"/>
      <c r="PX60" s="218"/>
      <c r="PY60" s="218"/>
      <c r="PZ60" s="218"/>
      <c r="QA60" s="218"/>
      <c r="QB60" s="218"/>
      <c r="QC60" s="218"/>
      <c r="QD60" s="218"/>
      <c r="QE60" s="218"/>
      <c r="QF60" s="218"/>
      <c r="QG60" s="218"/>
      <c r="QH60" s="218"/>
      <c r="QI60" s="218"/>
      <c r="QJ60" s="218"/>
      <c r="QK60" s="218"/>
      <c r="QL60" s="218"/>
      <c r="QM60" s="218"/>
      <c r="QN60" s="218"/>
      <c r="QO60" s="218"/>
      <c r="QP60" s="218"/>
      <c r="QQ60" s="218"/>
      <c r="QR60" s="218"/>
      <c r="QS60" s="218"/>
      <c r="QT60" s="218"/>
    </row>
    <row r="61" spans="2:462" s="73" customFormat="1" ht="18" customHeight="1" x14ac:dyDescent="0.25">
      <c r="B61" s="60" t="str">
        <f>IF(Mitarbeiter!B53="","",Mitarbeiter!B53)</f>
        <v/>
      </c>
      <c r="C61" s="60" t="str">
        <f>IF(Mitarbeiter!C53="","",Mitarbeiter!C53)</f>
        <v/>
      </c>
      <c r="D61" s="60" t="str">
        <f>IF(Mitarbeiter!E53="","",Mitarbeiter!E53)</f>
        <v/>
      </c>
      <c r="E61" s="62">
        <f>IF(Mitarbeiter!W53="","",Mitarbeiter!W53)</f>
        <v>0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7"/>
      <c r="JP61" s="27"/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/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  <c r="LT61" s="27"/>
      <c r="LU61" s="27"/>
      <c r="LV61" s="27"/>
      <c r="LW61" s="27"/>
      <c r="LX61" s="27"/>
      <c r="LY61" s="27"/>
      <c r="LZ61" s="27"/>
      <c r="MA61" s="27"/>
      <c r="MB61" s="27"/>
      <c r="MC61" s="27"/>
      <c r="MD61" s="27"/>
      <c r="ME61" s="27"/>
      <c r="MF61" s="27"/>
      <c r="MG61" s="27"/>
      <c r="MH61" s="27"/>
      <c r="MI61" s="27"/>
      <c r="MJ61" s="27"/>
      <c r="MK61" s="27"/>
      <c r="ML61" s="27"/>
      <c r="MM61" s="27"/>
      <c r="MN61" s="27"/>
      <c r="MO61" s="27"/>
      <c r="MP61" s="27"/>
      <c r="MQ61" s="27"/>
      <c r="MR61" s="27"/>
      <c r="MS61" s="27"/>
      <c r="MT61" s="27"/>
      <c r="MU61" s="27"/>
      <c r="MV61" s="27"/>
      <c r="MW61" s="27"/>
      <c r="MX61" s="27"/>
      <c r="MY61" s="27"/>
      <c r="MZ61" s="27"/>
      <c r="NA61" s="27"/>
      <c r="NB61" s="27"/>
      <c r="NC61" s="27"/>
      <c r="ND61" s="27"/>
      <c r="NE61" s="27"/>
      <c r="NF61" s="27"/>
      <c r="NG61" s="27"/>
      <c r="NH61" s="27"/>
      <c r="NI61" s="27"/>
      <c r="NJ61" s="27"/>
      <c r="NK61" s="27"/>
      <c r="NL61" s="27"/>
      <c r="NM61" s="27"/>
      <c r="NN61" s="27"/>
      <c r="NO61" s="27"/>
      <c r="NP61" s="27"/>
      <c r="NQ61" s="27"/>
      <c r="NR61" s="27"/>
      <c r="NS61" s="27"/>
      <c r="NT61" s="27"/>
      <c r="NU61" s="27"/>
      <c r="NV61" s="27"/>
      <c r="NW61" s="27"/>
      <c r="NX61" s="27"/>
      <c r="NY61" s="27"/>
      <c r="NZ61" s="27"/>
      <c r="OA61" s="27"/>
      <c r="OB61" s="27"/>
      <c r="OC61" s="27"/>
      <c r="OD61" s="27"/>
      <c r="OE61" s="27"/>
      <c r="OF61" s="27"/>
      <c r="OG61" s="27"/>
      <c r="OH61" s="27"/>
      <c r="OI61" s="27"/>
      <c r="OJ61" s="27"/>
      <c r="OK61" s="27"/>
      <c r="OL61" s="27"/>
      <c r="OM61" s="27"/>
      <c r="ON61" s="27"/>
      <c r="OO61" s="27"/>
      <c r="OP61" s="27"/>
      <c r="OQ61" s="27"/>
      <c r="OR61" s="27"/>
      <c r="OS61" s="27"/>
      <c r="OT61" s="27"/>
      <c r="OU61" s="27"/>
      <c r="OV61" s="27"/>
      <c r="OW61" s="27"/>
      <c r="OX61" s="27"/>
      <c r="OY61" s="27"/>
      <c r="OZ61" s="27"/>
      <c r="PA61" s="27"/>
      <c r="PB61" s="27"/>
      <c r="PC61" s="27"/>
      <c r="PD61" s="27"/>
      <c r="PE61" s="27"/>
      <c r="PF61" s="27"/>
      <c r="PG61" s="27"/>
      <c r="PH61" s="27"/>
      <c r="PI61" s="27"/>
      <c r="PJ61" s="27"/>
      <c r="PK61" s="27"/>
      <c r="PL61" s="27"/>
      <c r="PM61" s="27"/>
      <c r="PN61" s="27"/>
      <c r="PO61" s="27"/>
      <c r="PP61" s="27"/>
      <c r="PQ61" s="27"/>
      <c r="PR61" s="27"/>
      <c r="PS61" s="27"/>
      <c r="PT61" s="27"/>
      <c r="PU61" s="27"/>
      <c r="PV61" s="27"/>
      <c r="PW61" s="27"/>
      <c r="PX61" s="27"/>
      <c r="PY61" s="27"/>
      <c r="PZ61" s="27"/>
      <c r="QA61" s="27"/>
      <c r="QB61" s="27"/>
      <c r="QC61" s="27"/>
      <c r="QD61" s="27"/>
      <c r="QE61" s="27"/>
      <c r="QF61" s="27"/>
      <c r="QG61" s="27"/>
      <c r="QH61" s="27"/>
      <c r="QI61" s="27"/>
      <c r="QJ61" s="27"/>
      <c r="QK61" s="27"/>
      <c r="QL61" s="27"/>
      <c r="QM61" s="27"/>
      <c r="QN61" s="27"/>
      <c r="QO61" s="27"/>
      <c r="QP61" s="27"/>
      <c r="QQ61" s="27"/>
      <c r="QR61" s="27"/>
      <c r="QS61" s="27"/>
      <c r="QT61" s="27"/>
    </row>
    <row r="62" spans="2:462" s="73" customFormat="1" ht="18" customHeight="1" x14ac:dyDescent="0.25">
      <c r="B62" s="216" t="str">
        <f>IF(Mitarbeiter!B54="","",Mitarbeiter!B54)</f>
        <v/>
      </c>
      <c r="C62" s="216" t="str">
        <f>IF(Mitarbeiter!C54="","",Mitarbeiter!C54)</f>
        <v/>
      </c>
      <c r="D62" s="216" t="str">
        <f>IF(Mitarbeiter!E54="","",Mitarbeiter!E54)</f>
        <v/>
      </c>
      <c r="E62" s="217">
        <f>IF(Mitarbeiter!W54="","",Mitarbeiter!W54)</f>
        <v>0</v>
      </c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8"/>
      <c r="FE62" s="218"/>
      <c r="FF62" s="218"/>
      <c r="FG62" s="218"/>
      <c r="FH62" s="218"/>
      <c r="FI62" s="218"/>
      <c r="FJ62" s="218"/>
      <c r="FK62" s="218"/>
      <c r="FL62" s="218"/>
      <c r="FM62" s="218"/>
      <c r="FN62" s="218"/>
      <c r="FO62" s="218"/>
      <c r="FP62" s="218"/>
      <c r="FQ62" s="218"/>
      <c r="FR62" s="218"/>
      <c r="FS62" s="218"/>
      <c r="FT62" s="218"/>
      <c r="FU62" s="218"/>
      <c r="FV62" s="218"/>
      <c r="FW62" s="218"/>
      <c r="FX62" s="218"/>
      <c r="FY62" s="218"/>
      <c r="FZ62" s="218"/>
      <c r="GA62" s="218"/>
      <c r="GB62" s="218"/>
      <c r="GC62" s="218"/>
      <c r="GD62" s="218"/>
      <c r="GE62" s="218"/>
      <c r="GF62" s="218"/>
      <c r="GG62" s="218"/>
      <c r="GH62" s="218"/>
      <c r="GI62" s="218"/>
      <c r="GJ62" s="218"/>
      <c r="GK62" s="218"/>
      <c r="GL62" s="218"/>
      <c r="GM62" s="218"/>
      <c r="GN62" s="218"/>
      <c r="GO62" s="218"/>
      <c r="GP62" s="218"/>
      <c r="GQ62" s="218"/>
      <c r="GR62" s="218"/>
      <c r="GS62" s="218"/>
      <c r="GT62" s="218"/>
      <c r="GU62" s="218"/>
      <c r="GV62" s="218"/>
      <c r="GW62" s="218"/>
      <c r="GX62" s="218"/>
      <c r="GY62" s="218"/>
      <c r="GZ62" s="218"/>
      <c r="HA62" s="218"/>
      <c r="HB62" s="218"/>
      <c r="HC62" s="218"/>
      <c r="HD62" s="218"/>
      <c r="HE62" s="218"/>
      <c r="HF62" s="218"/>
      <c r="HG62" s="218"/>
      <c r="HH62" s="218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  <c r="IE62" s="218"/>
      <c r="IF62" s="218"/>
      <c r="IG62" s="218"/>
      <c r="IH62" s="218"/>
      <c r="II62" s="218"/>
      <c r="IJ62" s="218"/>
      <c r="IK62" s="218"/>
      <c r="IL62" s="218"/>
      <c r="IM62" s="218"/>
      <c r="IN62" s="218"/>
      <c r="IO62" s="218"/>
      <c r="IP62" s="218"/>
      <c r="IQ62" s="218"/>
      <c r="IR62" s="218"/>
      <c r="IS62" s="218"/>
      <c r="IT62" s="218"/>
      <c r="IU62" s="218"/>
      <c r="IV62" s="218"/>
      <c r="IW62" s="218"/>
      <c r="IX62" s="218"/>
      <c r="IY62" s="218"/>
      <c r="IZ62" s="218"/>
      <c r="JA62" s="218"/>
      <c r="JB62" s="218"/>
      <c r="JC62" s="218"/>
      <c r="JD62" s="218"/>
      <c r="JE62" s="218"/>
      <c r="JF62" s="218"/>
      <c r="JG62" s="218"/>
      <c r="JH62" s="218"/>
      <c r="JI62" s="218"/>
      <c r="JJ62" s="218"/>
      <c r="JK62" s="218"/>
      <c r="JL62" s="218"/>
      <c r="JM62" s="218"/>
      <c r="JN62" s="218"/>
      <c r="JO62" s="218"/>
      <c r="JP62" s="218"/>
      <c r="JQ62" s="218"/>
      <c r="JR62" s="218"/>
      <c r="JS62" s="218"/>
      <c r="JT62" s="218"/>
      <c r="JU62" s="218"/>
      <c r="JV62" s="218"/>
      <c r="JW62" s="218"/>
      <c r="JX62" s="218"/>
      <c r="JY62" s="218"/>
      <c r="JZ62" s="218"/>
      <c r="KA62" s="218"/>
      <c r="KB62" s="218"/>
      <c r="KC62" s="218"/>
      <c r="KD62" s="218"/>
      <c r="KE62" s="218"/>
      <c r="KF62" s="218"/>
      <c r="KG62" s="218"/>
      <c r="KH62" s="218"/>
      <c r="KI62" s="218"/>
      <c r="KJ62" s="218"/>
      <c r="KK62" s="218"/>
      <c r="KL62" s="218"/>
      <c r="KM62" s="218"/>
      <c r="KN62" s="218"/>
      <c r="KO62" s="218"/>
      <c r="KP62" s="218"/>
      <c r="KQ62" s="218"/>
      <c r="KR62" s="218"/>
      <c r="KS62" s="218"/>
      <c r="KT62" s="218"/>
      <c r="KU62" s="218"/>
      <c r="KV62" s="218"/>
      <c r="KW62" s="218"/>
      <c r="KX62" s="218"/>
      <c r="KY62" s="218"/>
      <c r="KZ62" s="218"/>
      <c r="LA62" s="218"/>
      <c r="LB62" s="218"/>
      <c r="LC62" s="218"/>
      <c r="LD62" s="218"/>
      <c r="LE62" s="218"/>
      <c r="LF62" s="218"/>
      <c r="LG62" s="218"/>
      <c r="LH62" s="218"/>
      <c r="LI62" s="218"/>
      <c r="LJ62" s="218"/>
      <c r="LK62" s="218"/>
      <c r="LL62" s="218"/>
      <c r="LM62" s="218"/>
      <c r="LN62" s="218"/>
      <c r="LO62" s="218"/>
      <c r="LP62" s="218"/>
      <c r="LQ62" s="218"/>
      <c r="LR62" s="218"/>
      <c r="LS62" s="218"/>
      <c r="LT62" s="218"/>
      <c r="LU62" s="218"/>
      <c r="LV62" s="218"/>
      <c r="LW62" s="218"/>
      <c r="LX62" s="218"/>
      <c r="LY62" s="218"/>
      <c r="LZ62" s="218"/>
      <c r="MA62" s="218"/>
      <c r="MB62" s="218"/>
      <c r="MC62" s="218"/>
      <c r="MD62" s="218"/>
      <c r="ME62" s="218"/>
      <c r="MF62" s="218"/>
      <c r="MG62" s="218"/>
      <c r="MH62" s="218"/>
      <c r="MI62" s="218"/>
      <c r="MJ62" s="218"/>
      <c r="MK62" s="218"/>
      <c r="ML62" s="218"/>
      <c r="MM62" s="218"/>
      <c r="MN62" s="218"/>
      <c r="MO62" s="218"/>
      <c r="MP62" s="218"/>
      <c r="MQ62" s="218"/>
      <c r="MR62" s="218"/>
      <c r="MS62" s="218"/>
      <c r="MT62" s="218"/>
      <c r="MU62" s="218"/>
      <c r="MV62" s="218"/>
      <c r="MW62" s="218"/>
      <c r="MX62" s="218"/>
      <c r="MY62" s="218"/>
      <c r="MZ62" s="218"/>
      <c r="NA62" s="218"/>
      <c r="NB62" s="218"/>
      <c r="NC62" s="218"/>
      <c r="ND62" s="218"/>
      <c r="NE62" s="218"/>
      <c r="NF62" s="218"/>
      <c r="NG62" s="218"/>
      <c r="NH62" s="218"/>
      <c r="NI62" s="218"/>
      <c r="NJ62" s="218"/>
      <c r="NK62" s="218"/>
      <c r="NL62" s="218"/>
      <c r="NM62" s="218"/>
      <c r="NN62" s="218"/>
      <c r="NO62" s="218"/>
      <c r="NP62" s="218"/>
      <c r="NQ62" s="218"/>
      <c r="NR62" s="218"/>
      <c r="NS62" s="218"/>
      <c r="NT62" s="218"/>
      <c r="NU62" s="218"/>
      <c r="NV62" s="218"/>
      <c r="NW62" s="218"/>
      <c r="NX62" s="218"/>
      <c r="NY62" s="218"/>
      <c r="NZ62" s="218"/>
      <c r="OA62" s="218"/>
      <c r="OB62" s="218"/>
      <c r="OC62" s="218"/>
      <c r="OD62" s="218"/>
      <c r="OE62" s="218"/>
      <c r="OF62" s="218"/>
      <c r="OG62" s="218"/>
      <c r="OH62" s="218"/>
      <c r="OI62" s="218"/>
      <c r="OJ62" s="218"/>
      <c r="OK62" s="218"/>
      <c r="OL62" s="218"/>
      <c r="OM62" s="218"/>
      <c r="ON62" s="218"/>
      <c r="OO62" s="218"/>
      <c r="OP62" s="218"/>
      <c r="OQ62" s="218"/>
      <c r="OR62" s="218"/>
      <c r="OS62" s="218"/>
      <c r="OT62" s="218"/>
      <c r="OU62" s="218"/>
      <c r="OV62" s="218"/>
      <c r="OW62" s="218"/>
      <c r="OX62" s="218"/>
      <c r="OY62" s="218"/>
      <c r="OZ62" s="218"/>
      <c r="PA62" s="218"/>
      <c r="PB62" s="218"/>
      <c r="PC62" s="218"/>
      <c r="PD62" s="218"/>
      <c r="PE62" s="218"/>
      <c r="PF62" s="218"/>
      <c r="PG62" s="218"/>
      <c r="PH62" s="218"/>
      <c r="PI62" s="218"/>
      <c r="PJ62" s="218"/>
      <c r="PK62" s="218"/>
      <c r="PL62" s="218"/>
      <c r="PM62" s="218"/>
      <c r="PN62" s="218"/>
      <c r="PO62" s="218"/>
      <c r="PP62" s="218"/>
      <c r="PQ62" s="218"/>
      <c r="PR62" s="218"/>
      <c r="PS62" s="218"/>
      <c r="PT62" s="218"/>
      <c r="PU62" s="218"/>
      <c r="PV62" s="218"/>
      <c r="PW62" s="218"/>
      <c r="PX62" s="218"/>
      <c r="PY62" s="218"/>
      <c r="PZ62" s="218"/>
      <c r="QA62" s="218"/>
      <c r="QB62" s="218"/>
      <c r="QC62" s="218"/>
      <c r="QD62" s="218"/>
      <c r="QE62" s="218"/>
      <c r="QF62" s="218"/>
      <c r="QG62" s="218"/>
      <c r="QH62" s="218"/>
      <c r="QI62" s="218"/>
      <c r="QJ62" s="218"/>
      <c r="QK62" s="218"/>
      <c r="QL62" s="218"/>
      <c r="QM62" s="218"/>
      <c r="QN62" s="218"/>
      <c r="QO62" s="218"/>
      <c r="QP62" s="218"/>
      <c r="QQ62" s="218"/>
      <c r="QR62" s="218"/>
      <c r="QS62" s="218"/>
      <c r="QT62" s="218"/>
    </row>
    <row r="63" spans="2:462" s="73" customFormat="1" ht="18" customHeight="1" x14ac:dyDescent="0.25">
      <c r="B63" s="60" t="str">
        <f>IF(Mitarbeiter!B55="","",Mitarbeiter!B55)</f>
        <v/>
      </c>
      <c r="C63" s="60" t="str">
        <f>IF(Mitarbeiter!C55="","",Mitarbeiter!C55)</f>
        <v/>
      </c>
      <c r="D63" s="60" t="str">
        <f>IF(Mitarbeiter!E55="","",Mitarbeiter!E55)</f>
        <v/>
      </c>
      <c r="E63" s="62">
        <f>IF(Mitarbeiter!W55="","",Mitarbeiter!W55)</f>
        <v>0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7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</row>
    <row r="64" spans="2:462" s="73" customFormat="1" ht="18" customHeight="1" x14ac:dyDescent="0.25">
      <c r="B64" s="216" t="str">
        <f>IF(Mitarbeiter!B56="","",Mitarbeiter!B56)</f>
        <v/>
      </c>
      <c r="C64" s="216" t="str">
        <f>IF(Mitarbeiter!C56="","",Mitarbeiter!C56)</f>
        <v/>
      </c>
      <c r="D64" s="216" t="str">
        <f>IF(Mitarbeiter!E56="","",Mitarbeiter!E56)</f>
        <v/>
      </c>
      <c r="E64" s="217">
        <f>IF(Mitarbeiter!W56="","",Mitarbeiter!W56)</f>
        <v>0</v>
      </c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  <c r="FX64" s="218"/>
      <c r="FY64" s="218"/>
      <c r="FZ64" s="218"/>
      <c r="GA64" s="218"/>
      <c r="GB64" s="218"/>
      <c r="GC64" s="218"/>
      <c r="GD64" s="218"/>
      <c r="GE64" s="218"/>
      <c r="GF64" s="218"/>
      <c r="GG64" s="218"/>
      <c r="GH64" s="218"/>
      <c r="GI64" s="218"/>
      <c r="GJ64" s="218"/>
      <c r="GK64" s="218"/>
      <c r="GL64" s="218"/>
      <c r="GM64" s="218"/>
      <c r="GN64" s="218"/>
      <c r="GO64" s="218"/>
      <c r="GP64" s="218"/>
      <c r="GQ64" s="218"/>
      <c r="GR64" s="218"/>
      <c r="GS64" s="218"/>
      <c r="GT64" s="218"/>
      <c r="GU64" s="218"/>
      <c r="GV64" s="218"/>
      <c r="GW64" s="218"/>
      <c r="GX64" s="218"/>
      <c r="GY64" s="218"/>
      <c r="GZ64" s="218"/>
      <c r="HA64" s="218"/>
      <c r="HB64" s="218"/>
      <c r="HC64" s="218"/>
      <c r="HD64" s="218"/>
      <c r="HE64" s="218"/>
      <c r="HF64" s="218"/>
      <c r="HG64" s="218"/>
      <c r="HH64" s="218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  <c r="IE64" s="218"/>
      <c r="IF64" s="218"/>
      <c r="IG64" s="218"/>
      <c r="IH64" s="218"/>
      <c r="II64" s="218"/>
      <c r="IJ64" s="218"/>
      <c r="IK64" s="218"/>
      <c r="IL64" s="218"/>
      <c r="IM64" s="218"/>
      <c r="IN64" s="218"/>
      <c r="IO64" s="218"/>
      <c r="IP64" s="218"/>
      <c r="IQ64" s="218"/>
      <c r="IR64" s="218"/>
      <c r="IS64" s="218"/>
      <c r="IT64" s="218"/>
      <c r="IU64" s="218"/>
      <c r="IV64" s="218"/>
      <c r="IW64" s="218"/>
      <c r="IX64" s="218"/>
      <c r="IY64" s="218"/>
      <c r="IZ64" s="218"/>
      <c r="JA64" s="218"/>
      <c r="JB64" s="218"/>
      <c r="JC64" s="218"/>
      <c r="JD64" s="218"/>
      <c r="JE64" s="218"/>
      <c r="JF64" s="218"/>
      <c r="JG64" s="218"/>
      <c r="JH64" s="218"/>
      <c r="JI64" s="218"/>
      <c r="JJ64" s="218"/>
      <c r="JK64" s="218"/>
      <c r="JL64" s="218"/>
      <c r="JM64" s="218"/>
      <c r="JN64" s="218"/>
      <c r="JO64" s="218"/>
      <c r="JP64" s="218"/>
      <c r="JQ64" s="218"/>
      <c r="JR64" s="218"/>
      <c r="JS64" s="218"/>
      <c r="JT64" s="218"/>
      <c r="JU64" s="218"/>
      <c r="JV64" s="218"/>
      <c r="JW64" s="218"/>
      <c r="JX64" s="218"/>
      <c r="JY64" s="218"/>
      <c r="JZ64" s="218"/>
      <c r="KA64" s="218"/>
      <c r="KB64" s="218"/>
      <c r="KC64" s="218"/>
      <c r="KD64" s="218"/>
      <c r="KE64" s="218"/>
      <c r="KF64" s="218"/>
      <c r="KG64" s="218"/>
      <c r="KH64" s="218"/>
      <c r="KI64" s="218"/>
      <c r="KJ64" s="218"/>
      <c r="KK64" s="218"/>
      <c r="KL64" s="218"/>
      <c r="KM64" s="218"/>
      <c r="KN64" s="218"/>
      <c r="KO64" s="218"/>
      <c r="KP64" s="218"/>
      <c r="KQ64" s="218"/>
      <c r="KR64" s="218"/>
      <c r="KS64" s="218"/>
      <c r="KT64" s="218"/>
      <c r="KU64" s="218"/>
      <c r="KV64" s="218"/>
      <c r="KW64" s="218"/>
      <c r="KX64" s="218"/>
      <c r="KY64" s="218"/>
      <c r="KZ64" s="218"/>
      <c r="LA64" s="218"/>
      <c r="LB64" s="218"/>
      <c r="LC64" s="218"/>
      <c r="LD64" s="218"/>
      <c r="LE64" s="218"/>
      <c r="LF64" s="218"/>
      <c r="LG64" s="218"/>
      <c r="LH64" s="218"/>
      <c r="LI64" s="218"/>
      <c r="LJ64" s="218"/>
      <c r="LK64" s="218"/>
      <c r="LL64" s="218"/>
      <c r="LM64" s="218"/>
      <c r="LN64" s="218"/>
      <c r="LO64" s="218"/>
      <c r="LP64" s="218"/>
      <c r="LQ64" s="218"/>
      <c r="LR64" s="218"/>
      <c r="LS64" s="218"/>
      <c r="LT64" s="218"/>
      <c r="LU64" s="218"/>
      <c r="LV64" s="218"/>
      <c r="LW64" s="218"/>
      <c r="LX64" s="218"/>
      <c r="LY64" s="218"/>
      <c r="LZ64" s="218"/>
      <c r="MA64" s="218"/>
      <c r="MB64" s="218"/>
      <c r="MC64" s="218"/>
      <c r="MD64" s="218"/>
      <c r="ME64" s="218"/>
      <c r="MF64" s="218"/>
      <c r="MG64" s="218"/>
      <c r="MH64" s="218"/>
      <c r="MI64" s="218"/>
      <c r="MJ64" s="218"/>
      <c r="MK64" s="218"/>
      <c r="ML64" s="218"/>
      <c r="MM64" s="218"/>
      <c r="MN64" s="218"/>
      <c r="MO64" s="218"/>
      <c r="MP64" s="218"/>
      <c r="MQ64" s="218"/>
      <c r="MR64" s="218"/>
      <c r="MS64" s="218"/>
      <c r="MT64" s="218"/>
      <c r="MU64" s="218"/>
      <c r="MV64" s="218"/>
      <c r="MW64" s="218"/>
      <c r="MX64" s="218"/>
      <c r="MY64" s="218"/>
      <c r="MZ64" s="218"/>
      <c r="NA64" s="218"/>
      <c r="NB64" s="218"/>
      <c r="NC64" s="218"/>
      <c r="ND64" s="218"/>
      <c r="NE64" s="218"/>
      <c r="NF64" s="218"/>
      <c r="NG64" s="218"/>
      <c r="NH64" s="218"/>
      <c r="NI64" s="218"/>
      <c r="NJ64" s="218"/>
      <c r="NK64" s="218"/>
      <c r="NL64" s="218"/>
      <c r="NM64" s="218"/>
      <c r="NN64" s="218"/>
      <c r="NO64" s="218"/>
      <c r="NP64" s="218"/>
      <c r="NQ64" s="218"/>
      <c r="NR64" s="218"/>
      <c r="NS64" s="218"/>
      <c r="NT64" s="218"/>
      <c r="NU64" s="218"/>
      <c r="NV64" s="218"/>
      <c r="NW64" s="218"/>
      <c r="NX64" s="218"/>
      <c r="NY64" s="218"/>
      <c r="NZ64" s="218"/>
      <c r="OA64" s="218"/>
      <c r="OB64" s="218"/>
      <c r="OC64" s="218"/>
      <c r="OD64" s="218"/>
      <c r="OE64" s="218"/>
      <c r="OF64" s="218"/>
      <c r="OG64" s="218"/>
      <c r="OH64" s="218"/>
      <c r="OI64" s="218"/>
      <c r="OJ64" s="218"/>
      <c r="OK64" s="218"/>
      <c r="OL64" s="218"/>
      <c r="OM64" s="218"/>
      <c r="ON64" s="218"/>
      <c r="OO64" s="218"/>
      <c r="OP64" s="218"/>
      <c r="OQ64" s="218"/>
      <c r="OR64" s="218"/>
      <c r="OS64" s="218"/>
      <c r="OT64" s="218"/>
      <c r="OU64" s="218"/>
      <c r="OV64" s="218"/>
      <c r="OW64" s="218"/>
      <c r="OX64" s="218"/>
      <c r="OY64" s="218"/>
      <c r="OZ64" s="218"/>
      <c r="PA64" s="218"/>
      <c r="PB64" s="218"/>
      <c r="PC64" s="218"/>
      <c r="PD64" s="218"/>
      <c r="PE64" s="218"/>
      <c r="PF64" s="218"/>
      <c r="PG64" s="218"/>
      <c r="PH64" s="218"/>
      <c r="PI64" s="218"/>
      <c r="PJ64" s="218"/>
      <c r="PK64" s="218"/>
      <c r="PL64" s="218"/>
      <c r="PM64" s="218"/>
      <c r="PN64" s="218"/>
      <c r="PO64" s="218"/>
      <c r="PP64" s="218"/>
      <c r="PQ64" s="218"/>
      <c r="PR64" s="218"/>
      <c r="PS64" s="218"/>
      <c r="PT64" s="218"/>
      <c r="PU64" s="218"/>
      <c r="PV64" s="218"/>
      <c r="PW64" s="218"/>
      <c r="PX64" s="218"/>
      <c r="PY64" s="218"/>
      <c r="PZ64" s="218"/>
      <c r="QA64" s="218"/>
      <c r="QB64" s="218"/>
      <c r="QC64" s="218"/>
      <c r="QD64" s="218"/>
      <c r="QE64" s="218"/>
      <c r="QF64" s="218"/>
      <c r="QG64" s="218"/>
      <c r="QH64" s="218"/>
      <c r="QI64" s="218"/>
      <c r="QJ64" s="218"/>
      <c r="QK64" s="218"/>
      <c r="QL64" s="218"/>
      <c r="QM64" s="218"/>
      <c r="QN64" s="218"/>
      <c r="QO64" s="218"/>
      <c r="QP64" s="218"/>
      <c r="QQ64" s="218"/>
      <c r="QR64" s="218"/>
      <c r="QS64" s="218"/>
      <c r="QT64" s="218"/>
    </row>
  </sheetData>
  <sheetProtection password="8205" sheet="1" objects="1" scenarios="1" selectLockedCells="1"/>
  <phoneticPr fontId="3" type="noConversion"/>
  <conditionalFormatting sqref="F6:QT6">
    <cfRule type="expression" dxfId="65" priority="73" stopIfTrue="1">
      <formula>OR(F5=1,F5=3,F5=5,F5=7,F5=9,F5=11)</formula>
    </cfRule>
  </conditionalFormatting>
  <conditionalFormatting sqref="F8:QT8">
    <cfRule type="expression" dxfId="64" priority="74" stopIfTrue="1">
      <formula>OR(F13=1,F10=1)</formula>
    </cfRule>
    <cfRule type="expression" dxfId="63" priority="75" stopIfTrue="1">
      <formula>OR(F5=1,F5=3,F5=5,F5=7,F5=9,F5=11)</formula>
    </cfRule>
  </conditionalFormatting>
  <conditionalFormatting sqref="F14:QT14">
    <cfRule type="expression" dxfId="62" priority="76" stopIfTrue="1">
      <formula>F11=1</formula>
    </cfRule>
    <cfRule type="expression" dxfId="61" priority="77" stopIfTrue="1">
      <formula>OR(F13=1,F10=1)</formula>
    </cfRule>
    <cfRule type="expression" dxfId="60" priority="78" stopIfTrue="1">
      <formula>OR(F5=1,F5=3,F5=5,F5=7,F5=9,F5=11)</formula>
    </cfRule>
  </conditionalFormatting>
  <conditionalFormatting sqref="F7:QT7">
    <cfRule type="expression" dxfId="59" priority="79" stopIfTrue="1">
      <formula>OR(F5=1,F5=3,F5=5,F5=7,F5=9,F5=11)</formula>
    </cfRule>
  </conditionalFormatting>
  <conditionalFormatting sqref="G9:GE9">
    <cfRule type="expression" dxfId="58" priority="80" stopIfTrue="1">
      <formula>OR(G13=1,G10=1)</formula>
    </cfRule>
    <cfRule type="expression" dxfId="57" priority="81" stopIfTrue="1">
      <formula>OR(G5=1,G5=3,G5=5,G5=7,G5=9,45=11)</formula>
    </cfRule>
  </conditionalFormatting>
  <conditionalFormatting sqref="GF9:QT9">
    <cfRule type="expression" dxfId="56" priority="82" stopIfTrue="1">
      <formula>OR(GF13=1,GF10=1)</formula>
    </cfRule>
    <cfRule type="expression" dxfId="55" priority="83" stopIfTrue="1">
      <formula>OR(GF5=1,GF5=3,GF5=5,GF5=7,GF5=9,GF5=11)</formula>
    </cfRule>
  </conditionalFormatting>
  <conditionalFormatting sqref="F9">
    <cfRule type="expression" dxfId="54" priority="84" stopIfTrue="1">
      <formula>OR(AN2=1,F10=1)</formula>
    </cfRule>
    <cfRule type="expression" dxfId="53" priority="85" stopIfTrue="1">
      <formula>OR(F5=1,F5=3,F5=5,F5=7,F5=9,F5=11)</formula>
    </cfRule>
  </conditionalFormatting>
  <conditionalFormatting sqref="PK15:QZ15 F15:P64 V15:AR64 AX15:CA64 CG15:DJ64 DP15:EL64 ER15:FG64 FM15:GW64 HC15:HR64 HX15:JH64 JN15:JV64 KB15:LL64 LR15:QT64">
    <cfRule type="expression" dxfId="52" priority="99">
      <formula>OR(F15=$F$2,F15=$M$2,F15=$U$2,F15=$AD$2,F15=$AM$2,F15=$AW$2,F15=$BF$2,F15=$BN$2)</formula>
    </cfRule>
    <cfRule type="expression" dxfId="51" priority="100">
      <formula>OR(F15=$BZ$2,F15=$CH$2,F15=$CP$2,F15=$CY$2,F15=$DG$2,F15=$DP$2)</formula>
    </cfRule>
    <cfRule type="expression" dxfId="50" priority="101">
      <formula>OR(F$13=1,F$10=1)</formula>
    </cfRule>
  </conditionalFormatting>
  <conditionalFormatting sqref="Q15:U64">
    <cfRule type="expression" dxfId="49" priority="31" stopIfTrue="1">
      <formula>OR(Q15=$F$2,Q15=$M$2,Q15=$U$2,Q15=$AD$2,Q15=$AM$2,Q15=$AW$2,Q15=$BF$2,Q15=$BN$2)</formula>
    </cfRule>
    <cfRule type="expression" dxfId="48" priority="32" stopIfTrue="1">
      <formula>OR(Q15=$BZ$2,Q15=$CH$2,Q15=$CP$2,Q15=$CY$2,Q15=$DG$2,Q15=$DP$2)</formula>
    </cfRule>
    <cfRule type="expression" dxfId="47" priority="33" stopIfTrue="1">
      <formula>OR(Q$13=1,Q$10=1)</formula>
    </cfRule>
  </conditionalFormatting>
  <conditionalFormatting sqref="CB15:CF64">
    <cfRule type="expression" dxfId="46" priority="25" stopIfTrue="1">
      <formula>OR(CB15=$F$2,CB15=$M$2,CB15=$U$2,CB15=$AD$2,CB15=$AM$2,CB15=$AW$2,CB15=$BF$2,CB15=$BN$2)</formula>
    </cfRule>
    <cfRule type="expression" dxfId="45" priority="26" stopIfTrue="1">
      <formula>OR(CB15=$BZ$2,CB15=$CH$2,CB15=$CP$2,CB15=$CY$2,CB15=$DG$2,CB15=$DP$2)</formula>
    </cfRule>
    <cfRule type="expression" dxfId="44" priority="27" stopIfTrue="1">
      <formula>OR(CB$13=1,CB$10=1)</formula>
    </cfRule>
  </conditionalFormatting>
  <conditionalFormatting sqref="EM15:EQ64">
    <cfRule type="expression" dxfId="43" priority="19" stopIfTrue="1">
      <formula>OR(EM15=$F$2,EM15=$M$2,EM15=$U$2,EM15=$AD$2,EM15=$AM$2,EM15=$AW$2,EM15=$BF$2,EM15=$BN$2)</formula>
    </cfRule>
    <cfRule type="expression" dxfId="42" priority="20" stopIfTrue="1">
      <formula>OR(EM15=$BZ$2,EM15=$CH$2,EM15=$CP$2,EM15=$CY$2,EM15=$DG$2,EM15=$DP$2)</formula>
    </cfRule>
    <cfRule type="expression" dxfId="41" priority="21" stopIfTrue="1">
      <formula>OR(EM$13=1,EM$10=1)</formula>
    </cfRule>
  </conditionalFormatting>
  <conditionalFormatting sqref="GX15:HB64">
    <cfRule type="expression" dxfId="40" priority="13" stopIfTrue="1">
      <formula>OR(GX15=$F$2,GX15=$M$2,GX15=$U$2,GX15=$AD$2,GX15=$AM$2,GX15=$AW$2,GX15=$BF$2,GX15=$BN$2)</formula>
    </cfRule>
    <cfRule type="expression" dxfId="39" priority="14" stopIfTrue="1">
      <formula>OR(GX15=$BZ$2,GX15=$CH$2,GX15=$CP$2,GX15=$CY$2,GX15=$DG$2,GX15=$DP$2)</formula>
    </cfRule>
    <cfRule type="expression" dxfId="38" priority="15" stopIfTrue="1">
      <formula>OR(GX$13=1,GX$10=1)</formula>
    </cfRule>
  </conditionalFormatting>
  <conditionalFormatting sqref="JI15:JM64">
    <cfRule type="expression" dxfId="37" priority="7" stopIfTrue="1">
      <formula>OR(JI15=$F$2,JI15=$M$2,JI15=$U$2,JI15=$AD$2,JI15=$AM$2,JI15=$AW$2,JI15=$BF$2,JI15=$BN$2)</formula>
    </cfRule>
    <cfRule type="expression" dxfId="36" priority="8" stopIfTrue="1">
      <formula>OR(JI15=$BZ$2,JI15=$CH$2,JI15=$CP$2,JI15=$CY$2,JI15=$DG$2,JI15=$DP$2)</formula>
    </cfRule>
    <cfRule type="expression" dxfId="35" priority="9" stopIfTrue="1">
      <formula>OR(JI$13=1,JI$10=1)</formula>
    </cfRule>
  </conditionalFormatting>
  <conditionalFormatting sqref="LM15:LQ64">
    <cfRule type="expression" dxfId="34" priority="1" stopIfTrue="1">
      <formula>OR(LM15=$F$2,LM15=$M$2,LM15=$U$2,LM15=$AD$2,LM15=$AM$2,LM15=$AW$2,LM15=$BF$2,LM15=$BN$2)</formula>
    </cfRule>
    <cfRule type="expression" dxfId="33" priority="2" stopIfTrue="1">
      <formula>OR(LM15=$BZ$2,LM15=$CH$2,LM15=$CP$2,LM15=$CY$2,LM15=$DG$2,LM15=$DP$2)</formula>
    </cfRule>
    <cfRule type="expression" dxfId="32" priority="3" stopIfTrue="1">
      <formula>OR(LM$13=1,LM$10=1)</formula>
    </cfRule>
  </conditionalFormatting>
  <conditionalFormatting sqref="AS15:AW64">
    <cfRule type="expression" dxfId="31" priority="28" stopIfTrue="1">
      <formula>OR(AS15=$F$2,AS15=$M$2,AS15=$U$2,AS15=$AD$2,AS15=$AM$2,AS15=$AW$2,AS15=$BF$2,AS15=$BN$2)</formula>
    </cfRule>
    <cfRule type="expression" dxfId="30" priority="29" stopIfTrue="1">
      <formula>OR(AS15=$BZ$2,AS15=$CH$2,AS15=$CP$2,AS15=$CY$2,AS15=$DG$2,AS15=$DP$2)</formula>
    </cfRule>
    <cfRule type="expression" dxfId="29" priority="30" stopIfTrue="1">
      <formula>OR(AS$13=1,AS$10=1)</formula>
    </cfRule>
  </conditionalFormatting>
  <conditionalFormatting sqref="DK15:DO64">
    <cfRule type="expression" dxfId="28" priority="22" stopIfTrue="1">
      <formula>OR(DK15=$F$2,DK15=$M$2,DK15=$U$2,DK15=$AD$2,DK15=$AM$2,DK15=$AW$2,DK15=$BF$2,DK15=$BN$2)</formula>
    </cfRule>
    <cfRule type="expression" dxfId="27" priority="23" stopIfTrue="1">
      <formula>OR(DK15=$BZ$2,DK15=$CH$2,DK15=$CP$2,DK15=$CY$2,DK15=$DG$2,DK15=$DP$2)</formula>
    </cfRule>
    <cfRule type="expression" dxfId="26" priority="24" stopIfTrue="1">
      <formula>OR(DK$13=1,DK$10=1)</formula>
    </cfRule>
  </conditionalFormatting>
  <conditionalFormatting sqref="FH15:FL64">
    <cfRule type="expression" dxfId="25" priority="16" stopIfTrue="1">
      <formula>OR(FH15=$F$2,FH15=$M$2,FH15=$U$2,FH15=$AD$2,FH15=$AM$2,FH15=$AW$2,FH15=$BF$2,FH15=$BN$2)</formula>
    </cfRule>
    <cfRule type="expression" dxfId="24" priority="17" stopIfTrue="1">
      <formula>OR(FH15=$BZ$2,FH15=$CH$2,FH15=$CP$2,FH15=$CY$2,FH15=$DG$2,FH15=$DP$2)</formula>
    </cfRule>
    <cfRule type="expression" dxfId="23" priority="18" stopIfTrue="1">
      <formula>OR(FH$13=1,FH$10=1)</formula>
    </cfRule>
  </conditionalFormatting>
  <conditionalFormatting sqref="HS15:HW64">
    <cfRule type="expression" dxfId="22" priority="10" stopIfTrue="1">
      <formula>OR(HS15=$F$2,HS15=$M$2,HS15=$U$2,HS15=$AD$2,HS15=$AM$2,HS15=$AW$2,HS15=$BF$2,HS15=$BN$2)</formula>
    </cfRule>
    <cfRule type="expression" dxfId="21" priority="11" stopIfTrue="1">
      <formula>OR(HS15=$BZ$2,HS15=$CH$2,HS15=$CP$2,HS15=$CY$2,HS15=$DG$2,HS15=$DP$2)</formula>
    </cfRule>
    <cfRule type="expression" dxfId="20" priority="12" stopIfTrue="1">
      <formula>OR(HS$13=1,HS$10=1)</formula>
    </cfRule>
  </conditionalFormatting>
  <conditionalFormatting sqref="JW15:KA64">
    <cfRule type="expression" dxfId="19" priority="4" stopIfTrue="1">
      <formula>OR(JW15=$F$2,JW15=$M$2,JW15=$U$2,JW15=$AD$2,JW15=$AM$2,JW15=$AW$2,JW15=$BF$2,JW15=$BN$2)</formula>
    </cfRule>
    <cfRule type="expression" dxfId="18" priority="5" stopIfTrue="1">
      <formula>OR(JW15=$BZ$2,JW15=$CH$2,JW15=$CP$2,JW15=$CY$2,JW15=$DG$2,JW15=$DP$2)</formula>
    </cfRule>
    <cfRule type="expression" dxfId="17" priority="6" stopIfTrue="1">
      <formula>OR(JW$13=1,JW$10=1)</formula>
    </cfRule>
  </conditionalFormatting>
  <pageMargins left="0.55118110236220474" right="0.39370078740157483" top="0.78740157480314965" bottom="0.62992125984251968" header="0.51181102362204722" footer="0.39370078740157483"/>
  <pageSetup paperSize="9" pageOrder="overThenDown" orientation="landscape" horizontalDpi="4294967293" r:id="rId1"/>
  <headerFooter alignWithMargins="0">
    <oddFooter>&amp;L&amp;A - &amp;D - &amp;T&amp;RSeite: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autoPageBreaks="0"/>
  </sheetPr>
  <dimension ref="A1:BD370"/>
  <sheetViews>
    <sheetView showGridLines="0" showRowColHeaders="0" showZeros="0" showOutlineSymbols="0" zoomScale="130" zoomScaleNormal="130" workbookViewId="0">
      <pane ySplit="3" topLeftCell="A61" activePane="bottomLeft" state="frozen"/>
      <selection pane="bottomLeft"/>
    </sheetView>
  </sheetViews>
  <sheetFormatPr baseColWidth="10" defaultColWidth="11.44140625" defaultRowHeight="13.2" x14ac:dyDescent="0.25"/>
  <cols>
    <col min="1" max="1" width="1" style="277" customWidth="1"/>
    <col min="2" max="4" width="3.109375" style="278" hidden="1" customWidth="1"/>
    <col min="5" max="5" width="2.109375" style="279" customWidth="1"/>
    <col min="6" max="6" width="7.33203125" style="277" customWidth="1"/>
    <col min="7" max="7" width="3.109375" style="280" customWidth="1"/>
    <col min="8" max="18" width="3.109375" style="281" customWidth="1"/>
    <col min="19" max="19" width="3.109375" style="280" customWidth="1"/>
    <col min="20" max="20" width="3.109375" style="281" customWidth="1"/>
    <col min="21" max="21" width="3.109375" style="280" customWidth="1"/>
    <col min="22" max="22" width="3.109375" style="281" customWidth="1"/>
    <col min="23" max="23" width="3.109375" style="280" customWidth="1"/>
    <col min="24" max="24" width="3.109375" style="281" customWidth="1"/>
    <col min="25" max="25" width="3.109375" style="280" customWidth="1"/>
    <col min="26" max="26" width="3.109375" style="281" customWidth="1"/>
    <col min="27" max="27" width="3.109375" style="280" customWidth="1"/>
    <col min="28" max="28" width="3.109375" style="281" customWidth="1"/>
    <col min="29" max="29" width="3.109375" style="280" customWidth="1"/>
    <col min="30" max="30" width="3.109375" style="281" customWidth="1"/>
    <col min="31" max="31" width="3.109375" style="280" customWidth="1"/>
    <col min="32" max="32" width="3.109375" style="281" customWidth="1"/>
    <col min="33" max="33" width="3.109375" style="280" customWidth="1"/>
    <col min="34" max="34" width="3.109375" style="281" customWidth="1"/>
    <col min="35" max="35" width="3.109375" style="280" customWidth="1"/>
    <col min="36" max="36" width="3.109375" style="281" customWidth="1"/>
    <col min="37" max="56" width="3.109375" style="277" customWidth="1"/>
    <col min="57" max="248" width="11.44140625" style="277"/>
    <col min="249" max="249" width="1" style="277" customWidth="1"/>
    <col min="250" max="252" width="0" style="277" hidden="1" customWidth="1"/>
    <col min="253" max="253" width="2.109375" style="277" customWidth="1"/>
    <col min="254" max="254" width="7.33203125" style="277" customWidth="1"/>
    <col min="255" max="284" width="3.109375" style="277" customWidth="1"/>
    <col min="285" max="504" width="11.44140625" style="277"/>
    <col min="505" max="505" width="1" style="277" customWidth="1"/>
    <col min="506" max="508" width="0" style="277" hidden="1" customWidth="1"/>
    <col min="509" max="509" width="2.109375" style="277" customWidth="1"/>
    <col min="510" max="510" width="7.33203125" style="277" customWidth="1"/>
    <col min="511" max="540" width="3.109375" style="277" customWidth="1"/>
    <col min="541" max="760" width="11.44140625" style="277"/>
    <col min="761" max="761" width="1" style="277" customWidth="1"/>
    <col min="762" max="764" width="0" style="277" hidden="1" customWidth="1"/>
    <col min="765" max="765" width="2.109375" style="277" customWidth="1"/>
    <col min="766" max="766" width="7.33203125" style="277" customWidth="1"/>
    <col min="767" max="796" width="3.109375" style="277" customWidth="1"/>
    <col min="797" max="1016" width="11.44140625" style="277"/>
    <col min="1017" max="1017" width="1" style="277" customWidth="1"/>
    <col min="1018" max="1020" width="0" style="277" hidden="1" customWidth="1"/>
    <col min="1021" max="1021" width="2.109375" style="277" customWidth="1"/>
    <col min="1022" max="1022" width="7.33203125" style="277" customWidth="1"/>
    <col min="1023" max="1052" width="3.109375" style="277" customWidth="1"/>
    <col min="1053" max="1272" width="11.44140625" style="277"/>
    <col min="1273" max="1273" width="1" style="277" customWidth="1"/>
    <col min="1274" max="1276" width="0" style="277" hidden="1" customWidth="1"/>
    <col min="1277" max="1277" width="2.109375" style="277" customWidth="1"/>
    <col min="1278" max="1278" width="7.33203125" style="277" customWidth="1"/>
    <col min="1279" max="1308" width="3.109375" style="277" customWidth="1"/>
    <col min="1309" max="1528" width="11.44140625" style="277"/>
    <col min="1529" max="1529" width="1" style="277" customWidth="1"/>
    <col min="1530" max="1532" width="0" style="277" hidden="1" customWidth="1"/>
    <col min="1533" max="1533" width="2.109375" style="277" customWidth="1"/>
    <col min="1534" max="1534" width="7.33203125" style="277" customWidth="1"/>
    <col min="1535" max="1564" width="3.109375" style="277" customWidth="1"/>
    <col min="1565" max="1784" width="11.44140625" style="277"/>
    <col min="1785" max="1785" width="1" style="277" customWidth="1"/>
    <col min="1786" max="1788" width="0" style="277" hidden="1" customWidth="1"/>
    <col min="1789" max="1789" width="2.109375" style="277" customWidth="1"/>
    <col min="1790" max="1790" width="7.33203125" style="277" customWidth="1"/>
    <col min="1791" max="1820" width="3.109375" style="277" customWidth="1"/>
    <col min="1821" max="2040" width="11.44140625" style="277"/>
    <col min="2041" max="2041" width="1" style="277" customWidth="1"/>
    <col min="2042" max="2044" width="0" style="277" hidden="1" customWidth="1"/>
    <col min="2045" max="2045" width="2.109375" style="277" customWidth="1"/>
    <col min="2046" max="2046" width="7.33203125" style="277" customWidth="1"/>
    <col min="2047" max="2076" width="3.109375" style="277" customWidth="1"/>
    <col min="2077" max="2296" width="11.44140625" style="277"/>
    <col min="2297" max="2297" width="1" style="277" customWidth="1"/>
    <col min="2298" max="2300" width="0" style="277" hidden="1" customWidth="1"/>
    <col min="2301" max="2301" width="2.109375" style="277" customWidth="1"/>
    <col min="2302" max="2302" width="7.33203125" style="277" customWidth="1"/>
    <col min="2303" max="2332" width="3.109375" style="277" customWidth="1"/>
    <col min="2333" max="2552" width="11.44140625" style="277"/>
    <col min="2553" max="2553" width="1" style="277" customWidth="1"/>
    <col min="2554" max="2556" width="0" style="277" hidden="1" customWidth="1"/>
    <col min="2557" max="2557" width="2.109375" style="277" customWidth="1"/>
    <col min="2558" max="2558" width="7.33203125" style="277" customWidth="1"/>
    <col min="2559" max="2588" width="3.109375" style="277" customWidth="1"/>
    <col min="2589" max="2808" width="11.44140625" style="277"/>
    <col min="2809" max="2809" width="1" style="277" customWidth="1"/>
    <col min="2810" max="2812" width="0" style="277" hidden="1" customWidth="1"/>
    <col min="2813" max="2813" width="2.109375" style="277" customWidth="1"/>
    <col min="2814" max="2814" width="7.33203125" style="277" customWidth="1"/>
    <col min="2815" max="2844" width="3.109375" style="277" customWidth="1"/>
    <col min="2845" max="3064" width="11.44140625" style="277"/>
    <col min="3065" max="3065" width="1" style="277" customWidth="1"/>
    <col min="3066" max="3068" width="0" style="277" hidden="1" customWidth="1"/>
    <col min="3069" max="3069" width="2.109375" style="277" customWidth="1"/>
    <col min="3070" max="3070" width="7.33203125" style="277" customWidth="1"/>
    <col min="3071" max="3100" width="3.109375" style="277" customWidth="1"/>
    <col min="3101" max="3320" width="11.44140625" style="277"/>
    <col min="3321" max="3321" width="1" style="277" customWidth="1"/>
    <col min="3322" max="3324" width="0" style="277" hidden="1" customWidth="1"/>
    <col min="3325" max="3325" width="2.109375" style="277" customWidth="1"/>
    <col min="3326" max="3326" width="7.33203125" style="277" customWidth="1"/>
    <col min="3327" max="3356" width="3.109375" style="277" customWidth="1"/>
    <col min="3357" max="3576" width="11.44140625" style="277"/>
    <col min="3577" max="3577" width="1" style="277" customWidth="1"/>
    <col min="3578" max="3580" width="0" style="277" hidden="1" customWidth="1"/>
    <col min="3581" max="3581" width="2.109375" style="277" customWidth="1"/>
    <col min="3582" max="3582" width="7.33203125" style="277" customWidth="1"/>
    <col min="3583" max="3612" width="3.109375" style="277" customWidth="1"/>
    <col min="3613" max="3832" width="11.44140625" style="277"/>
    <col min="3833" max="3833" width="1" style="277" customWidth="1"/>
    <col min="3834" max="3836" width="0" style="277" hidden="1" customWidth="1"/>
    <col min="3837" max="3837" width="2.109375" style="277" customWidth="1"/>
    <col min="3838" max="3838" width="7.33203125" style="277" customWidth="1"/>
    <col min="3839" max="3868" width="3.109375" style="277" customWidth="1"/>
    <col min="3869" max="4088" width="11.44140625" style="277"/>
    <col min="4089" max="4089" width="1" style="277" customWidth="1"/>
    <col min="4090" max="4092" width="0" style="277" hidden="1" customWidth="1"/>
    <col min="4093" max="4093" width="2.109375" style="277" customWidth="1"/>
    <col min="4094" max="4094" width="7.33203125" style="277" customWidth="1"/>
    <col min="4095" max="4124" width="3.109375" style="277" customWidth="1"/>
    <col min="4125" max="4344" width="11.44140625" style="277"/>
    <col min="4345" max="4345" width="1" style="277" customWidth="1"/>
    <col min="4346" max="4348" width="0" style="277" hidden="1" customWidth="1"/>
    <col min="4349" max="4349" width="2.109375" style="277" customWidth="1"/>
    <col min="4350" max="4350" width="7.33203125" style="277" customWidth="1"/>
    <col min="4351" max="4380" width="3.109375" style="277" customWidth="1"/>
    <col min="4381" max="4600" width="11.44140625" style="277"/>
    <col min="4601" max="4601" width="1" style="277" customWidth="1"/>
    <col min="4602" max="4604" width="0" style="277" hidden="1" customWidth="1"/>
    <col min="4605" max="4605" width="2.109375" style="277" customWidth="1"/>
    <col min="4606" max="4606" width="7.33203125" style="277" customWidth="1"/>
    <col min="4607" max="4636" width="3.109375" style="277" customWidth="1"/>
    <col min="4637" max="4856" width="11.44140625" style="277"/>
    <col min="4857" max="4857" width="1" style="277" customWidth="1"/>
    <col min="4858" max="4860" width="0" style="277" hidden="1" customWidth="1"/>
    <col min="4861" max="4861" width="2.109375" style="277" customWidth="1"/>
    <col min="4862" max="4862" width="7.33203125" style="277" customWidth="1"/>
    <col min="4863" max="4892" width="3.109375" style="277" customWidth="1"/>
    <col min="4893" max="5112" width="11.44140625" style="277"/>
    <col min="5113" max="5113" width="1" style="277" customWidth="1"/>
    <col min="5114" max="5116" width="0" style="277" hidden="1" customWidth="1"/>
    <col min="5117" max="5117" width="2.109375" style="277" customWidth="1"/>
    <col min="5118" max="5118" width="7.33203125" style="277" customWidth="1"/>
    <col min="5119" max="5148" width="3.109375" style="277" customWidth="1"/>
    <col min="5149" max="5368" width="11.44140625" style="277"/>
    <col min="5369" max="5369" width="1" style="277" customWidth="1"/>
    <col min="5370" max="5372" width="0" style="277" hidden="1" customWidth="1"/>
    <col min="5373" max="5373" width="2.109375" style="277" customWidth="1"/>
    <col min="5374" max="5374" width="7.33203125" style="277" customWidth="1"/>
    <col min="5375" max="5404" width="3.109375" style="277" customWidth="1"/>
    <col min="5405" max="5624" width="11.44140625" style="277"/>
    <col min="5625" max="5625" width="1" style="277" customWidth="1"/>
    <col min="5626" max="5628" width="0" style="277" hidden="1" customWidth="1"/>
    <col min="5629" max="5629" width="2.109375" style="277" customWidth="1"/>
    <col min="5630" max="5630" width="7.33203125" style="277" customWidth="1"/>
    <col min="5631" max="5660" width="3.109375" style="277" customWidth="1"/>
    <col min="5661" max="5880" width="11.44140625" style="277"/>
    <col min="5881" max="5881" width="1" style="277" customWidth="1"/>
    <col min="5882" max="5884" width="0" style="277" hidden="1" customWidth="1"/>
    <col min="5885" max="5885" width="2.109375" style="277" customWidth="1"/>
    <col min="5886" max="5886" width="7.33203125" style="277" customWidth="1"/>
    <col min="5887" max="5916" width="3.109375" style="277" customWidth="1"/>
    <col min="5917" max="6136" width="11.44140625" style="277"/>
    <col min="6137" max="6137" width="1" style="277" customWidth="1"/>
    <col min="6138" max="6140" width="0" style="277" hidden="1" customWidth="1"/>
    <col min="6141" max="6141" width="2.109375" style="277" customWidth="1"/>
    <col min="6142" max="6142" width="7.33203125" style="277" customWidth="1"/>
    <col min="6143" max="6172" width="3.109375" style="277" customWidth="1"/>
    <col min="6173" max="6392" width="11.44140625" style="277"/>
    <col min="6393" max="6393" width="1" style="277" customWidth="1"/>
    <col min="6394" max="6396" width="0" style="277" hidden="1" customWidth="1"/>
    <col min="6397" max="6397" width="2.109375" style="277" customWidth="1"/>
    <col min="6398" max="6398" width="7.33203125" style="277" customWidth="1"/>
    <col min="6399" max="6428" width="3.109375" style="277" customWidth="1"/>
    <col min="6429" max="6648" width="11.44140625" style="277"/>
    <col min="6649" max="6649" width="1" style="277" customWidth="1"/>
    <col min="6650" max="6652" width="0" style="277" hidden="1" customWidth="1"/>
    <col min="6653" max="6653" width="2.109375" style="277" customWidth="1"/>
    <col min="6654" max="6654" width="7.33203125" style="277" customWidth="1"/>
    <col min="6655" max="6684" width="3.109375" style="277" customWidth="1"/>
    <col min="6685" max="6904" width="11.44140625" style="277"/>
    <col min="6905" max="6905" width="1" style="277" customWidth="1"/>
    <col min="6906" max="6908" width="0" style="277" hidden="1" customWidth="1"/>
    <col min="6909" max="6909" width="2.109375" style="277" customWidth="1"/>
    <col min="6910" max="6910" width="7.33203125" style="277" customWidth="1"/>
    <col min="6911" max="6940" width="3.109375" style="277" customWidth="1"/>
    <col min="6941" max="7160" width="11.44140625" style="277"/>
    <col min="7161" max="7161" width="1" style="277" customWidth="1"/>
    <col min="7162" max="7164" width="0" style="277" hidden="1" customWidth="1"/>
    <col min="7165" max="7165" width="2.109375" style="277" customWidth="1"/>
    <col min="7166" max="7166" width="7.33203125" style="277" customWidth="1"/>
    <col min="7167" max="7196" width="3.109375" style="277" customWidth="1"/>
    <col min="7197" max="7416" width="11.44140625" style="277"/>
    <col min="7417" max="7417" width="1" style="277" customWidth="1"/>
    <col min="7418" max="7420" width="0" style="277" hidden="1" customWidth="1"/>
    <col min="7421" max="7421" width="2.109375" style="277" customWidth="1"/>
    <col min="7422" max="7422" width="7.33203125" style="277" customWidth="1"/>
    <col min="7423" max="7452" width="3.109375" style="277" customWidth="1"/>
    <col min="7453" max="7672" width="11.44140625" style="277"/>
    <col min="7673" max="7673" width="1" style="277" customWidth="1"/>
    <col min="7674" max="7676" width="0" style="277" hidden="1" customWidth="1"/>
    <col min="7677" max="7677" width="2.109375" style="277" customWidth="1"/>
    <col min="7678" max="7678" width="7.33203125" style="277" customWidth="1"/>
    <col min="7679" max="7708" width="3.109375" style="277" customWidth="1"/>
    <col min="7709" max="7928" width="11.44140625" style="277"/>
    <col min="7929" max="7929" width="1" style="277" customWidth="1"/>
    <col min="7930" max="7932" width="0" style="277" hidden="1" customWidth="1"/>
    <col min="7933" max="7933" width="2.109375" style="277" customWidth="1"/>
    <col min="7934" max="7934" width="7.33203125" style="277" customWidth="1"/>
    <col min="7935" max="7964" width="3.109375" style="277" customWidth="1"/>
    <col min="7965" max="8184" width="11.44140625" style="277"/>
    <col min="8185" max="8185" width="1" style="277" customWidth="1"/>
    <col min="8186" max="8188" width="0" style="277" hidden="1" customWidth="1"/>
    <col min="8189" max="8189" width="2.109375" style="277" customWidth="1"/>
    <col min="8190" max="8190" width="7.33203125" style="277" customWidth="1"/>
    <col min="8191" max="8220" width="3.109375" style="277" customWidth="1"/>
    <col min="8221" max="8440" width="11.44140625" style="277"/>
    <col min="8441" max="8441" width="1" style="277" customWidth="1"/>
    <col min="8442" max="8444" width="0" style="277" hidden="1" customWidth="1"/>
    <col min="8445" max="8445" width="2.109375" style="277" customWidth="1"/>
    <col min="8446" max="8446" width="7.33203125" style="277" customWidth="1"/>
    <col min="8447" max="8476" width="3.109375" style="277" customWidth="1"/>
    <col min="8477" max="8696" width="11.44140625" style="277"/>
    <col min="8697" max="8697" width="1" style="277" customWidth="1"/>
    <col min="8698" max="8700" width="0" style="277" hidden="1" customWidth="1"/>
    <col min="8701" max="8701" width="2.109375" style="277" customWidth="1"/>
    <col min="8702" max="8702" width="7.33203125" style="277" customWidth="1"/>
    <col min="8703" max="8732" width="3.109375" style="277" customWidth="1"/>
    <col min="8733" max="8952" width="11.44140625" style="277"/>
    <col min="8953" max="8953" width="1" style="277" customWidth="1"/>
    <col min="8954" max="8956" width="0" style="277" hidden="1" customWidth="1"/>
    <col min="8957" max="8957" width="2.109375" style="277" customWidth="1"/>
    <col min="8958" max="8958" width="7.33203125" style="277" customWidth="1"/>
    <col min="8959" max="8988" width="3.109375" style="277" customWidth="1"/>
    <col min="8989" max="9208" width="11.44140625" style="277"/>
    <col min="9209" max="9209" width="1" style="277" customWidth="1"/>
    <col min="9210" max="9212" width="0" style="277" hidden="1" customWidth="1"/>
    <col min="9213" max="9213" width="2.109375" style="277" customWidth="1"/>
    <col min="9214" max="9214" width="7.33203125" style="277" customWidth="1"/>
    <col min="9215" max="9244" width="3.109375" style="277" customWidth="1"/>
    <col min="9245" max="9464" width="11.44140625" style="277"/>
    <col min="9465" max="9465" width="1" style="277" customWidth="1"/>
    <col min="9466" max="9468" width="0" style="277" hidden="1" customWidth="1"/>
    <col min="9469" max="9469" width="2.109375" style="277" customWidth="1"/>
    <col min="9470" max="9470" width="7.33203125" style="277" customWidth="1"/>
    <col min="9471" max="9500" width="3.109375" style="277" customWidth="1"/>
    <col min="9501" max="9720" width="11.44140625" style="277"/>
    <col min="9721" max="9721" width="1" style="277" customWidth="1"/>
    <col min="9722" max="9724" width="0" style="277" hidden="1" customWidth="1"/>
    <col min="9725" max="9725" width="2.109375" style="277" customWidth="1"/>
    <col min="9726" max="9726" width="7.33203125" style="277" customWidth="1"/>
    <col min="9727" max="9756" width="3.109375" style="277" customWidth="1"/>
    <col min="9757" max="9976" width="11.44140625" style="277"/>
    <col min="9977" max="9977" width="1" style="277" customWidth="1"/>
    <col min="9978" max="9980" width="0" style="277" hidden="1" customWidth="1"/>
    <col min="9981" max="9981" width="2.109375" style="277" customWidth="1"/>
    <col min="9982" max="9982" width="7.33203125" style="277" customWidth="1"/>
    <col min="9983" max="10012" width="3.109375" style="277" customWidth="1"/>
    <col min="10013" max="10232" width="11.44140625" style="277"/>
    <col min="10233" max="10233" width="1" style="277" customWidth="1"/>
    <col min="10234" max="10236" width="0" style="277" hidden="1" customWidth="1"/>
    <col min="10237" max="10237" width="2.109375" style="277" customWidth="1"/>
    <col min="10238" max="10238" width="7.33203125" style="277" customWidth="1"/>
    <col min="10239" max="10268" width="3.109375" style="277" customWidth="1"/>
    <col min="10269" max="10488" width="11.44140625" style="277"/>
    <col min="10489" max="10489" width="1" style="277" customWidth="1"/>
    <col min="10490" max="10492" width="0" style="277" hidden="1" customWidth="1"/>
    <col min="10493" max="10493" width="2.109375" style="277" customWidth="1"/>
    <col min="10494" max="10494" width="7.33203125" style="277" customWidth="1"/>
    <col min="10495" max="10524" width="3.109375" style="277" customWidth="1"/>
    <col min="10525" max="10744" width="11.44140625" style="277"/>
    <col min="10745" max="10745" width="1" style="277" customWidth="1"/>
    <col min="10746" max="10748" width="0" style="277" hidden="1" customWidth="1"/>
    <col min="10749" max="10749" width="2.109375" style="277" customWidth="1"/>
    <col min="10750" max="10750" width="7.33203125" style="277" customWidth="1"/>
    <col min="10751" max="10780" width="3.109375" style="277" customWidth="1"/>
    <col min="10781" max="11000" width="11.44140625" style="277"/>
    <col min="11001" max="11001" width="1" style="277" customWidth="1"/>
    <col min="11002" max="11004" width="0" style="277" hidden="1" customWidth="1"/>
    <col min="11005" max="11005" width="2.109375" style="277" customWidth="1"/>
    <col min="11006" max="11006" width="7.33203125" style="277" customWidth="1"/>
    <col min="11007" max="11036" width="3.109375" style="277" customWidth="1"/>
    <col min="11037" max="11256" width="11.44140625" style="277"/>
    <col min="11257" max="11257" width="1" style="277" customWidth="1"/>
    <col min="11258" max="11260" width="0" style="277" hidden="1" customWidth="1"/>
    <col min="11261" max="11261" width="2.109375" style="277" customWidth="1"/>
    <col min="11262" max="11262" width="7.33203125" style="277" customWidth="1"/>
    <col min="11263" max="11292" width="3.109375" style="277" customWidth="1"/>
    <col min="11293" max="11512" width="11.44140625" style="277"/>
    <col min="11513" max="11513" width="1" style="277" customWidth="1"/>
    <col min="11514" max="11516" width="0" style="277" hidden="1" customWidth="1"/>
    <col min="11517" max="11517" width="2.109375" style="277" customWidth="1"/>
    <col min="11518" max="11518" width="7.33203125" style="277" customWidth="1"/>
    <col min="11519" max="11548" width="3.109375" style="277" customWidth="1"/>
    <col min="11549" max="11768" width="11.44140625" style="277"/>
    <col min="11769" max="11769" width="1" style="277" customWidth="1"/>
    <col min="11770" max="11772" width="0" style="277" hidden="1" customWidth="1"/>
    <col min="11773" max="11773" width="2.109375" style="277" customWidth="1"/>
    <col min="11774" max="11774" width="7.33203125" style="277" customWidth="1"/>
    <col min="11775" max="11804" width="3.109375" style="277" customWidth="1"/>
    <col min="11805" max="12024" width="11.44140625" style="277"/>
    <col min="12025" max="12025" width="1" style="277" customWidth="1"/>
    <col min="12026" max="12028" width="0" style="277" hidden="1" customWidth="1"/>
    <col min="12029" max="12029" width="2.109375" style="277" customWidth="1"/>
    <col min="12030" max="12030" width="7.33203125" style="277" customWidth="1"/>
    <col min="12031" max="12060" width="3.109375" style="277" customWidth="1"/>
    <col min="12061" max="12280" width="11.44140625" style="277"/>
    <col min="12281" max="12281" width="1" style="277" customWidth="1"/>
    <col min="12282" max="12284" width="0" style="277" hidden="1" customWidth="1"/>
    <col min="12285" max="12285" width="2.109375" style="277" customWidth="1"/>
    <col min="12286" max="12286" width="7.33203125" style="277" customWidth="1"/>
    <col min="12287" max="12316" width="3.109375" style="277" customWidth="1"/>
    <col min="12317" max="12536" width="11.44140625" style="277"/>
    <col min="12537" max="12537" width="1" style="277" customWidth="1"/>
    <col min="12538" max="12540" width="0" style="277" hidden="1" customWidth="1"/>
    <col min="12541" max="12541" width="2.109375" style="277" customWidth="1"/>
    <col min="12542" max="12542" width="7.33203125" style="277" customWidth="1"/>
    <col min="12543" max="12572" width="3.109375" style="277" customWidth="1"/>
    <col min="12573" max="12792" width="11.44140625" style="277"/>
    <col min="12793" max="12793" width="1" style="277" customWidth="1"/>
    <col min="12794" max="12796" width="0" style="277" hidden="1" customWidth="1"/>
    <col min="12797" max="12797" width="2.109375" style="277" customWidth="1"/>
    <col min="12798" max="12798" width="7.33203125" style="277" customWidth="1"/>
    <col min="12799" max="12828" width="3.109375" style="277" customWidth="1"/>
    <col min="12829" max="13048" width="11.44140625" style="277"/>
    <col min="13049" max="13049" width="1" style="277" customWidth="1"/>
    <col min="13050" max="13052" width="0" style="277" hidden="1" customWidth="1"/>
    <col min="13053" max="13053" width="2.109375" style="277" customWidth="1"/>
    <col min="13054" max="13054" width="7.33203125" style="277" customWidth="1"/>
    <col min="13055" max="13084" width="3.109375" style="277" customWidth="1"/>
    <col min="13085" max="13304" width="11.44140625" style="277"/>
    <col min="13305" max="13305" width="1" style="277" customWidth="1"/>
    <col min="13306" max="13308" width="0" style="277" hidden="1" customWidth="1"/>
    <col min="13309" max="13309" width="2.109375" style="277" customWidth="1"/>
    <col min="13310" max="13310" width="7.33203125" style="277" customWidth="1"/>
    <col min="13311" max="13340" width="3.109375" style="277" customWidth="1"/>
    <col min="13341" max="13560" width="11.44140625" style="277"/>
    <col min="13561" max="13561" width="1" style="277" customWidth="1"/>
    <col min="13562" max="13564" width="0" style="277" hidden="1" customWidth="1"/>
    <col min="13565" max="13565" width="2.109375" style="277" customWidth="1"/>
    <col min="13566" max="13566" width="7.33203125" style="277" customWidth="1"/>
    <col min="13567" max="13596" width="3.109375" style="277" customWidth="1"/>
    <col min="13597" max="13816" width="11.44140625" style="277"/>
    <col min="13817" max="13817" width="1" style="277" customWidth="1"/>
    <col min="13818" max="13820" width="0" style="277" hidden="1" customWidth="1"/>
    <col min="13821" max="13821" width="2.109375" style="277" customWidth="1"/>
    <col min="13822" max="13822" width="7.33203125" style="277" customWidth="1"/>
    <col min="13823" max="13852" width="3.109375" style="277" customWidth="1"/>
    <col min="13853" max="14072" width="11.44140625" style="277"/>
    <col min="14073" max="14073" width="1" style="277" customWidth="1"/>
    <col min="14074" max="14076" width="0" style="277" hidden="1" customWidth="1"/>
    <col min="14077" max="14077" width="2.109375" style="277" customWidth="1"/>
    <col min="14078" max="14078" width="7.33203125" style="277" customWidth="1"/>
    <col min="14079" max="14108" width="3.109375" style="277" customWidth="1"/>
    <col min="14109" max="14328" width="11.44140625" style="277"/>
    <col min="14329" max="14329" width="1" style="277" customWidth="1"/>
    <col min="14330" max="14332" width="0" style="277" hidden="1" customWidth="1"/>
    <col min="14333" max="14333" width="2.109375" style="277" customWidth="1"/>
    <col min="14334" max="14334" width="7.33203125" style="277" customWidth="1"/>
    <col min="14335" max="14364" width="3.109375" style="277" customWidth="1"/>
    <col min="14365" max="14584" width="11.44140625" style="277"/>
    <col min="14585" max="14585" width="1" style="277" customWidth="1"/>
    <col min="14586" max="14588" width="0" style="277" hidden="1" customWidth="1"/>
    <col min="14589" max="14589" width="2.109375" style="277" customWidth="1"/>
    <col min="14590" max="14590" width="7.33203125" style="277" customWidth="1"/>
    <col min="14591" max="14620" width="3.109375" style="277" customWidth="1"/>
    <col min="14621" max="14840" width="11.44140625" style="277"/>
    <col min="14841" max="14841" width="1" style="277" customWidth="1"/>
    <col min="14842" max="14844" width="0" style="277" hidden="1" customWidth="1"/>
    <col min="14845" max="14845" width="2.109375" style="277" customWidth="1"/>
    <col min="14846" max="14846" width="7.33203125" style="277" customWidth="1"/>
    <col min="14847" max="14876" width="3.109375" style="277" customWidth="1"/>
    <col min="14877" max="15096" width="11.44140625" style="277"/>
    <col min="15097" max="15097" width="1" style="277" customWidth="1"/>
    <col min="15098" max="15100" width="0" style="277" hidden="1" customWidth="1"/>
    <col min="15101" max="15101" width="2.109375" style="277" customWidth="1"/>
    <col min="15102" max="15102" width="7.33203125" style="277" customWidth="1"/>
    <col min="15103" max="15132" width="3.109375" style="277" customWidth="1"/>
    <col min="15133" max="15352" width="11.44140625" style="277"/>
    <col min="15353" max="15353" width="1" style="277" customWidth="1"/>
    <col min="15354" max="15356" width="0" style="277" hidden="1" customWidth="1"/>
    <col min="15357" max="15357" width="2.109375" style="277" customWidth="1"/>
    <col min="15358" max="15358" width="7.33203125" style="277" customWidth="1"/>
    <col min="15359" max="15388" width="3.109375" style="277" customWidth="1"/>
    <col min="15389" max="15608" width="11.44140625" style="277"/>
    <col min="15609" max="15609" width="1" style="277" customWidth="1"/>
    <col min="15610" max="15612" width="0" style="277" hidden="1" customWidth="1"/>
    <col min="15613" max="15613" width="2.109375" style="277" customWidth="1"/>
    <col min="15614" max="15614" width="7.33203125" style="277" customWidth="1"/>
    <col min="15615" max="15644" width="3.109375" style="277" customWidth="1"/>
    <col min="15645" max="15864" width="11.44140625" style="277"/>
    <col min="15865" max="15865" width="1" style="277" customWidth="1"/>
    <col min="15866" max="15868" width="0" style="277" hidden="1" customWidth="1"/>
    <col min="15869" max="15869" width="2.109375" style="277" customWidth="1"/>
    <col min="15870" max="15870" width="7.33203125" style="277" customWidth="1"/>
    <col min="15871" max="15900" width="3.109375" style="277" customWidth="1"/>
    <col min="15901" max="16120" width="11.44140625" style="277"/>
    <col min="16121" max="16121" width="1" style="277" customWidth="1"/>
    <col min="16122" max="16124" width="0" style="277" hidden="1" customWidth="1"/>
    <col min="16125" max="16125" width="2.109375" style="277" customWidth="1"/>
    <col min="16126" max="16126" width="7.33203125" style="277" customWidth="1"/>
    <col min="16127" max="16156" width="3.109375" style="277" customWidth="1"/>
    <col min="16157" max="16384" width="11.44140625" style="277"/>
  </cols>
  <sheetData>
    <row r="1" spans="1:56" s="282" customFormat="1" ht="9.9" customHeight="1" x14ac:dyDescent="0.25">
      <c r="A1" s="277"/>
      <c r="B1" s="278"/>
      <c r="C1" s="278"/>
      <c r="D1" s="278"/>
      <c r="E1" s="279"/>
      <c r="F1" s="277"/>
      <c r="G1" s="280" t="str">
        <f>Plan!F2</f>
        <v>u</v>
      </c>
      <c r="H1" s="280" t="str">
        <f>Plan!M2</f>
        <v>u2</v>
      </c>
      <c r="I1" s="280" t="str">
        <f>Plan!U2</f>
        <v>x</v>
      </c>
      <c r="J1" s="280" t="str">
        <f>Plan!AD2</f>
        <v>x2</v>
      </c>
      <c r="K1" s="280" t="str">
        <f>Plan!AM2</f>
        <v>az</v>
      </c>
      <c r="L1" s="280" t="str">
        <f>Plan!AW2</f>
        <v>fz</v>
      </c>
      <c r="M1" s="280" t="str">
        <f>Plan!BF2</f>
        <v>s</v>
      </c>
      <c r="N1" s="280" t="str">
        <f>Plan!BN2</f>
        <v>s2</v>
      </c>
      <c r="O1" s="280" t="str">
        <f>Plan!BZ2</f>
        <v>a</v>
      </c>
      <c r="P1" s="280" t="str">
        <f>Plan!CH2</f>
        <v>f</v>
      </c>
      <c r="Q1" s="280" t="str">
        <f>Plan!CP2</f>
        <v>f2</v>
      </c>
      <c r="R1" s="280" t="str">
        <f>Plan!CY2</f>
        <v>k</v>
      </c>
      <c r="S1" s="280" t="str">
        <f>Plan!DG2</f>
        <v>k2</v>
      </c>
      <c r="T1" s="306" t="str">
        <f>Plan!DP2</f>
        <v>d</v>
      </c>
      <c r="U1" s="280"/>
      <c r="V1" s="281"/>
      <c r="W1" s="280"/>
      <c r="X1" s="281"/>
      <c r="Y1" s="280"/>
      <c r="Z1" s="281"/>
      <c r="AA1" s="280"/>
      <c r="AB1" s="281"/>
      <c r="AC1" s="280"/>
      <c r="AD1" s="281"/>
      <c r="AE1" s="280"/>
      <c r="AF1" s="281"/>
      <c r="AG1" s="280"/>
      <c r="AH1" s="281"/>
      <c r="AI1" s="280"/>
      <c r="AJ1" s="281"/>
      <c r="AK1" s="277"/>
    </row>
    <row r="2" spans="1:56" s="282" customFormat="1" ht="47.25" customHeight="1" x14ac:dyDescent="0.25">
      <c r="A2" s="283"/>
      <c r="B2" s="283"/>
      <c r="C2" s="283"/>
      <c r="D2" s="283"/>
      <c r="E2" s="284"/>
      <c r="F2" s="285">
        <f>Feiertage!A1</f>
        <v>2017</v>
      </c>
      <c r="G2" s="286" t="str">
        <f>IF(Mitarbeiter!B7="","",Mitarbeiter!B7)</f>
        <v/>
      </c>
      <c r="H2" s="287" t="str">
        <f>IF(Mitarbeiter!B8="","",Mitarbeiter!B8)</f>
        <v/>
      </c>
      <c r="I2" s="288" t="str">
        <f>IF(Mitarbeiter!B9="","",Mitarbeiter!B9)</f>
        <v/>
      </c>
      <c r="J2" s="287" t="str">
        <f>IF(Mitarbeiter!B10="","",Mitarbeiter!B10)</f>
        <v/>
      </c>
      <c r="K2" s="288" t="str">
        <f>IF(Mitarbeiter!B11="","",Mitarbeiter!B11)</f>
        <v/>
      </c>
      <c r="L2" s="287" t="str">
        <f>IF(Mitarbeiter!B12="","",Mitarbeiter!B12)</f>
        <v/>
      </c>
      <c r="M2" s="288" t="str">
        <f>IF(Mitarbeiter!B13="","",Mitarbeiter!B13)</f>
        <v/>
      </c>
      <c r="N2" s="287" t="str">
        <f>IF(Mitarbeiter!B14="","",Mitarbeiter!B14)</f>
        <v/>
      </c>
      <c r="O2" s="288" t="str">
        <f>IF(Mitarbeiter!B15="","",Mitarbeiter!B15)</f>
        <v/>
      </c>
      <c r="P2" s="287" t="str">
        <f>IF(Mitarbeiter!B16="","",Mitarbeiter!B16)</f>
        <v/>
      </c>
      <c r="Q2" s="288" t="str">
        <f>IF(Mitarbeiter!B17="","",Mitarbeiter!B17)</f>
        <v/>
      </c>
      <c r="R2" s="287" t="str">
        <f>IF(Mitarbeiter!B18="","",Mitarbeiter!B18)</f>
        <v/>
      </c>
      <c r="S2" s="286" t="str">
        <f>IF(Mitarbeiter!B19="","",Mitarbeiter!B19)</f>
        <v/>
      </c>
      <c r="T2" s="287" t="str">
        <f>IF(Mitarbeiter!B20="","",Mitarbeiter!B20)</f>
        <v/>
      </c>
      <c r="U2" s="286" t="str">
        <f>IF(Mitarbeiter!B21="","",Mitarbeiter!B21)</f>
        <v/>
      </c>
      <c r="V2" s="287" t="str">
        <f>IF(Mitarbeiter!B22="","",Mitarbeiter!B22)</f>
        <v/>
      </c>
      <c r="W2" s="286" t="str">
        <f>IF(Mitarbeiter!B23="","",Mitarbeiter!B23)</f>
        <v/>
      </c>
      <c r="X2" s="287" t="str">
        <f>IF(Mitarbeiter!B24="","",Mitarbeiter!B24)</f>
        <v/>
      </c>
      <c r="Y2" s="286" t="str">
        <f>IF(Mitarbeiter!B25="","",Mitarbeiter!B25)</f>
        <v/>
      </c>
      <c r="Z2" s="287" t="str">
        <f>IF(Mitarbeiter!B26="","",Mitarbeiter!B26)</f>
        <v/>
      </c>
      <c r="AA2" s="286" t="str">
        <f>IF(Mitarbeiter!B27="","",Mitarbeiter!B27)</f>
        <v/>
      </c>
      <c r="AB2" s="287" t="str">
        <f>IF(Mitarbeiter!B28="","",Mitarbeiter!B28)</f>
        <v/>
      </c>
      <c r="AC2" s="286" t="str">
        <f>IF(Mitarbeiter!B29="","",Mitarbeiter!B29)</f>
        <v/>
      </c>
      <c r="AD2" s="287" t="str">
        <f>IF(Mitarbeiter!B30="","",Mitarbeiter!B30)</f>
        <v/>
      </c>
      <c r="AE2" s="286" t="str">
        <f>IF(Mitarbeiter!B31="","",Mitarbeiter!B31)</f>
        <v/>
      </c>
      <c r="AF2" s="287" t="str">
        <f>IF(Mitarbeiter!B32="","",Mitarbeiter!B32)</f>
        <v/>
      </c>
      <c r="AG2" s="286" t="str">
        <f>IF(Mitarbeiter!B33="","",Mitarbeiter!B33)</f>
        <v/>
      </c>
      <c r="AH2" s="287" t="str">
        <f>IF(Mitarbeiter!B34="","",Mitarbeiter!B34)</f>
        <v/>
      </c>
      <c r="AI2" s="286" t="str">
        <f>IF(Mitarbeiter!B35="","",Mitarbeiter!B35)</f>
        <v/>
      </c>
      <c r="AJ2" s="287" t="str">
        <f>IF(Mitarbeiter!$B36="","",Mitarbeiter!$B36)</f>
        <v/>
      </c>
      <c r="AK2" s="288" t="str">
        <f>IF(Mitarbeiter!B37="","",Mitarbeiter!B37)</f>
        <v/>
      </c>
      <c r="AL2" s="287" t="str">
        <f>IF(Mitarbeiter!B38="","",Mitarbeiter!B38)</f>
        <v/>
      </c>
      <c r="AM2" s="288" t="str">
        <f>IF(Mitarbeiter!B39="","",Mitarbeiter!B39)</f>
        <v/>
      </c>
      <c r="AN2" s="287" t="str">
        <f>IF(Mitarbeiter!B40="","",Mitarbeiter!B40)</f>
        <v/>
      </c>
      <c r="AO2" s="288" t="str">
        <f>IF(Mitarbeiter!B41="","",Mitarbeiter!B41)</f>
        <v/>
      </c>
      <c r="AP2" s="287" t="str">
        <f>IF(Mitarbeiter!B42="","",Mitarbeiter!B42)</f>
        <v/>
      </c>
      <c r="AQ2" s="288" t="str">
        <f>IF(Mitarbeiter!B43="","",Mitarbeiter!B43)</f>
        <v/>
      </c>
      <c r="AR2" s="287" t="str">
        <f>IF(Mitarbeiter!B44="","",Mitarbeiter!B44)</f>
        <v/>
      </c>
      <c r="AS2" s="288" t="str">
        <f>IF(Mitarbeiter!B45="","",Mitarbeiter!B45)</f>
        <v/>
      </c>
      <c r="AT2" s="287" t="str">
        <f>IF(Mitarbeiter!B46="","",Mitarbeiter!B46)</f>
        <v/>
      </c>
      <c r="AU2" s="288" t="str">
        <f>IF(Mitarbeiter!B47="","",Mitarbeiter!B47)</f>
        <v/>
      </c>
      <c r="AV2" s="287" t="str">
        <f>IF(Mitarbeiter!B48="","",Mitarbeiter!B48)</f>
        <v/>
      </c>
      <c r="AW2" s="288" t="str">
        <f>IF(Mitarbeiter!B49="","",Mitarbeiter!B49)</f>
        <v/>
      </c>
      <c r="AX2" s="287" t="str">
        <f>IF(Mitarbeiter!B50="","",Mitarbeiter!B50)</f>
        <v/>
      </c>
      <c r="AY2" s="288" t="str">
        <f>IF(Mitarbeiter!B51="","",Mitarbeiter!B51)</f>
        <v/>
      </c>
      <c r="AZ2" s="287" t="str">
        <f>IF(Mitarbeiter!B52="","",Mitarbeiter!B52)</f>
        <v/>
      </c>
      <c r="BA2" s="288" t="str">
        <f>IF(Mitarbeiter!B53="","",Mitarbeiter!B53)</f>
        <v/>
      </c>
      <c r="BB2" s="287" t="str">
        <f>IF(Mitarbeiter!B54="","",Mitarbeiter!B54)</f>
        <v/>
      </c>
      <c r="BC2" s="288" t="str">
        <f>IF(Mitarbeiter!B55="","",Mitarbeiter!B55)</f>
        <v/>
      </c>
      <c r="BD2" s="287" t="str">
        <f>IF(Mitarbeiter!B56="","",Mitarbeiter!B56)</f>
        <v/>
      </c>
    </row>
    <row r="3" spans="1:56" s="290" customFormat="1" ht="47.4" customHeight="1" x14ac:dyDescent="0.2">
      <c r="A3" s="283"/>
      <c r="B3" s="283"/>
      <c r="C3" s="283"/>
      <c r="D3" s="283"/>
      <c r="E3" s="284"/>
      <c r="F3" s="289"/>
      <c r="G3" s="286" t="str">
        <f>IF(Mitarbeiter!C7="","",Mitarbeiter!C7)</f>
        <v/>
      </c>
      <c r="H3" s="287" t="str">
        <f>IF(Mitarbeiter!C8="","",Mitarbeiter!C8)</f>
        <v/>
      </c>
      <c r="I3" s="288" t="str">
        <f>IF(Mitarbeiter!C9="","",Mitarbeiter!C9)</f>
        <v/>
      </c>
      <c r="J3" s="287" t="str">
        <f>IF(Mitarbeiter!C10="","",Mitarbeiter!C10)</f>
        <v/>
      </c>
      <c r="K3" s="288" t="str">
        <f>IF(Mitarbeiter!C11="","",Mitarbeiter!C11)</f>
        <v/>
      </c>
      <c r="L3" s="287" t="str">
        <f>IF(Mitarbeiter!C12="","",Mitarbeiter!C12)</f>
        <v/>
      </c>
      <c r="M3" s="288" t="str">
        <f>IF(Mitarbeiter!C13="","",Mitarbeiter!C13)</f>
        <v/>
      </c>
      <c r="N3" s="287" t="str">
        <f>IF(Mitarbeiter!C14="","",Mitarbeiter!C14)</f>
        <v/>
      </c>
      <c r="O3" s="288" t="str">
        <f>IF(Mitarbeiter!C15="","",Mitarbeiter!C15)</f>
        <v/>
      </c>
      <c r="P3" s="287" t="str">
        <f>IF(Mitarbeiter!C16="","",Mitarbeiter!C16)</f>
        <v/>
      </c>
      <c r="Q3" s="288" t="str">
        <f>IF(Mitarbeiter!C17="","",Mitarbeiter!C17)</f>
        <v/>
      </c>
      <c r="R3" s="287" t="str">
        <f>IF(Mitarbeiter!C18="","",Mitarbeiter!C18)</f>
        <v/>
      </c>
      <c r="S3" s="286" t="str">
        <f>IF(Mitarbeiter!C19="","",Mitarbeiter!C19)</f>
        <v/>
      </c>
      <c r="T3" s="287" t="str">
        <f>IF(Mitarbeiter!C20="","",Mitarbeiter!C20)</f>
        <v/>
      </c>
      <c r="U3" s="286" t="str">
        <f>IF(Mitarbeiter!C21="","",Mitarbeiter!C21)</f>
        <v/>
      </c>
      <c r="V3" s="287" t="str">
        <f>IF(Mitarbeiter!C22="","",Mitarbeiter!C22)</f>
        <v/>
      </c>
      <c r="W3" s="286" t="str">
        <f>IF(Mitarbeiter!C23="","",Mitarbeiter!C23)</f>
        <v/>
      </c>
      <c r="X3" s="287" t="str">
        <f>IF(Mitarbeiter!C24="","",Mitarbeiter!C24)</f>
        <v/>
      </c>
      <c r="Y3" s="286" t="str">
        <f>IF(Mitarbeiter!C25="","",Mitarbeiter!C25)</f>
        <v/>
      </c>
      <c r="Z3" s="287" t="str">
        <f>IF(Mitarbeiter!C26="","",Mitarbeiter!C26)</f>
        <v/>
      </c>
      <c r="AA3" s="286" t="str">
        <f>IF(Mitarbeiter!C27="","",Mitarbeiter!C27)</f>
        <v/>
      </c>
      <c r="AB3" s="287" t="str">
        <f>IF(Mitarbeiter!C28="","",Mitarbeiter!C28)</f>
        <v/>
      </c>
      <c r="AC3" s="286" t="str">
        <f>IF(Mitarbeiter!C29="","",Mitarbeiter!C29)</f>
        <v/>
      </c>
      <c r="AD3" s="287" t="str">
        <f>IF(Mitarbeiter!C30="","",Mitarbeiter!C30)</f>
        <v/>
      </c>
      <c r="AE3" s="286" t="str">
        <f>IF(Mitarbeiter!C31="","",Mitarbeiter!C31)</f>
        <v/>
      </c>
      <c r="AF3" s="287" t="str">
        <f>IF(Mitarbeiter!C32="","",Mitarbeiter!C32)</f>
        <v/>
      </c>
      <c r="AG3" s="286" t="str">
        <f>IF(Mitarbeiter!C33="","",Mitarbeiter!C33)</f>
        <v/>
      </c>
      <c r="AH3" s="287" t="str">
        <f>IF(Mitarbeiter!C34="","",Mitarbeiter!C34)</f>
        <v/>
      </c>
      <c r="AI3" s="286" t="str">
        <f>IF(Mitarbeiter!C35="","",Mitarbeiter!C35)</f>
        <v/>
      </c>
      <c r="AJ3" s="287" t="str">
        <f>IF(Mitarbeiter!$C36="","",Mitarbeiter!$C36)</f>
        <v/>
      </c>
      <c r="AK3" s="288" t="str">
        <f>IF(Mitarbeiter!C37="","",Mitarbeiter!C37)</f>
        <v/>
      </c>
      <c r="AL3" s="287" t="str">
        <f>IF(Mitarbeiter!C38="","",Mitarbeiter!C38)</f>
        <v/>
      </c>
      <c r="AM3" s="288" t="str">
        <f>IF(Mitarbeiter!C39="","",Mitarbeiter!C39)</f>
        <v/>
      </c>
      <c r="AN3" s="287" t="str">
        <f>IF(Mitarbeiter!C40="","",Mitarbeiter!C40)</f>
        <v/>
      </c>
      <c r="AO3" s="288" t="str">
        <f>IF(Mitarbeiter!C41="","",Mitarbeiter!C41)</f>
        <v/>
      </c>
      <c r="AP3" s="287" t="str">
        <f>IF(Mitarbeiter!C42="","",Mitarbeiter!C42)</f>
        <v/>
      </c>
      <c r="AQ3" s="288" t="str">
        <f>IF(Mitarbeiter!C43="","",Mitarbeiter!C43)</f>
        <v/>
      </c>
      <c r="AR3" s="287" t="str">
        <f>IF(Mitarbeiter!C44="","",Mitarbeiter!C44)</f>
        <v/>
      </c>
      <c r="AS3" s="288" t="str">
        <f>IF(Mitarbeiter!C45="","",Mitarbeiter!C45)</f>
        <v/>
      </c>
      <c r="AT3" s="287" t="str">
        <f>IF(Mitarbeiter!C46="","",Mitarbeiter!C46)</f>
        <v/>
      </c>
      <c r="AU3" s="288" t="str">
        <f>IF(Mitarbeiter!C47="","",Mitarbeiter!C47)</f>
        <v/>
      </c>
      <c r="AV3" s="287" t="str">
        <f>IF(Mitarbeiter!C48="","",Mitarbeiter!C48)</f>
        <v/>
      </c>
      <c r="AW3" s="288" t="str">
        <f>IF(Mitarbeiter!C49="","",Mitarbeiter!C49)</f>
        <v/>
      </c>
      <c r="AX3" s="287" t="str">
        <f>IF(Mitarbeiter!C50="","",Mitarbeiter!C50)</f>
        <v/>
      </c>
      <c r="AY3" s="288" t="str">
        <f>IF(Mitarbeiter!C51="","",Mitarbeiter!C51)</f>
        <v/>
      </c>
      <c r="AZ3" s="287" t="str">
        <f>IF(Mitarbeiter!C52="","",Mitarbeiter!C52)</f>
        <v/>
      </c>
      <c r="BA3" s="288" t="str">
        <f>IF(Mitarbeiter!C53="","",Mitarbeiter!C53)</f>
        <v/>
      </c>
      <c r="BB3" s="287" t="str">
        <f>IF(Mitarbeiter!C54="","",Mitarbeiter!C54)</f>
        <v/>
      </c>
      <c r="BC3" s="288" t="str">
        <f>IF(Mitarbeiter!C55="","",Mitarbeiter!C55)</f>
        <v/>
      </c>
      <c r="BD3" s="287" t="str">
        <f>IF(Mitarbeiter!C56="","",Mitarbeiter!C56)</f>
        <v/>
      </c>
    </row>
    <row r="4" spans="1:56" ht="12" customHeight="1" x14ac:dyDescent="0.25">
      <c r="A4" s="291"/>
      <c r="B4" s="291" t="s">
        <v>1</v>
      </c>
      <c r="C4" s="291" t="s">
        <v>165</v>
      </c>
      <c r="D4" s="291" t="s">
        <v>78</v>
      </c>
      <c r="E4" s="292"/>
      <c r="F4" s="293" t="s">
        <v>166</v>
      </c>
      <c r="G4" s="294">
        <f>IF(Mitarbeiter!W7="","",Mitarbeiter!W7)</f>
        <v>0</v>
      </c>
      <c r="H4" s="295">
        <f>IF(Mitarbeiter!W8="","",Mitarbeiter!W8)</f>
        <v>0</v>
      </c>
      <c r="I4" s="296">
        <f>IF(Mitarbeiter!W9="","",Mitarbeiter!W9)</f>
        <v>0</v>
      </c>
      <c r="J4" s="295">
        <f>IF(Mitarbeiter!W10="","",Mitarbeiter!W10)</f>
        <v>0</v>
      </c>
      <c r="K4" s="296">
        <f>IF(Mitarbeiter!W11="","",Mitarbeiter!W11)</f>
        <v>0</v>
      </c>
      <c r="L4" s="295">
        <f>IF(Mitarbeiter!W12="","",Mitarbeiter!W12)</f>
        <v>0</v>
      </c>
      <c r="M4" s="296">
        <f>IF(Mitarbeiter!W13="","",Mitarbeiter!W13)</f>
        <v>0</v>
      </c>
      <c r="N4" s="295">
        <f>IF(Mitarbeiter!W14="","",Mitarbeiter!W14)</f>
        <v>0</v>
      </c>
      <c r="O4" s="296">
        <f>IF(Mitarbeiter!W15="","",Mitarbeiter!W15)</f>
        <v>0</v>
      </c>
      <c r="P4" s="295">
        <f>IF(Mitarbeiter!W16="","",Mitarbeiter!W16)</f>
        <v>0</v>
      </c>
      <c r="Q4" s="296">
        <f>IF(Mitarbeiter!W17="","",Mitarbeiter!W17)</f>
        <v>0</v>
      </c>
      <c r="R4" s="295">
        <f>IF(Mitarbeiter!W18="","",Mitarbeiter!W18)</f>
        <v>0</v>
      </c>
      <c r="S4" s="294">
        <f>IF(Mitarbeiter!W19="","",Mitarbeiter!W19)</f>
        <v>0</v>
      </c>
      <c r="T4" s="295">
        <f>IF(Mitarbeiter!W20="","",Mitarbeiter!W20)</f>
        <v>0</v>
      </c>
      <c r="U4" s="294">
        <f>IF(Mitarbeiter!W21="","",Mitarbeiter!W21)</f>
        <v>0</v>
      </c>
      <c r="V4" s="295">
        <f>IF(Mitarbeiter!W22="","",Mitarbeiter!W22)</f>
        <v>0</v>
      </c>
      <c r="W4" s="294">
        <f>IF(Mitarbeiter!W23="","",Mitarbeiter!W23)</f>
        <v>0</v>
      </c>
      <c r="X4" s="295">
        <f>IF(Mitarbeiter!W24="","",Mitarbeiter!W24)</f>
        <v>0</v>
      </c>
      <c r="Y4" s="294">
        <f>IF(Mitarbeiter!W25="","",Mitarbeiter!W25)</f>
        <v>0</v>
      </c>
      <c r="Z4" s="295">
        <f>IF(Mitarbeiter!W26="","",Mitarbeiter!W26)</f>
        <v>0</v>
      </c>
      <c r="AA4" s="294">
        <f>IF(Mitarbeiter!W27="","",Mitarbeiter!W27)</f>
        <v>0</v>
      </c>
      <c r="AB4" s="295">
        <f>IF(Mitarbeiter!W28="","",Mitarbeiter!W28)</f>
        <v>0</v>
      </c>
      <c r="AC4" s="294">
        <f>IF(Mitarbeiter!W29="","",Mitarbeiter!W29)</f>
        <v>0</v>
      </c>
      <c r="AD4" s="295">
        <f>IF(Mitarbeiter!W30="","",Mitarbeiter!W30)</f>
        <v>0</v>
      </c>
      <c r="AE4" s="294">
        <f>IF(Mitarbeiter!W31="","",Mitarbeiter!W31)</f>
        <v>0</v>
      </c>
      <c r="AF4" s="295">
        <f>IF(Mitarbeiter!W32="","",Mitarbeiter!W32)</f>
        <v>0</v>
      </c>
      <c r="AG4" s="294">
        <f>IF(Mitarbeiter!W33="","",Mitarbeiter!W33)</f>
        <v>0</v>
      </c>
      <c r="AH4" s="295">
        <f>IF(Mitarbeiter!W34="","",Mitarbeiter!W34)</f>
        <v>0</v>
      </c>
      <c r="AI4" s="294">
        <f>IF(Mitarbeiter!W35="","",Mitarbeiter!W35)</f>
        <v>0</v>
      </c>
      <c r="AJ4" s="295">
        <f>IF(Mitarbeiter!$W36="","",Mitarbeiter!$W36)</f>
        <v>0</v>
      </c>
      <c r="AK4" s="296">
        <f>IF(Mitarbeiter!W37="","",Mitarbeiter!W37)</f>
        <v>0</v>
      </c>
      <c r="AL4" s="295">
        <f>IF(Mitarbeiter!W38="","",Mitarbeiter!W38)</f>
        <v>0</v>
      </c>
      <c r="AM4" s="296">
        <f>IF(Mitarbeiter!W39="","",Mitarbeiter!W39)</f>
        <v>0</v>
      </c>
      <c r="AN4" s="295">
        <f>IF(Mitarbeiter!W40="","",Mitarbeiter!W40)</f>
        <v>0</v>
      </c>
      <c r="AO4" s="296">
        <f>IF(Mitarbeiter!W41="","",Mitarbeiter!W41)</f>
        <v>0</v>
      </c>
      <c r="AP4" s="295">
        <f>IF(Mitarbeiter!W42="","",Mitarbeiter!W42)</f>
        <v>0</v>
      </c>
      <c r="AQ4" s="296">
        <f>IF(Mitarbeiter!W43="","",Mitarbeiter!W43)</f>
        <v>0</v>
      </c>
      <c r="AR4" s="295">
        <f>IF(Mitarbeiter!W44="","",Mitarbeiter!W44)</f>
        <v>0</v>
      </c>
      <c r="AS4" s="296">
        <f>IF(Mitarbeiter!W45="","",Mitarbeiter!W45)</f>
        <v>0</v>
      </c>
      <c r="AT4" s="295">
        <f>IF(Mitarbeiter!W46="","",Mitarbeiter!W46)</f>
        <v>0</v>
      </c>
      <c r="AU4" s="296">
        <f>IF(Mitarbeiter!W47="","",Mitarbeiter!W47)</f>
        <v>0</v>
      </c>
      <c r="AV4" s="295">
        <f>IF(Mitarbeiter!W48="","",Mitarbeiter!W48)</f>
        <v>0</v>
      </c>
      <c r="AW4" s="296">
        <f>IF(Mitarbeiter!W49="","",Mitarbeiter!W49)</f>
        <v>0</v>
      </c>
      <c r="AX4" s="295">
        <f>IF(Mitarbeiter!W50="","",Mitarbeiter!W50)</f>
        <v>0</v>
      </c>
      <c r="AY4" s="296">
        <f>IF(Mitarbeiter!W51="","",Mitarbeiter!W51)</f>
        <v>0</v>
      </c>
      <c r="AZ4" s="295">
        <f>IF(Mitarbeiter!W52="","",Mitarbeiter!W52)</f>
        <v>0</v>
      </c>
      <c r="BA4" s="296">
        <f>IF(Mitarbeiter!W53="","",Mitarbeiter!W53)</f>
        <v>0</v>
      </c>
      <c r="BB4" s="295">
        <f>IF(Mitarbeiter!W54="","",Mitarbeiter!W54)</f>
        <v>0</v>
      </c>
      <c r="BC4" s="296">
        <f>IF(Mitarbeiter!W55="","",Mitarbeiter!W55)</f>
        <v>0</v>
      </c>
      <c r="BD4" s="295">
        <f>IF(Mitarbeiter!W56="","",Mitarbeiter!W56)</f>
        <v>0</v>
      </c>
    </row>
    <row r="5" spans="1:56" ht="6" customHeight="1" x14ac:dyDescent="0.25">
      <c r="A5"/>
      <c r="B5" s="297">
        <f>COUNTIF(Feiertage!$H$3:$H$164,F5)</f>
        <v>1</v>
      </c>
      <c r="C5" s="298">
        <f>IF(F5="","",WEEKDAY(F5,2))</f>
        <v>7</v>
      </c>
      <c r="D5" s="298">
        <f>IF(F5="","",MONTH(F5))</f>
        <v>1</v>
      </c>
      <c r="E5" s="299"/>
      <c r="F5" s="300">
        <f>DATE(F2,1,1)</f>
        <v>42736</v>
      </c>
      <c r="G5" s="301">
        <f>Plan!F15</f>
        <v>0</v>
      </c>
      <c r="H5" s="301">
        <f>Plan!F16</f>
        <v>0</v>
      </c>
      <c r="I5" s="301">
        <f>Plan!F17</f>
        <v>0</v>
      </c>
      <c r="J5" s="301">
        <f>Plan!F18</f>
        <v>0</v>
      </c>
      <c r="K5" s="301">
        <f>Plan!F19</f>
        <v>0</v>
      </c>
      <c r="L5" s="301">
        <f>Plan!F20</f>
        <v>0</v>
      </c>
      <c r="M5" s="301">
        <f>Plan!F21</f>
        <v>0</v>
      </c>
      <c r="N5" s="301">
        <f>Plan!F22</f>
        <v>0</v>
      </c>
      <c r="O5" s="301">
        <f>Plan!F23</f>
        <v>0</v>
      </c>
      <c r="P5" s="301">
        <f>Plan!F24</f>
        <v>0</v>
      </c>
      <c r="Q5" s="301">
        <f>Plan!F25</f>
        <v>0</v>
      </c>
      <c r="R5" s="301">
        <f>Plan!F26</f>
        <v>0</v>
      </c>
      <c r="S5" s="301">
        <f>Plan!F27</f>
        <v>0</v>
      </c>
      <c r="T5" s="301">
        <f>Plan!F28</f>
        <v>0</v>
      </c>
      <c r="U5" s="301">
        <f>Plan!F29</f>
        <v>0</v>
      </c>
      <c r="V5" s="301">
        <f>Plan!F30</f>
        <v>0</v>
      </c>
      <c r="W5" s="301">
        <f>Plan!F31</f>
        <v>0</v>
      </c>
      <c r="X5" s="301">
        <f>Plan!F32</f>
        <v>0</v>
      </c>
      <c r="Y5" s="301">
        <f>Plan!F33</f>
        <v>0</v>
      </c>
      <c r="Z5" s="301">
        <f>Plan!F34</f>
        <v>0</v>
      </c>
      <c r="AA5" s="301">
        <f>Plan!F35</f>
        <v>0</v>
      </c>
      <c r="AB5" s="301">
        <f>Plan!F36</f>
        <v>0</v>
      </c>
      <c r="AC5" s="301">
        <f>Plan!F37</f>
        <v>0</v>
      </c>
      <c r="AD5" s="301">
        <f>Plan!F38</f>
        <v>0</v>
      </c>
      <c r="AE5" s="301">
        <f>Plan!F39</f>
        <v>0</v>
      </c>
      <c r="AF5" s="301">
        <f>Plan!F40</f>
        <v>0</v>
      </c>
      <c r="AG5" s="301">
        <f>Plan!F41</f>
        <v>0</v>
      </c>
      <c r="AH5" s="301">
        <f>Plan!F42</f>
        <v>0</v>
      </c>
      <c r="AI5" s="301">
        <f>Plan!F43</f>
        <v>0</v>
      </c>
      <c r="AJ5" s="301">
        <f>Plan!F44</f>
        <v>0</v>
      </c>
      <c r="AK5" s="301">
        <f>Plan!F45</f>
        <v>0</v>
      </c>
      <c r="AL5" s="301">
        <f>Plan!F46</f>
        <v>0</v>
      </c>
      <c r="AM5" s="301">
        <f>Plan!F47</f>
        <v>0</v>
      </c>
      <c r="AN5" s="301">
        <f>Plan!F48</f>
        <v>0</v>
      </c>
      <c r="AO5" s="301">
        <f>Plan!F49</f>
        <v>0</v>
      </c>
      <c r="AP5" s="301">
        <f>Plan!F50</f>
        <v>0</v>
      </c>
      <c r="AQ5" s="301">
        <f>Plan!F51</f>
        <v>0</v>
      </c>
      <c r="AR5" s="301">
        <f>Plan!F52</f>
        <v>0</v>
      </c>
      <c r="AS5" s="301">
        <f>Plan!F53</f>
        <v>0</v>
      </c>
      <c r="AT5" s="301">
        <f>Plan!F54</f>
        <v>0</v>
      </c>
      <c r="AU5" s="301">
        <f>Plan!F55</f>
        <v>0</v>
      </c>
      <c r="AV5" s="301">
        <f>Plan!F56</f>
        <v>0</v>
      </c>
      <c r="AW5" s="301">
        <f>Plan!F57</f>
        <v>0</v>
      </c>
      <c r="AX5" s="301">
        <f>Plan!F58</f>
        <v>0</v>
      </c>
      <c r="AY5" s="301">
        <f>Plan!F59</f>
        <v>0</v>
      </c>
      <c r="AZ5" s="301">
        <f>Plan!F60</f>
        <v>0</v>
      </c>
      <c r="BA5" s="301">
        <f>Plan!F61</f>
        <v>0</v>
      </c>
      <c r="BB5" s="301">
        <f>Plan!F62</f>
        <v>0</v>
      </c>
      <c r="BC5" s="301">
        <f>Plan!F63</f>
        <v>0</v>
      </c>
      <c r="BD5" s="301">
        <f>Plan!F64</f>
        <v>0</v>
      </c>
    </row>
    <row r="6" spans="1:56" ht="6" customHeight="1" x14ac:dyDescent="0.25">
      <c r="A6"/>
      <c r="B6" s="297">
        <f>COUNTIF(Feiertage!$H$3:$H$164,F6)</f>
        <v>0</v>
      </c>
      <c r="C6" s="298">
        <f t="shared" ref="C6:C69" si="0">IF(F6="","",WEEKDAY(F6,2))</f>
        <v>1</v>
      </c>
      <c r="D6" s="298">
        <f t="shared" ref="D6:D69" si="1">IF(F6="","",MONTH(F6))</f>
        <v>1</v>
      </c>
      <c r="E6" s="302"/>
      <c r="F6" s="300">
        <f>F5+1</f>
        <v>42737</v>
      </c>
      <c r="G6" s="301">
        <f>Plan!G15</f>
        <v>0</v>
      </c>
      <c r="H6" s="301">
        <f>Plan!G16</f>
        <v>0</v>
      </c>
      <c r="I6" s="301">
        <f>Plan!G17</f>
        <v>0</v>
      </c>
      <c r="J6" s="301">
        <f>Plan!G18</f>
        <v>0</v>
      </c>
      <c r="K6" s="301">
        <f>Plan!G19</f>
        <v>0</v>
      </c>
      <c r="L6" s="301">
        <f>Plan!G20</f>
        <v>0</v>
      </c>
      <c r="M6" s="301">
        <f>Plan!G21</f>
        <v>0</v>
      </c>
      <c r="N6" s="301">
        <f>Plan!G22</f>
        <v>0</v>
      </c>
      <c r="O6" s="301">
        <f>Plan!G23</f>
        <v>0</v>
      </c>
      <c r="P6" s="301">
        <f>Plan!G24</f>
        <v>0</v>
      </c>
      <c r="Q6" s="301">
        <f>Plan!G25</f>
        <v>0</v>
      </c>
      <c r="R6" s="301">
        <f>Plan!G26</f>
        <v>0</v>
      </c>
      <c r="S6" s="301">
        <f>Plan!G27</f>
        <v>0</v>
      </c>
      <c r="T6" s="301">
        <f>Plan!G28</f>
        <v>0</v>
      </c>
      <c r="U6" s="301">
        <f>Plan!G29</f>
        <v>0</v>
      </c>
      <c r="V6" s="301">
        <f>Plan!G30</f>
        <v>0</v>
      </c>
      <c r="W6" s="301">
        <f>Plan!G31</f>
        <v>0</v>
      </c>
      <c r="X6" s="301">
        <f>Plan!G32</f>
        <v>0</v>
      </c>
      <c r="Y6" s="301">
        <f>Plan!G33</f>
        <v>0</v>
      </c>
      <c r="Z6" s="301">
        <f>Plan!G34</f>
        <v>0</v>
      </c>
      <c r="AA6" s="301">
        <f>Plan!G35</f>
        <v>0</v>
      </c>
      <c r="AB6" s="301">
        <f>Plan!G36</f>
        <v>0</v>
      </c>
      <c r="AC6" s="301">
        <f>Plan!G37</f>
        <v>0</v>
      </c>
      <c r="AD6" s="301">
        <f>Plan!G38</f>
        <v>0</v>
      </c>
      <c r="AE6" s="301">
        <f>Plan!G39</f>
        <v>0</v>
      </c>
      <c r="AF6" s="301">
        <f>Plan!G40</f>
        <v>0</v>
      </c>
      <c r="AG6" s="301">
        <f>Plan!G41</f>
        <v>0</v>
      </c>
      <c r="AH6" s="301">
        <f>Plan!G42</f>
        <v>0</v>
      </c>
      <c r="AI6" s="301">
        <f>Plan!G43</f>
        <v>0</v>
      </c>
      <c r="AJ6" s="301">
        <f>Plan!G44</f>
        <v>0</v>
      </c>
      <c r="AK6" s="301">
        <f>Plan!G45</f>
        <v>0</v>
      </c>
      <c r="AL6" s="301">
        <f>Plan!G46</f>
        <v>0</v>
      </c>
      <c r="AM6" s="301">
        <f>Plan!G47</f>
        <v>0</v>
      </c>
      <c r="AN6" s="301">
        <f>Plan!G48</f>
        <v>0</v>
      </c>
      <c r="AO6" s="301">
        <f>Plan!G49</f>
        <v>0</v>
      </c>
      <c r="AP6" s="301">
        <f>Plan!G50</f>
        <v>0</v>
      </c>
      <c r="AQ6" s="301">
        <f>Plan!G51</f>
        <v>0</v>
      </c>
      <c r="AR6" s="301">
        <f>Plan!G52</f>
        <v>0</v>
      </c>
      <c r="AS6" s="301">
        <f>Plan!G53</f>
        <v>0</v>
      </c>
      <c r="AT6" s="301">
        <f>Plan!G54</f>
        <v>0</v>
      </c>
      <c r="AU6" s="301">
        <f>Plan!G55</f>
        <v>0</v>
      </c>
      <c r="AV6" s="301">
        <f>Plan!G56</f>
        <v>0</v>
      </c>
      <c r="AW6" s="301">
        <f>Plan!G57</f>
        <v>0</v>
      </c>
      <c r="AX6" s="301">
        <f>Plan!G58</f>
        <v>0</v>
      </c>
      <c r="AY6" s="301">
        <f>Plan!G59</f>
        <v>0</v>
      </c>
      <c r="AZ6" s="301">
        <f>Plan!G60</f>
        <v>0</v>
      </c>
      <c r="BA6" s="301">
        <f>Plan!G61</f>
        <v>0</v>
      </c>
      <c r="BB6" s="301">
        <f>Plan!G62</f>
        <v>0</v>
      </c>
      <c r="BC6" s="301">
        <f>Plan!G63</f>
        <v>0</v>
      </c>
      <c r="BD6" s="301">
        <f>Plan!G64</f>
        <v>0</v>
      </c>
    </row>
    <row r="7" spans="1:56" ht="6" customHeight="1" x14ac:dyDescent="0.25">
      <c r="A7"/>
      <c r="B7" s="297">
        <f>COUNTIF(Feiertage!$H$3:$H$164,F7)</f>
        <v>0</v>
      </c>
      <c r="C7" s="298">
        <f t="shared" si="0"/>
        <v>2</v>
      </c>
      <c r="D7" s="298">
        <f t="shared" si="1"/>
        <v>1</v>
      </c>
      <c r="E7" s="302"/>
      <c r="F7" s="300">
        <f t="shared" ref="F7:F70" si="2">F6+1</f>
        <v>42738</v>
      </c>
      <c r="G7" s="301">
        <f>Plan!H15</f>
        <v>0</v>
      </c>
      <c r="H7" s="301">
        <f>Plan!H16</f>
        <v>0</v>
      </c>
      <c r="I7" s="301">
        <f>Plan!H17</f>
        <v>0</v>
      </c>
      <c r="J7" s="301">
        <f>Plan!H18</f>
        <v>0</v>
      </c>
      <c r="K7" s="301">
        <f>Plan!H19</f>
        <v>0</v>
      </c>
      <c r="L7" s="301">
        <f>Plan!H20</f>
        <v>0</v>
      </c>
      <c r="M7" s="301">
        <f>Plan!H21</f>
        <v>0</v>
      </c>
      <c r="N7" s="301">
        <f>Plan!H22</f>
        <v>0</v>
      </c>
      <c r="O7" s="301">
        <f>Plan!H23</f>
        <v>0</v>
      </c>
      <c r="P7" s="301">
        <f>Plan!H24</f>
        <v>0</v>
      </c>
      <c r="Q7" s="301">
        <f>Plan!H25</f>
        <v>0</v>
      </c>
      <c r="R7" s="301">
        <f>Plan!H26</f>
        <v>0</v>
      </c>
      <c r="S7" s="301">
        <f>Plan!H27</f>
        <v>0</v>
      </c>
      <c r="T7" s="301">
        <f>Plan!H28</f>
        <v>0</v>
      </c>
      <c r="U7" s="301">
        <f>Plan!H29</f>
        <v>0</v>
      </c>
      <c r="V7" s="301">
        <f>Plan!H30</f>
        <v>0</v>
      </c>
      <c r="W7" s="301">
        <f>Plan!H31</f>
        <v>0</v>
      </c>
      <c r="X7" s="301">
        <f>Plan!H32</f>
        <v>0</v>
      </c>
      <c r="Y7" s="301">
        <f>Plan!H33</f>
        <v>0</v>
      </c>
      <c r="Z7" s="301">
        <f>Plan!H34</f>
        <v>0</v>
      </c>
      <c r="AA7" s="301">
        <f>Plan!H35</f>
        <v>0</v>
      </c>
      <c r="AB7" s="301">
        <f>Plan!H36</f>
        <v>0</v>
      </c>
      <c r="AC7" s="301">
        <f>Plan!H37</f>
        <v>0</v>
      </c>
      <c r="AD7" s="301">
        <f>Plan!H38</f>
        <v>0</v>
      </c>
      <c r="AE7" s="301">
        <f>Plan!H39</f>
        <v>0</v>
      </c>
      <c r="AF7" s="301">
        <f>Plan!H40</f>
        <v>0</v>
      </c>
      <c r="AG7" s="301">
        <f>Plan!H41</f>
        <v>0</v>
      </c>
      <c r="AH7" s="301">
        <f>Plan!H42</f>
        <v>0</v>
      </c>
      <c r="AI7" s="301">
        <f>Plan!H43</f>
        <v>0</v>
      </c>
      <c r="AJ7" s="301">
        <f>Plan!H44</f>
        <v>0</v>
      </c>
      <c r="AK7" s="301">
        <f>Plan!H45</f>
        <v>0</v>
      </c>
      <c r="AL7" s="301">
        <f>Plan!H46</f>
        <v>0</v>
      </c>
      <c r="AM7" s="301">
        <f>Plan!H47</f>
        <v>0</v>
      </c>
      <c r="AN7" s="301">
        <f>Plan!H48</f>
        <v>0</v>
      </c>
      <c r="AO7" s="301">
        <f>Plan!H49</f>
        <v>0</v>
      </c>
      <c r="AP7" s="301">
        <f>Plan!H50</f>
        <v>0</v>
      </c>
      <c r="AQ7" s="301">
        <f>Plan!H51</f>
        <v>0</v>
      </c>
      <c r="AR7" s="301">
        <f>Plan!H52</f>
        <v>0</v>
      </c>
      <c r="AS7" s="301">
        <f>Plan!H53</f>
        <v>0</v>
      </c>
      <c r="AT7" s="301">
        <f>Plan!H54</f>
        <v>0</v>
      </c>
      <c r="AU7" s="301">
        <f>Plan!H55</f>
        <v>0</v>
      </c>
      <c r="AV7" s="301">
        <f>Plan!H56</f>
        <v>0</v>
      </c>
      <c r="AW7" s="301">
        <f>Plan!H57</f>
        <v>0</v>
      </c>
      <c r="AX7" s="301">
        <f>Plan!H58</f>
        <v>0</v>
      </c>
      <c r="AY7" s="301">
        <f>Plan!H59</f>
        <v>0</v>
      </c>
      <c r="AZ7" s="301">
        <f>Plan!H60</f>
        <v>0</v>
      </c>
      <c r="BA7" s="301">
        <f>Plan!H61</f>
        <v>0</v>
      </c>
      <c r="BB7" s="301">
        <f>Plan!H62</f>
        <v>0</v>
      </c>
      <c r="BC7" s="301">
        <f>Plan!H63</f>
        <v>0</v>
      </c>
      <c r="BD7" s="301">
        <f>Plan!H64</f>
        <v>0</v>
      </c>
    </row>
    <row r="8" spans="1:56" ht="6" customHeight="1" x14ac:dyDescent="0.25">
      <c r="A8"/>
      <c r="B8" s="297">
        <f>COUNTIF(Feiertage!$H$3:$H$164,F8)</f>
        <v>0</v>
      </c>
      <c r="C8" s="298">
        <f t="shared" si="0"/>
        <v>3</v>
      </c>
      <c r="D8" s="298">
        <f t="shared" si="1"/>
        <v>1</v>
      </c>
      <c r="E8" s="302"/>
      <c r="F8" s="300">
        <f t="shared" si="2"/>
        <v>42739</v>
      </c>
      <c r="G8" s="301">
        <f>Plan!I15</f>
        <v>0</v>
      </c>
      <c r="H8" s="301">
        <f>Plan!I16</f>
        <v>0</v>
      </c>
      <c r="I8" s="301">
        <f>Plan!I17</f>
        <v>0</v>
      </c>
      <c r="J8" s="301">
        <f>Plan!I18</f>
        <v>0</v>
      </c>
      <c r="K8" s="301">
        <f>Plan!I19</f>
        <v>0</v>
      </c>
      <c r="L8" s="301">
        <f>Plan!I20</f>
        <v>0</v>
      </c>
      <c r="M8" s="301">
        <f>Plan!I21</f>
        <v>0</v>
      </c>
      <c r="N8" s="301">
        <f>Plan!I22</f>
        <v>0</v>
      </c>
      <c r="O8" s="301">
        <f>Plan!I23</f>
        <v>0</v>
      </c>
      <c r="P8" s="301">
        <f>Plan!I24</f>
        <v>0</v>
      </c>
      <c r="Q8" s="301">
        <f>Plan!I25</f>
        <v>0</v>
      </c>
      <c r="R8" s="301">
        <f>Plan!I26</f>
        <v>0</v>
      </c>
      <c r="S8" s="301">
        <f>Plan!I27</f>
        <v>0</v>
      </c>
      <c r="T8" s="301">
        <f>Plan!I28</f>
        <v>0</v>
      </c>
      <c r="U8" s="301">
        <f>Plan!I29</f>
        <v>0</v>
      </c>
      <c r="V8" s="301">
        <f>Plan!I30</f>
        <v>0</v>
      </c>
      <c r="W8" s="301">
        <f>Plan!I31</f>
        <v>0</v>
      </c>
      <c r="X8" s="301">
        <f>Plan!I32</f>
        <v>0</v>
      </c>
      <c r="Y8" s="301">
        <f>Plan!I33</f>
        <v>0</v>
      </c>
      <c r="Z8" s="301">
        <f>Plan!I34</f>
        <v>0</v>
      </c>
      <c r="AA8" s="301">
        <f>Plan!I35</f>
        <v>0</v>
      </c>
      <c r="AB8" s="301">
        <f>Plan!I36</f>
        <v>0</v>
      </c>
      <c r="AC8" s="301">
        <f>Plan!I37</f>
        <v>0</v>
      </c>
      <c r="AD8" s="301">
        <f>Plan!I38</f>
        <v>0</v>
      </c>
      <c r="AE8" s="301">
        <f>Plan!I39</f>
        <v>0</v>
      </c>
      <c r="AF8" s="301">
        <f>Plan!I40</f>
        <v>0</v>
      </c>
      <c r="AG8" s="301">
        <f>Plan!I41</f>
        <v>0</v>
      </c>
      <c r="AH8" s="301">
        <f>Plan!I42</f>
        <v>0</v>
      </c>
      <c r="AI8" s="301">
        <f>Plan!I43</f>
        <v>0</v>
      </c>
      <c r="AJ8" s="301">
        <f>Plan!I44</f>
        <v>0</v>
      </c>
      <c r="AK8" s="301">
        <f>Plan!I45</f>
        <v>0</v>
      </c>
      <c r="AL8" s="301">
        <f>Plan!I46</f>
        <v>0</v>
      </c>
      <c r="AM8" s="301">
        <f>Plan!I47</f>
        <v>0</v>
      </c>
      <c r="AN8" s="301">
        <f>Plan!I48</f>
        <v>0</v>
      </c>
      <c r="AO8" s="301">
        <f>Plan!I49</f>
        <v>0</v>
      </c>
      <c r="AP8" s="301">
        <f>Plan!I50</f>
        <v>0</v>
      </c>
      <c r="AQ8" s="301">
        <f>Plan!I51</f>
        <v>0</v>
      </c>
      <c r="AR8" s="301">
        <f>Plan!I52</f>
        <v>0</v>
      </c>
      <c r="AS8" s="301">
        <f>Plan!I53</f>
        <v>0</v>
      </c>
      <c r="AT8" s="301">
        <f>Plan!I54</f>
        <v>0</v>
      </c>
      <c r="AU8" s="301">
        <f>Plan!I55</f>
        <v>0</v>
      </c>
      <c r="AV8" s="301">
        <f>Plan!I56</f>
        <v>0</v>
      </c>
      <c r="AW8" s="301">
        <f>Plan!I57</f>
        <v>0</v>
      </c>
      <c r="AX8" s="301">
        <f>Plan!I58</f>
        <v>0</v>
      </c>
      <c r="AY8" s="301">
        <f>Plan!I59</f>
        <v>0</v>
      </c>
      <c r="AZ8" s="301">
        <f>Plan!I60</f>
        <v>0</v>
      </c>
      <c r="BA8" s="301">
        <f>Plan!I61</f>
        <v>0</v>
      </c>
      <c r="BB8" s="301">
        <f>Plan!I62</f>
        <v>0</v>
      </c>
      <c r="BC8" s="301">
        <f>Plan!I63</f>
        <v>0</v>
      </c>
      <c r="BD8" s="301">
        <f>Plan!I64</f>
        <v>0</v>
      </c>
    </row>
    <row r="9" spans="1:56" ht="6" customHeight="1" x14ac:dyDescent="0.25">
      <c r="A9"/>
      <c r="B9" s="297">
        <f>COUNTIF(Feiertage!$H$3:$H$164,F9)</f>
        <v>0</v>
      </c>
      <c r="C9" s="298">
        <f t="shared" si="0"/>
        <v>4</v>
      </c>
      <c r="D9" s="298">
        <f t="shared" si="1"/>
        <v>1</v>
      </c>
      <c r="E9" s="302"/>
      <c r="F9" s="300">
        <f t="shared" si="2"/>
        <v>42740</v>
      </c>
      <c r="G9" s="301">
        <f>Plan!J15</f>
        <v>0</v>
      </c>
      <c r="H9" s="301">
        <f>Plan!J16</f>
        <v>0</v>
      </c>
      <c r="I9" s="301">
        <f>Plan!J17</f>
        <v>0</v>
      </c>
      <c r="J9" s="301">
        <f>Plan!J18</f>
        <v>0</v>
      </c>
      <c r="K9" s="301">
        <f>Plan!J19</f>
        <v>0</v>
      </c>
      <c r="L9" s="301">
        <f>Plan!J20</f>
        <v>0</v>
      </c>
      <c r="M9" s="301">
        <f>Plan!J21</f>
        <v>0</v>
      </c>
      <c r="N9" s="301">
        <f>Plan!J22</f>
        <v>0</v>
      </c>
      <c r="O9" s="301">
        <f>Plan!J23</f>
        <v>0</v>
      </c>
      <c r="P9" s="301">
        <f>Plan!J24</f>
        <v>0</v>
      </c>
      <c r="Q9" s="301">
        <f>Plan!J25</f>
        <v>0</v>
      </c>
      <c r="R9" s="301">
        <f>Plan!J26</f>
        <v>0</v>
      </c>
      <c r="S9" s="301">
        <f>Plan!J27</f>
        <v>0</v>
      </c>
      <c r="T9" s="301">
        <f>Plan!J28</f>
        <v>0</v>
      </c>
      <c r="U9" s="301">
        <f>Plan!J29</f>
        <v>0</v>
      </c>
      <c r="V9" s="301">
        <f>Plan!J30</f>
        <v>0</v>
      </c>
      <c r="W9" s="301">
        <f>Plan!J31</f>
        <v>0</v>
      </c>
      <c r="X9" s="301">
        <f>Plan!J32</f>
        <v>0</v>
      </c>
      <c r="Y9" s="301">
        <f>Plan!J33</f>
        <v>0</v>
      </c>
      <c r="Z9" s="301">
        <f>Plan!J34</f>
        <v>0</v>
      </c>
      <c r="AA9" s="301">
        <f>Plan!J35</f>
        <v>0</v>
      </c>
      <c r="AB9" s="301">
        <f>Plan!J36</f>
        <v>0</v>
      </c>
      <c r="AC9" s="301">
        <f>Plan!J37</f>
        <v>0</v>
      </c>
      <c r="AD9" s="301">
        <f>Plan!J38</f>
        <v>0</v>
      </c>
      <c r="AE9" s="301">
        <f>Plan!J39</f>
        <v>0</v>
      </c>
      <c r="AF9" s="301">
        <f>Plan!J40</f>
        <v>0</v>
      </c>
      <c r="AG9" s="301">
        <f>Plan!J41</f>
        <v>0</v>
      </c>
      <c r="AH9" s="301">
        <f>Plan!J42</f>
        <v>0</v>
      </c>
      <c r="AI9" s="301">
        <f>Plan!J43</f>
        <v>0</v>
      </c>
      <c r="AJ9" s="301">
        <f>Plan!J44</f>
        <v>0</v>
      </c>
      <c r="AK9" s="301">
        <f>Plan!J45</f>
        <v>0</v>
      </c>
      <c r="AL9" s="301">
        <f>Plan!J46</f>
        <v>0</v>
      </c>
      <c r="AM9" s="301">
        <f>Plan!J47</f>
        <v>0</v>
      </c>
      <c r="AN9" s="301">
        <f>Plan!J48</f>
        <v>0</v>
      </c>
      <c r="AO9" s="301">
        <f>Plan!J49</f>
        <v>0</v>
      </c>
      <c r="AP9" s="301">
        <f>Plan!J50</f>
        <v>0</v>
      </c>
      <c r="AQ9" s="301">
        <f>Plan!J51</f>
        <v>0</v>
      </c>
      <c r="AR9" s="301">
        <f>Plan!J52</f>
        <v>0</v>
      </c>
      <c r="AS9" s="301">
        <f>Plan!J53</f>
        <v>0</v>
      </c>
      <c r="AT9" s="301">
        <f>Plan!J54</f>
        <v>0</v>
      </c>
      <c r="AU9" s="301">
        <f>Plan!J55</f>
        <v>0</v>
      </c>
      <c r="AV9" s="301">
        <f>Plan!J56</f>
        <v>0</v>
      </c>
      <c r="AW9" s="301">
        <f>Plan!J57</f>
        <v>0</v>
      </c>
      <c r="AX9" s="301">
        <f>Plan!J58</f>
        <v>0</v>
      </c>
      <c r="AY9" s="301">
        <f>Plan!J59</f>
        <v>0</v>
      </c>
      <c r="AZ9" s="301">
        <f>Plan!J60</f>
        <v>0</v>
      </c>
      <c r="BA9" s="301">
        <f>Plan!J61</f>
        <v>0</v>
      </c>
      <c r="BB9" s="301">
        <f>Plan!J62</f>
        <v>0</v>
      </c>
      <c r="BC9" s="301">
        <f>Plan!J63</f>
        <v>0</v>
      </c>
      <c r="BD9" s="301">
        <f>Plan!J64</f>
        <v>0</v>
      </c>
    </row>
    <row r="10" spans="1:56" ht="6" customHeight="1" x14ac:dyDescent="0.25">
      <c r="A10"/>
      <c r="B10" s="297">
        <f>COUNTIF(Feiertage!$H$3:$H$164,F10)</f>
        <v>1</v>
      </c>
      <c r="C10" s="298">
        <f t="shared" si="0"/>
        <v>5</v>
      </c>
      <c r="D10" s="298">
        <f t="shared" si="1"/>
        <v>1</v>
      </c>
      <c r="E10" s="302"/>
      <c r="F10" s="300">
        <f t="shared" si="2"/>
        <v>42741</v>
      </c>
      <c r="G10" s="301">
        <f>Plan!K15</f>
        <v>0</v>
      </c>
      <c r="H10" s="301">
        <f>Plan!K16</f>
        <v>0</v>
      </c>
      <c r="I10" s="301">
        <f>Plan!K17</f>
        <v>0</v>
      </c>
      <c r="J10" s="301">
        <f>Plan!K18</f>
        <v>0</v>
      </c>
      <c r="K10" s="301">
        <f>Plan!K19</f>
        <v>0</v>
      </c>
      <c r="L10" s="301">
        <f>Plan!K20</f>
        <v>0</v>
      </c>
      <c r="M10" s="301">
        <f>Plan!K21</f>
        <v>0</v>
      </c>
      <c r="N10" s="301">
        <f>Plan!K22</f>
        <v>0</v>
      </c>
      <c r="O10" s="301">
        <f>Plan!K23</f>
        <v>0</v>
      </c>
      <c r="P10" s="301">
        <f>Plan!K24</f>
        <v>0</v>
      </c>
      <c r="Q10" s="301">
        <f>Plan!K25</f>
        <v>0</v>
      </c>
      <c r="R10" s="301">
        <f>Plan!K26</f>
        <v>0</v>
      </c>
      <c r="S10" s="301">
        <f>Plan!K27</f>
        <v>0</v>
      </c>
      <c r="T10" s="301">
        <f>Plan!K28</f>
        <v>0</v>
      </c>
      <c r="U10" s="301">
        <f>Plan!K29</f>
        <v>0</v>
      </c>
      <c r="V10" s="301">
        <f>Plan!K30</f>
        <v>0</v>
      </c>
      <c r="W10" s="301">
        <f>Plan!K31</f>
        <v>0</v>
      </c>
      <c r="X10" s="301">
        <f>Plan!K32</f>
        <v>0</v>
      </c>
      <c r="Y10" s="301">
        <f>Plan!K33</f>
        <v>0</v>
      </c>
      <c r="Z10" s="301">
        <f>Plan!K34</f>
        <v>0</v>
      </c>
      <c r="AA10" s="301">
        <f>Plan!K35</f>
        <v>0</v>
      </c>
      <c r="AB10" s="301">
        <f>Plan!K36</f>
        <v>0</v>
      </c>
      <c r="AC10" s="301">
        <f>Plan!K37</f>
        <v>0</v>
      </c>
      <c r="AD10" s="301">
        <f>Plan!K38</f>
        <v>0</v>
      </c>
      <c r="AE10" s="301">
        <f>Plan!K39</f>
        <v>0</v>
      </c>
      <c r="AF10" s="301">
        <f>Plan!K40</f>
        <v>0</v>
      </c>
      <c r="AG10" s="301">
        <f>Plan!K41</f>
        <v>0</v>
      </c>
      <c r="AH10" s="301">
        <f>Plan!K42</f>
        <v>0</v>
      </c>
      <c r="AI10" s="301">
        <f>Plan!K43</f>
        <v>0</v>
      </c>
      <c r="AJ10" s="301">
        <f>Plan!K44</f>
        <v>0</v>
      </c>
      <c r="AK10" s="301">
        <f>Plan!K45</f>
        <v>0</v>
      </c>
      <c r="AL10" s="301">
        <f>Plan!K46</f>
        <v>0</v>
      </c>
      <c r="AM10" s="301">
        <f>Plan!K47</f>
        <v>0</v>
      </c>
      <c r="AN10" s="301">
        <f>Plan!K48</f>
        <v>0</v>
      </c>
      <c r="AO10" s="301">
        <f>Plan!K49</f>
        <v>0</v>
      </c>
      <c r="AP10" s="301">
        <f>Plan!K50</f>
        <v>0</v>
      </c>
      <c r="AQ10" s="301">
        <f>Plan!K51</f>
        <v>0</v>
      </c>
      <c r="AR10" s="301">
        <f>Plan!K52</f>
        <v>0</v>
      </c>
      <c r="AS10" s="301">
        <f>Plan!K53</f>
        <v>0</v>
      </c>
      <c r="AT10" s="301">
        <f>Plan!K54</f>
        <v>0</v>
      </c>
      <c r="AU10" s="301">
        <f>Plan!K55</f>
        <v>0</v>
      </c>
      <c r="AV10" s="301">
        <f>Plan!K56</f>
        <v>0</v>
      </c>
      <c r="AW10" s="301">
        <f>Plan!K57</f>
        <v>0</v>
      </c>
      <c r="AX10" s="301">
        <f>Plan!K58</f>
        <v>0</v>
      </c>
      <c r="AY10" s="301">
        <f>Plan!K59</f>
        <v>0</v>
      </c>
      <c r="AZ10" s="301">
        <f>Plan!K60</f>
        <v>0</v>
      </c>
      <c r="BA10" s="301">
        <f>Plan!K61</f>
        <v>0</v>
      </c>
      <c r="BB10" s="301">
        <f>Plan!K62</f>
        <v>0</v>
      </c>
      <c r="BC10" s="301">
        <f>Plan!K63</f>
        <v>0</v>
      </c>
      <c r="BD10" s="301">
        <f>Plan!K64</f>
        <v>0</v>
      </c>
    </row>
    <row r="11" spans="1:56" ht="6" customHeight="1" x14ac:dyDescent="0.25">
      <c r="A11"/>
      <c r="B11" s="297">
        <f>COUNTIF(Feiertage!$H$3:$H$164,F11)</f>
        <v>0</v>
      </c>
      <c r="C11" s="298">
        <f t="shared" si="0"/>
        <v>6</v>
      </c>
      <c r="D11" s="298">
        <f t="shared" si="1"/>
        <v>1</v>
      </c>
      <c r="E11" s="302"/>
      <c r="F11" s="300">
        <f t="shared" si="2"/>
        <v>42742</v>
      </c>
      <c r="G11" s="301">
        <f>Plan!L15</f>
        <v>0</v>
      </c>
      <c r="H11" s="301">
        <f>Plan!L16</f>
        <v>0</v>
      </c>
      <c r="I11" s="301">
        <f>Plan!L17</f>
        <v>0</v>
      </c>
      <c r="J11" s="301">
        <f>Plan!L18</f>
        <v>0</v>
      </c>
      <c r="K11" s="301">
        <f>Plan!L19</f>
        <v>0</v>
      </c>
      <c r="L11" s="301">
        <f>Plan!L20</f>
        <v>0</v>
      </c>
      <c r="M11" s="301">
        <f>Plan!L21</f>
        <v>0</v>
      </c>
      <c r="N11" s="301">
        <f>Plan!L22</f>
        <v>0</v>
      </c>
      <c r="O11" s="301">
        <f>Plan!L23</f>
        <v>0</v>
      </c>
      <c r="P11" s="301">
        <f>Plan!L24</f>
        <v>0</v>
      </c>
      <c r="Q11" s="301">
        <f>Plan!L25</f>
        <v>0</v>
      </c>
      <c r="R11" s="301">
        <f>Plan!L26</f>
        <v>0</v>
      </c>
      <c r="S11" s="301">
        <f>Plan!L27</f>
        <v>0</v>
      </c>
      <c r="T11" s="301">
        <f>Plan!L28</f>
        <v>0</v>
      </c>
      <c r="U11" s="301">
        <f>Plan!L29</f>
        <v>0</v>
      </c>
      <c r="V11" s="301">
        <f>Plan!L30</f>
        <v>0</v>
      </c>
      <c r="W11" s="301">
        <f>Plan!L31</f>
        <v>0</v>
      </c>
      <c r="X11" s="301">
        <f>Plan!L32</f>
        <v>0</v>
      </c>
      <c r="Y11" s="301">
        <f>Plan!L33</f>
        <v>0</v>
      </c>
      <c r="Z11" s="301">
        <f>Plan!L34</f>
        <v>0</v>
      </c>
      <c r="AA11" s="301">
        <f>Plan!L35</f>
        <v>0</v>
      </c>
      <c r="AB11" s="301">
        <f>Plan!L36</f>
        <v>0</v>
      </c>
      <c r="AC11" s="301">
        <f>Plan!L37</f>
        <v>0</v>
      </c>
      <c r="AD11" s="301">
        <f>Plan!L38</f>
        <v>0</v>
      </c>
      <c r="AE11" s="301">
        <f>Plan!L39</f>
        <v>0</v>
      </c>
      <c r="AF11" s="301">
        <f>Plan!L40</f>
        <v>0</v>
      </c>
      <c r="AG11" s="301">
        <f>Plan!L41</f>
        <v>0</v>
      </c>
      <c r="AH11" s="301">
        <f>Plan!L42</f>
        <v>0</v>
      </c>
      <c r="AI11" s="301">
        <f>Plan!L43</f>
        <v>0</v>
      </c>
      <c r="AJ11" s="301">
        <f>Plan!L44</f>
        <v>0</v>
      </c>
      <c r="AK11" s="301">
        <f>Plan!L45</f>
        <v>0</v>
      </c>
      <c r="AL11" s="301">
        <f>Plan!L46</f>
        <v>0</v>
      </c>
      <c r="AM11" s="301">
        <f>Plan!L47</f>
        <v>0</v>
      </c>
      <c r="AN11" s="301">
        <f>Plan!L48</f>
        <v>0</v>
      </c>
      <c r="AO11" s="301">
        <f>Plan!L49</f>
        <v>0</v>
      </c>
      <c r="AP11" s="301">
        <f>Plan!L50</f>
        <v>0</v>
      </c>
      <c r="AQ11" s="301">
        <f>Plan!L51</f>
        <v>0</v>
      </c>
      <c r="AR11" s="301">
        <f>Plan!L52</f>
        <v>0</v>
      </c>
      <c r="AS11" s="301">
        <f>Plan!L53</f>
        <v>0</v>
      </c>
      <c r="AT11" s="301">
        <f>Plan!L54</f>
        <v>0</v>
      </c>
      <c r="AU11" s="301">
        <f>Plan!L55</f>
        <v>0</v>
      </c>
      <c r="AV11" s="301">
        <f>Plan!L56</f>
        <v>0</v>
      </c>
      <c r="AW11" s="301">
        <f>Plan!L57</f>
        <v>0</v>
      </c>
      <c r="AX11" s="301">
        <f>Plan!L58</f>
        <v>0</v>
      </c>
      <c r="AY11" s="301">
        <f>Plan!L59</f>
        <v>0</v>
      </c>
      <c r="AZ11" s="301">
        <f>Plan!L60</f>
        <v>0</v>
      </c>
      <c r="BA11" s="301">
        <f>Plan!L61</f>
        <v>0</v>
      </c>
      <c r="BB11" s="301">
        <f>Plan!L62</f>
        <v>0</v>
      </c>
      <c r="BC11" s="301">
        <f>Plan!L63</f>
        <v>0</v>
      </c>
      <c r="BD11" s="301">
        <f>Plan!L64</f>
        <v>0</v>
      </c>
    </row>
    <row r="12" spans="1:56" ht="6" customHeight="1" x14ac:dyDescent="0.25">
      <c r="A12"/>
      <c r="B12" s="297">
        <f>COUNTIF(Feiertage!$H$3:$H$164,F12)</f>
        <v>0</v>
      </c>
      <c r="C12" s="298">
        <f t="shared" si="0"/>
        <v>7</v>
      </c>
      <c r="D12" s="298">
        <f t="shared" si="1"/>
        <v>1</v>
      </c>
      <c r="E12" s="302"/>
      <c r="F12" s="300">
        <f t="shared" si="2"/>
        <v>42743</v>
      </c>
      <c r="G12" s="301">
        <f>Plan!M15</f>
        <v>0</v>
      </c>
      <c r="H12" s="301">
        <f>Plan!M16</f>
        <v>0</v>
      </c>
      <c r="I12" s="301">
        <f>Plan!M17</f>
        <v>0</v>
      </c>
      <c r="J12" s="301">
        <f>Plan!M18</f>
        <v>0</v>
      </c>
      <c r="K12" s="301">
        <f>Plan!M19</f>
        <v>0</v>
      </c>
      <c r="L12" s="301">
        <f>Plan!M20</f>
        <v>0</v>
      </c>
      <c r="M12" s="301">
        <f>Plan!M21</f>
        <v>0</v>
      </c>
      <c r="N12" s="301">
        <f>Plan!M22</f>
        <v>0</v>
      </c>
      <c r="O12" s="301">
        <f>Plan!M23</f>
        <v>0</v>
      </c>
      <c r="P12" s="301">
        <f>Plan!M24</f>
        <v>0</v>
      </c>
      <c r="Q12" s="301">
        <f>Plan!M25</f>
        <v>0</v>
      </c>
      <c r="R12" s="301">
        <f>Plan!M26</f>
        <v>0</v>
      </c>
      <c r="S12" s="301">
        <f>Plan!M27</f>
        <v>0</v>
      </c>
      <c r="T12" s="301">
        <f>Plan!M28</f>
        <v>0</v>
      </c>
      <c r="U12" s="301">
        <f>Plan!M29</f>
        <v>0</v>
      </c>
      <c r="V12" s="301">
        <f>Plan!M30</f>
        <v>0</v>
      </c>
      <c r="W12" s="301">
        <f>Plan!M31</f>
        <v>0</v>
      </c>
      <c r="X12" s="301">
        <f>Plan!M32</f>
        <v>0</v>
      </c>
      <c r="Y12" s="301">
        <f>Plan!M33</f>
        <v>0</v>
      </c>
      <c r="Z12" s="301">
        <f>Plan!M34</f>
        <v>0</v>
      </c>
      <c r="AA12" s="301">
        <f>Plan!M35</f>
        <v>0</v>
      </c>
      <c r="AB12" s="301">
        <f>Plan!M36</f>
        <v>0</v>
      </c>
      <c r="AC12" s="301">
        <f>Plan!M37</f>
        <v>0</v>
      </c>
      <c r="AD12" s="301">
        <f>Plan!M38</f>
        <v>0</v>
      </c>
      <c r="AE12" s="301">
        <f>Plan!M39</f>
        <v>0</v>
      </c>
      <c r="AF12" s="301">
        <f>Plan!M40</f>
        <v>0</v>
      </c>
      <c r="AG12" s="301">
        <f>Plan!M41</f>
        <v>0</v>
      </c>
      <c r="AH12" s="301">
        <f>Plan!M42</f>
        <v>0</v>
      </c>
      <c r="AI12" s="301">
        <f>Plan!M43</f>
        <v>0</v>
      </c>
      <c r="AJ12" s="301">
        <f>Plan!M44</f>
        <v>0</v>
      </c>
      <c r="AK12" s="301">
        <f>Plan!M45</f>
        <v>0</v>
      </c>
      <c r="AL12" s="301">
        <f>Plan!M46</f>
        <v>0</v>
      </c>
      <c r="AM12" s="301">
        <f>Plan!M47</f>
        <v>0</v>
      </c>
      <c r="AN12" s="301">
        <f>Plan!M48</f>
        <v>0</v>
      </c>
      <c r="AO12" s="301">
        <f>Plan!M49</f>
        <v>0</v>
      </c>
      <c r="AP12" s="301">
        <f>Plan!M50</f>
        <v>0</v>
      </c>
      <c r="AQ12" s="301">
        <f>Plan!M51</f>
        <v>0</v>
      </c>
      <c r="AR12" s="301">
        <f>Plan!M52</f>
        <v>0</v>
      </c>
      <c r="AS12" s="301">
        <f>Plan!M53</f>
        <v>0</v>
      </c>
      <c r="AT12" s="301">
        <f>Plan!M54</f>
        <v>0</v>
      </c>
      <c r="AU12" s="301">
        <f>Plan!M55</f>
        <v>0</v>
      </c>
      <c r="AV12" s="301">
        <f>Plan!M56</f>
        <v>0</v>
      </c>
      <c r="AW12" s="301">
        <f>Plan!M57</f>
        <v>0</v>
      </c>
      <c r="AX12" s="301">
        <f>Plan!M58</f>
        <v>0</v>
      </c>
      <c r="AY12" s="301">
        <f>Plan!M59</f>
        <v>0</v>
      </c>
      <c r="AZ12" s="301">
        <f>Plan!M60</f>
        <v>0</v>
      </c>
      <c r="BA12" s="301">
        <f>Plan!M61</f>
        <v>0</v>
      </c>
      <c r="BB12" s="301">
        <f>Plan!M62</f>
        <v>0</v>
      </c>
      <c r="BC12" s="301">
        <f>Plan!M63</f>
        <v>0</v>
      </c>
      <c r="BD12" s="301">
        <f>Plan!M64</f>
        <v>0</v>
      </c>
    </row>
    <row r="13" spans="1:56" ht="6" customHeight="1" x14ac:dyDescent="0.25">
      <c r="A13"/>
      <c r="B13" s="297">
        <f>COUNTIF(Feiertage!$H$3:$H$164,F13)</f>
        <v>0</v>
      </c>
      <c r="C13" s="298">
        <f t="shared" si="0"/>
        <v>1</v>
      </c>
      <c r="D13" s="298">
        <f t="shared" si="1"/>
        <v>1</v>
      </c>
      <c r="E13" s="302"/>
      <c r="F13" s="300">
        <f t="shared" si="2"/>
        <v>42744</v>
      </c>
      <c r="G13" s="301">
        <f>Plan!N15</f>
        <v>0</v>
      </c>
      <c r="H13" s="301">
        <f>Plan!N16</f>
        <v>0</v>
      </c>
      <c r="I13" s="301">
        <f>Plan!N17</f>
        <v>0</v>
      </c>
      <c r="J13" s="301">
        <f>Plan!N18</f>
        <v>0</v>
      </c>
      <c r="K13" s="301">
        <f>Plan!N19</f>
        <v>0</v>
      </c>
      <c r="L13" s="301">
        <f>Plan!N20</f>
        <v>0</v>
      </c>
      <c r="M13" s="301">
        <f>Plan!N21</f>
        <v>0</v>
      </c>
      <c r="N13" s="301">
        <f>Plan!N22</f>
        <v>0</v>
      </c>
      <c r="O13" s="301">
        <f>Plan!N23</f>
        <v>0</v>
      </c>
      <c r="P13" s="301">
        <f>Plan!N24</f>
        <v>0</v>
      </c>
      <c r="Q13" s="301">
        <f>Plan!N25</f>
        <v>0</v>
      </c>
      <c r="R13" s="301">
        <f>Plan!N26</f>
        <v>0</v>
      </c>
      <c r="S13" s="301">
        <f>Plan!N27</f>
        <v>0</v>
      </c>
      <c r="T13" s="301">
        <f>Plan!N28</f>
        <v>0</v>
      </c>
      <c r="U13" s="301">
        <f>Plan!N29</f>
        <v>0</v>
      </c>
      <c r="V13" s="301">
        <f>Plan!N30</f>
        <v>0</v>
      </c>
      <c r="W13" s="301">
        <f>Plan!N31</f>
        <v>0</v>
      </c>
      <c r="X13" s="301">
        <f>Plan!N32</f>
        <v>0</v>
      </c>
      <c r="Y13" s="301">
        <f>Plan!N33</f>
        <v>0</v>
      </c>
      <c r="Z13" s="301">
        <f>Plan!N34</f>
        <v>0</v>
      </c>
      <c r="AA13" s="301">
        <f>Plan!N35</f>
        <v>0</v>
      </c>
      <c r="AB13" s="301">
        <f>Plan!N36</f>
        <v>0</v>
      </c>
      <c r="AC13" s="301">
        <f>Plan!N37</f>
        <v>0</v>
      </c>
      <c r="AD13" s="301">
        <f>Plan!N38</f>
        <v>0</v>
      </c>
      <c r="AE13" s="301">
        <f>Plan!N39</f>
        <v>0</v>
      </c>
      <c r="AF13" s="301">
        <f>Plan!N40</f>
        <v>0</v>
      </c>
      <c r="AG13" s="301">
        <f>Plan!N41</f>
        <v>0</v>
      </c>
      <c r="AH13" s="301">
        <f>Plan!N42</f>
        <v>0</v>
      </c>
      <c r="AI13" s="301">
        <f>Plan!N43</f>
        <v>0</v>
      </c>
      <c r="AJ13" s="301">
        <f>Plan!N44</f>
        <v>0</v>
      </c>
      <c r="AK13" s="301">
        <f>Plan!N45</f>
        <v>0</v>
      </c>
      <c r="AL13" s="301">
        <f>Plan!N46</f>
        <v>0</v>
      </c>
      <c r="AM13" s="301">
        <f>Plan!N47</f>
        <v>0</v>
      </c>
      <c r="AN13" s="301">
        <f>Plan!N48</f>
        <v>0</v>
      </c>
      <c r="AO13" s="301">
        <f>Plan!N49</f>
        <v>0</v>
      </c>
      <c r="AP13" s="301">
        <f>Plan!N50</f>
        <v>0</v>
      </c>
      <c r="AQ13" s="301">
        <f>Plan!N51</f>
        <v>0</v>
      </c>
      <c r="AR13" s="301">
        <f>Plan!N52</f>
        <v>0</v>
      </c>
      <c r="AS13" s="301">
        <f>Plan!N53</f>
        <v>0</v>
      </c>
      <c r="AT13" s="301">
        <f>Plan!N54</f>
        <v>0</v>
      </c>
      <c r="AU13" s="301">
        <f>Plan!N55</f>
        <v>0</v>
      </c>
      <c r="AV13" s="301">
        <f>Plan!N56</f>
        <v>0</v>
      </c>
      <c r="AW13" s="301">
        <f>Plan!N57</f>
        <v>0</v>
      </c>
      <c r="AX13" s="301">
        <f>Plan!N58</f>
        <v>0</v>
      </c>
      <c r="AY13" s="301">
        <f>Plan!N59</f>
        <v>0</v>
      </c>
      <c r="AZ13" s="301">
        <f>Plan!N60</f>
        <v>0</v>
      </c>
      <c r="BA13" s="301">
        <f>Plan!N61</f>
        <v>0</v>
      </c>
      <c r="BB13" s="301">
        <f>Plan!N62</f>
        <v>0</v>
      </c>
      <c r="BC13" s="301">
        <f>Plan!N63</f>
        <v>0</v>
      </c>
      <c r="BD13" s="301">
        <f>Plan!N64</f>
        <v>0</v>
      </c>
    </row>
    <row r="14" spans="1:56" ht="6" customHeight="1" x14ac:dyDescent="0.25">
      <c r="A14"/>
      <c r="B14" s="297">
        <f>COUNTIF(Feiertage!$H$3:$H$164,F14)</f>
        <v>0</v>
      </c>
      <c r="C14" s="298">
        <f t="shared" si="0"/>
        <v>2</v>
      </c>
      <c r="D14" s="298">
        <f t="shared" si="1"/>
        <v>1</v>
      </c>
      <c r="E14" s="302"/>
      <c r="F14" s="300">
        <f t="shared" si="2"/>
        <v>42745</v>
      </c>
      <c r="G14" s="301">
        <f>Plan!O15</f>
        <v>0</v>
      </c>
      <c r="H14" s="301">
        <f>Plan!O16</f>
        <v>0</v>
      </c>
      <c r="I14" s="301">
        <f>Plan!O17</f>
        <v>0</v>
      </c>
      <c r="J14" s="301">
        <f>Plan!O18</f>
        <v>0</v>
      </c>
      <c r="K14" s="301">
        <f>Plan!O19</f>
        <v>0</v>
      </c>
      <c r="L14" s="301">
        <f>Plan!O20</f>
        <v>0</v>
      </c>
      <c r="M14" s="301">
        <f>Plan!O21</f>
        <v>0</v>
      </c>
      <c r="N14" s="301">
        <f>Plan!O22</f>
        <v>0</v>
      </c>
      <c r="O14" s="301">
        <f>Plan!O23</f>
        <v>0</v>
      </c>
      <c r="P14" s="301">
        <f>Plan!O24</f>
        <v>0</v>
      </c>
      <c r="Q14" s="301">
        <f>Plan!O25</f>
        <v>0</v>
      </c>
      <c r="R14" s="301">
        <f>Plan!O26</f>
        <v>0</v>
      </c>
      <c r="S14" s="301">
        <f>Plan!O27</f>
        <v>0</v>
      </c>
      <c r="T14" s="301">
        <f>Plan!O28</f>
        <v>0</v>
      </c>
      <c r="U14" s="301">
        <f>Plan!O29</f>
        <v>0</v>
      </c>
      <c r="V14" s="301">
        <f>Plan!O30</f>
        <v>0</v>
      </c>
      <c r="W14" s="301">
        <f>Plan!O31</f>
        <v>0</v>
      </c>
      <c r="X14" s="301">
        <f>Plan!O32</f>
        <v>0</v>
      </c>
      <c r="Y14" s="301">
        <f>Plan!O33</f>
        <v>0</v>
      </c>
      <c r="Z14" s="301">
        <f>Plan!O34</f>
        <v>0</v>
      </c>
      <c r="AA14" s="301">
        <f>Plan!O35</f>
        <v>0</v>
      </c>
      <c r="AB14" s="301">
        <f>Plan!O36</f>
        <v>0</v>
      </c>
      <c r="AC14" s="301">
        <f>Plan!O37</f>
        <v>0</v>
      </c>
      <c r="AD14" s="301">
        <f>Plan!O38</f>
        <v>0</v>
      </c>
      <c r="AE14" s="301">
        <f>Plan!O39</f>
        <v>0</v>
      </c>
      <c r="AF14" s="301">
        <f>Plan!O40</f>
        <v>0</v>
      </c>
      <c r="AG14" s="301">
        <f>Plan!O41</f>
        <v>0</v>
      </c>
      <c r="AH14" s="301">
        <f>Plan!O42</f>
        <v>0</v>
      </c>
      <c r="AI14" s="301">
        <f>Plan!O43</f>
        <v>0</v>
      </c>
      <c r="AJ14" s="301">
        <f>Plan!O44</f>
        <v>0</v>
      </c>
      <c r="AK14" s="301">
        <f>Plan!O45</f>
        <v>0</v>
      </c>
      <c r="AL14" s="301">
        <f>Plan!O46</f>
        <v>0</v>
      </c>
      <c r="AM14" s="301">
        <f>Plan!O47</f>
        <v>0</v>
      </c>
      <c r="AN14" s="301">
        <f>Plan!O48</f>
        <v>0</v>
      </c>
      <c r="AO14" s="301">
        <f>Plan!O49</f>
        <v>0</v>
      </c>
      <c r="AP14" s="301">
        <f>Plan!O50</f>
        <v>0</v>
      </c>
      <c r="AQ14" s="301">
        <f>Plan!O51</f>
        <v>0</v>
      </c>
      <c r="AR14" s="301">
        <f>Plan!O52</f>
        <v>0</v>
      </c>
      <c r="AS14" s="301">
        <f>Plan!O53</f>
        <v>0</v>
      </c>
      <c r="AT14" s="301">
        <f>Plan!O54</f>
        <v>0</v>
      </c>
      <c r="AU14" s="301">
        <f>Plan!O55</f>
        <v>0</v>
      </c>
      <c r="AV14" s="301">
        <f>Plan!O56</f>
        <v>0</v>
      </c>
      <c r="AW14" s="301">
        <f>Plan!O57</f>
        <v>0</v>
      </c>
      <c r="AX14" s="301">
        <f>Plan!O58</f>
        <v>0</v>
      </c>
      <c r="AY14" s="301">
        <f>Plan!O59</f>
        <v>0</v>
      </c>
      <c r="AZ14" s="301">
        <f>Plan!O60</f>
        <v>0</v>
      </c>
      <c r="BA14" s="301">
        <f>Plan!O61</f>
        <v>0</v>
      </c>
      <c r="BB14" s="301">
        <f>Plan!O62</f>
        <v>0</v>
      </c>
      <c r="BC14" s="301">
        <f>Plan!O63</f>
        <v>0</v>
      </c>
      <c r="BD14" s="301">
        <f>Plan!O64</f>
        <v>0</v>
      </c>
    </row>
    <row r="15" spans="1:56" ht="6" customHeight="1" x14ac:dyDescent="0.25">
      <c r="A15"/>
      <c r="B15" s="297">
        <f>COUNTIF(Feiertage!$H$3:$H$164,F15)</f>
        <v>0</v>
      </c>
      <c r="C15" s="298">
        <f t="shared" si="0"/>
        <v>3</v>
      </c>
      <c r="D15" s="298">
        <f t="shared" si="1"/>
        <v>1</v>
      </c>
      <c r="E15" s="302"/>
      <c r="F15" s="300">
        <f t="shared" si="2"/>
        <v>42746</v>
      </c>
      <c r="G15" s="301">
        <f>Plan!P15</f>
        <v>0</v>
      </c>
      <c r="H15" s="301">
        <f>Plan!P16</f>
        <v>0</v>
      </c>
      <c r="I15" s="301">
        <f>Plan!P17</f>
        <v>0</v>
      </c>
      <c r="J15" s="301">
        <f>Plan!P18</f>
        <v>0</v>
      </c>
      <c r="K15" s="301">
        <f>Plan!P19</f>
        <v>0</v>
      </c>
      <c r="L15" s="301">
        <f>Plan!P20</f>
        <v>0</v>
      </c>
      <c r="M15" s="301">
        <f>Plan!P21</f>
        <v>0</v>
      </c>
      <c r="N15" s="301">
        <f>Plan!P22</f>
        <v>0</v>
      </c>
      <c r="O15" s="301">
        <f>Plan!P23</f>
        <v>0</v>
      </c>
      <c r="P15" s="301">
        <f>Plan!P24</f>
        <v>0</v>
      </c>
      <c r="Q15" s="301">
        <f>Plan!P25</f>
        <v>0</v>
      </c>
      <c r="R15" s="301">
        <f>Plan!P26</f>
        <v>0</v>
      </c>
      <c r="S15" s="301">
        <f>Plan!P27</f>
        <v>0</v>
      </c>
      <c r="T15" s="301">
        <f>Plan!P28</f>
        <v>0</v>
      </c>
      <c r="U15" s="301">
        <f>Plan!P29</f>
        <v>0</v>
      </c>
      <c r="V15" s="301">
        <f>Plan!P30</f>
        <v>0</v>
      </c>
      <c r="W15" s="301">
        <f>Plan!P31</f>
        <v>0</v>
      </c>
      <c r="X15" s="301">
        <f>Plan!P32</f>
        <v>0</v>
      </c>
      <c r="Y15" s="301">
        <f>Plan!P33</f>
        <v>0</v>
      </c>
      <c r="Z15" s="301">
        <f>Plan!P34</f>
        <v>0</v>
      </c>
      <c r="AA15" s="301">
        <f>Plan!P35</f>
        <v>0</v>
      </c>
      <c r="AB15" s="301">
        <f>Plan!P36</f>
        <v>0</v>
      </c>
      <c r="AC15" s="301">
        <f>Plan!P37</f>
        <v>0</v>
      </c>
      <c r="AD15" s="301">
        <f>Plan!P38</f>
        <v>0</v>
      </c>
      <c r="AE15" s="301">
        <f>Plan!P39</f>
        <v>0</v>
      </c>
      <c r="AF15" s="301">
        <f>Plan!P40</f>
        <v>0</v>
      </c>
      <c r="AG15" s="301">
        <f>Plan!P41</f>
        <v>0</v>
      </c>
      <c r="AH15" s="301">
        <f>Plan!P42</f>
        <v>0</v>
      </c>
      <c r="AI15" s="301">
        <f>Plan!P43</f>
        <v>0</v>
      </c>
      <c r="AJ15" s="301">
        <f>Plan!P44</f>
        <v>0</v>
      </c>
      <c r="AK15" s="301">
        <f>Plan!P45</f>
        <v>0</v>
      </c>
      <c r="AL15" s="301">
        <f>Plan!P46</f>
        <v>0</v>
      </c>
      <c r="AM15" s="301">
        <f>Plan!P47</f>
        <v>0</v>
      </c>
      <c r="AN15" s="301">
        <f>Plan!P48</f>
        <v>0</v>
      </c>
      <c r="AO15" s="301">
        <f>Plan!P49</f>
        <v>0</v>
      </c>
      <c r="AP15" s="301">
        <f>Plan!P50</f>
        <v>0</v>
      </c>
      <c r="AQ15" s="301">
        <f>Plan!P51</f>
        <v>0</v>
      </c>
      <c r="AR15" s="301">
        <f>Plan!P52</f>
        <v>0</v>
      </c>
      <c r="AS15" s="301">
        <f>Plan!P53</f>
        <v>0</v>
      </c>
      <c r="AT15" s="301">
        <f>Plan!P54</f>
        <v>0</v>
      </c>
      <c r="AU15" s="301">
        <f>Plan!P55</f>
        <v>0</v>
      </c>
      <c r="AV15" s="301">
        <f>Plan!P56</f>
        <v>0</v>
      </c>
      <c r="AW15" s="301">
        <f>Plan!P57</f>
        <v>0</v>
      </c>
      <c r="AX15" s="301">
        <f>Plan!P58</f>
        <v>0</v>
      </c>
      <c r="AY15" s="301">
        <f>Plan!P59</f>
        <v>0</v>
      </c>
      <c r="AZ15" s="301">
        <f>Plan!P60</f>
        <v>0</v>
      </c>
      <c r="BA15" s="301">
        <f>Plan!P61</f>
        <v>0</v>
      </c>
      <c r="BB15" s="301">
        <f>Plan!P62</f>
        <v>0</v>
      </c>
      <c r="BC15" s="301">
        <f>Plan!P63</f>
        <v>0</v>
      </c>
      <c r="BD15" s="301">
        <f>Plan!P64</f>
        <v>0</v>
      </c>
    </row>
    <row r="16" spans="1:56" ht="6" customHeight="1" x14ac:dyDescent="0.25">
      <c r="A16"/>
      <c r="B16" s="297">
        <f>COUNTIF(Feiertage!$H$3:$H$164,F16)</f>
        <v>0</v>
      </c>
      <c r="C16" s="298">
        <f t="shared" si="0"/>
        <v>4</v>
      </c>
      <c r="D16" s="298">
        <f t="shared" si="1"/>
        <v>1</v>
      </c>
      <c r="E16" s="302" t="s">
        <v>167</v>
      </c>
      <c r="F16" s="300">
        <f t="shared" si="2"/>
        <v>42747</v>
      </c>
      <c r="G16" s="301">
        <f>Plan!Q15</f>
        <v>0</v>
      </c>
      <c r="H16" s="301">
        <f>Plan!Q16</f>
        <v>0</v>
      </c>
      <c r="I16" s="301">
        <f>Plan!Q17</f>
        <v>0</v>
      </c>
      <c r="J16" s="301">
        <f>Plan!Q18</f>
        <v>0</v>
      </c>
      <c r="K16" s="301">
        <f>Plan!Q19</f>
        <v>0</v>
      </c>
      <c r="L16" s="301">
        <f>Plan!Q20</f>
        <v>0</v>
      </c>
      <c r="M16" s="301">
        <f>Plan!Q21</f>
        <v>0</v>
      </c>
      <c r="N16" s="301">
        <f>Plan!Q22</f>
        <v>0</v>
      </c>
      <c r="O16" s="301">
        <f>Plan!Q23</f>
        <v>0</v>
      </c>
      <c r="P16" s="301">
        <f>Plan!Q24</f>
        <v>0</v>
      </c>
      <c r="Q16" s="301">
        <f>Plan!Q25</f>
        <v>0</v>
      </c>
      <c r="R16" s="301">
        <f>Plan!Q26</f>
        <v>0</v>
      </c>
      <c r="S16" s="301">
        <f>Plan!Q27</f>
        <v>0</v>
      </c>
      <c r="T16" s="301">
        <f>Plan!Q28</f>
        <v>0</v>
      </c>
      <c r="U16" s="301">
        <f>Plan!Q29</f>
        <v>0</v>
      </c>
      <c r="V16" s="301">
        <f>Plan!Q30</f>
        <v>0</v>
      </c>
      <c r="W16" s="301">
        <f>Plan!Q31</f>
        <v>0</v>
      </c>
      <c r="X16" s="301">
        <f>Plan!Q32</f>
        <v>0</v>
      </c>
      <c r="Y16" s="301">
        <f>Plan!Q33</f>
        <v>0</v>
      </c>
      <c r="Z16" s="301">
        <f>Plan!Q34</f>
        <v>0</v>
      </c>
      <c r="AA16" s="301">
        <f>Plan!Q35</f>
        <v>0</v>
      </c>
      <c r="AB16" s="301">
        <f>Plan!Q36</f>
        <v>0</v>
      </c>
      <c r="AC16" s="301">
        <f>Plan!Q37</f>
        <v>0</v>
      </c>
      <c r="AD16" s="301">
        <f>Plan!Q38</f>
        <v>0</v>
      </c>
      <c r="AE16" s="301">
        <f>Plan!Q39</f>
        <v>0</v>
      </c>
      <c r="AF16" s="301">
        <f>Plan!Q40</f>
        <v>0</v>
      </c>
      <c r="AG16" s="301">
        <f>Plan!Q41</f>
        <v>0</v>
      </c>
      <c r="AH16" s="301">
        <f>Plan!Q42</f>
        <v>0</v>
      </c>
      <c r="AI16" s="301">
        <f>Plan!Q43</f>
        <v>0</v>
      </c>
      <c r="AJ16" s="301">
        <f>Plan!Q44</f>
        <v>0</v>
      </c>
      <c r="AK16" s="301">
        <f>Plan!Q45</f>
        <v>0</v>
      </c>
      <c r="AL16" s="301">
        <f>Plan!Q46</f>
        <v>0</v>
      </c>
      <c r="AM16" s="301">
        <f>Plan!Q47</f>
        <v>0</v>
      </c>
      <c r="AN16" s="301">
        <f>Plan!Q48</f>
        <v>0</v>
      </c>
      <c r="AO16" s="301">
        <f>Plan!Q49</f>
        <v>0</v>
      </c>
      <c r="AP16" s="301">
        <f>Plan!Q50</f>
        <v>0</v>
      </c>
      <c r="AQ16" s="301">
        <f>Plan!Q51</f>
        <v>0</v>
      </c>
      <c r="AR16" s="301">
        <f>Plan!Q52</f>
        <v>0</v>
      </c>
      <c r="AS16" s="301">
        <f>Plan!Q53</f>
        <v>0</v>
      </c>
      <c r="AT16" s="301">
        <f>Plan!Q54</f>
        <v>0</v>
      </c>
      <c r="AU16" s="301">
        <f>Plan!Q55</f>
        <v>0</v>
      </c>
      <c r="AV16" s="301">
        <f>Plan!Q56</f>
        <v>0</v>
      </c>
      <c r="AW16" s="301">
        <f>Plan!Q57</f>
        <v>0</v>
      </c>
      <c r="AX16" s="301">
        <f>Plan!Q58</f>
        <v>0</v>
      </c>
      <c r="AY16" s="301">
        <f>Plan!Q59</f>
        <v>0</v>
      </c>
      <c r="AZ16" s="301">
        <f>Plan!Q60</f>
        <v>0</v>
      </c>
      <c r="BA16" s="301">
        <f>Plan!Q61</f>
        <v>0</v>
      </c>
      <c r="BB16" s="301">
        <f>Plan!Q62</f>
        <v>0</v>
      </c>
      <c r="BC16" s="301">
        <f>Plan!Q63</f>
        <v>0</v>
      </c>
      <c r="BD16" s="301">
        <f>Plan!Q64</f>
        <v>0</v>
      </c>
    </row>
    <row r="17" spans="1:56" ht="6" customHeight="1" x14ac:dyDescent="0.25">
      <c r="A17"/>
      <c r="B17" s="297">
        <f>COUNTIF(Feiertage!$H$3:$H$164,F17)</f>
        <v>0</v>
      </c>
      <c r="C17" s="298">
        <f t="shared" si="0"/>
        <v>5</v>
      </c>
      <c r="D17" s="298">
        <f t="shared" si="1"/>
        <v>1</v>
      </c>
      <c r="E17" s="302" t="s">
        <v>168</v>
      </c>
      <c r="F17" s="300">
        <f t="shared" si="2"/>
        <v>42748</v>
      </c>
      <c r="G17" s="301">
        <f>Plan!R15</f>
        <v>0</v>
      </c>
      <c r="H17" s="301">
        <f>Plan!R16</f>
        <v>0</v>
      </c>
      <c r="I17" s="301">
        <f>Plan!R17</f>
        <v>0</v>
      </c>
      <c r="J17" s="301">
        <f>Plan!R18</f>
        <v>0</v>
      </c>
      <c r="K17" s="301">
        <f>Plan!R19</f>
        <v>0</v>
      </c>
      <c r="L17" s="301">
        <f>Plan!R20</f>
        <v>0</v>
      </c>
      <c r="M17" s="301">
        <f>Plan!R21</f>
        <v>0</v>
      </c>
      <c r="N17" s="301">
        <f>Plan!R22</f>
        <v>0</v>
      </c>
      <c r="O17" s="301">
        <f>Plan!R23</f>
        <v>0</v>
      </c>
      <c r="P17" s="301">
        <f>Plan!R24</f>
        <v>0</v>
      </c>
      <c r="Q17" s="301">
        <f>Plan!R25</f>
        <v>0</v>
      </c>
      <c r="R17" s="301">
        <f>Plan!R26</f>
        <v>0</v>
      </c>
      <c r="S17" s="301">
        <f>Plan!R27</f>
        <v>0</v>
      </c>
      <c r="T17" s="301">
        <f>Plan!R28</f>
        <v>0</v>
      </c>
      <c r="U17" s="301">
        <f>Plan!R29</f>
        <v>0</v>
      </c>
      <c r="V17" s="301">
        <f>Plan!R30</f>
        <v>0</v>
      </c>
      <c r="W17" s="301">
        <f>Plan!R31</f>
        <v>0</v>
      </c>
      <c r="X17" s="301">
        <f>Plan!R32</f>
        <v>0</v>
      </c>
      <c r="Y17" s="301">
        <f>Plan!R33</f>
        <v>0</v>
      </c>
      <c r="Z17" s="301">
        <f>Plan!R34</f>
        <v>0</v>
      </c>
      <c r="AA17" s="301">
        <f>Plan!R35</f>
        <v>0</v>
      </c>
      <c r="AB17" s="301">
        <f>Plan!R36</f>
        <v>0</v>
      </c>
      <c r="AC17" s="301">
        <f>Plan!R37</f>
        <v>0</v>
      </c>
      <c r="AD17" s="301">
        <f>Plan!R38</f>
        <v>0</v>
      </c>
      <c r="AE17" s="301">
        <f>Plan!R39</f>
        <v>0</v>
      </c>
      <c r="AF17" s="301">
        <f>Plan!R40</f>
        <v>0</v>
      </c>
      <c r="AG17" s="301">
        <f>Plan!R41</f>
        <v>0</v>
      </c>
      <c r="AH17" s="301">
        <f>Plan!R42</f>
        <v>0</v>
      </c>
      <c r="AI17" s="301">
        <f>Plan!R43</f>
        <v>0</v>
      </c>
      <c r="AJ17" s="301">
        <f>Plan!R44</f>
        <v>0</v>
      </c>
      <c r="AK17" s="301">
        <f>Plan!R45</f>
        <v>0</v>
      </c>
      <c r="AL17" s="301">
        <f>Plan!R46</f>
        <v>0</v>
      </c>
      <c r="AM17" s="301">
        <f>Plan!R47</f>
        <v>0</v>
      </c>
      <c r="AN17" s="301">
        <f>Plan!R48</f>
        <v>0</v>
      </c>
      <c r="AO17" s="301">
        <f>Plan!R49</f>
        <v>0</v>
      </c>
      <c r="AP17" s="301">
        <f>Plan!R50</f>
        <v>0</v>
      </c>
      <c r="AQ17" s="301">
        <f>Plan!R51</f>
        <v>0</v>
      </c>
      <c r="AR17" s="301">
        <f>Plan!R52</f>
        <v>0</v>
      </c>
      <c r="AS17" s="301">
        <f>Plan!R53</f>
        <v>0</v>
      </c>
      <c r="AT17" s="301">
        <f>Plan!R54</f>
        <v>0</v>
      </c>
      <c r="AU17" s="301">
        <f>Plan!R55</f>
        <v>0</v>
      </c>
      <c r="AV17" s="301">
        <f>Plan!R56</f>
        <v>0</v>
      </c>
      <c r="AW17" s="301">
        <f>Plan!R57</f>
        <v>0</v>
      </c>
      <c r="AX17" s="301">
        <f>Plan!R58</f>
        <v>0</v>
      </c>
      <c r="AY17" s="301">
        <f>Plan!R59</f>
        <v>0</v>
      </c>
      <c r="AZ17" s="301">
        <f>Plan!R60</f>
        <v>0</v>
      </c>
      <c r="BA17" s="301">
        <f>Plan!R61</f>
        <v>0</v>
      </c>
      <c r="BB17" s="301">
        <f>Plan!R62</f>
        <v>0</v>
      </c>
      <c r="BC17" s="301">
        <f>Plan!R63</f>
        <v>0</v>
      </c>
      <c r="BD17" s="301">
        <f>Plan!R64</f>
        <v>0</v>
      </c>
    </row>
    <row r="18" spans="1:56" ht="6" customHeight="1" x14ac:dyDescent="0.25">
      <c r="A18"/>
      <c r="B18" s="297">
        <f>COUNTIF(Feiertage!$H$3:$H$164,F18)</f>
        <v>0</v>
      </c>
      <c r="C18" s="298">
        <f t="shared" si="0"/>
        <v>6</v>
      </c>
      <c r="D18" s="298">
        <f t="shared" si="1"/>
        <v>1</v>
      </c>
      <c r="E18" s="302" t="s">
        <v>169</v>
      </c>
      <c r="F18" s="300">
        <f t="shared" si="2"/>
        <v>42749</v>
      </c>
      <c r="G18" s="301">
        <f>Plan!S15</f>
        <v>0</v>
      </c>
      <c r="H18" s="301">
        <f>Plan!S16</f>
        <v>0</v>
      </c>
      <c r="I18" s="301">
        <f>Plan!S17</f>
        <v>0</v>
      </c>
      <c r="J18" s="301">
        <f>Plan!S18</f>
        <v>0</v>
      </c>
      <c r="K18" s="301">
        <f>Plan!S19</f>
        <v>0</v>
      </c>
      <c r="L18" s="301">
        <f>Plan!S20</f>
        <v>0</v>
      </c>
      <c r="M18" s="301">
        <f>Plan!S21</f>
        <v>0</v>
      </c>
      <c r="N18" s="301">
        <f>Plan!S22</f>
        <v>0</v>
      </c>
      <c r="O18" s="301">
        <f>Plan!S23</f>
        <v>0</v>
      </c>
      <c r="P18" s="301">
        <f>Plan!S24</f>
        <v>0</v>
      </c>
      <c r="Q18" s="301">
        <f>Plan!S25</f>
        <v>0</v>
      </c>
      <c r="R18" s="301">
        <f>Plan!S26</f>
        <v>0</v>
      </c>
      <c r="S18" s="301">
        <f>Plan!S27</f>
        <v>0</v>
      </c>
      <c r="T18" s="301">
        <f>Plan!S28</f>
        <v>0</v>
      </c>
      <c r="U18" s="301">
        <f>Plan!S29</f>
        <v>0</v>
      </c>
      <c r="V18" s="301">
        <f>Plan!S30</f>
        <v>0</v>
      </c>
      <c r="W18" s="301">
        <f>Plan!S31</f>
        <v>0</v>
      </c>
      <c r="X18" s="301">
        <f>Plan!S32</f>
        <v>0</v>
      </c>
      <c r="Y18" s="301">
        <f>Plan!S33</f>
        <v>0</v>
      </c>
      <c r="Z18" s="301">
        <f>Plan!S34</f>
        <v>0</v>
      </c>
      <c r="AA18" s="301">
        <f>Plan!S35</f>
        <v>0</v>
      </c>
      <c r="AB18" s="301">
        <f>Plan!S36</f>
        <v>0</v>
      </c>
      <c r="AC18" s="301">
        <f>Plan!S37</f>
        <v>0</v>
      </c>
      <c r="AD18" s="301">
        <f>Plan!S38</f>
        <v>0</v>
      </c>
      <c r="AE18" s="301">
        <f>Plan!S39</f>
        <v>0</v>
      </c>
      <c r="AF18" s="301">
        <f>Plan!S40</f>
        <v>0</v>
      </c>
      <c r="AG18" s="301">
        <f>Plan!S41</f>
        <v>0</v>
      </c>
      <c r="AH18" s="301">
        <f>Plan!S42</f>
        <v>0</v>
      </c>
      <c r="AI18" s="301">
        <f>Plan!S43</f>
        <v>0</v>
      </c>
      <c r="AJ18" s="301">
        <f>Plan!S44</f>
        <v>0</v>
      </c>
      <c r="AK18" s="301">
        <f>Plan!S45</f>
        <v>0</v>
      </c>
      <c r="AL18" s="301">
        <f>Plan!S46</f>
        <v>0</v>
      </c>
      <c r="AM18" s="301">
        <f>Plan!S47</f>
        <v>0</v>
      </c>
      <c r="AN18" s="301">
        <f>Plan!S48</f>
        <v>0</v>
      </c>
      <c r="AO18" s="301">
        <f>Plan!S49</f>
        <v>0</v>
      </c>
      <c r="AP18" s="301">
        <f>Plan!S50</f>
        <v>0</v>
      </c>
      <c r="AQ18" s="301">
        <f>Plan!S51</f>
        <v>0</v>
      </c>
      <c r="AR18" s="301">
        <f>Plan!S52</f>
        <v>0</v>
      </c>
      <c r="AS18" s="301">
        <f>Plan!S53</f>
        <v>0</v>
      </c>
      <c r="AT18" s="301">
        <f>Plan!S54</f>
        <v>0</v>
      </c>
      <c r="AU18" s="301">
        <f>Plan!S55</f>
        <v>0</v>
      </c>
      <c r="AV18" s="301">
        <f>Plan!S56</f>
        <v>0</v>
      </c>
      <c r="AW18" s="301">
        <f>Plan!S57</f>
        <v>0</v>
      </c>
      <c r="AX18" s="301">
        <f>Plan!S58</f>
        <v>0</v>
      </c>
      <c r="AY18" s="301">
        <f>Plan!S59</f>
        <v>0</v>
      </c>
      <c r="AZ18" s="301">
        <f>Plan!S60</f>
        <v>0</v>
      </c>
      <c r="BA18" s="301">
        <f>Plan!S61</f>
        <v>0</v>
      </c>
      <c r="BB18" s="301">
        <f>Plan!S62</f>
        <v>0</v>
      </c>
      <c r="BC18" s="301">
        <f>Plan!S63</f>
        <v>0</v>
      </c>
      <c r="BD18" s="301">
        <f>Plan!S64</f>
        <v>0</v>
      </c>
    </row>
    <row r="19" spans="1:56" ht="6" customHeight="1" x14ac:dyDescent="0.25">
      <c r="A19"/>
      <c r="B19" s="297">
        <f>COUNTIF(Feiertage!$H$3:$H$164,F19)</f>
        <v>0</v>
      </c>
      <c r="C19" s="298">
        <f t="shared" si="0"/>
        <v>7</v>
      </c>
      <c r="D19" s="298">
        <f t="shared" si="1"/>
        <v>1</v>
      </c>
      <c r="E19" s="302" t="s">
        <v>170</v>
      </c>
      <c r="F19" s="300">
        <f t="shared" si="2"/>
        <v>42750</v>
      </c>
      <c r="G19" s="301">
        <f>Plan!T15</f>
        <v>0</v>
      </c>
      <c r="H19" s="301">
        <f>Plan!T16</f>
        <v>0</v>
      </c>
      <c r="I19" s="301">
        <f>Plan!T17</f>
        <v>0</v>
      </c>
      <c r="J19" s="301">
        <f>Plan!T18</f>
        <v>0</v>
      </c>
      <c r="K19" s="301">
        <f>Plan!T19</f>
        <v>0</v>
      </c>
      <c r="L19" s="301">
        <f>Plan!T20</f>
        <v>0</v>
      </c>
      <c r="M19" s="301">
        <f>Plan!T21</f>
        <v>0</v>
      </c>
      <c r="N19" s="301">
        <f>Plan!T22</f>
        <v>0</v>
      </c>
      <c r="O19" s="301">
        <f>Plan!T23</f>
        <v>0</v>
      </c>
      <c r="P19" s="301">
        <f>Plan!T24</f>
        <v>0</v>
      </c>
      <c r="Q19" s="301">
        <f>Plan!T25</f>
        <v>0</v>
      </c>
      <c r="R19" s="301">
        <f>Plan!T26</f>
        <v>0</v>
      </c>
      <c r="S19" s="301">
        <f>Plan!T27</f>
        <v>0</v>
      </c>
      <c r="T19" s="301">
        <f>Plan!T28</f>
        <v>0</v>
      </c>
      <c r="U19" s="301">
        <f>Plan!T29</f>
        <v>0</v>
      </c>
      <c r="V19" s="301">
        <f>Plan!T30</f>
        <v>0</v>
      </c>
      <c r="W19" s="301">
        <f>Plan!T31</f>
        <v>0</v>
      </c>
      <c r="X19" s="301">
        <f>Plan!T32</f>
        <v>0</v>
      </c>
      <c r="Y19" s="301">
        <f>Plan!T33</f>
        <v>0</v>
      </c>
      <c r="Z19" s="301">
        <f>Plan!T34</f>
        <v>0</v>
      </c>
      <c r="AA19" s="301">
        <f>Plan!T35</f>
        <v>0</v>
      </c>
      <c r="AB19" s="301">
        <f>Plan!T36</f>
        <v>0</v>
      </c>
      <c r="AC19" s="301">
        <f>Plan!T37</f>
        <v>0</v>
      </c>
      <c r="AD19" s="301">
        <f>Plan!T38</f>
        <v>0</v>
      </c>
      <c r="AE19" s="301">
        <f>Plan!T39</f>
        <v>0</v>
      </c>
      <c r="AF19" s="301">
        <f>Plan!T40</f>
        <v>0</v>
      </c>
      <c r="AG19" s="301">
        <f>Plan!T41</f>
        <v>0</v>
      </c>
      <c r="AH19" s="301">
        <f>Plan!T42</f>
        <v>0</v>
      </c>
      <c r="AI19" s="301">
        <f>Plan!T43</f>
        <v>0</v>
      </c>
      <c r="AJ19" s="301">
        <f>Plan!T44</f>
        <v>0</v>
      </c>
      <c r="AK19" s="301">
        <f>Plan!T45</f>
        <v>0</v>
      </c>
      <c r="AL19" s="301">
        <f>Plan!T46</f>
        <v>0</v>
      </c>
      <c r="AM19" s="301">
        <f>Plan!T47</f>
        <v>0</v>
      </c>
      <c r="AN19" s="301">
        <f>Plan!T48</f>
        <v>0</v>
      </c>
      <c r="AO19" s="301">
        <f>Plan!T49</f>
        <v>0</v>
      </c>
      <c r="AP19" s="301">
        <f>Plan!T50</f>
        <v>0</v>
      </c>
      <c r="AQ19" s="301">
        <f>Plan!T51</f>
        <v>0</v>
      </c>
      <c r="AR19" s="301">
        <f>Plan!T52</f>
        <v>0</v>
      </c>
      <c r="AS19" s="301">
        <f>Plan!T53</f>
        <v>0</v>
      </c>
      <c r="AT19" s="301">
        <f>Plan!T54</f>
        <v>0</v>
      </c>
      <c r="AU19" s="301">
        <f>Plan!T55</f>
        <v>0</v>
      </c>
      <c r="AV19" s="301">
        <f>Plan!T56</f>
        <v>0</v>
      </c>
      <c r="AW19" s="301">
        <f>Plan!T57</f>
        <v>0</v>
      </c>
      <c r="AX19" s="301">
        <f>Plan!T58</f>
        <v>0</v>
      </c>
      <c r="AY19" s="301">
        <f>Plan!T59</f>
        <v>0</v>
      </c>
      <c r="AZ19" s="301">
        <f>Plan!T60</f>
        <v>0</v>
      </c>
      <c r="BA19" s="301">
        <f>Plan!T61</f>
        <v>0</v>
      </c>
      <c r="BB19" s="301">
        <f>Plan!T62</f>
        <v>0</v>
      </c>
      <c r="BC19" s="301">
        <f>Plan!T63</f>
        <v>0</v>
      </c>
      <c r="BD19" s="301">
        <f>Plan!T64</f>
        <v>0</v>
      </c>
    </row>
    <row r="20" spans="1:56" ht="6" customHeight="1" x14ac:dyDescent="0.25">
      <c r="A20"/>
      <c r="B20" s="297">
        <f>COUNTIF(Feiertage!$H$3:$H$164,F20)</f>
        <v>0</v>
      </c>
      <c r="C20" s="298">
        <f t="shared" si="0"/>
        <v>1</v>
      </c>
      <c r="D20" s="298">
        <f t="shared" si="1"/>
        <v>1</v>
      </c>
      <c r="E20" s="302" t="s">
        <v>168</v>
      </c>
      <c r="F20" s="300">
        <f t="shared" si="2"/>
        <v>42751</v>
      </c>
      <c r="G20" s="301">
        <f>Plan!U15</f>
        <v>0</v>
      </c>
      <c r="H20" s="301">
        <f>Plan!U16</f>
        <v>0</v>
      </c>
      <c r="I20" s="301">
        <f>Plan!U17</f>
        <v>0</v>
      </c>
      <c r="J20" s="301">
        <f>Plan!U18</f>
        <v>0</v>
      </c>
      <c r="K20" s="301">
        <f>Plan!U19</f>
        <v>0</v>
      </c>
      <c r="L20" s="301">
        <f>Plan!U20</f>
        <v>0</v>
      </c>
      <c r="M20" s="301">
        <f>Plan!U21</f>
        <v>0</v>
      </c>
      <c r="N20" s="301">
        <f>Plan!U22</f>
        <v>0</v>
      </c>
      <c r="O20" s="301">
        <f>Plan!U23</f>
        <v>0</v>
      </c>
      <c r="P20" s="301">
        <f>Plan!U24</f>
        <v>0</v>
      </c>
      <c r="Q20" s="301">
        <f>Plan!U25</f>
        <v>0</v>
      </c>
      <c r="R20" s="301">
        <f>Plan!U26</f>
        <v>0</v>
      </c>
      <c r="S20" s="301">
        <f>Plan!U27</f>
        <v>0</v>
      </c>
      <c r="T20" s="301">
        <f>Plan!U28</f>
        <v>0</v>
      </c>
      <c r="U20" s="301">
        <f>Plan!U29</f>
        <v>0</v>
      </c>
      <c r="V20" s="301">
        <f>Plan!U30</f>
        <v>0</v>
      </c>
      <c r="W20" s="301">
        <f>Plan!U31</f>
        <v>0</v>
      </c>
      <c r="X20" s="301">
        <f>Plan!U32</f>
        <v>0</v>
      </c>
      <c r="Y20" s="301">
        <f>Plan!U33</f>
        <v>0</v>
      </c>
      <c r="Z20" s="301">
        <f>Plan!U34</f>
        <v>0</v>
      </c>
      <c r="AA20" s="301">
        <f>Plan!U35</f>
        <v>0</v>
      </c>
      <c r="AB20" s="301">
        <f>Plan!U36</f>
        <v>0</v>
      </c>
      <c r="AC20" s="301">
        <f>Plan!U37</f>
        <v>0</v>
      </c>
      <c r="AD20" s="301">
        <f>Plan!U38</f>
        <v>0</v>
      </c>
      <c r="AE20" s="301">
        <f>Plan!U39</f>
        <v>0</v>
      </c>
      <c r="AF20" s="301">
        <f>Plan!U40</f>
        <v>0</v>
      </c>
      <c r="AG20" s="301">
        <f>Plan!U41</f>
        <v>0</v>
      </c>
      <c r="AH20" s="301">
        <f>Plan!U42</f>
        <v>0</v>
      </c>
      <c r="AI20" s="301">
        <f>Plan!U43</f>
        <v>0</v>
      </c>
      <c r="AJ20" s="301">
        <f>Plan!U44</f>
        <v>0</v>
      </c>
      <c r="AK20" s="301">
        <f>Plan!U45</f>
        <v>0</v>
      </c>
      <c r="AL20" s="301">
        <f>Plan!U46</f>
        <v>0</v>
      </c>
      <c r="AM20" s="301">
        <f>Plan!U47</f>
        <v>0</v>
      </c>
      <c r="AN20" s="301">
        <f>Plan!U48</f>
        <v>0</v>
      </c>
      <c r="AO20" s="301">
        <f>Plan!U49</f>
        <v>0</v>
      </c>
      <c r="AP20" s="301">
        <f>Plan!U50</f>
        <v>0</v>
      </c>
      <c r="AQ20" s="301">
        <f>Plan!U51</f>
        <v>0</v>
      </c>
      <c r="AR20" s="301">
        <f>Plan!U52</f>
        <v>0</v>
      </c>
      <c r="AS20" s="301">
        <f>Plan!U53</f>
        <v>0</v>
      </c>
      <c r="AT20" s="301">
        <f>Plan!U54</f>
        <v>0</v>
      </c>
      <c r="AU20" s="301">
        <f>Plan!U55</f>
        <v>0</v>
      </c>
      <c r="AV20" s="301">
        <f>Plan!U56</f>
        <v>0</v>
      </c>
      <c r="AW20" s="301">
        <f>Plan!U57</f>
        <v>0</v>
      </c>
      <c r="AX20" s="301">
        <f>Plan!U58</f>
        <v>0</v>
      </c>
      <c r="AY20" s="301">
        <f>Plan!U59</f>
        <v>0</v>
      </c>
      <c r="AZ20" s="301">
        <f>Plan!U60</f>
        <v>0</v>
      </c>
      <c r="BA20" s="301">
        <f>Plan!U61</f>
        <v>0</v>
      </c>
      <c r="BB20" s="301">
        <f>Plan!U62</f>
        <v>0</v>
      </c>
      <c r="BC20" s="301">
        <f>Plan!U63</f>
        <v>0</v>
      </c>
      <c r="BD20" s="301">
        <f>Plan!U64</f>
        <v>0</v>
      </c>
    </row>
    <row r="21" spans="1:56" ht="6" customHeight="1" x14ac:dyDescent="0.25">
      <c r="A21"/>
      <c r="B21" s="297">
        <f>COUNTIF(Feiertage!$H$3:$H$164,F21)</f>
        <v>0</v>
      </c>
      <c r="C21" s="298">
        <f t="shared" si="0"/>
        <v>2</v>
      </c>
      <c r="D21" s="298">
        <f t="shared" si="1"/>
        <v>1</v>
      </c>
      <c r="E21" s="302" t="s">
        <v>171</v>
      </c>
      <c r="F21" s="300">
        <f t="shared" si="2"/>
        <v>42752</v>
      </c>
      <c r="G21" s="301">
        <f>Plan!V15</f>
        <v>0</v>
      </c>
      <c r="H21" s="301">
        <f>Plan!V16</f>
        <v>0</v>
      </c>
      <c r="I21" s="301">
        <f>Plan!V17</f>
        <v>0</v>
      </c>
      <c r="J21" s="301">
        <f>Plan!V18</f>
        <v>0</v>
      </c>
      <c r="K21" s="301">
        <f>Plan!V19</f>
        <v>0</v>
      </c>
      <c r="L21" s="301">
        <f>Plan!V20</f>
        <v>0</v>
      </c>
      <c r="M21" s="301">
        <f>Plan!V21</f>
        <v>0</v>
      </c>
      <c r="N21" s="301">
        <f>Plan!V22</f>
        <v>0</v>
      </c>
      <c r="O21" s="301">
        <f>Plan!V23</f>
        <v>0</v>
      </c>
      <c r="P21" s="301">
        <f>Plan!V24</f>
        <v>0</v>
      </c>
      <c r="Q21" s="301">
        <f>Plan!V25</f>
        <v>0</v>
      </c>
      <c r="R21" s="301">
        <f>Plan!V26</f>
        <v>0</v>
      </c>
      <c r="S21" s="301">
        <f>Plan!V27</f>
        <v>0</v>
      </c>
      <c r="T21" s="301">
        <f>Plan!V28</f>
        <v>0</v>
      </c>
      <c r="U21" s="301">
        <f>Plan!V29</f>
        <v>0</v>
      </c>
      <c r="V21" s="301">
        <f>Plan!V30</f>
        <v>0</v>
      </c>
      <c r="W21" s="301">
        <f>Plan!V31</f>
        <v>0</v>
      </c>
      <c r="X21" s="301">
        <f>Plan!V32</f>
        <v>0</v>
      </c>
      <c r="Y21" s="301">
        <f>Plan!V33</f>
        <v>0</v>
      </c>
      <c r="Z21" s="301">
        <f>Plan!V34</f>
        <v>0</v>
      </c>
      <c r="AA21" s="301">
        <f>Plan!V35</f>
        <v>0</v>
      </c>
      <c r="AB21" s="301">
        <f>Plan!V36</f>
        <v>0</v>
      </c>
      <c r="AC21" s="301">
        <f>Plan!V37</f>
        <v>0</v>
      </c>
      <c r="AD21" s="301">
        <f>Plan!V38</f>
        <v>0</v>
      </c>
      <c r="AE21" s="301">
        <f>Plan!V39</f>
        <v>0</v>
      </c>
      <c r="AF21" s="301">
        <f>Plan!V40</f>
        <v>0</v>
      </c>
      <c r="AG21" s="301">
        <f>Plan!V41</f>
        <v>0</v>
      </c>
      <c r="AH21" s="301">
        <f>Plan!V42</f>
        <v>0</v>
      </c>
      <c r="AI21" s="301">
        <f>Plan!V43</f>
        <v>0</v>
      </c>
      <c r="AJ21" s="301">
        <f>Plan!V44</f>
        <v>0</v>
      </c>
      <c r="AK21" s="301">
        <f>Plan!V45</f>
        <v>0</v>
      </c>
      <c r="AL21" s="301">
        <f>Plan!V46</f>
        <v>0</v>
      </c>
      <c r="AM21" s="301">
        <f>Plan!V47</f>
        <v>0</v>
      </c>
      <c r="AN21" s="301">
        <f>Plan!V48</f>
        <v>0</v>
      </c>
      <c r="AO21" s="301">
        <f>Plan!V49</f>
        <v>0</v>
      </c>
      <c r="AP21" s="301">
        <f>Plan!V50</f>
        <v>0</v>
      </c>
      <c r="AQ21" s="301">
        <f>Plan!V51</f>
        <v>0</v>
      </c>
      <c r="AR21" s="301">
        <f>Plan!V52</f>
        <v>0</v>
      </c>
      <c r="AS21" s="301">
        <f>Plan!V53</f>
        <v>0</v>
      </c>
      <c r="AT21" s="301">
        <f>Plan!V54</f>
        <v>0</v>
      </c>
      <c r="AU21" s="301">
        <f>Plan!V55</f>
        <v>0</v>
      </c>
      <c r="AV21" s="301">
        <f>Plan!V56</f>
        <v>0</v>
      </c>
      <c r="AW21" s="301">
        <f>Plan!V57</f>
        <v>0</v>
      </c>
      <c r="AX21" s="301">
        <f>Plan!V58</f>
        <v>0</v>
      </c>
      <c r="AY21" s="301">
        <f>Plan!V59</f>
        <v>0</v>
      </c>
      <c r="AZ21" s="301">
        <f>Plan!V60</f>
        <v>0</v>
      </c>
      <c r="BA21" s="301">
        <f>Plan!V61</f>
        <v>0</v>
      </c>
      <c r="BB21" s="301">
        <f>Plan!V62</f>
        <v>0</v>
      </c>
      <c r="BC21" s="301">
        <f>Plan!V63</f>
        <v>0</v>
      </c>
      <c r="BD21" s="301">
        <f>Plan!V64</f>
        <v>0</v>
      </c>
    </row>
    <row r="22" spans="1:56" ht="6" customHeight="1" x14ac:dyDescent="0.25">
      <c r="A22"/>
      <c r="B22" s="297">
        <f>COUNTIF(Feiertage!$H$3:$H$164,F22)</f>
        <v>0</v>
      </c>
      <c r="C22" s="298">
        <f t="shared" si="0"/>
        <v>3</v>
      </c>
      <c r="D22" s="298">
        <f t="shared" si="1"/>
        <v>1</v>
      </c>
      <c r="E22" s="302"/>
      <c r="F22" s="300">
        <f t="shared" si="2"/>
        <v>42753</v>
      </c>
      <c r="G22" s="301">
        <f>Plan!W15</f>
        <v>0</v>
      </c>
      <c r="H22" s="301">
        <f>Plan!W16</f>
        <v>0</v>
      </c>
      <c r="I22" s="301">
        <f>Plan!W17</f>
        <v>0</v>
      </c>
      <c r="J22" s="301">
        <f>Plan!W18</f>
        <v>0</v>
      </c>
      <c r="K22" s="301">
        <f>Plan!W19</f>
        <v>0</v>
      </c>
      <c r="L22" s="301">
        <f>Plan!W20</f>
        <v>0</v>
      </c>
      <c r="M22" s="301">
        <f>Plan!W21</f>
        <v>0</v>
      </c>
      <c r="N22" s="301">
        <f>Plan!W22</f>
        <v>0</v>
      </c>
      <c r="O22" s="301">
        <f>Plan!W23</f>
        <v>0</v>
      </c>
      <c r="P22" s="301">
        <f>Plan!W24</f>
        <v>0</v>
      </c>
      <c r="Q22" s="301">
        <f>Plan!W25</f>
        <v>0</v>
      </c>
      <c r="R22" s="301">
        <f>Plan!W26</f>
        <v>0</v>
      </c>
      <c r="S22" s="301">
        <f>Plan!W27</f>
        <v>0</v>
      </c>
      <c r="T22" s="301">
        <f>Plan!W28</f>
        <v>0</v>
      </c>
      <c r="U22" s="301">
        <f>Plan!W29</f>
        <v>0</v>
      </c>
      <c r="V22" s="301">
        <f>Plan!W30</f>
        <v>0</v>
      </c>
      <c r="W22" s="301">
        <f>Plan!W31</f>
        <v>0</v>
      </c>
      <c r="X22" s="301">
        <f>Plan!W32</f>
        <v>0</v>
      </c>
      <c r="Y22" s="301">
        <f>Plan!W33</f>
        <v>0</v>
      </c>
      <c r="Z22" s="301">
        <f>Plan!W34</f>
        <v>0</v>
      </c>
      <c r="AA22" s="301">
        <f>Plan!W35</f>
        <v>0</v>
      </c>
      <c r="AB22" s="301">
        <f>Plan!W36</f>
        <v>0</v>
      </c>
      <c r="AC22" s="301">
        <f>Plan!W37</f>
        <v>0</v>
      </c>
      <c r="AD22" s="301">
        <f>Plan!W38</f>
        <v>0</v>
      </c>
      <c r="AE22" s="301">
        <f>Plan!W39</f>
        <v>0</v>
      </c>
      <c r="AF22" s="301">
        <f>Plan!W40</f>
        <v>0</v>
      </c>
      <c r="AG22" s="301">
        <f>Plan!W41</f>
        <v>0</v>
      </c>
      <c r="AH22" s="301">
        <f>Plan!W42</f>
        <v>0</v>
      </c>
      <c r="AI22" s="301">
        <f>Plan!W43</f>
        <v>0</v>
      </c>
      <c r="AJ22" s="301">
        <f>Plan!W44</f>
        <v>0</v>
      </c>
      <c r="AK22" s="301">
        <f>Plan!W45</f>
        <v>0</v>
      </c>
      <c r="AL22" s="301">
        <f>Plan!W46</f>
        <v>0</v>
      </c>
      <c r="AM22" s="301">
        <f>Plan!W47</f>
        <v>0</v>
      </c>
      <c r="AN22" s="301">
        <f>Plan!W48</f>
        <v>0</v>
      </c>
      <c r="AO22" s="301">
        <f>Plan!W49</f>
        <v>0</v>
      </c>
      <c r="AP22" s="301">
        <f>Plan!W50</f>
        <v>0</v>
      </c>
      <c r="AQ22" s="301">
        <f>Plan!W51</f>
        <v>0</v>
      </c>
      <c r="AR22" s="301">
        <f>Plan!W52</f>
        <v>0</v>
      </c>
      <c r="AS22" s="301">
        <f>Plan!W53</f>
        <v>0</v>
      </c>
      <c r="AT22" s="301">
        <f>Plan!W54</f>
        <v>0</v>
      </c>
      <c r="AU22" s="301">
        <f>Plan!W55</f>
        <v>0</v>
      </c>
      <c r="AV22" s="301">
        <f>Plan!W56</f>
        <v>0</v>
      </c>
      <c r="AW22" s="301">
        <f>Plan!W57</f>
        <v>0</v>
      </c>
      <c r="AX22" s="301">
        <f>Plan!W58</f>
        <v>0</v>
      </c>
      <c r="AY22" s="301">
        <f>Plan!W59</f>
        <v>0</v>
      </c>
      <c r="AZ22" s="301">
        <f>Plan!W60</f>
        <v>0</v>
      </c>
      <c r="BA22" s="301">
        <f>Plan!W61</f>
        <v>0</v>
      </c>
      <c r="BB22" s="301">
        <f>Plan!W62</f>
        <v>0</v>
      </c>
      <c r="BC22" s="301">
        <f>Plan!W63</f>
        <v>0</v>
      </c>
      <c r="BD22" s="301">
        <f>Plan!W64</f>
        <v>0</v>
      </c>
    </row>
    <row r="23" spans="1:56" ht="6" customHeight="1" x14ac:dyDescent="0.25">
      <c r="A23"/>
      <c r="B23" s="297">
        <f>COUNTIF(Feiertage!$H$3:$H$164,F23)</f>
        <v>0</v>
      </c>
      <c r="C23" s="298">
        <f t="shared" si="0"/>
        <v>4</v>
      </c>
      <c r="D23" s="298">
        <f t="shared" si="1"/>
        <v>1</v>
      </c>
      <c r="E23" s="302"/>
      <c r="F23" s="300">
        <f t="shared" si="2"/>
        <v>42754</v>
      </c>
      <c r="G23" s="301">
        <f>Plan!X15</f>
        <v>0</v>
      </c>
      <c r="H23" s="301">
        <f>Plan!X16</f>
        <v>0</v>
      </c>
      <c r="I23" s="301">
        <f>Plan!X17</f>
        <v>0</v>
      </c>
      <c r="J23" s="301">
        <f>Plan!X18</f>
        <v>0</v>
      </c>
      <c r="K23" s="301">
        <f>Plan!X19</f>
        <v>0</v>
      </c>
      <c r="L23" s="301">
        <f>Plan!X20</f>
        <v>0</v>
      </c>
      <c r="M23" s="301">
        <f>Plan!X21</f>
        <v>0</v>
      </c>
      <c r="N23" s="301">
        <f>Plan!X22</f>
        <v>0</v>
      </c>
      <c r="O23" s="301">
        <f>Plan!X23</f>
        <v>0</v>
      </c>
      <c r="P23" s="301">
        <f>Plan!X24</f>
        <v>0</v>
      </c>
      <c r="Q23" s="301">
        <f>Plan!X25</f>
        <v>0</v>
      </c>
      <c r="R23" s="301">
        <f>Plan!X26</f>
        <v>0</v>
      </c>
      <c r="S23" s="301">
        <f>Plan!X27</f>
        <v>0</v>
      </c>
      <c r="T23" s="301">
        <f>Plan!X28</f>
        <v>0</v>
      </c>
      <c r="U23" s="301">
        <f>Plan!X29</f>
        <v>0</v>
      </c>
      <c r="V23" s="301">
        <f>Plan!X30</f>
        <v>0</v>
      </c>
      <c r="W23" s="301">
        <f>Plan!X31</f>
        <v>0</v>
      </c>
      <c r="X23" s="301">
        <f>Plan!X32</f>
        <v>0</v>
      </c>
      <c r="Y23" s="301">
        <f>Plan!X33</f>
        <v>0</v>
      </c>
      <c r="Z23" s="301">
        <f>Plan!X34</f>
        <v>0</v>
      </c>
      <c r="AA23" s="301">
        <f>Plan!X35</f>
        <v>0</v>
      </c>
      <c r="AB23" s="301">
        <f>Plan!X36</f>
        <v>0</v>
      </c>
      <c r="AC23" s="301">
        <f>Plan!X37</f>
        <v>0</v>
      </c>
      <c r="AD23" s="301">
        <f>Plan!X38</f>
        <v>0</v>
      </c>
      <c r="AE23" s="301">
        <f>Plan!X39</f>
        <v>0</v>
      </c>
      <c r="AF23" s="301">
        <f>Plan!X40</f>
        <v>0</v>
      </c>
      <c r="AG23" s="301">
        <f>Plan!X41</f>
        <v>0</v>
      </c>
      <c r="AH23" s="301">
        <f>Plan!X42</f>
        <v>0</v>
      </c>
      <c r="AI23" s="301">
        <f>Plan!X43</f>
        <v>0</v>
      </c>
      <c r="AJ23" s="301">
        <f>Plan!X44</f>
        <v>0</v>
      </c>
      <c r="AK23" s="301">
        <f>Plan!X45</f>
        <v>0</v>
      </c>
      <c r="AL23" s="301">
        <f>Plan!X46</f>
        <v>0</v>
      </c>
      <c r="AM23" s="301">
        <f>Plan!X47</f>
        <v>0</v>
      </c>
      <c r="AN23" s="301">
        <f>Plan!X48</f>
        <v>0</v>
      </c>
      <c r="AO23" s="301">
        <f>Plan!X49</f>
        <v>0</v>
      </c>
      <c r="AP23" s="301">
        <f>Plan!X50</f>
        <v>0</v>
      </c>
      <c r="AQ23" s="301">
        <f>Plan!X51</f>
        <v>0</v>
      </c>
      <c r="AR23" s="301">
        <f>Plan!X52</f>
        <v>0</v>
      </c>
      <c r="AS23" s="301">
        <f>Plan!X53</f>
        <v>0</v>
      </c>
      <c r="AT23" s="301">
        <f>Plan!X54</f>
        <v>0</v>
      </c>
      <c r="AU23" s="301">
        <f>Plan!X55</f>
        <v>0</v>
      </c>
      <c r="AV23" s="301">
        <f>Plan!X56</f>
        <v>0</v>
      </c>
      <c r="AW23" s="301">
        <f>Plan!X57</f>
        <v>0</v>
      </c>
      <c r="AX23" s="301">
        <f>Plan!X58</f>
        <v>0</v>
      </c>
      <c r="AY23" s="301">
        <f>Plan!X59</f>
        <v>0</v>
      </c>
      <c r="AZ23" s="301">
        <f>Plan!X60</f>
        <v>0</v>
      </c>
      <c r="BA23" s="301">
        <f>Plan!X61</f>
        <v>0</v>
      </c>
      <c r="BB23" s="301">
        <f>Plan!X62</f>
        <v>0</v>
      </c>
      <c r="BC23" s="301">
        <f>Plan!X63</f>
        <v>0</v>
      </c>
      <c r="BD23" s="301">
        <f>Plan!X64</f>
        <v>0</v>
      </c>
    </row>
    <row r="24" spans="1:56" ht="6" customHeight="1" x14ac:dyDescent="0.25">
      <c r="A24"/>
      <c r="B24" s="297">
        <f>COUNTIF(Feiertage!$H$3:$H$164,F24)</f>
        <v>0</v>
      </c>
      <c r="C24" s="298">
        <f t="shared" si="0"/>
        <v>5</v>
      </c>
      <c r="D24" s="298">
        <f t="shared" si="1"/>
        <v>1</v>
      </c>
      <c r="E24" s="302"/>
      <c r="F24" s="300">
        <f t="shared" si="2"/>
        <v>42755</v>
      </c>
      <c r="G24" s="301">
        <f>Plan!Y15</f>
        <v>0</v>
      </c>
      <c r="H24" s="301">
        <f>Plan!Y16</f>
        <v>0</v>
      </c>
      <c r="I24" s="301">
        <f>Plan!Y17</f>
        <v>0</v>
      </c>
      <c r="J24" s="301">
        <f>Plan!Y18</f>
        <v>0</v>
      </c>
      <c r="K24" s="301">
        <f>Plan!Y19</f>
        <v>0</v>
      </c>
      <c r="L24" s="301">
        <f>Plan!Y20</f>
        <v>0</v>
      </c>
      <c r="M24" s="301">
        <f>Plan!Y21</f>
        <v>0</v>
      </c>
      <c r="N24" s="301">
        <f>Plan!Y22</f>
        <v>0</v>
      </c>
      <c r="O24" s="301">
        <f>Plan!Y23</f>
        <v>0</v>
      </c>
      <c r="P24" s="301">
        <f>Plan!Y24</f>
        <v>0</v>
      </c>
      <c r="Q24" s="301">
        <f>Plan!Y25</f>
        <v>0</v>
      </c>
      <c r="R24" s="301">
        <f>Plan!Y26</f>
        <v>0</v>
      </c>
      <c r="S24" s="301">
        <f>Plan!Y27</f>
        <v>0</v>
      </c>
      <c r="T24" s="301">
        <f>Plan!Y28</f>
        <v>0</v>
      </c>
      <c r="U24" s="301">
        <f>Plan!Y29</f>
        <v>0</v>
      </c>
      <c r="V24" s="301">
        <f>Plan!Y30</f>
        <v>0</v>
      </c>
      <c r="W24" s="301">
        <f>Plan!Y31</f>
        <v>0</v>
      </c>
      <c r="X24" s="301">
        <f>Plan!Y32</f>
        <v>0</v>
      </c>
      <c r="Y24" s="301">
        <f>Plan!Y33</f>
        <v>0</v>
      </c>
      <c r="Z24" s="301">
        <f>Plan!Y34</f>
        <v>0</v>
      </c>
      <c r="AA24" s="301">
        <f>Plan!Y35</f>
        <v>0</v>
      </c>
      <c r="AB24" s="301">
        <f>Plan!Y36</f>
        <v>0</v>
      </c>
      <c r="AC24" s="301">
        <f>Plan!Y37</f>
        <v>0</v>
      </c>
      <c r="AD24" s="301">
        <f>Plan!Y38</f>
        <v>0</v>
      </c>
      <c r="AE24" s="301">
        <f>Plan!Y39</f>
        <v>0</v>
      </c>
      <c r="AF24" s="301">
        <f>Plan!Y40</f>
        <v>0</v>
      </c>
      <c r="AG24" s="301">
        <f>Plan!Y41</f>
        <v>0</v>
      </c>
      <c r="AH24" s="301">
        <f>Plan!Y42</f>
        <v>0</v>
      </c>
      <c r="AI24" s="301">
        <f>Plan!Y43</f>
        <v>0</v>
      </c>
      <c r="AJ24" s="301">
        <f>Plan!Y44</f>
        <v>0</v>
      </c>
      <c r="AK24" s="301">
        <f>Plan!Y45</f>
        <v>0</v>
      </c>
      <c r="AL24" s="301">
        <f>Plan!Y46</f>
        <v>0</v>
      </c>
      <c r="AM24" s="301">
        <f>Plan!Y47</f>
        <v>0</v>
      </c>
      <c r="AN24" s="301">
        <f>Plan!Y48</f>
        <v>0</v>
      </c>
      <c r="AO24" s="301">
        <f>Plan!Y49</f>
        <v>0</v>
      </c>
      <c r="AP24" s="301">
        <f>Plan!Y50</f>
        <v>0</v>
      </c>
      <c r="AQ24" s="301">
        <f>Plan!Y51</f>
        <v>0</v>
      </c>
      <c r="AR24" s="301">
        <f>Plan!Y52</f>
        <v>0</v>
      </c>
      <c r="AS24" s="301">
        <f>Plan!Y53</f>
        <v>0</v>
      </c>
      <c r="AT24" s="301">
        <f>Plan!Y54</f>
        <v>0</v>
      </c>
      <c r="AU24" s="301">
        <f>Plan!Y55</f>
        <v>0</v>
      </c>
      <c r="AV24" s="301">
        <f>Plan!Y56</f>
        <v>0</v>
      </c>
      <c r="AW24" s="301">
        <f>Plan!Y57</f>
        <v>0</v>
      </c>
      <c r="AX24" s="301">
        <f>Plan!Y58</f>
        <v>0</v>
      </c>
      <c r="AY24" s="301">
        <f>Plan!Y59</f>
        <v>0</v>
      </c>
      <c r="AZ24" s="301">
        <f>Plan!Y60</f>
        <v>0</v>
      </c>
      <c r="BA24" s="301">
        <f>Plan!Y61</f>
        <v>0</v>
      </c>
      <c r="BB24" s="301">
        <f>Plan!Y62</f>
        <v>0</v>
      </c>
      <c r="BC24" s="301">
        <f>Plan!Y63</f>
        <v>0</v>
      </c>
      <c r="BD24" s="301">
        <f>Plan!Y64</f>
        <v>0</v>
      </c>
    </row>
    <row r="25" spans="1:56" ht="6" customHeight="1" x14ac:dyDescent="0.25">
      <c r="A25"/>
      <c r="B25" s="297">
        <f>COUNTIF(Feiertage!$H$3:$H$164,F25)</f>
        <v>0</v>
      </c>
      <c r="C25" s="298">
        <f t="shared" si="0"/>
        <v>6</v>
      </c>
      <c r="D25" s="298">
        <f t="shared" si="1"/>
        <v>1</v>
      </c>
      <c r="E25" s="302"/>
      <c r="F25" s="300">
        <f t="shared" si="2"/>
        <v>42756</v>
      </c>
      <c r="G25" s="301">
        <f>Plan!Z15</f>
        <v>0</v>
      </c>
      <c r="H25" s="301">
        <f>Plan!Z16</f>
        <v>0</v>
      </c>
      <c r="I25" s="301">
        <f>Plan!Z17</f>
        <v>0</v>
      </c>
      <c r="J25" s="301">
        <f>Plan!Z18</f>
        <v>0</v>
      </c>
      <c r="K25" s="301">
        <f>Plan!Z19</f>
        <v>0</v>
      </c>
      <c r="L25" s="301">
        <f>Plan!Z20</f>
        <v>0</v>
      </c>
      <c r="M25" s="301">
        <f>Plan!Z21</f>
        <v>0</v>
      </c>
      <c r="N25" s="301">
        <f>Plan!Z22</f>
        <v>0</v>
      </c>
      <c r="O25" s="301">
        <f>Plan!Z23</f>
        <v>0</v>
      </c>
      <c r="P25" s="301">
        <f>Plan!Z24</f>
        <v>0</v>
      </c>
      <c r="Q25" s="301">
        <f>Plan!Z25</f>
        <v>0</v>
      </c>
      <c r="R25" s="301">
        <f>Plan!Z26</f>
        <v>0</v>
      </c>
      <c r="S25" s="301">
        <f>Plan!Z27</f>
        <v>0</v>
      </c>
      <c r="T25" s="301">
        <f>Plan!Z28</f>
        <v>0</v>
      </c>
      <c r="U25" s="301">
        <f>Plan!Z29</f>
        <v>0</v>
      </c>
      <c r="V25" s="301">
        <f>Plan!Z30</f>
        <v>0</v>
      </c>
      <c r="W25" s="301">
        <f>Plan!Z31</f>
        <v>0</v>
      </c>
      <c r="X25" s="301">
        <f>Plan!Z32</f>
        <v>0</v>
      </c>
      <c r="Y25" s="301">
        <f>Plan!Z33</f>
        <v>0</v>
      </c>
      <c r="Z25" s="301">
        <f>Plan!Z34</f>
        <v>0</v>
      </c>
      <c r="AA25" s="301">
        <f>Plan!Z35</f>
        <v>0</v>
      </c>
      <c r="AB25" s="301">
        <f>Plan!Z36</f>
        <v>0</v>
      </c>
      <c r="AC25" s="301">
        <f>Plan!Z37</f>
        <v>0</v>
      </c>
      <c r="AD25" s="301">
        <f>Plan!Z38</f>
        <v>0</v>
      </c>
      <c r="AE25" s="301">
        <f>Plan!Z39</f>
        <v>0</v>
      </c>
      <c r="AF25" s="301">
        <f>Plan!Z40</f>
        <v>0</v>
      </c>
      <c r="AG25" s="301">
        <f>Plan!Z41</f>
        <v>0</v>
      </c>
      <c r="AH25" s="301">
        <f>Plan!Z42</f>
        <v>0</v>
      </c>
      <c r="AI25" s="301">
        <f>Plan!Z43</f>
        <v>0</v>
      </c>
      <c r="AJ25" s="301">
        <f>Plan!Z44</f>
        <v>0</v>
      </c>
      <c r="AK25" s="301">
        <f>Plan!Z45</f>
        <v>0</v>
      </c>
      <c r="AL25" s="301">
        <f>Plan!Z46</f>
        <v>0</v>
      </c>
      <c r="AM25" s="301">
        <f>Plan!Z47</f>
        <v>0</v>
      </c>
      <c r="AN25" s="301">
        <f>Plan!Z48</f>
        <v>0</v>
      </c>
      <c r="AO25" s="301">
        <f>Plan!Z49</f>
        <v>0</v>
      </c>
      <c r="AP25" s="301">
        <f>Plan!Z50</f>
        <v>0</v>
      </c>
      <c r="AQ25" s="301">
        <f>Plan!Z51</f>
        <v>0</v>
      </c>
      <c r="AR25" s="301">
        <f>Plan!Z52</f>
        <v>0</v>
      </c>
      <c r="AS25" s="301">
        <f>Plan!Z53</f>
        <v>0</v>
      </c>
      <c r="AT25" s="301">
        <f>Plan!Z54</f>
        <v>0</v>
      </c>
      <c r="AU25" s="301">
        <f>Plan!Z55</f>
        <v>0</v>
      </c>
      <c r="AV25" s="301">
        <f>Plan!Z56</f>
        <v>0</v>
      </c>
      <c r="AW25" s="301">
        <f>Plan!Z57</f>
        <v>0</v>
      </c>
      <c r="AX25" s="301">
        <f>Plan!Z58</f>
        <v>0</v>
      </c>
      <c r="AY25" s="301">
        <f>Plan!Z59</f>
        <v>0</v>
      </c>
      <c r="AZ25" s="301">
        <f>Plan!Z60</f>
        <v>0</v>
      </c>
      <c r="BA25" s="301">
        <f>Plan!Z61</f>
        <v>0</v>
      </c>
      <c r="BB25" s="301">
        <f>Plan!Z62</f>
        <v>0</v>
      </c>
      <c r="BC25" s="301">
        <f>Plan!Z63</f>
        <v>0</v>
      </c>
      <c r="BD25" s="301">
        <f>Plan!Z64</f>
        <v>0</v>
      </c>
    </row>
    <row r="26" spans="1:56" ht="6" customHeight="1" x14ac:dyDescent="0.25">
      <c r="A26"/>
      <c r="B26" s="297">
        <f>COUNTIF(Feiertage!$H$3:$H$164,F26)</f>
        <v>0</v>
      </c>
      <c r="C26" s="298">
        <f t="shared" si="0"/>
        <v>7</v>
      </c>
      <c r="D26" s="298">
        <f t="shared" si="1"/>
        <v>1</v>
      </c>
      <c r="E26" s="302"/>
      <c r="F26" s="300">
        <f t="shared" si="2"/>
        <v>42757</v>
      </c>
      <c r="G26" s="301">
        <f>Plan!AA15</f>
        <v>0</v>
      </c>
      <c r="H26" s="301">
        <f>Plan!AA16</f>
        <v>0</v>
      </c>
      <c r="I26" s="301">
        <f>Plan!AA17</f>
        <v>0</v>
      </c>
      <c r="J26" s="301">
        <f>Plan!AA18</f>
        <v>0</v>
      </c>
      <c r="K26" s="301">
        <f>Plan!AA19</f>
        <v>0</v>
      </c>
      <c r="L26" s="301">
        <f>Plan!AA20</f>
        <v>0</v>
      </c>
      <c r="M26" s="301">
        <f>Plan!AA21</f>
        <v>0</v>
      </c>
      <c r="N26" s="301">
        <f>Plan!AA22</f>
        <v>0</v>
      </c>
      <c r="O26" s="301">
        <f>Plan!AA23</f>
        <v>0</v>
      </c>
      <c r="P26" s="301">
        <f>Plan!AA24</f>
        <v>0</v>
      </c>
      <c r="Q26" s="301">
        <f>Plan!AA25</f>
        <v>0</v>
      </c>
      <c r="R26" s="301">
        <f>Plan!AA26</f>
        <v>0</v>
      </c>
      <c r="S26" s="301">
        <f>Plan!AA27</f>
        <v>0</v>
      </c>
      <c r="T26" s="301">
        <f>Plan!AA28</f>
        <v>0</v>
      </c>
      <c r="U26" s="301">
        <f>Plan!AA29</f>
        <v>0</v>
      </c>
      <c r="V26" s="301">
        <f>Plan!AA30</f>
        <v>0</v>
      </c>
      <c r="W26" s="301">
        <f>Plan!AA31</f>
        <v>0</v>
      </c>
      <c r="X26" s="301">
        <f>Plan!AA32</f>
        <v>0</v>
      </c>
      <c r="Y26" s="301">
        <f>Plan!AA33</f>
        <v>0</v>
      </c>
      <c r="Z26" s="301">
        <f>Plan!AA34</f>
        <v>0</v>
      </c>
      <c r="AA26" s="301">
        <f>Plan!AA35</f>
        <v>0</v>
      </c>
      <c r="AB26" s="301">
        <f>Plan!AA36</f>
        <v>0</v>
      </c>
      <c r="AC26" s="301">
        <f>Plan!AA37</f>
        <v>0</v>
      </c>
      <c r="AD26" s="301">
        <f>Plan!AA38</f>
        <v>0</v>
      </c>
      <c r="AE26" s="301">
        <f>Plan!AA39</f>
        <v>0</v>
      </c>
      <c r="AF26" s="301">
        <f>Plan!AA40</f>
        <v>0</v>
      </c>
      <c r="AG26" s="301">
        <f>Plan!AA41</f>
        <v>0</v>
      </c>
      <c r="AH26" s="301">
        <f>Plan!AA42</f>
        <v>0</v>
      </c>
      <c r="AI26" s="301">
        <f>Plan!AA43</f>
        <v>0</v>
      </c>
      <c r="AJ26" s="301">
        <f>Plan!AA44</f>
        <v>0</v>
      </c>
      <c r="AK26" s="301">
        <f>Plan!AA45</f>
        <v>0</v>
      </c>
      <c r="AL26" s="301">
        <f>Plan!AA46</f>
        <v>0</v>
      </c>
      <c r="AM26" s="301">
        <f>Plan!AA47</f>
        <v>0</v>
      </c>
      <c r="AN26" s="301">
        <f>Plan!AA48</f>
        <v>0</v>
      </c>
      <c r="AO26" s="301">
        <f>Plan!AA49</f>
        <v>0</v>
      </c>
      <c r="AP26" s="301">
        <f>Plan!AA50</f>
        <v>0</v>
      </c>
      <c r="AQ26" s="301">
        <f>Plan!AA51</f>
        <v>0</v>
      </c>
      <c r="AR26" s="301">
        <f>Plan!AA52</f>
        <v>0</v>
      </c>
      <c r="AS26" s="301">
        <f>Plan!AA53</f>
        <v>0</v>
      </c>
      <c r="AT26" s="301">
        <f>Plan!AA54</f>
        <v>0</v>
      </c>
      <c r="AU26" s="301">
        <f>Plan!AA55</f>
        <v>0</v>
      </c>
      <c r="AV26" s="301">
        <f>Plan!AA56</f>
        <v>0</v>
      </c>
      <c r="AW26" s="301">
        <f>Plan!AA57</f>
        <v>0</v>
      </c>
      <c r="AX26" s="301">
        <f>Plan!AA58</f>
        <v>0</v>
      </c>
      <c r="AY26" s="301">
        <f>Plan!AA59</f>
        <v>0</v>
      </c>
      <c r="AZ26" s="301">
        <f>Plan!AA60</f>
        <v>0</v>
      </c>
      <c r="BA26" s="301">
        <f>Plan!AA61</f>
        <v>0</v>
      </c>
      <c r="BB26" s="301">
        <f>Plan!AA62</f>
        <v>0</v>
      </c>
      <c r="BC26" s="301">
        <f>Plan!AA63</f>
        <v>0</v>
      </c>
      <c r="BD26" s="301">
        <f>Plan!AA64</f>
        <v>0</v>
      </c>
    </row>
    <row r="27" spans="1:56" ht="6" customHeight="1" x14ac:dyDescent="0.25">
      <c r="A27"/>
      <c r="B27" s="297">
        <f>COUNTIF(Feiertage!$H$3:$H$164,F27)</f>
        <v>0</v>
      </c>
      <c r="C27" s="298">
        <f t="shared" si="0"/>
        <v>1</v>
      </c>
      <c r="D27" s="298">
        <f t="shared" si="1"/>
        <v>1</v>
      </c>
      <c r="E27" s="302"/>
      <c r="F27" s="300">
        <f t="shared" si="2"/>
        <v>42758</v>
      </c>
      <c r="G27" s="301">
        <f>Plan!AB15</f>
        <v>0</v>
      </c>
      <c r="H27" s="301">
        <f>Plan!AB16</f>
        <v>0</v>
      </c>
      <c r="I27" s="301">
        <f>Plan!AB17</f>
        <v>0</v>
      </c>
      <c r="J27" s="301">
        <f>Plan!AB18</f>
        <v>0</v>
      </c>
      <c r="K27" s="301">
        <f>Plan!AB19</f>
        <v>0</v>
      </c>
      <c r="L27" s="301">
        <f>Plan!AB20</f>
        <v>0</v>
      </c>
      <c r="M27" s="301">
        <f>Plan!AB21</f>
        <v>0</v>
      </c>
      <c r="N27" s="301">
        <f>Plan!AB22</f>
        <v>0</v>
      </c>
      <c r="O27" s="301">
        <f>Plan!AB23</f>
        <v>0</v>
      </c>
      <c r="P27" s="301">
        <f>Plan!AB24</f>
        <v>0</v>
      </c>
      <c r="Q27" s="301">
        <f>Plan!AB25</f>
        <v>0</v>
      </c>
      <c r="R27" s="301">
        <f>Plan!AB26</f>
        <v>0</v>
      </c>
      <c r="S27" s="301">
        <f>Plan!AB27</f>
        <v>0</v>
      </c>
      <c r="T27" s="301">
        <f>Plan!AB28</f>
        <v>0</v>
      </c>
      <c r="U27" s="301">
        <f>Plan!AB29</f>
        <v>0</v>
      </c>
      <c r="V27" s="301">
        <f>Plan!AB30</f>
        <v>0</v>
      </c>
      <c r="W27" s="301">
        <f>Plan!AB31</f>
        <v>0</v>
      </c>
      <c r="X27" s="301">
        <f>Plan!AB32</f>
        <v>0</v>
      </c>
      <c r="Y27" s="301">
        <f>Plan!AB33</f>
        <v>0</v>
      </c>
      <c r="Z27" s="301">
        <f>Plan!AB34</f>
        <v>0</v>
      </c>
      <c r="AA27" s="301">
        <f>Plan!AB35</f>
        <v>0</v>
      </c>
      <c r="AB27" s="301">
        <f>Plan!AB36</f>
        <v>0</v>
      </c>
      <c r="AC27" s="301">
        <f>Plan!AB37</f>
        <v>0</v>
      </c>
      <c r="AD27" s="301">
        <f>Plan!AB38</f>
        <v>0</v>
      </c>
      <c r="AE27" s="301">
        <f>Plan!AB39</f>
        <v>0</v>
      </c>
      <c r="AF27" s="301">
        <f>Plan!AB40</f>
        <v>0</v>
      </c>
      <c r="AG27" s="301">
        <f>Plan!AB41</f>
        <v>0</v>
      </c>
      <c r="AH27" s="301">
        <f>Plan!AB42</f>
        <v>0</v>
      </c>
      <c r="AI27" s="301">
        <f>Plan!AB43</f>
        <v>0</v>
      </c>
      <c r="AJ27" s="301">
        <f>Plan!AB44</f>
        <v>0</v>
      </c>
      <c r="AK27" s="301">
        <f>Plan!AB45</f>
        <v>0</v>
      </c>
      <c r="AL27" s="301">
        <f>Plan!AB46</f>
        <v>0</v>
      </c>
      <c r="AM27" s="301">
        <f>Plan!AB47</f>
        <v>0</v>
      </c>
      <c r="AN27" s="301">
        <f>Plan!AB48</f>
        <v>0</v>
      </c>
      <c r="AO27" s="301">
        <f>Plan!AB49</f>
        <v>0</v>
      </c>
      <c r="AP27" s="301">
        <f>Plan!AB50</f>
        <v>0</v>
      </c>
      <c r="AQ27" s="301">
        <f>Plan!AB51</f>
        <v>0</v>
      </c>
      <c r="AR27" s="301">
        <f>Plan!AB52</f>
        <v>0</v>
      </c>
      <c r="AS27" s="301">
        <f>Plan!AB53</f>
        <v>0</v>
      </c>
      <c r="AT27" s="301">
        <f>Plan!AB54</f>
        <v>0</v>
      </c>
      <c r="AU27" s="301">
        <f>Plan!AB55</f>
        <v>0</v>
      </c>
      <c r="AV27" s="301">
        <f>Plan!AB56</f>
        <v>0</v>
      </c>
      <c r="AW27" s="301">
        <f>Plan!AB57</f>
        <v>0</v>
      </c>
      <c r="AX27" s="301">
        <f>Plan!AB58</f>
        <v>0</v>
      </c>
      <c r="AY27" s="301">
        <f>Plan!AB59</f>
        <v>0</v>
      </c>
      <c r="AZ27" s="301">
        <f>Plan!AB60</f>
        <v>0</v>
      </c>
      <c r="BA27" s="301">
        <f>Plan!AB61</f>
        <v>0</v>
      </c>
      <c r="BB27" s="301">
        <f>Plan!AB62</f>
        <v>0</v>
      </c>
      <c r="BC27" s="301">
        <f>Plan!AB63</f>
        <v>0</v>
      </c>
      <c r="BD27" s="301">
        <f>Plan!AB64</f>
        <v>0</v>
      </c>
    </row>
    <row r="28" spans="1:56" ht="6" customHeight="1" x14ac:dyDescent="0.25">
      <c r="A28"/>
      <c r="B28" s="297">
        <f>COUNTIF(Feiertage!$H$3:$H$164,F28)</f>
        <v>0</v>
      </c>
      <c r="C28" s="298">
        <f t="shared" si="0"/>
        <v>2</v>
      </c>
      <c r="D28" s="298">
        <f t="shared" si="1"/>
        <v>1</v>
      </c>
      <c r="E28" s="302"/>
      <c r="F28" s="300">
        <f t="shared" si="2"/>
        <v>42759</v>
      </c>
      <c r="G28" s="301">
        <f>Plan!AC15</f>
        <v>0</v>
      </c>
      <c r="H28" s="301">
        <f>Plan!AC16</f>
        <v>0</v>
      </c>
      <c r="I28" s="301">
        <f>Plan!AC17</f>
        <v>0</v>
      </c>
      <c r="J28" s="301">
        <f>Plan!AC18</f>
        <v>0</v>
      </c>
      <c r="K28" s="301">
        <f>Plan!AC19</f>
        <v>0</v>
      </c>
      <c r="L28" s="301">
        <f>Plan!AC20</f>
        <v>0</v>
      </c>
      <c r="M28" s="301">
        <f>Plan!AC21</f>
        <v>0</v>
      </c>
      <c r="N28" s="301">
        <f>Plan!AC22</f>
        <v>0</v>
      </c>
      <c r="O28" s="301">
        <f>Plan!AC23</f>
        <v>0</v>
      </c>
      <c r="P28" s="301">
        <f>Plan!AC24</f>
        <v>0</v>
      </c>
      <c r="Q28" s="301">
        <f>Plan!AC25</f>
        <v>0</v>
      </c>
      <c r="R28" s="301">
        <f>Plan!AC26</f>
        <v>0</v>
      </c>
      <c r="S28" s="301">
        <f>Plan!AC27</f>
        <v>0</v>
      </c>
      <c r="T28" s="301">
        <f>Plan!AC28</f>
        <v>0</v>
      </c>
      <c r="U28" s="301">
        <f>Plan!AC29</f>
        <v>0</v>
      </c>
      <c r="V28" s="301">
        <f>Plan!AC30</f>
        <v>0</v>
      </c>
      <c r="W28" s="301">
        <f>Plan!AC31</f>
        <v>0</v>
      </c>
      <c r="X28" s="301">
        <f>Plan!AC32</f>
        <v>0</v>
      </c>
      <c r="Y28" s="301">
        <f>Plan!AC33</f>
        <v>0</v>
      </c>
      <c r="Z28" s="301">
        <f>Plan!AC34</f>
        <v>0</v>
      </c>
      <c r="AA28" s="301">
        <f>Plan!AC35</f>
        <v>0</v>
      </c>
      <c r="AB28" s="301">
        <f>Plan!AC36</f>
        <v>0</v>
      </c>
      <c r="AC28" s="301">
        <f>Plan!AC37</f>
        <v>0</v>
      </c>
      <c r="AD28" s="301">
        <f>Plan!AC38</f>
        <v>0</v>
      </c>
      <c r="AE28" s="301">
        <f>Plan!AC39</f>
        <v>0</v>
      </c>
      <c r="AF28" s="301">
        <f>Plan!AC40</f>
        <v>0</v>
      </c>
      <c r="AG28" s="301">
        <f>Plan!AC41</f>
        <v>0</v>
      </c>
      <c r="AH28" s="301">
        <f>Plan!AC42</f>
        <v>0</v>
      </c>
      <c r="AI28" s="301">
        <f>Plan!AC43</f>
        <v>0</v>
      </c>
      <c r="AJ28" s="301">
        <f>Plan!AC44</f>
        <v>0</v>
      </c>
      <c r="AK28" s="301">
        <f>Plan!AC45</f>
        <v>0</v>
      </c>
      <c r="AL28" s="301">
        <f>Plan!AC46</f>
        <v>0</v>
      </c>
      <c r="AM28" s="301">
        <f>Plan!AC47</f>
        <v>0</v>
      </c>
      <c r="AN28" s="301">
        <f>Plan!AC48</f>
        <v>0</v>
      </c>
      <c r="AO28" s="301">
        <f>Plan!AC49</f>
        <v>0</v>
      </c>
      <c r="AP28" s="301">
        <f>Plan!AC50</f>
        <v>0</v>
      </c>
      <c r="AQ28" s="301">
        <f>Plan!AC51</f>
        <v>0</v>
      </c>
      <c r="AR28" s="301">
        <f>Plan!AC52</f>
        <v>0</v>
      </c>
      <c r="AS28" s="301">
        <f>Plan!AC53</f>
        <v>0</v>
      </c>
      <c r="AT28" s="301">
        <f>Plan!AC54</f>
        <v>0</v>
      </c>
      <c r="AU28" s="301">
        <f>Plan!AC55</f>
        <v>0</v>
      </c>
      <c r="AV28" s="301">
        <f>Plan!AC56</f>
        <v>0</v>
      </c>
      <c r="AW28" s="301">
        <f>Plan!AC57</f>
        <v>0</v>
      </c>
      <c r="AX28" s="301">
        <f>Plan!AC58</f>
        <v>0</v>
      </c>
      <c r="AY28" s="301">
        <f>Plan!AC59</f>
        <v>0</v>
      </c>
      <c r="AZ28" s="301">
        <f>Plan!AC60</f>
        <v>0</v>
      </c>
      <c r="BA28" s="301">
        <f>Plan!AC61</f>
        <v>0</v>
      </c>
      <c r="BB28" s="301">
        <f>Plan!AC62</f>
        <v>0</v>
      </c>
      <c r="BC28" s="301">
        <f>Plan!AC63</f>
        <v>0</v>
      </c>
      <c r="BD28" s="301">
        <f>Plan!AC64</f>
        <v>0</v>
      </c>
    </row>
    <row r="29" spans="1:56" ht="6" customHeight="1" x14ac:dyDescent="0.25">
      <c r="A29"/>
      <c r="B29" s="297">
        <f>COUNTIF(Feiertage!$H$3:$H$164,F29)</f>
        <v>0</v>
      </c>
      <c r="C29" s="298">
        <f t="shared" si="0"/>
        <v>3</v>
      </c>
      <c r="D29" s="298">
        <f t="shared" si="1"/>
        <v>1</v>
      </c>
      <c r="E29" s="302"/>
      <c r="F29" s="300">
        <f t="shared" si="2"/>
        <v>42760</v>
      </c>
      <c r="G29" s="301">
        <f>Plan!AD15</f>
        <v>0</v>
      </c>
      <c r="H29" s="301">
        <f>Plan!AD16</f>
        <v>0</v>
      </c>
      <c r="I29" s="301">
        <f>Plan!AD17</f>
        <v>0</v>
      </c>
      <c r="J29" s="301">
        <f>Plan!AD18</f>
        <v>0</v>
      </c>
      <c r="K29" s="301">
        <f>Plan!AD19</f>
        <v>0</v>
      </c>
      <c r="L29" s="301">
        <f>Plan!AD20</f>
        <v>0</v>
      </c>
      <c r="M29" s="301">
        <f>Plan!AD21</f>
        <v>0</v>
      </c>
      <c r="N29" s="301">
        <f>Plan!AD22</f>
        <v>0</v>
      </c>
      <c r="O29" s="301">
        <f>Plan!AD23</f>
        <v>0</v>
      </c>
      <c r="P29" s="301">
        <f>Plan!AD24</f>
        <v>0</v>
      </c>
      <c r="Q29" s="301">
        <f>Plan!AD25</f>
        <v>0</v>
      </c>
      <c r="R29" s="301">
        <f>Plan!AD26</f>
        <v>0</v>
      </c>
      <c r="S29" s="301">
        <f>Plan!AD27</f>
        <v>0</v>
      </c>
      <c r="T29" s="301">
        <f>Plan!AD28</f>
        <v>0</v>
      </c>
      <c r="U29" s="301">
        <f>Plan!AD29</f>
        <v>0</v>
      </c>
      <c r="V29" s="301">
        <f>Plan!AD30</f>
        <v>0</v>
      </c>
      <c r="W29" s="301">
        <f>Plan!AD31</f>
        <v>0</v>
      </c>
      <c r="X29" s="301">
        <f>Plan!AD32</f>
        <v>0</v>
      </c>
      <c r="Y29" s="301">
        <f>Plan!AD33</f>
        <v>0</v>
      </c>
      <c r="Z29" s="301">
        <f>Plan!AD34</f>
        <v>0</v>
      </c>
      <c r="AA29" s="301">
        <f>Plan!AD35</f>
        <v>0</v>
      </c>
      <c r="AB29" s="301">
        <f>Plan!AD36</f>
        <v>0</v>
      </c>
      <c r="AC29" s="301">
        <f>Plan!AD37</f>
        <v>0</v>
      </c>
      <c r="AD29" s="301">
        <f>Plan!AD38</f>
        <v>0</v>
      </c>
      <c r="AE29" s="301">
        <f>Plan!AD39</f>
        <v>0</v>
      </c>
      <c r="AF29" s="301">
        <f>Plan!AD40</f>
        <v>0</v>
      </c>
      <c r="AG29" s="301">
        <f>Plan!AD41</f>
        <v>0</v>
      </c>
      <c r="AH29" s="301">
        <f>Plan!AD42</f>
        <v>0</v>
      </c>
      <c r="AI29" s="301">
        <f>Plan!AD43</f>
        <v>0</v>
      </c>
      <c r="AJ29" s="301">
        <f>Plan!AD44</f>
        <v>0</v>
      </c>
      <c r="AK29" s="301">
        <f>Plan!AD45</f>
        <v>0</v>
      </c>
      <c r="AL29" s="301">
        <f>Plan!AD46</f>
        <v>0</v>
      </c>
      <c r="AM29" s="301">
        <f>Plan!AD47</f>
        <v>0</v>
      </c>
      <c r="AN29" s="301">
        <f>Plan!AD48</f>
        <v>0</v>
      </c>
      <c r="AO29" s="301">
        <f>Plan!AD49</f>
        <v>0</v>
      </c>
      <c r="AP29" s="301">
        <f>Plan!AD50</f>
        <v>0</v>
      </c>
      <c r="AQ29" s="301">
        <f>Plan!AD51</f>
        <v>0</v>
      </c>
      <c r="AR29" s="301">
        <f>Plan!AD52</f>
        <v>0</v>
      </c>
      <c r="AS29" s="301">
        <f>Plan!AD53</f>
        <v>0</v>
      </c>
      <c r="AT29" s="301">
        <f>Plan!AD54</f>
        <v>0</v>
      </c>
      <c r="AU29" s="301">
        <f>Plan!AD55</f>
        <v>0</v>
      </c>
      <c r="AV29" s="301">
        <f>Plan!AD56</f>
        <v>0</v>
      </c>
      <c r="AW29" s="301">
        <f>Plan!AD57</f>
        <v>0</v>
      </c>
      <c r="AX29" s="301">
        <f>Plan!AD58</f>
        <v>0</v>
      </c>
      <c r="AY29" s="301">
        <f>Plan!AD59</f>
        <v>0</v>
      </c>
      <c r="AZ29" s="301">
        <f>Plan!AD60</f>
        <v>0</v>
      </c>
      <c r="BA29" s="301">
        <f>Plan!AD61</f>
        <v>0</v>
      </c>
      <c r="BB29" s="301">
        <f>Plan!AD62</f>
        <v>0</v>
      </c>
      <c r="BC29" s="301">
        <f>Plan!AD63</f>
        <v>0</v>
      </c>
      <c r="BD29" s="301">
        <f>Plan!AD64</f>
        <v>0</v>
      </c>
    </row>
    <row r="30" spans="1:56" ht="6" customHeight="1" x14ac:dyDescent="0.25">
      <c r="A30"/>
      <c r="B30" s="297">
        <f>COUNTIF(Feiertage!$H$3:$H$164,F30)</f>
        <v>0</v>
      </c>
      <c r="C30" s="298">
        <f t="shared" si="0"/>
        <v>4</v>
      </c>
      <c r="D30" s="298">
        <f t="shared" si="1"/>
        <v>1</v>
      </c>
      <c r="E30" s="302"/>
      <c r="F30" s="300">
        <f t="shared" si="2"/>
        <v>42761</v>
      </c>
      <c r="G30" s="301">
        <f>Plan!AE15</f>
        <v>0</v>
      </c>
      <c r="H30" s="301">
        <f>Plan!AE16</f>
        <v>0</v>
      </c>
      <c r="I30" s="301">
        <f>Plan!AE17</f>
        <v>0</v>
      </c>
      <c r="J30" s="301">
        <f>Plan!AE18</f>
        <v>0</v>
      </c>
      <c r="K30" s="301">
        <f>Plan!AE19</f>
        <v>0</v>
      </c>
      <c r="L30" s="301">
        <f>Plan!AE20</f>
        <v>0</v>
      </c>
      <c r="M30" s="301">
        <f>Plan!AE21</f>
        <v>0</v>
      </c>
      <c r="N30" s="301">
        <f>Plan!AE22</f>
        <v>0</v>
      </c>
      <c r="O30" s="301">
        <f>Plan!AE23</f>
        <v>0</v>
      </c>
      <c r="P30" s="301">
        <f>Plan!AE24</f>
        <v>0</v>
      </c>
      <c r="Q30" s="301">
        <f>Plan!AE25</f>
        <v>0</v>
      </c>
      <c r="R30" s="301">
        <f>Plan!AE26</f>
        <v>0</v>
      </c>
      <c r="S30" s="301">
        <f>Plan!AE27</f>
        <v>0</v>
      </c>
      <c r="T30" s="301">
        <f>Plan!AE28</f>
        <v>0</v>
      </c>
      <c r="U30" s="301">
        <f>Plan!AE29</f>
        <v>0</v>
      </c>
      <c r="V30" s="301">
        <f>Plan!AE30</f>
        <v>0</v>
      </c>
      <c r="W30" s="301">
        <f>Plan!AE31</f>
        <v>0</v>
      </c>
      <c r="X30" s="301">
        <f>Plan!AE32</f>
        <v>0</v>
      </c>
      <c r="Y30" s="301">
        <f>Plan!AE33</f>
        <v>0</v>
      </c>
      <c r="Z30" s="301">
        <f>Plan!AE34</f>
        <v>0</v>
      </c>
      <c r="AA30" s="301">
        <f>Plan!AE35</f>
        <v>0</v>
      </c>
      <c r="AB30" s="301">
        <f>Plan!AE36</f>
        <v>0</v>
      </c>
      <c r="AC30" s="301">
        <f>Plan!AE37</f>
        <v>0</v>
      </c>
      <c r="AD30" s="301">
        <f>Plan!AE38</f>
        <v>0</v>
      </c>
      <c r="AE30" s="301">
        <f>Plan!AE39</f>
        <v>0</v>
      </c>
      <c r="AF30" s="301">
        <f>Plan!AE40</f>
        <v>0</v>
      </c>
      <c r="AG30" s="301">
        <f>Plan!AE41</f>
        <v>0</v>
      </c>
      <c r="AH30" s="301">
        <f>Plan!AE42</f>
        <v>0</v>
      </c>
      <c r="AI30" s="301">
        <f>Plan!AE43</f>
        <v>0</v>
      </c>
      <c r="AJ30" s="301">
        <f>Plan!AE44</f>
        <v>0</v>
      </c>
      <c r="AK30" s="301">
        <f>Plan!AE45</f>
        <v>0</v>
      </c>
      <c r="AL30" s="301">
        <f>Plan!AE46</f>
        <v>0</v>
      </c>
      <c r="AM30" s="301">
        <f>Plan!AE47</f>
        <v>0</v>
      </c>
      <c r="AN30" s="301">
        <f>Plan!AE48</f>
        <v>0</v>
      </c>
      <c r="AO30" s="301">
        <f>Plan!AE49</f>
        <v>0</v>
      </c>
      <c r="AP30" s="301">
        <f>Plan!AE50</f>
        <v>0</v>
      </c>
      <c r="AQ30" s="301">
        <f>Plan!AE51</f>
        <v>0</v>
      </c>
      <c r="AR30" s="301">
        <f>Plan!AE52</f>
        <v>0</v>
      </c>
      <c r="AS30" s="301">
        <f>Plan!AE53</f>
        <v>0</v>
      </c>
      <c r="AT30" s="301">
        <f>Plan!AE54</f>
        <v>0</v>
      </c>
      <c r="AU30" s="301">
        <f>Plan!AE55</f>
        <v>0</v>
      </c>
      <c r="AV30" s="301">
        <f>Plan!AE56</f>
        <v>0</v>
      </c>
      <c r="AW30" s="301">
        <f>Plan!AE57</f>
        <v>0</v>
      </c>
      <c r="AX30" s="301">
        <f>Plan!AE58</f>
        <v>0</v>
      </c>
      <c r="AY30" s="301">
        <f>Plan!AE59</f>
        <v>0</v>
      </c>
      <c r="AZ30" s="301">
        <f>Plan!AE60</f>
        <v>0</v>
      </c>
      <c r="BA30" s="301">
        <f>Plan!AE61</f>
        <v>0</v>
      </c>
      <c r="BB30" s="301">
        <f>Plan!AE62</f>
        <v>0</v>
      </c>
      <c r="BC30" s="301">
        <f>Plan!AE63</f>
        <v>0</v>
      </c>
      <c r="BD30" s="301">
        <f>Plan!AE64</f>
        <v>0</v>
      </c>
    </row>
    <row r="31" spans="1:56" ht="6" customHeight="1" x14ac:dyDescent="0.25">
      <c r="A31"/>
      <c r="B31" s="297">
        <f>COUNTIF(Feiertage!$H$3:$H$164,F31)</f>
        <v>0</v>
      </c>
      <c r="C31" s="298">
        <f t="shared" si="0"/>
        <v>5</v>
      </c>
      <c r="D31" s="298">
        <f t="shared" si="1"/>
        <v>1</v>
      </c>
      <c r="E31" s="302"/>
      <c r="F31" s="300">
        <f t="shared" si="2"/>
        <v>42762</v>
      </c>
      <c r="G31" s="301">
        <f>Plan!AF15</f>
        <v>0</v>
      </c>
      <c r="H31" s="301">
        <f>Plan!AF16</f>
        <v>0</v>
      </c>
      <c r="I31" s="301">
        <f>Plan!AF17</f>
        <v>0</v>
      </c>
      <c r="J31" s="301">
        <f>Plan!AF18</f>
        <v>0</v>
      </c>
      <c r="K31" s="301">
        <f>Plan!AF19</f>
        <v>0</v>
      </c>
      <c r="L31" s="301">
        <f>Plan!AF20</f>
        <v>0</v>
      </c>
      <c r="M31" s="301">
        <f>Plan!AF21</f>
        <v>0</v>
      </c>
      <c r="N31" s="301">
        <f>Plan!AF22</f>
        <v>0</v>
      </c>
      <c r="O31" s="301">
        <f>Plan!AF23</f>
        <v>0</v>
      </c>
      <c r="P31" s="301">
        <f>Plan!AF24</f>
        <v>0</v>
      </c>
      <c r="Q31" s="301">
        <f>Plan!AF25</f>
        <v>0</v>
      </c>
      <c r="R31" s="301">
        <f>Plan!AF26</f>
        <v>0</v>
      </c>
      <c r="S31" s="301">
        <f>Plan!AF27</f>
        <v>0</v>
      </c>
      <c r="T31" s="301">
        <f>Plan!AF28</f>
        <v>0</v>
      </c>
      <c r="U31" s="301">
        <f>Plan!AF29</f>
        <v>0</v>
      </c>
      <c r="V31" s="301">
        <f>Plan!AF30</f>
        <v>0</v>
      </c>
      <c r="W31" s="301">
        <f>Plan!AF31</f>
        <v>0</v>
      </c>
      <c r="X31" s="301">
        <f>Plan!AF32</f>
        <v>0</v>
      </c>
      <c r="Y31" s="301">
        <f>Plan!AF33</f>
        <v>0</v>
      </c>
      <c r="Z31" s="301">
        <f>Plan!AF34</f>
        <v>0</v>
      </c>
      <c r="AA31" s="301">
        <f>Plan!AF35</f>
        <v>0</v>
      </c>
      <c r="AB31" s="301">
        <f>Plan!AF36</f>
        <v>0</v>
      </c>
      <c r="AC31" s="301">
        <f>Plan!AF37</f>
        <v>0</v>
      </c>
      <c r="AD31" s="301">
        <f>Plan!AF38</f>
        <v>0</v>
      </c>
      <c r="AE31" s="301">
        <f>Plan!AF39</f>
        <v>0</v>
      </c>
      <c r="AF31" s="301">
        <f>Plan!AF40</f>
        <v>0</v>
      </c>
      <c r="AG31" s="301">
        <f>Plan!AF41</f>
        <v>0</v>
      </c>
      <c r="AH31" s="301">
        <f>Plan!AF42</f>
        <v>0</v>
      </c>
      <c r="AI31" s="301">
        <f>Plan!AF43</f>
        <v>0</v>
      </c>
      <c r="AJ31" s="301">
        <f>Plan!AF44</f>
        <v>0</v>
      </c>
      <c r="AK31" s="301">
        <f>Plan!AF45</f>
        <v>0</v>
      </c>
      <c r="AL31" s="301">
        <f>Plan!AF46</f>
        <v>0</v>
      </c>
      <c r="AM31" s="301">
        <f>Plan!AF47</f>
        <v>0</v>
      </c>
      <c r="AN31" s="301">
        <f>Plan!AF48</f>
        <v>0</v>
      </c>
      <c r="AO31" s="301">
        <f>Plan!AF49</f>
        <v>0</v>
      </c>
      <c r="AP31" s="301">
        <f>Plan!AF50</f>
        <v>0</v>
      </c>
      <c r="AQ31" s="301">
        <f>Plan!AF51</f>
        <v>0</v>
      </c>
      <c r="AR31" s="301">
        <f>Plan!AF52</f>
        <v>0</v>
      </c>
      <c r="AS31" s="301">
        <f>Plan!AF53</f>
        <v>0</v>
      </c>
      <c r="AT31" s="301">
        <f>Plan!AF54</f>
        <v>0</v>
      </c>
      <c r="AU31" s="301">
        <f>Plan!AF55</f>
        <v>0</v>
      </c>
      <c r="AV31" s="301">
        <f>Plan!AF56</f>
        <v>0</v>
      </c>
      <c r="AW31" s="301">
        <f>Plan!AF57</f>
        <v>0</v>
      </c>
      <c r="AX31" s="301">
        <f>Plan!AF58</f>
        <v>0</v>
      </c>
      <c r="AY31" s="301">
        <f>Plan!AF59</f>
        <v>0</v>
      </c>
      <c r="AZ31" s="301">
        <f>Plan!AF60</f>
        <v>0</v>
      </c>
      <c r="BA31" s="301">
        <f>Plan!AF61</f>
        <v>0</v>
      </c>
      <c r="BB31" s="301">
        <f>Plan!AF62</f>
        <v>0</v>
      </c>
      <c r="BC31" s="301">
        <f>Plan!AF63</f>
        <v>0</v>
      </c>
      <c r="BD31" s="301">
        <f>Plan!AF64</f>
        <v>0</v>
      </c>
    </row>
    <row r="32" spans="1:56" ht="6" customHeight="1" x14ac:dyDescent="0.25">
      <c r="A32"/>
      <c r="B32" s="297">
        <f>COUNTIF(Feiertage!$H$3:$H$164,F32)</f>
        <v>0</v>
      </c>
      <c r="C32" s="298">
        <f t="shared" si="0"/>
        <v>6</v>
      </c>
      <c r="D32" s="298">
        <f t="shared" si="1"/>
        <v>1</v>
      </c>
      <c r="E32" s="302"/>
      <c r="F32" s="300">
        <f t="shared" si="2"/>
        <v>42763</v>
      </c>
      <c r="G32" s="301">
        <f>Plan!AG15</f>
        <v>0</v>
      </c>
      <c r="H32" s="301">
        <f>Plan!AG16</f>
        <v>0</v>
      </c>
      <c r="I32" s="301">
        <f>Plan!AG17</f>
        <v>0</v>
      </c>
      <c r="J32" s="301">
        <f>Plan!AG18</f>
        <v>0</v>
      </c>
      <c r="K32" s="301">
        <f>Plan!AG19</f>
        <v>0</v>
      </c>
      <c r="L32" s="301">
        <f>Plan!AG20</f>
        <v>0</v>
      </c>
      <c r="M32" s="301">
        <f>Plan!AG21</f>
        <v>0</v>
      </c>
      <c r="N32" s="301">
        <f>Plan!AG22</f>
        <v>0</v>
      </c>
      <c r="O32" s="301">
        <f>Plan!AG23</f>
        <v>0</v>
      </c>
      <c r="P32" s="301">
        <f>Plan!AG24</f>
        <v>0</v>
      </c>
      <c r="Q32" s="301">
        <f>Plan!AG25</f>
        <v>0</v>
      </c>
      <c r="R32" s="301">
        <f>Plan!AG26</f>
        <v>0</v>
      </c>
      <c r="S32" s="301">
        <f>Plan!AG27</f>
        <v>0</v>
      </c>
      <c r="T32" s="301">
        <f>Plan!AG28</f>
        <v>0</v>
      </c>
      <c r="U32" s="301">
        <f>Plan!AG29</f>
        <v>0</v>
      </c>
      <c r="V32" s="301">
        <f>Plan!AG30</f>
        <v>0</v>
      </c>
      <c r="W32" s="301">
        <f>Plan!AG31</f>
        <v>0</v>
      </c>
      <c r="X32" s="301">
        <f>Plan!AG32</f>
        <v>0</v>
      </c>
      <c r="Y32" s="301">
        <f>Plan!AG33</f>
        <v>0</v>
      </c>
      <c r="Z32" s="301">
        <f>Plan!AG34</f>
        <v>0</v>
      </c>
      <c r="AA32" s="301">
        <f>Plan!AG35</f>
        <v>0</v>
      </c>
      <c r="AB32" s="301">
        <f>Plan!AG36</f>
        <v>0</v>
      </c>
      <c r="AC32" s="301">
        <f>Plan!AG37</f>
        <v>0</v>
      </c>
      <c r="AD32" s="301">
        <f>Plan!AG38</f>
        <v>0</v>
      </c>
      <c r="AE32" s="301">
        <f>Plan!AG39</f>
        <v>0</v>
      </c>
      <c r="AF32" s="301">
        <f>Plan!AG40</f>
        <v>0</v>
      </c>
      <c r="AG32" s="301">
        <f>Plan!AG41</f>
        <v>0</v>
      </c>
      <c r="AH32" s="301">
        <f>Plan!AG42</f>
        <v>0</v>
      </c>
      <c r="AI32" s="301">
        <f>Plan!AG43</f>
        <v>0</v>
      </c>
      <c r="AJ32" s="301">
        <f>Plan!AG44</f>
        <v>0</v>
      </c>
      <c r="AK32" s="301">
        <f>Plan!AG45</f>
        <v>0</v>
      </c>
      <c r="AL32" s="301">
        <f>Plan!AG46</f>
        <v>0</v>
      </c>
      <c r="AM32" s="301">
        <f>Plan!AG47</f>
        <v>0</v>
      </c>
      <c r="AN32" s="301">
        <f>Plan!AG48</f>
        <v>0</v>
      </c>
      <c r="AO32" s="301">
        <f>Plan!AG49</f>
        <v>0</v>
      </c>
      <c r="AP32" s="301">
        <f>Plan!AG50</f>
        <v>0</v>
      </c>
      <c r="AQ32" s="301">
        <f>Plan!AG51</f>
        <v>0</v>
      </c>
      <c r="AR32" s="301">
        <f>Plan!AG52</f>
        <v>0</v>
      </c>
      <c r="AS32" s="301">
        <f>Plan!AG53</f>
        <v>0</v>
      </c>
      <c r="AT32" s="301">
        <f>Plan!AG54</f>
        <v>0</v>
      </c>
      <c r="AU32" s="301">
        <f>Plan!AG55</f>
        <v>0</v>
      </c>
      <c r="AV32" s="301">
        <f>Plan!AG56</f>
        <v>0</v>
      </c>
      <c r="AW32" s="301">
        <f>Plan!AG57</f>
        <v>0</v>
      </c>
      <c r="AX32" s="301">
        <f>Plan!AG58</f>
        <v>0</v>
      </c>
      <c r="AY32" s="301">
        <f>Plan!AG59</f>
        <v>0</v>
      </c>
      <c r="AZ32" s="301">
        <f>Plan!AG60</f>
        <v>0</v>
      </c>
      <c r="BA32" s="301">
        <f>Plan!AG61</f>
        <v>0</v>
      </c>
      <c r="BB32" s="301">
        <f>Plan!AG62</f>
        <v>0</v>
      </c>
      <c r="BC32" s="301">
        <f>Plan!AG63</f>
        <v>0</v>
      </c>
      <c r="BD32" s="301">
        <f>Plan!AG64</f>
        <v>0</v>
      </c>
    </row>
    <row r="33" spans="1:56" ht="6" customHeight="1" x14ac:dyDescent="0.25">
      <c r="A33"/>
      <c r="B33" s="297">
        <f>COUNTIF(Feiertage!$H$3:$H$164,F33)</f>
        <v>0</v>
      </c>
      <c r="C33" s="298">
        <f t="shared" si="0"/>
        <v>7</v>
      </c>
      <c r="D33" s="298">
        <f t="shared" si="1"/>
        <v>1</v>
      </c>
      <c r="E33" s="302"/>
      <c r="F33" s="300">
        <f t="shared" si="2"/>
        <v>42764</v>
      </c>
      <c r="G33" s="301">
        <f>Plan!AH15</f>
        <v>0</v>
      </c>
      <c r="H33" s="301">
        <f>Plan!AH16</f>
        <v>0</v>
      </c>
      <c r="I33" s="301">
        <f>Plan!AH17</f>
        <v>0</v>
      </c>
      <c r="J33" s="301">
        <f>Plan!AH18</f>
        <v>0</v>
      </c>
      <c r="K33" s="301">
        <f>Plan!AH19</f>
        <v>0</v>
      </c>
      <c r="L33" s="301">
        <f>Plan!AH20</f>
        <v>0</v>
      </c>
      <c r="M33" s="301">
        <f>Plan!AH21</f>
        <v>0</v>
      </c>
      <c r="N33" s="301">
        <f>Plan!AH22</f>
        <v>0</v>
      </c>
      <c r="O33" s="301">
        <f>Plan!AH23</f>
        <v>0</v>
      </c>
      <c r="P33" s="301">
        <f>Plan!AH24</f>
        <v>0</v>
      </c>
      <c r="Q33" s="301">
        <f>Plan!AH25</f>
        <v>0</v>
      </c>
      <c r="R33" s="301">
        <f>Plan!AH26</f>
        <v>0</v>
      </c>
      <c r="S33" s="301">
        <f>Plan!AH27</f>
        <v>0</v>
      </c>
      <c r="T33" s="301">
        <f>Plan!AH28</f>
        <v>0</v>
      </c>
      <c r="U33" s="301">
        <f>Plan!AH29</f>
        <v>0</v>
      </c>
      <c r="V33" s="301">
        <f>Plan!AH30</f>
        <v>0</v>
      </c>
      <c r="W33" s="301">
        <f>Plan!AH31</f>
        <v>0</v>
      </c>
      <c r="X33" s="301">
        <f>Plan!AH32</f>
        <v>0</v>
      </c>
      <c r="Y33" s="301">
        <f>Plan!AH33</f>
        <v>0</v>
      </c>
      <c r="Z33" s="301">
        <f>Plan!AH34</f>
        <v>0</v>
      </c>
      <c r="AA33" s="301">
        <f>Plan!AH35</f>
        <v>0</v>
      </c>
      <c r="AB33" s="301">
        <f>Plan!AH36</f>
        <v>0</v>
      </c>
      <c r="AC33" s="301">
        <f>Plan!AH37</f>
        <v>0</v>
      </c>
      <c r="AD33" s="301">
        <f>Plan!AH38</f>
        <v>0</v>
      </c>
      <c r="AE33" s="301">
        <f>Plan!AH39</f>
        <v>0</v>
      </c>
      <c r="AF33" s="301">
        <f>Plan!AH40</f>
        <v>0</v>
      </c>
      <c r="AG33" s="301">
        <f>Plan!AH41</f>
        <v>0</v>
      </c>
      <c r="AH33" s="301">
        <f>Plan!AH42</f>
        <v>0</v>
      </c>
      <c r="AI33" s="301">
        <f>Plan!AH43</f>
        <v>0</v>
      </c>
      <c r="AJ33" s="301">
        <f>Plan!AH44</f>
        <v>0</v>
      </c>
      <c r="AK33" s="301">
        <f>Plan!AH45</f>
        <v>0</v>
      </c>
      <c r="AL33" s="301">
        <f>Plan!AH46</f>
        <v>0</v>
      </c>
      <c r="AM33" s="301">
        <f>Plan!AH47</f>
        <v>0</v>
      </c>
      <c r="AN33" s="301">
        <f>Plan!AH48</f>
        <v>0</v>
      </c>
      <c r="AO33" s="301">
        <f>Plan!AH49</f>
        <v>0</v>
      </c>
      <c r="AP33" s="301">
        <f>Plan!AH50</f>
        <v>0</v>
      </c>
      <c r="AQ33" s="301">
        <f>Plan!AH51</f>
        <v>0</v>
      </c>
      <c r="AR33" s="301">
        <f>Plan!AH52</f>
        <v>0</v>
      </c>
      <c r="AS33" s="301">
        <f>Plan!AH53</f>
        <v>0</v>
      </c>
      <c r="AT33" s="301">
        <f>Plan!AH54</f>
        <v>0</v>
      </c>
      <c r="AU33" s="301">
        <f>Plan!AH55</f>
        <v>0</v>
      </c>
      <c r="AV33" s="301">
        <f>Plan!AH56</f>
        <v>0</v>
      </c>
      <c r="AW33" s="301">
        <f>Plan!AH57</f>
        <v>0</v>
      </c>
      <c r="AX33" s="301">
        <f>Plan!AH58</f>
        <v>0</v>
      </c>
      <c r="AY33" s="301">
        <f>Plan!AH59</f>
        <v>0</v>
      </c>
      <c r="AZ33" s="301">
        <f>Plan!AH60</f>
        <v>0</v>
      </c>
      <c r="BA33" s="301">
        <f>Plan!AH61</f>
        <v>0</v>
      </c>
      <c r="BB33" s="301">
        <f>Plan!AH62</f>
        <v>0</v>
      </c>
      <c r="BC33" s="301">
        <f>Plan!AH63</f>
        <v>0</v>
      </c>
      <c r="BD33" s="301">
        <f>Plan!AH64</f>
        <v>0</v>
      </c>
    </row>
    <row r="34" spans="1:56" ht="6" customHeight="1" x14ac:dyDescent="0.25">
      <c r="A34"/>
      <c r="B34" s="297">
        <f>COUNTIF(Feiertage!$H$3:$H$164,F34)</f>
        <v>0</v>
      </c>
      <c r="C34" s="298">
        <f t="shared" si="0"/>
        <v>1</v>
      </c>
      <c r="D34" s="298">
        <f t="shared" si="1"/>
        <v>1</v>
      </c>
      <c r="E34" s="302"/>
      <c r="F34" s="300">
        <f t="shared" si="2"/>
        <v>42765</v>
      </c>
      <c r="G34" s="301">
        <f>Plan!AI15</f>
        <v>0</v>
      </c>
      <c r="H34" s="301">
        <f>Plan!AI16</f>
        <v>0</v>
      </c>
      <c r="I34" s="301">
        <f>Plan!AI17</f>
        <v>0</v>
      </c>
      <c r="J34" s="301">
        <f>Plan!AI18</f>
        <v>0</v>
      </c>
      <c r="K34" s="301">
        <f>Plan!AI19</f>
        <v>0</v>
      </c>
      <c r="L34" s="301">
        <f>Plan!AI20</f>
        <v>0</v>
      </c>
      <c r="M34" s="301">
        <f>Plan!AI21</f>
        <v>0</v>
      </c>
      <c r="N34" s="301">
        <f>Plan!AI22</f>
        <v>0</v>
      </c>
      <c r="O34" s="301">
        <f>Plan!AI23</f>
        <v>0</v>
      </c>
      <c r="P34" s="301">
        <f>Plan!AI24</f>
        <v>0</v>
      </c>
      <c r="Q34" s="301">
        <f>Plan!AI25</f>
        <v>0</v>
      </c>
      <c r="R34" s="301">
        <f>Plan!AI26</f>
        <v>0</v>
      </c>
      <c r="S34" s="301">
        <f>Plan!AI27</f>
        <v>0</v>
      </c>
      <c r="T34" s="301">
        <f>Plan!AI28</f>
        <v>0</v>
      </c>
      <c r="U34" s="301">
        <f>Plan!AI29</f>
        <v>0</v>
      </c>
      <c r="V34" s="301">
        <f>Plan!AI30</f>
        <v>0</v>
      </c>
      <c r="W34" s="301">
        <f>Plan!AI31</f>
        <v>0</v>
      </c>
      <c r="X34" s="301">
        <f>Plan!AI32</f>
        <v>0</v>
      </c>
      <c r="Y34" s="301">
        <f>Plan!AI33</f>
        <v>0</v>
      </c>
      <c r="Z34" s="301">
        <f>Plan!AI34</f>
        <v>0</v>
      </c>
      <c r="AA34" s="301">
        <f>Plan!AI35</f>
        <v>0</v>
      </c>
      <c r="AB34" s="301">
        <f>Plan!AI36</f>
        <v>0</v>
      </c>
      <c r="AC34" s="301">
        <f>Plan!AI37</f>
        <v>0</v>
      </c>
      <c r="AD34" s="301">
        <f>Plan!AI38</f>
        <v>0</v>
      </c>
      <c r="AE34" s="301">
        <f>Plan!AI39</f>
        <v>0</v>
      </c>
      <c r="AF34" s="301">
        <f>Plan!AI40</f>
        <v>0</v>
      </c>
      <c r="AG34" s="301">
        <f>Plan!AI41</f>
        <v>0</v>
      </c>
      <c r="AH34" s="301">
        <f>Plan!AI42</f>
        <v>0</v>
      </c>
      <c r="AI34" s="301">
        <f>Plan!AI43</f>
        <v>0</v>
      </c>
      <c r="AJ34" s="301">
        <f>Plan!AI44</f>
        <v>0</v>
      </c>
      <c r="AK34" s="301">
        <f>Plan!AI45</f>
        <v>0</v>
      </c>
      <c r="AL34" s="301">
        <f>Plan!AI46</f>
        <v>0</v>
      </c>
      <c r="AM34" s="301">
        <f>Plan!AI47</f>
        <v>0</v>
      </c>
      <c r="AN34" s="301">
        <f>Plan!AI48</f>
        <v>0</v>
      </c>
      <c r="AO34" s="301">
        <f>Plan!AI49</f>
        <v>0</v>
      </c>
      <c r="AP34" s="301">
        <f>Plan!AI50</f>
        <v>0</v>
      </c>
      <c r="AQ34" s="301">
        <f>Plan!AI51</f>
        <v>0</v>
      </c>
      <c r="AR34" s="301">
        <f>Plan!AI52</f>
        <v>0</v>
      </c>
      <c r="AS34" s="301">
        <f>Plan!AI53</f>
        <v>0</v>
      </c>
      <c r="AT34" s="301">
        <f>Plan!AI54</f>
        <v>0</v>
      </c>
      <c r="AU34" s="301">
        <f>Plan!AI55</f>
        <v>0</v>
      </c>
      <c r="AV34" s="301">
        <f>Plan!AI56</f>
        <v>0</v>
      </c>
      <c r="AW34" s="301">
        <f>Plan!AI57</f>
        <v>0</v>
      </c>
      <c r="AX34" s="301">
        <f>Plan!AI58</f>
        <v>0</v>
      </c>
      <c r="AY34" s="301">
        <f>Plan!AI59</f>
        <v>0</v>
      </c>
      <c r="AZ34" s="301">
        <f>Plan!AI60</f>
        <v>0</v>
      </c>
      <c r="BA34" s="301">
        <f>Plan!AI61</f>
        <v>0</v>
      </c>
      <c r="BB34" s="301">
        <f>Plan!AI62</f>
        <v>0</v>
      </c>
      <c r="BC34" s="301">
        <f>Plan!AI63</f>
        <v>0</v>
      </c>
      <c r="BD34" s="301">
        <f>Plan!AI64</f>
        <v>0</v>
      </c>
    </row>
    <row r="35" spans="1:56" ht="6" customHeight="1" x14ac:dyDescent="0.25">
      <c r="A35"/>
      <c r="B35" s="297">
        <f>COUNTIF(Feiertage!$H$3:$H$164,F35)</f>
        <v>0</v>
      </c>
      <c r="C35" s="298">
        <f t="shared" si="0"/>
        <v>2</v>
      </c>
      <c r="D35" s="298">
        <f t="shared" si="1"/>
        <v>1</v>
      </c>
      <c r="E35" s="302"/>
      <c r="F35" s="300">
        <f t="shared" si="2"/>
        <v>42766</v>
      </c>
      <c r="G35" s="301">
        <f>Plan!AJ15</f>
        <v>0</v>
      </c>
      <c r="H35" s="301">
        <f>Plan!AJ16</f>
        <v>0</v>
      </c>
      <c r="I35" s="301">
        <f>Plan!AJ17</f>
        <v>0</v>
      </c>
      <c r="J35" s="301">
        <f>Plan!AJ18</f>
        <v>0</v>
      </c>
      <c r="K35" s="301">
        <f>Plan!AJ19</f>
        <v>0</v>
      </c>
      <c r="L35" s="301">
        <f>Plan!AJ20</f>
        <v>0</v>
      </c>
      <c r="M35" s="301">
        <f>Plan!AJ21</f>
        <v>0</v>
      </c>
      <c r="N35" s="301">
        <f>Plan!AJ22</f>
        <v>0</v>
      </c>
      <c r="O35" s="301">
        <f>Plan!AJ23</f>
        <v>0</v>
      </c>
      <c r="P35" s="301">
        <f>Plan!AJ24</f>
        <v>0</v>
      </c>
      <c r="Q35" s="301">
        <f>Plan!AJ25</f>
        <v>0</v>
      </c>
      <c r="R35" s="301">
        <f>Plan!AJ26</f>
        <v>0</v>
      </c>
      <c r="S35" s="301">
        <f>Plan!AJ27</f>
        <v>0</v>
      </c>
      <c r="T35" s="301">
        <f>Plan!AJ28</f>
        <v>0</v>
      </c>
      <c r="U35" s="301">
        <f>Plan!AJ29</f>
        <v>0</v>
      </c>
      <c r="V35" s="301">
        <f>Plan!AJ30</f>
        <v>0</v>
      </c>
      <c r="W35" s="301">
        <f>Plan!AJ31</f>
        <v>0</v>
      </c>
      <c r="X35" s="301">
        <f>Plan!AJ32</f>
        <v>0</v>
      </c>
      <c r="Y35" s="301">
        <f>Plan!AJ33</f>
        <v>0</v>
      </c>
      <c r="Z35" s="301">
        <f>Plan!AJ34</f>
        <v>0</v>
      </c>
      <c r="AA35" s="301">
        <f>Plan!AJ35</f>
        <v>0</v>
      </c>
      <c r="AB35" s="301">
        <f>Plan!AJ36</f>
        <v>0</v>
      </c>
      <c r="AC35" s="301">
        <f>Plan!AJ37</f>
        <v>0</v>
      </c>
      <c r="AD35" s="301">
        <f>Plan!AJ38</f>
        <v>0</v>
      </c>
      <c r="AE35" s="301">
        <f>Plan!AJ39</f>
        <v>0</v>
      </c>
      <c r="AF35" s="301">
        <f>Plan!AJ40</f>
        <v>0</v>
      </c>
      <c r="AG35" s="301">
        <f>Plan!AJ41</f>
        <v>0</v>
      </c>
      <c r="AH35" s="301">
        <f>Plan!AJ42</f>
        <v>0</v>
      </c>
      <c r="AI35" s="301">
        <f>Plan!AJ43</f>
        <v>0</v>
      </c>
      <c r="AJ35" s="301">
        <f>Plan!AJ44</f>
        <v>0</v>
      </c>
      <c r="AK35" s="301">
        <f>Plan!AJ45</f>
        <v>0</v>
      </c>
      <c r="AL35" s="301">
        <f>Plan!AJ46</f>
        <v>0</v>
      </c>
      <c r="AM35" s="301">
        <f>Plan!AJ47</f>
        <v>0</v>
      </c>
      <c r="AN35" s="301">
        <f>Plan!AJ48</f>
        <v>0</v>
      </c>
      <c r="AO35" s="301">
        <f>Plan!AJ49</f>
        <v>0</v>
      </c>
      <c r="AP35" s="301">
        <f>Plan!AJ50</f>
        <v>0</v>
      </c>
      <c r="AQ35" s="301">
        <f>Plan!AJ51</f>
        <v>0</v>
      </c>
      <c r="AR35" s="301">
        <f>Plan!AJ52</f>
        <v>0</v>
      </c>
      <c r="AS35" s="301">
        <f>Plan!AJ53</f>
        <v>0</v>
      </c>
      <c r="AT35" s="301">
        <f>Plan!AJ54</f>
        <v>0</v>
      </c>
      <c r="AU35" s="301">
        <f>Plan!AJ55</f>
        <v>0</v>
      </c>
      <c r="AV35" s="301">
        <f>Plan!AJ56</f>
        <v>0</v>
      </c>
      <c r="AW35" s="301">
        <f>Plan!AJ57</f>
        <v>0</v>
      </c>
      <c r="AX35" s="301">
        <f>Plan!AJ58</f>
        <v>0</v>
      </c>
      <c r="AY35" s="301">
        <f>Plan!AJ59</f>
        <v>0</v>
      </c>
      <c r="AZ35" s="301">
        <f>Plan!AJ60</f>
        <v>0</v>
      </c>
      <c r="BA35" s="301">
        <f>Plan!AJ61</f>
        <v>0</v>
      </c>
      <c r="BB35" s="301">
        <f>Plan!AJ62</f>
        <v>0</v>
      </c>
      <c r="BC35" s="301">
        <f>Plan!AJ63</f>
        <v>0</v>
      </c>
      <c r="BD35" s="301">
        <f>Plan!AJ64</f>
        <v>0</v>
      </c>
    </row>
    <row r="36" spans="1:56" ht="6" customHeight="1" x14ac:dyDescent="0.25">
      <c r="A36"/>
      <c r="B36" s="297">
        <f>COUNTIF(Feiertage!$H$3:$H$164,F36)</f>
        <v>0</v>
      </c>
      <c r="C36" s="298">
        <f t="shared" si="0"/>
        <v>3</v>
      </c>
      <c r="D36" s="298">
        <f t="shared" si="1"/>
        <v>2</v>
      </c>
      <c r="E36" s="302"/>
      <c r="F36" s="300">
        <f t="shared" si="2"/>
        <v>42767</v>
      </c>
      <c r="G36" s="301">
        <f>Plan!AK15</f>
        <v>0</v>
      </c>
      <c r="H36" s="301">
        <f>Plan!AK16</f>
        <v>0</v>
      </c>
      <c r="I36" s="301">
        <f>Plan!AK17</f>
        <v>0</v>
      </c>
      <c r="J36" s="301">
        <f>Plan!AK18</f>
        <v>0</v>
      </c>
      <c r="K36" s="301">
        <f>Plan!AK19</f>
        <v>0</v>
      </c>
      <c r="L36" s="301">
        <f>Plan!AK20</f>
        <v>0</v>
      </c>
      <c r="M36" s="301">
        <f>Plan!AK21</f>
        <v>0</v>
      </c>
      <c r="N36" s="301">
        <f>Plan!AK22</f>
        <v>0</v>
      </c>
      <c r="O36" s="301">
        <f>Plan!AK23</f>
        <v>0</v>
      </c>
      <c r="P36" s="301">
        <f>Plan!AK24</f>
        <v>0</v>
      </c>
      <c r="Q36" s="301">
        <f>Plan!AK25</f>
        <v>0</v>
      </c>
      <c r="R36" s="301">
        <f>Plan!AK26</f>
        <v>0</v>
      </c>
      <c r="S36" s="301">
        <f>Plan!AK27</f>
        <v>0</v>
      </c>
      <c r="T36" s="301">
        <f>Plan!AK28</f>
        <v>0</v>
      </c>
      <c r="U36" s="301">
        <f>Plan!AK29</f>
        <v>0</v>
      </c>
      <c r="V36" s="301">
        <f>Plan!AK30</f>
        <v>0</v>
      </c>
      <c r="W36" s="301">
        <f>Plan!AK31</f>
        <v>0</v>
      </c>
      <c r="X36" s="301">
        <f>Plan!AK32</f>
        <v>0</v>
      </c>
      <c r="Y36" s="301">
        <f>Plan!AK33</f>
        <v>0</v>
      </c>
      <c r="Z36" s="301">
        <f>Plan!AK34</f>
        <v>0</v>
      </c>
      <c r="AA36" s="301">
        <f>Plan!AK35</f>
        <v>0</v>
      </c>
      <c r="AB36" s="301">
        <f>Plan!AK36</f>
        <v>0</v>
      </c>
      <c r="AC36" s="301">
        <f>Plan!AK37</f>
        <v>0</v>
      </c>
      <c r="AD36" s="301">
        <f>Plan!AK38</f>
        <v>0</v>
      </c>
      <c r="AE36" s="301">
        <f>Plan!AK39</f>
        <v>0</v>
      </c>
      <c r="AF36" s="301">
        <f>Plan!AK40</f>
        <v>0</v>
      </c>
      <c r="AG36" s="301">
        <f>Plan!AK41</f>
        <v>0</v>
      </c>
      <c r="AH36" s="301">
        <f>Plan!AK42</f>
        <v>0</v>
      </c>
      <c r="AI36" s="301">
        <f>Plan!AK43</f>
        <v>0</v>
      </c>
      <c r="AJ36" s="301">
        <f>Plan!AK44</f>
        <v>0</v>
      </c>
      <c r="AK36" s="301">
        <f>Plan!AK45</f>
        <v>0</v>
      </c>
      <c r="AL36" s="301">
        <f>Plan!AK46</f>
        <v>0</v>
      </c>
      <c r="AM36" s="301">
        <f>Plan!AK47</f>
        <v>0</v>
      </c>
      <c r="AN36" s="301">
        <f>Plan!AK48</f>
        <v>0</v>
      </c>
      <c r="AO36" s="301">
        <f>Plan!AK49</f>
        <v>0</v>
      </c>
      <c r="AP36" s="301">
        <f>Plan!AK50</f>
        <v>0</v>
      </c>
      <c r="AQ36" s="301">
        <f>Plan!AK51</f>
        <v>0</v>
      </c>
      <c r="AR36" s="301">
        <f>Plan!AK52</f>
        <v>0</v>
      </c>
      <c r="AS36" s="301">
        <f>Plan!AK53</f>
        <v>0</v>
      </c>
      <c r="AT36" s="301">
        <f>Plan!AK54</f>
        <v>0</v>
      </c>
      <c r="AU36" s="301">
        <f>Plan!AK55</f>
        <v>0</v>
      </c>
      <c r="AV36" s="301">
        <f>Plan!AK56</f>
        <v>0</v>
      </c>
      <c r="AW36" s="301">
        <f>Plan!AK57</f>
        <v>0</v>
      </c>
      <c r="AX36" s="301">
        <f>Plan!AK58</f>
        <v>0</v>
      </c>
      <c r="AY36" s="301">
        <f>Plan!AK59</f>
        <v>0</v>
      </c>
      <c r="AZ36" s="301">
        <f>Plan!AK60</f>
        <v>0</v>
      </c>
      <c r="BA36" s="301">
        <f>Plan!AK61</f>
        <v>0</v>
      </c>
      <c r="BB36" s="301">
        <f>Plan!AK62</f>
        <v>0</v>
      </c>
      <c r="BC36" s="301">
        <f>Plan!AK63</f>
        <v>0</v>
      </c>
      <c r="BD36" s="301">
        <f>Plan!AK64</f>
        <v>0</v>
      </c>
    </row>
    <row r="37" spans="1:56" ht="6" customHeight="1" x14ac:dyDescent="0.25">
      <c r="A37"/>
      <c r="B37" s="297">
        <f>COUNTIF(Feiertage!$H$3:$H$164,F37)</f>
        <v>0</v>
      </c>
      <c r="C37" s="298">
        <f t="shared" si="0"/>
        <v>4</v>
      </c>
      <c r="D37" s="298">
        <f t="shared" si="1"/>
        <v>2</v>
      </c>
      <c r="E37" s="302"/>
      <c r="F37" s="300">
        <f t="shared" si="2"/>
        <v>42768</v>
      </c>
      <c r="G37" s="301">
        <f>Plan!AL15</f>
        <v>0</v>
      </c>
      <c r="H37" s="301">
        <f>Plan!AL16</f>
        <v>0</v>
      </c>
      <c r="I37" s="301">
        <f>Plan!AL17</f>
        <v>0</v>
      </c>
      <c r="J37" s="301">
        <f>Plan!AL18</f>
        <v>0</v>
      </c>
      <c r="K37" s="301">
        <f>Plan!AL19</f>
        <v>0</v>
      </c>
      <c r="L37" s="301">
        <f>Plan!AL20</f>
        <v>0</v>
      </c>
      <c r="M37" s="301">
        <f>Plan!AL21</f>
        <v>0</v>
      </c>
      <c r="N37" s="301">
        <f>Plan!AL22</f>
        <v>0</v>
      </c>
      <c r="O37" s="301">
        <f>Plan!AL23</f>
        <v>0</v>
      </c>
      <c r="P37" s="301">
        <f>Plan!AL24</f>
        <v>0</v>
      </c>
      <c r="Q37" s="301">
        <f>Plan!AL25</f>
        <v>0</v>
      </c>
      <c r="R37" s="301">
        <f>Plan!AL26</f>
        <v>0</v>
      </c>
      <c r="S37" s="301">
        <f>Plan!AL27</f>
        <v>0</v>
      </c>
      <c r="T37" s="301">
        <f>Plan!AL28</f>
        <v>0</v>
      </c>
      <c r="U37" s="301">
        <f>Plan!AL29</f>
        <v>0</v>
      </c>
      <c r="V37" s="301">
        <f>Plan!AL30</f>
        <v>0</v>
      </c>
      <c r="W37" s="301">
        <f>Plan!AL31</f>
        <v>0</v>
      </c>
      <c r="X37" s="301">
        <f>Plan!AL32</f>
        <v>0</v>
      </c>
      <c r="Y37" s="301">
        <f>Plan!AL33</f>
        <v>0</v>
      </c>
      <c r="Z37" s="301">
        <f>Plan!AL34</f>
        <v>0</v>
      </c>
      <c r="AA37" s="301">
        <f>Plan!AL35</f>
        <v>0</v>
      </c>
      <c r="AB37" s="301">
        <f>Plan!AL36</f>
        <v>0</v>
      </c>
      <c r="AC37" s="301">
        <f>Plan!AL37</f>
        <v>0</v>
      </c>
      <c r="AD37" s="301">
        <f>Plan!AL38</f>
        <v>0</v>
      </c>
      <c r="AE37" s="301">
        <f>Plan!AL39</f>
        <v>0</v>
      </c>
      <c r="AF37" s="301">
        <f>Plan!AL40</f>
        <v>0</v>
      </c>
      <c r="AG37" s="301">
        <f>Plan!AL41</f>
        <v>0</v>
      </c>
      <c r="AH37" s="301">
        <f>Plan!AL42</f>
        <v>0</v>
      </c>
      <c r="AI37" s="301">
        <f>Plan!AL43</f>
        <v>0</v>
      </c>
      <c r="AJ37" s="301">
        <f>Plan!AL44</f>
        <v>0</v>
      </c>
      <c r="AK37" s="301">
        <f>Plan!AL45</f>
        <v>0</v>
      </c>
      <c r="AL37" s="301">
        <f>Plan!AL46</f>
        <v>0</v>
      </c>
      <c r="AM37" s="301">
        <f>Plan!AL47</f>
        <v>0</v>
      </c>
      <c r="AN37" s="301">
        <f>Plan!AL48</f>
        <v>0</v>
      </c>
      <c r="AO37" s="301">
        <f>Plan!AL49</f>
        <v>0</v>
      </c>
      <c r="AP37" s="301">
        <f>Plan!AL50</f>
        <v>0</v>
      </c>
      <c r="AQ37" s="301">
        <f>Plan!AL51</f>
        <v>0</v>
      </c>
      <c r="AR37" s="301">
        <f>Plan!AL52</f>
        <v>0</v>
      </c>
      <c r="AS37" s="301">
        <f>Plan!AL53</f>
        <v>0</v>
      </c>
      <c r="AT37" s="301">
        <f>Plan!AL54</f>
        <v>0</v>
      </c>
      <c r="AU37" s="301">
        <f>Plan!AL55</f>
        <v>0</v>
      </c>
      <c r="AV37" s="301">
        <f>Plan!AL56</f>
        <v>0</v>
      </c>
      <c r="AW37" s="301">
        <f>Plan!AL57</f>
        <v>0</v>
      </c>
      <c r="AX37" s="301">
        <f>Plan!AL58</f>
        <v>0</v>
      </c>
      <c r="AY37" s="301">
        <f>Plan!AL59</f>
        <v>0</v>
      </c>
      <c r="AZ37" s="301">
        <f>Plan!AL60</f>
        <v>0</v>
      </c>
      <c r="BA37" s="301">
        <f>Plan!AL61</f>
        <v>0</v>
      </c>
      <c r="BB37" s="301">
        <f>Plan!AL62</f>
        <v>0</v>
      </c>
      <c r="BC37" s="301">
        <f>Plan!AL63</f>
        <v>0</v>
      </c>
      <c r="BD37" s="301">
        <f>Plan!AL64</f>
        <v>0</v>
      </c>
    </row>
    <row r="38" spans="1:56" ht="6" customHeight="1" x14ac:dyDescent="0.25">
      <c r="A38"/>
      <c r="B38" s="297">
        <f>COUNTIF(Feiertage!$H$3:$H$164,F38)</f>
        <v>0</v>
      </c>
      <c r="C38" s="298">
        <f t="shared" si="0"/>
        <v>5</v>
      </c>
      <c r="D38" s="298">
        <f t="shared" si="1"/>
        <v>2</v>
      </c>
      <c r="E38" s="302"/>
      <c r="F38" s="300">
        <f t="shared" si="2"/>
        <v>42769</v>
      </c>
      <c r="G38" s="301">
        <f>Plan!AM15</f>
        <v>0</v>
      </c>
      <c r="H38" s="301">
        <f>Plan!AM16</f>
        <v>0</v>
      </c>
      <c r="I38" s="301">
        <f>Plan!AM17</f>
        <v>0</v>
      </c>
      <c r="J38" s="301">
        <f>Plan!AM18</f>
        <v>0</v>
      </c>
      <c r="K38" s="301">
        <f>Plan!AM19</f>
        <v>0</v>
      </c>
      <c r="L38" s="301">
        <f>Plan!AM20</f>
        <v>0</v>
      </c>
      <c r="M38" s="301">
        <f>Plan!AM21</f>
        <v>0</v>
      </c>
      <c r="N38" s="301">
        <f>Plan!AM22</f>
        <v>0</v>
      </c>
      <c r="O38" s="301">
        <f>Plan!AM23</f>
        <v>0</v>
      </c>
      <c r="P38" s="301">
        <f>Plan!AM24</f>
        <v>0</v>
      </c>
      <c r="Q38" s="301">
        <f>Plan!AM25</f>
        <v>0</v>
      </c>
      <c r="R38" s="301">
        <f>Plan!AM26</f>
        <v>0</v>
      </c>
      <c r="S38" s="301">
        <f>Plan!AM27</f>
        <v>0</v>
      </c>
      <c r="T38" s="301">
        <f>Plan!AM28</f>
        <v>0</v>
      </c>
      <c r="U38" s="301">
        <f>Plan!AM29</f>
        <v>0</v>
      </c>
      <c r="V38" s="301">
        <f>Plan!AM30</f>
        <v>0</v>
      </c>
      <c r="W38" s="301">
        <f>Plan!AM31</f>
        <v>0</v>
      </c>
      <c r="X38" s="301">
        <f>Plan!AM32</f>
        <v>0</v>
      </c>
      <c r="Y38" s="301">
        <f>Plan!AM33</f>
        <v>0</v>
      </c>
      <c r="Z38" s="301">
        <f>Plan!AM34</f>
        <v>0</v>
      </c>
      <c r="AA38" s="301">
        <f>Plan!AM35</f>
        <v>0</v>
      </c>
      <c r="AB38" s="301">
        <f>Plan!AM36</f>
        <v>0</v>
      </c>
      <c r="AC38" s="301">
        <f>Plan!AM37</f>
        <v>0</v>
      </c>
      <c r="AD38" s="301">
        <f>Plan!AM38</f>
        <v>0</v>
      </c>
      <c r="AE38" s="301">
        <f>Plan!AM39</f>
        <v>0</v>
      </c>
      <c r="AF38" s="301">
        <f>Plan!AM40</f>
        <v>0</v>
      </c>
      <c r="AG38" s="301">
        <f>Plan!AM41</f>
        <v>0</v>
      </c>
      <c r="AH38" s="301">
        <f>Plan!AM42</f>
        <v>0</v>
      </c>
      <c r="AI38" s="301">
        <f>Plan!AM43</f>
        <v>0</v>
      </c>
      <c r="AJ38" s="301">
        <f>Plan!AM44</f>
        <v>0</v>
      </c>
      <c r="AK38" s="301">
        <f>Plan!AM45</f>
        <v>0</v>
      </c>
      <c r="AL38" s="301">
        <f>Plan!AM46</f>
        <v>0</v>
      </c>
      <c r="AM38" s="301">
        <f>Plan!AM47</f>
        <v>0</v>
      </c>
      <c r="AN38" s="301">
        <f>Plan!AM48</f>
        <v>0</v>
      </c>
      <c r="AO38" s="301">
        <f>Plan!AM49</f>
        <v>0</v>
      </c>
      <c r="AP38" s="301">
        <f>Plan!AM50</f>
        <v>0</v>
      </c>
      <c r="AQ38" s="301">
        <f>Plan!AM51</f>
        <v>0</v>
      </c>
      <c r="AR38" s="301">
        <f>Plan!AM52</f>
        <v>0</v>
      </c>
      <c r="AS38" s="301">
        <f>Plan!AM53</f>
        <v>0</v>
      </c>
      <c r="AT38" s="301">
        <f>Plan!AM54</f>
        <v>0</v>
      </c>
      <c r="AU38" s="301">
        <f>Plan!AM55</f>
        <v>0</v>
      </c>
      <c r="AV38" s="301">
        <f>Plan!AM56</f>
        <v>0</v>
      </c>
      <c r="AW38" s="301">
        <f>Plan!AM57</f>
        <v>0</v>
      </c>
      <c r="AX38" s="301">
        <f>Plan!AM58</f>
        <v>0</v>
      </c>
      <c r="AY38" s="301">
        <f>Plan!AM59</f>
        <v>0</v>
      </c>
      <c r="AZ38" s="301">
        <f>Plan!AM60</f>
        <v>0</v>
      </c>
      <c r="BA38" s="301">
        <f>Plan!AM61</f>
        <v>0</v>
      </c>
      <c r="BB38" s="301">
        <f>Plan!AM62</f>
        <v>0</v>
      </c>
      <c r="BC38" s="301">
        <f>Plan!AM63</f>
        <v>0</v>
      </c>
      <c r="BD38" s="301">
        <f>Plan!AM64</f>
        <v>0</v>
      </c>
    </row>
    <row r="39" spans="1:56" ht="6" customHeight="1" x14ac:dyDescent="0.25">
      <c r="A39"/>
      <c r="B39" s="297">
        <f>COUNTIF(Feiertage!$H$3:$H$164,F39)</f>
        <v>0</v>
      </c>
      <c r="C39" s="298">
        <f t="shared" si="0"/>
        <v>6</v>
      </c>
      <c r="D39" s="298">
        <f t="shared" si="1"/>
        <v>2</v>
      </c>
      <c r="E39" s="302"/>
      <c r="F39" s="300">
        <f t="shared" si="2"/>
        <v>42770</v>
      </c>
      <c r="G39" s="301">
        <f>Plan!AN15</f>
        <v>0</v>
      </c>
      <c r="H39" s="301">
        <f>Plan!AN16</f>
        <v>0</v>
      </c>
      <c r="I39" s="301">
        <f>Plan!AN17</f>
        <v>0</v>
      </c>
      <c r="J39" s="301">
        <f>Plan!AN18</f>
        <v>0</v>
      </c>
      <c r="K39" s="301">
        <f>Plan!AN19</f>
        <v>0</v>
      </c>
      <c r="L39" s="301">
        <f>Plan!AN20</f>
        <v>0</v>
      </c>
      <c r="M39" s="301">
        <f>Plan!AN21</f>
        <v>0</v>
      </c>
      <c r="N39" s="301">
        <f>Plan!AN22</f>
        <v>0</v>
      </c>
      <c r="O39" s="301">
        <f>Plan!AN23</f>
        <v>0</v>
      </c>
      <c r="P39" s="301">
        <f>Plan!AN24</f>
        <v>0</v>
      </c>
      <c r="Q39" s="301">
        <f>Plan!AN25</f>
        <v>0</v>
      </c>
      <c r="R39" s="301">
        <f>Plan!AN26</f>
        <v>0</v>
      </c>
      <c r="S39" s="301">
        <f>Plan!AN27</f>
        <v>0</v>
      </c>
      <c r="T39" s="301">
        <f>Plan!AN28</f>
        <v>0</v>
      </c>
      <c r="U39" s="301">
        <f>Plan!AN29</f>
        <v>0</v>
      </c>
      <c r="V39" s="301">
        <f>Plan!AN30</f>
        <v>0</v>
      </c>
      <c r="W39" s="301">
        <f>Plan!AN31</f>
        <v>0</v>
      </c>
      <c r="X39" s="301">
        <f>Plan!AN32</f>
        <v>0</v>
      </c>
      <c r="Y39" s="301">
        <f>Plan!AN33</f>
        <v>0</v>
      </c>
      <c r="Z39" s="301">
        <f>Plan!AN34</f>
        <v>0</v>
      </c>
      <c r="AA39" s="301">
        <f>Plan!AN35</f>
        <v>0</v>
      </c>
      <c r="AB39" s="301">
        <f>Plan!AN36</f>
        <v>0</v>
      </c>
      <c r="AC39" s="301">
        <f>Plan!AN37</f>
        <v>0</v>
      </c>
      <c r="AD39" s="301">
        <f>Plan!AN38</f>
        <v>0</v>
      </c>
      <c r="AE39" s="301">
        <f>Plan!AN39</f>
        <v>0</v>
      </c>
      <c r="AF39" s="301">
        <f>Plan!AN40</f>
        <v>0</v>
      </c>
      <c r="AG39" s="301">
        <f>Plan!AN41</f>
        <v>0</v>
      </c>
      <c r="AH39" s="301">
        <f>Plan!AN42</f>
        <v>0</v>
      </c>
      <c r="AI39" s="301">
        <f>Plan!AN43</f>
        <v>0</v>
      </c>
      <c r="AJ39" s="301">
        <f>Plan!AN44</f>
        <v>0</v>
      </c>
      <c r="AK39" s="301">
        <f>Plan!AN45</f>
        <v>0</v>
      </c>
      <c r="AL39" s="301">
        <f>Plan!AN46</f>
        <v>0</v>
      </c>
      <c r="AM39" s="301">
        <f>Plan!AN47</f>
        <v>0</v>
      </c>
      <c r="AN39" s="301">
        <f>Plan!AN48</f>
        <v>0</v>
      </c>
      <c r="AO39" s="301">
        <f>Plan!AN49</f>
        <v>0</v>
      </c>
      <c r="AP39" s="301">
        <f>Plan!AN50</f>
        <v>0</v>
      </c>
      <c r="AQ39" s="301">
        <f>Plan!AN51</f>
        <v>0</v>
      </c>
      <c r="AR39" s="301">
        <f>Plan!AN52</f>
        <v>0</v>
      </c>
      <c r="AS39" s="301">
        <f>Plan!AN53</f>
        <v>0</v>
      </c>
      <c r="AT39" s="301">
        <f>Plan!AN54</f>
        <v>0</v>
      </c>
      <c r="AU39" s="301">
        <f>Plan!AN55</f>
        <v>0</v>
      </c>
      <c r="AV39" s="301">
        <f>Plan!AN56</f>
        <v>0</v>
      </c>
      <c r="AW39" s="301">
        <f>Plan!AN57</f>
        <v>0</v>
      </c>
      <c r="AX39" s="301">
        <f>Plan!AN58</f>
        <v>0</v>
      </c>
      <c r="AY39" s="301">
        <f>Plan!AN59</f>
        <v>0</v>
      </c>
      <c r="AZ39" s="301">
        <f>Plan!AN60</f>
        <v>0</v>
      </c>
      <c r="BA39" s="301">
        <f>Plan!AN61</f>
        <v>0</v>
      </c>
      <c r="BB39" s="301">
        <f>Plan!AN62</f>
        <v>0</v>
      </c>
      <c r="BC39" s="301">
        <f>Plan!AN63</f>
        <v>0</v>
      </c>
      <c r="BD39" s="301">
        <f>Plan!AN64</f>
        <v>0</v>
      </c>
    </row>
    <row r="40" spans="1:56" ht="6" customHeight="1" x14ac:dyDescent="0.25">
      <c r="A40"/>
      <c r="B40" s="297">
        <f>COUNTIF(Feiertage!$H$3:$H$164,F40)</f>
        <v>0</v>
      </c>
      <c r="C40" s="298">
        <f t="shared" si="0"/>
        <v>7</v>
      </c>
      <c r="D40" s="298">
        <f t="shared" si="1"/>
        <v>2</v>
      </c>
      <c r="E40" s="302"/>
      <c r="F40" s="300">
        <f t="shared" si="2"/>
        <v>42771</v>
      </c>
      <c r="G40" s="301">
        <f>Plan!AO15</f>
        <v>0</v>
      </c>
      <c r="H40" s="301">
        <f>Plan!AO16</f>
        <v>0</v>
      </c>
      <c r="I40" s="301">
        <f>Plan!AO17</f>
        <v>0</v>
      </c>
      <c r="J40" s="301">
        <f>Plan!AO18</f>
        <v>0</v>
      </c>
      <c r="K40" s="301">
        <f>Plan!AO19</f>
        <v>0</v>
      </c>
      <c r="L40" s="301">
        <f>Plan!AO20</f>
        <v>0</v>
      </c>
      <c r="M40" s="301">
        <f>Plan!AO21</f>
        <v>0</v>
      </c>
      <c r="N40" s="301">
        <f>Plan!AO22</f>
        <v>0</v>
      </c>
      <c r="O40" s="301">
        <f>Plan!AO23</f>
        <v>0</v>
      </c>
      <c r="P40" s="301">
        <f>Plan!AO24</f>
        <v>0</v>
      </c>
      <c r="Q40" s="301">
        <f>Plan!AO25</f>
        <v>0</v>
      </c>
      <c r="R40" s="301">
        <f>Plan!AO26</f>
        <v>0</v>
      </c>
      <c r="S40" s="301">
        <f>Plan!AO27</f>
        <v>0</v>
      </c>
      <c r="T40" s="301">
        <f>Plan!AO28</f>
        <v>0</v>
      </c>
      <c r="U40" s="301">
        <f>Plan!AO29</f>
        <v>0</v>
      </c>
      <c r="V40" s="301">
        <f>Plan!AO30</f>
        <v>0</v>
      </c>
      <c r="W40" s="301">
        <f>Plan!AO31</f>
        <v>0</v>
      </c>
      <c r="X40" s="301">
        <f>Plan!AO32</f>
        <v>0</v>
      </c>
      <c r="Y40" s="301">
        <f>Plan!AO33</f>
        <v>0</v>
      </c>
      <c r="Z40" s="301">
        <f>Plan!AO34</f>
        <v>0</v>
      </c>
      <c r="AA40" s="301">
        <f>Plan!AO35</f>
        <v>0</v>
      </c>
      <c r="AB40" s="301">
        <f>Plan!AO36</f>
        <v>0</v>
      </c>
      <c r="AC40" s="301">
        <f>Plan!AO37</f>
        <v>0</v>
      </c>
      <c r="AD40" s="301">
        <f>Plan!AO38</f>
        <v>0</v>
      </c>
      <c r="AE40" s="301">
        <f>Plan!AO39</f>
        <v>0</v>
      </c>
      <c r="AF40" s="301">
        <f>Plan!AO40</f>
        <v>0</v>
      </c>
      <c r="AG40" s="301">
        <f>Plan!AO41</f>
        <v>0</v>
      </c>
      <c r="AH40" s="301">
        <f>Plan!AO42</f>
        <v>0</v>
      </c>
      <c r="AI40" s="301">
        <f>Plan!AO43</f>
        <v>0</v>
      </c>
      <c r="AJ40" s="301">
        <f>Plan!AO44</f>
        <v>0</v>
      </c>
      <c r="AK40" s="301">
        <f>Plan!AO45</f>
        <v>0</v>
      </c>
      <c r="AL40" s="301">
        <f>Plan!AO46</f>
        <v>0</v>
      </c>
      <c r="AM40" s="301">
        <f>Plan!AO47</f>
        <v>0</v>
      </c>
      <c r="AN40" s="301">
        <f>Plan!AO48</f>
        <v>0</v>
      </c>
      <c r="AO40" s="301">
        <f>Plan!AO49</f>
        <v>0</v>
      </c>
      <c r="AP40" s="301">
        <f>Plan!AO50</f>
        <v>0</v>
      </c>
      <c r="AQ40" s="301">
        <f>Plan!AO51</f>
        <v>0</v>
      </c>
      <c r="AR40" s="301">
        <f>Plan!AO52</f>
        <v>0</v>
      </c>
      <c r="AS40" s="301">
        <f>Plan!AO53</f>
        <v>0</v>
      </c>
      <c r="AT40" s="301">
        <f>Plan!AO54</f>
        <v>0</v>
      </c>
      <c r="AU40" s="301">
        <f>Plan!AO55</f>
        <v>0</v>
      </c>
      <c r="AV40" s="301">
        <f>Plan!AO56</f>
        <v>0</v>
      </c>
      <c r="AW40" s="301">
        <f>Plan!AO57</f>
        <v>0</v>
      </c>
      <c r="AX40" s="301">
        <f>Plan!AO58</f>
        <v>0</v>
      </c>
      <c r="AY40" s="301">
        <f>Plan!AO59</f>
        <v>0</v>
      </c>
      <c r="AZ40" s="301">
        <f>Plan!AO60</f>
        <v>0</v>
      </c>
      <c r="BA40" s="301">
        <f>Plan!AO61</f>
        <v>0</v>
      </c>
      <c r="BB40" s="301">
        <f>Plan!AO62</f>
        <v>0</v>
      </c>
      <c r="BC40" s="301">
        <f>Plan!AO63</f>
        <v>0</v>
      </c>
      <c r="BD40" s="301">
        <f>Plan!AO64</f>
        <v>0</v>
      </c>
    </row>
    <row r="41" spans="1:56" ht="6" customHeight="1" x14ac:dyDescent="0.25">
      <c r="A41"/>
      <c r="B41" s="297">
        <f>COUNTIF(Feiertage!$H$3:$H$164,F41)</f>
        <v>0</v>
      </c>
      <c r="C41" s="298">
        <f t="shared" si="0"/>
        <v>1</v>
      </c>
      <c r="D41" s="298">
        <f t="shared" si="1"/>
        <v>2</v>
      </c>
      <c r="E41" s="302"/>
      <c r="F41" s="300">
        <f t="shared" si="2"/>
        <v>42772</v>
      </c>
      <c r="G41" s="301">
        <f>Plan!AP15</f>
        <v>0</v>
      </c>
      <c r="H41" s="301">
        <f>Plan!AP16</f>
        <v>0</v>
      </c>
      <c r="I41" s="301">
        <f>Plan!AP17</f>
        <v>0</v>
      </c>
      <c r="J41" s="301">
        <f>Plan!AP18</f>
        <v>0</v>
      </c>
      <c r="K41" s="301">
        <f>Plan!AP19</f>
        <v>0</v>
      </c>
      <c r="L41" s="301">
        <f>Plan!AP20</f>
        <v>0</v>
      </c>
      <c r="M41" s="301">
        <f>Plan!AP21</f>
        <v>0</v>
      </c>
      <c r="N41" s="301">
        <f>Plan!AP22</f>
        <v>0</v>
      </c>
      <c r="O41" s="301">
        <f>Plan!AP23</f>
        <v>0</v>
      </c>
      <c r="P41" s="301">
        <f>Plan!AP24</f>
        <v>0</v>
      </c>
      <c r="Q41" s="301">
        <f>Plan!AP25</f>
        <v>0</v>
      </c>
      <c r="R41" s="301">
        <f>Plan!AP26</f>
        <v>0</v>
      </c>
      <c r="S41" s="301">
        <f>Plan!AP27</f>
        <v>0</v>
      </c>
      <c r="T41" s="301">
        <f>Plan!AP28</f>
        <v>0</v>
      </c>
      <c r="U41" s="301">
        <f>Plan!AP29</f>
        <v>0</v>
      </c>
      <c r="V41" s="301">
        <f>Plan!AP30</f>
        <v>0</v>
      </c>
      <c r="W41" s="301">
        <f>Plan!AP31</f>
        <v>0</v>
      </c>
      <c r="X41" s="301">
        <f>Plan!AP32</f>
        <v>0</v>
      </c>
      <c r="Y41" s="301">
        <f>Plan!AP33</f>
        <v>0</v>
      </c>
      <c r="Z41" s="301">
        <f>Plan!AP34</f>
        <v>0</v>
      </c>
      <c r="AA41" s="301">
        <f>Plan!AP35</f>
        <v>0</v>
      </c>
      <c r="AB41" s="301">
        <f>Plan!AP36</f>
        <v>0</v>
      </c>
      <c r="AC41" s="301">
        <f>Plan!AP37</f>
        <v>0</v>
      </c>
      <c r="AD41" s="301">
        <f>Plan!AP38</f>
        <v>0</v>
      </c>
      <c r="AE41" s="301">
        <f>Plan!AP39</f>
        <v>0</v>
      </c>
      <c r="AF41" s="301">
        <f>Plan!AP40</f>
        <v>0</v>
      </c>
      <c r="AG41" s="301">
        <f>Plan!AP41</f>
        <v>0</v>
      </c>
      <c r="AH41" s="301">
        <f>Plan!AP42</f>
        <v>0</v>
      </c>
      <c r="AI41" s="301">
        <f>Plan!AP43</f>
        <v>0</v>
      </c>
      <c r="AJ41" s="301">
        <f>Plan!AP44</f>
        <v>0</v>
      </c>
      <c r="AK41" s="301">
        <f>Plan!AP45</f>
        <v>0</v>
      </c>
      <c r="AL41" s="301">
        <f>Plan!AP46</f>
        <v>0</v>
      </c>
      <c r="AM41" s="301">
        <f>Plan!AP47</f>
        <v>0</v>
      </c>
      <c r="AN41" s="301">
        <f>Plan!AP48</f>
        <v>0</v>
      </c>
      <c r="AO41" s="301">
        <f>Plan!AP49</f>
        <v>0</v>
      </c>
      <c r="AP41" s="301">
        <f>Plan!AP50</f>
        <v>0</v>
      </c>
      <c r="AQ41" s="301">
        <f>Plan!AP51</f>
        <v>0</v>
      </c>
      <c r="AR41" s="301">
        <f>Plan!AP52</f>
        <v>0</v>
      </c>
      <c r="AS41" s="301">
        <f>Plan!AP53</f>
        <v>0</v>
      </c>
      <c r="AT41" s="301">
        <f>Plan!AP54</f>
        <v>0</v>
      </c>
      <c r="AU41" s="301">
        <f>Plan!AP55</f>
        <v>0</v>
      </c>
      <c r="AV41" s="301">
        <f>Plan!AP56</f>
        <v>0</v>
      </c>
      <c r="AW41" s="301">
        <f>Plan!AP57</f>
        <v>0</v>
      </c>
      <c r="AX41" s="301">
        <f>Plan!AP58</f>
        <v>0</v>
      </c>
      <c r="AY41" s="301">
        <f>Plan!AP59</f>
        <v>0</v>
      </c>
      <c r="AZ41" s="301">
        <f>Plan!AP60</f>
        <v>0</v>
      </c>
      <c r="BA41" s="301">
        <f>Plan!AP61</f>
        <v>0</v>
      </c>
      <c r="BB41" s="301">
        <f>Plan!AP62</f>
        <v>0</v>
      </c>
      <c r="BC41" s="301">
        <f>Plan!AP63</f>
        <v>0</v>
      </c>
      <c r="BD41" s="301">
        <f>Plan!AP64</f>
        <v>0</v>
      </c>
    </row>
    <row r="42" spans="1:56" ht="6" customHeight="1" x14ac:dyDescent="0.25">
      <c r="A42"/>
      <c r="B42" s="297">
        <f>COUNTIF(Feiertage!$H$3:$H$164,F42)</f>
        <v>0</v>
      </c>
      <c r="C42" s="298">
        <f t="shared" si="0"/>
        <v>2</v>
      </c>
      <c r="D42" s="298">
        <f t="shared" si="1"/>
        <v>2</v>
      </c>
      <c r="E42" s="302"/>
      <c r="F42" s="300">
        <f t="shared" si="2"/>
        <v>42773</v>
      </c>
      <c r="G42" s="301">
        <f>Plan!AQ15</f>
        <v>0</v>
      </c>
      <c r="H42" s="301">
        <f>Plan!AQ16</f>
        <v>0</v>
      </c>
      <c r="I42" s="301">
        <f>Plan!AQ17</f>
        <v>0</v>
      </c>
      <c r="J42" s="301">
        <f>Plan!AQ18</f>
        <v>0</v>
      </c>
      <c r="K42" s="301">
        <f>Plan!AQ19</f>
        <v>0</v>
      </c>
      <c r="L42" s="301">
        <f>Plan!AQ20</f>
        <v>0</v>
      </c>
      <c r="M42" s="301">
        <f>Plan!AQ21</f>
        <v>0</v>
      </c>
      <c r="N42" s="301">
        <f>Plan!AQ22</f>
        <v>0</v>
      </c>
      <c r="O42" s="301">
        <f>Plan!AQ23</f>
        <v>0</v>
      </c>
      <c r="P42" s="301">
        <f>Plan!AQ24</f>
        <v>0</v>
      </c>
      <c r="Q42" s="301">
        <f>Plan!AQ25</f>
        <v>0</v>
      </c>
      <c r="R42" s="301">
        <f>Plan!AQ26</f>
        <v>0</v>
      </c>
      <c r="S42" s="301">
        <f>Plan!AQ27</f>
        <v>0</v>
      </c>
      <c r="T42" s="301">
        <f>Plan!AQ28</f>
        <v>0</v>
      </c>
      <c r="U42" s="301">
        <f>Plan!AQ29</f>
        <v>0</v>
      </c>
      <c r="V42" s="301">
        <f>Plan!AQ30</f>
        <v>0</v>
      </c>
      <c r="W42" s="301">
        <f>Plan!AQ31</f>
        <v>0</v>
      </c>
      <c r="X42" s="301">
        <f>Plan!AQ32</f>
        <v>0</v>
      </c>
      <c r="Y42" s="301">
        <f>Plan!AQ33</f>
        <v>0</v>
      </c>
      <c r="Z42" s="301">
        <f>Plan!AQ34</f>
        <v>0</v>
      </c>
      <c r="AA42" s="301">
        <f>Plan!AQ35</f>
        <v>0</v>
      </c>
      <c r="AB42" s="301">
        <f>Plan!AQ36</f>
        <v>0</v>
      </c>
      <c r="AC42" s="301">
        <f>Plan!AQ37</f>
        <v>0</v>
      </c>
      <c r="AD42" s="301">
        <f>Plan!AQ38</f>
        <v>0</v>
      </c>
      <c r="AE42" s="301">
        <f>Plan!AQ39</f>
        <v>0</v>
      </c>
      <c r="AF42" s="301">
        <f>Plan!AQ40</f>
        <v>0</v>
      </c>
      <c r="AG42" s="301">
        <f>Plan!AQ41</f>
        <v>0</v>
      </c>
      <c r="AH42" s="301">
        <f>Plan!AQ42</f>
        <v>0</v>
      </c>
      <c r="AI42" s="301">
        <f>Plan!AQ43</f>
        <v>0</v>
      </c>
      <c r="AJ42" s="301">
        <f>Plan!AQ44</f>
        <v>0</v>
      </c>
      <c r="AK42" s="301">
        <f>Plan!AQ45</f>
        <v>0</v>
      </c>
      <c r="AL42" s="301">
        <f>Plan!AQ46</f>
        <v>0</v>
      </c>
      <c r="AM42" s="301">
        <f>Plan!AQ47</f>
        <v>0</v>
      </c>
      <c r="AN42" s="301">
        <f>Plan!AQ48</f>
        <v>0</v>
      </c>
      <c r="AO42" s="301">
        <f>Plan!AQ49</f>
        <v>0</v>
      </c>
      <c r="AP42" s="301">
        <f>Plan!AQ50</f>
        <v>0</v>
      </c>
      <c r="AQ42" s="301">
        <f>Plan!AQ51</f>
        <v>0</v>
      </c>
      <c r="AR42" s="301">
        <f>Plan!AQ52</f>
        <v>0</v>
      </c>
      <c r="AS42" s="301">
        <f>Plan!AQ53</f>
        <v>0</v>
      </c>
      <c r="AT42" s="301">
        <f>Plan!AQ54</f>
        <v>0</v>
      </c>
      <c r="AU42" s="301">
        <f>Plan!AQ55</f>
        <v>0</v>
      </c>
      <c r="AV42" s="301">
        <f>Plan!AQ56</f>
        <v>0</v>
      </c>
      <c r="AW42" s="301">
        <f>Plan!AQ57</f>
        <v>0</v>
      </c>
      <c r="AX42" s="301">
        <f>Plan!AQ58</f>
        <v>0</v>
      </c>
      <c r="AY42" s="301">
        <f>Plan!AQ59</f>
        <v>0</v>
      </c>
      <c r="AZ42" s="301">
        <f>Plan!AQ60</f>
        <v>0</v>
      </c>
      <c r="BA42" s="301">
        <f>Plan!AQ61</f>
        <v>0</v>
      </c>
      <c r="BB42" s="301">
        <f>Plan!AQ62</f>
        <v>0</v>
      </c>
      <c r="BC42" s="301">
        <f>Plan!AQ63</f>
        <v>0</v>
      </c>
      <c r="BD42" s="301">
        <f>Plan!AQ64</f>
        <v>0</v>
      </c>
    </row>
    <row r="43" spans="1:56" ht="6" customHeight="1" x14ac:dyDescent="0.25">
      <c r="A43"/>
      <c r="B43" s="297">
        <f>COUNTIF(Feiertage!$H$3:$H$164,F43)</f>
        <v>0</v>
      </c>
      <c r="C43" s="298">
        <f t="shared" si="0"/>
        <v>3</v>
      </c>
      <c r="D43" s="298">
        <f t="shared" si="1"/>
        <v>2</v>
      </c>
      <c r="E43" s="302"/>
      <c r="F43" s="300">
        <f t="shared" si="2"/>
        <v>42774</v>
      </c>
      <c r="G43" s="301">
        <f>Plan!AR15</f>
        <v>0</v>
      </c>
      <c r="H43" s="301">
        <f>Plan!AR16</f>
        <v>0</v>
      </c>
      <c r="I43" s="301">
        <f>Plan!AR17</f>
        <v>0</v>
      </c>
      <c r="J43" s="301">
        <f>Plan!AR18</f>
        <v>0</v>
      </c>
      <c r="K43" s="301">
        <f>Plan!AR19</f>
        <v>0</v>
      </c>
      <c r="L43" s="301">
        <f>Plan!AR20</f>
        <v>0</v>
      </c>
      <c r="M43" s="301">
        <f>Plan!AR21</f>
        <v>0</v>
      </c>
      <c r="N43" s="301">
        <f>Plan!AR22</f>
        <v>0</v>
      </c>
      <c r="O43" s="301">
        <f>Plan!AR23</f>
        <v>0</v>
      </c>
      <c r="P43" s="301">
        <f>Plan!AR24</f>
        <v>0</v>
      </c>
      <c r="Q43" s="301">
        <f>Plan!AR25</f>
        <v>0</v>
      </c>
      <c r="R43" s="301">
        <f>Plan!AR26</f>
        <v>0</v>
      </c>
      <c r="S43" s="301">
        <f>Plan!AR27</f>
        <v>0</v>
      </c>
      <c r="T43" s="301">
        <f>Plan!AR28</f>
        <v>0</v>
      </c>
      <c r="U43" s="301">
        <f>Plan!AR29</f>
        <v>0</v>
      </c>
      <c r="V43" s="301">
        <f>Plan!AR30</f>
        <v>0</v>
      </c>
      <c r="W43" s="301">
        <f>Plan!AR31</f>
        <v>0</v>
      </c>
      <c r="X43" s="301">
        <f>Plan!AR32</f>
        <v>0</v>
      </c>
      <c r="Y43" s="301">
        <f>Plan!AR33</f>
        <v>0</v>
      </c>
      <c r="Z43" s="301">
        <f>Plan!AR34</f>
        <v>0</v>
      </c>
      <c r="AA43" s="301">
        <f>Plan!AR35</f>
        <v>0</v>
      </c>
      <c r="AB43" s="301">
        <f>Plan!AR36</f>
        <v>0</v>
      </c>
      <c r="AC43" s="301">
        <f>Plan!AR37</f>
        <v>0</v>
      </c>
      <c r="AD43" s="301">
        <f>Plan!AR38</f>
        <v>0</v>
      </c>
      <c r="AE43" s="301">
        <f>Plan!AR39</f>
        <v>0</v>
      </c>
      <c r="AF43" s="301">
        <f>Plan!AR40</f>
        <v>0</v>
      </c>
      <c r="AG43" s="301">
        <f>Plan!AR41</f>
        <v>0</v>
      </c>
      <c r="AH43" s="301">
        <f>Plan!AR42</f>
        <v>0</v>
      </c>
      <c r="AI43" s="301">
        <f>Plan!AR43</f>
        <v>0</v>
      </c>
      <c r="AJ43" s="301">
        <f>Plan!AR44</f>
        <v>0</v>
      </c>
      <c r="AK43" s="301">
        <f>Plan!AR45</f>
        <v>0</v>
      </c>
      <c r="AL43" s="301">
        <f>Plan!AR46</f>
        <v>0</v>
      </c>
      <c r="AM43" s="301">
        <f>Plan!AR47</f>
        <v>0</v>
      </c>
      <c r="AN43" s="301">
        <f>Plan!AR48</f>
        <v>0</v>
      </c>
      <c r="AO43" s="301">
        <f>Plan!AR49</f>
        <v>0</v>
      </c>
      <c r="AP43" s="301">
        <f>Plan!AR50</f>
        <v>0</v>
      </c>
      <c r="AQ43" s="301">
        <f>Plan!AR51</f>
        <v>0</v>
      </c>
      <c r="AR43" s="301">
        <f>Plan!AR52</f>
        <v>0</v>
      </c>
      <c r="AS43" s="301">
        <f>Plan!AR53</f>
        <v>0</v>
      </c>
      <c r="AT43" s="301">
        <f>Plan!AR54</f>
        <v>0</v>
      </c>
      <c r="AU43" s="301">
        <f>Plan!AR55</f>
        <v>0</v>
      </c>
      <c r="AV43" s="301">
        <f>Plan!AR56</f>
        <v>0</v>
      </c>
      <c r="AW43" s="301">
        <f>Plan!AR57</f>
        <v>0</v>
      </c>
      <c r="AX43" s="301">
        <f>Plan!AR58</f>
        <v>0</v>
      </c>
      <c r="AY43" s="301">
        <f>Plan!AR59</f>
        <v>0</v>
      </c>
      <c r="AZ43" s="301">
        <f>Plan!AR60</f>
        <v>0</v>
      </c>
      <c r="BA43" s="301">
        <f>Plan!AR61</f>
        <v>0</v>
      </c>
      <c r="BB43" s="301">
        <f>Plan!AR62</f>
        <v>0</v>
      </c>
      <c r="BC43" s="301">
        <f>Plan!AR63</f>
        <v>0</v>
      </c>
      <c r="BD43" s="301">
        <f>Plan!AR64</f>
        <v>0</v>
      </c>
    </row>
    <row r="44" spans="1:56" ht="6" customHeight="1" x14ac:dyDescent="0.25">
      <c r="A44"/>
      <c r="B44" s="297">
        <f>COUNTIF(Feiertage!$H$3:$H$164,F44)</f>
        <v>0</v>
      </c>
      <c r="C44" s="298">
        <f t="shared" si="0"/>
        <v>4</v>
      </c>
      <c r="D44" s="298">
        <f t="shared" si="1"/>
        <v>2</v>
      </c>
      <c r="E44" s="302"/>
      <c r="F44" s="300">
        <f t="shared" si="2"/>
        <v>42775</v>
      </c>
      <c r="G44" s="301">
        <f>Plan!AS15</f>
        <v>0</v>
      </c>
      <c r="H44" s="301">
        <f>Plan!AS16</f>
        <v>0</v>
      </c>
      <c r="I44" s="301">
        <f>Plan!AS17</f>
        <v>0</v>
      </c>
      <c r="J44" s="301">
        <f>Plan!AS18</f>
        <v>0</v>
      </c>
      <c r="K44" s="301">
        <f>Plan!AS19</f>
        <v>0</v>
      </c>
      <c r="L44" s="301">
        <f>Plan!AS20</f>
        <v>0</v>
      </c>
      <c r="M44" s="301">
        <f>Plan!AS21</f>
        <v>0</v>
      </c>
      <c r="N44" s="301">
        <f>Plan!AS22</f>
        <v>0</v>
      </c>
      <c r="O44" s="301">
        <f>Plan!AS23</f>
        <v>0</v>
      </c>
      <c r="P44" s="301">
        <f>Plan!AS24</f>
        <v>0</v>
      </c>
      <c r="Q44" s="301">
        <f>Plan!AS25</f>
        <v>0</v>
      </c>
      <c r="R44" s="301">
        <f>Plan!AS26</f>
        <v>0</v>
      </c>
      <c r="S44" s="301">
        <f>Plan!AS27</f>
        <v>0</v>
      </c>
      <c r="T44" s="301">
        <f>Plan!AS28</f>
        <v>0</v>
      </c>
      <c r="U44" s="301">
        <f>Plan!AS29</f>
        <v>0</v>
      </c>
      <c r="V44" s="301">
        <f>Plan!AS30</f>
        <v>0</v>
      </c>
      <c r="W44" s="301">
        <f>Plan!AS31</f>
        <v>0</v>
      </c>
      <c r="X44" s="301">
        <f>Plan!AS32</f>
        <v>0</v>
      </c>
      <c r="Y44" s="301">
        <f>Plan!AS33</f>
        <v>0</v>
      </c>
      <c r="Z44" s="301">
        <f>Plan!AS34</f>
        <v>0</v>
      </c>
      <c r="AA44" s="301">
        <f>Plan!AS35</f>
        <v>0</v>
      </c>
      <c r="AB44" s="301">
        <f>Plan!AS36</f>
        <v>0</v>
      </c>
      <c r="AC44" s="301">
        <f>Plan!AS37</f>
        <v>0</v>
      </c>
      <c r="AD44" s="301">
        <f>Plan!AS38</f>
        <v>0</v>
      </c>
      <c r="AE44" s="301">
        <f>Plan!AS39</f>
        <v>0</v>
      </c>
      <c r="AF44" s="301">
        <f>Plan!AS40</f>
        <v>0</v>
      </c>
      <c r="AG44" s="301">
        <f>Plan!AS41</f>
        <v>0</v>
      </c>
      <c r="AH44" s="301">
        <f>Plan!AS42</f>
        <v>0</v>
      </c>
      <c r="AI44" s="301">
        <f>Plan!AS43</f>
        <v>0</v>
      </c>
      <c r="AJ44" s="301">
        <f>Plan!AS44</f>
        <v>0</v>
      </c>
      <c r="AK44" s="301">
        <f>Plan!AS45</f>
        <v>0</v>
      </c>
      <c r="AL44" s="301">
        <f>Plan!AS46</f>
        <v>0</v>
      </c>
      <c r="AM44" s="301">
        <f>Plan!AS47</f>
        <v>0</v>
      </c>
      <c r="AN44" s="301">
        <f>Plan!AS48</f>
        <v>0</v>
      </c>
      <c r="AO44" s="301">
        <f>Plan!AS49</f>
        <v>0</v>
      </c>
      <c r="AP44" s="301">
        <f>Plan!AS50</f>
        <v>0</v>
      </c>
      <c r="AQ44" s="301">
        <f>Plan!AS51</f>
        <v>0</v>
      </c>
      <c r="AR44" s="301">
        <f>Plan!AS52</f>
        <v>0</v>
      </c>
      <c r="AS44" s="301">
        <f>Plan!AS53</f>
        <v>0</v>
      </c>
      <c r="AT44" s="301">
        <f>Plan!AS54</f>
        <v>0</v>
      </c>
      <c r="AU44" s="301">
        <f>Plan!AS55</f>
        <v>0</v>
      </c>
      <c r="AV44" s="301">
        <f>Plan!AS56</f>
        <v>0</v>
      </c>
      <c r="AW44" s="301">
        <f>Plan!AS57</f>
        <v>0</v>
      </c>
      <c r="AX44" s="301">
        <f>Plan!AS58</f>
        <v>0</v>
      </c>
      <c r="AY44" s="301">
        <f>Plan!AS59</f>
        <v>0</v>
      </c>
      <c r="AZ44" s="301">
        <f>Plan!AS60</f>
        <v>0</v>
      </c>
      <c r="BA44" s="301">
        <f>Plan!AS61</f>
        <v>0</v>
      </c>
      <c r="BB44" s="301">
        <f>Plan!AS62</f>
        <v>0</v>
      </c>
      <c r="BC44" s="301">
        <f>Plan!AS63</f>
        <v>0</v>
      </c>
      <c r="BD44" s="301">
        <f>Plan!AS64</f>
        <v>0</v>
      </c>
    </row>
    <row r="45" spans="1:56" ht="6" customHeight="1" x14ac:dyDescent="0.25">
      <c r="A45"/>
      <c r="B45" s="297">
        <f>COUNTIF(Feiertage!$H$3:$H$164,F45)</f>
        <v>0</v>
      </c>
      <c r="C45" s="298">
        <f t="shared" si="0"/>
        <v>5</v>
      </c>
      <c r="D45" s="298">
        <f t="shared" si="1"/>
        <v>2</v>
      </c>
      <c r="E45" s="302"/>
      <c r="F45" s="300">
        <f t="shared" si="2"/>
        <v>42776</v>
      </c>
      <c r="G45" s="301">
        <f>Plan!AT15</f>
        <v>0</v>
      </c>
      <c r="H45" s="301">
        <f>Plan!AT16</f>
        <v>0</v>
      </c>
      <c r="I45" s="301">
        <f>Plan!AT17</f>
        <v>0</v>
      </c>
      <c r="J45" s="301">
        <f>Plan!AT18</f>
        <v>0</v>
      </c>
      <c r="K45" s="301">
        <f>Plan!AT19</f>
        <v>0</v>
      </c>
      <c r="L45" s="301">
        <f>Plan!AT20</f>
        <v>0</v>
      </c>
      <c r="M45" s="301">
        <f>Plan!AT21</f>
        <v>0</v>
      </c>
      <c r="N45" s="301">
        <f>Plan!AT22</f>
        <v>0</v>
      </c>
      <c r="O45" s="301">
        <f>Plan!AT23</f>
        <v>0</v>
      </c>
      <c r="P45" s="301">
        <f>Plan!AT24</f>
        <v>0</v>
      </c>
      <c r="Q45" s="301">
        <f>Plan!AT25</f>
        <v>0</v>
      </c>
      <c r="R45" s="301">
        <f>Plan!AT26</f>
        <v>0</v>
      </c>
      <c r="S45" s="301">
        <f>Plan!AT27</f>
        <v>0</v>
      </c>
      <c r="T45" s="301">
        <f>Plan!AT28</f>
        <v>0</v>
      </c>
      <c r="U45" s="301">
        <f>Plan!AT29</f>
        <v>0</v>
      </c>
      <c r="V45" s="301">
        <f>Plan!AT30</f>
        <v>0</v>
      </c>
      <c r="W45" s="301">
        <f>Plan!AT31</f>
        <v>0</v>
      </c>
      <c r="X45" s="301">
        <f>Plan!AT32</f>
        <v>0</v>
      </c>
      <c r="Y45" s="301">
        <f>Plan!AT33</f>
        <v>0</v>
      </c>
      <c r="Z45" s="301">
        <f>Plan!AT34</f>
        <v>0</v>
      </c>
      <c r="AA45" s="301">
        <f>Plan!AT35</f>
        <v>0</v>
      </c>
      <c r="AB45" s="301">
        <f>Plan!AT36</f>
        <v>0</v>
      </c>
      <c r="AC45" s="301">
        <f>Plan!AT37</f>
        <v>0</v>
      </c>
      <c r="AD45" s="301">
        <f>Plan!AT38</f>
        <v>0</v>
      </c>
      <c r="AE45" s="301">
        <f>Plan!AT39</f>
        <v>0</v>
      </c>
      <c r="AF45" s="301">
        <f>Plan!AT40</f>
        <v>0</v>
      </c>
      <c r="AG45" s="301">
        <f>Plan!AT41</f>
        <v>0</v>
      </c>
      <c r="AH45" s="301">
        <f>Plan!AT42</f>
        <v>0</v>
      </c>
      <c r="AI45" s="301">
        <f>Plan!AT43</f>
        <v>0</v>
      </c>
      <c r="AJ45" s="301">
        <f>Plan!AT44</f>
        <v>0</v>
      </c>
      <c r="AK45" s="301">
        <f>Plan!AT45</f>
        <v>0</v>
      </c>
      <c r="AL45" s="301">
        <f>Plan!AT46</f>
        <v>0</v>
      </c>
      <c r="AM45" s="301">
        <f>Plan!AT47</f>
        <v>0</v>
      </c>
      <c r="AN45" s="301">
        <f>Plan!AT48</f>
        <v>0</v>
      </c>
      <c r="AO45" s="301">
        <f>Plan!AT49</f>
        <v>0</v>
      </c>
      <c r="AP45" s="301">
        <f>Plan!AT50</f>
        <v>0</v>
      </c>
      <c r="AQ45" s="301">
        <f>Plan!AT51</f>
        <v>0</v>
      </c>
      <c r="AR45" s="301">
        <f>Plan!AT52</f>
        <v>0</v>
      </c>
      <c r="AS45" s="301">
        <f>Plan!AT53</f>
        <v>0</v>
      </c>
      <c r="AT45" s="301">
        <f>Plan!AT54</f>
        <v>0</v>
      </c>
      <c r="AU45" s="301">
        <f>Plan!AT55</f>
        <v>0</v>
      </c>
      <c r="AV45" s="301">
        <f>Plan!AT56</f>
        <v>0</v>
      </c>
      <c r="AW45" s="301">
        <f>Plan!AT57</f>
        <v>0</v>
      </c>
      <c r="AX45" s="301">
        <f>Plan!AT58</f>
        <v>0</v>
      </c>
      <c r="AY45" s="301">
        <f>Plan!AT59</f>
        <v>0</v>
      </c>
      <c r="AZ45" s="301">
        <f>Plan!AT60</f>
        <v>0</v>
      </c>
      <c r="BA45" s="301">
        <f>Plan!AT61</f>
        <v>0</v>
      </c>
      <c r="BB45" s="301">
        <f>Plan!AT62</f>
        <v>0</v>
      </c>
      <c r="BC45" s="301">
        <f>Plan!AT63</f>
        <v>0</v>
      </c>
      <c r="BD45" s="301">
        <f>Plan!AT64</f>
        <v>0</v>
      </c>
    </row>
    <row r="46" spans="1:56" ht="6" customHeight="1" x14ac:dyDescent="0.25">
      <c r="A46"/>
      <c r="B46" s="297">
        <f>COUNTIF(Feiertage!$H$3:$H$164,F46)</f>
        <v>0</v>
      </c>
      <c r="C46" s="298">
        <f t="shared" si="0"/>
        <v>6</v>
      </c>
      <c r="D46" s="298">
        <f t="shared" si="1"/>
        <v>2</v>
      </c>
      <c r="E46" s="302" t="s">
        <v>172</v>
      </c>
      <c r="F46" s="300">
        <f t="shared" si="2"/>
        <v>42777</v>
      </c>
      <c r="G46" s="301">
        <f>Plan!AU15</f>
        <v>0</v>
      </c>
      <c r="H46" s="301">
        <f>Plan!AU16</f>
        <v>0</v>
      </c>
      <c r="I46" s="301">
        <f>Plan!AU17</f>
        <v>0</v>
      </c>
      <c r="J46" s="301">
        <f>Plan!AU18</f>
        <v>0</v>
      </c>
      <c r="K46" s="301">
        <f>Plan!AU19</f>
        <v>0</v>
      </c>
      <c r="L46" s="301">
        <f>Plan!AU20</f>
        <v>0</v>
      </c>
      <c r="M46" s="301">
        <f>Plan!AU21</f>
        <v>0</v>
      </c>
      <c r="N46" s="301">
        <f>Plan!AU22</f>
        <v>0</v>
      </c>
      <c r="O46" s="301">
        <f>Plan!AU23</f>
        <v>0</v>
      </c>
      <c r="P46" s="301">
        <f>Plan!AU24</f>
        <v>0</v>
      </c>
      <c r="Q46" s="301">
        <f>Plan!AU25</f>
        <v>0</v>
      </c>
      <c r="R46" s="301">
        <f>Plan!AU26</f>
        <v>0</v>
      </c>
      <c r="S46" s="301">
        <f>Plan!AU27</f>
        <v>0</v>
      </c>
      <c r="T46" s="301">
        <f>Plan!AU28</f>
        <v>0</v>
      </c>
      <c r="U46" s="301">
        <f>Plan!AU29</f>
        <v>0</v>
      </c>
      <c r="V46" s="301">
        <f>Plan!AU30</f>
        <v>0</v>
      </c>
      <c r="W46" s="301">
        <f>Plan!AU31</f>
        <v>0</v>
      </c>
      <c r="X46" s="301">
        <f>Plan!AU32</f>
        <v>0</v>
      </c>
      <c r="Y46" s="301">
        <f>Plan!AU33</f>
        <v>0</v>
      </c>
      <c r="Z46" s="301">
        <f>Plan!AU34</f>
        <v>0</v>
      </c>
      <c r="AA46" s="301">
        <f>Plan!AU35</f>
        <v>0</v>
      </c>
      <c r="AB46" s="301">
        <f>Plan!AU36</f>
        <v>0</v>
      </c>
      <c r="AC46" s="301">
        <f>Plan!AU37</f>
        <v>0</v>
      </c>
      <c r="AD46" s="301">
        <f>Plan!AU38</f>
        <v>0</v>
      </c>
      <c r="AE46" s="301">
        <f>Plan!AU39</f>
        <v>0</v>
      </c>
      <c r="AF46" s="301">
        <f>Plan!AU40</f>
        <v>0</v>
      </c>
      <c r="AG46" s="301">
        <f>Plan!AU41</f>
        <v>0</v>
      </c>
      <c r="AH46" s="301">
        <f>Plan!AU42</f>
        <v>0</v>
      </c>
      <c r="AI46" s="301">
        <f>Plan!AU43</f>
        <v>0</v>
      </c>
      <c r="AJ46" s="301">
        <f>Plan!AU44</f>
        <v>0</v>
      </c>
      <c r="AK46" s="301">
        <f>Plan!AU45</f>
        <v>0</v>
      </c>
      <c r="AL46" s="301">
        <f>Plan!AU46</f>
        <v>0</v>
      </c>
      <c r="AM46" s="301">
        <f>Plan!AU47</f>
        <v>0</v>
      </c>
      <c r="AN46" s="301">
        <f>Plan!AU48</f>
        <v>0</v>
      </c>
      <c r="AO46" s="301">
        <f>Plan!AU49</f>
        <v>0</v>
      </c>
      <c r="AP46" s="301">
        <f>Plan!AU50</f>
        <v>0</v>
      </c>
      <c r="AQ46" s="301">
        <f>Plan!AU51</f>
        <v>0</v>
      </c>
      <c r="AR46" s="301">
        <f>Plan!AU52</f>
        <v>0</v>
      </c>
      <c r="AS46" s="301">
        <f>Plan!AU53</f>
        <v>0</v>
      </c>
      <c r="AT46" s="301">
        <f>Plan!AU54</f>
        <v>0</v>
      </c>
      <c r="AU46" s="301">
        <f>Plan!AU55</f>
        <v>0</v>
      </c>
      <c r="AV46" s="301">
        <f>Plan!AU56</f>
        <v>0</v>
      </c>
      <c r="AW46" s="301">
        <f>Plan!AU57</f>
        <v>0</v>
      </c>
      <c r="AX46" s="301">
        <f>Plan!AU58</f>
        <v>0</v>
      </c>
      <c r="AY46" s="301">
        <f>Plan!AU59</f>
        <v>0</v>
      </c>
      <c r="AZ46" s="301">
        <f>Plan!AU60</f>
        <v>0</v>
      </c>
      <c r="BA46" s="301">
        <f>Plan!AU61</f>
        <v>0</v>
      </c>
      <c r="BB46" s="301">
        <f>Plan!AU62</f>
        <v>0</v>
      </c>
      <c r="BC46" s="301">
        <f>Plan!AU63</f>
        <v>0</v>
      </c>
      <c r="BD46" s="301">
        <f>Plan!AU64</f>
        <v>0</v>
      </c>
    </row>
    <row r="47" spans="1:56" ht="6" customHeight="1" x14ac:dyDescent="0.25">
      <c r="A47"/>
      <c r="B47" s="297">
        <f>COUNTIF(Feiertage!$H$3:$H$164,F47)</f>
        <v>0</v>
      </c>
      <c r="C47" s="298">
        <f t="shared" si="0"/>
        <v>7</v>
      </c>
      <c r="D47" s="298">
        <f t="shared" si="1"/>
        <v>2</v>
      </c>
      <c r="E47" s="302" t="s">
        <v>173</v>
      </c>
      <c r="F47" s="300">
        <f t="shared" si="2"/>
        <v>42778</v>
      </c>
      <c r="G47" s="301">
        <f>Plan!AV15</f>
        <v>0</v>
      </c>
      <c r="H47" s="301">
        <f>Plan!AV16</f>
        <v>0</v>
      </c>
      <c r="I47" s="301">
        <f>Plan!AV17</f>
        <v>0</v>
      </c>
      <c r="J47" s="301">
        <f>Plan!AV18</f>
        <v>0</v>
      </c>
      <c r="K47" s="301">
        <f>Plan!AV19</f>
        <v>0</v>
      </c>
      <c r="L47" s="301">
        <f>Plan!AV20</f>
        <v>0</v>
      </c>
      <c r="M47" s="301">
        <f>Plan!AV21</f>
        <v>0</v>
      </c>
      <c r="N47" s="301">
        <f>Plan!AV22</f>
        <v>0</v>
      </c>
      <c r="O47" s="301">
        <f>Plan!AV23</f>
        <v>0</v>
      </c>
      <c r="P47" s="301">
        <f>Plan!AV24</f>
        <v>0</v>
      </c>
      <c r="Q47" s="301">
        <f>Plan!AV25</f>
        <v>0</v>
      </c>
      <c r="R47" s="301">
        <f>Plan!AV26</f>
        <v>0</v>
      </c>
      <c r="S47" s="301">
        <f>Plan!AV27</f>
        <v>0</v>
      </c>
      <c r="T47" s="301">
        <f>Plan!AV28</f>
        <v>0</v>
      </c>
      <c r="U47" s="301">
        <f>Plan!AV29</f>
        <v>0</v>
      </c>
      <c r="V47" s="301">
        <f>Plan!AV30</f>
        <v>0</v>
      </c>
      <c r="W47" s="301">
        <f>Plan!AV31</f>
        <v>0</v>
      </c>
      <c r="X47" s="301">
        <f>Plan!AV32</f>
        <v>0</v>
      </c>
      <c r="Y47" s="301">
        <f>Plan!AV33</f>
        <v>0</v>
      </c>
      <c r="Z47" s="301">
        <f>Plan!AV34</f>
        <v>0</v>
      </c>
      <c r="AA47" s="301">
        <f>Plan!AV35</f>
        <v>0</v>
      </c>
      <c r="AB47" s="301">
        <f>Plan!AV36</f>
        <v>0</v>
      </c>
      <c r="AC47" s="301">
        <f>Plan!AV37</f>
        <v>0</v>
      </c>
      <c r="AD47" s="301">
        <f>Plan!AV38</f>
        <v>0</v>
      </c>
      <c r="AE47" s="301">
        <f>Plan!AV39</f>
        <v>0</v>
      </c>
      <c r="AF47" s="301">
        <f>Plan!AV40</f>
        <v>0</v>
      </c>
      <c r="AG47" s="301">
        <f>Plan!AV41</f>
        <v>0</v>
      </c>
      <c r="AH47" s="301">
        <f>Plan!AV42</f>
        <v>0</v>
      </c>
      <c r="AI47" s="301">
        <f>Plan!AV43</f>
        <v>0</v>
      </c>
      <c r="AJ47" s="301">
        <f>Plan!AV44</f>
        <v>0</v>
      </c>
      <c r="AK47" s="301">
        <f>Plan!AV45</f>
        <v>0</v>
      </c>
      <c r="AL47" s="301">
        <f>Plan!AV46</f>
        <v>0</v>
      </c>
      <c r="AM47" s="301">
        <f>Plan!AV47</f>
        <v>0</v>
      </c>
      <c r="AN47" s="301">
        <f>Plan!AV48</f>
        <v>0</v>
      </c>
      <c r="AO47" s="301">
        <f>Plan!AV49</f>
        <v>0</v>
      </c>
      <c r="AP47" s="301">
        <f>Plan!AV50</f>
        <v>0</v>
      </c>
      <c r="AQ47" s="301">
        <f>Plan!AV51</f>
        <v>0</v>
      </c>
      <c r="AR47" s="301">
        <f>Plan!AV52</f>
        <v>0</v>
      </c>
      <c r="AS47" s="301">
        <f>Plan!AV53</f>
        <v>0</v>
      </c>
      <c r="AT47" s="301">
        <f>Plan!AV54</f>
        <v>0</v>
      </c>
      <c r="AU47" s="301">
        <f>Plan!AV55</f>
        <v>0</v>
      </c>
      <c r="AV47" s="301">
        <f>Plan!AV56</f>
        <v>0</v>
      </c>
      <c r="AW47" s="301">
        <f>Plan!AV57</f>
        <v>0</v>
      </c>
      <c r="AX47" s="301">
        <f>Plan!AV58</f>
        <v>0</v>
      </c>
      <c r="AY47" s="301">
        <f>Plan!AV59</f>
        <v>0</v>
      </c>
      <c r="AZ47" s="301">
        <f>Plan!AV60</f>
        <v>0</v>
      </c>
      <c r="BA47" s="301">
        <f>Plan!AV61</f>
        <v>0</v>
      </c>
      <c r="BB47" s="301">
        <f>Plan!AV62</f>
        <v>0</v>
      </c>
      <c r="BC47" s="301">
        <f>Plan!AV63</f>
        <v>0</v>
      </c>
      <c r="BD47" s="301">
        <f>Plan!AV64</f>
        <v>0</v>
      </c>
    </row>
    <row r="48" spans="1:56" ht="6" customHeight="1" x14ac:dyDescent="0.25">
      <c r="A48"/>
      <c r="B48" s="297">
        <f>COUNTIF(Feiertage!$H$3:$H$164,F48)</f>
        <v>0</v>
      </c>
      <c r="C48" s="298">
        <f t="shared" si="0"/>
        <v>1</v>
      </c>
      <c r="D48" s="298">
        <f t="shared" si="1"/>
        <v>2</v>
      </c>
      <c r="E48" s="302" t="s">
        <v>174</v>
      </c>
      <c r="F48" s="300">
        <f t="shared" si="2"/>
        <v>42779</v>
      </c>
      <c r="G48" s="301">
        <f>Plan!AW15</f>
        <v>0</v>
      </c>
      <c r="H48" s="301">
        <f>Plan!AW16</f>
        <v>0</v>
      </c>
      <c r="I48" s="301">
        <f>Plan!AW17</f>
        <v>0</v>
      </c>
      <c r="J48" s="301">
        <f>Plan!AW18</f>
        <v>0</v>
      </c>
      <c r="K48" s="301">
        <f>Plan!AW19</f>
        <v>0</v>
      </c>
      <c r="L48" s="301">
        <f>Plan!AW20</f>
        <v>0</v>
      </c>
      <c r="M48" s="301">
        <f>Plan!AW21</f>
        <v>0</v>
      </c>
      <c r="N48" s="301">
        <f>Plan!AW22</f>
        <v>0</v>
      </c>
      <c r="O48" s="301">
        <f>Plan!AW23</f>
        <v>0</v>
      </c>
      <c r="P48" s="301">
        <f>Plan!AW24</f>
        <v>0</v>
      </c>
      <c r="Q48" s="301">
        <f>Plan!AW25</f>
        <v>0</v>
      </c>
      <c r="R48" s="301">
        <f>Plan!AW26</f>
        <v>0</v>
      </c>
      <c r="S48" s="301">
        <f>Plan!AW27</f>
        <v>0</v>
      </c>
      <c r="T48" s="301">
        <f>Plan!AW28</f>
        <v>0</v>
      </c>
      <c r="U48" s="301">
        <f>Plan!AW29</f>
        <v>0</v>
      </c>
      <c r="V48" s="301">
        <f>Plan!AW30</f>
        <v>0</v>
      </c>
      <c r="W48" s="301">
        <f>Plan!AW31</f>
        <v>0</v>
      </c>
      <c r="X48" s="301">
        <f>Plan!AW32</f>
        <v>0</v>
      </c>
      <c r="Y48" s="301">
        <f>Plan!AW33</f>
        <v>0</v>
      </c>
      <c r="Z48" s="301">
        <f>Plan!AW34</f>
        <v>0</v>
      </c>
      <c r="AA48" s="301">
        <f>Plan!AW35</f>
        <v>0</v>
      </c>
      <c r="AB48" s="301">
        <f>Plan!AW36</f>
        <v>0</v>
      </c>
      <c r="AC48" s="301">
        <f>Plan!AW37</f>
        <v>0</v>
      </c>
      <c r="AD48" s="301">
        <f>Plan!AW38</f>
        <v>0</v>
      </c>
      <c r="AE48" s="301">
        <f>Plan!AW39</f>
        <v>0</v>
      </c>
      <c r="AF48" s="301">
        <f>Plan!AW40</f>
        <v>0</v>
      </c>
      <c r="AG48" s="301">
        <f>Plan!AW41</f>
        <v>0</v>
      </c>
      <c r="AH48" s="301">
        <f>Plan!AW42</f>
        <v>0</v>
      </c>
      <c r="AI48" s="301">
        <f>Plan!AW43</f>
        <v>0</v>
      </c>
      <c r="AJ48" s="301">
        <f>Plan!AW44</f>
        <v>0</v>
      </c>
      <c r="AK48" s="301">
        <f>Plan!AW45</f>
        <v>0</v>
      </c>
      <c r="AL48" s="301">
        <f>Plan!AW46</f>
        <v>0</v>
      </c>
      <c r="AM48" s="301">
        <f>Plan!AW47</f>
        <v>0</v>
      </c>
      <c r="AN48" s="301">
        <f>Plan!AW48</f>
        <v>0</v>
      </c>
      <c r="AO48" s="301">
        <f>Plan!AW49</f>
        <v>0</v>
      </c>
      <c r="AP48" s="301">
        <f>Plan!AW50</f>
        <v>0</v>
      </c>
      <c r="AQ48" s="301">
        <f>Plan!AW51</f>
        <v>0</v>
      </c>
      <c r="AR48" s="301">
        <f>Plan!AW52</f>
        <v>0</v>
      </c>
      <c r="AS48" s="301">
        <f>Plan!AW53</f>
        <v>0</v>
      </c>
      <c r="AT48" s="301">
        <f>Plan!AW54</f>
        <v>0</v>
      </c>
      <c r="AU48" s="301">
        <f>Plan!AW55</f>
        <v>0</v>
      </c>
      <c r="AV48" s="301">
        <f>Plan!AW56</f>
        <v>0</v>
      </c>
      <c r="AW48" s="301">
        <f>Plan!AW57</f>
        <v>0</v>
      </c>
      <c r="AX48" s="301">
        <f>Plan!AW58</f>
        <v>0</v>
      </c>
      <c r="AY48" s="301">
        <f>Plan!AW59</f>
        <v>0</v>
      </c>
      <c r="AZ48" s="301">
        <f>Plan!AW60</f>
        <v>0</v>
      </c>
      <c r="BA48" s="301">
        <f>Plan!AW61</f>
        <v>0</v>
      </c>
      <c r="BB48" s="301">
        <f>Plan!AW62</f>
        <v>0</v>
      </c>
      <c r="BC48" s="301">
        <f>Plan!AW63</f>
        <v>0</v>
      </c>
      <c r="BD48" s="301">
        <f>Plan!AW64</f>
        <v>0</v>
      </c>
    </row>
    <row r="49" spans="1:56" ht="6" customHeight="1" x14ac:dyDescent="0.25">
      <c r="A49"/>
      <c r="B49" s="297">
        <f>COUNTIF(Feiertage!$H$3:$H$164,F49)</f>
        <v>0</v>
      </c>
      <c r="C49" s="298">
        <f t="shared" si="0"/>
        <v>2</v>
      </c>
      <c r="D49" s="298">
        <f t="shared" si="1"/>
        <v>2</v>
      </c>
      <c r="E49" s="302" t="s">
        <v>171</v>
      </c>
      <c r="F49" s="300">
        <f t="shared" si="2"/>
        <v>42780</v>
      </c>
      <c r="G49" s="301">
        <f>Plan!AX15</f>
        <v>0</v>
      </c>
      <c r="H49" s="301">
        <f>Plan!AX16</f>
        <v>0</v>
      </c>
      <c r="I49" s="301">
        <f>Plan!AX17</f>
        <v>0</v>
      </c>
      <c r="J49" s="301">
        <f>Plan!AX18</f>
        <v>0</v>
      </c>
      <c r="K49" s="301">
        <f>Plan!AX19</f>
        <v>0</v>
      </c>
      <c r="L49" s="301">
        <f>Plan!AX20</f>
        <v>0</v>
      </c>
      <c r="M49" s="301">
        <f>Plan!AX21</f>
        <v>0</v>
      </c>
      <c r="N49" s="301">
        <f>Plan!AX22</f>
        <v>0</v>
      </c>
      <c r="O49" s="301">
        <f>Plan!AX23</f>
        <v>0</v>
      </c>
      <c r="P49" s="301">
        <f>Plan!AX24</f>
        <v>0</v>
      </c>
      <c r="Q49" s="301">
        <f>Plan!AX25</f>
        <v>0</v>
      </c>
      <c r="R49" s="301">
        <f>Plan!AX26</f>
        <v>0</v>
      </c>
      <c r="S49" s="301">
        <f>Plan!AX27</f>
        <v>0</v>
      </c>
      <c r="T49" s="301">
        <f>Plan!AX28</f>
        <v>0</v>
      </c>
      <c r="U49" s="301">
        <f>Plan!AX29</f>
        <v>0</v>
      </c>
      <c r="V49" s="301">
        <f>Plan!AX30</f>
        <v>0</v>
      </c>
      <c r="W49" s="301">
        <f>Plan!AX31</f>
        <v>0</v>
      </c>
      <c r="X49" s="301">
        <f>Plan!AX32</f>
        <v>0</v>
      </c>
      <c r="Y49" s="301">
        <f>Plan!AX33</f>
        <v>0</v>
      </c>
      <c r="Z49" s="301">
        <f>Plan!AX34</f>
        <v>0</v>
      </c>
      <c r="AA49" s="301">
        <f>Plan!AX35</f>
        <v>0</v>
      </c>
      <c r="AB49" s="301">
        <f>Plan!AX36</f>
        <v>0</v>
      </c>
      <c r="AC49" s="301">
        <f>Plan!AX37</f>
        <v>0</v>
      </c>
      <c r="AD49" s="301">
        <f>Plan!AX38</f>
        <v>0</v>
      </c>
      <c r="AE49" s="301">
        <f>Plan!AX39</f>
        <v>0</v>
      </c>
      <c r="AF49" s="301">
        <f>Plan!AX40</f>
        <v>0</v>
      </c>
      <c r="AG49" s="301">
        <f>Plan!AX41</f>
        <v>0</v>
      </c>
      <c r="AH49" s="301">
        <f>Plan!AX42</f>
        <v>0</v>
      </c>
      <c r="AI49" s="301">
        <f>Plan!AX43</f>
        <v>0</v>
      </c>
      <c r="AJ49" s="301">
        <f>Plan!AX44</f>
        <v>0</v>
      </c>
      <c r="AK49" s="301">
        <f>Plan!AX45</f>
        <v>0</v>
      </c>
      <c r="AL49" s="301">
        <f>Plan!AX46</f>
        <v>0</v>
      </c>
      <c r="AM49" s="301">
        <f>Plan!AX47</f>
        <v>0</v>
      </c>
      <c r="AN49" s="301">
        <f>Plan!AX48</f>
        <v>0</v>
      </c>
      <c r="AO49" s="301">
        <f>Plan!AX49</f>
        <v>0</v>
      </c>
      <c r="AP49" s="301">
        <f>Plan!AX50</f>
        <v>0</v>
      </c>
      <c r="AQ49" s="301">
        <f>Plan!AX51</f>
        <v>0</v>
      </c>
      <c r="AR49" s="301">
        <f>Plan!AX52</f>
        <v>0</v>
      </c>
      <c r="AS49" s="301">
        <f>Plan!AX53</f>
        <v>0</v>
      </c>
      <c r="AT49" s="301">
        <f>Plan!AX54</f>
        <v>0</v>
      </c>
      <c r="AU49" s="301">
        <f>Plan!AX55</f>
        <v>0</v>
      </c>
      <c r="AV49" s="301">
        <f>Plan!AX56</f>
        <v>0</v>
      </c>
      <c r="AW49" s="301">
        <f>Plan!AX57</f>
        <v>0</v>
      </c>
      <c r="AX49" s="301">
        <f>Plan!AX58</f>
        <v>0</v>
      </c>
      <c r="AY49" s="301">
        <f>Plan!AX59</f>
        <v>0</v>
      </c>
      <c r="AZ49" s="301">
        <f>Plan!AX60</f>
        <v>0</v>
      </c>
      <c r="BA49" s="301">
        <f>Plan!AX61</f>
        <v>0</v>
      </c>
      <c r="BB49" s="301">
        <f>Plan!AX62</f>
        <v>0</v>
      </c>
      <c r="BC49" s="301">
        <f>Plan!AX63</f>
        <v>0</v>
      </c>
      <c r="BD49" s="301">
        <f>Plan!AX64</f>
        <v>0</v>
      </c>
    </row>
    <row r="50" spans="1:56" ht="6" customHeight="1" x14ac:dyDescent="0.25">
      <c r="A50"/>
      <c r="B50" s="297">
        <f>COUNTIF(Feiertage!$H$3:$H$164,F50)</f>
        <v>0</v>
      </c>
      <c r="C50" s="298">
        <f t="shared" si="0"/>
        <v>3</v>
      </c>
      <c r="D50" s="298">
        <f t="shared" si="1"/>
        <v>2</v>
      </c>
      <c r="E50" s="302" t="s">
        <v>170</v>
      </c>
      <c r="F50" s="300">
        <f t="shared" si="2"/>
        <v>42781</v>
      </c>
      <c r="G50" s="301">
        <f>Plan!AY15</f>
        <v>0</v>
      </c>
      <c r="H50" s="301">
        <f>Plan!AY16</f>
        <v>0</v>
      </c>
      <c r="I50" s="301">
        <f>Plan!AY17</f>
        <v>0</v>
      </c>
      <c r="J50" s="301">
        <f>Plan!AY18</f>
        <v>0</v>
      </c>
      <c r="K50" s="301">
        <f>Plan!AY19</f>
        <v>0</v>
      </c>
      <c r="L50" s="301">
        <f>Plan!AY20</f>
        <v>0</v>
      </c>
      <c r="M50" s="301">
        <f>Plan!AY21</f>
        <v>0</v>
      </c>
      <c r="N50" s="301">
        <f>Plan!AY22</f>
        <v>0</v>
      </c>
      <c r="O50" s="301">
        <f>Plan!AY23</f>
        <v>0</v>
      </c>
      <c r="P50" s="301">
        <f>Plan!AY24</f>
        <v>0</v>
      </c>
      <c r="Q50" s="301">
        <f>Plan!AY25</f>
        <v>0</v>
      </c>
      <c r="R50" s="301">
        <f>Plan!AY26</f>
        <v>0</v>
      </c>
      <c r="S50" s="301">
        <f>Plan!AY27</f>
        <v>0</v>
      </c>
      <c r="T50" s="301">
        <f>Plan!AY28</f>
        <v>0</v>
      </c>
      <c r="U50" s="301">
        <f>Plan!AY29</f>
        <v>0</v>
      </c>
      <c r="V50" s="301">
        <f>Plan!AY30</f>
        <v>0</v>
      </c>
      <c r="W50" s="301">
        <f>Plan!AY31</f>
        <v>0</v>
      </c>
      <c r="X50" s="301">
        <f>Plan!AY32</f>
        <v>0</v>
      </c>
      <c r="Y50" s="301">
        <f>Plan!AY33</f>
        <v>0</v>
      </c>
      <c r="Z50" s="301">
        <f>Plan!AY34</f>
        <v>0</v>
      </c>
      <c r="AA50" s="301">
        <f>Plan!AY35</f>
        <v>0</v>
      </c>
      <c r="AB50" s="301">
        <f>Plan!AY36</f>
        <v>0</v>
      </c>
      <c r="AC50" s="301">
        <f>Plan!AY37</f>
        <v>0</v>
      </c>
      <c r="AD50" s="301">
        <f>Plan!AY38</f>
        <v>0</v>
      </c>
      <c r="AE50" s="301">
        <f>Plan!AY39</f>
        <v>0</v>
      </c>
      <c r="AF50" s="301">
        <f>Plan!AY40</f>
        <v>0</v>
      </c>
      <c r="AG50" s="301">
        <f>Plan!AY41</f>
        <v>0</v>
      </c>
      <c r="AH50" s="301">
        <f>Plan!AY42</f>
        <v>0</v>
      </c>
      <c r="AI50" s="301">
        <f>Plan!AY43</f>
        <v>0</v>
      </c>
      <c r="AJ50" s="301">
        <f>Plan!AY44</f>
        <v>0</v>
      </c>
      <c r="AK50" s="301">
        <f>Plan!AY45</f>
        <v>0</v>
      </c>
      <c r="AL50" s="301">
        <f>Plan!AY46</f>
        <v>0</v>
      </c>
      <c r="AM50" s="301">
        <f>Plan!AY47</f>
        <v>0</v>
      </c>
      <c r="AN50" s="301">
        <f>Plan!AY48</f>
        <v>0</v>
      </c>
      <c r="AO50" s="301">
        <f>Plan!AY49</f>
        <v>0</v>
      </c>
      <c r="AP50" s="301">
        <f>Plan!AY50</f>
        <v>0</v>
      </c>
      <c r="AQ50" s="301">
        <f>Plan!AY51</f>
        <v>0</v>
      </c>
      <c r="AR50" s="301">
        <f>Plan!AY52</f>
        <v>0</v>
      </c>
      <c r="AS50" s="301">
        <f>Plan!AY53</f>
        <v>0</v>
      </c>
      <c r="AT50" s="301">
        <f>Plan!AY54</f>
        <v>0</v>
      </c>
      <c r="AU50" s="301">
        <f>Plan!AY55</f>
        <v>0</v>
      </c>
      <c r="AV50" s="301">
        <f>Plan!AY56</f>
        <v>0</v>
      </c>
      <c r="AW50" s="301">
        <f>Plan!AY57</f>
        <v>0</v>
      </c>
      <c r="AX50" s="301">
        <f>Plan!AY58</f>
        <v>0</v>
      </c>
      <c r="AY50" s="301">
        <f>Plan!AY59</f>
        <v>0</v>
      </c>
      <c r="AZ50" s="301">
        <f>Plan!AY60</f>
        <v>0</v>
      </c>
      <c r="BA50" s="301">
        <f>Plan!AY61</f>
        <v>0</v>
      </c>
      <c r="BB50" s="301">
        <f>Plan!AY62</f>
        <v>0</v>
      </c>
      <c r="BC50" s="301">
        <f>Plan!AY63</f>
        <v>0</v>
      </c>
      <c r="BD50" s="301">
        <f>Plan!AY64</f>
        <v>0</v>
      </c>
    </row>
    <row r="51" spans="1:56" ht="6" customHeight="1" x14ac:dyDescent="0.25">
      <c r="A51"/>
      <c r="B51" s="297">
        <f>COUNTIF(Feiertage!$H$3:$H$164,F51)</f>
        <v>0</v>
      </c>
      <c r="C51" s="298">
        <f t="shared" si="0"/>
        <v>4</v>
      </c>
      <c r="D51" s="298">
        <f t="shared" si="1"/>
        <v>2</v>
      </c>
      <c r="E51" s="302" t="s">
        <v>168</v>
      </c>
      <c r="F51" s="300">
        <f t="shared" si="2"/>
        <v>42782</v>
      </c>
      <c r="G51" s="301">
        <f>Plan!AZ15</f>
        <v>0</v>
      </c>
      <c r="H51" s="301">
        <f>Plan!AZ16</f>
        <v>0</v>
      </c>
      <c r="I51" s="301">
        <f>Plan!AZ17</f>
        <v>0</v>
      </c>
      <c r="J51" s="301">
        <f>Plan!AZ18</f>
        <v>0</v>
      </c>
      <c r="K51" s="301">
        <f>Plan!AZ19</f>
        <v>0</v>
      </c>
      <c r="L51" s="301">
        <f>Plan!AZ20</f>
        <v>0</v>
      </c>
      <c r="M51" s="301">
        <f>Plan!AZ21</f>
        <v>0</v>
      </c>
      <c r="N51" s="301">
        <f>Plan!AZ22</f>
        <v>0</v>
      </c>
      <c r="O51" s="301">
        <f>Plan!AZ23</f>
        <v>0</v>
      </c>
      <c r="P51" s="301">
        <f>Plan!AZ24</f>
        <v>0</v>
      </c>
      <c r="Q51" s="301">
        <f>Plan!AZ25</f>
        <v>0</v>
      </c>
      <c r="R51" s="301">
        <f>Plan!AZ26</f>
        <v>0</v>
      </c>
      <c r="S51" s="301">
        <f>Plan!AZ27</f>
        <v>0</v>
      </c>
      <c r="T51" s="301">
        <f>Plan!AZ28</f>
        <v>0</v>
      </c>
      <c r="U51" s="301">
        <f>Plan!AZ29</f>
        <v>0</v>
      </c>
      <c r="V51" s="301">
        <f>Plan!AZ30</f>
        <v>0</v>
      </c>
      <c r="W51" s="301">
        <f>Plan!AZ31</f>
        <v>0</v>
      </c>
      <c r="X51" s="301">
        <f>Plan!AZ32</f>
        <v>0</v>
      </c>
      <c r="Y51" s="301">
        <f>Plan!AZ33</f>
        <v>0</v>
      </c>
      <c r="Z51" s="301">
        <f>Plan!AZ34</f>
        <v>0</v>
      </c>
      <c r="AA51" s="301">
        <f>Plan!AZ35</f>
        <v>0</v>
      </c>
      <c r="AB51" s="301">
        <f>Plan!AZ36</f>
        <v>0</v>
      </c>
      <c r="AC51" s="301">
        <f>Plan!AZ37</f>
        <v>0</v>
      </c>
      <c r="AD51" s="301">
        <f>Plan!AZ38</f>
        <v>0</v>
      </c>
      <c r="AE51" s="301">
        <f>Plan!AZ39</f>
        <v>0</v>
      </c>
      <c r="AF51" s="301">
        <f>Plan!AZ40</f>
        <v>0</v>
      </c>
      <c r="AG51" s="301">
        <f>Plan!AZ41</f>
        <v>0</v>
      </c>
      <c r="AH51" s="301">
        <f>Plan!AZ42</f>
        <v>0</v>
      </c>
      <c r="AI51" s="301">
        <f>Plan!AZ43</f>
        <v>0</v>
      </c>
      <c r="AJ51" s="301">
        <f>Plan!AZ44</f>
        <v>0</v>
      </c>
      <c r="AK51" s="301">
        <f>Plan!AZ45</f>
        <v>0</v>
      </c>
      <c r="AL51" s="301">
        <f>Plan!AZ46</f>
        <v>0</v>
      </c>
      <c r="AM51" s="301">
        <f>Plan!AZ47</f>
        <v>0</v>
      </c>
      <c r="AN51" s="301">
        <f>Plan!AZ48</f>
        <v>0</v>
      </c>
      <c r="AO51" s="301">
        <f>Plan!AZ49</f>
        <v>0</v>
      </c>
      <c r="AP51" s="301">
        <f>Plan!AZ50</f>
        <v>0</v>
      </c>
      <c r="AQ51" s="301">
        <f>Plan!AZ51</f>
        <v>0</v>
      </c>
      <c r="AR51" s="301">
        <f>Plan!AZ52</f>
        <v>0</v>
      </c>
      <c r="AS51" s="301">
        <f>Plan!AZ53</f>
        <v>0</v>
      </c>
      <c r="AT51" s="301">
        <f>Plan!AZ54</f>
        <v>0</v>
      </c>
      <c r="AU51" s="301">
        <f>Plan!AZ55</f>
        <v>0</v>
      </c>
      <c r="AV51" s="301">
        <f>Plan!AZ56</f>
        <v>0</v>
      </c>
      <c r="AW51" s="301">
        <f>Plan!AZ57</f>
        <v>0</v>
      </c>
      <c r="AX51" s="301">
        <f>Plan!AZ58</f>
        <v>0</v>
      </c>
      <c r="AY51" s="301">
        <f>Plan!AZ59</f>
        <v>0</v>
      </c>
      <c r="AZ51" s="301">
        <f>Plan!AZ60</f>
        <v>0</v>
      </c>
      <c r="BA51" s="301">
        <f>Plan!AZ61</f>
        <v>0</v>
      </c>
      <c r="BB51" s="301">
        <f>Plan!AZ62</f>
        <v>0</v>
      </c>
      <c r="BC51" s="301">
        <f>Plan!AZ63</f>
        <v>0</v>
      </c>
      <c r="BD51" s="301">
        <f>Plan!AZ64</f>
        <v>0</v>
      </c>
    </row>
    <row r="52" spans="1:56" ht="6" customHeight="1" x14ac:dyDescent="0.25">
      <c r="A52"/>
      <c r="B52" s="297">
        <f>COUNTIF(Feiertage!$H$3:$H$164,F52)</f>
        <v>0</v>
      </c>
      <c r="C52" s="298">
        <f t="shared" si="0"/>
        <v>5</v>
      </c>
      <c r="D52" s="298">
        <f t="shared" si="1"/>
        <v>2</v>
      </c>
      <c r="E52" s="302" t="s">
        <v>171</v>
      </c>
      <c r="F52" s="300">
        <f t="shared" si="2"/>
        <v>42783</v>
      </c>
      <c r="G52" s="301">
        <f>Plan!BA15</f>
        <v>0</v>
      </c>
      <c r="H52" s="301">
        <f>Plan!BA16</f>
        <v>0</v>
      </c>
      <c r="I52" s="301">
        <f>Plan!BA17</f>
        <v>0</v>
      </c>
      <c r="J52" s="301">
        <f>Plan!BA18</f>
        <v>0</v>
      </c>
      <c r="K52" s="301">
        <f>Plan!BA19</f>
        <v>0</v>
      </c>
      <c r="L52" s="301">
        <f>Plan!BA20</f>
        <v>0</v>
      </c>
      <c r="M52" s="301">
        <f>Plan!BA21</f>
        <v>0</v>
      </c>
      <c r="N52" s="301">
        <f>Plan!BA22</f>
        <v>0</v>
      </c>
      <c r="O52" s="301">
        <f>Plan!BA23</f>
        <v>0</v>
      </c>
      <c r="P52" s="301">
        <f>Plan!BA24</f>
        <v>0</v>
      </c>
      <c r="Q52" s="301">
        <f>Plan!BA25</f>
        <v>0</v>
      </c>
      <c r="R52" s="301">
        <f>Plan!BA26</f>
        <v>0</v>
      </c>
      <c r="S52" s="301">
        <f>Plan!BA27</f>
        <v>0</v>
      </c>
      <c r="T52" s="301">
        <f>Plan!BA28</f>
        <v>0</v>
      </c>
      <c r="U52" s="301">
        <f>Plan!BA29</f>
        <v>0</v>
      </c>
      <c r="V52" s="301">
        <f>Plan!BA30</f>
        <v>0</v>
      </c>
      <c r="W52" s="301">
        <f>Plan!BA31</f>
        <v>0</v>
      </c>
      <c r="X52" s="301">
        <f>Plan!BA32</f>
        <v>0</v>
      </c>
      <c r="Y52" s="301">
        <f>Plan!BA33</f>
        <v>0</v>
      </c>
      <c r="Z52" s="301">
        <f>Plan!BA34</f>
        <v>0</v>
      </c>
      <c r="AA52" s="301">
        <f>Plan!BA35</f>
        <v>0</v>
      </c>
      <c r="AB52" s="301">
        <f>Plan!BA36</f>
        <v>0</v>
      </c>
      <c r="AC52" s="301">
        <f>Plan!BA37</f>
        <v>0</v>
      </c>
      <c r="AD52" s="301">
        <f>Plan!BA38</f>
        <v>0</v>
      </c>
      <c r="AE52" s="301">
        <f>Plan!BA39</f>
        <v>0</v>
      </c>
      <c r="AF52" s="301">
        <f>Plan!BA40</f>
        <v>0</v>
      </c>
      <c r="AG52" s="301">
        <f>Plan!BA41</f>
        <v>0</v>
      </c>
      <c r="AH52" s="301">
        <f>Plan!BA42</f>
        <v>0</v>
      </c>
      <c r="AI52" s="301">
        <f>Plan!BA43</f>
        <v>0</v>
      </c>
      <c r="AJ52" s="301">
        <f>Plan!BA44</f>
        <v>0</v>
      </c>
      <c r="AK52" s="301">
        <f>Plan!BA45</f>
        <v>0</v>
      </c>
      <c r="AL52" s="301">
        <f>Plan!BA46</f>
        <v>0</v>
      </c>
      <c r="AM52" s="301">
        <f>Plan!BA47</f>
        <v>0</v>
      </c>
      <c r="AN52" s="301">
        <f>Plan!BA48</f>
        <v>0</v>
      </c>
      <c r="AO52" s="301">
        <f>Plan!BA49</f>
        <v>0</v>
      </c>
      <c r="AP52" s="301">
        <f>Plan!BA50</f>
        <v>0</v>
      </c>
      <c r="AQ52" s="301">
        <f>Plan!BA51</f>
        <v>0</v>
      </c>
      <c r="AR52" s="301">
        <f>Plan!BA52</f>
        <v>0</v>
      </c>
      <c r="AS52" s="301">
        <f>Plan!BA53</f>
        <v>0</v>
      </c>
      <c r="AT52" s="301">
        <f>Plan!BA54</f>
        <v>0</v>
      </c>
      <c r="AU52" s="301">
        <f>Plan!BA55</f>
        <v>0</v>
      </c>
      <c r="AV52" s="301">
        <f>Plan!BA56</f>
        <v>0</v>
      </c>
      <c r="AW52" s="301">
        <f>Plan!BA57</f>
        <v>0</v>
      </c>
      <c r="AX52" s="301">
        <f>Plan!BA58</f>
        <v>0</v>
      </c>
      <c r="AY52" s="301">
        <f>Plan!BA59</f>
        <v>0</v>
      </c>
      <c r="AZ52" s="301">
        <f>Plan!BA60</f>
        <v>0</v>
      </c>
      <c r="BA52" s="301">
        <f>Plan!BA61</f>
        <v>0</v>
      </c>
      <c r="BB52" s="301">
        <f>Plan!BA62</f>
        <v>0</v>
      </c>
      <c r="BC52" s="301">
        <f>Plan!BA63</f>
        <v>0</v>
      </c>
      <c r="BD52" s="301">
        <f>Plan!BA64</f>
        <v>0</v>
      </c>
    </row>
    <row r="53" spans="1:56" ht="6" customHeight="1" x14ac:dyDescent="0.25">
      <c r="A53"/>
      <c r="B53" s="297">
        <f>COUNTIF(Feiertage!$H$3:$H$164,F53)</f>
        <v>0</v>
      </c>
      <c r="C53" s="298">
        <f t="shared" si="0"/>
        <v>6</v>
      </c>
      <c r="D53" s="298">
        <f t="shared" si="1"/>
        <v>2</v>
      </c>
      <c r="E53" s="302"/>
      <c r="F53" s="300">
        <f t="shared" si="2"/>
        <v>42784</v>
      </c>
      <c r="G53" s="301">
        <f>Plan!BB15</f>
        <v>0</v>
      </c>
      <c r="H53" s="301">
        <f>Plan!BB16</f>
        <v>0</v>
      </c>
      <c r="I53" s="301">
        <f>Plan!BB17</f>
        <v>0</v>
      </c>
      <c r="J53" s="301">
        <f>Plan!BB18</f>
        <v>0</v>
      </c>
      <c r="K53" s="301">
        <f>Plan!BB19</f>
        <v>0</v>
      </c>
      <c r="L53" s="301">
        <f>Plan!BB20</f>
        <v>0</v>
      </c>
      <c r="M53" s="301">
        <f>Plan!BB21</f>
        <v>0</v>
      </c>
      <c r="N53" s="301">
        <f>Plan!BB22</f>
        <v>0</v>
      </c>
      <c r="O53" s="301">
        <f>Plan!BB23</f>
        <v>0</v>
      </c>
      <c r="P53" s="301">
        <f>Plan!BB24</f>
        <v>0</v>
      </c>
      <c r="Q53" s="301">
        <f>Plan!BB25</f>
        <v>0</v>
      </c>
      <c r="R53" s="301">
        <f>Plan!BB26</f>
        <v>0</v>
      </c>
      <c r="S53" s="301">
        <f>Plan!BB27</f>
        <v>0</v>
      </c>
      <c r="T53" s="301">
        <f>Plan!BB28</f>
        <v>0</v>
      </c>
      <c r="U53" s="301">
        <f>Plan!BB29</f>
        <v>0</v>
      </c>
      <c r="V53" s="301">
        <f>Plan!BB30</f>
        <v>0</v>
      </c>
      <c r="W53" s="301">
        <f>Plan!BB31</f>
        <v>0</v>
      </c>
      <c r="X53" s="301">
        <f>Plan!BB32</f>
        <v>0</v>
      </c>
      <c r="Y53" s="301">
        <f>Plan!BB33</f>
        <v>0</v>
      </c>
      <c r="Z53" s="301">
        <f>Plan!BB34</f>
        <v>0</v>
      </c>
      <c r="AA53" s="301">
        <f>Plan!BB35</f>
        <v>0</v>
      </c>
      <c r="AB53" s="301">
        <f>Plan!BB36</f>
        <v>0</v>
      </c>
      <c r="AC53" s="301">
        <f>Plan!BB37</f>
        <v>0</v>
      </c>
      <c r="AD53" s="301">
        <f>Plan!BB38</f>
        <v>0</v>
      </c>
      <c r="AE53" s="301">
        <f>Plan!BB39</f>
        <v>0</v>
      </c>
      <c r="AF53" s="301">
        <f>Plan!BB40</f>
        <v>0</v>
      </c>
      <c r="AG53" s="301">
        <f>Plan!BB41</f>
        <v>0</v>
      </c>
      <c r="AH53" s="301">
        <f>Plan!BB42</f>
        <v>0</v>
      </c>
      <c r="AI53" s="301">
        <f>Plan!BB43</f>
        <v>0</v>
      </c>
      <c r="AJ53" s="301">
        <f>Plan!BB44</f>
        <v>0</v>
      </c>
      <c r="AK53" s="301">
        <f>Plan!BB45</f>
        <v>0</v>
      </c>
      <c r="AL53" s="301">
        <f>Plan!BB46</f>
        <v>0</v>
      </c>
      <c r="AM53" s="301">
        <f>Plan!BB47</f>
        <v>0</v>
      </c>
      <c r="AN53" s="301">
        <f>Plan!BB48</f>
        <v>0</v>
      </c>
      <c r="AO53" s="301">
        <f>Plan!BB49</f>
        <v>0</v>
      </c>
      <c r="AP53" s="301">
        <f>Plan!BB50</f>
        <v>0</v>
      </c>
      <c r="AQ53" s="301">
        <f>Plan!BB51</f>
        <v>0</v>
      </c>
      <c r="AR53" s="301">
        <f>Plan!BB52</f>
        <v>0</v>
      </c>
      <c r="AS53" s="301">
        <f>Plan!BB53</f>
        <v>0</v>
      </c>
      <c r="AT53" s="301">
        <f>Plan!BB54</f>
        <v>0</v>
      </c>
      <c r="AU53" s="301">
        <f>Plan!BB55</f>
        <v>0</v>
      </c>
      <c r="AV53" s="301">
        <f>Plan!BB56</f>
        <v>0</v>
      </c>
      <c r="AW53" s="301">
        <f>Plan!BB57</f>
        <v>0</v>
      </c>
      <c r="AX53" s="301">
        <f>Plan!BB58</f>
        <v>0</v>
      </c>
      <c r="AY53" s="301">
        <f>Plan!BB59</f>
        <v>0</v>
      </c>
      <c r="AZ53" s="301">
        <f>Plan!BB60</f>
        <v>0</v>
      </c>
      <c r="BA53" s="301">
        <f>Plan!BB61</f>
        <v>0</v>
      </c>
      <c r="BB53" s="301">
        <f>Plan!BB62</f>
        <v>0</v>
      </c>
      <c r="BC53" s="301">
        <f>Plan!BB63</f>
        <v>0</v>
      </c>
      <c r="BD53" s="301">
        <f>Plan!BB64</f>
        <v>0</v>
      </c>
    </row>
    <row r="54" spans="1:56" ht="6" customHeight="1" x14ac:dyDescent="0.25">
      <c r="A54"/>
      <c r="B54" s="297">
        <f>COUNTIF(Feiertage!$H$3:$H$164,F54)</f>
        <v>0</v>
      </c>
      <c r="C54" s="298">
        <f t="shared" si="0"/>
        <v>7</v>
      </c>
      <c r="D54" s="298">
        <f t="shared" si="1"/>
        <v>2</v>
      </c>
      <c r="E54" s="302"/>
      <c r="F54" s="300">
        <f t="shared" si="2"/>
        <v>42785</v>
      </c>
      <c r="G54" s="301">
        <f>Plan!BC15</f>
        <v>0</v>
      </c>
      <c r="H54" s="301">
        <f>Plan!BC16</f>
        <v>0</v>
      </c>
      <c r="I54" s="301">
        <f>Plan!BC17</f>
        <v>0</v>
      </c>
      <c r="J54" s="301">
        <f>Plan!BC18</f>
        <v>0</v>
      </c>
      <c r="K54" s="301">
        <f>Plan!BC19</f>
        <v>0</v>
      </c>
      <c r="L54" s="301">
        <f>Plan!BC20</f>
        <v>0</v>
      </c>
      <c r="M54" s="301">
        <f>Plan!BC21</f>
        <v>0</v>
      </c>
      <c r="N54" s="301">
        <f>Plan!BC22</f>
        <v>0</v>
      </c>
      <c r="O54" s="301">
        <f>Plan!BC23</f>
        <v>0</v>
      </c>
      <c r="P54" s="301">
        <f>Plan!BC24</f>
        <v>0</v>
      </c>
      <c r="Q54" s="301">
        <f>Plan!BC25</f>
        <v>0</v>
      </c>
      <c r="R54" s="301">
        <f>Plan!BC26</f>
        <v>0</v>
      </c>
      <c r="S54" s="301">
        <f>Plan!BC27</f>
        <v>0</v>
      </c>
      <c r="T54" s="301">
        <f>Plan!BC28</f>
        <v>0</v>
      </c>
      <c r="U54" s="301">
        <f>Plan!BC29</f>
        <v>0</v>
      </c>
      <c r="V54" s="301">
        <f>Plan!BC30</f>
        <v>0</v>
      </c>
      <c r="W54" s="301">
        <f>Plan!BC31</f>
        <v>0</v>
      </c>
      <c r="X54" s="301">
        <f>Plan!BC32</f>
        <v>0</v>
      </c>
      <c r="Y54" s="301">
        <f>Plan!BC33</f>
        <v>0</v>
      </c>
      <c r="Z54" s="301">
        <f>Plan!BC34</f>
        <v>0</v>
      </c>
      <c r="AA54" s="301">
        <f>Plan!BC35</f>
        <v>0</v>
      </c>
      <c r="AB54" s="301">
        <f>Plan!BC36</f>
        <v>0</v>
      </c>
      <c r="AC54" s="301">
        <f>Plan!BC37</f>
        <v>0</v>
      </c>
      <c r="AD54" s="301">
        <f>Plan!BC38</f>
        <v>0</v>
      </c>
      <c r="AE54" s="301">
        <f>Plan!BC39</f>
        <v>0</v>
      </c>
      <c r="AF54" s="301">
        <f>Plan!BC40</f>
        <v>0</v>
      </c>
      <c r="AG54" s="301">
        <f>Plan!BC41</f>
        <v>0</v>
      </c>
      <c r="AH54" s="301">
        <f>Plan!BC42</f>
        <v>0</v>
      </c>
      <c r="AI54" s="301">
        <f>Plan!BC43</f>
        <v>0</v>
      </c>
      <c r="AJ54" s="301">
        <f>Plan!BC44</f>
        <v>0</v>
      </c>
      <c r="AK54" s="301">
        <f>Plan!BC45</f>
        <v>0</v>
      </c>
      <c r="AL54" s="301">
        <f>Plan!BC46</f>
        <v>0</v>
      </c>
      <c r="AM54" s="301">
        <f>Plan!BC47</f>
        <v>0</v>
      </c>
      <c r="AN54" s="301">
        <f>Plan!BC48</f>
        <v>0</v>
      </c>
      <c r="AO54" s="301">
        <f>Plan!BC49</f>
        <v>0</v>
      </c>
      <c r="AP54" s="301">
        <f>Plan!BC50</f>
        <v>0</v>
      </c>
      <c r="AQ54" s="301">
        <f>Plan!BC51</f>
        <v>0</v>
      </c>
      <c r="AR54" s="301">
        <f>Plan!BC52</f>
        <v>0</v>
      </c>
      <c r="AS54" s="301">
        <f>Plan!BC53</f>
        <v>0</v>
      </c>
      <c r="AT54" s="301">
        <f>Plan!BC54</f>
        <v>0</v>
      </c>
      <c r="AU54" s="301">
        <f>Plan!BC55</f>
        <v>0</v>
      </c>
      <c r="AV54" s="301">
        <f>Plan!BC56</f>
        <v>0</v>
      </c>
      <c r="AW54" s="301">
        <f>Plan!BC57</f>
        <v>0</v>
      </c>
      <c r="AX54" s="301">
        <f>Plan!BC58</f>
        <v>0</v>
      </c>
      <c r="AY54" s="301">
        <f>Plan!BC59</f>
        <v>0</v>
      </c>
      <c r="AZ54" s="301">
        <f>Plan!BC60</f>
        <v>0</v>
      </c>
      <c r="BA54" s="301">
        <f>Plan!BC61</f>
        <v>0</v>
      </c>
      <c r="BB54" s="301">
        <f>Plan!BC62</f>
        <v>0</v>
      </c>
      <c r="BC54" s="301">
        <f>Plan!BC63</f>
        <v>0</v>
      </c>
      <c r="BD54" s="301">
        <f>Plan!BC64</f>
        <v>0</v>
      </c>
    </row>
    <row r="55" spans="1:56" ht="6" customHeight="1" x14ac:dyDescent="0.25">
      <c r="A55"/>
      <c r="B55" s="297">
        <f>COUNTIF(Feiertage!$H$3:$H$164,F55)</f>
        <v>0</v>
      </c>
      <c r="C55" s="298">
        <f t="shared" si="0"/>
        <v>1</v>
      </c>
      <c r="D55" s="298">
        <f t="shared" si="1"/>
        <v>2</v>
      </c>
      <c r="E55" s="302"/>
      <c r="F55" s="300">
        <f t="shared" si="2"/>
        <v>42786</v>
      </c>
      <c r="G55" s="301">
        <f>Plan!BD15</f>
        <v>0</v>
      </c>
      <c r="H55" s="301">
        <f>Plan!BD16</f>
        <v>0</v>
      </c>
      <c r="I55" s="301">
        <f>Plan!BD17</f>
        <v>0</v>
      </c>
      <c r="J55" s="301">
        <f>Plan!BD18</f>
        <v>0</v>
      </c>
      <c r="K55" s="301">
        <f>Plan!BD19</f>
        <v>0</v>
      </c>
      <c r="L55" s="301">
        <f>Plan!BD20</f>
        <v>0</v>
      </c>
      <c r="M55" s="301">
        <f>Plan!BD21</f>
        <v>0</v>
      </c>
      <c r="N55" s="301">
        <f>Plan!BD22</f>
        <v>0</v>
      </c>
      <c r="O55" s="301">
        <f>Plan!BD23</f>
        <v>0</v>
      </c>
      <c r="P55" s="301">
        <f>Plan!BD24</f>
        <v>0</v>
      </c>
      <c r="Q55" s="301">
        <f>Plan!BD25</f>
        <v>0</v>
      </c>
      <c r="R55" s="301">
        <f>Plan!BD26</f>
        <v>0</v>
      </c>
      <c r="S55" s="301">
        <f>Plan!BD27</f>
        <v>0</v>
      </c>
      <c r="T55" s="301">
        <f>Plan!BD28</f>
        <v>0</v>
      </c>
      <c r="U55" s="301">
        <f>Plan!BD29</f>
        <v>0</v>
      </c>
      <c r="V55" s="301">
        <f>Plan!BD30</f>
        <v>0</v>
      </c>
      <c r="W55" s="301">
        <f>Plan!BD31</f>
        <v>0</v>
      </c>
      <c r="X55" s="301">
        <f>Plan!BD32</f>
        <v>0</v>
      </c>
      <c r="Y55" s="301">
        <f>Plan!BD33</f>
        <v>0</v>
      </c>
      <c r="Z55" s="301">
        <f>Plan!BD34</f>
        <v>0</v>
      </c>
      <c r="AA55" s="301">
        <f>Plan!BD35</f>
        <v>0</v>
      </c>
      <c r="AB55" s="301">
        <f>Plan!BD36</f>
        <v>0</v>
      </c>
      <c r="AC55" s="301">
        <f>Plan!BD37</f>
        <v>0</v>
      </c>
      <c r="AD55" s="301">
        <f>Plan!BD38</f>
        <v>0</v>
      </c>
      <c r="AE55" s="301">
        <f>Plan!BD39</f>
        <v>0</v>
      </c>
      <c r="AF55" s="301">
        <f>Plan!BD40</f>
        <v>0</v>
      </c>
      <c r="AG55" s="301">
        <f>Plan!BD41</f>
        <v>0</v>
      </c>
      <c r="AH55" s="301">
        <f>Plan!BD42</f>
        <v>0</v>
      </c>
      <c r="AI55" s="301">
        <f>Plan!BD43</f>
        <v>0</v>
      </c>
      <c r="AJ55" s="301">
        <f>Plan!BD44</f>
        <v>0</v>
      </c>
      <c r="AK55" s="301">
        <f>Plan!BD45</f>
        <v>0</v>
      </c>
      <c r="AL55" s="301">
        <f>Plan!BD46</f>
        <v>0</v>
      </c>
      <c r="AM55" s="301">
        <f>Plan!BD47</f>
        <v>0</v>
      </c>
      <c r="AN55" s="301">
        <f>Plan!BD48</f>
        <v>0</v>
      </c>
      <c r="AO55" s="301">
        <f>Plan!BD49</f>
        <v>0</v>
      </c>
      <c r="AP55" s="301">
        <f>Plan!BD50</f>
        <v>0</v>
      </c>
      <c r="AQ55" s="301">
        <f>Plan!BD51</f>
        <v>0</v>
      </c>
      <c r="AR55" s="301">
        <f>Plan!BD52</f>
        <v>0</v>
      </c>
      <c r="AS55" s="301">
        <f>Plan!BD53</f>
        <v>0</v>
      </c>
      <c r="AT55" s="301">
        <f>Plan!BD54</f>
        <v>0</v>
      </c>
      <c r="AU55" s="301">
        <f>Plan!BD55</f>
        <v>0</v>
      </c>
      <c r="AV55" s="301">
        <f>Plan!BD56</f>
        <v>0</v>
      </c>
      <c r="AW55" s="301">
        <f>Plan!BD57</f>
        <v>0</v>
      </c>
      <c r="AX55" s="301">
        <f>Plan!BD58</f>
        <v>0</v>
      </c>
      <c r="AY55" s="301">
        <f>Plan!BD59</f>
        <v>0</v>
      </c>
      <c r="AZ55" s="301">
        <f>Plan!BD60</f>
        <v>0</v>
      </c>
      <c r="BA55" s="301">
        <f>Plan!BD61</f>
        <v>0</v>
      </c>
      <c r="BB55" s="301">
        <f>Plan!BD62</f>
        <v>0</v>
      </c>
      <c r="BC55" s="301">
        <f>Plan!BD63</f>
        <v>0</v>
      </c>
      <c r="BD55" s="301">
        <f>Plan!BD64</f>
        <v>0</v>
      </c>
    </row>
    <row r="56" spans="1:56" ht="6" customHeight="1" x14ac:dyDescent="0.25">
      <c r="A56"/>
      <c r="B56" s="297">
        <f>COUNTIF(Feiertage!$H$3:$H$164,F56)</f>
        <v>0</v>
      </c>
      <c r="C56" s="298">
        <f t="shared" si="0"/>
        <v>2</v>
      </c>
      <c r="D56" s="298">
        <f t="shared" si="1"/>
        <v>2</v>
      </c>
      <c r="E56" s="302"/>
      <c r="F56" s="300">
        <f t="shared" si="2"/>
        <v>42787</v>
      </c>
      <c r="G56" s="301">
        <f>Plan!BE15</f>
        <v>0</v>
      </c>
      <c r="H56" s="301">
        <f>Plan!BE16</f>
        <v>0</v>
      </c>
      <c r="I56" s="301">
        <f>Plan!BE17</f>
        <v>0</v>
      </c>
      <c r="J56" s="301">
        <f>Plan!BE18</f>
        <v>0</v>
      </c>
      <c r="K56" s="301">
        <f>Plan!BE19</f>
        <v>0</v>
      </c>
      <c r="L56" s="301">
        <f>Plan!BE20</f>
        <v>0</v>
      </c>
      <c r="M56" s="301">
        <f>Plan!BE21</f>
        <v>0</v>
      </c>
      <c r="N56" s="301">
        <f>Plan!BE22</f>
        <v>0</v>
      </c>
      <c r="O56" s="301">
        <f>Plan!BE23</f>
        <v>0</v>
      </c>
      <c r="P56" s="301">
        <f>Plan!BE24</f>
        <v>0</v>
      </c>
      <c r="Q56" s="301">
        <f>Plan!BE25</f>
        <v>0</v>
      </c>
      <c r="R56" s="301">
        <f>Plan!BE26</f>
        <v>0</v>
      </c>
      <c r="S56" s="301">
        <f>Plan!BE27</f>
        <v>0</v>
      </c>
      <c r="T56" s="301">
        <f>Plan!BE28</f>
        <v>0</v>
      </c>
      <c r="U56" s="301">
        <f>Plan!BE29</f>
        <v>0</v>
      </c>
      <c r="V56" s="301">
        <f>Plan!BE30</f>
        <v>0</v>
      </c>
      <c r="W56" s="301">
        <f>Plan!BE31</f>
        <v>0</v>
      </c>
      <c r="X56" s="301">
        <f>Plan!BE32</f>
        <v>0</v>
      </c>
      <c r="Y56" s="301">
        <f>Plan!BE33</f>
        <v>0</v>
      </c>
      <c r="Z56" s="301">
        <f>Plan!BE34</f>
        <v>0</v>
      </c>
      <c r="AA56" s="301">
        <f>Plan!BE35</f>
        <v>0</v>
      </c>
      <c r="AB56" s="301">
        <f>Plan!BE36</f>
        <v>0</v>
      </c>
      <c r="AC56" s="301">
        <f>Plan!BE37</f>
        <v>0</v>
      </c>
      <c r="AD56" s="301">
        <f>Plan!BE38</f>
        <v>0</v>
      </c>
      <c r="AE56" s="301">
        <f>Plan!BE39</f>
        <v>0</v>
      </c>
      <c r="AF56" s="301">
        <f>Plan!BE40</f>
        <v>0</v>
      </c>
      <c r="AG56" s="301">
        <f>Plan!BE41</f>
        <v>0</v>
      </c>
      <c r="AH56" s="301">
        <f>Plan!BE42</f>
        <v>0</v>
      </c>
      <c r="AI56" s="301">
        <f>Plan!BE43</f>
        <v>0</v>
      </c>
      <c r="AJ56" s="301">
        <f>Plan!BE44</f>
        <v>0</v>
      </c>
      <c r="AK56" s="301">
        <f>Plan!BE45</f>
        <v>0</v>
      </c>
      <c r="AL56" s="301">
        <f>Plan!BE46</f>
        <v>0</v>
      </c>
      <c r="AM56" s="301">
        <f>Plan!BE47</f>
        <v>0</v>
      </c>
      <c r="AN56" s="301">
        <f>Plan!BE48</f>
        <v>0</v>
      </c>
      <c r="AO56" s="301">
        <f>Plan!BE49</f>
        <v>0</v>
      </c>
      <c r="AP56" s="301">
        <f>Plan!BE50</f>
        <v>0</v>
      </c>
      <c r="AQ56" s="301">
        <f>Plan!BE51</f>
        <v>0</v>
      </c>
      <c r="AR56" s="301">
        <f>Plan!BE52</f>
        <v>0</v>
      </c>
      <c r="AS56" s="301">
        <f>Plan!BE53</f>
        <v>0</v>
      </c>
      <c r="AT56" s="301">
        <f>Plan!BE54</f>
        <v>0</v>
      </c>
      <c r="AU56" s="301">
        <f>Plan!BE55</f>
        <v>0</v>
      </c>
      <c r="AV56" s="301">
        <f>Plan!BE56</f>
        <v>0</v>
      </c>
      <c r="AW56" s="301">
        <f>Plan!BE57</f>
        <v>0</v>
      </c>
      <c r="AX56" s="301">
        <f>Plan!BE58</f>
        <v>0</v>
      </c>
      <c r="AY56" s="301">
        <f>Plan!BE59</f>
        <v>0</v>
      </c>
      <c r="AZ56" s="301">
        <f>Plan!BE60</f>
        <v>0</v>
      </c>
      <c r="BA56" s="301">
        <f>Plan!BE61</f>
        <v>0</v>
      </c>
      <c r="BB56" s="301">
        <f>Plan!BE62</f>
        <v>0</v>
      </c>
      <c r="BC56" s="301">
        <f>Plan!BE63</f>
        <v>0</v>
      </c>
      <c r="BD56" s="301">
        <f>Plan!BE64</f>
        <v>0</v>
      </c>
    </row>
    <row r="57" spans="1:56" ht="6" customHeight="1" x14ac:dyDescent="0.25">
      <c r="A57"/>
      <c r="B57" s="297">
        <f>COUNTIF(Feiertage!$H$3:$H$164,F57)</f>
        <v>0</v>
      </c>
      <c r="C57" s="298">
        <f t="shared" si="0"/>
        <v>3</v>
      </c>
      <c r="D57" s="298">
        <f t="shared" si="1"/>
        <v>2</v>
      </c>
      <c r="E57" s="302"/>
      <c r="F57" s="300">
        <f t="shared" si="2"/>
        <v>42788</v>
      </c>
      <c r="G57" s="301">
        <f>Plan!BF15</f>
        <v>0</v>
      </c>
      <c r="H57" s="301">
        <f>Plan!BF16</f>
        <v>0</v>
      </c>
      <c r="I57" s="301">
        <f>Plan!BF17</f>
        <v>0</v>
      </c>
      <c r="J57" s="301">
        <f>Plan!BF18</f>
        <v>0</v>
      </c>
      <c r="K57" s="301">
        <f>Plan!BF19</f>
        <v>0</v>
      </c>
      <c r="L57" s="301">
        <f>Plan!BF20</f>
        <v>0</v>
      </c>
      <c r="M57" s="301">
        <f>Plan!BF21</f>
        <v>0</v>
      </c>
      <c r="N57" s="301">
        <f>Plan!BF22</f>
        <v>0</v>
      </c>
      <c r="O57" s="301">
        <f>Plan!BF23</f>
        <v>0</v>
      </c>
      <c r="P57" s="301">
        <f>Plan!BF24</f>
        <v>0</v>
      </c>
      <c r="Q57" s="301">
        <f>Plan!BF25</f>
        <v>0</v>
      </c>
      <c r="R57" s="301">
        <f>Plan!BF26</f>
        <v>0</v>
      </c>
      <c r="S57" s="301">
        <f>Plan!BF27</f>
        <v>0</v>
      </c>
      <c r="T57" s="301">
        <f>Plan!BF28</f>
        <v>0</v>
      </c>
      <c r="U57" s="301">
        <f>Plan!BF29</f>
        <v>0</v>
      </c>
      <c r="V57" s="301">
        <f>Plan!BF30</f>
        <v>0</v>
      </c>
      <c r="W57" s="301">
        <f>Plan!BF31</f>
        <v>0</v>
      </c>
      <c r="X57" s="301">
        <f>Plan!BF32</f>
        <v>0</v>
      </c>
      <c r="Y57" s="301">
        <f>Plan!BF33</f>
        <v>0</v>
      </c>
      <c r="Z57" s="301">
        <f>Plan!BF34</f>
        <v>0</v>
      </c>
      <c r="AA57" s="301">
        <f>Plan!BF35</f>
        <v>0</v>
      </c>
      <c r="AB57" s="301">
        <f>Plan!BF36</f>
        <v>0</v>
      </c>
      <c r="AC57" s="301">
        <f>Plan!BF37</f>
        <v>0</v>
      </c>
      <c r="AD57" s="301">
        <f>Plan!BF38</f>
        <v>0</v>
      </c>
      <c r="AE57" s="301">
        <f>Plan!BF39</f>
        <v>0</v>
      </c>
      <c r="AF57" s="301">
        <f>Plan!BF40</f>
        <v>0</v>
      </c>
      <c r="AG57" s="301">
        <f>Plan!BF41</f>
        <v>0</v>
      </c>
      <c r="AH57" s="301">
        <f>Plan!BF42</f>
        <v>0</v>
      </c>
      <c r="AI57" s="301">
        <f>Plan!BF43</f>
        <v>0</v>
      </c>
      <c r="AJ57" s="301">
        <f>Plan!BF44</f>
        <v>0</v>
      </c>
      <c r="AK57" s="301">
        <f>Plan!BF45</f>
        <v>0</v>
      </c>
      <c r="AL57" s="301">
        <f>Plan!BF46</f>
        <v>0</v>
      </c>
      <c r="AM57" s="301">
        <f>Plan!BF47</f>
        <v>0</v>
      </c>
      <c r="AN57" s="301">
        <f>Plan!BF48</f>
        <v>0</v>
      </c>
      <c r="AO57" s="301">
        <f>Plan!BF49</f>
        <v>0</v>
      </c>
      <c r="AP57" s="301">
        <f>Plan!BF50</f>
        <v>0</v>
      </c>
      <c r="AQ57" s="301">
        <f>Plan!BF51</f>
        <v>0</v>
      </c>
      <c r="AR57" s="301">
        <f>Plan!BF52</f>
        <v>0</v>
      </c>
      <c r="AS57" s="301">
        <f>Plan!BF53</f>
        <v>0</v>
      </c>
      <c r="AT57" s="301">
        <f>Plan!BF54</f>
        <v>0</v>
      </c>
      <c r="AU57" s="301">
        <f>Plan!BF55</f>
        <v>0</v>
      </c>
      <c r="AV57" s="301">
        <f>Plan!BF56</f>
        <v>0</v>
      </c>
      <c r="AW57" s="301">
        <f>Plan!BF57</f>
        <v>0</v>
      </c>
      <c r="AX57" s="301">
        <f>Plan!BF58</f>
        <v>0</v>
      </c>
      <c r="AY57" s="301">
        <f>Plan!BF59</f>
        <v>0</v>
      </c>
      <c r="AZ57" s="301">
        <f>Plan!BF60</f>
        <v>0</v>
      </c>
      <c r="BA57" s="301">
        <f>Plan!BF61</f>
        <v>0</v>
      </c>
      <c r="BB57" s="301">
        <f>Plan!BF62</f>
        <v>0</v>
      </c>
      <c r="BC57" s="301">
        <f>Plan!BF63</f>
        <v>0</v>
      </c>
      <c r="BD57" s="301">
        <f>Plan!BF64</f>
        <v>0</v>
      </c>
    </row>
    <row r="58" spans="1:56" ht="6" customHeight="1" x14ac:dyDescent="0.25">
      <c r="A58"/>
      <c r="B58" s="297">
        <f>COUNTIF(Feiertage!$H$3:$H$164,F58)</f>
        <v>0</v>
      </c>
      <c r="C58" s="298">
        <f t="shared" si="0"/>
        <v>4</v>
      </c>
      <c r="D58" s="298">
        <f t="shared" si="1"/>
        <v>2</v>
      </c>
      <c r="E58" s="302"/>
      <c r="F58" s="300">
        <f t="shared" si="2"/>
        <v>42789</v>
      </c>
      <c r="G58" s="301">
        <f>Plan!BG15</f>
        <v>0</v>
      </c>
      <c r="H58" s="301">
        <f>Plan!BG16</f>
        <v>0</v>
      </c>
      <c r="I58" s="301">
        <f>Plan!BG17</f>
        <v>0</v>
      </c>
      <c r="J58" s="301">
        <f>Plan!BG18</f>
        <v>0</v>
      </c>
      <c r="K58" s="301">
        <f>Plan!BG19</f>
        <v>0</v>
      </c>
      <c r="L58" s="301">
        <f>Plan!BG20</f>
        <v>0</v>
      </c>
      <c r="M58" s="301">
        <f>Plan!BG21</f>
        <v>0</v>
      </c>
      <c r="N58" s="301">
        <f>Plan!BG22</f>
        <v>0</v>
      </c>
      <c r="O58" s="301">
        <f>Plan!BG23</f>
        <v>0</v>
      </c>
      <c r="P58" s="301">
        <f>Plan!BG24</f>
        <v>0</v>
      </c>
      <c r="Q58" s="301">
        <f>Plan!BG25</f>
        <v>0</v>
      </c>
      <c r="R58" s="301">
        <f>Plan!BG26</f>
        <v>0</v>
      </c>
      <c r="S58" s="301">
        <f>Plan!BG27</f>
        <v>0</v>
      </c>
      <c r="T58" s="301">
        <f>Plan!BG28</f>
        <v>0</v>
      </c>
      <c r="U58" s="301">
        <f>Plan!BG29</f>
        <v>0</v>
      </c>
      <c r="V58" s="301">
        <f>Plan!BG30</f>
        <v>0</v>
      </c>
      <c r="W58" s="301">
        <f>Plan!BG31</f>
        <v>0</v>
      </c>
      <c r="X58" s="301">
        <f>Plan!BG32</f>
        <v>0</v>
      </c>
      <c r="Y58" s="301">
        <f>Plan!BG33</f>
        <v>0</v>
      </c>
      <c r="Z58" s="301">
        <f>Plan!BG34</f>
        <v>0</v>
      </c>
      <c r="AA58" s="301">
        <f>Plan!BG35</f>
        <v>0</v>
      </c>
      <c r="AB58" s="301">
        <f>Plan!BG36</f>
        <v>0</v>
      </c>
      <c r="AC58" s="301">
        <f>Plan!BG37</f>
        <v>0</v>
      </c>
      <c r="AD58" s="301">
        <f>Plan!BG38</f>
        <v>0</v>
      </c>
      <c r="AE58" s="301">
        <f>Plan!BG39</f>
        <v>0</v>
      </c>
      <c r="AF58" s="301">
        <f>Plan!BG40</f>
        <v>0</v>
      </c>
      <c r="AG58" s="301">
        <f>Plan!BG41</f>
        <v>0</v>
      </c>
      <c r="AH58" s="301">
        <f>Plan!BG42</f>
        <v>0</v>
      </c>
      <c r="AI58" s="301">
        <f>Plan!BG43</f>
        <v>0</v>
      </c>
      <c r="AJ58" s="301">
        <f>Plan!BG44</f>
        <v>0</v>
      </c>
      <c r="AK58" s="301">
        <f>Plan!BG45</f>
        <v>0</v>
      </c>
      <c r="AL58" s="301">
        <f>Plan!BG46</f>
        <v>0</v>
      </c>
      <c r="AM58" s="301">
        <f>Plan!BG47</f>
        <v>0</v>
      </c>
      <c r="AN58" s="301">
        <f>Plan!BG48</f>
        <v>0</v>
      </c>
      <c r="AO58" s="301">
        <f>Plan!BG49</f>
        <v>0</v>
      </c>
      <c r="AP58" s="301">
        <f>Plan!BG50</f>
        <v>0</v>
      </c>
      <c r="AQ58" s="301">
        <f>Plan!BG51</f>
        <v>0</v>
      </c>
      <c r="AR58" s="301">
        <f>Plan!BG52</f>
        <v>0</v>
      </c>
      <c r="AS58" s="301">
        <f>Plan!BG53</f>
        <v>0</v>
      </c>
      <c r="AT58" s="301">
        <f>Plan!BG54</f>
        <v>0</v>
      </c>
      <c r="AU58" s="301">
        <f>Plan!BG55</f>
        <v>0</v>
      </c>
      <c r="AV58" s="301">
        <f>Plan!BG56</f>
        <v>0</v>
      </c>
      <c r="AW58" s="301">
        <f>Plan!BG57</f>
        <v>0</v>
      </c>
      <c r="AX58" s="301">
        <f>Plan!BG58</f>
        <v>0</v>
      </c>
      <c r="AY58" s="301">
        <f>Plan!BG59</f>
        <v>0</v>
      </c>
      <c r="AZ58" s="301">
        <f>Plan!BG60</f>
        <v>0</v>
      </c>
      <c r="BA58" s="301">
        <f>Plan!BG61</f>
        <v>0</v>
      </c>
      <c r="BB58" s="301">
        <f>Plan!BG62</f>
        <v>0</v>
      </c>
      <c r="BC58" s="301">
        <f>Plan!BG63</f>
        <v>0</v>
      </c>
      <c r="BD58" s="301">
        <f>Plan!BG64</f>
        <v>0</v>
      </c>
    </row>
    <row r="59" spans="1:56" ht="6" customHeight="1" x14ac:dyDescent="0.25">
      <c r="A59"/>
      <c r="B59" s="297">
        <f>COUNTIF(Feiertage!$H$3:$H$164,F59)</f>
        <v>0</v>
      </c>
      <c r="C59" s="298">
        <f t="shared" si="0"/>
        <v>5</v>
      </c>
      <c r="D59" s="298">
        <f t="shared" si="1"/>
        <v>2</v>
      </c>
      <c r="E59" s="302"/>
      <c r="F59" s="300">
        <f t="shared" si="2"/>
        <v>42790</v>
      </c>
      <c r="G59" s="301">
        <f>Plan!BH15</f>
        <v>0</v>
      </c>
      <c r="H59" s="301">
        <f>Plan!BH16</f>
        <v>0</v>
      </c>
      <c r="I59" s="301">
        <f>Plan!BH17</f>
        <v>0</v>
      </c>
      <c r="J59" s="301">
        <f>Plan!BH18</f>
        <v>0</v>
      </c>
      <c r="K59" s="301">
        <f>Plan!BH19</f>
        <v>0</v>
      </c>
      <c r="L59" s="301">
        <f>Plan!BH20</f>
        <v>0</v>
      </c>
      <c r="M59" s="301">
        <f>Plan!BH21</f>
        <v>0</v>
      </c>
      <c r="N59" s="301">
        <f>Plan!BH22</f>
        <v>0</v>
      </c>
      <c r="O59" s="301">
        <f>Plan!BH23</f>
        <v>0</v>
      </c>
      <c r="P59" s="301">
        <f>Plan!BH24</f>
        <v>0</v>
      </c>
      <c r="Q59" s="301">
        <f>Plan!BH25</f>
        <v>0</v>
      </c>
      <c r="R59" s="301">
        <f>Plan!BH26</f>
        <v>0</v>
      </c>
      <c r="S59" s="301">
        <f>Plan!BH27</f>
        <v>0</v>
      </c>
      <c r="T59" s="301">
        <f>Plan!BH28</f>
        <v>0</v>
      </c>
      <c r="U59" s="301">
        <f>Plan!BH29</f>
        <v>0</v>
      </c>
      <c r="V59" s="301">
        <f>Plan!BH30</f>
        <v>0</v>
      </c>
      <c r="W59" s="301">
        <f>Plan!BH31</f>
        <v>0</v>
      </c>
      <c r="X59" s="301">
        <f>Plan!BH32</f>
        <v>0</v>
      </c>
      <c r="Y59" s="301">
        <f>Plan!BH33</f>
        <v>0</v>
      </c>
      <c r="Z59" s="301">
        <f>Plan!BH34</f>
        <v>0</v>
      </c>
      <c r="AA59" s="301">
        <f>Plan!BH35</f>
        <v>0</v>
      </c>
      <c r="AB59" s="301">
        <f>Plan!BH36</f>
        <v>0</v>
      </c>
      <c r="AC59" s="301">
        <f>Plan!BH37</f>
        <v>0</v>
      </c>
      <c r="AD59" s="301">
        <f>Plan!BH38</f>
        <v>0</v>
      </c>
      <c r="AE59" s="301">
        <f>Plan!BH39</f>
        <v>0</v>
      </c>
      <c r="AF59" s="301">
        <f>Plan!BH40</f>
        <v>0</v>
      </c>
      <c r="AG59" s="301">
        <f>Plan!BH41</f>
        <v>0</v>
      </c>
      <c r="AH59" s="301">
        <f>Plan!BH42</f>
        <v>0</v>
      </c>
      <c r="AI59" s="301">
        <f>Plan!BH43</f>
        <v>0</v>
      </c>
      <c r="AJ59" s="301">
        <f>Plan!BH44</f>
        <v>0</v>
      </c>
      <c r="AK59" s="301">
        <f>Plan!BH45</f>
        <v>0</v>
      </c>
      <c r="AL59" s="301">
        <f>Plan!BH46</f>
        <v>0</v>
      </c>
      <c r="AM59" s="301">
        <f>Plan!BH47</f>
        <v>0</v>
      </c>
      <c r="AN59" s="301">
        <f>Plan!BH48</f>
        <v>0</v>
      </c>
      <c r="AO59" s="301">
        <f>Plan!BH49</f>
        <v>0</v>
      </c>
      <c r="AP59" s="301">
        <f>Plan!BH50</f>
        <v>0</v>
      </c>
      <c r="AQ59" s="301">
        <f>Plan!BH51</f>
        <v>0</v>
      </c>
      <c r="AR59" s="301">
        <f>Plan!BH52</f>
        <v>0</v>
      </c>
      <c r="AS59" s="301">
        <f>Plan!BH53</f>
        <v>0</v>
      </c>
      <c r="AT59" s="301">
        <f>Plan!BH54</f>
        <v>0</v>
      </c>
      <c r="AU59" s="301">
        <f>Plan!BH55</f>
        <v>0</v>
      </c>
      <c r="AV59" s="301">
        <f>Plan!BH56</f>
        <v>0</v>
      </c>
      <c r="AW59" s="301">
        <f>Plan!BH57</f>
        <v>0</v>
      </c>
      <c r="AX59" s="301">
        <f>Plan!BH58</f>
        <v>0</v>
      </c>
      <c r="AY59" s="301">
        <f>Plan!BH59</f>
        <v>0</v>
      </c>
      <c r="AZ59" s="301">
        <f>Plan!BH60</f>
        <v>0</v>
      </c>
      <c r="BA59" s="301">
        <f>Plan!BH61</f>
        <v>0</v>
      </c>
      <c r="BB59" s="301">
        <f>Plan!BH62</f>
        <v>0</v>
      </c>
      <c r="BC59" s="301">
        <f>Plan!BH63</f>
        <v>0</v>
      </c>
      <c r="BD59" s="301">
        <f>Plan!BH64</f>
        <v>0</v>
      </c>
    </row>
    <row r="60" spans="1:56" ht="6" customHeight="1" x14ac:dyDescent="0.25">
      <c r="A60"/>
      <c r="B60" s="297">
        <f>COUNTIF(Feiertage!$H$3:$H$164,F60)</f>
        <v>0</v>
      </c>
      <c r="C60" s="298">
        <f t="shared" si="0"/>
        <v>6</v>
      </c>
      <c r="D60" s="298">
        <f t="shared" si="1"/>
        <v>2</v>
      </c>
      <c r="E60" s="302"/>
      <c r="F60" s="300">
        <f t="shared" si="2"/>
        <v>42791</v>
      </c>
      <c r="G60" s="301">
        <f>Plan!BI15</f>
        <v>0</v>
      </c>
      <c r="H60" s="301">
        <f>Plan!BI16</f>
        <v>0</v>
      </c>
      <c r="I60" s="301">
        <f>Plan!BI17</f>
        <v>0</v>
      </c>
      <c r="J60" s="301">
        <f>Plan!BI18</f>
        <v>0</v>
      </c>
      <c r="K60" s="301">
        <f>Plan!BI19</f>
        <v>0</v>
      </c>
      <c r="L60" s="301">
        <f>Plan!BI20</f>
        <v>0</v>
      </c>
      <c r="M60" s="301">
        <f>Plan!BI21</f>
        <v>0</v>
      </c>
      <c r="N60" s="301">
        <f>Plan!BI22</f>
        <v>0</v>
      </c>
      <c r="O60" s="301">
        <f>Plan!BI23</f>
        <v>0</v>
      </c>
      <c r="P60" s="301">
        <f>Plan!BI24</f>
        <v>0</v>
      </c>
      <c r="Q60" s="301">
        <f>Plan!BI25</f>
        <v>0</v>
      </c>
      <c r="R60" s="301">
        <f>Plan!BI26</f>
        <v>0</v>
      </c>
      <c r="S60" s="301">
        <f>Plan!BI27</f>
        <v>0</v>
      </c>
      <c r="T60" s="301">
        <f>Plan!BI28</f>
        <v>0</v>
      </c>
      <c r="U60" s="301">
        <f>Plan!BI29</f>
        <v>0</v>
      </c>
      <c r="V60" s="301">
        <f>Plan!BI30</f>
        <v>0</v>
      </c>
      <c r="W60" s="301">
        <f>Plan!BI31</f>
        <v>0</v>
      </c>
      <c r="X60" s="301">
        <f>Plan!BI32</f>
        <v>0</v>
      </c>
      <c r="Y60" s="301">
        <f>Plan!BI33</f>
        <v>0</v>
      </c>
      <c r="Z60" s="301">
        <f>Plan!BI34</f>
        <v>0</v>
      </c>
      <c r="AA60" s="301">
        <f>Plan!BI35</f>
        <v>0</v>
      </c>
      <c r="AB60" s="301">
        <f>Plan!BI36</f>
        <v>0</v>
      </c>
      <c r="AC60" s="301">
        <f>Plan!BI37</f>
        <v>0</v>
      </c>
      <c r="AD60" s="301">
        <f>Plan!BI38</f>
        <v>0</v>
      </c>
      <c r="AE60" s="301">
        <f>Plan!BI39</f>
        <v>0</v>
      </c>
      <c r="AF60" s="301">
        <f>Plan!BI40</f>
        <v>0</v>
      </c>
      <c r="AG60" s="301">
        <f>Plan!BI41</f>
        <v>0</v>
      </c>
      <c r="AH60" s="301">
        <f>Plan!BI42</f>
        <v>0</v>
      </c>
      <c r="AI60" s="301">
        <f>Plan!BI43</f>
        <v>0</v>
      </c>
      <c r="AJ60" s="301">
        <f>Plan!BI44</f>
        <v>0</v>
      </c>
      <c r="AK60" s="301">
        <f>Plan!BI45</f>
        <v>0</v>
      </c>
      <c r="AL60" s="301">
        <f>Plan!BI46</f>
        <v>0</v>
      </c>
      <c r="AM60" s="301">
        <f>Plan!BI47</f>
        <v>0</v>
      </c>
      <c r="AN60" s="301">
        <f>Plan!BI48</f>
        <v>0</v>
      </c>
      <c r="AO60" s="301">
        <f>Plan!BI49</f>
        <v>0</v>
      </c>
      <c r="AP60" s="301">
        <f>Plan!BI50</f>
        <v>0</v>
      </c>
      <c r="AQ60" s="301">
        <f>Plan!BI51</f>
        <v>0</v>
      </c>
      <c r="AR60" s="301">
        <f>Plan!BI52</f>
        <v>0</v>
      </c>
      <c r="AS60" s="301">
        <f>Plan!BI53</f>
        <v>0</v>
      </c>
      <c r="AT60" s="301">
        <f>Plan!BI54</f>
        <v>0</v>
      </c>
      <c r="AU60" s="301">
        <f>Plan!BI55</f>
        <v>0</v>
      </c>
      <c r="AV60" s="301">
        <f>Plan!BI56</f>
        <v>0</v>
      </c>
      <c r="AW60" s="301">
        <f>Plan!BI57</f>
        <v>0</v>
      </c>
      <c r="AX60" s="301">
        <f>Plan!BI58</f>
        <v>0</v>
      </c>
      <c r="AY60" s="301">
        <f>Plan!BI59</f>
        <v>0</v>
      </c>
      <c r="AZ60" s="301">
        <f>Plan!BI60</f>
        <v>0</v>
      </c>
      <c r="BA60" s="301">
        <f>Plan!BI61</f>
        <v>0</v>
      </c>
      <c r="BB60" s="301">
        <f>Plan!BI62</f>
        <v>0</v>
      </c>
      <c r="BC60" s="301">
        <f>Plan!BI63</f>
        <v>0</v>
      </c>
      <c r="BD60" s="301">
        <f>Plan!BI64</f>
        <v>0</v>
      </c>
    </row>
    <row r="61" spans="1:56" ht="6" customHeight="1" x14ac:dyDescent="0.25">
      <c r="A61"/>
      <c r="B61" s="297">
        <f>COUNTIF(Feiertage!$H$3:$H$164,F61)</f>
        <v>0</v>
      </c>
      <c r="C61" s="298">
        <f t="shared" si="0"/>
        <v>7</v>
      </c>
      <c r="D61" s="298">
        <f t="shared" si="1"/>
        <v>2</v>
      </c>
      <c r="E61" s="302"/>
      <c r="F61" s="300">
        <f t="shared" si="2"/>
        <v>42792</v>
      </c>
      <c r="G61" s="301">
        <f>Plan!BJ15</f>
        <v>0</v>
      </c>
      <c r="H61" s="301">
        <f>Plan!BJ16</f>
        <v>0</v>
      </c>
      <c r="I61" s="301">
        <f>Plan!BJ17</f>
        <v>0</v>
      </c>
      <c r="J61" s="301">
        <f>Plan!BJ18</f>
        <v>0</v>
      </c>
      <c r="K61" s="301">
        <f>Plan!BJ19</f>
        <v>0</v>
      </c>
      <c r="L61" s="301">
        <f>Plan!BJ20</f>
        <v>0</v>
      </c>
      <c r="M61" s="301">
        <f>Plan!BJ21</f>
        <v>0</v>
      </c>
      <c r="N61" s="301">
        <f>Plan!BJ22</f>
        <v>0</v>
      </c>
      <c r="O61" s="301">
        <f>Plan!BJ23</f>
        <v>0</v>
      </c>
      <c r="P61" s="301">
        <f>Plan!BJ24</f>
        <v>0</v>
      </c>
      <c r="Q61" s="301">
        <f>Plan!BJ25</f>
        <v>0</v>
      </c>
      <c r="R61" s="301">
        <f>Plan!BJ26</f>
        <v>0</v>
      </c>
      <c r="S61" s="301">
        <f>Plan!BJ27</f>
        <v>0</v>
      </c>
      <c r="T61" s="301">
        <f>Plan!BJ28</f>
        <v>0</v>
      </c>
      <c r="U61" s="301">
        <f>Plan!BJ29</f>
        <v>0</v>
      </c>
      <c r="V61" s="301">
        <f>Plan!BJ30</f>
        <v>0</v>
      </c>
      <c r="W61" s="301">
        <f>Plan!BJ31</f>
        <v>0</v>
      </c>
      <c r="X61" s="301">
        <f>Plan!BJ32</f>
        <v>0</v>
      </c>
      <c r="Y61" s="301">
        <f>Plan!BJ33</f>
        <v>0</v>
      </c>
      <c r="Z61" s="301">
        <f>Plan!BJ34</f>
        <v>0</v>
      </c>
      <c r="AA61" s="301">
        <f>Plan!BJ35</f>
        <v>0</v>
      </c>
      <c r="AB61" s="301">
        <f>Plan!BJ36</f>
        <v>0</v>
      </c>
      <c r="AC61" s="301">
        <f>Plan!BJ37</f>
        <v>0</v>
      </c>
      <c r="AD61" s="301">
        <f>Plan!BJ38</f>
        <v>0</v>
      </c>
      <c r="AE61" s="301">
        <f>Plan!BJ39</f>
        <v>0</v>
      </c>
      <c r="AF61" s="301">
        <f>Plan!BJ40</f>
        <v>0</v>
      </c>
      <c r="AG61" s="301">
        <f>Plan!BJ41</f>
        <v>0</v>
      </c>
      <c r="AH61" s="301">
        <f>Plan!BJ42</f>
        <v>0</v>
      </c>
      <c r="AI61" s="301">
        <f>Plan!BJ43</f>
        <v>0</v>
      </c>
      <c r="AJ61" s="301">
        <f>Plan!BJ44</f>
        <v>0</v>
      </c>
      <c r="AK61" s="301">
        <f>Plan!BJ45</f>
        <v>0</v>
      </c>
      <c r="AL61" s="301">
        <f>Plan!BJ46</f>
        <v>0</v>
      </c>
      <c r="AM61" s="301">
        <f>Plan!BJ47</f>
        <v>0</v>
      </c>
      <c r="AN61" s="301">
        <f>Plan!BJ48</f>
        <v>0</v>
      </c>
      <c r="AO61" s="301">
        <f>Plan!BJ49</f>
        <v>0</v>
      </c>
      <c r="AP61" s="301">
        <f>Plan!BJ50</f>
        <v>0</v>
      </c>
      <c r="AQ61" s="301">
        <f>Plan!BJ51</f>
        <v>0</v>
      </c>
      <c r="AR61" s="301">
        <f>Plan!BJ52</f>
        <v>0</v>
      </c>
      <c r="AS61" s="301">
        <f>Plan!BJ53</f>
        <v>0</v>
      </c>
      <c r="AT61" s="301">
        <f>Plan!BJ54</f>
        <v>0</v>
      </c>
      <c r="AU61" s="301">
        <f>Plan!BJ55</f>
        <v>0</v>
      </c>
      <c r="AV61" s="301">
        <f>Plan!BJ56</f>
        <v>0</v>
      </c>
      <c r="AW61" s="301">
        <f>Plan!BJ57</f>
        <v>0</v>
      </c>
      <c r="AX61" s="301">
        <f>Plan!BJ58</f>
        <v>0</v>
      </c>
      <c r="AY61" s="301">
        <f>Plan!BJ59</f>
        <v>0</v>
      </c>
      <c r="AZ61" s="301">
        <f>Plan!BJ60</f>
        <v>0</v>
      </c>
      <c r="BA61" s="301">
        <f>Plan!BJ61</f>
        <v>0</v>
      </c>
      <c r="BB61" s="301">
        <f>Plan!BJ62</f>
        <v>0</v>
      </c>
      <c r="BC61" s="301">
        <f>Plan!BJ63</f>
        <v>0</v>
      </c>
      <c r="BD61" s="301">
        <f>Plan!BJ64</f>
        <v>0</v>
      </c>
    </row>
    <row r="62" spans="1:56" ht="6" customHeight="1" x14ac:dyDescent="0.25">
      <c r="A62"/>
      <c r="B62" s="297">
        <f>COUNTIF(Feiertage!$H$3:$H$164,F62)</f>
        <v>0</v>
      </c>
      <c r="C62" s="298">
        <f t="shared" si="0"/>
        <v>1</v>
      </c>
      <c r="D62" s="298">
        <f t="shared" si="1"/>
        <v>2</v>
      </c>
      <c r="E62" s="302"/>
      <c r="F62" s="300">
        <f t="shared" si="2"/>
        <v>42793</v>
      </c>
      <c r="G62" s="301">
        <f>Plan!BK15</f>
        <v>0</v>
      </c>
      <c r="H62" s="301">
        <f>Plan!BK16</f>
        <v>0</v>
      </c>
      <c r="I62" s="301">
        <f>Plan!BK17</f>
        <v>0</v>
      </c>
      <c r="J62" s="301">
        <f>Plan!BK18</f>
        <v>0</v>
      </c>
      <c r="K62" s="301">
        <f>Plan!BK19</f>
        <v>0</v>
      </c>
      <c r="L62" s="301">
        <f>Plan!BK20</f>
        <v>0</v>
      </c>
      <c r="M62" s="301">
        <f>Plan!BK21</f>
        <v>0</v>
      </c>
      <c r="N62" s="301">
        <f>Plan!BK22</f>
        <v>0</v>
      </c>
      <c r="O62" s="301">
        <f>Plan!BK23</f>
        <v>0</v>
      </c>
      <c r="P62" s="301">
        <f>Plan!BK24</f>
        <v>0</v>
      </c>
      <c r="Q62" s="301">
        <f>Plan!BK25</f>
        <v>0</v>
      </c>
      <c r="R62" s="301">
        <f>Plan!BK26</f>
        <v>0</v>
      </c>
      <c r="S62" s="301">
        <f>Plan!BK27</f>
        <v>0</v>
      </c>
      <c r="T62" s="301">
        <f>Plan!BK28</f>
        <v>0</v>
      </c>
      <c r="U62" s="301">
        <f>Plan!BK29</f>
        <v>0</v>
      </c>
      <c r="V62" s="301">
        <f>Plan!BK30</f>
        <v>0</v>
      </c>
      <c r="W62" s="301">
        <f>Plan!BK31</f>
        <v>0</v>
      </c>
      <c r="X62" s="301">
        <f>Plan!BK32</f>
        <v>0</v>
      </c>
      <c r="Y62" s="301">
        <f>Plan!BK33</f>
        <v>0</v>
      </c>
      <c r="Z62" s="301">
        <f>Plan!BK34</f>
        <v>0</v>
      </c>
      <c r="AA62" s="301">
        <f>Plan!BK35</f>
        <v>0</v>
      </c>
      <c r="AB62" s="301">
        <f>Plan!BK36</f>
        <v>0</v>
      </c>
      <c r="AC62" s="301">
        <f>Plan!BK37</f>
        <v>0</v>
      </c>
      <c r="AD62" s="301">
        <f>Plan!BK38</f>
        <v>0</v>
      </c>
      <c r="AE62" s="301">
        <f>Plan!BK39</f>
        <v>0</v>
      </c>
      <c r="AF62" s="301">
        <f>Plan!BK40</f>
        <v>0</v>
      </c>
      <c r="AG62" s="301">
        <f>Plan!BK41</f>
        <v>0</v>
      </c>
      <c r="AH62" s="301">
        <f>Plan!BK42</f>
        <v>0</v>
      </c>
      <c r="AI62" s="301">
        <f>Plan!BK43</f>
        <v>0</v>
      </c>
      <c r="AJ62" s="301">
        <f>Plan!BK44</f>
        <v>0</v>
      </c>
      <c r="AK62" s="301">
        <f>Plan!BK45</f>
        <v>0</v>
      </c>
      <c r="AL62" s="301">
        <f>Plan!BK46</f>
        <v>0</v>
      </c>
      <c r="AM62" s="301">
        <f>Plan!BK47</f>
        <v>0</v>
      </c>
      <c r="AN62" s="301">
        <f>Plan!BK48</f>
        <v>0</v>
      </c>
      <c r="AO62" s="301">
        <f>Plan!BK49</f>
        <v>0</v>
      </c>
      <c r="AP62" s="301">
        <f>Plan!BK50</f>
        <v>0</v>
      </c>
      <c r="AQ62" s="301">
        <f>Plan!BK51</f>
        <v>0</v>
      </c>
      <c r="AR62" s="301">
        <f>Plan!BK52</f>
        <v>0</v>
      </c>
      <c r="AS62" s="301">
        <f>Plan!BK53</f>
        <v>0</v>
      </c>
      <c r="AT62" s="301">
        <f>Plan!BK54</f>
        <v>0</v>
      </c>
      <c r="AU62" s="301">
        <f>Plan!BK55</f>
        <v>0</v>
      </c>
      <c r="AV62" s="301">
        <f>Plan!BK56</f>
        <v>0</v>
      </c>
      <c r="AW62" s="301">
        <f>Plan!BK57</f>
        <v>0</v>
      </c>
      <c r="AX62" s="301">
        <f>Plan!BK58</f>
        <v>0</v>
      </c>
      <c r="AY62" s="301">
        <f>Plan!BK59</f>
        <v>0</v>
      </c>
      <c r="AZ62" s="301">
        <f>Plan!BK60</f>
        <v>0</v>
      </c>
      <c r="BA62" s="301">
        <f>Plan!BK61</f>
        <v>0</v>
      </c>
      <c r="BB62" s="301">
        <f>Plan!BK62</f>
        <v>0</v>
      </c>
      <c r="BC62" s="301">
        <f>Plan!BK63</f>
        <v>0</v>
      </c>
      <c r="BD62" s="301">
        <f>Plan!BK64</f>
        <v>0</v>
      </c>
    </row>
    <row r="63" spans="1:56" ht="6" customHeight="1" x14ac:dyDescent="0.25">
      <c r="A63"/>
      <c r="B63" s="297">
        <f>COUNTIF(Feiertage!$H$3:$H$164,F63)</f>
        <v>0</v>
      </c>
      <c r="C63" s="298">
        <f t="shared" si="0"/>
        <v>2</v>
      </c>
      <c r="D63" s="298">
        <f t="shared" si="1"/>
        <v>2</v>
      </c>
      <c r="E63" s="302"/>
      <c r="F63" s="300">
        <f t="shared" si="2"/>
        <v>42794</v>
      </c>
      <c r="G63" s="301">
        <f>Plan!BL15</f>
        <v>0</v>
      </c>
      <c r="H63" s="301">
        <f>Plan!BL16</f>
        <v>0</v>
      </c>
      <c r="I63" s="301">
        <f>Plan!BL17</f>
        <v>0</v>
      </c>
      <c r="J63" s="301">
        <f>Plan!BL18</f>
        <v>0</v>
      </c>
      <c r="K63" s="301">
        <f>Plan!BL19</f>
        <v>0</v>
      </c>
      <c r="L63" s="301">
        <f>Plan!BL20</f>
        <v>0</v>
      </c>
      <c r="M63" s="301">
        <f>Plan!BL21</f>
        <v>0</v>
      </c>
      <c r="N63" s="301">
        <f>Plan!BL22</f>
        <v>0</v>
      </c>
      <c r="O63" s="301">
        <f>Plan!BL23</f>
        <v>0</v>
      </c>
      <c r="P63" s="301">
        <f>Plan!BL24</f>
        <v>0</v>
      </c>
      <c r="Q63" s="301">
        <f>Plan!BL25</f>
        <v>0</v>
      </c>
      <c r="R63" s="301">
        <f>Plan!BL26</f>
        <v>0</v>
      </c>
      <c r="S63" s="301">
        <f>Plan!BL27</f>
        <v>0</v>
      </c>
      <c r="T63" s="301">
        <f>Plan!BL28</f>
        <v>0</v>
      </c>
      <c r="U63" s="301">
        <f>Plan!BL29</f>
        <v>0</v>
      </c>
      <c r="V63" s="301">
        <f>Plan!BL30</f>
        <v>0</v>
      </c>
      <c r="W63" s="301">
        <f>Plan!BL31</f>
        <v>0</v>
      </c>
      <c r="X63" s="301">
        <f>Plan!BL32</f>
        <v>0</v>
      </c>
      <c r="Y63" s="301">
        <f>Plan!BL33</f>
        <v>0</v>
      </c>
      <c r="Z63" s="301">
        <f>Plan!BL34</f>
        <v>0</v>
      </c>
      <c r="AA63" s="301">
        <f>Plan!BL35</f>
        <v>0</v>
      </c>
      <c r="AB63" s="301">
        <f>Plan!BL36</f>
        <v>0</v>
      </c>
      <c r="AC63" s="301">
        <f>Plan!BL37</f>
        <v>0</v>
      </c>
      <c r="AD63" s="301">
        <f>Plan!BL38</f>
        <v>0</v>
      </c>
      <c r="AE63" s="301">
        <f>Plan!BL39</f>
        <v>0</v>
      </c>
      <c r="AF63" s="301">
        <f>Plan!BL40</f>
        <v>0</v>
      </c>
      <c r="AG63" s="301">
        <f>Plan!BL41</f>
        <v>0</v>
      </c>
      <c r="AH63" s="301">
        <f>Plan!BL42</f>
        <v>0</v>
      </c>
      <c r="AI63" s="301">
        <f>Plan!BL43</f>
        <v>0</v>
      </c>
      <c r="AJ63" s="301">
        <f>Plan!BL44</f>
        <v>0</v>
      </c>
      <c r="AK63" s="301">
        <f>Plan!BL45</f>
        <v>0</v>
      </c>
      <c r="AL63" s="301">
        <f>Plan!BL46</f>
        <v>0</v>
      </c>
      <c r="AM63" s="301">
        <f>Plan!BL47</f>
        <v>0</v>
      </c>
      <c r="AN63" s="301">
        <f>Plan!BL48</f>
        <v>0</v>
      </c>
      <c r="AO63" s="301">
        <f>Plan!BL49</f>
        <v>0</v>
      </c>
      <c r="AP63" s="301">
        <f>Plan!BL50</f>
        <v>0</v>
      </c>
      <c r="AQ63" s="301">
        <f>Plan!BL51</f>
        <v>0</v>
      </c>
      <c r="AR63" s="301">
        <f>Plan!BL52</f>
        <v>0</v>
      </c>
      <c r="AS63" s="301">
        <f>Plan!BL53</f>
        <v>0</v>
      </c>
      <c r="AT63" s="301">
        <f>Plan!BL54</f>
        <v>0</v>
      </c>
      <c r="AU63" s="301">
        <f>Plan!BL55</f>
        <v>0</v>
      </c>
      <c r="AV63" s="301">
        <f>Plan!BL56</f>
        <v>0</v>
      </c>
      <c r="AW63" s="301">
        <f>Plan!BL57</f>
        <v>0</v>
      </c>
      <c r="AX63" s="301">
        <f>Plan!BL58</f>
        <v>0</v>
      </c>
      <c r="AY63" s="301">
        <f>Plan!BL59</f>
        <v>0</v>
      </c>
      <c r="AZ63" s="301">
        <f>Plan!BL60</f>
        <v>0</v>
      </c>
      <c r="BA63" s="301">
        <f>Plan!BL61</f>
        <v>0</v>
      </c>
      <c r="BB63" s="301">
        <f>Plan!BL62</f>
        <v>0</v>
      </c>
      <c r="BC63" s="301">
        <f>Plan!BL63</f>
        <v>0</v>
      </c>
      <c r="BD63" s="301">
        <f>Plan!BL64</f>
        <v>0</v>
      </c>
    </row>
    <row r="64" spans="1:56" ht="6" customHeight="1" x14ac:dyDescent="0.25">
      <c r="A64"/>
      <c r="B64" s="297">
        <f>COUNTIF(Feiertage!$H$3:$H$164,F64)</f>
        <v>0</v>
      </c>
      <c r="C64" s="298">
        <f t="shared" si="0"/>
        <v>3</v>
      </c>
      <c r="D64" s="298">
        <f t="shared" si="1"/>
        <v>3</v>
      </c>
      <c r="E64" s="302"/>
      <c r="F64" s="300">
        <f t="shared" si="2"/>
        <v>42795</v>
      </c>
      <c r="G64" s="301">
        <f>Plan!BM15</f>
        <v>0</v>
      </c>
      <c r="H64" s="301">
        <f>Plan!BM16</f>
        <v>0</v>
      </c>
      <c r="I64" s="301">
        <f>Plan!BM17</f>
        <v>0</v>
      </c>
      <c r="J64" s="301">
        <f>Plan!BM18</f>
        <v>0</v>
      </c>
      <c r="K64" s="301">
        <f>Plan!BM19</f>
        <v>0</v>
      </c>
      <c r="L64" s="301">
        <f>Plan!BM20</f>
        <v>0</v>
      </c>
      <c r="M64" s="301">
        <f>Plan!BM21</f>
        <v>0</v>
      </c>
      <c r="N64" s="301">
        <f>Plan!BM22</f>
        <v>0</v>
      </c>
      <c r="O64" s="301">
        <f>Plan!BM23</f>
        <v>0</v>
      </c>
      <c r="P64" s="301">
        <f>Plan!BM24</f>
        <v>0</v>
      </c>
      <c r="Q64" s="301">
        <f>Plan!BM25</f>
        <v>0</v>
      </c>
      <c r="R64" s="301">
        <f>Plan!BM26</f>
        <v>0</v>
      </c>
      <c r="S64" s="301">
        <f>Plan!BM27</f>
        <v>0</v>
      </c>
      <c r="T64" s="301">
        <f>Plan!BM28</f>
        <v>0</v>
      </c>
      <c r="U64" s="301">
        <f>Plan!BM29</f>
        <v>0</v>
      </c>
      <c r="V64" s="301">
        <f>Plan!BM30</f>
        <v>0</v>
      </c>
      <c r="W64" s="301">
        <f>Plan!BM31</f>
        <v>0</v>
      </c>
      <c r="X64" s="301">
        <f>Plan!BM32</f>
        <v>0</v>
      </c>
      <c r="Y64" s="301">
        <f>Plan!BM33</f>
        <v>0</v>
      </c>
      <c r="Z64" s="301">
        <f>Plan!BM34</f>
        <v>0</v>
      </c>
      <c r="AA64" s="301">
        <f>Plan!BM35</f>
        <v>0</v>
      </c>
      <c r="AB64" s="301">
        <f>Plan!BM36</f>
        <v>0</v>
      </c>
      <c r="AC64" s="301">
        <f>Plan!BM37</f>
        <v>0</v>
      </c>
      <c r="AD64" s="301">
        <f>Plan!BM38</f>
        <v>0</v>
      </c>
      <c r="AE64" s="301">
        <f>Plan!BM39</f>
        <v>0</v>
      </c>
      <c r="AF64" s="301">
        <f>Plan!BM40</f>
        <v>0</v>
      </c>
      <c r="AG64" s="301">
        <f>Plan!BM41</f>
        <v>0</v>
      </c>
      <c r="AH64" s="301">
        <f>Plan!BM42</f>
        <v>0</v>
      </c>
      <c r="AI64" s="301">
        <f>Plan!BM43</f>
        <v>0</v>
      </c>
      <c r="AJ64" s="301">
        <f>Plan!BM44</f>
        <v>0</v>
      </c>
      <c r="AK64" s="301">
        <f>Plan!BM45</f>
        <v>0</v>
      </c>
      <c r="AL64" s="301">
        <f>Plan!BM46</f>
        <v>0</v>
      </c>
      <c r="AM64" s="301">
        <f>Plan!BM47</f>
        <v>0</v>
      </c>
      <c r="AN64" s="301">
        <f>Plan!BM48</f>
        <v>0</v>
      </c>
      <c r="AO64" s="301">
        <f>Plan!BM49</f>
        <v>0</v>
      </c>
      <c r="AP64" s="301">
        <f>Plan!BM50</f>
        <v>0</v>
      </c>
      <c r="AQ64" s="301">
        <f>Plan!BM51</f>
        <v>0</v>
      </c>
      <c r="AR64" s="301">
        <f>Plan!BM52</f>
        <v>0</v>
      </c>
      <c r="AS64" s="301">
        <f>Plan!BM53</f>
        <v>0</v>
      </c>
      <c r="AT64" s="301">
        <f>Plan!BM54</f>
        <v>0</v>
      </c>
      <c r="AU64" s="301">
        <f>Plan!BM55</f>
        <v>0</v>
      </c>
      <c r="AV64" s="301">
        <f>Plan!BM56</f>
        <v>0</v>
      </c>
      <c r="AW64" s="301">
        <f>Plan!BM57</f>
        <v>0</v>
      </c>
      <c r="AX64" s="301">
        <f>Plan!BM58</f>
        <v>0</v>
      </c>
      <c r="AY64" s="301">
        <f>Plan!BM59</f>
        <v>0</v>
      </c>
      <c r="AZ64" s="301">
        <f>Plan!BM60</f>
        <v>0</v>
      </c>
      <c r="BA64" s="301">
        <f>Plan!BM61</f>
        <v>0</v>
      </c>
      <c r="BB64" s="301">
        <f>Plan!BM62</f>
        <v>0</v>
      </c>
      <c r="BC64" s="301">
        <f>Plan!BM63</f>
        <v>0</v>
      </c>
      <c r="BD64" s="301">
        <f>Plan!BM64</f>
        <v>0</v>
      </c>
    </row>
    <row r="65" spans="1:56" ht="6" customHeight="1" x14ac:dyDescent="0.25">
      <c r="A65"/>
      <c r="B65" s="297">
        <f>COUNTIF(Feiertage!$H$3:$H$164,F65)</f>
        <v>0</v>
      </c>
      <c r="C65" s="298">
        <f t="shared" si="0"/>
        <v>4</v>
      </c>
      <c r="D65" s="298">
        <f t="shared" si="1"/>
        <v>3</v>
      </c>
      <c r="E65" s="302"/>
      <c r="F65" s="300">
        <f t="shared" si="2"/>
        <v>42796</v>
      </c>
      <c r="G65" s="301">
        <f>Plan!BN15</f>
        <v>0</v>
      </c>
      <c r="H65" s="301">
        <f>Plan!BN16</f>
        <v>0</v>
      </c>
      <c r="I65" s="301">
        <f>Plan!BN17</f>
        <v>0</v>
      </c>
      <c r="J65" s="301">
        <f>Plan!BN18</f>
        <v>0</v>
      </c>
      <c r="K65" s="301">
        <f>Plan!BN19</f>
        <v>0</v>
      </c>
      <c r="L65" s="301">
        <f>Plan!BN20</f>
        <v>0</v>
      </c>
      <c r="M65" s="301">
        <f>Plan!BN21</f>
        <v>0</v>
      </c>
      <c r="N65" s="301">
        <f>Plan!BN22</f>
        <v>0</v>
      </c>
      <c r="O65" s="301">
        <f>Plan!BN23</f>
        <v>0</v>
      </c>
      <c r="P65" s="301">
        <f>Plan!BN24</f>
        <v>0</v>
      </c>
      <c r="Q65" s="301">
        <f>Plan!BN25</f>
        <v>0</v>
      </c>
      <c r="R65" s="301">
        <f>Plan!BN26</f>
        <v>0</v>
      </c>
      <c r="S65" s="301">
        <f>Plan!BN27</f>
        <v>0</v>
      </c>
      <c r="T65" s="301">
        <f>Plan!BN28</f>
        <v>0</v>
      </c>
      <c r="U65" s="301">
        <f>Plan!BN29</f>
        <v>0</v>
      </c>
      <c r="V65" s="301">
        <f>Plan!BN30</f>
        <v>0</v>
      </c>
      <c r="W65" s="301">
        <f>Plan!BN31</f>
        <v>0</v>
      </c>
      <c r="X65" s="301">
        <f>Plan!BN32</f>
        <v>0</v>
      </c>
      <c r="Y65" s="301">
        <f>Plan!BN33</f>
        <v>0</v>
      </c>
      <c r="Z65" s="301">
        <f>Plan!BN34</f>
        <v>0</v>
      </c>
      <c r="AA65" s="301">
        <f>Plan!BN35</f>
        <v>0</v>
      </c>
      <c r="AB65" s="301">
        <f>Plan!BN36</f>
        <v>0</v>
      </c>
      <c r="AC65" s="301">
        <f>Plan!BN37</f>
        <v>0</v>
      </c>
      <c r="AD65" s="301">
        <f>Plan!BN38</f>
        <v>0</v>
      </c>
      <c r="AE65" s="301">
        <f>Plan!BN39</f>
        <v>0</v>
      </c>
      <c r="AF65" s="301">
        <f>Plan!BN40</f>
        <v>0</v>
      </c>
      <c r="AG65" s="301">
        <f>Plan!BN41</f>
        <v>0</v>
      </c>
      <c r="AH65" s="301">
        <f>Plan!BN42</f>
        <v>0</v>
      </c>
      <c r="AI65" s="301">
        <f>Plan!BN43</f>
        <v>0</v>
      </c>
      <c r="AJ65" s="301">
        <f>Plan!BN44</f>
        <v>0</v>
      </c>
      <c r="AK65" s="301">
        <f>Plan!BN45</f>
        <v>0</v>
      </c>
      <c r="AL65" s="301">
        <f>Plan!BN46</f>
        <v>0</v>
      </c>
      <c r="AM65" s="301">
        <f>Plan!BN47</f>
        <v>0</v>
      </c>
      <c r="AN65" s="301">
        <f>Plan!BN48</f>
        <v>0</v>
      </c>
      <c r="AO65" s="301">
        <f>Plan!BN49</f>
        <v>0</v>
      </c>
      <c r="AP65" s="301">
        <f>Plan!BN50</f>
        <v>0</v>
      </c>
      <c r="AQ65" s="301">
        <f>Plan!BN51</f>
        <v>0</v>
      </c>
      <c r="AR65" s="301">
        <f>Plan!BN52</f>
        <v>0</v>
      </c>
      <c r="AS65" s="301">
        <f>Plan!BN53</f>
        <v>0</v>
      </c>
      <c r="AT65" s="301">
        <f>Plan!BN54</f>
        <v>0</v>
      </c>
      <c r="AU65" s="301">
        <f>Plan!BN55</f>
        <v>0</v>
      </c>
      <c r="AV65" s="301">
        <f>Plan!BN56</f>
        <v>0</v>
      </c>
      <c r="AW65" s="301">
        <f>Plan!BN57</f>
        <v>0</v>
      </c>
      <c r="AX65" s="301">
        <f>Plan!BN58</f>
        <v>0</v>
      </c>
      <c r="AY65" s="301">
        <f>Plan!BN59</f>
        <v>0</v>
      </c>
      <c r="AZ65" s="301">
        <f>Plan!BN60</f>
        <v>0</v>
      </c>
      <c r="BA65" s="301">
        <f>Plan!BN61</f>
        <v>0</v>
      </c>
      <c r="BB65" s="301">
        <f>Plan!BN62</f>
        <v>0</v>
      </c>
      <c r="BC65" s="301">
        <f>Plan!BN63</f>
        <v>0</v>
      </c>
      <c r="BD65" s="301">
        <f>Plan!BN64</f>
        <v>0</v>
      </c>
    </row>
    <row r="66" spans="1:56" ht="6" customHeight="1" x14ac:dyDescent="0.25">
      <c r="A66"/>
      <c r="B66" s="297">
        <f>COUNTIF(Feiertage!$H$3:$H$164,F66)</f>
        <v>0</v>
      </c>
      <c r="C66" s="298">
        <f t="shared" si="0"/>
        <v>5</v>
      </c>
      <c r="D66" s="298">
        <f t="shared" si="1"/>
        <v>3</v>
      </c>
      <c r="E66" s="302"/>
      <c r="F66" s="300">
        <f t="shared" si="2"/>
        <v>42797</v>
      </c>
      <c r="G66" s="301">
        <f>Plan!BO15</f>
        <v>0</v>
      </c>
      <c r="H66" s="301">
        <f>Plan!BO16</f>
        <v>0</v>
      </c>
      <c r="I66" s="301">
        <f>Plan!BO17</f>
        <v>0</v>
      </c>
      <c r="J66" s="301">
        <f>Plan!BO18</f>
        <v>0</v>
      </c>
      <c r="K66" s="301">
        <f>Plan!BO19</f>
        <v>0</v>
      </c>
      <c r="L66" s="301">
        <f>Plan!BO20</f>
        <v>0</v>
      </c>
      <c r="M66" s="301">
        <f>Plan!BO21</f>
        <v>0</v>
      </c>
      <c r="N66" s="301">
        <f>Plan!BO22</f>
        <v>0</v>
      </c>
      <c r="O66" s="301">
        <f>Plan!BO23</f>
        <v>0</v>
      </c>
      <c r="P66" s="301">
        <f>Plan!BO24</f>
        <v>0</v>
      </c>
      <c r="Q66" s="301">
        <f>Plan!BO25</f>
        <v>0</v>
      </c>
      <c r="R66" s="301">
        <f>Plan!BO26</f>
        <v>0</v>
      </c>
      <c r="S66" s="301">
        <f>Plan!BO27</f>
        <v>0</v>
      </c>
      <c r="T66" s="301">
        <f>Plan!BO28</f>
        <v>0</v>
      </c>
      <c r="U66" s="301">
        <f>Plan!BO29</f>
        <v>0</v>
      </c>
      <c r="V66" s="301">
        <f>Plan!BO30</f>
        <v>0</v>
      </c>
      <c r="W66" s="301">
        <f>Plan!BO31</f>
        <v>0</v>
      </c>
      <c r="X66" s="301">
        <f>Plan!BO32</f>
        <v>0</v>
      </c>
      <c r="Y66" s="301">
        <f>Plan!BO33</f>
        <v>0</v>
      </c>
      <c r="Z66" s="301">
        <f>Plan!BO34</f>
        <v>0</v>
      </c>
      <c r="AA66" s="301">
        <f>Plan!BO35</f>
        <v>0</v>
      </c>
      <c r="AB66" s="301">
        <f>Plan!BO36</f>
        <v>0</v>
      </c>
      <c r="AC66" s="301">
        <f>Plan!BO37</f>
        <v>0</v>
      </c>
      <c r="AD66" s="301">
        <f>Plan!BO38</f>
        <v>0</v>
      </c>
      <c r="AE66" s="301">
        <f>Plan!BO39</f>
        <v>0</v>
      </c>
      <c r="AF66" s="301">
        <f>Plan!BO40</f>
        <v>0</v>
      </c>
      <c r="AG66" s="301">
        <f>Plan!BO41</f>
        <v>0</v>
      </c>
      <c r="AH66" s="301">
        <f>Plan!BO42</f>
        <v>0</v>
      </c>
      <c r="AI66" s="301">
        <f>Plan!BO43</f>
        <v>0</v>
      </c>
      <c r="AJ66" s="301">
        <f>Plan!BO44</f>
        <v>0</v>
      </c>
      <c r="AK66" s="301">
        <f>Plan!BO45</f>
        <v>0</v>
      </c>
      <c r="AL66" s="301">
        <f>Plan!BO46</f>
        <v>0</v>
      </c>
      <c r="AM66" s="301">
        <f>Plan!BO47</f>
        <v>0</v>
      </c>
      <c r="AN66" s="301">
        <f>Plan!BO48</f>
        <v>0</v>
      </c>
      <c r="AO66" s="301">
        <f>Plan!BO49</f>
        <v>0</v>
      </c>
      <c r="AP66" s="301">
        <f>Plan!BO50</f>
        <v>0</v>
      </c>
      <c r="AQ66" s="301">
        <f>Plan!BO51</f>
        <v>0</v>
      </c>
      <c r="AR66" s="301">
        <f>Plan!BO52</f>
        <v>0</v>
      </c>
      <c r="AS66" s="301">
        <f>Plan!BO53</f>
        <v>0</v>
      </c>
      <c r="AT66" s="301">
        <f>Plan!BO54</f>
        <v>0</v>
      </c>
      <c r="AU66" s="301">
        <f>Plan!BO55</f>
        <v>0</v>
      </c>
      <c r="AV66" s="301">
        <f>Plan!BO56</f>
        <v>0</v>
      </c>
      <c r="AW66" s="301">
        <f>Plan!BO57</f>
        <v>0</v>
      </c>
      <c r="AX66" s="301">
        <f>Plan!BO58</f>
        <v>0</v>
      </c>
      <c r="AY66" s="301">
        <f>Plan!BO59</f>
        <v>0</v>
      </c>
      <c r="AZ66" s="301">
        <f>Plan!BO60</f>
        <v>0</v>
      </c>
      <c r="BA66" s="301">
        <f>Plan!BO61</f>
        <v>0</v>
      </c>
      <c r="BB66" s="301">
        <f>Plan!BO62</f>
        <v>0</v>
      </c>
      <c r="BC66" s="301">
        <f>Plan!BO63</f>
        <v>0</v>
      </c>
      <c r="BD66" s="301">
        <f>Plan!BO64</f>
        <v>0</v>
      </c>
    </row>
    <row r="67" spans="1:56" ht="6" customHeight="1" x14ac:dyDescent="0.25">
      <c r="A67"/>
      <c r="B67" s="297">
        <f>COUNTIF(Feiertage!$H$3:$H$164,F67)</f>
        <v>0</v>
      </c>
      <c r="C67" s="298">
        <f t="shared" si="0"/>
        <v>6</v>
      </c>
      <c r="D67" s="298">
        <f t="shared" si="1"/>
        <v>3</v>
      </c>
      <c r="E67" s="302"/>
      <c r="F67" s="300">
        <f t="shared" si="2"/>
        <v>42798</v>
      </c>
      <c r="G67" s="301">
        <f>Plan!BP15</f>
        <v>0</v>
      </c>
      <c r="H67" s="301">
        <f>Plan!BP16</f>
        <v>0</v>
      </c>
      <c r="I67" s="301">
        <f>Plan!BP17</f>
        <v>0</v>
      </c>
      <c r="J67" s="301">
        <f>Plan!BP18</f>
        <v>0</v>
      </c>
      <c r="K67" s="301">
        <f>Plan!BP19</f>
        <v>0</v>
      </c>
      <c r="L67" s="301">
        <f>Plan!BP20</f>
        <v>0</v>
      </c>
      <c r="M67" s="301">
        <f>Plan!BP21</f>
        <v>0</v>
      </c>
      <c r="N67" s="301">
        <f>Plan!BP22</f>
        <v>0</v>
      </c>
      <c r="O67" s="301">
        <f>Plan!BP23</f>
        <v>0</v>
      </c>
      <c r="P67" s="301">
        <f>Plan!BP24</f>
        <v>0</v>
      </c>
      <c r="Q67" s="301">
        <f>Plan!BP25</f>
        <v>0</v>
      </c>
      <c r="R67" s="301">
        <f>Plan!BP26</f>
        <v>0</v>
      </c>
      <c r="S67" s="301">
        <f>Plan!BP27</f>
        <v>0</v>
      </c>
      <c r="T67" s="301">
        <f>Plan!BP28</f>
        <v>0</v>
      </c>
      <c r="U67" s="301">
        <f>Plan!BP29</f>
        <v>0</v>
      </c>
      <c r="V67" s="301">
        <f>Plan!BP30</f>
        <v>0</v>
      </c>
      <c r="W67" s="301">
        <f>Plan!BP31</f>
        <v>0</v>
      </c>
      <c r="X67" s="301">
        <f>Plan!BP32</f>
        <v>0</v>
      </c>
      <c r="Y67" s="301">
        <f>Plan!BP33</f>
        <v>0</v>
      </c>
      <c r="Z67" s="301">
        <f>Plan!BP34</f>
        <v>0</v>
      </c>
      <c r="AA67" s="301">
        <f>Plan!BP35</f>
        <v>0</v>
      </c>
      <c r="AB67" s="301">
        <f>Plan!BP36</f>
        <v>0</v>
      </c>
      <c r="AC67" s="301">
        <f>Plan!BP37</f>
        <v>0</v>
      </c>
      <c r="AD67" s="301">
        <f>Plan!BP38</f>
        <v>0</v>
      </c>
      <c r="AE67" s="301">
        <f>Plan!BP39</f>
        <v>0</v>
      </c>
      <c r="AF67" s="301">
        <f>Plan!BP40</f>
        <v>0</v>
      </c>
      <c r="AG67" s="301">
        <f>Plan!BP41</f>
        <v>0</v>
      </c>
      <c r="AH67" s="301">
        <f>Plan!BP42</f>
        <v>0</v>
      </c>
      <c r="AI67" s="301">
        <f>Plan!BP43</f>
        <v>0</v>
      </c>
      <c r="AJ67" s="301">
        <f>Plan!BP44</f>
        <v>0</v>
      </c>
      <c r="AK67" s="301">
        <f>Plan!BP45</f>
        <v>0</v>
      </c>
      <c r="AL67" s="301">
        <f>Plan!BP46</f>
        <v>0</v>
      </c>
      <c r="AM67" s="301">
        <f>Plan!BP47</f>
        <v>0</v>
      </c>
      <c r="AN67" s="301">
        <f>Plan!BP48</f>
        <v>0</v>
      </c>
      <c r="AO67" s="301">
        <f>Plan!BP49</f>
        <v>0</v>
      </c>
      <c r="AP67" s="301">
        <f>Plan!BP50</f>
        <v>0</v>
      </c>
      <c r="AQ67" s="301">
        <f>Plan!BP51</f>
        <v>0</v>
      </c>
      <c r="AR67" s="301">
        <f>Plan!BP52</f>
        <v>0</v>
      </c>
      <c r="AS67" s="301">
        <f>Plan!BP53</f>
        <v>0</v>
      </c>
      <c r="AT67" s="301">
        <f>Plan!BP54</f>
        <v>0</v>
      </c>
      <c r="AU67" s="301">
        <f>Plan!BP55</f>
        <v>0</v>
      </c>
      <c r="AV67" s="301">
        <f>Plan!BP56</f>
        <v>0</v>
      </c>
      <c r="AW67" s="301">
        <f>Plan!BP57</f>
        <v>0</v>
      </c>
      <c r="AX67" s="301">
        <f>Plan!BP58</f>
        <v>0</v>
      </c>
      <c r="AY67" s="301">
        <f>Plan!BP59</f>
        <v>0</v>
      </c>
      <c r="AZ67" s="301">
        <f>Plan!BP60</f>
        <v>0</v>
      </c>
      <c r="BA67" s="301">
        <f>Plan!BP61</f>
        <v>0</v>
      </c>
      <c r="BB67" s="301">
        <f>Plan!BP62</f>
        <v>0</v>
      </c>
      <c r="BC67" s="301">
        <f>Plan!BP63</f>
        <v>0</v>
      </c>
      <c r="BD67" s="301">
        <f>Plan!BP64</f>
        <v>0</v>
      </c>
    </row>
    <row r="68" spans="1:56" ht="6" customHeight="1" x14ac:dyDescent="0.25">
      <c r="A68"/>
      <c r="B68" s="297">
        <f>COUNTIF(Feiertage!$H$3:$H$164,F68)</f>
        <v>0</v>
      </c>
      <c r="C68" s="298">
        <f t="shared" si="0"/>
        <v>7</v>
      </c>
      <c r="D68" s="298">
        <f t="shared" si="1"/>
        <v>3</v>
      </c>
      <c r="E68" s="302"/>
      <c r="F68" s="300">
        <f t="shared" si="2"/>
        <v>42799</v>
      </c>
      <c r="G68" s="301">
        <f>Plan!BQ15</f>
        <v>0</v>
      </c>
      <c r="H68" s="301">
        <f>Plan!BQ16</f>
        <v>0</v>
      </c>
      <c r="I68" s="301">
        <f>Plan!BQ17</f>
        <v>0</v>
      </c>
      <c r="J68" s="301">
        <f>Plan!BQ18</f>
        <v>0</v>
      </c>
      <c r="K68" s="301">
        <f>Plan!BQ19</f>
        <v>0</v>
      </c>
      <c r="L68" s="301">
        <f>Plan!BQ20</f>
        <v>0</v>
      </c>
      <c r="M68" s="301">
        <f>Plan!BQ21</f>
        <v>0</v>
      </c>
      <c r="N68" s="301">
        <f>Plan!BQ22</f>
        <v>0</v>
      </c>
      <c r="O68" s="301">
        <f>Plan!BQ23</f>
        <v>0</v>
      </c>
      <c r="P68" s="301">
        <f>Plan!BQ24</f>
        <v>0</v>
      </c>
      <c r="Q68" s="301">
        <f>Plan!BQ25</f>
        <v>0</v>
      </c>
      <c r="R68" s="301">
        <f>Plan!BQ26</f>
        <v>0</v>
      </c>
      <c r="S68" s="301">
        <f>Plan!BQ27</f>
        <v>0</v>
      </c>
      <c r="T68" s="301">
        <f>Plan!BQ28</f>
        <v>0</v>
      </c>
      <c r="U68" s="301">
        <f>Plan!BQ29</f>
        <v>0</v>
      </c>
      <c r="V68" s="301">
        <f>Plan!BQ30</f>
        <v>0</v>
      </c>
      <c r="W68" s="301">
        <f>Plan!BQ31</f>
        <v>0</v>
      </c>
      <c r="X68" s="301">
        <f>Plan!BQ32</f>
        <v>0</v>
      </c>
      <c r="Y68" s="301">
        <f>Plan!BQ33</f>
        <v>0</v>
      </c>
      <c r="Z68" s="301">
        <f>Plan!BQ34</f>
        <v>0</v>
      </c>
      <c r="AA68" s="301">
        <f>Plan!BQ35</f>
        <v>0</v>
      </c>
      <c r="AB68" s="301">
        <f>Plan!BQ36</f>
        <v>0</v>
      </c>
      <c r="AC68" s="301">
        <f>Plan!BQ37</f>
        <v>0</v>
      </c>
      <c r="AD68" s="301">
        <f>Plan!BQ38</f>
        <v>0</v>
      </c>
      <c r="AE68" s="301">
        <f>Plan!BQ39</f>
        <v>0</v>
      </c>
      <c r="AF68" s="301">
        <f>Plan!BQ40</f>
        <v>0</v>
      </c>
      <c r="AG68" s="301">
        <f>Plan!BQ41</f>
        <v>0</v>
      </c>
      <c r="AH68" s="301">
        <f>Plan!BQ42</f>
        <v>0</v>
      </c>
      <c r="AI68" s="301">
        <f>Plan!BQ43</f>
        <v>0</v>
      </c>
      <c r="AJ68" s="301">
        <f>Plan!BQ44</f>
        <v>0</v>
      </c>
      <c r="AK68" s="301">
        <f>Plan!BQ45</f>
        <v>0</v>
      </c>
      <c r="AL68" s="301">
        <f>Plan!BQ46</f>
        <v>0</v>
      </c>
      <c r="AM68" s="301">
        <f>Plan!BQ47</f>
        <v>0</v>
      </c>
      <c r="AN68" s="301">
        <f>Plan!BQ48</f>
        <v>0</v>
      </c>
      <c r="AO68" s="301">
        <f>Plan!BQ49</f>
        <v>0</v>
      </c>
      <c r="AP68" s="301">
        <f>Plan!BQ50</f>
        <v>0</v>
      </c>
      <c r="AQ68" s="301">
        <f>Plan!BQ51</f>
        <v>0</v>
      </c>
      <c r="AR68" s="301">
        <f>Plan!BQ52</f>
        <v>0</v>
      </c>
      <c r="AS68" s="301">
        <f>Plan!BQ53</f>
        <v>0</v>
      </c>
      <c r="AT68" s="301">
        <f>Plan!BQ54</f>
        <v>0</v>
      </c>
      <c r="AU68" s="301">
        <f>Plan!BQ55</f>
        <v>0</v>
      </c>
      <c r="AV68" s="301">
        <f>Plan!BQ56</f>
        <v>0</v>
      </c>
      <c r="AW68" s="301">
        <f>Plan!BQ57</f>
        <v>0</v>
      </c>
      <c r="AX68" s="301">
        <f>Plan!BQ58</f>
        <v>0</v>
      </c>
      <c r="AY68" s="301">
        <f>Plan!BQ59</f>
        <v>0</v>
      </c>
      <c r="AZ68" s="301">
        <f>Plan!BQ60</f>
        <v>0</v>
      </c>
      <c r="BA68" s="301">
        <f>Plan!BQ61</f>
        <v>0</v>
      </c>
      <c r="BB68" s="301">
        <f>Plan!BQ62</f>
        <v>0</v>
      </c>
      <c r="BC68" s="301">
        <f>Plan!BQ63</f>
        <v>0</v>
      </c>
      <c r="BD68" s="301">
        <f>Plan!BQ64</f>
        <v>0</v>
      </c>
    </row>
    <row r="69" spans="1:56" ht="6" customHeight="1" x14ac:dyDescent="0.25">
      <c r="A69"/>
      <c r="B69" s="297">
        <f>COUNTIF(Feiertage!$H$3:$H$164,F69)</f>
        <v>0</v>
      </c>
      <c r="C69" s="298">
        <f t="shared" si="0"/>
        <v>1</v>
      </c>
      <c r="D69" s="298">
        <f t="shared" si="1"/>
        <v>3</v>
      </c>
      <c r="E69" s="302"/>
      <c r="F69" s="300">
        <f t="shared" si="2"/>
        <v>42800</v>
      </c>
      <c r="G69" s="301">
        <f>Plan!BR15</f>
        <v>0</v>
      </c>
      <c r="H69" s="301">
        <f>Plan!BR16</f>
        <v>0</v>
      </c>
      <c r="I69" s="301">
        <f>Plan!BR17</f>
        <v>0</v>
      </c>
      <c r="J69" s="301">
        <f>Plan!BR18</f>
        <v>0</v>
      </c>
      <c r="K69" s="301">
        <f>Plan!BR19</f>
        <v>0</v>
      </c>
      <c r="L69" s="301">
        <f>Plan!BR20</f>
        <v>0</v>
      </c>
      <c r="M69" s="301">
        <f>Plan!BR21</f>
        <v>0</v>
      </c>
      <c r="N69" s="301">
        <f>Plan!BR22</f>
        <v>0</v>
      </c>
      <c r="O69" s="301">
        <f>Plan!BR23</f>
        <v>0</v>
      </c>
      <c r="P69" s="301">
        <f>Plan!BR24</f>
        <v>0</v>
      </c>
      <c r="Q69" s="301">
        <f>Plan!BR25</f>
        <v>0</v>
      </c>
      <c r="R69" s="301">
        <f>Plan!BR26</f>
        <v>0</v>
      </c>
      <c r="S69" s="301">
        <f>Plan!BR27</f>
        <v>0</v>
      </c>
      <c r="T69" s="301">
        <f>Plan!BR28</f>
        <v>0</v>
      </c>
      <c r="U69" s="301">
        <f>Plan!BR29</f>
        <v>0</v>
      </c>
      <c r="V69" s="301">
        <f>Plan!BR30</f>
        <v>0</v>
      </c>
      <c r="W69" s="301">
        <f>Plan!BR31</f>
        <v>0</v>
      </c>
      <c r="X69" s="301">
        <f>Plan!BR32</f>
        <v>0</v>
      </c>
      <c r="Y69" s="301">
        <f>Plan!BR33</f>
        <v>0</v>
      </c>
      <c r="Z69" s="301">
        <f>Plan!BR34</f>
        <v>0</v>
      </c>
      <c r="AA69" s="301">
        <f>Plan!BR35</f>
        <v>0</v>
      </c>
      <c r="AB69" s="301">
        <f>Plan!BR36</f>
        <v>0</v>
      </c>
      <c r="AC69" s="301">
        <f>Plan!BR37</f>
        <v>0</v>
      </c>
      <c r="AD69" s="301">
        <f>Plan!BR38</f>
        <v>0</v>
      </c>
      <c r="AE69" s="301">
        <f>Plan!BR39</f>
        <v>0</v>
      </c>
      <c r="AF69" s="301">
        <f>Plan!BR40</f>
        <v>0</v>
      </c>
      <c r="AG69" s="301">
        <f>Plan!BR41</f>
        <v>0</v>
      </c>
      <c r="AH69" s="301">
        <f>Plan!BR42</f>
        <v>0</v>
      </c>
      <c r="AI69" s="301">
        <f>Plan!BR43</f>
        <v>0</v>
      </c>
      <c r="AJ69" s="301">
        <f>Plan!BR44</f>
        <v>0</v>
      </c>
      <c r="AK69" s="301">
        <f>Plan!BR45</f>
        <v>0</v>
      </c>
      <c r="AL69" s="301">
        <f>Plan!BR46</f>
        <v>0</v>
      </c>
      <c r="AM69" s="301">
        <f>Plan!BR47</f>
        <v>0</v>
      </c>
      <c r="AN69" s="301">
        <f>Plan!BR48</f>
        <v>0</v>
      </c>
      <c r="AO69" s="301">
        <f>Plan!BR49</f>
        <v>0</v>
      </c>
      <c r="AP69" s="301">
        <f>Plan!BR50</f>
        <v>0</v>
      </c>
      <c r="AQ69" s="301">
        <f>Plan!BR51</f>
        <v>0</v>
      </c>
      <c r="AR69" s="301">
        <f>Plan!BR52</f>
        <v>0</v>
      </c>
      <c r="AS69" s="301">
        <f>Plan!BR53</f>
        <v>0</v>
      </c>
      <c r="AT69" s="301">
        <f>Plan!BR54</f>
        <v>0</v>
      </c>
      <c r="AU69" s="301">
        <f>Plan!BR55</f>
        <v>0</v>
      </c>
      <c r="AV69" s="301">
        <f>Plan!BR56</f>
        <v>0</v>
      </c>
      <c r="AW69" s="301">
        <f>Plan!BR57</f>
        <v>0</v>
      </c>
      <c r="AX69" s="301">
        <f>Plan!BR58</f>
        <v>0</v>
      </c>
      <c r="AY69" s="301">
        <f>Plan!BR59</f>
        <v>0</v>
      </c>
      <c r="AZ69" s="301">
        <f>Plan!BR60</f>
        <v>0</v>
      </c>
      <c r="BA69" s="301">
        <f>Plan!BR61</f>
        <v>0</v>
      </c>
      <c r="BB69" s="301">
        <f>Plan!BR62</f>
        <v>0</v>
      </c>
      <c r="BC69" s="301">
        <f>Plan!BR63</f>
        <v>0</v>
      </c>
      <c r="BD69" s="301">
        <f>Plan!BR64</f>
        <v>0</v>
      </c>
    </row>
    <row r="70" spans="1:56" ht="6" customHeight="1" x14ac:dyDescent="0.25">
      <c r="A70"/>
      <c r="B70" s="297">
        <f>COUNTIF(Feiertage!$H$3:$H$164,F70)</f>
        <v>0</v>
      </c>
      <c r="C70" s="298">
        <f t="shared" ref="C70:C133" si="3">IF(F70="","",WEEKDAY(F70,2))</f>
        <v>2</v>
      </c>
      <c r="D70" s="298">
        <f t="shared" ref="D70:D133" si="4">IF(F70="","",MONTH(F70))</f>
        <v>3</v>
      </c>
      <c r="E70" s="302"/>
      <c r="F70" s="300">
        <f t="shared" si="2"/>
        <v>42801</v>
      </c>
      <c r="G70" s="301">
        <f>Plan!BS15</f>
        <v>0</v>
      </c>
      <c r="H70" s="301">
        <f>Plan!BS16</f>
        <v>0</v>
      </c>
      <c r="I70" s="301">
        <f>Plan!BS17</f>
        <v>0</v>
      </c>
      <c r="J70" s="301">
        <f>Plan!BS18</f>
        <v>0</v>
      </c>
      <c r="K70" s="301">
        <f>Plan!BS19</f>
        <v>0</v>
      </c>
      <c r="L70" s="301">
        <f>Plan!BS20</f>
        <v>0</v>
      </c>
      <c r="M70" s="301">
        <f>Plan!BS21</f>
        <v>0</v>
      </c>
      <c r="N70" s="301">
        <f>Plan!BS22</f>
        <v>0</v>
      </c>
      <c r="O70" s="301">
        <f>Plan!BS23</f>
        <v>0</v>
      </c>
      <c r="P70" s="301">
        <f>Plan!BS24</f>
        <v>0</v>
      </c>
      <c r="Q70" s="301">
        <f>Plan!BS25</f>
        <v>0</v>
      </c>
      <c r="R70" s="301">
        <f>Plan!BS26</f>
        <v>0</v>
      </c>
      <c r="S70" s="301">
        <f>Plan!BS27</f>
        <v>0</v>
      </c>
      <c r="T70" s="301">
        <f>Plan!BS28</f>
        <v>0</v>
      </c>
      <c r="U70" s="301">
        <f>Plan!BS29</f>
        <v>0</v>
      </c>
      <c r="V70" s="301">
        <f>Plan!BS30</f>
        <v>0</v>
      </c>
      <c r="W70" s="301">
        <f>Plan!BS31</f>
        <v>0</v>
      </c>
      <c r="X70" s="301">
        <f>Plan!BS32</f>
        <v>0</v>
      </c>
      <c r="Y70" s="301">
        <f>Plan!BS33</f>
        <v>0</v>
      </c>
      <c r="Z70" s="301">
        <f>Plan!BS34</f>
        <v>0</v>
      </c>
      <c r="AA70" s="301">
        <f>Plan!BS35</f>
        <v>0</v>
      </c>
      <c r="AB70" s="301">
        <f>Plan!BS36</f>
        <v>0</v>
      </c>
      <c r="AC70" s="301">
        <f>Plan!BS37</f>
        <v>0</v>
      </c>
      <c r="AD70" s="301">
        <f>Plan!BS38</f>
        <v>0</v>
      </c>
      <c r="AE70" s="301">
        <f>Plan!BS39</f>
        <v>0</v>
      </c>
      <c r="AF70" s="301">
        <f>Plan!BS40</f>
        <v>0</v>
      </c>
      <c r="AG70" s="301">
        <f>Plan!BS41</f>
        <v>0</v>
      </c>
      <c r="AH70" s="301">
        <f>Plan!BS42</f>
        <v>0</v>
      </c>
      <c r="AI70" s="301">
        <f>Plan!BS43</f>
        <v>0</v>
      </c>
      <c r="AJ70" s="301">
        <f>Plan!BS44</f>
        <v>0</v>
      </c>
      <c r="AK70" s="301">
        <f>Plan!BS45</f>
        <v>0</v>
      </c>
      <c r="AL70" s="301">
        <f>Plan!BS46</f>
        <v>0</v>
      </c>
      <c r="AM70" s="301">
        <f>Plan!BS47</f>
        <v>0</v>
      </c>
      <c r="AN70" s="301">
        <f>Plan!BS48</f>
        <v>0</v>
      </c>
      <c r="AO70" s="301">
        <f>Plan!BS49</f>
        <v>0</v>
      </c>
      <c r="AP70" s="301">
        <f>Plan!BS50</f>
        <v>0</v>
      </c>
      <c r="AQ70" s="301">
        <f>Plan!BS51</f>
        <v>0</v>
      </c>
      <c r="AR70" s="301">
        <f>Plan!BS52</f>
        <v>0</v>
      </c>
      <c r="AS70" s="301">
        <f>Plan!BS53</f>
        <v>0</v>
      </c>
      <c r="AT70" s="301">
        <f>Plan!BS54</f>
        <v>0</v>
      </c>
      <c r="AU70" s="301">
        <f>Plan!BS55</f>
        <v>0</v>
      </c>
      <c r="AV70" s="301">
        <f>Plan!BS56</f>
        <v>0</v>
      </c>
      <c r="AW70" s="301">
        <f>Plan!BS57</f>
        <v>0</v>
      </c>
      <c r="AX70" s="301">
        <f>Plan!BS58</f>
        <v>0</v>
      </c>
      <c r="AY70" s="301">
        <f>Plan!BS59</f>
        <v>0</v>
      </c>
      <c r="AZ70" s="301">
        <f>Plan!BS60</f>
        <v>0</v>
      </c>
      <c r="BA70" s="301">
        <f>Plan!BS61</f>
        <v>0</v>
      </c>
      <c r="BB70" s="301">
        <f>Plan!BS62</f>
        <v>0</v>
      </c>
      <c r="BC70" s="301">
        <f>Plan!BS63</f>
        <v>0</v>
      </c>
      <c r="BD70" s="301">
        <f>Plan!BS64</f>
        <v>0</v>
      </c>
    </row>
    <row r="71" spans="1:56" ht="6" customHeight="1" x14ac:dyDescent="0.25">
      <c r="A71"/>
      <c r="B71" s="297">
        <f>COUNTIF(Feiertage!$H$3:$H$164,F71)</f>
        <v>0</v>
      </c>
      <c r="C71" s="298">
        <f t="shared" si="3"/>
        <v>3</v>
      </c>
      <c r="D71" s="298">
        <f t="shared" si="4"/>
        <v>3</v>
      </c>
      <c r="E71" s="302"/>
      <c r="F71" s="300">
        <f t="shared" ref="F71:F134" si="5">F70+1</f>
        <v>42802</v>
      </c>
      <c r="G71" s="301">
        <f>Plan!BT15</f>
        <v>0</v>
      </c>
      <c r="H71" s="301">
        <f>Plan!BT16</f>
        <v>0</v>
      </c>
      <c r="I71" s="301">
        <f>Plan!BT17</f>
        <v>0</v>
      </c>
      <c r="J71" s="301">
        <f>Plan!BT18</f>
        <v>0</v>
      </c>
      <c r="K71" s="301">
        <f>Plan!BT19</f>
        <v>0</v>
      </c>
      <c r="L71" s="301">
        <f>Plan!BT20</f>
        <v>0</v>
      </c>
      <c r="M71" s="301">
        <f>Plan!BT21</f>
        <v>0</v>
      </c>
      <c r="N71" s="301">
        <f>Plan!BT22</f>
        <v>0</v>
      </c>
      <c r="O71" s="301">
        <f>Plan!BT23</f>
        <v>0</v>
      </c>
      <c r="P71" s="301">
        <f>Plan!BT24</f>
        <v>0</v>
      </c>
      <c r="Q71" s="301">
        <f>Plan!BT25</f>
        <v>0</v>
      </c>
      <c r="R71" s="301">
        <f>Plan!BT26</f>
        <v>0</v>
      </c>
      <c r="S71" s="301">
        <f>Plan!BT27</f>
        <v>0</v>
      </c>
      <c r="T71" s="301">
        <f>Plan!BT28</f>
        <v>0</v>
      </c>
      <c r="U71" s="301">
        <f>Plan!BT29</f>
        <v>0</v>
      </c>
      <c r="V71" s="301">
        <f>Plan!BT30</f>
        <v>0</v>
      </c>
      <c r="W71" s="301">
        <f>Plan!BT31</f>
        <v>0</v>
      </c>
      <c r="X71" s="301">
        <f>Plan!BT32</f>
        <v>0</v>
      </c>
      <c r="Y71" s="301">
        <f>Plan!BT33</f>
        <v>0</v>
      </c>
      <c r="Z71" s="301">
        <f>Plan!BT34</f>
        <v>0</v>
      </c>
      <c r="AA71" s="301">
        <f>Plan!BT35</f>
        <v>0</v>
      </c>
      <c r="AB71" s="301">
        <f>Plan!BT36</f>
        <v>0</v>
      </c>
      <c r="AC71" s="301">
        <f>Plan!BT37</f>
        <v>0</v>
      </c>
      <c r="AD71" s="301">
        <f>Plan!BT38</f>
        <v>0</v>
      </c>
      <c r="AE71" s="301">
        <f>Plan!BT39</f>
        <v>0</v>
      </c>
      <c r="AF71" s="301">
        <f>Plan!BT40</f>
        <v>0</v>
      </c>
      <c r="AG71" s="301">
        <f>Plan!BT41</f>
        <v>0</v>
      </c>
      <c r="AH71" s="301">
        <f>Plan!BT42</f>
        <v>0</v>
      </c>
      <c r="AI71" s="301">
        <f>Plan!BT43</f>
        <v>0</v>
      </c>
      <c r="AJ71" s="301">
        <f>Plan!BT44</f>
        <v>0</v>
      </c>
      <c r="AK71" s="301">
        <f>Plan!BT45</f>
        <v>0</v>
      </c>
      <c r="AL71" s="301">
        <f>Plan!BT46</f>
        <v>0</v>
      </c>
      <c r="AM71" s="301">
        <f>Plan!BT47</f>
        <v>0</v>
      </c>
      <c r="AN71" s="301">
        <f>Plan!BT48</f>
        <v>0</v>
      </c>
      <c r="AO71" s="301">
        <f>Plan!BT49</f>
        <v>0</v>
      </c>
      <c r="AP71" s="301">
        <f>Plan!BT50</f>
        <v>0</v>
      </c>
      <c r="AQ71" s="301">
        <f>Plan!BT51</f>
        <v>0</v>
      </c>
      <c r="AR71" s="301">
        <f>Plan!BT52</f>
        <v>0</v>
      </c>
      <c r="AS71" s="301">
        <f>Plan!BT53</f>
        <v>0</v>
      </c>
      <c r="AT71" s="301">
        <f>Plan!BT54</f>
        <v>0</v>
      </c>
      <c r="AU71" s="301">
        <f>Plan!BT55</f>
        <v>0</v>
      </c>
      <c r="AV71" s="301">
        <f>Plan!BT56</f>
        <v>0</v>
      </c>
      <c r="AW71" s="301">
        <f>Plan!BT57</f>
        <v>0</v>
      </c>
      <c r="AX71" s="301">
        <f>Plan!BT58</f>
        <v>0</v>
      </c>
      <c r="AY71" s="301">
        <f>Plan!BT59</f>
        <v>0</v>
      </c>
      <c r="AZ71" s="301">
        <f>Plan!BT60</f>
        <v>0</v>
      </c>
      <c r="BA71" s="301">
        <f>Plan!BT61</f>
        <v>0</v>
      </c>
      <c r="BB71" s="301">
        <f>Plan!BT62</f>
        <v>0</v>
      </c>
      <c r="BC71" s="301">
        <f>Plan!BT63</f>
        <v>0</v>
      </c>
      <c r="BD71" s="301">
        <f>Plan!BT64</f>
        <v>0</v>
      </c>
    </row>
    <row r="72" spans="1:56" ht="6" customHeight="1" x14ac:dyDescent="0.25">
      <c r="A72"/>
      <c r="B72" s="297">
        <f>COUNTIF(Feiertage!$H$3:$H$164,F72)</f>
        <v>0</v>
      </c>
      <c r="C72" s="298">
        <f t="shared" si="3"/>
        <v>4</v>
      </c>
      <c r="D72" s="298">
        <f t="shared" si="4"/>
        <v>3</v>
      </c>
      <c r="E72" s="302"/>
      <c r="F72" s="300">
        <f t="shared" si="5"/>
        <v>42803</v>
      </c>
      <c r="G72" s="301">
        <f>Plan!BU15</f>
        <v>0</v>
      </c>
      <c r="H72" s="301">
        <f>Plan!BU16</f>
        <v>0</v>
      </c>
      <c r="I72" s="301">
        <f>Plan!BU17</f>
        <v>0</v>
      </c>
      <c r="J72" s="301">
        <f>Plan!BU18</f>
        <v>0</v>
      </c>
      <c r="K72" s="301">
        <f>Plan!BU19</f>
        <v>0</v>
      </c>
      <c r="L72" s="301">
        <f>Plan!BU20</f>
        <v>0</v>
      </c>
      <c r="M72" s="301">
        <f>Plan!BU21</f>
        <v>0</v>
      </c>
      <c r="N72" s="301">
        <f>Plan!BU22</f>
        <v>0</v>
      </c>
      <c r="O72" s="301">
        <f>Plan!BU23</f>
        <v>0</v>
      </c>
      <c r="P72" s="301">
        <f>Plan!BU24</f>
        <v>0</v>
      </c>
      <c r="Q72" s="301">
        <f>Plan!BU25</f>
        <v>0</v>
      </c>
      <c r="R72" s="301">
        <f>Plan!BU26</f>
        <v>0</v>
      </c>
      <c r="S72" s="301">
        <f>Plan!BU27</f>
        <v>0</v>
      </c>
      <c r="T72" s="301">
        <f>Plan!BU28</f>
        <v>0</v>
      </c>
      <c r="U72" s="301">
        <f>Plan!BU29</f>
        <v>0</v>
      </c>
      <c r="V72" s="301">
        <f>Plan!BU30</f>
        <v>0</v>
      </c>
      <c r="W72" s="301">
        <f>Plan!BU31</f>
        <v>0</v>
      </c>
      <c r="X72" s="301">
        <f>Plan!BU32</f>
        <v>0</v>
      </c>
      <c r="Y72" s="301">
        <f>Plan!BU33</f>
        <v>0</v>
      </c>
      <c r="Z72" s="301">
        <f>Plan!BU34</f>
        <v>0</v>
      </c>
      <c r="AA72" s="301">
        <f>Plan!BU35</f>
        <v>0</v>
      </c>
      <c r="AB72" s="301">
        <f>Plan!BU36</f>
        <v>0</v>
      </c>
      <c r="AC72" s="301">
        <f>Plan!BU37</f>
        <v>0</v>
      </c>
      <c r="AD72" s="301">
        <f>Plan!BU38</f>
        <v>0</v>
      </c>
      <c r="AE72" s="301">
        <f>Plan!BU39</f>
        <v>0</v>
      </c>
      <c r="AF72" s="301">
        <f>Plan!BU40</f>
        <v>0</v>
      </c>
      <c r="AG72" s="301">
        <f>Plan!BU41</f>
        <v>0</v>
      </c>
      <c r="AH72" s="301">
        <f>Plan!BU42</f>
        <v>0</v>
      </c>
      <c r="AI72" s="301">
        <f>Plan!BU43</f>
        <v>0</v>
      </c>
      <c r="AJ72" s="301">
        <f>Plan!BU44</f>
        <v>0</v>
      </c>
      <c r="AK72" s="301">
        <f>Plan!BU45</f>
        <v>0</v>
      </c>
      <c r="AL72" s="301">
        <f>Plan!BU46</f>
        <v>0</v>
      </c>
      <c r="AM72" s="301">
        <f>Plan!BU47</f>
        <v>0</v>
      </c>
      <c r="AN72" s="301">
        <f>Plan!BU48</f>
        <v>0</v>
      </c>
      <c r="AO72" s="301">
        <f>Plan!BU49</f>
        <v>0</v>
      </c>
      <c r="AP72" s="301">
        <f>Plan!BU50</f>
        <v>0</v>
      </c>
      <c r="AQ72" s="301">
        <f>Plan!BU51</f>
        <v>0</v>
      </c>
      <c r="AR72" s="301">
        <f>Plan!BU52</f>
        <v>0</v>
      </c>
      <c r="AS72" s="301">
        <f>Plan!BU53</f>
        <v>0</v>
      </c>
      <c r="AT72" s="301">
        <f>Plan!BU54</f>
        <v>0</v>
      </c>
      <c r="AU72" s="301">
        <f>Plan!BU55</f>
        <v>0</v>
      </c>
      <c r="AV72" s="301">
        <f>Plan!BU56</f>
        <v>0</v>
      </c>
      <c r="AW72" s="301">
        <f>Plan!BU57</f>
        <v>0</v>
      </c>
      <c r="AX72" s="301">
        <f>Plan!BU58</f>
        <v>0</v>
      </c>
      <c r="AY72" s="301">
        <f>Plan!BU59</f>
        <v>0</v>
      </c>
      <c r="AZ72" s="301">
        <f>Plan!BU60</f>
        <v>0</v>
      </c>
      <c r="BA72" s="301">
        <f>Plan!BU61</f>
        <v>0</v>
      </c>
      <c r="BB72" s="301">
        <f>Plan!BU62</f>
        <v>0</v>
      </c>
      <c r="BC72" s="301">
        <f>Plan!BU63</f>
        <v>0</v>
      </c>
      <c r="BD72" s="301">
        <f>Plan!BU64</f>
        <v>0</v>
      </c>
    </row>
    <row r="73" spans="1:56" ht="6" customHeight="1" x14ac:dyDescent="0.25">
      <c r="A73"/>
      <c r="B73" s="297">
        <f>COUNTIF(Feiertage!$H$3:$H$164,F73)</f>
        <v>0</v>
      </c>
      <c r="C73" s="298">
        <f t="shared" si="3"/>
        <v>5</v>
      </c>
      <c r="D73" s="298">
        <f t="shared" si="4"/>
        <v>3</v>
      </c>
      <c r="E73" s="302"/>
      <c r="F73" s="300">
        <f t="shared" si="5"/>
        <v>42804</v>
      </c>
      <c r="G73" s="301">
        <f>Plan!BV15</f>
        <v>0</v>
      </c>
      <c r="H73" s="301">
        <f>Plan!BV16</f>
        <v>0</v>
      </c>
      <c r="I73" s="301">
        <f>Plan!BV17</f>
        <v>0</v>
      </c>
      <c r="J73" s="301">
        <f>Plan!BV18</f>
        <v>0</v>
      </c>
      <c r="K73" s="301">
        <f>Plan!BV19</f>
        <v>0</v>
      </c>
      <c r="L73" s="301">
        <f>Plan!BV20</f>
        <v>0</v>
      </c>
      <c r="M73" s="301">
        <f>Plan!BV21</f>
        <v>0</v>
      </c>
      <c r="N73" s="301">
        <f>Plan!BV22</f>
        <v>0</v>
      </c>
      <c r="O73" s="301">
        <f>Plan!BV23</f>
        <v>0</v>
      </c>
      <c r="P73" s="301">
        <f>Plan!BV24</f>
        <v>0</v>
      </c>
      <c r="Q73" s="301">
        <f>Plan!BV25</f>
        <v>0</v>
      </c>
      <c r="R73" s="301">
        <f>Plan!BV26</f>
        <v>0</v>
      </c>
      <c r="S73" s="301">
        <f>Plan!BV27</f>
        <v>0</v>
      </c>
      <c r="T73" s="301">
        <f>Plan!BV28</f>
        <v>0</v>
      </c>
      <c r="U73" s="301">
        <f>Plan!BV29</f>
        <v>0</v>
      </c>
      <c r="V73" s="301">
        <f>Plan!BV30</f>
        <v>0</v>
      </c>
      <c r="W73" s="301">
        <f>Plan!BV31</f>
        <v>0</v>
      </c>
      <c r="X73" s="301">
        <f>Plan!BV32</f>
        <v>0</v>
      </c>
      <c r="Y73" s="301">
        <f>Plan!BV33</f>
        <v>0</v>
      </c>
      <c r="Z73" s="301">
        <f>Plan!BV34</f>
        <v>0</v>
      </c>
      <c r="AA73" s="301">
        <f>Plan!BV35</f>
        <v>0</v>
      </c>
      <c r="AB73" s="301">
        <f>Plan!BV36</f>
        <v>0</v>
      </c>
      <c r="AC73" s="301">
        <f>Plan!BV37</f>
        <v>0</v>
      </c>
      <c r="AD73" s="301">
        <f>Plan!BV38</f>
        <v>0</v>
      </c>
      <c r="AE73" s="301">
        <f>Plan!BV39</f>
        <v>0</v>
      </c>
      <c r="AF73" s="301">
        <f>Plan!BV40</f>
        <v>0</v>
      </c>
      <c r="AG73" s="301">
        <f>Plan!BV41</f>
        <v>0</v>
      </c>
      <c r="AH73" s="301">
        <f>Plan!BV42</f>
        <v>0</v>
      </c>
      <c r="AI73" s="301">
        <f>Plan!BV43</f>
        <v>0</v>
      </c>
      <c r="AJ73" s="301">
        <f>Plan!BV44</f>
        <v>0</v>
      </c>
      <c r="AK73" s="301">
        <f>Plan!BV45</f>
        <v>0</v>
      </c>
      <c r="AL73" s="301">
        <f>Plan!BV46</f>
        <v>0</v>
      </c>
      <c r="AM73" s="301">
        <f>Plan!BV47</f>
        <v>0</v>
      </c>
      <c r="AN73" s="301">
        <f>Plan!BV48</f>
        <v>0</v>
      </c>
      <c r="AO73" s="301">
        <f>Plan!BV49</f>
        <v>0</v>
      </c>
      <c r="AP73" s="301">
        <f>Plan!BV50</f>
        <v>0</v>
      </c>
      <c r="AQ73" s="301">
        <f>Plan!BV51</f>
        <v>0</v>
      </c>
      <c r="AR73" s="301">
        <f>Plan!BV52</f>
        <v>0</v>
      </c>
      <c r="AS73" s="301">
        <f>Plan!BV53</f>
        <v>0</v>
      </c>
      <c r="AT73" s="301">
        <f>Plan!BV54</f>
        <v>0</v>
      </c>
      <c r="AU73" s="301">
        <f>Plan!BV55</f>
        <v>0</v>
      </c>
      <c r="AV73" s="301">
        <f>Plan!BV56</f>
        <v>0</v>
      </c>
      <c r="AW73" s="301">
        <f>Plan!BV57</f>
        <v>0</v>
      </c>
      <c r="AX73" s="301">
        <f>Plan!BV58</f>
        <v>0</v>
      </c>
      <c r="AY73" s="301">
        <f>Plan!BV59</f>
        <v>0</v>
      </c>
      <c r="AZ73" s="301">
        <f>Plan!BV60</f>
        <v>0</v>
      </c>
      <c r="BA73" s="301">
        <f>Plan!BV61</f>
        <v>0</v>
      </c>
      <c r="BB73" s="301">
        <f>Plan!BV62</f>
        <v>0</v>
      </c>
      <c r="BC73" s="301">
        <f>Plan!BV63</f>
        <v>0</v>
      </c>
      <c r="BD73" s="301">
        <f>Plan!BV64</f>
        <v>0</v>
      </c>
    </row>
    <row r="74" spans="1:56" ht="6" customHeight="1" x14ac:dyDescent="0.25">
      <c r="A74"/>
      <c r="B74" s="297">
        <f>COUNTIF(Feiertage!$H$3:$H$164,F74)</f>
        <v>0</v>
      </c>
      <c r="C74" s="298">
        <f t="shared" si="3"/>
        <v>6</v>
      </c>
      <c r="D74" s="298">
        <f t="shared" si="4"/>
        <v>3</v>
      </c>
      <c r="E74" s="302"/>
      <c r="F74" s="300">
        <f t="shared" si="5"/>
        <v>42805</v>
      </c>
      <c r="G74" s="301">
        <f>Plan!BW15</f>
        <v>0</v>
      </c>
      <c r="H74" s="301">
        <f>Plan!BW16</f>
        <v>0</v>
      </c>
      <c r="I74" s="301">
        <f>Plan!BW17</f>
        <v>0</v>
      </c>
      <c r="J74" s="301">
        <f>Plan!BW18</f>
        <v>0</v>
      </c>
      <c r="K74" s="301">
        <f>Plan!BW19</f>
        <v>0</v>
      </c>
      <c r="L74" s="301">
        <f>Plan!BW20</f>
        <v>0</v>
      </c>
      <c r="M74" s="301">
        <f>Plan!BW21</f>
        <v>0</v>
      </c>
      <c r="N74" s="301">
        <f>Plan!BW22</f>
        <v>0</v>
      </c>
      <c r="O74" s="301">
        <f>Plan!BW23</f>
        <v>0</v>
      </c>
      <c r="P74" s="301">
        <f>Plan!BW24</f>
        <v>0</v>
      </c>
      <c r="Q74" s="301">
        <f>Plan!BW25</f>
        <v>0</v>
      </c>
      <c r="R74" s="301">
        <f>Plan!BW26</f>
        <v>0</v>
      </c>
      <c r="S74" s="301">
        <f>Plan!BW27</f>
        <v>0</v>
      </c>
      <c r="T74" s="301">
        <f>Plan!BW28</f>
        <v>0</v>
      </c>
      <c r="U74" s="301">
        <f>Plan!BW29</f>
        <v>0</v>
      </c>
      <c r="V74" s="301">
        <f>Plan!BW30</f>
        <v>0</v>
      </c>
      <c r="W74" s="301">
        <f>Plan!BW31</f>
        <v>0</v>
      </c>
      <c r="X74" s="301">
        <f>Plan!BW32</f>
        <v>0</v>
      </c>
      <c r="Y74" s="301">
        <f>Plan!BW33</f>
        <v>0</v>
      </c>
      <c r="Z74" s="301">
        <f>Plan!BW34</f>
        <v>0</v>
      </c>
      <c r="AA74" s="301">
        <f>Plan!BW35</f>
        <v>0</v>
      </c>
      <c r="AB74" s="301">
        <f>Plan!BW36</f>
        <v>0</v>
      </c>
      <c r="AC74" s="301">
        <f>Plan!BW37</f>
        <v>0</v>
      </c>
      <c r="AD74" s="301">
        <f>Plan!BW38</f>
        <v>0</v>
      </c>
      <c r="AE74" s="301">
        <f>Plan!BW39</f>
        <v>0</v>
      </c>
      <c r="AF74" s="301">
        <f>Plan!BW40</f>
        <v>0</v>
      </c>
      <c r="AG74" s="301">
        <f>Plan!BW41</f>
        <v>0</v>
      </c>
      <c r="AH74" s="301">
        <f>Plan!BW42</f>
        <v>0</v>
      </c>
      <c r="AI74" s="301">
        <f>Plan!BW43</f>
        <v>0</v>
      </c>
      <c r="AJ74" s="301">
        <f>Plan!BW44</f>
        <v>0</v>
      </c>
      <c r="AK74" s="301">
        <f>Plan!BW45</f>
        <v>0</v>
      </c>
      <c r="AL74" s="301">
        <f>Plan!BW46</f>
        <v>0</v>
      </c>
      <c r="AM74" s="301">
        <f>Plan!BW47</f>
        <v>0</v>
      </c>
      <c r="AN74" s="301">
        <f>Plan!BW48</f>
        <v>0</v>
      </c>
      <c r="AO74" s="301">
        <f>Plan!BW49</f>
        <v>0</v>
      </c>
      <c r="AP74" s="301">
        <f>Plan!BW50</f>
        <v>0</v>
      </c>
      <c r="AQ74" s="301">
        <f>Plan!BW51</f>
        <v>0</v>
      </c>
      <c r="AR74" s="301">
        <f>Plan!BW52</f>
        <v>0</v>
      </c>
      <c r="AS74" s="301">
        <f>Plan!BW53</f>
        <v>0</v>
      </c>
      <c r="AT74" s="301">
        <f>Plan!BW54</f>
        <v>0</v>
      </c>
      <c r="AU74" s="301">
        <f>Plan!BW55</f>
        <v>0</v>
      </c>
      <c r="AV74" s="301">
        <f>Plan!BW56</f>
        <v>0</v>
      </c>
      <c r="AW74" s="301">
        <f>Plan!BW57</f>
        <v>0</v>
      </c>
      <c r="AX74" s="301">
        <f>Plan!BW58</f>
        <v>0</v>
      </c>
      <c r="AY74" s="301">
        <f>Plan!BW59</f>
        <v>0</v>
      </c>
      <c r="AZ74" s="301">
        <f>Plan!BW60</f>
        <v>0</v>
      </c>
      <c r="BA74" s="301">
        <f>Plan!BW61</f>
        <v>0</v>
      </c>
      <c r="BB74" s="301">
        <f>Plan!BW62</f>
        <v>0</v>
      </c>
      <c r="BC74" s="301">
        <f>Plan!BW63</f>
        <v>0</v>
      </c>
      <c r="BD74" s="301">
        <f>Plan!BW64</f>
        <v>0</v>
      </c>
    </row>
    <row r="75" spans="1:56" ht="6" customHeight="1" x14ac:dyDescent="0.25">
      <c r="A75"/>
      <c r="B75" s="297">
        <f>COUNTIF(Feiertage!$H$3:$H$164,F75)</f>
        <v>0</v>
      </c>
      <c r="C75" s="298">
        <f t="shared" si="3"/>
        <v>7</v>
      </c>
      <c r="D75" s="298">
        <f t="shared" si="4"/>
        <v>3</v>
      </c>
      <c r="E75" s="302"/>
      <c r="F75" s="300">
        <f t="shared" si="5"/>
        <v>42806</v>
      </c>
      <c r="G75" s="301">
        <f>Plan!BX15</f>
        <v>0</v>
      </c>
      <c r="H75" s="301">
        <f>Plan!BX16</f>
        <v>0</v>
      </c>
      <c r="I75" s="301">
        <f>Plan!BX17</f>
        <v>0</v>
      </c>
      <c r="J75" s="301">
        <f>Plan!BX18</f>
        <v>0</v>
      </c>
      <c r="K75" s="301">
        <f>Plan!BX19</f>
        <v>0</v>
      </c>
      <c r="L75" s="301">
        <f>Plan!BX20</f>
        <v>0</v>
      </c>
      <c r="M75" s="301">
        <f>Plan!BX21</f>
        <v>0</v>
      </c>
      <c r="N75" s="301">
        <f>Plan!BX22</f>
        <v>0</v>
      </c>
      <c r="O75" s="301">
        <f>Plan!BX23</f>
        <v>0</v>
      </c>
      <c r="P75" s="301">
        <f>Plan!BX24</f>
        <v>0</v>
      </c>
      <c r="Q75" s="301">
        <f>Plan!BX25</f>
        <v>0</v>
      </c>
      <c r="R75" s="301">
        <f>Plan!BX26</f>
        <v>0</v>
      </c>
      <c r="S75" s="301">
        <f>Plan!BX27</f>
        <v>0</v>
      </c>
      <c r="T75" s="301">
        <f>Plan!BX28</f>
        <v>0</v>
      </c>
      <c r="U75" s="301">
        <f>Plan!BX29</f>
        <v>0</v>
      </c>
      <c r="V75" s="301">
        <f>Plan!BX30</f>
        <v>0</v>
      </c>
      <c r="W75" s="301">
        <f>Plan!BX31</f>
        <v>0</v>
      </c>
      <c r="X75" s="301">
        <f>Plan!BX32</f>
        <v>0</v>
      </c>
      <c r="Y75" s="301">
        <f>Plan!BX33</f>
        <v>0</v>
      </c>
      <c r="Z75" s="301">
        <f>Plan!BX34</f>
        <v>0</v>
      </c>
      <c r="AA75" s="301">
        <f>Plan!BX35</f>
        <v>0</v>
      </c>
      <c r="AB75" s="301">
        <f>Plan!BX36</f>
        <v>0</v>
      </c>
      <c r="AC75" s="301">
        <f>Plan!BX37</f>
        <v>0</v>
      </c>
      <c r="AD75" s="301">
        <f>Plan!BX38</f>
        <v>0</v>
      </c>
      <c r="AE75" s="301">
        <f>Plan!BX39</f>
        <v>0</v>
      </c>
      <c r="AF75" s="301">
        <f>Plan!BX40</f>
        <v>0</v>
      </c>
      <c r="AG75" s="301">
        <f>Plan!BX41</f>
        <v>0</v>
      </c>
      <c r="AH75" s="301">
        <f>Plan!BX42</f>
        <v>0</v>
      </c>
      <c r="AI75" s="301">
        <f>Plan!BX43</f>
        <v>0</v>
      </c>
      <c r="AJ75" s="301">
        <f>Plan!BX44</f>
        <v>0</v>
      </c>
      <c r="AK75" s="301">
        <f>Plan!BX45</f>
        <v>0</v>
      </c>
      <c r="AL75" s="301">
        <f>Plan!BX46</f>
        <v>0</v>
      </c>
      <c r="AM75" s="301">
        <f>Plan!BX47</f>
        <v>0</v>
      </c>
      <c r="AN75" s="301">
        <f>Plan!BX48</f>
        <v>0</v>
      </c>
      <c r="AO75" s="301">
        <f>Plan!BX49</f>
        <v>0</v>
      </c>
      <c r="AP75" s="301">
        <f>Plan!BX50</f>
        <v>0</v>
      </c>
      <c r="AQ75" s="301">
        <f>Plan!BX51</f>
        <v>0</v>
      </c>
      <c r="AR75" s="301">
        <f>Plan!BX52</f>
        <v>0</v>
      </c>
      <c r="AS75" s="301">
        <f>Plan!BX53</f>
        <v>0</v>
      </c>
      <c r="AT75" s="301">
        <f>Plan!BX54</f>
        <v>0</v>
      </c>
      <c r="AU75" s="301">
        <f>Plan!BX55</f>
        <v>0</v>
      </c>
      <c r="AV75" s="301">
        <f>Plan!BX56</f>
        <v>0</v>
      </c>
      <c r="AW75" s="301">
        <f>Plan!BX57</f>
        <v>0</v>
      </c>
      <c r="AX75" s="301">
        <f>Plan!BX58</f>
        <v>0</v>
      </c>
      <c r="AY75" s="301">
        <f>Plan!BX59</f>
        <v>0</v>
      </c>
      <c r="AZ75" s="301">
        <f>Plan!BX60</f>
        <v>0</v>
      </c>
      <c r="BA75" s="301">
        <f>Plan!BX61</f>
        <v>0</v>
      </c>
      <c r="BB75" s="301">
        <f>Plan!BX62</f>
        <v>0</v>
      </c>
      <c r="BC75" s="301">
        <f>Plan!BX63</f>
        <v>0</v>
      </c>
      <c r="BD75" s="301">
        <f>Plan!BX64</f>
        <v>0</v>
      </c>
    </row>
    <row r="76" spans="1:56" ht="6" customHeight="1" x14ac:dyDescent="0.25">
      <c r="A76"/>
      <c r="B76" s="297">
        <f>COUNTIF(Feiertage!$H$3:$H$164,F76)</f>
        <v>0</v>
      </c>
      <c r="C76" s="298">
        <f t="shared" si="3"/>
        <v>1</v>
      </c>
      <c r="D76" s="298">
        <f t="shared" si="4"/>
        <v>3</v>
      </c>
      <c r="E76" s="302" t="s">
        <v>175</v>
      </c>
      <c r="F76" s="300">
        <f t="shared" si="5"/>
        <v>42807</v>
      </c>
      <c r="G76" s="301">
        <f>Plan!BY15</f>
        <v>0</v>
      </c>
      <c r="H76" s="301">
        <f>Plan!BY16</f>
        <v>0</v>
      </c>
      <c r="I76" s="301">
        <f>Plan!BY17</f>
        <v>0</v>
      </c>
      <c r="J76" s="301">
        <f>Plan!BY18</f>
        <v>0</v>
      </c>
      <c r="K76" s="301">
        <f>Plan!BY19</f>
        <v>0</v>
      </c>
      <c r="L76" s="301">
        <f>Plan!BY20</f>
        <v>0</v>
      </c>
      <c r="M76" s="301">
        <f>Plan!BY21</f>
        <v>0</v>
      </c>
      <c r="N76" s="301">
        <f>Plan!BY22</f>
        <v>0</v>
      </c>
      <c r="O76" s="301">
        <f>Plan!BY23</f>
        <v>0</v>
      </c>
      <c r="P76" s="301">
        <f>Plan!BY24</f>
        <v>0</v>
      </c>
      <c r="Q76" s="301">
        <f>Plan!BY25</f>
        <v>0</v>
      </c>
      <c r="R76" s="301">
        <f>Plan!BY26</f>
        <v>0</v>
      </c>
      <c r="S76" s="301">
        <f>Plan!BY27</f>
        <v>0</v>
      </c>
      <c r="T76" s="301">
        <f>Plan!BY28</f>
        <v>0</v>
      </c>
      <c r="U76" s="301">
        <f>Plan!BY29</f>
        <v>0</v>
      </c>
      <c r="V76" s="301">
        <f>Plan!BY30</f>
        <v>0</v>
      </c>
      <c r="W76" s="301">
        <f>Plan!BY31</f>
        <v>0</v>
      </c>
      <c r="X76" s="301">
        <f>Plan!BY32</f>
        <v>0</v>
      </c>
      <c r="Y76" s="301">
        <f>Plan!BY33</f>
        <v>0</v>
      </c>
      <c r="Z76" s="301">
        <f>Plan!BY34</f>
        <v>0</v>
      </c>
      <c r="AA76" s="301">
        <f>Plan!BY35</f>
        <v>0</v>
      </c>
      <c r="AB76" s="301">
        <f>Plan!BY36</f>
        <v>0</v>
      </c>
      <c r="AC76" s="301">
        <f>Plan!BY37</f>
        <v>0</v>
      </c>
      <c r="AD76" s="301">
        <f>Plan!BY38</f>
        <v>0</v>
      </c>
      <c r="AE76" s="301">
        <f>Plan!BY39</f>
        <v>0</v>
      </c>
      <c r="AF76" s="301">
        <f>Plan!BY40</f>
        <v>0</v>
      </c>
      <c r="AG76" s="301">
        <f>Plan!BY41</f>
        <v>0</v>
      </c>
      <c r="AH76" s="301">
        <f>Plan!BY42</f>
        <v>0</v>
      </c>
      <c r="AI76" s="301">
        <f>Plan!BY43</f>
        <v>0</v>
      </c>
      <c r="AJ76" s="301">
        <f>Plan!BY44</f>
        <v>0</v>
      </c>
      <c r="AK76" s="301">
        <f>Plan!BY45</f>
        <v>0</v>
      </c>
      <c r="AL76" s="301">
        <f>Plan!BY46</f>
        <v>0</v>
      </c>
      <c r="AM76" s="301">
        <f>Plan!BY47</f>
        <v>0</v>
      </c>
      <c r="AN76" s="301">
        <f>Plan!BY48</f>
        <v>0</v>
      </c>
      <c r="AO76" s="301">
        <f>Plan!BY49</f>
        <v>0</v>
      </c>
      <c r="AP76" s="301">
        <f>Plan!BY50</f>
        <v>0</v>
      </c>
      <c r="AQ76" s="301">
        <f>Plan!BY51</f>
        <v>0</v>
      </c>
      <c r="AR76" s="301">
        <f>Plan!BY52</f>
        <v>0</v>
      </c>
      <c r="AS76" s="301">
        <f>Plan!BY53</f>
        <v>0</v>
      </c>
      <c r="AT76" s="301">
        <f>Plan!BY54</f>
        <v>0</v>
      </c>
      <c r="AU76" s="301">
        <f>Plan!BY55</f>
        <v>0</v>
      </c>
      <c r="AV76" s="301">
        <f>Plan!BY56</f>
        <v>0</v>
      </c>
      <c r="AW76" s="301">
        <f>Plan!BY57</f>
        <v>0</v>
      </c>
      <c r="AX76" s="301">
        <f>Plan!BY58</f>
        <v>0</v>
      </c>
      <c r="AY76" s="301">
        <f>Plan!BY59</f>
        <v>0</v>
      </c>
      <c r="AZ76" s="301">
        <f>Plan!BY60</f>
        <v>0</v>
      </c>
      <c r="BA76" s="301">
        <f>Plan!BY61</f>
        <v>0</v>
      </c>
      <c r="BB76" s="301">
        <f>Plan!BY62</f>
        <v>0</v>
      </c>
      <c r="BC76" s="301">
        <f>Plan!BY63</f>
        <v>0</v>
      </c>
      <c r="BD76" s="301">
        <f>Plan!BY64</f>
        <v>0</v>
      </c>
    </row>
    <row r="77" spans="1:56" ht="6" customHeight="1" x14ac:dyDescent="0.25">
      <c r="A77"/>
      <c r="B77" s="297">
        <f>COUNTIF(Feiertage!$H$3:$H$164,F77)</f>
        <v>0</v>
      </c>
      <c r="C77" s="298">
        <f t="shared" si="3"/>
        <v>2</v>
      </c>
      <c r="D77" s="298">
        <f t="shared" si="4"/>
        <v>3</v>
      </c>
      <c r="E77" s="302" t="s">
        <v>176</v>
      </c>
      <c r="F77" s="300">
        <f t="shared" si="5"/>
        <v>42808</v>
      </c>
      <c r="G77" s="301">
        <f>Plan!BZ15</f>
        <v>0</v>
      </c>
      <c r="H77" s="301">
        <f>Plan!BZ16</f>
        <v>0</v>
      </c>
      <c r="I77" s="301">
        <f>Plan!BZ17</f>
        <v>0</v>
      </c>
      <c r="J77" s="301">
        <f>Plan!BZ18</f>
        <v>0</v>
      </c>
      <c r="K77" s="301">
        <f>Plan!BZ19</f>
        <v>0</v>
      </c>
      <c r="L77" s="301">
        <f>Plan!BZ20</f>
        <v>0</v>
      </c>
      <c r="M77" s="301">
        <f>Plan!BZ21</f>
        <v>0</v>
      </c>
      <c r="N77" s="301">
        <f>Plan!BZ22</f>
        <v>0</v>
      </c>
      <c r="O77" s="301">
        <f>Plan!BZ23</f>
        <v>0</v>
      </c>
      <c r="P77" s="301">
        <f>Plan!BZ24</f>
        <v>0</v>
      </c>
      <c r="Q77" s="301">
        <f>Plan!BZ25</f>
        <v>0</v>
      </c>
      <c r="R77" s="301">
        <f>Plan!BZ26</f>
        <v>0</v>
      </c>
      <c r="S77" s="301">
        <f>Plan!BZ27</f>
        <v>0</v>
      </c>
      <c r="T77" s="301">
        <f>Plan!BZ28</f>
        <v>0</v>
      </c>
      <c r="U77" s="301">
        <f>Plan!BZ29</f>
        <v>0</v>
      </c>
      <c r="V77" s="301">
        <f>Plan!BZ30</f>
        <v>0</v>
      </c>
      <c r="W77" s="301">
        <f>Plan!BZ31</f>
        <v>0</v>
      </c>
      <c r="X77" s="301">
        <f>Plan!BZ32</f>
        <v>0</v>
      </c>
      <c r="Y77" s="301">
        <f>Plan!BZ33</f>
        <v>0</v>
      </c>
      <c r="Z77" s="301">
        <f>Plan!BZ34</f>
        <v>0</v>
      </c>
      <c r="AA77" s="301">
        <f>Plan!BZ35</f>
        <v>0</v>
      </c>
      <c r="AB77" s="301">
        <f>Plan!BZ36</f>
        <v>0</v>
      </c>
      <c r="AC77" s="301">
        <f>Plan!BZ37</f>
        <v>0</v>
      </c>
      <c r="AD77" s="301">
        <f>Plan!BZ38</f>
        <v>0</v>
      </c>
      <c r="AE77" s="301">
        <f>Plan!BZ39</f>
        <v>0</v>
      </c>
      <c r="AF77" s="301">
        <f>Plan!BZ40</f>
        <v>0</v>
      </c>
      <c r="AG77" s="301">
        <f>Plan!BZ41</f>
        <v>0</v>
      </c>
      <c r="AH77" s="301">
        <f>Plan!BZ42</f>
        <v>0</v>
      </c>
      <c r="AI77" s="301">
        <f>Plan!BZ43</f>
        <v>0</v>
      </c>
      <c r="AJ77" s="301">
        <f>Plan!BZ44</f>
        <v>0</v>
      </c>
      <c r="AK77" s="301">
        <f>Plan!BZ45</f>
        <v>0</v>
      </c>
      <c r="AL77" s="301">
        <f>Plan!BZ46</f>
        <v>0</v>
      </c>
      <c r="AM77" s="301">
        <f>Plan!BZ47</f>
        <v>0</v>
      </c>
      <c r="AN77" s="301">
        <f>Plan!BZ48</f>
        <v>0</v>
      </c>
      <c r="AO77" s="301">
        <f>Plan!BZ49</f>
        <v>0</v>
      </c>
      <c r="AP77" s="301">
        <f>Plan!BZ50</f>
        <v>0</v>
      </c>
      <c r="AQ77" s="301">
        <f>Plan!BZ51</f>
        <v>0</v>
      </c>
      <c r="AR77" s="301">
        <f>Plan!BZ52</f>
        <v>0</v>
      </c>
      <c r="AS77" s="301">
        <f>Plan!BZ53</f>
        <v>0</v>
      </c>
      <c r="AT77" s="301">
        <f>Plan!BZ54</f>
        <v>0</v>
      </c>
      <c r="AU77" s="301">
        <f>Plan!BZ55</f>
        <v>0</v>
      </c>
      <c r="AV77" s="301">
        <f>Plan!BZ56</f>
        <v>0</v>
      </c>
      <c r="AW77" s="301">
        <f>Plan!BZ57</f>
        <v>0</v>
      </c>
      <c r="AX77" s="301">
        <f>Plan!BZ58</f>
        <v>0</v>
      </c>
      <c r="AY77" s="301">
        <f>Plan!BZ59</f>
        <v>0</v>
      </c>
      <c r="AZ77" s="301">
        <f>Plan!BZ60</f>
        <v>0</v>
      </c>
      <c r="BA77" s="301">
        <f>Plan!BZ61</f>
        <v>0</v>
      </c>
      <c r="BB77" s="301">
        <f>Plan!BZ62</f>
        <v>0</v>
      </c>
      <c r="BC77" s="301">
        <f>Plan!BZ63</f>
        <v>0</v>
      </c>
      <c r="BD77" s="301">
        <f>Plan!BZ64</f>
        <v>0</v>
      </c>
    </row>
    <row r="78" spans="1:56" ht="6" customHeight="1" x14ac:dyDescent="0.25">
      <c r="A78"/>
      <c r="B78" s="297">
        <f>COUNTIF(Feiertage!$H$3:$H$164,F78)</f>
        <v>0</v>
      </c>
      <c r="C78" s="298">
        <f t="shared" si="3"/>
        <v>3</v>
      </c>
      <c r="D78" s="298">
        <f t="shared" si="4"/>
        <v>3</v>
      </c>
      <c r="E78" s="302" t="s">
        <v>171</v>
      </c>
      <c r="F78" s="300">
        <f t="shared" si="5"/>
        <v>42809</v>
      </c>
      <c r="G78" s="301">
        <f>Plan!CA15</f>
        <v>0</v>
      </c>
      <c r="H78" s="301">
        <f>Plan!CA16</f>
        <v>0</v>
      </c>
      <c r="I78" s="301">
        <f>Plan!CA17</f>
        <v>0</v>
      </c>
      <c r="J78" s="301">
        <f>Plan!CA18</f>
        <v>0</v>
      </c>
      <c r="K78" s="301">
        <f>Plan!CA19</f>
        <v>0</v>
      </c>
      <c r="L78" s="301">
        <f>Plan!CA20</f>
        <v>0</v>
      </c>
      <c r="M78" s="301">
        <f>Plan!CA21</f>
        <v>0</v>
      </c>
      <c r="N78" s="301">
        <f>Plan!CA22</f>
        <v>0</v>
      </c>
      <c r="O78" s="301">
        <f>Plan!CA23</f>
        <v>0</v>
      </c>
      <c r="P78" s="301">
        <f>Plan!CA24</f>
        <v>0</v>
      </c>
      <c r="Q78" s="301">
        <f>Plan!CA25</f>
        <v>0</v>
      </c>
      <c r="R78" s="301">
        <f>Plan!CA26</f>
        <v>0</v>
      </c>
      <c r="S78" s="301">
        <f>Plan!CA27</f>
        <v>0</v>
      </c>
      <c r="T78" s="301">
        <f>Plan!CA28</f>
        <v>0</v>
      </c>
      <c r="U78" s="301">
        <f>Plan!CA29</f>
        <v>0</v>
      </c>
      <c r="V78" s="301">
        <f>Plan!CA30</f>
        <v>0</v>
      </c>
      <c r="W78" s="301">
        <f>Plan!CA31</f>
        <v>0</v>
      </c>
      <c r="X78" s="301">
        <f>Plan!CA32</f>
        <v>0</v>
      </c>
      <c r="Y78" s="301">
        <f>Plan!CA33</f>
        <v>0</v>
      </c>
      <c r="Z78" s="301">
        <f>Plan!CA34</f>
        <v>0</v>
      </c>
      <c r="AA78" s="301">
        <f>Plan!CA35</f>
        <v>0</v>
      </c>
      <c r="AB78" s="301">
        <f>Plan!CA36</f>
        <v>0</v>
      </c>
      <c r="AC78" s="301">
        <f>Plan!CA37</f>
        <v>0</v>
      </c>
      <c r="AD78" s="301">
        <f>Plan!CA38</f>
        <v>0</v>
      </c>
      <c r="AE78" s="301">
        <f>Plan!CA39</f>
        <v>0</v>
      </c>
      <c r="AF78" s="301">
        <f>Plan!CA40</f>
        <v>0</v>
      </c>
      <c r="AG78" s="301">
        <f>Plan!CA41</f>
        <v>0</v>
      </c>
      <c r="AH78" s="301">
        <f>Plan!CA42</f>
        <v>0</v>
      </c>
      <c r="AI78" s="301">
        <f>Plan!CA43</f>
        <v>0</v>
      </c>
      <c r="AJ78" s="301">
        <f>Plan!CA44</f>
        <v>0</v>
      </c>
      <c r="AK78" s="301">
        <f>Plan!CA45</f>
        <v>0</v>
      </c>
      <c r="AL78" s="301">
        <f>Plan!CA46</f>
        <v>0</v>
      </c>
      <c r="AM78" s="301">
        <f>Plan!CA47</f>
        <v>0</v>
      </c>
      <c r="AN78" s="301">
        <f>Plan!CA48</f>
        <v>0</v>
      </c>
      <c r="AO78" s="301">
        <f>Plan!CA49</f>
        <v>0</v>
      </c>
      <c r="AP78" s="301">
        <f>Plan!CA50</f>
        <v>0</v>
      </c>
      <c r="AQ78" s="301">
        <f>Plan!CA51</f>
        <v>0</v>
      </c>
      <c r="AR78" s="301">
        <f>Plan!CA52</f>
        <v>0</v>
      </c>
      <c r="AS78" s="301">
        <f>Plan!CA53</f>
        <v>0</v>
      </c>
      <c r="AT78" s="301">
        <f>Plan!CA54</f>
        <v>0</v>
      </c>
      <c r="AU78" s="301">
        <f>Plan!CA55</f>
        <v>0</v>
      </c>
      <c r="AV78" s="301">
        <f>Plan!CA56</f>
        <v>0</v>
      </c>
      <c r="AW78" s="301">
        <f>Plan!CA57</f>
        <v>0</v>
      </c>
      <c r="AX78" s="301">
        <f>Plan!CA58</f>
        <v>0</v>
      </c>
      <c r="AY78" s="301">
        <f>Plan!CA59</f>
        <v>0</v>
      </c>
      <c r="AZ78" s="301">
        <f>Plan!CA60</f>
        <v>0</v>
      </c>
      <c r="BA78" s="301">
        <f>Plan!CA61</f>
        <v>0</v>
      </c>
      <c r="BB78" s="301">
        <f>Plan!CA62</f>
        <v>0</v>
      </c>
      <c r="BC78" s="301">
        <f>Plan!CA63</f>
        <v>0</v>
      </c>
      <c r="BD78" s="301">
        <f>Plan!CA64</f>
        <v>0</v>
      </c>
    </row>
    <row r="79" spans="1:56" ht="6" customHeight="1" x14ac:dyDescent="0.25">
      <c r="A79"/>
      <c r="B79" s="297">
        <f>COUNTIF(Feiertage!$H$3:$H$164,F79)</f>
        <v>0</v>
      </c>
      <c r="C79" s="298">
        <f t="shared" si="3"/>
        <v>4</v>
      </c>
      <c r="D79" s="298">
        <f t="shared" si="4"/>
        <v>3</v>
      </c>
      <c r="E79" s="302" t="s">
        <v>177</v>
      </c>
      <c r="F79" s="300">
        <f t="shared" si="5"/>
        <v>42810</v>
      </c>
      <c r="G79" s="301">
        <f>Plan!CB15</f>
        <v>0</v>
      </c>
      <c r="H79" s="301">
        <f>Plan!CB16</f>
        <v>0</v>
      </c>
      <c r="I79" s="301">
        <f>Plan!CB17</f>
        <v>0</v>
      </c>
      <c r="J79" s="301">
        <f>Plan!CB18</f>
        <v>0</v>
      </c>
      <c r="K79" s="301">
        <f>Plan!CB19</f>
        <v>0</v>
      </c>
      <c r="L79" s="301">
        <f>Plan!CB20</f>
        <v>0</v>
      </c>
      <c r="M79" s="301">
        <f>Plan!CB21</f>
        <v>0</v>
      </c>
      <c r="N79" s="301">
        <f>Plan!CB22</f>
        <v>0</v>
      </c>
      <c r="O79" s="301">
        <f>Plan!CB23</f>
        <v>0</v>
      </c>
      <c r="P79" s="301">
        <f>Plan!CB24</f>
        <v>0</v>
      </c>
      <c r="Q79" s="301">
        <f>Plan!CB25</f>
        <v>0</v>
      </c>
      <c r="R79" s="301">
        <f>Plan!CB26</f>
        <v>0</v>
      </c>
      <c r="S79" s="301">
        <f>Plan!CB27</f>
        <v>0</v>
      </c>
      <c r="T79" s="301">
        <f>Plan!CB28</f>
        <v>0</v>
      </c>
      <c r="U79" s="301">
        <f>Plan!CB29</f>
        <v>0</v>
      </c>
      <c r="V79" s="301">
        <f>Plan!CB30</f>
        <v>0</v>
      </c>
      <c r="W79" s="301">
        <f>Plan!CB31</f>
        <v>0</v>
      </c>
      <c r="X79" s="301">
        <f>Plan!CB32</f>
        <v>0</v>
      </c>
      <c r="Y79" s="301">
        <f>Plan!CB33</f>
        <v>0</v>
      </c>
      <c r="Z79" s="301">
        <f>Plan!CB34</f>
        <v>0</v>
      </c>
      <c r="AA79" s="301">
        <f>Plan!CB35</f>
        <v>0</v>
      </c>
      <c r="AB79" s="301">
        <f>Plan!CB36</f>
        <v>0</v>
      </c>
      <c r="AC79" s="301">
        <f>Plan!CB37</f>
        <v>0</v>
      </c>
      <c r="AD79" s="301">
        <f>Plan!CB38</f>
        <v>0</v>
      </c>
      <c r="AE79" s="301">
        <f>Plan!CB39</f>
        <v>0</v>
      </c>
      <c r="AF79" s="301">
        <f>Plan!CB40</f>
        <v>0</v>
      </c>
      <c r="AG79" s="301">
        <f>Plan!CB41</f>
        <v>0</v>
      </c>
      <c r="AH79" s="301">
        <f>Plan!CB42</f>
        <v>0</v>
      </c>
      <c r="AI79" s="301">
        <f>Plan!CB43</f>
        <v>0</v>
      </c>
      <c r="AJ79" s="301">
        <f>Plan!CB44</f>
        <v>0</v>
      </c>
      <c r="AK79" s="301">
        <f>Plan!CB45</f>
        <v>0</v>
      </c>
      <c r="AL79" s="301">
        <f>Plan!CB46</f>
        <v>0</v>
      </c>
      <c r="AM79" s="301">
        <f>Plan!CB47</f>
        <v>0</v>
      </c>
      <c r="AN79" s="301">
        <f>Plan!CB48</f>
        <v>0</v>
      </c>
      <c r="AO79" s="301">
        <f>Plan!CB49</f>
        <v>0</v>
      </c>
      <c r="AP79" s="301">
        <f>Plan!CB50</f>
        <v>0</v>
      </c>
      <c r="AQ79" s="301">
        <f>Plan!CB51</f>
        <v>0</v>
      </c>
      <c r="AR79" s="301">
        <f>Plan!CB52</f>
        <v>0</v>
      </c>
      <c r="AS79" s="301">
        <f>Plan!CB53</f>
        <v>0</v>
      </c>
      <c r="AT79" s="301">
        <f>Plan!CB54</f>
        <v>0</v>
      </c>
      <c r="AU79" s="301">
        <f>Plan!CB55</f>
        <v>0</v>
      </c>
      <c r="AV79" s="301">
        <f>Plan!CB56</f>
        <v>0</v>
      </c>
      <c r="AW79" s="301">
        <f>Plan!CB57</f>
        <v>0</v>
      </c>
      <c r="AX79" s="301">
        <f>Plan!CB58</f>
        <v>0</v>
      </c>
      <c r="AY79" s="301">
        <f>Plan!CB59</f>
        <v>0</v>
      </c>
      <c r="AZ79" s="301">
        <f>Plan!CB60</f>
        <v>0</v>
      </c>
      <c r="BA79" s="301">
        <f>Plan!CB61</f>
        <v>0</v>
      </c>
      <c r="BB79" s="301">
        <f>Plan!CB62</f>
        <v>0</v>
      </c>
      <c r="BC79" s="301">
        <f>Plan!CB63</f>
        <v>0</v>
      </c>
      <c r="BD79" s="301">
        <f>Plan!CB64</f>
        <v>0</v>
      </c>
    </row>
    <row r="80" spans="1:56" ht="6" customHeight="1" x14ac:dyDescent="0.25">
      <c r="A80"/>
      <c r="B80" s="297">
        <f>COUNTIF(Feiertage!$H$3:$H$164,F80)</f>
        <v>0</v>
      </c>
      <c r="C80" s="298">
        <f t="shared" si="3"/>
        <v>5</v>
      </c>
      <c r="D80" s="298">
        <f t="shared" si="4"/>
        <v>3</v>
      </c>
      <c r="E80" s="302"/>
      <c r="F80" s="300">
        <f t="shared" si="5"/>
        <v>42811</v>
      </c>
      <c r="G80" s="301">
        <f>Plan!CC15</f>
        <v>0</v>
      </c>
      <c r="H80" s="301">
        <f>Plan!CC16</f>
        <v>0</v>
      </c>
      <c r="I80" s="301">
        <f>Plan!CC17</f>
        <v>0</v>
      </c>
      <c r="J80" s="301">
        <f>Plan!CC18</f>
        <v>0</v>
      </c>
      <c r="K80" s="301">
        <f>Plan!CC19</f>
        <v>0</v>
      </c>
      <c r="L80" s="301">
        <f>Plan!CC20</f>
        <v>0</v>
      </c>
      <c r="M80" s="301">
        <f>Plan!CC21</f>
        <v>0</v>
      </c>
      <c r="N80" s="301">
        <f>Plan!CC22</f>
        <v>0</v>
      </c>
      <c r="O80" s="301">
        <f>Plan!CC23</f>
        <v>0</v>
      </c>
      <c r="P80" s="301">
        <f>Plan!CC24</f>
        <v>0</v>
      </c>
      <c r="Q80" s="301">
        <f>Plan!CC25</f>
        <v>0</v>
      </c>
      <c r="R80" s="301">
        <f>Plan!CC26</f>
        <v>0</v>
      </c>
      <c r="S80" s="301">
        <f>Plan!CC27</f>
        <v>0</v>
      </c>
      <c r="T80" s="301">
        <f>Plan!CC28</f>
        <v>0</v>
      </c>
      <c r="U80" s="301">
        <f>Plan!CC29</f>
        <v>0</v>
      </c>
      <c r="V80" s="301">
        <f>Plan!CC30</f>
        <v>0</v>
      </c>
      <c r="W80" s="301">
        <f>Plan!CC31</f>
        <v>0</v>
      </c>
      <c r="X80" s="301">
        <f>Plan!CC32</f>
        <v>0</v>
      </c>
      <c r="Y80" s="301">
        <f>Plan!CC33</f>
        <v>0</v>
      </c>
      <c r="Z80" s="301">
        <f>Plan!CC34</f>
        <v>0</v>
      </c>
      <c r="AA80" s="301">
        <f>Plan!CC35</f>
        <v>0</v>
      </c>
      <c r="AB80" s="301">
        <f>Plan!CC36</f>
        <v>0</v>
      </c>
      <c r="AC80" s="301">
        <f>Plan!CC37</f>
        <v>0</v>
      </c>
      <c r="AD80" s="301">
        <f>Plan!CC38</f>
        <v>0</v>
      </c>
      <c r="AE80" s="301">
        <f>Plan!CC39</f>
        <v>0</v>
      </c>
      <c r="AF80" s="301">
        <f>Plan!CC40</f>
        <v>0</v>
      </c>
      <c r="AG80" s="301">
        <f>Plan!CC41</f>
        <v>0</v>
      </c>
      <c r="AH80" s="301">
        <f>Plan!CC42</f>
        <v>0</v>
      </c>
      <c r="AI80" s="301">
        <f>Plan!CC43</f>
        <v>0</v>
      </c>
      <c r="AJ80" s="301">
        <f>Plan!CC44</f>
        <v>0</v>
      </c>
      <c r="AK80" s="301">
        <f>Plan!CC45</f>
        <v>0</v>
      </c>
      <c r="AL80" s="301">
        <f>Plan!CC46</f>
        <v>0</v>
      </c>
      <c r="AM80" s="301">
        <f>Plan!CC47</f>
        <v>0</v>
      </c>
      <c r="AN80" s="301">
        <f>Plan!CC48</f>
        <v>0</v>
      </c>
      <c r="AO80" s="301">
        <f>Plan!CC49</f>
        <v>0</v>
      </c>
      <c r="AP80" s="301">
        <f>Plan!CC50</f>
        <v>0</v>
      </c>
      <c r="AQ80" s="301">
        <f>Plan!CC51</f>
        <v>0</v>
      </c>
      <c r="AR80" s="301">
        <f>Plan!CC52</f>
        <v>0</v>
      </c>
      <c r="AS80" s="301">
        <f>Plan!CC53</f>
        <v>0</v>
      </c>
      <c r="AT80" s="301">
        <f>Plan!CC54</f>
        <v>0</v>
      </c>
      <c r="AU80" s="301">
        <f>Plan!CC55</f>
        <v>0</v>
      </c>
      <c r="AV80" s="301">
        <f>Plan!CC56</f>
        <v>0</v>
      </c>
      <c r="AW80" s="301">
        <f>Plan!CC57</f>
        <v>0</v>
      </c>
      <c r="AX80" s="301">
        <f>Plan!CC58</f>
        <v>0</v>
      </c>
      <c r="AY80" s="301">
        <f>Plan!CC59</f>
        <v>0</v>
      </c>
      <c r="AZ80" s="301">
        <f>Plan!CC60</f>
        <v>0</v>
      </c>
      <c r="BA80" s="301">
        <f>Plan!CC61</f>
        <v>0</v>
      </c>
      <c r="BB80" s="301">
        <f>Plan!CC62</f>
        <v>0</v>
      </c>
      <c r="BC80" s="301">
        <f>Plan!CC63</f>
        <v>0</v>
      </c>
      <c r="BD80" s="301">
        <f>Plan!CC64</f>
        <v>0</v>
      </c>
    </row>
    <row r="81" spans="1:56" ht="6" customHeight="1" x14ac:dyDescent="0.25">
      <c r="A81"/>
      <c r="B81" s="297">
        <f>COUNTIF(Feiertage!$H$3:$H$164,F81)</f>
        <v>0</v>
      </c>
      <c r="C81" s="298">
        <f t="shared" si="3"/>
        <v>6</v>
      </c>
      <c r="D81" s="298">
        <f t="shared" si="4"/>
        <v>3</v>
      </c>
      <c r="E81" s="302"/>
      <c r="F81" s="300">
        <f t="shared" si="5"/>
        <v>42812</v>
      </c>
      <c r="G81" s="301">
        <f>Plan!CD15</f>
        <v>0</v>
      </c>
      <c r="H81" s="301">
        <f>Plan!CD16</f>
        <v>0</v>
      </c>
      <c r="I81" s="301">
        <f>Plan!CD17</f>
        <v>0</v>
      </c>
      <c r="J81" s="301">
        <f>Plan!CD18</f>
        <v>0</v>
      </c>
      <c r="K81" s="301">
        <f>Plan!CD19</f>
        <v>0</v>
      </c>
      <c r="L81" s="301">
        <f>Plan!CD20</f>
        <v>0</v>
      </c>
      <c r="M81" s="301">
        <f>Plan!CD21</f>
        <v>0</v>
      </c>
      <c r="N81" s="301">
        <f>Plan!CD22</f>
        <v>0</v>
      </c>
      <c r="O81" s="301">
        <f>Plan!CD23</f>
        <v>0</v>
      </c>
      <c r="P81" s="301">
        <f>Plan!CD24</f>
        <v>0</v>
      </c>
      <c r="Q81" s="301">
        <f>Plan!CD25</f>
        <v>0</v>
      </c>
      <c r="R81" s="301">
        <f>Plan!CD26</f>
        <v>0</v>
      </c>
      <c r="S81" s="301">
        <f>Plan!CD27</f>
        <v>0</v>
      </c>
      <c r="T81" s="301">
        <f>Plan!CD28</f>
        <v>0</v>
      </c>
      <c r="U81" s="301">
        <f>Plan!CD29</f>
        <v>0</v>
      </c>
      <c r="V81" s="301">
        <f>Plan!CD30</f>
        <v>0</v>
      </c>
      <c r="W81" s="301">
        <f>Plan!CD31</f>
        <v>0</v>
      </c>
      <c r="X81" s="301">
        <f>Plan!CD32</f>
        <v>0</v>
      </c>
      <c r="Y81" s="301">
        <f>Plan!CD33</f>
        <v>0</v>
      </c>
      <c r="Z81" s="301">
        <f>Plan!CD34</f>
        <v>0</v>
      </c>
      <c r="AA81" s="301">
        <f>Plan!CD35</f>
        <v>0</v>
      </c>
      <c r="AB81" s="301">
        <f>Plan!CD36</f>
        <v>0</v>
      </c>
      <c r="AC81" s="301">
        <f>Plan!CD37</f>
        <v>0</v>
      </c>
      <c r="AD81" s="301">
        <f>Plan!CD38</f>
        <v>0</v>
      </c>
      <c r="AE81" s="301">
        <f>Plan!CD39</f>
        <v>0</v>
      </c>
      <c r="AF81" s="301">
        <f>Plan!CD40</f>
        <v>0</v>
      </c>
      <c r="AG81" s="301">
        <f>Plan!CD41</f>
        <v>0</v>
      </c>
      <c r="AH81" s="301">
        <f>Plan!CD42</f>
        <v>0</v>
      </c>
      <c r="AI81" s="301">
        <f>Plan!CD43</f>
        <v>0</v>
      </c>
      <c r="AJ81" s="301">
        <f>Plan!CD44</f>
        <v>0</v>
      </c>
      <c r="AK81" s="301">
        <f>Plan!CD45</f>
        <v>0</v>
      </c>
      <c r="AL81" s="301">
        <f>Plan!CD46</f>
        <v>0</v>
      </c>
      <c r="AM81" s="301">
        <f>Plan!CD47</f>
        <v>0</v>
      </c>
      <c r="AN81" s="301">
        <f>Plan!CD48</f>
        <v>0</v>
      </c>
      <c r="AO81" s="301">
        <f>Plan!CD49</f>
        <v>0</v>
      </c>
      <c r="AP81" s="301">
        <f>Plan!CD50</f>
        <v>0</v>
      </c>
      <c r="AQ81" s="301">
        <f>Plan!CD51</f>
        <v>0</v>
      </c>
      <c r="AR81" s="301">
        <f>Plan!CD52</f>
        <v>0</v>
      </c>
      <c r="AS81" s="301">
        <f>Plan!CD53</f>
        <v>0</v>
      </c>
      <c r="AT81" s="301">
        <f>Plan!CD54</f>
        <v>0</v>
      </c>
      <c r="AU81" s="301">
        <f>Plan!CD55</f>
        <v>0</v>
      </c>
      <c r="AV81" s="301">
        <f>Plan!CD56</f>
        <v>0</v>
      </c>
      <c r="AW81" s="301">
        <f>Plan!CD57</f>
        <v>0</v>
      </c>
      <c r="AX81" s="301">
        <f>Plan!CD58</f>
        <v>0</v>
      </c>
      <c r="AY81" s="301">
        <f>Plan!CD59</f>
        <v>0</v>
      </c>
      <c r="AZ81" s="301">
        <f>Plan!CD60</f>
        <v>0</v>
      </c>
      <c r="BA81" s="301">
        <f>Plan!CD61</f>
        <v>0</v>
      </c>
      <c r="BB81" s="301">
        <f>Plan!CD62</f>
        <v>0</v>
      </c>
      <c r="BC81" s="301">
        <f>Plan!CD63</f>
        <v>0</v>
      </c>
      <c r="BD81" s="301">
        <f>Plan!CD64</f>
        <v>0</v>
      </c>
    </row>
    <row r="82" spans="1:56" ht="6" customHeight="1" x14ac:dyDescent="0.25">
      <c r="A82"/>
      <c r="B82" s="297">
        <f>COUNTIF(Feiertage!$H$3:$H$164,F82)</f>
        <v>0</v>
      </c>
      <c r="C82" s="298">
        <f t="shared" si="3"/>
        <v>7</v>
      </c>
      <c r="D82" s="298">
        <f t="shared" si="4"/>
        <v>3</v>
      </c>
      <c r="E82" s="302"/>
      <c r="F82" s="300">
        <f t="shared" si="5"/>
        <v>42813</v>
      </c>
      <c r="G82" s="301">
        <f>Plan!CE15</f>
        <v>0</v>
      </c>
      <c r="H82" s="301">
        <f>Plan!CE16</f>
        <v>0</v>
      </c>
      <c r="I82" s="301">
        <f>Plan!CE17</f>
        <v>0</v>
      </c>
      <c r="J82" s="301">
        <f>Plan!CE18</f>
        <v>0</v>
      </c>
      <c r="K82" s="301">
        <f>Plan!CE19</f>
        <v>0</v>
      </c>
      <c r="L82" s="301">
        <f>Plan!CE20</f>
        <v>0</v>
      </c>
      <c r="M82" s="301">
        <f>Plan!CE21</f>
        <v>0</v>
      </c>
      <c r="N82" s="301">
        <f>Plan!CE22</f>
        <v>0</v>
      </c>
      <c r="O82" s="301">
        <f>Plan!CE23</f>
        <v>0</v>
      </c>
      <c r="P82" s="301">
        <f>Plan!CE24</f>
        <v>0</v>
      </c>
      <c r="Q82" s="301">
        <f>Plan!CE25</f>
        <v>0</v>
      </c>
      <c r="R82" s="301">
        <f>Plan!CE26</f>
        <v>0</v>
      </c>
      <c r="S82" s="301">
        <f>Plan!CE27</f>
        <v>0</v>
      </c>
      <c r="T82" s="301">
        <f>Plan!CE28</f>
        <v>0</v>
      </c>
      <c r="U82" s="301">
        <f>Plan!CE29</f>
        <v>0</v>
      </c>
      <c r="V82" s="301">
        <f>Plan!CE30</f>
        <v>0</v>
      </c>
      <c r="W82" s="301">
        <f>Plan!CE31</f>
        <v>0</v>
      </c>
      <c r="X82" s="301">
        <f>Plan!CE32</f>
        <v>0</v>
      </c>
      <c r="Y82" s="301">
        <f>Plan!CE33</f>
        <v>0</v>
      </c>
      <c r="Z82" s="301">
        <f>Plan!CE34</f>
        <v>0</v>
      </c>
      <c r="AA82" s="301">
        <f>Plan!CE35</f>
        <v>0</v>
      </c>
      <c r="AB82" s="301">
        <f>Plan!CE36</f>
        <v>0</v>
      </c>
      <c r="AC82" s="301">
        <f>Plan!CE37</f>
        <v>0</v>
      </c>
      <c r="AD82" s="301">
        <f>Plan!CE38</f>
        <v>0</v>
      </c>
      <c r="AE82" s="301">
        <f>Plan!CE39</f>
        <v>0</v>
      </c>
      <c r="AF82" s="301">
        <f>Plan!CE40</f>
        <v>0</v>
      </c>
      <c r="AG82" s="301">
        <f>Plan!CE41</f>
        <v>0</v>
      </c>
      <c r="AH82" s="301">
        <f>Plan!CE42</f>
        <v>0</v>
      </c>
      <c r="AI82" s="301">
        <f>Plan!CE43</f>
        <v>0</v>
      </c>
      <c r="AJ82" s="301">
        <f>Plan!CE44</f>
        <v>0</v>
      </c>
      <c r="AK82" s="301">
        <f>Plan!CE45</f>
        <v>0</v>
      </c>
      <c r="AL82" s="301">
        <f>Plan!CE46</f>
        <v>0</v>
      </c>
      <c r="AM82" s="301">
        <f>Plan!CE47</f>
        <v>0</v>
      </c>
      <c r="AN82" s="301">
        <f>Plan!CE48</f>
        <v>0</v>
      </c>
      <c r="AO82" s="301">
        <f>Plan!CE49</f>
        <v>0</v>
      </c>
      <c r="AP82" s="301">
        <f>Plan!CE50</f>
        <v>0</v>
      </c>
      <c r="AQ82" s="301">
        <f>Plan!CE51</f>
        <v>0</v>
      </c>
      <c r="AR82" s="301">
        <f>Plan!CE52</f>
        <v>0</v>
      </c>
      <c r="AS82" s="301">
        <f>Plan!CE53</f>
        <v>0</v>
      </c>
      <c r="AT82" s="301">
        <f>Plan!CE54</f>
        <v>0</v>
      </c>
      <c r="AU82" s="301">
        <f>Plan!CE55</f>
        <v>0</v>
      </c>
      <c r="AV82" s="301">
        <f>Plan!CE56</f>
        <v>0</v>
      </c>
      <c r="AW82" s="301">
        <f>Plan!CE57</f>
        <v>0</v>
      </c>
      <c r="AX82" s="301">
        <f>Plan!CE58</f>
        <v>0</v>
      </c>
      <c r="AY82" s="301">
        <f>Plan!CE59</f>
        <v>0</v>
      </c>
      <c r="AZ82" s="301">
        <f>Plan!CE60</f>
        <v>0</v>
      </c>
      <c r="BA82" s="301">
        <f>Plan!CE61</f>
        <v>0</v>
      </c>
      <c r="BB82" s="301">
        <f>Plan!CE62</f>
        <v>0</v>
      </c>
      <c r="BC82" s="301">
        <f>Plan!CE63</f>
        <v>0</v>
      </c>
      <c r="BD82" s="301">
        <f>Plan!CE64</f>
        <v>0</v>
      </c>
    </row>
    <row r="83" spans="1:56" ht="6" customHeight="1" x14ac:dyDescent="0.25">
      <c r="A83"/>
      <c r="B83" s="297">
        <f>COUNTIF(Feiertage!$H$3:$H$164,F83)</f>
        <v>0</v>
      </c>
      <c r="C83" s="298">
        <f t="shared" si="3"/>
        <v>1</v>
      </c>
      <c r="D83" s="298">
        <f t="shared" si="4"/>
        <v>3</v>
      </c>
      <c r="E83" s="302"/>
      <c r="F83" s="300">
        <f t="shared" si="5"/>
        <v>42814</v>
      </c>
      <c r="G83" s="301">
        <f>Plan!CF15</f>
        <v>0</v>
      </c>
      <c r="H83" s="301">
        <f>Plan!CF16</f>
        <v>0</v>
      </c>
      <c r="I83" s="301">
        <f>Plan!CF17</f>
        <v>0</v>
      </c>
      <c r="J83" s="301">
        <f>Plan!CF18</f>
        <v>0</v>
      </c>
      <c r="K83" s="301">
        <f>Plan!CF19</f>
        <v>0</v>
      </c>
      <c r="L83" s="301">
        <f>Plan!CF20</f>
        <v>0</v>
      </c>
      <c r="M83" s="301">
        <f>Plan!CF21</f>
        <v>0</v>
      </c>
      <c r="N83" s="301">
        <f>Plan!CF22</f>
        <v>0</v>
      </c>
      <c r="O83" s="301">
        <f>Plan!CF23</f>
        <v>0</v>
      </c>
      <c r="P83" s="301">
        <f>Plan!CF24</f>
        <v>0</v>
      </c>
      <c r="Q83" s="301">
        <f>Plan!CF25</f>
        <v>0</v>
      </c>
      <c r="R83" s="301">
        <f>Plan!CF26</f>
        <v>0</v>
      </c>
      <c r="S83" s="301">
        <f>Plan!CF27</f>
        <v>0</v>
      </c>
      <c r="T83" s="301">
        <f>Plan!CF28</f>
        <v>0</v>
      </c>
      <c r="U83" s="301">
        <f>Plan!CF29</f>
        <v>0</v>
      </c>
      <c r="V83" s="301">
        <f>Plan!CF30</f>
        <v>0</v>
      </c>
      <c r="W83" s="301">
        <f>Plan!CF31</f>
        <v>0</v>
      </c>
      <c r="X83" s="301">
        <f>Plan!CF32</f>
        <v>0</v>
      </c>
      <c r="Y83" s="301">
        <f>Plan!CF33</f>
        <v>0</v>
      </c>
      <c r="Z83" s="301">
        <f>Plan!CF34</f>
        <v>0</v>
      </c>
      <c r="AA83" s="301">
        <f>Plan!CF35</f>
        <v>0</v>
      </c>
      <c r="AB83" s="301">
        <f>Plan!CF36</f>
        <v>0</v>
      </c>
      <c r="AC83" s="301">
        <f>Plan!CF37</f>
        <v>0</v>
      </c>
      <c r="AD83" s="301">
        <f>Plan!CF38</f>
        <v>0</v>
      </c>
      <c r="AE83" s="301">
        <f>Plan!CF39</f>
        <v>0</v>
      </c>
      <c r="AF83" s="301">
        <f>Plan!CF40</f>
        <v>0</v>
      </c>
      <c r="AG83" s="301">
        <f>Plan!CF41</f>
        <v>0</v>
      </c>
      <c r="AH83" s="301">
        <f>Plan!CF42</f>
        <v>0</v>
      </c>
      <c r="AI83" s="301">
        <f>Plan!CF43</f>
        <v>0</v>
      </c>
      <c r="AJ83" s="301">
        <f>Plan!CF44</f>
        <v>0</v>
      </c>
      <c r="AK83" s="301">
        <f>Plan!CF45</f>
        <v>0</v>
      </c>
      <c r="AL83" s="301">
        <f>Plan!CF46</f>
        <v>0</v>
      </c>
      <c r="AM83" s="301">
        <f>Plan!CF47</f>
        <v>0</v>
      </c>
      <c r="AN83" s="301">
        <f>Plan!CF48</f>
        <v>0</v>
      </c>
      <c r="AO83" s="301">
        <f>Plan!CF49</f>
        <v>0</v>
      </c>
      <c r="AP83" s="301">
        <f>Plan!CF50</f>
        <v>0</v>
      </c>
      <c r="AQ83" s="301">
        <f>Plan!CF51</f>
        <v>0</v>
      </c>
      <c r="AR83" s="301">
        <f>Plan!CF52</f>
        <v>0</v>
      </c>
      <c r="AS83" s="301">
        <f>Plan!CF53</f>
        <v>0</v>
      </c>
      <c r="AT83" s="301">
        <f>Plan!CF54</f>
        <v>0</v>
      </c>
      <c r="AU83" s="301">
        <f>Plan!CF55</f>
        <v>0</v>
      </c>
      <c r="AV83" s="301">
        <f>Plan!CF56</f>
        <v>0</v>
      </c>
      <c r="AW83" s="301">
        <f>Plan!CF57</f>
        <v>0</v>
      </c>
      <c r="AX83" s="301">
        <f>Plan!CF58</f>
        <v>0</v>
      </c>
      <c r="AY83" s="301">
        <f>Plan!CF59</f>
        <v>0</v>
      </c>
      <c r="AZ83" s="301">
        <f>Plan!CF60</f>
        <v>0</v>
      </c>
      <c r="BA83" s="301">
        <f>Plan!CF61</f>
        <v>0</v>
      </c>
      <c r="BB83" s="301">
        <f>Plan!CF62</f>
        <v>0</v>
      </c>
      <c r="BC83" s="301">
        <f>Plan!CF63</f>
        <v>0</v>
      </c>
      <c r="BD83" s="301">
        <f>Plan!CF64</f>
        <v>0</v>
      </c>
    </row>
    <row r="84" spans="1:56" ht="6" customHeight="1" x14ac:dyDescent="0.25">
      <c r="A84"/>
      <c r="B84" s="297">
        <f>COUNTIF(Feiertage!$H$3:$H$164,F84)</f>
        <v>0</v>
      </c>
      <c r="C84" s="298">
        <f t="shared" si="3"/>
        <v>2</v>
      </c>
      <c r="D84" s="298">
        <f t="shared" si="4"/>
        <v>3</v>
      </c>
      <c r="E84" s="302"/>
      <c r="F84" s="300">
        <f t="shared" si="5"/>
        <v>42815</v>
      </c>
      <c r="G84" s="301">
        <f>Plan!CG15</f>
        <v>0</v>
      </c>
      <c r="H84" s="301">
        <f>Plan!CG16</f>
        <v>0</v>
      </c>
      <c r="I84" s="301">
        <f>Plan!CG17</f>
        <v>0</v>
      </c>
      <c r="J84" s="301">
        <f>Plan!CG18</f>
        <v>0</v>
      </c>
      <c r="K84" s="301">
        <f>Plan!CG19</f>
        <v>0</v>
      </c>
      <c r="L84" s="301">
        <f>Plan!CG20</f>
        <v>0</v>
      </c>
      <c r="M84" s="301">
        <f>Plan!CG21</f>
        <v>0</v>
      </c>
      <c r="N84" s="301">
        <f>Plan!CG22</f>
        <v>0</v>
      </c>
      <c r="O84" s="301">
        <f>Plan!CG23</f>
        <v>0</v>
      </c>
      <c r="P84" s="301">
        <f>Plan!CG24</f>
        <v>0</v>
      </c>
      <c r="Q84" s="301">
        <f>Plan!CG25</f>
        <v>0</v>
      </c>
      <c r="R84" s="301">
        <f>Plan!CG26</f>
        <v>0</v>
      </c>
      <c r="S84" s="301">
        <f>Plan!CG27</f>
        <v>0</v>
      </c>
      <c r="T84" s="301">
        <f>Plan!CG28</f>
        <v>0</v>
      </c>
      <c r="U84" s="301">
        <f>Plan!CG29</f>
        <v>0</v>
      </c>
      <c r="V84" s="301">
        <f>Plan!CG30</f>
        <v>0</v>
      </c>
      <c r="W84" s="301">
        <f>Plan!CG31</f>
        <v>0</v>
      </c>
      <c r="X84" s="301">
        <f>Plan!CG32</f>
        <v>0</v>
      </c>
      <c r="Y84" s="301">
        <f>Plan!CG33</f>
        <v>0</v>
      </c>
      <c r="Z84" s="301">
        <f>Plan!CG34</f>
        <v>0</v>
      </c>
      <c r="AA84" s="301">
        <f>Plan!CG35</f>
        <v>0</v>
      </c>
      <c r="AB84" s="301">
        <f>Plan!CG36</f>
        <v>0</v>
      </c>
      <c r="AC84" s="301">
        <f>Plan!CG37</f>
        <v>0</v>
      </c>
      <c r="AD84" s="301">
        <f>Plan!CG38</f>
        <v>0</v>
      </c>
      <c r="AE84" s="301">
        <f>Plan!CG39</f>
        <v>0</v>
      </c>
      <c r="AF84" s="301">
        <f>Plan!CG40</f>
        <v>0</v>
      </c>
      <c r="AG84" s="301">
        <f>Plan!CG41</f>
        <v>0</v>
      </c>
      <c r="AH84" s="301">
        <f>Plan!CG42</f>
        <v>0</v>
      </c>
      <c r="AI84" s="301">
        <f>Plan!CG43</f>
        <v>0</v>
      </c>
      <c r="AJ84" s="301">
        <f>Plan!CG44</f>
        <v>0</v>
      </c>
      <c r="AK84" s="301">
        <f>Plan!CG45</f>
        <v>0</v>
      </c>
      <c r="AL84" s="301">
        <f>Plan!CG46</f>
        <v>0</v>
      </c>
      <c r="AM84" s="301">
        <f>Plan!CG47</f>
        <v>0</v>
      </c>
      <c r="AN84" s="301">
        <f>Plan!CG48</f>
        <v>0</v>
      </c>
      <c r="AO84" s="301">
        <f>Plan!CG49</f>
        <v>0</v>
      </c>
      <c r="AP84" s="301">
        <f>Plan!CG50</f>
        <v>0</v>
      </c>
      <c r="AQ84" s="301">
        <f>Plan!CG51</f>
        <v>0</v>
      </c>
      <c r="AR84" s="301">
        <f>Plan!CG52</f>
        <v>0</v>
      </c>
      <c r="AS84" s="301">
        <f>Plan!CG53</f>
        <v>0</v>
      </c>
      <c r="AT84" s="301">
        <f>Plan!CG54</f>
        <v>0</v>
      </c>
      <c r="AU84" s="301">
        <f>Plan!CG55</f>
        <v>0</v>
      </c>
      <c r="AV84" s="301">
        <f>Plan!CG56</f>
        <v>0</v>
      </c>
      <c r="AW84" s="301">
        <f>Plan!CG57</f>
        <v>0</v>
      </c>
      <c r="AX84" s="301">
        <f>Plan!CG58</f>
        <v>0</v>
      </c>
      <c r="AY84" s="301">
        <f>Plan!CG59</f>
        <v>0</v>
      </c>
      <c r="AZ84" s="301">
        <f>Plan!CG60</f>
        <v>0</v>
      </c>
      <c r="BA84" s="301">
        <f>Plan!CG61</f>
        <v>0</v>
      </c>
      <c r="BB84" s="301">
        <f>Plan!CG62</f>
        <v>0</v>
      </c>
      <c r="BC84" s="301">
        <f>Plan!CG63</f>
        <v>0</v>
      </c>
      <c r="BD84" s="301">
        <f>Plan!CG64</f>
        <v>0</v>
      </c>
    </row>
    <row r="85" spans="1:56" ht="6" customHeight="1" x14ac:dyDescent="0.25">
      <c r="A85"/>
      <c r="B85" s="297">
        <f>COUNTIF(Feiertage!$H$3:$H$164,F85)</f>
        <v>0</v>
      </c>
      <c r="C85" s="298">
        <f t="shared" si="3"/>
        <v>3</v>
      </c>
      <c r="D85" s="298">
        <f t="shared" si="4"/>
        <v>3</v>
      </c>
      <c r="E85" s="302"/>
      <c r="F85" s="300">
        <f t="shared" si="5"/>
        <v>42816</v>
      </c>
      <c r="G85" s="301">
        <f>Plan!CH15</f>
        <v>0</v>
      </c>
      <c r="H85" s="301">
        <f>Plan!CH16</f>
        <v>0</v>
      </c>
      <c r="I85" s="301">
        <f>Plan!CH17</f>
        <v>0</v>
      </c>
      <c r="J85" s="301">
        <f>Plan!CH18</f>
        <v>0</v>
      </c>
      <c r="K85" s="301">
        <f>Plan!CH19</f>
        <v>0</v>
      </c>
      <c r="L85" s="301">
        <f>Plan!CH20</f>
        <v>0</v>
      </c>
      <c r="M85" s="301">
        <f>Plan!CH21</f>
        <v>0</v>
      </c>
      <c r="N85" s="301">
        <f>Plan!CH22</f>
        <v>0</v>
      </c>
      <c r="O85" s="301">
        <f>Plan!CH23</f>
        <v>0</v>
      </c>
      <c r="P85" s="301">
        <f>Plan!CH24</f>
        <v>0</v>
      </c>
      <c r="Q85" s="301">
        <f>Plan!CH25</f>
        <v>0</v>
      </c>
      <c r="R85" s="301">
        <f>Plan!CH26</f>
        <v>0</v>
      </c>
      <c r="S85" s="301">
        <f>Plan!CH27</f>
        <v>0</v>
      </c>
      <c r="T85" s="301">
        <f>Plan!CH28</f>
        <v>0</v>
      </c>
      <c r="U85" s="301">
        <f>Plan!CH29</f>
        <v>0</v>
      </c>
      <c r="V85" s="301">
        <f>Plan!CH30</f>
        <v>0</v>
      </c>
      <c r="W85" s="301">
        <f>Plan!CH31</f>
        <v>0</v>
      </c>
      <c r="X85" s="301">
        <f>Plan!CH32</f>
        <v>0</v>
      </c>
      <c r="Y85" s="301">
        <f>Plan!CH33</f>
        <v>0</v>
      </c>
      <c r="Z85" s="301">
        <f>Plan!CH34</f>
        <v>0</v>
      </c>
      <c r="AA85" s="301">
        <f>Plan!CH35</f>
        <v>0</v>
      </c>
      <c r="AB85" s="301">
        <f>Plan!CH36</f>
        <v>0</v>
      </c>
      <c r="AC85" s="301">
        <f>Plan!CH37</f>
        <v>0</v>
      </c>
      <c r="AD85" s="301">
        <f>Plan!CH38</f>
        <v>0</v>
      </c>
      <c r="AE85" s="301">
        <f>Plan!CH39</f>
        <v>0</v>
      </c>
      <c r="AF85" s="301">
        <f>Plan!CH40</f>
        <v>0</v>
      </c>
      <c r="AG85" s="301">
        <f>Plan!CH41</f>
        <v>0</v>
      </c>
      <c r="AH85" s="301">
        <f>Plan!CH42</f>
        <v>0</v>
      </c>
      <c r="AI85" s="301">
        <f>Plan!CH43</f>
        <v>0</v>
      </c>
      <c r="AJ85" s="301">
        <f>Plan!CH44</f>
        <v>0</v>
      </c>
      <c r="AK85" s="301">
        <f>Plan!CH45</f>
        <v>0</v>
      </c>
      <c r="AL85" s="301">
        <f>Plan!CH46</f>
        <v>0</v>
      </c>
      <c r="AM85" s="301">
        <f>Plan!CH47</f>
        <v>0</v>
      </c>
      <c r="AN85" s="301">
        <f>Plan!CH48</f>
        <v>0</v>
      </c>
      <c r="AO85" s="301">
        <f>Plan!CH49</f>
        <v>0</v>
      </c>
      <c r="AP85" s="301">
        <f>Plan!CH50</f>
        <v>0</v>
      </c>
      <c r="AQ85" s="301">
        <f>Plan!CH51</f>
        <v>0</v>
      </c>
      <c r="AR85" s="301">
        <f>Plan!CH52</f>
        <v>0</v>
      </c>
      <c r="AS85" s="301">
        <f>Plan!CH53</f>
        <v>0</v>
      </c>
      <c r="AT85" s="301">
        <f>Plan!CH54</f>
        <v>0</v>
      </c>
      <c r="AU85" s="301">
        <f>Plan!CH55</f>
        <v>0</v>
      </c>
      <c r="AV85" s="301">
        <f>Plan!CH56</f>
        <v>0</v>
      </c>
      <c r="AW85" s="301">
        <f>Plan!CH57</f>
        <v>0</v>
      </c>
      <c r="AX85" s="301">
        <f>Plan!CH58</f>
        <v>0</v>
      </c>
      <c r="AY85" s="301">
        <f>Plan!CH59</f>
        <v>0</v>
      </c>
      <c r="AZ85" s="301">
        <f>Plan!CH60</f>
        <v>0</v>
      </c>
      <c r="BA85" s="301">
        <f>Plan!CH61</f>
        <v>0</v>
      </c>
      <c r="BB85" s="301">
        <f>Plan!CH62</f>
        <v>0</v>
      </c>
      <c r="BC85" s="301">
        <f>Plan!CH63</f>
        <v>0</v>
      </c>
      <c r="BD85" s="301">
        <f>Plan!CH64</f>
        <v>0</v>
      </c>
    </row>
    <row r="86" spans="1:56" ht="6" customHeight="1" x14ac:dyDescent="0.25">
      <c r="A86"/>
      <c r="B86" s="297">
        <f>COUNTIF(Feiertage!$H$3:$H$164,F86)</f>
        <v>0</v>
      </c>
      <c r="C86" s="298">
        <f t="shared" si="3"/>
        <v>4</v>
      </c>
      <c r="D86" s="298">
        <f t="shared" si="4"/>
        <v>3</v>
      </c>
      <c r="E86" s="302"/>
      <c r="F86" s="300">
        <f t="shared" si="5"/>
        <v>42817</v>
      </c>
      <c r="G86" s="301">
        <f>Plan!CI15</f>
        <v>0</v>
      </c>
      <c r="H86" s="301">
        <f>Plan!CI16</f>
        <v>0</v>
      </c>
      <c r="I86" s="301">
        <f>Plan!CI17</f>
        <v>0</v>
      </c>
      <c r="J86" s="301">
        <f>Plan!CI18</f>
        <v>0</v>
      </c>
      <c r="K86" s="301">
        <f>Plan!CI19</f>
        <v>0</v>
      </c>
      <c r="L86" s="301">
        <f>Plan!CI20</f>
        <v>0</v>
      </c>
      <c r="M86" s="301">
        <f>Plan!CI21</f>
        <v>0</v>
      </c>
      <c r="N86" s="301">
        <f>Plan!CI22</f>
        <v>0</v>
      </c>
      <c r="O86" s="301">
        <f>Plan!CI23</f>
        <v>0</v>
      </c>
      <c r="P86" s="301">
        <f>Plan!CI24</f>
        <v>0</v>
      </c>
      <c r="Q86" s="301">
        <f>Plan!CI25</f>
        <v>0</v>
      </c>
      <c r="R86" s="301">
        <f>Plan!CI26</f>
        <v>0</v>
      </c>
      <c r="S86" s="301">
        <f>Plan!CI27</f>
        <v>0</v>
      </c>
      <c r="T86" s="301">
        <f>Plan!CI28</f>
        <v>0</v>
      </c>
      <c r="U86" s="301">
        <f>Plan!CI29</f>
        <v>0</v>
      </c>
      <c r="V86" s="301">
        <f>Plan!CI30</f>
        <v>0</v>
      </c>
      <c r="W86" s="301">
        <f>Plan!CI31</f>
        <v>0</v>
      </c>
      <c r="X86" s="301">
        <f>Plan!CI32</f>
        <v>0</v>
      </c>
      <c r="Y86" s="301">
        <f>Plan!CI33</f>
        <v>0</v>
      </c>
      <c r="Z86" s="301">
        <f>Plan!CI34</f>
        <v>0</v>
      </c>
      <c r="AA86" s="301">
        <f>Plan!CI35</f>
        <v>0</v>
      </c>
      <c r="AB86" s="301">
        <f>Plan!CI36</f>
        <v>0</v>
      </c>
      <c r="AC86" s="301">
        <f>Plan!CI37</f>
        <v>0</v>
      </c>
      <c r="AD86" s="301">
        <f>Plan!CI38</f>
        <v>0</v>
      </c>
      <c r="AE86" s="301">
        <f>Plan!CI39</f>
        <v>0</v>
      </c>
      <c r="AF86" s="301">
        <f>Plan!CI40</f>
        <v>0</v>
      </c>
      <c r="AG86" s="301">
        <f>Plan!CI41</f>
        <v>0</v>
      </c>
      <c r="AH86" s="301">
        <f>Plan!CI42</f>
        <v>0</v>
      </c>
      <c r="AI86" s="301">
        <f>Plan!CI43</f>
        <v>0</v>
      </c>
      <c r="AJ86" s="301">
        <f>Plan!CI44</f>
        <v>0</v>
      </c>
      <c r="AK86" s="301">
        <f>Plan!CI45</f>
        <v>0</v>
      </c>
      <c r="AL86" s="301">
        <f>Plan!CI46</f>
        <v>0</v>
      </c>
      <c r="AM86" s="301">
        <f>Plan!CI47</f>
        <v>0</v>
      </c>
      <c r="AN86" s="301">
        <f>Plan!CI48</f>
        <v>0</v>
      </c>
      <c r="AO86" s="301">
        <f>Plan!CI49</f>
        <v>0</v>
      </c>
      <c r="AP86" s="301">
        <f>Plan!CI50</f>
        <v>0</v>
      </c>
      <c r="AQ86" s="301">
        <f>Plan!CI51</f>
        <v>0</v>
      </c>
      <c r="AR86" s="301">
        <f>Plan!CI52</f>
        <v>0</v>
      </c>
      <c r="AS86" s="301">
        <f>Plan!CI53</f>
        <v>0</v>
      </c>
      <c r="AT86" s="301">
        <f>Plan!CI54</f>
        <v>0</v>
      </c>
      <c r="AU86" s="301">
        <f>Plan!CI55</f>
        <v>0</v>
      </c>
      <c r="AV86" s="301">
        <f>Plan!CI56</f>
        <v>0</v>
      </c>
      <c r="AW86" s="301">
        <f>Plan!CI57</f>
        <v>0</v>
      </c>
      <c r="AX86" s="301">
        <f>Plan!CI58</f>
        <v>0</v>
      </c>
      <c r="AY86" s="301">
        <f>Plan!CI59</f>
        <v>0</v>
      </c>
      <c r="AZ86" s="301">
        <f>Plan!CI60</f>
        <v>0</v>
      </c>
      <c r="BA86" s="301">
        <f>Plan!CI61</f>
        <v>0</v>
      </c>
      <c r="BB86" s="301">
        <f>Plan!CI62</f>
        <v>0</v>
      </c>
      <c r="BC86" s="301">
        <f>Plan!CI63</f>
        <v>0</v>
      </c>
      <c r="BD86" s="301">
        <f>Plan!CI64</f>
        <v>0</v>
      </c>
    </row>
    <row r="87" spans="1:56" ht="6" customHeight="1" x14ac:dyDescent="0.25">
      <c r="A87"/>
      <c r="B87" s="297">
        <f>COUNTIF(Feiertage!$H$3:$H$164,F87)</f>
        <v>0</v>
      </c>
      <c r="C87" s="298">
        <f t="shared" si="3"/>
        <v>5</v>
      </c>
      <c r="D87" s="298">
        <f t="shared" si="4"/>
        <v>3</v>
      </c>
      <c r="E87" s="302"/>
      <c r="F87" s="300">
        <f t="shared" si="5"/>
        <v>42818</v>
      </c>
      <c r="G87" s="301">
        <f>Plan!CJ15</f>
        <v>0</v>
      </c>
      <c r="H87" s="301">
        <f>Plan!CJ16</f>
        <v>0</v>
      </c>
      <c r="I87" s="301">
        <f>Plan!CJ17</f>
        <v>0</v>
      </c>
      <c r="J87" s="301">
        <f>Plan!CJ18</f>
        <v>0</v>
      </c>
      <c r="K87" s="301">
        <f>Plan!CJ19</f>
        <v>0</v>
      </c>
      <c r="L87" s="301">
        <f>Plan!CJ20</f>
        <v>0</v>
      </c>
      <c r="M87" s="301">
        <f>Plan!CJ21</f>
        <v>0</v>
      </c>
      <c r="N87" s="301">
        <f>Plan!CJ22</f>
        <v>0</v>
      </c>
      <c r="O87" s="301">
        <f>Plan!CJ23</f>
        <v>0</v>
      </c>
      <c r="P87" s="301">
        <f>Plan!CJ24</f>
        <v>0</v>
      </c>
      <c r="Q87" s="301">
        <f>Plan!CJ25</f>
        <v>0</v>
      </c>
      <c r="R87" s="301">
        <f>Plan!CJ26</f>
        <v>0</v>
      </c>
      <c r="S87" s="301">
        <f>Plan!CJ27</f>
        <v>0</v>
      </c>
      <c r="T87" s="301">
        <f>Plan!CJ28</f>
        <v>0</v>
      </c>
      <c r="U87" s="301">
        <f>Plan!CJ29</f>
        <v>0</v>
      </c>
      <c r="V87" s="301">
        <f>Plan!CJ30</f>
        <v>0</v>
      </c>
      <c r="W87" s="301">
        <f>Plan!CJ31</f>
        <v>0</v>
      </c>
      <c r="X87" s="301">
        <f>Plan!CJ32</f>
        <v>0</v>
      </c>
      <c r="Y87" s="301">
        <f>Plan!CJ33</f>
        <v>0</v>
      </c>
      <c r="Z87" s="301">
        <f>Plan!CJ34</f>
        <v>0</v>
      </c>
      <c r="AA87" s="301">
        <f>Plan!CJ35</f>
        <v>0</v>
      </c>
      <c r="AB87" s="301">
        <f>Plan!CJ36</f>
        <v>0</v>
      </c>
      <c r="AC87" s="301">
        <f>Plan!CJ37</f>
        <v>0</v>
      </c>
      <c r="AD87" s="301">
        <f>Plan!CJ38</f>
        <v>0</v>
      </c>
      <c r="AE87" s="301">
        <f>Plan!CJ39</f>
        <v>0</v>
      </c>
      <c r="AF87" s="301">
        <f>Plan!CJ40</f>
        <v>0</v>
      </c>
      <c r="AG87" s="301">
        <f>Plan!CJ41</f>
        <v>0</v>
      </c>
      <c r="AH87" s="301">
        <f>Plan!CJ42</f>
        <v>0</v>
      </c>
      <c r="AI87" s="301">
        <f>Plan!CJ43</f>
        <v>0</v>
      </c>
      <c r="AJ87" s="301">
        <f>Plan!CJ44</f>
        <v>0</v>
      </c>
      <c r="AK87" s="301">
        <f>Plan!CJ45</f>
        <v>0</v>
      </c>
      <c r="AL87" s="301">
        <f>Plan!CJ46</f>
        <v>0</v>
      </c>
      <c r="AM87" s="301">
        <f>Plan!CJ47</f>
        <v>0</v>
      </c>
      <c r="AN87" s="301">
        <f>Plan!CJ48</f>
        <v>0</v>
      </c>
      <c r="AO87" s="301">
        <f>Plan!CJ49</f>
        <v>0</v>
      </c>
      <c r="AP87" s="301">
        <f>Plan!CJ50</f>
        <v>0</v>
      </c>
      <c r="AQ87" s="301">
        <f>Plan!CJ51</f>
        <v>0</v>
      </c>
      <c r="AR87" s="301">
        <f>Plan!CJ52</f>
        <v>0</v>
      </c>
      <c r="AS87" s="301">
        <f>Plan!CJ53</f>
        <v>0</v>
      </c>
      <c r="AT87" s="301">
        <f>Plan!CJ54</f>
        <v>0</v>
      </c>
      <c r="AU87" s="301">
        <f>Plan!CJ55</f>
        <v>0</v>
      </c>
      <c r="AV87" s="301">
        <f>Plan!CJ56</f>
        <v>0</v>
      </c>
      <c r="AW87" s="301">
        <f>Plan!CJ57</f>
        <v>0</v>
      </c>
      <c r="AX87" s="301">
        <f>Plan!CJ58</f>
        <v>0</v>
      </c>
      <c r="AY87" s="301">
        <f>Plan!CJ59</f>
        <v>0</v>
      </c>
      <c r="AZ87" s="301">
        <f>Plan!CJ60</f>
        <v>0</v>
      </c>
      <c r="BA87" s="301">
        <f>Plan!CJ61</f>
        <v>0</v>
      </c>
      <c r="BB87" s="301">
        <f>Plan!CJ62</f>
        <v>0</v>
      </c>
      <c r="BC87" s="301">
        <f>Plan!CJ63</f>
        <v>0</v>
      </c>
      <c r="BD87" s="301">
        <f>Plan!CJ64</f>
        <v>0</v>
      </c>
    </row>
    <row r="88" spans="1:56" ht="6" customHeight="1" x14ac:dyDescent="0.25">
      <c r="A88"/>
      <c r="B88" s="297">
        <f>COUNTIF(Feiertage!$H$3:$H$164,F88)</f>
        <v>0</v>
      </c>
      <c r="C88" s="298">
        <f t="shared" si="3"/>
        <v>6</v>
      </c>
      <c r="D88" s="298">
        <f t="shared" si="4"/>
        <v>3</v>
      </c>
      <c r="E88" s="302"/>
      <c r="F88" s="300">
        <f t="shared" si="5"/>
        <v>42819</v>
      </c>
      <c r="G88" s="301">
        <f>Plan!CK15</f>
        <v>0</v>
      </c>
      <c r="H88" s="301">
        <f>Plan!CK16</f>
        <v>0</v>
      </c>
      <c r="I88" s="301">
        <f>Plan!CK17</f>
        <v>0</v>
      </c>
      <c r="J88" s="301">
        <f>Plan!CK18</f>
        <v>0</v>
      </c>
      <c r="K88" s="301">
        <f>Plan!CK19</f>
        <v>0</v>
      </c>
      <c r="L88" s="301">
        <f>Plan!CK20</f>
        <v>0</v>
      </c>
      <c r="M88" s="301">
        <f>Plan!CK21</f>
        <v>0</v>
      </c>
      <c r="N88" s="301">
        <f>Plan!CK22</f>
        <v>0</v>
      </c>
      <c r="O88" s="301">
        <f>Plan!CK23</f>
        <v>0</v>
      </c>
      <c r="P88" s="301">
        <f>Plan!CK24</f>
        <v>0</v>
      </c>
      <c r="Q88" s="301">
        <f>Plan!CK25</f>
        <v>0</v>
      </c>
      <c r="R88" s="301">
        <f>Plan!CK26</f>
        <v>0</v>
      </c>
      <c r="S88" s="301">
        <f>Plan!CK27</f>
        <v>0</v>
      </c>
      <c r="T88" s="301">
        <f>Plan!CK28</f>
        <v>0</v>
      </c>
      <c r="U88" s="301">
        <f>Plan!CK29</f>
        <v>0</v>
      </c>
      <c r="V88" s="301">
        <f>Plan!CK30</f>
        <v>0</v>
      </c>
      <c r="W88" s="301">
        <f>Plan!CK31</f>
        <v>0</v>
      </c>
      <c r="X88" s="301">
        <f>Plan!CK32</f>
        <v>0</v>
      </c>
      <c r="Y88" s="301">
        <f>Plan!CK33</f>
        <v>0</v>
      </c>
      <c r="Z88" s="301">
        <f>Plan!CK34</f>
        <v>0</v>
      </c>
      <c r="AA88" s="301">
        <f>Plan!CK35</f>
        <v>0</v>
      </c>
      <c r="AB88" s="301">
        <f>Plan!CK36</f>
        <v>0</v>
      </c>
      <c r="AC88" s="301">
        <f>Plan!CK37</f>
        <v>0</v>
      </c>
      <c r="AD88" s="301">
        <f>Plan!CK38</f>
        <v>0</v>
      </c>
      <c r="AE88" s="301">
        <f>Plan!CK39</f>
        <v>0</v>
      </c>
      <c r="AF88" s="301">
        <f>Plan!CK40</f>
        <v>0</v>
      </c>
      <c r="AG88" s="301">
        <f>Plan!CK41</f>
        <v>0</v>
      </c>
      <c r="AH88" s="301">
        <f>Plan!CK42</f>
        <v>0</v>
      </c>
      <c r="AI88" s="301">
        <f>Plan!CK43</f>
        <v>0</v>
      </c>
      <c r="AJ88" s="301">
        <f>Plan!CK44</f>
        <v>0</v>
      </c>
      <c r="AK88" s="301">
        <f>Plan!CK45</f>
        <v>0</v>
      </c>
      <c r="AL88" s="301">
        <f>Plan!CK46</f>
        <v>0</v>
      </c>
      <c r="AM88" s="301">
        <f>Plan!CK47</f>
        <v>0</v>
      </c>
      <c r="AN88" s="301">
        <f>Plan!CK48</f>
        <v>0</v>
      </c>
      <c r="AO88" s="301">
        <f>Plan!CK49</f>
        <v>0</v>
      </c>
      <c r="AP88" s="301">
        <f>Plan!CK50</f>
        <v>0</v>
      </c>
      <c r="AQ88" s="301">
        <f>Plan!CK51</f>
        <v>0</v>
      </c>
      <c r="AR88" s="301">
        <f>Plan!CK52</f>
        <v>0</v>
      </c>
      <c r="AS88" s="301">
        <f>Plan!CK53</f>
        <v>0</v>
      </c>
      <c r="AT88" s="301">
        <f>Plan!CK54</f>
        <v>0</v>
      </c>
      <c r="AU88" s="301">
        <f>Plan!CK55</f>
        <v>0</v>
      </c>
      <c r="AV88" s="301">
        <f>Plan!CK56</f>
        <v>0</v>
      </c>
      <c r="AW88" s="301">
        <f>Plan!CK57</f>
        <v>0</v>
      </c>
      <c r="AX88" s="301">
        <f>Plan!CK58</f>
        <v>0</v>
      </c>
      <c r="AY88" s="301">
        <f>Plan!CK59</f>
        <v>0</v>
      </c>
      <c r="AZ88" s="301">
        <f>Plan!CK60</f>
        <v>0</v>
      </c>
      <c r="BA88" s="301">
        <f>Plan!CK61</f>
        <v>0</v>
      </c>
      <c r="BB88" s="301">
        <f>Plan!CK62</f>
        <v>0</v>
      </c>
      <c r="BC88" s="301">
        <f>Plan!CK63</f>
        <v>0</v>
      </c>
      <c r="BD88" s="301">
        <f>Plan!CK64</f>
        <v>0</v>
      </c>
    </row>
    <row r="89" spans="1:56" ht="6" customHeight="1" x14ac:dyDescent="0.25">
      <c r="A89"/>
      <c r="B89" s="297">
        <f>COUNTIF(Feiertage!$H$3:$H$164,F89)</f>
        <v>0</v>
      </c>
      <c r="C89" s="298">
        <f t="shared" si="3"/>
        <v>7</v>
      </c>
      <c r="D89" s="298">
        <f t="shared" si="4"/>
        <v>3</v>
      </c>
      <c r="E89" s="302"/>
      <c r="F89" s="300">
        <f t="shared" si="5"/>
        <v>42820</v>
      </c>
      <c r="G89" s="301">
        <f>Plan!CL15</f>
        <v>0</v>
      </c>
      <c r="H89" s="301">
        <f>Plan!CL16</f>
        <v>0</v>
      </c>
      <c r="I89" s="301">
        <f>Plan!CL17</f>
        <v>0</v>
      </c>
      <c r="J89" s="301">
        <f>Plan!CL18</f>
        <v>0</v>
      </c>
      <c r="K89" s="301">
        <f>Plan!CL19</f>
        <v>0</v>
      </c>
      <c r="L89" s="301">
        <f>Plan!CL20</f>
        <v>0</v>
      </c>
      <c r="M89" s="301">
        <f>Plan!CL21</f>
        <v>0</v>
      </c>
      <c r="N89" s="301">
        <f>Plan!CL22</f>
        <v>0</v>
      </c>
      <c r="O89" s="301">
        <f>Plan!CL23</f>
        <v>0</v>
      </c>
      <c r="P89" s="301">
        <f>Plan!CL24</f>
        <v>0</v>
      </c>
      <c r="Q89" s="301">
        <f>Plan!CL25</f>
        <v>0</v>
      </c>
      <c r="R89" s="301">
        <f>Plan!CL26</f>
        <v>0</v>
      </c>
      <c r="S89" s="301">
        <f>Plan!CL27</f>
        <v>0</v>
      </c>
      <c r="T89" s="301">
        <f>Plan!CL28</f>
        <v>0</v>
      </c>
      <c r="U89" s="301">
        <f>Plan!CL29</f>
        <v>0</v>
      </c>
      <c r="V89" s="301">
        <f>Plan!CL30</f>
        <v>0</v>
      </c>
      <c r="W89" s="301">
        <f>Plan!CL31</f>
        <v>0</v>
      </c>
      <c r="X89" s="301">
        <f>Plan!CL32</f>
        <v>0</v>
      </c>
      <c r="Y89" s="301">
        <f>Plan!CL33</f>
        <v>0</v>
      </c>
      <c r="Z89" s="301">
        <f>Plan!CL34</f>
        <v>0</v>
      </c>
      <c r="AA89" s="301">
        <f>Plan!CL35</f>
        <v>0</v>
      </c>
      <c r="AB89" s="301">
        <f>Plan!CL36</f>
        <v>0</v>
      </c>
      <c r="AC89" s="301">
        <f>Plan!CL37</f>
        <v>0</v>
      </c>
      <c r="AD89" s="301">
        <f>Plan!CL38</f>
        <v>0</v>
      </c>
      <c r="AE89" s="301">
        <f>Plan!CL39</f>
        <v>0</v>
      </c>
      <c r="AF89" s="301">
        <f>Plan!CL40</f>
        <v>0</v>
      </c>
      <c r="AG89" s="301">
        <f>Plan!CL41</f>
        <v>0</v>
      </c>
      <c r="AH89" s="301">
        <f>Plan!CL42</f>
        <v>0</v>
      </c>
      <c r="AI89" s="301">
        <f>Plan!CL43</f>
        <v>0</v>
      </c>
      <c r="AJ89" s="301">
        <f>Plan!CL44</f>
        <v>0</v>
      </c>
      <c r="AK89" s="301">
        <f>Plan!CL45</f>
        <v>0</v>
      </c>
      <c r="AL89" s="301">
        <f>Plan!CL46</f>
        <v>0</v>
      </c>
      <c r="AM89" s="301">
        <f>Plan!CL47</f>
        <v>0</v>
      </c>
      <c r="AN89" s="301">
        <f>Plan!CL48</f>
        <v>0</v>
      </c>
      <c r="AO89" s="301">
        <f>Plan!CL49</f>
        <v>0</v>
      </c>
      <c r="AP89" s="301">
        <f>Plan!CL50</f>
        <v>0</v>
      </c>
      <c r="AQ89" s="301">
        <f>Plan!CL51</f>
        <v>0</v>
      </c>
      <c r="AR89" s="301">
        <f>Plan!CL52</f>
        <v>0</v>
      </c>
      <c r="AS89" s="301">
        <f>Plan!CL53</f>
        <v>0</v>
      </c>
      <c r="AT89" s="301">
        <f>Plan!CL54</f>
        <v>0</v>
      </c>
      <c r="AU89" s="301">
        <f>Plan!CL55</f>
        <v>0</v>
      </c>
      <c r="AV89" s="301">
        <f>Plan!CL56</f>
        <v>0</v>
      </c>
      <c r="AW89" s="301">
        <f>Plan!CL57</f>
        <v>0</v>
      </c>
      <c r="AX89" s="301">
        <f>Plan!CL58</f>
        <v>0</v>
      </c>
      <c r="AY89" s="301">
        <f>Plan!CL59</f>
        <v>0</v>
      </c>
      <c r="AZ89" s="301">
        <f>Plan!CL60</f>
        <v>0</v>
      </c>
      <c r="BA89" s="301">
        <f>Plan!CL61</f>
        <v>0</v>
      </c>
      <c r="BB89" s="301">
        <f>Plan!CL62</f>
        <v>0</v>
      </c>
      <c r="BC89" s="301">
        <f>Plan!CL63</f>
        <v>0</v>
      </c>
      <c r="BD89" s="301">
        <f>Plan!CL64</f>
        <v>0</v>
      </c>
    </row>
    <row r="90" spans="1:56" ht="6" customHeight="1" x14ac:dyDescent="0.25">
      <c r="A90"/>
      <c r="B90" s="297">
        <f>COUNTIF(Feiertage!$H$3:$H$164,F90)</f>
        <v>0</v>
      </c>
      <c r="C90" s="298">
        <f t="shared" si="3"/>
        <v>1</v>
      </c>
      <c r="D90" s="298">
        <f t="shared" si="4"/>
        <v>3</v>
      </c>
      <c r="E90" s="302"/>
      <c r="F90" s="300">
        <f t="shared" si="5"/>
        <v>42821</v>
      </c>
      <c r="G90" s="301">
        <f>Plan!CM15</f>
        <v>0</v>
      </c>
      <c r="H90" s="301">
        <f>Plan!CM16</f>
        <v>0</v>
      </c>
      <c r="I90" s="301">
        <f>Plan!CM17</f>
        <v>0</v>
      </c>
      <c r="J90" s="301">
        <f>Plan!CM18</f>
        <v>0</v>
      </c>
      <c r="K90" s="301">
        <f>Plan!CM19</f>
        <v>0</v>
      </c>
      <c r="L90" s="301">
        <f>Plan!CM20</f>
        <v>0</v>
      </c>
      <c r="M90" s="301">
        <f>Plan!CM21</f>
        <v>0</v>
      </c>
      <c r="N90" s="301">
        <f>Plan!CM22</f>
        <v>0</v>
      </c>
      <c r="O90" s="301">
        <f>Plan!CM23</f>
        <v>0</v>
      </c>
      <c r="P90" s="301">
        <f>Plan!CM24</f>
        <v>0</v>
      </c>
      <c r="Q90" s="301">
        <f>Plan!CM25</f>
        <v>0</v>
      </c>
      <c r="R90" s="301">
        <f>Plan!CM26</f>
        <v>0</v>
      </c>
      <c r="S90" s="301">
        <f>Plan!CM27</f>
        <v>0</v>
      </c>
      <c r="T90" s="301">
        <f>Plan!CM28</f>
        <v>0</v>
      </c>
      <c r="U90" s="301">
        <f>Plan!CM29</f>
        <v>0</v>
      </c>
      <c r="V90" s="301">
        <f>Plan!CM30</f>
        <v>0</v>
      </c>
      <c r="W90" s="301">
        <f>Plan!CM31</f>
        <v>0</v>
      </c>
      <c r="X90" s="301">
        <f>Plan!CM32</f>
        <v>0</v>
      </c>
      <c r="Y90" s="301">
        <f>Plan!CM33</f>
        <v>0</v>
      </c>
      <c r="Z90" s="301">
        <f>Plan!CM34</f>
        <v>0</v>
      </c>
      <c r="AA90" s="301">
        <f>Plan!CM35</f>
        <v>0</v>
      </c>
      <c r="AB90" s="301">
        <f>Plan!CM36</f>
        <v>0</v>
      </c>
      <c r="AC90" s="301">
        <f>Plan!CM37</f>
        <v>0</v>
      </c>
      <c r="AD90" s="301">
        <f>Plan!CM38</f>
        <v>0</v>
      </c>
      <c r="AE90" s="301">
        <f>Plan!CM39</f>
        <v>0</v>
      </c>
      <c r="AF90" s="301">
        <f>Plan!CM40</f>
        <v>0</v>
      </c>
      <c r="AG90" s="301">
        <f>Plan!CM41</f>
        <v>0</v>
      </c>
      <c r="AH90" s="301">
        <f>Plan!CM42</f>
        <v>0</v>
      </c>
      <c r="AI90" s="301">
        <f>Plan!CM43</f>
        <v>0</v>
      </c>
      <c r="AJ90" s="301">
        <f>Plan!CM44</f>
        <v>0</v>
      </c>
      <c r="AK90" s="301">
        <f>Plan!CM45</f>
        <v>0</v>
      </c>
      <c r="AL90" s="301">
        <f>Plan!CM46</f>
        <v>0</v>
      </c>
      <c r="AM90" s="301">
        <f>Plan!CM47</f>
        <v>0</v>
      </c>
      <c r="AN90" s="301">
        <f>Plan!CM48</f>
        <v>0</v>
      </c>
      <c r="AO90" s="301">
        <f>Plan!CM49</f>
        <v>0</v>
      </c>
      <c r="AP90" s="301">
        <f>Plan!CM50</f>
        <v>0</v>
      </c>
      <c r="AQ90" s="301">
        <f>Plan!CM51</f>
        <v>0</v>
      </c>
      <c r="AR90" s="301">
        <f>Plan!CM52</f>
        <v>0</v>
      </c>
      <c r="AS90" s="301">
        <f>Plan!CM53</f>
        <v>0</v>
      </c>
      <c r="AT90" s="301">
        <f>Plan!CM54</f>
        <v>0</v>
      </c>
      <c r="AU90" s="301">
        <f>Plan!CM55</f>
        <v>0</v>
      </c>
      <c r="AV90" s="301">
        <f>Plan!CM56</f>
        <v>0</v>
      </c>
      <c r="AW90" s="301">
        <f>Plan!CM57</f>
        <v>0</v>
      </c>
      <c r="AX90" s="301">
        <f>Plan!CM58</f>
        <v>0</v>
      </c>
      <c r="AY90" s="301">
        <f>Plan!CM59</f>
        <v>0</v>
      </c>
      <c r="AZ90" s="301">
        <f>Plan!CM60</f>
        <v>0</v>
      </c>
      <c r="BA90" s="301">
        <f>Plan!CM61</f>
        <v>0</v>
      </c>
      <c r="BB90" s="301">
        <f>Plan!CM62</f>
        <v>0</v>
      </c>
      <c r="BC90" s="301">
        <f>Plan!CM63</f>
        <v>0</v>
      </c>
      <c r="BD90" s="301">
        <f>Plan!CM64</f>
        <v>0</v>
      </c>
    </row>
    <row r="91" spans="1:56" ht="6" customHeight="1" x14ac:dyDescent="0.25">
      <c r="A91"/>
      <c r="B91" s="297">
        <f>COUNTIF(Feiertage!$H$3:$H$164,F91)</f>
        <v>0</v>
      </c>
      <c r="C91" s="298">
        <f t="shared" si="3"/>
        <v>2</v>
      </c>
      <c r="D91" s="298">
        <f t="shared" si="4"/>
        <v>3</v>
      </c>
      <c r="E91" s="302"/>
      <c r="F91" s="300">
        <f t="shared" si="5"/>
        <v>42822</v>
      </c>
      <c r="G91" s="301">
        <f>Plan!CN15</f>
        <v>0</v>
      </c>
      <c r="H91" s="301">
        <f>Plan!CN16</f>
        <v>0</v>
      </c>
      <c r="I91" s="301">
        <f>Plan!CN17</f>
        <v>0</v>
      </c>
      <c r="J91" s="301">
        <f>Plan!CN18</f>
        <v>0</v>
      </c>
      <c r="K91" s="301">
        <f>Plan!CN19</f>
        <v>0</v>
      </c>
      <c r="L91" s="301">
        <f>Plan!CN20</f>
        <v>0</v>
      </c>
      <c r="M91" s="301">
        <f>Plan!CN21</f>
        <v>0</v>
      </c>
      <c r="N91" s="301">
        <f>Plan!CN22</f>
        <v>0</v>
      </c>
      <c r="O91" s="301">
        <f>Plan!CN23</f>
        <v>0</v>
      </c>
      <c r="P91" s="301">
        <f>Plan!CN24</f>
        <v>0</v>
      </c>
      <c r="Q91" s="301">
        <f>Plan!CN25</f>
        <v>0</v>
      </c>
      <c r="R91" s="301">
        <f>Plan!CN26</f>
        <v>0</v>
      </c>
      <c r="S91" s="301">
        <f>Plan!CN27</f>
        <v>0</v>
      </c>
      <c r="T91" s="301">
        <f>Plan!CN28</f>
        <v>0</v>
      </c>
      <c r="U91" s="301">
        <f>Plan!CN29</f>
        <v>0</v>
      </c>
      <c r="V91" s="301">
        <f>Plan!CN30</f>
        <v>0</v>
      </c>
      <c r="W91" s="301">
        <f>Plan!CN31</f>
        <v>0</v>
      </c>
      <c r="X91" s="301">
        <f>Plan!CN32</f>
        <v>0</v>
      </c>
      <c r="Y91" s="301">
        <f>Plan!CN33</f>
        <v>0</v>
      </c>
      <c r="Z91" s="301">
        <f>Plan!CN34</f>
        <v>0</v>
      </c>
      <c r="AA91" s="301">
        <f>Plan!CN35</f>
        <v>0</v>
      </c>
      <c r="AB91" s="301">
        <f>Plan!CN36</f>
        <v>0</v>
      </c>
      <c r="AC91" s="301">
        <f>Plan!CN37</f>
        <v>0</v>
      </c>
      <c r="AD91" s="301">
        <f>Plan!CN38</f>
        <v>0</v>
      </c>
      <c r="AE91" s="301">
        <f>Plan!CN39</f>
        <v>0</v>
      </c>
      <c r="AF91" s="301">
        <f>Plan!CN40</f>
        <v>0</v>
      </c>
      <c r="AG91" s="301">
        <f>Plan!CN41</f>
        <v>0</v>
      </c>
      <c r="AH91" s="301">
        <f>Plan!CN42</f>
        <v>0</v>
      </c>
      <c r="AI91" s="301">
        <f>Plan!CN43</f>
        <v>0</v>
      </c>
      <c r="AJ91" s="301">
        <f>Plan!CN44</f>
        <v>0</v>
      </c>
      <c r="AK91" s="301">
        <f>Plan!CN45</f>
        <v>0</v>
      </c>
      <c r="AL91" s="301">
        <f>Plan!CN46</f>
        <v>0</v>
      </c>
      <c r="AM91" s="301">
        <f>Plan!CN47</f>
        <v>0</v>
      </c>
      <c r="AN91" s="301">
        <f>Plan!CN48</f>
        <v>0</v>
      </c>
      <c r="AO91" s="301">
        <f>Plan!CN49</f>
        <v>0</v>
      </c>
      <c r="AP91" s="301">
        <f>Plan!CN50</f>
        <v>0</v>
      </c>
      <c r="AQ91" s="301">
        <f>Plan!CN51</f>
        <v>0</v>
      </c>
      <c r="AR91" s="301">
        <f>Plan!CN52</f>
        <v>0</v>
      </c>
      <c r="AS91" s="301">
        <f>Plan!CN53</f>
        <v>0</v>
      </c>
      <c r="AT91" s="301">
        <f>Plan!CN54</f>
        <v>0</v>
      </c>
      <c r="AU91" s="301">
        <f>Plan!CN55</f>
        <v>0</v>
      </c>
      <c r="AV91" s="301">
        <f>Plan!CN56</f>
        <v>0</v>
      </c>
      <c r="AW91" s="301">
        <f>Plan!CN57</f>
        <v>0</v>
      </c>
      <c r="AX91" s="301">
        <f>Plan!CN58</f>
        <v>0</v>
      </c>
      <c r="AY91" s="301">
        <f>Plan!CN59</f>
        <v>0</v>
      </c>
      <c r="AZ91" s="301">
        <f>Plan!CN60</f>
        <v>0</v>
      </c>
      <c r="BA91" s="301">
        <f>Plan!CN61</f>
        <v>0</v>
      </c>
      <c r="BB91" s="301">
        <f>Plan!CN62</f>
        <v>0</v>
      </c>
      <c r="BC91" s="301">
        <f>Plan!CN63</f>
        <v>0</v>
      </c>
      <c r="BD91" s="301">
        <f>Plan!CN64</f>
        <v>0</v>
      </c>
    </row>
    <row r="92" spans="1:56" ht="6" customHeight="1" x14ac:dyDescent="0.25">
      <c r="A92"/>
      <c r="B92" s="297">
        <f>COUNTIF(Feiertage!$H$3:$H$164,F92)</f>
        <v>0</v>
      </c>
      <c r="C92" s="298">
        <f t="shared" si="3"/>
        <v>3</v>
      </c>
      <c r="D92" s="298">
        <f t="shared" si="4"/>
        <v>3</v>
      </c>
      <c r="E92" s="302"/>
      <c r="F92" s="300">
        <f t="shared" si="5"/>
        <v>42823</v>
      </c>
      <c r="G92" s="301">
        <f>Plan!CO15</f>
        <v>0</v>
      </c>
      <c r="H92" s="301">
        <f>Plan!CO16</f>
        <v>0</v>
      </c>
      <c r="I92" s="301">
        <f>Plan!CO17</f>
        <v>0</v>
      </c>
      <c r="J92" s="301">
        <f>Plan!CO18</f>
        <v>0</v>
      </c>
      <c r="K92" s="301">
        <f>Plan!CO19</f>
        <v>0</v>
      </c>
      <c r="L92" s="301">
        <f>Plan!CO20</f>
        <v>0</v>
      </c>
      <c r="M92" s="301">
        <f>Plan!CO21</f>
        <v>0</v>
      </c>
      <c r="N92" s="301">
        <f>Plan!CO22</f>
        <v>0</v>
      </c>
      <c r="O92" s="301">
        <f>Plan!CO23</f>
        <v>0</v>
      </c>
      <c r="P92" s="301">
        <f>Plan!CO24</f>
        <v>0</v>
      </c>
      <c r="Q92" s="301">
        <f>Plan!CO25</f>
        <v>0</v>
      </c>
      <c r="R92" s="301">
        <f>Plan!CO26</f>
        <v>0</v>
      </c>
      <c r="S92" s="301">
        <f>Plan!CO27</f>
        <v>0</v>
      </c>
      <c r="T92" s="301">
        <f>Plan!CO28</f>
        <v>0</v>
      </c>
      <c r="U92" s="301">
        <f>Plan!CO29</f>
        <v>0</v>
      </c>
      <c r="V92" s="301">
        <f>Plan!CO30</f>
        <v>0</v>
      </c>
      <c r="W92" s="301">
        <f>Plan!CO31</f>
        <v>0</v>
      </c>
      <c r="X92" s="301">
        <f>Plan!CO32</f>
        <v>0</v>
      </c>
      <c r="Y92" s="301">
        <f>Plan!CO33</f>
        <v>0</v>
      </c>
      <c r="Z92" s="301">
        <f>Plan!CO34</f>
        <v>0</v>
      </c>
      <c r="AA92" s="301">
        <f>Plan!CO35</f>
        <v>0</v>
      </c>
      <c r="AB92" s="301">
        <f>Plan!CO36</f>
        <v>0</v>
      </c>
      <c r="AC92" s="301">
        <f>Plan!CO37</f>
        <v>0</v>
      </c>
      <c r="AD92" s="301">
        <f>Plan!CO38</f>
        <v>0</v>
      </c>
      <c r="AE92" s="301">
        <f>Plan!CO39</f>
        <v>0</v>
      </c>
      <c r="AF92" s="301">
        <f>Plan!CO40</f>
        <v>0</v>
      </c>
      <c r="AG92" s="301">
        <f>Plan!CO41</f>
        <v>0</v>
      </c>
      <c r="AH92" s="301">
        <f>Plan!CO42</f>
        <v>0</v>
      </c>
      <c r="AI92" s="301">
        <f>Plan!CO43</f>
        <v>0</v>
      </c>
      <c r="AJ92" s="301">
        <f>Plan!CO44</f>
        <v>0</v>
      </c>
      <c r="AK92" s="301">
        <f>Plan!CO45</f>
        <v>0</v>
      </c>
      <c r="AL92" s="301">
        <f>Plan!CO46</f>
        <v>0</v>
      </c>
      <c r="AM92" s="301">
        <f>Plan!CO47</f>
        <v>0</v>
      </c>
      <c r="AN92" s="301">
        <f>Plan!CO48</f>
        <v>0</v>
      </c>
      <c r="AO92" s="301">
        <f>Plan!CO49</f>
        <v>0</v>
      </c>
      <c r="AP92" s="301">
        <f>Plan!CO50</f>
        <v>0</v>
      </c>
      <c r="AQ92" s="301">
        <f>Plan!CO51</f>
        <v>0</v>
      </c>
      <c r="AR92" s="301">
        <f>Plan!CO52</f>
        <v>0</v>
      </c>
      <c r="AS92" s="301">
        <f>Plan!CO53</f>
        <v>0</v>
      </c>
      <c r="AT92" s="301">
        <f>Plan!CO54</f>
        <v>0</v>
      </c>
      <c r="AU92" s="301">
        <f>Plan!CO55</f>
        <v>0</v>
      </c>
      <c r="AV92" s="301">
        <f>Plan!CO56</f>
        <v>0</v>
      </c>
      <c r="AW92" s="301">
        <f>Plan!CO57</f>
        <v>0</v>
      </c>
      <c r="AX92" s="301">
        <f>Plan!CO58</f>
        <v>0</v>
      </c>
      <c r="AY92" s="301">
        <f>Plan!CO59</f>
        <v>0</v>
      </c>
      <c r="AZ92" s="301">
        <f>Plan!CO60</f>
        <v>0</v>
      </c>
      <c r="BA92" s="301">
        <f>Plan!CO61</f>
        <v>0</v>
      </c>
      <c r="BB92" s="301">
        <f>Plan!CO62</f>
        <v>0</v>
      </c>
      <c r="BC92" s="301">
        <f>Plan!CO63</f>
        <v>0</v>
      </c>
      <c r="BD92" s="301">
        <f>Plan!CO64</f>
        <v>0</v>
      </c>
    </row>
    <row r="93" spans="1:56" ht="6" customHeight="1" x14ac:dyDescent="0.25">
      <c r="A93"/>
      <c r="B93" s="297">
        <f>COUNTIF(Feiertage!$H$3:$H$164,F93)</f>
        <v>0</v>
      </c>
      <c r="C93" s="298">
        <f t="shared" si="3"/>
        <v>4</v>
      </c>
      <c r="D93" s="298">
        <f t="shared" si="4"/>
        <v>3</v>
      </c>
      <c r="E93" s="302"/>
      <c r="F93" s="300">
        <f t="shared" si="5"/>
        <v>42824</v>
      </c>
      <c r="G93" s="301">
        <f>Plan!CP15</f>
        <v>0</v>
      </c>
      <c r="H93" s="301">
        <f>Plan!CP16</f>
        <v>0</v>
      </c>
      <c r="I93" s="301">
        <f>Plan!CP17</f>
        <v>0</v>
      </c>
      <c r="J93" s="301">
        <f>Plan!CP18</f>
        <v>0</v>
      </c>
      <c r="K93" s="301">
        <f>Plan!CP19</f>
        <v>0</v>
      </c>
      <c r="L93" s="301">
        <f>Plan!CP20</f>
        <v>0</v>
      </c>
      <c r="M93" s="301">
        <f>Plan!CP21</f>
        <v>0</v>
      </c>
      <c r="N93" s="301">
        <f>Plan!CP22</f>
        <v>0</v>
      </c>
      <c r="O93" s="301">
        <f>Plan!CP23</f>
        <v>0</v>
      </c>
      <c r="P93" s="301">
        <f>Plan!CP24</f>
        <v>0</v>
      </c>
      <c r="Q93" s="301">
        <f>Plan!CP25</f>
        <v>0</v>
      </c>
      <c r="R93" s="301">
        <f>Plan!CP26</f>
        <v>0</v>
      </c>
      <c r="S93" s="301">
        <f>Plan!CP27</f>
        <v>0</v>
      </c>
      <c r="T93" s="301">
        <f>Plan!CP28</f>
        <v>0</v>
      </c>
      <c r="U93" s="301">
        <f>Plan!CP29</f>
        <v>0</v>
      </c>
      <c r="V93" s="301">
        <f>Plan!CP30</f>
        <v>0</v>
      </c>
      <c r="W93" s="301">
        <f>Plan!CP31</f>
        <v>0</v>
      </c>
      <c r="X93" s="301">
        <f>Plan!CP32</f>
        <v>0</v>
      </c>
      <c r="Y93" s="301">
        <f>Plan!CP33</f>
        <v>0</v>
      </c>
      <c r="Z93" s="301">
        <f>Plan!CP34</f>
        <v>0</v>
      </c>
      <c r="AA93" s="301">
        <f>Plan!CP35</f>
        <v>0</v>
      </c>
      <c r="AB93" s="301">
        <f>Plan!CP36</f>
        <v>0</v>
      </c>
      <c r="AC93" s="301">
        <f>Plan!CP37</f>
        <v>0</v>
      </c>
      <c r="AD93" s="301">
        <f>Plan!CP38</f>
        <v>0</v>
      </c>
      <c r="AE93" s="301">
        <f>Plan!CP39</f>
        <v>0</v>
      </c>
      <c r="AF93" s="301">
        <f>Plan!CP40</f>
        <v>0</v>
      </c>
      <c r="AG93" s="301">
        <f>Plan!CP41</f>
        <v>0</v>
      </c>
      <c r="AH93" s="301">
        <f>Plan!CP42</f>
        <v>0</v>
      </c>
      <c r="AI93" s="301">
        <f>Plan!CP43</f>
        <v>0</v>
      </c>
      <c r="AJ93" s="301">
        <f>Plan!CP44</f>
        <v>0</v>
      </c>
      <c r="AK93" s="301">
        <f>Plan!CP45</f>
        <v>0</v>
      </c>
      <c r="AL93" s="301">
        <f>Plan!CP46</f>
        <v>0</v>
      </c>
      <c r="AM93" s="301">
        <f>Plan!CP47</f>
        <v>0</v>
      </c>
      <c r="AN93" s="301">
        <f>Plan!CP48</f>
        <v>0</v>
      </c>
      <c r="AO93" s="301">
        <f>Plan!CP49</f>
        <v>0</v>
      </c>
      <c r="AP93" s="301">
        <f>Plan!CP50</f>
        <v>0</v>
      </c>
      <c r="AQ93" s="301">
        <f>Plan!CP51</f>
        <v>0</v>
      </c>
      <c r="AR93" s="301">
        <f>Plan!CP52</f>
        <v>0</v>
      </c>
      <c r="AS93" s="301">
        <f>Plan!CP53</f>
        <v>0</v>
      </c>
      <c r="AT93" s="301">
        <f>Plan!CP54</f>
        <v>0</v>
      </c>
      <c r="AU93" s="301">
        <f>Plan!CP55</f>
        <v>0</v>
      </c>
      <c r="AV93" s="301">
        <f>Plan!CP56</f>
        <v>0</v>
      </c>
      <c r="AW93" s="301">
        <f>Plan!CP57</f>
        <v>0</v>
      </c>
      <c r="AX93" s="301">
        <f>Plan!CP58</f>
        <v>0</v>
      </c>
      <c r="AY93" s="301">
        <f>Plan!CP59</f>
        <v>0</v>
      </c>
      <c r="AZ93" s="301">
        <f>Plan!CP60</f>
        <v>0</v>
      </c>
      <c r="BA93" s="301">
        <f>Plan!CP61</f>
        <v>0</v>
      </c>
      <c r="BB93" s="301">
        <f>Plan!CP62</f>
        <v>0</v>
      </c>
      <c r="BC93" s="301">
        <f>Plan!CP63</f>
        <v>0</v>
      </c>
      <c r="BD93" s="301">
        <f>Plan!CP64</f>
        <v>0</v>
      </c>
    </row>
    <row r="94" spans="1:56" ht="6" customHeight="1" x14ac:dyDescent="0.25">
      <c r="A94"/>
      <c r="B94" s="297">
        <f>COUNTIF(Feiertage!$H$3:$H$164,F94)</f>
        <v>0</v>
      </c>
      <c r="C94" s="298">
        <f t="shared" si="3"/>
        <v>5</v>
      </c>
      <c r="D94" s="298">
        <f t="shared" si="4"/>
        <v>3</v>
      </c>
      <c r="E94" s="302"/>
      <c r="F94" s="300">
        <f t="shared" si="5"/>
        <v>42825</v>
      </c>
      <c r="G94" s="301">
        <f>Plan!CQ15</f>
        <v>0</v>
      </c>
      <c r="H94" s="301">
        <f>Plan!CQ16</f>
        <v>0</v>
      </c>
      <c r="I94" s="301">
        <f>Plan!CQ17</f>
        <v>0</v>
      </c>
      <c r="J94" s="301">
        <f>Plan!CQ18</f>
        <v>0</v>
      </c>
      <c r="K94" s="301">
        <f>Plan!CQ19</f>
        <v>0</v>
      </c>
      <c r="L94" s="301">
        <f>Plan!CQ20</f>
        <v>0</v>
      </c>
      <c r="M94" s="301">
        <f>Plan!CQ21</f>
        <v>0</v>
      </c>
      <c r="N94" s="301">
        <f>Plan!CQ22</f>
        <v>0</v>
      </c>
      <c r="O94" s="301">
        <f>Plan!CQ23</f>
        <v>0</v>
      </c>
      <c r="P94" s="301">
        <f>Plan!CQ24</f>
        <v>0</v>
      </c>
      <c r="Q94" s="301">
        <f>Plan!CQ25</f>
        <v>0</v>
      </c>
      <c r="R94" s="301">
        <f>Plan!CQ26</f>
        <v>0</v>
      </c>
      <c r="S94" s="301">
        <f>Plan!CQ27</f>
        <v>0</v>
      </c>
      <c r="T94" s="301">
        <f>Plan!CQ28</f>
        <v>0</v>
      </c>
      <c r="U94" s="301">
        <f>Plan!CQ29</f>
        <v>0</v>
      </c>
      <c r="V94" s="301">
        <f>Plan!CQ30</f>
        <v>0</v>
      </c>
      <c r="W94" s="301">
        <f>Plan!CQ31</f>
        <v>0</v>
      </c>
      <c r="X94" s="301">
        <f>Plan!CQ32</f>
        <v>0</v>
      </c>
      <c r="Y94" s="301">
        <f>Plan!CQ33</f>
        <v>0</v>
      </c>
      <c r="Z94" s="301">
        <f>Plan!CQ34</f>
        <v>0</v>
      </c>
      <c r="AA94" s="301">
        <f>Plan!CQ35</f>
        <v>0</v>
      </c>
      <c r="AB94" s="301">
        <f>Plan!CQ36</f>
        <v>0</v>
      </c>
      <c r="AC94" s="301">
        <f>Plan!CQ37</f>
        <v>0</v>
      </c>
      <c r="AD94" s="301">
        <f>Plan!CQ38</f>
        <v>0</v>
      </c>
      <c r="AE94" s="301">
        <f>Plan!CQ39</f>
        <v>0</v>
      </c>
      <c r="AF94" s="301">
        <f>Plan!CQ40</f>
        <v>0</v>
      </c>
      <c r="AG94" s="301">
        <f>Plan!CQ41</f>
        <v>0</v>
      </c>
      <c r="AH94" s="301">
        <f>Plan!CQ42</f>
        <v>0</v>
      </c>
      <c r="AI94" s="301">
        <f>Plan!CQ43</f>
        <v>0</v>
      </c>
      <c r="AJ94" s="301">
        <f>Plan!CQ44</f>
        <v>0</v>
      </c>
      <c r="AK94" s="301">
        <f>Plan!CQ45</f>
        <v>0</v>
      </c>
      <c r="AL94" s="301">
        <f>Plan!CQ46</f>
        <v>0</v>
      </c>
      <c r="AM94" s="301">
        <f>Plan!CQ47</f>
        <v>0</v>
      </c>
      <c r="AN94" s="301">
        <f>Plan!CQ48</f>
        <v>0</v>
      </c>
      <c r="AO94" s="301">
        <f>Plan!CQ49</f>
        <v>0</v>
      </c>
      <c r="AP94" s="301">
        <f>Plan!CQ50</f>
        <v>0</v>
      </c>
      <c r="AQ94" s="301">
        <f>Plan!CQ51</f>
        <v>0</v>
      </c>
      <c r="AR94" s="301">
        <f>Plan!CQ52</f>
        <v>0</v>
      </c>
      <c r="AS94" s="301">
        <f>Plan!CQ53</f>
        <v>0</v>
      </c>
      <c r="AT94" s="301">
        <f>Plan!CQ54</f>
        <v>0</v>
      </c>
      <c r="AU94" s="301">
        <f>Plan!CQ55</f>
        <v>0</v>
      </c>
      <c r="AV94" s="301">
        <f>Plan!CQ56</f>
        <v>0</v>
      </c>
      <c r="AW94" s="301">
        <f>Plan!CQ57</f>
        <v>0</v>
      </c>
      <c r="AX94" s="301">
        <f>Plan!CQ58</f>
        <v>0</v>
      </c>
      <c r="AY94" s="301">
        <f>Plan!CQ59</f>
        <v>0</v>
      </c>
      <c r="AZ94" s="301">
        <f>Plan!CQ60</f>
        <v>0</v>
      </c>
      <c r="BA94" s="301">
        <f>Plan!CQ61</f>
        <v>0</v>
      </c>
      <c r="BB94" s="301">
        <f>Plan!CQ62</f>
        <v>0</v>
      </c>
      <c r="BC94" s="301">
        <f>Plan!CQ63</f>
        <v>0</v>
      </c>
      <c r="BD94" s="301">
        <f>Plan!CQ64</f>
        <v>0</v>
      </c>
    </row>
    <row r="95" spans="1:56" ht="6" customHeight="1" x14ac:dyDescent="0.25">
      <c r="A95"/>
      <c r="B95" s="297">
        <f>COUNTIF(Feiertage!$H$3:$H$164,F95)</f>
        <v>0</v>
      </c>
      <c r="C95" s="298">
        <f t="shared" si="3"/>
        <v>6</v>
      </c>
      <c r="D95" s="298">
        <f t="shared" si="4"/>
        <v>4</v>
      </c>
      <c r="E95" s="302"/>
      <c r="F95" s="300">
        <f t="shared" si="5"/>
        <v>42826</v>
      </c>
      <c r="G95" s="301">
        <f>Plan!CR15</f>
        <v>0</v>
      </c>
      <c r="H95" s="301">
        <f>Plan!CR16</f>
        <v>0</v>
      </c>
      <c r="I95" s="301">
        <f>Plan!CR17</f>
        <v>0</v>
      </c>
      <c r="J95" s="301">
        <f>Plan!CR18</f>
        <v>0</v>
      </c>
      <c r="K95" s="301">
        <f>Plan!CR19</f>
        <v>0</v>
      </c>
      <c r="L95" s="301">
        <f>Plan!CR20</f>
        <v>0</v>
      </c>
      <c r="M95" s="301">
        <f>Plan!CR21</f>
        <v>0</v>
      </c>
      <c r="N95" s="301">
        <f>Plan!CR22</f>
        <v>0</v>
      </c>
      <c r="O95" s="301">
        <f>Plan!CR23</f>
        <v>0</v>
      </c>
      <c r="P95" s="301">
        <f>Plan!CR24</f>
        <v>0</v>
      </c>
      <c r="Q95" s="301">
        <f>Plan!CR25</f>
        <v>0</v>
      </c>
      <c r="R95" s="301">
        <f>Plan!CR26</f>
        <v>0</v>
      </c>
      <c r="S95" s="301">
        <f>Plan!CR27</f>
        <v>0</v>
      </c>
      <c r="T95" s="301">
        <f>Plan!CR28</f>
        <v>0</v>
      </c>
      <c r="U95" s="301">
        <f>Plan!CR29</f>
        <v>0</v>
      </c>
      <c r="V95" s="301">
        <f>Plan!CR30</f>
        <v>0</v>
      </c>
      <c r="W95" s="301">
        <f>Plan!CR31</f>
        <v>0</v>
      </c>
      <c r="X95" s="301">
        <f>Plan!CR32</f>
        <v>0</v>
      </c>
      <c r="Y95" s="301">
        <f>Plan!CR33</f>
        <v>0</v>
      </c>
      <c r="Z95" s="301">
        <f>Plan!CR34</f>
        <v>0</v>
      </c>
      <c r="AA95" s="301">
        <f>Plan!CR35</f>
        <v>0</v>
      </c>
      <c r="AB95" s="301">
        <f>Plan!CR36</f>
        <v>0</v>
      </c>
      <c r="AC95" s="301">
        <f>Plan!CR37</f>
        <v>0</v>
      </c>
      <c r="AD95" s="301">
        <f>Plan!CR38</f>
        <v>0</v>
      </c>
      <c r="AE95" s="301">
        <f>Plan!CR39</f>
        <v>0</v>
      </c>
      <c r="AF95" s="301">
        <f>Plan!CR40</f>
        <v>0</v>
      </c>
      <c r="AG95" s="301">
        <f>Plan!CR41</f>
        <v>0</v>
      </c>
      <c r="AH95" s="301">
        <f>Plan!CR42</f>
        <v>0</v>
      </c>
      <c r="AI95" s="301">
        <f>Plan!CR43</f>
        <v>0</v>
      </c>
      <c r="AJ95" s="301">
        <f>Plan!CR44</f>
        <v>0</v>
      </c>
      <c r="AK95" s="301">
        <f>Plan!CR45</f>
        <v>0</v>
      </c>
      <c r="AL95" s="301">
        <f>Plan!CR46</f>
        <v>0</v>
      </c>
      <c r="AM95" s="301">
        <f>Plan!CR47</f>
        <v>0</v>
      </c>
      <c r="AN95" s="301">
        <f>Plan!CR48</f>
        <v>0</v>
      </c>
      <c r="AO95" s="301">
        <f>Plan!CR49</f>
        <v>0</v>
      </c>
      <c r="AP95" s="301">
        <f>Plan!CR50</f>
        <v>0</v>
      </c>
      <c r="AQ95" s="301">
        <f>Plan!CR51</f>
        <v>0</v>
      </c>
      <c r="AR95" s="301">
        <f>Plan!CR52</f>
        <v>0</v>
      </c>
      <c r="AS95" s="301">
        <f>Plan!CR53</f>
        <v>0</v>
      </c>
      <c r="AT95" s="301">
        <f>Plan!CR54</f>
        <v>0</v>
      </c>
      <c r="AU95" s="301">
        <f>Plan!CR55</f>
        <v>0</v>
      </c>
      <c r="AV95" s="301">
        <f>Plan!CR56</f>
        <v>0</v>
      </c>
      <c r="AW95" s="301">
        <f>Plan!CR57</f>
        <v>0</v>
      </c>
      <c r="AX95" s="301">
        <f>Plan!CR58</f>
        <v>0</v>
      </c>
      <c r="AY95" s="301">
        <f>Plan!CR59</f>
        <v>0</v>
      </c>
      <c r="AZ95" s="301">
        <f>Plan!CR60</f>
        <v>0</v>
      </c>
      <c r="BA95" s="301">
        <f>Plan!CR61</f>
        <v>0</v>
      </c>
      <c r="BB95" s="301">
        <f>Plan!CR62</f>
        <v>0</v>
      </c>
      <c r="BC95" s="301">
        <f>Plan!CR63</f>
        <v>0</v>
      </c>
      <c r="BD95" s="301">
        <f>Plan!CR64</f>
        <v>0</v>
      </c>
    </row>
    <row r="96" spans="1:56" ht="6" customHeight="1" x14ac:dyDescent="0.25">
      <c r="A96"/>
      <c r="B96" s="297">
        <f>COUNTIF(Feiertage!$H$3:$H$164,F96)</f>
        <v>0</v>
      </c>
      <c r="C96" s="298">
        <f t="shared" si="3"/>
        <v>7</v>
      </c>
      <c r="D96" s="298">
        <f t="shared" si="4"/>
        <v>4</v>
      </c>
      <c r="E96" s="302"/>
      <c r="F96" s="300">
        <f t="shared" si="5"/>
        <v>42827</v>
      </c>
      <c r="G96" s="301">
        <f>Plan!CS15</f>
        <v>0</v>
      </c>
      <c r="H96" s="301">
        <f>Plan!CS16</f>
        <v>0</v>
      </c>
      <c r="I96" s="301">
        <f>Plan!CS17</f>
        <v>0</v>
      </c>
      <c r="J96" s="301">
        <f>Plan!CS18</f>
        <v>0</v>
      </c>
      <c r="K96" s="301">
        <f>Plan!CS19</f>
        <v>0</v>
      </c>
      <c r="L96" s="301">
        <f>Plan!CS20</f>
        <v>0</v>
      </c>
      <c r="M96" s="301">
        <f>Plan!CS21</f>
        <v>0</v>
      </c>
      <c r="N96" s="301">
        <f>Plan!CS22</f>
        <v>0</v>
      </c>
      <c r="O96" s="301">
        <f>Plan!CS23</f>
        <v>0</v>
      </c>
      <c r="P96" s="301">
        <f>Plan!CS24</f>
        <v>0</v>
      </c>
      <c r="Q96" s="301">
        <f>Plan!CS25</f>
        <v>0</v>
      </c>
      <c r="R96" s="301">
        <f>Plan!CS26</f>
        <v>0</v>
      </c>
      <c r="S96" s="301">
        <f>Plan!CS27</f>
        <v>0</v>
      </c>
      <c r="T96" s="301">
        <f>Plan!CS28</f>
        <v>0</v>
      </c>
      <c r="U96" s="301">
        <f>Plan!CS29</f>
        <v>0</v>
      </c>
      <c r="V96" s="301">
        <f>Plan!CS30</f>
        <v>0</v>
      </c>
      <c r="W96" s="301">
        <f>Plan!CS31</f>
        <v>0</v>
      </c>
      <c r="X96" s="301">
        <f>Plan!CS32</f>
        <v>0</v>
      </c>
      <c r="Y96" s="301">
        <f>Plan!CS33</f>
        <v>0</v>
      </c>
      <c r="Z96" s="301">
        <f>Plan!CS34</f>
        <v>0</v>
      </c>
      <c r="AA96" s="301">
        <f>Plan!CS35</f>
        <v>0</v>
      </c>
      <c r="AB96" s="301">
        <f>Plan!CS36</f>
        <v>0</v>
      </c>
      <c r="AC96" s="301">
        <f>Plan!CS37</f>
        <v>0</v>
      </c>
      <c r="AD96" s="301">
        <f>Plan!CS38</f>
        <v>0</v>
      </c>
      <c r="AE96" s="301">
        <f>Plan!CS39</f>
        <v>0</v>
      </c>
      <c r="AF96" s="301">
        <f>Plan!CS40</f>
        <v>0</v>
      </c>
      <c r="AG96" s="301">
        <f>Plan!CS41</f>
        <v>0</v>
      </c>
      <c r="AH96" s="301">
        <f>Plan!CS42</f>
        <v>0</v>
      </c>
      <c r="AI96" s="301">
        <f>Plan!CS43</f>
        <v>0</v>
      </c>
      <c r="AJ96" s="301">
        <f>Plan!CS44</f>
        <v>0</v>
      </c>
      <c r="AK96" s="301">
        <f>Plan!CS45</f>
        <v>0</v>
      </c>
      <c r="AL96" s="301">
        <f>Plan!CS46</f>
        <v>0</v>
      </c>
      <c r="AM96" s="301">
        <f>Plan!CS47</f>
        <v>0</v>
      </c>
      <c r="AN96" s="301">
        <f>Plan!CS48</f>
        <v>0</v>
      </c>
      <c r="AO96" s="301">
        <f>Plan!CS49</f>
        <v>0</v>
      </c>
      <c r="AP96" s="301">
        <f>Plan!CS50</f>
        <v>0</v>
      </c>
      <c r="AQ96" s="301">
        <f>Plan!CS51</f>
        <v>0</v>
      </c>
      <c r="AR96" s="301">
        <f>Plan!CS52</f>
        <v>0</v>
      </c>
      <c r="AS96" s="301">
        <f>Plan!CS53</f>
        <v>0</v>
      </c>
      <c r="AT96" s="301">
        <f>Plan!CS54</f>
        <v>0</v>
      </c>
      <c r="AU96" s="301">
        <f>Plan!CS55</f>
        <v>0</v>
      </c>
      <c r="AV96" s="301">
        <f>Plan!CS56</f>
        <v>0</v>
      </c>
      <c r="AW96" s="301">
        <f>Plan!CS57</f>
        <v>0</v>
      </c>
      <c r="AX96" s="301">
        <f>Plan!CS58</f>
        <v>0</v>
      </c>
      <c r="AY96" s="301">
        <f>Plan!CS59</f>
        <v>0</v>
      </c>
      <c r="AZ96" s="301">
        <f>Plan!CS60</f>
        <v>0</v>
      </c>
      <c r="BA96" s="301">
        <f>Plan!CS61</f>
        <v>0</v>
      </c>
      <c r="BB96" s="301">
        <f>Plan!CS62</f>
        <v>0</v>
      </c>
      <c r="BC96" s="301">
        <f>Plan!CS63</f>
        <v>0</v>
      </c>
      <c r="BD96" s="301">
        <f>Plan!CS64</f>
        <v>0</v>
      </c>
    </row>
    <row r="97" spans="1:56" ht="6" customHeight="1" x14ac:dyDescent="0.25">
      <c r="A97"/>
      <c r="B97" s="297">
        <f>COUNTIF(Feiertage!$H$3:$H$164,F97)</f>
        <v>0</v>
      </c>
      <c r="C97" s="298">
        <f t="shared" si="3"/>
        <v>1</v>
      </c>
      <c r="D97" s="298">
        <f t="shared" si="4"/>
        <v>4</v>
      </c>
      <c r="E97" s="302"/>
      <c r="F97" s="300">
        <f t="shared" si="5"/>
        <v>42828</v>
      </c>
      <c r="G97" s="301">
        <f>Plan!CT15</f>
        <v>0</v>
      </c>
      <c r="H97" s="301">
        <f>Plan!CT16</f>
        <v>0</v>
      </c>
      <c r="I97" s="301">
        <f>Plan!CT17</f>
        <v>0</v>
      </c>
      <c r="J97" s="301">
        <f>Plan!CT18</f>
        <v>0</v>
      </c>
      <c r="K97" s="301">
        <f>Plan!CT19</f>
        <v>0</v>
      </c>
      <c r="L97" s="301">
        <f>Plan!CT20</f>
        <v>0</v>
      </c>
      <c r="M97" s="301">
        <f>Plan!CT21</f>
        <v>0</v>
      </c>
      <c r="N97" s="301">
        <f>Plan!CT22</f>
        <v>0</v>
      </c>
      <c r="O97" s="301">
        <f>Plan!CT23</f>
        <v>0</v>
      </c>
      <c r="P97" s="301">
        <f>Plan!CT24</f>
        <v>0</v>
      </c>
      <c r="Q97" s="301">
        <f>Plan!CT25</f>
        <v>0</v>
      </c>
      <c r="R97" s="301">
        <f>Plan!CT26</f>
        <v>0</v>
      </c>
      <c r="S97" s="301">
        <f>Plan!CT27</f>
        <v>0</v>
      </c>
      <c r="T97" s="301">
        <f>Plan!CT28</f>
        <v>0</v>
      </c>
      <c r="U97" s="301">
        <f>Plan!CT29</f>
        <v>0</v>
      </c>
      <c r="V97" s="301">
        <f>Plan!CT30</f>
        <v>0</v>
      </c>
      <c r="W97" s="301">
        <f>Plan!CT31</f>
        <v>0</v>
      </c>
      <c r="X97" s="301">
        <f>Plan!CT32</f>
        <v>0</v>
      </c>
      <c r="Y97" s="301">
        <f>Plan!CT33</f>
        <v>0</v>
      </c>
      <c r="Z97" s="301">
        <f>Plan!CT34</f>
        <v>0</v>
      </c>
      <c r="AA97" s="301">
        <f>Plan!CT35</f>
        <v>0</v>
      </c>
      <c r="AB97" s="301">
        <f>Plan!CT36</f>
        <v>0</v>
      </c>
      <c r="AC97" s="301">
        <f>Plan!CT37</f>
        <v>0</v>
      </c>
      <c r="AD97" s="301">
        <f>Plan!CT38</f>
        <v>0</v>
      </c>
      <c r="AE97" s="301">
        <f>Plan!CT39</f>
        <v>0</v>
      </c>
      <c r="AF97" s="301">
        <f>Plan!CT40</f>
        <v>0</v>
      </c>
      <c r="AG97" s="301">
        <f>Plan!CT41</f>
        <v>0</v>
      </c>
      <c r="AH97" s="301">
        <f>Plan!CT42</f>
        <v>0</v>
      </c>
      <c r="AI97" s="301">
        <f>Plan!CT43</f>
        <v>0</v>
      </c>
      <c r="AJ97" s="301">
        <f>Plan!CT44</f>
        <v>0</v>
      </c>
      <c r="AK97" s="301">
        <f>Plan!CT45</f>
        <v>0</v>
      </c>
      <c r="AL97" s="301">
        <f>Plan!CT46</f>
        <v>0</v>
      </c>
      <c r="AM97" s="301">
        <f>Plan!CT47</f>
        <v>0</v>
      </c>
      <c r="AN97" s="301">
        <f>Plan!CT48</f>
        <v>0</v>
      </c>
      <c r="AO97" s="301">
        <f>Plan!CT49</f>
        <v>0</v>
      </c>
      <c r="AP97" s="301">
        <f>Plan!CT50</f>
        <v>0</v>
      </c>
      <c r="AQ97" s="301">
        <f>Plan!CT51</f>
        <v>0</v>
      </c>
      <c r="AR97" s="301">
        <f>Plan!CT52</f>
        <v>0</v>
      </c>
      <c r="AS97" s="301">
        <f>Plan!CT53</f>
        <v>0</v>
      </c>
      <c r="AT97" s="301">
        <f>Plan!CT54</f>
        <v>0</v>
      </c>
      <c r="AU97" s="301">
        <f>Plan!CT55</f>
        <v>0</v>
      </c>
      <c r="AV97" s="301">
        <f>Plan!CT56</f>
        <v>0</v>
      </c>
      <c r="AW97" s="301">
        <f>Plan!CT57</f>
        <v>0</v>
      </c>
      <c r="AX97" s="301">
        <f>Plan!CT58</f>
        <v>0</v>
      </c>
      <c r="AY97" s="301">
        <f>Plan!CT59</f>
        <v>0</v>
      </c>
      <c r="AZ97" s="301">
        <f>Plan!CT60</f>
        <v>0</v>
      </c>
      <c r="BA97" s="301">
        <f>Plan!CT61</f>
        <v>0</v>
      </c>
      <c r="BB97" s="301">
        <f>Plan!CT62</f>
        <v>0</v>
      </c>
      <c r="BC97" s="301">
        <f>Plan!CT63</f>
        <v>0</v>
      </c>
      <c r="BD97" s="301">
        <f>Plan!CT64</f>
        <v>0</v>
      </c>
    </row>
    <row r="98" spans="1:56" ht="6" customHeight="1" x14ac:dyDescent="0.25">
      <c r="A98"/>
      <c r="B98" s="297">
        <f>COUNTIF(Feiertage!$H$3:$H$164,F98)</f>
        <v>0</v>
      </c>
      <c r="C98" s="298">
        <f t="shared" si="3"/>
        <v>2</v>
      </c>
      <c r="D98" s="298">
        <f t="shared" si="4"/>
        <v>4</v>
      </c>
      <c r="E98" s="302"/>
      <c r="F98" s="300">
        <f t="shared" si="5"/>
        <v>42829</v>
      </c>
      <c r="G98" s="301">
        <f>Plan!CU15</f>
        <v>0</v>
      </c>
      <c r="H98" s="301">
        <f>Plan!CU16</f>
        <v>0</v>
      </c>
      <c r="I98" s="301">
        <f>Plan!CU17</f>
        <v>0</v>
      </c>
      <c r="J98" s="301">
        <f>Plan!CU18</f>
        <v>0</v>
      </c>
      <c r="K98" s="301">
        <f>Plan!CU19</f>
        <v>0</v>
      </c>
      <c r="L98" s="301">
        <f>Plan!CU20</f>
        <v>0</v>
      </c>
      <c r="M98" s="301">
        <f>Plan!CU21</f>
        <v>0</v>
      </c>
      <c r="N98" s="301">
        <f>Plan!CU22</f>
        <v>0</v>
      </c>
      <c r="O98" s="301">
        <f>Plan!CU23</f>
        <v>0</v>
      </c>
      <c r="P98" s="301">
        <f>Plan!CU24</f>
        <v>0</v>
      </c>
      <c r="Q98" s="301">
        <f>Plan!CU25</f>
        <v>0</v>
      </c>
      <c r="R98" s="301">
        <f>Plan!CU26</f>
        <v>0</v>
      </c>
      <c r="S98" s="301">
        <f>Plan!CU27</f>
        <v>0</v>
      </c>
      <c r="T98" s="301">
        <f>Plan!CU28</f>
        <v>0</v>
      </c>
      <c r="U98" s="301">
        <f>Plan!CU29</f>
        <v>0</v>
      </c>
      <c r="V98" s="301">
        <f>Plan!CU30</f>
        <v>0</v>
      </c>
      <c r="W98" s="301">
        <f>Plan!CU31</f>
        <v>0</v>
      </c>
      <c r="X98" s="301">
        <f>Plan!CU32</f>
        <v>0</v>
      </c>
      <c r="Y98" s="301">
        <f>Plan!CU33</f>
        <v>0</v>
      </c>
      <c r="Z98" s="301">
        <f>Plan!CU34</f>
        <v>0</v>
      </c>
      <c r="AA98" s="301">
        <f>Plan!CU35</f>
        <v>0</v>
      </c>
      <c r="AB98" s="301">
        <f>Plan!CU36</f>
        <v>0</v>
      </c>
      <c r="AC98" s="301">
        <f>Plan!CU37</f>
        <v>0</v>
      </c>
      <c r="AD98" s="301">
        <f>Plan!CU38</f>
        <v>0</v>
      </c>
      <c r="AE98" s="301">
        <f>Plan!CU39</f>
        <v>0</v>
      </c>
      <c r="AF98" s="301">
        <f>Plan!CU40</f>
        <v>0</v>
      </c>
      <c r="AG98" s="301">
        <f>Plan!CU41</f>
        <v>0</v>
      </c>
      <c r="AH98" s="301">
        <f>Plan!CU42</f>
        <v>0</v>
      </c>
      <c r="AI98" s="301">
        <f>Plan!CU43</f>
        <v>0</v>
      </c>
      <c r="AJ98" s="301">
        <f>Plan!CU44</f>
        <v>0</v>
      </c>
      <c r="AK98" s="301">
        <f>Plan!CU45</f>
        <v>0</v>
      </c>
      <c r="AL98" s="301">
        <f>Plan!CU46</f>
        <v>0</v>
      </c>
      <c r="AM98" s="301">
        <f>Plan!CU47</f>
        <v>0</v>
      </c>
      <c r="AN98" s="301">
        <f>Plan!CU48</f>
        <v>0</v>
      </c>
      <c r="AO98" s="301">
        <f>Plan!CU49</f>
        <v>0</v>
      </c>
      <c r="AP98" s="301">
        <f>Plan!CU50</f>
        <v>0</v>
      </c>
      <c r="AQ98" s="301">
        <f>Plan!CU51</f>
        <v>0</v>
      </c>
      <c r="AR98" s="301">
        <f>Plan!CU52</f>
        <v>0</v>
      </c>
      <c r="AS98" s="301">
        <f>Plan!CU53</f>
        <v>0</v>
      </c>
      <c r="AT98" s="301">
        <f>Plan!CU54</f>
        <v>0</v>
      </c>
      <c r="AU98" s="301">
        <f>Plan!CU55</f>
        <v>0</v>
      </c>
      <c r="AV98" s="301">
        <f>Plan!CU56</f>
        <v>0</v>
      </c>
      <c r="AW98" s="301">
        <f>Plan!CU57</f>
        <v>0</v>
      </c>
      <c r="AX98" s="301">
        <f>Plan!CU58</f>
        <v>0</v>
      </c>
      <c r="AY98" s="301">
        <f>Plan!CU59</f>
        <v>0</v>
      </c>
      <c r="AZ98" s="301">
        <f>Plan!CU60</f>
        <v>0</v>
      </c>
      <c r="BA98" s="301">
        <f>Plan!CU61</f>
        <v>0</v>
      </c>
      <c r="BB98" s="301">
        <f>Plan!CU62</f>
        <v>0</v>
      </c>
      <c r="BC98" s="301">
        <f>Plan!CU63</f>
        <v>0</v>
      </c>
      <c r="BD98" s="301">
        <f>Plan!CU64</f>
        <v>0</v>
      </c>
    </row>
    <row r="99" spans="1:56" ht="6" customHeight="1" x14ac:dyDescent="0.25">
      <c r="A99"/>
      <c r="B99" s="297">
        <f>COUNTIF(Feiertage!$H$3:$H$164,F99)</f>
        <v>0</v>
      </c>
      <c r="C99" s="298">
        <f t="shared" si="3"/>
        <v>3</v>
      </c>
      <c r="D99" s="298">
        <f t="shared" si="4"/>
        <v>4</v>
      </c>
      <c r="E99" s="302"/>
      <c r="F99" s="300">
        <f t="shared" si="5"/>
        <v>42830</v>
      </c>
      <c r="G99" s="301">
        <f>Plan!CV15</f>
        <v>0</v>
      </c>
      <c r="H99" s="301">
        <f>Plan!CV16</f>
        <v>0</v>
      </c>
      <c r="I99" s="301">
        <f>Plan!CV17</f>
        <v>0</v>
      </c>
      <c r="J99" s="301">
        <f>Plan!CV18</f>
        <v>0</v>
      </c>
      <c r="K99" s="301">
        <f>Plan!CV19</f>
        <v>0</v>
      </c>
      <c r="L99" s="301">
        <f>Plan!CV20</f>
        <v>0</v>
      </c>
      <c r="M99" s="301">
        <f>Plan!CV21</f>
        <v>0</v>
      </c>
      <c r="N99" s="301">
        <f>Plan!CV22</f>
        <v>0</v>
      </c>
      <c r="O99" s="301">
        <f>Plan!CV23</f>
        <v>0</v>
      </c>
      <c r="P99" s="301">
        <f>Plan!CV24</f>
        <v>0</v>
      </c>
      <c r="Q99" s="301">
        <f>Plan!CV25</f>
        <v>0</v>
      </c>
      <c r="R99" s="301">
        <f>Plan!CV26</f>
        <v>0</v>
      </c>
      <c r="S99" s="301">
        <f>Plan!CV27</f>
        <v>0</v>
      </c>
      <c r="T99" s="301">
        <f>Plan!CV28</f>
        <v>0</v>
      </c>
      <c r="U99" s="301">
        <f>Plan!CV29</f>
        <v>0</v>
      </c>
      <c r="V99" s="301">
        <f>Plan!CV30</f>
        <v>0</v>
      </c>
      <c r="W99" s="301">
        <f>Plan!CV31</f>
        <v>0</v>
      </c>
      <c r="X99" s="301">
        <f>Plan!CV32</f>
        <v>0</v>
      </c>
      <c r="Y99" s="301">
        <f>Plan!CV33</f>
        <v>0</v>
      </c>
      <c r="Z99" s="301">
        <f>Plan!CV34</f>
        <v>0</v>
      </c>
      <c r="AA99" s="301">
        <f>Plan!CV35</f>
        <v>0</v>
      </c>
      <c r="AB99" s="301">
        <f>Plan!CV36</f>
        <v>0</v>
      </c>
      <c r="AC99" s="301">
        <f>Plan!CV37</f>
        <v>0</v>
      </c>
      <c r="AD99" s="301">
        <f>Plan!CV38</f>
        <v>0</v>
      </c>
      <c r="AE99" s="301">
        <f>Plan!CV39</f>
        <v>0</v>
      </c>
      <c r="AF99" s="301">
        <f>Plan!CV40</f>
        <v>0</v>
      </c>
      <c r="AG99" s="301">
        <f>Plan!CV41</f>
        <v>0</v>
      </c>
      <c r="AH99" s="301">
        <f>Plan!CV42</f>
        <v>0</v>
      </c>
      <c r="AI99" s="301">
        <f>Plan!CV43</f>
        <v>0</v>
      </c>
      <c r="AJ99" s="301">
        <f>Plan!CV44</f>
        <v>0</v>
      </c>
      <c r="AK99" s="301">
        <f>Plan!CV45</f>
        <v>0</v>
      </c>
      <c r="AL99" s="301">
        <f>Plan!CV46</f>
        <v>0</v>
      </c>
      <c r="AM99" s="301">
        <f>Plan!CV47</f>
        <v>0</v>
      </c>
      <c r="AN99" s="301">
        <f>Plan!CV48</f>
        <v>0</v>
      </c>
      <c r="AO99" s="301">
        <f>Plan!CV49</f>
        <v>0</v>
      </c>
      <c r="AP99" s="301">
        <f>Plan!CV50</f>
        <v>0</v>
      </c>
      <c r="AQ99" s="301">
        <f>Plan!CV51</f>
        <v>0</v>
      </c>
      <c r="AR99" s="301">
        <f>Plan!CV52</f>
        <v>0</v>
      </c>
      <c r="AS99" s="301">
        <f>Plan!CV53</f>
        <v>0</v>
      </c>
      <c r="AT99" s="301">
        <f>Plan!CV54</f>
        <v>0</v>
      </c>
      <c r="AU99" s="301">
        <f>Plan!CV55</f>
        <v>0</v>
      </c>
      <c r="AV99" s="301">
        <f>Plan!CV56</f>
        <v>0</v>
      </c>
      <c r="AW99" s="301">
        <f>Plan!CV57</f>
        <v>0</v>
      </c>
      <c r="AX99" s="301">
        <f>Plan!CV58</f>
        <v>0</v>
      </c>
      <c r="AY99" s="301">
        <f>Plan!CV59</f>
        <v>0</v>
      </c>
      <c r="AZ99" s="301">
        <f>Plan!CV60</f>
        <v>0</v>
      </c>
      <c r="BA99" s="301">
        <f>Plan!CV61</f>
        <v>0</v>
      </c>
      <c r="BB99" s="301">
        <f>Plan!CV62</f>
        <v>0</v>
      </c>
      <c r="BC99" s="301">
        <f>Plan!CV63</f>
        <v>0</v>
      </c>
      <c r="BD99" s="301">
        <f>Plan!CV64</f>
        <v>0</v>
      </c>
    </row>
    <row r="100" spans="1:56" ht="6" customHeight="1" x14ac:dyDescent="0.25">
      <c r="A100"/>
      <c r="B100" s="297">
        <f>COUNTIF(Feiertage!$H$3:$H$164,F100)</f>
        <v>0</v>
      </c>
      <c r="C100" s="298">
        <f t="shared" si="3"/>
        <v>4</v>
      </c>
      <c r="D100" s="298">
        <f t="shared" si="4"/>
        <v>4</v>
      </c>
      <c r="E100" s="302"/>
      <c r="F100" s="300">
        <f t="shared" si="5"/>
        <v>42831</v>
      </c>
      <c r="G100" s="301">
        <f>Plan!CW15</f>
        <v>0</v>
      </c>
      <c r="H100" s="301">
        <f>Plan!CW16</f>
        <v>0</v>
      </c>
      <c r="I100" s="301">
        <f>Plan!CW17</f>
        <v>0</v>
      </c>
      <c r="J100" s="301">
        <f>Plan!CW18</f>
        <v>0</v>
      </c>
      <c r="K100" s="301">
        <f>Plan!CW19</f>
        <v>0</v>
      </c>
      <c r="L100" s="301">
        <f>Plan!CW20</f>
        <v>0</v>
      </c>
      <c r="M100" s="301">
        <f>Plan!CW21</f>
        <v>0</v>
      </c>
      <c r="N100" s="301">
        <f>Plan!CW22</f>
        <v>0</v>
      </c>
      <c r="O100" s="301">
        <f>Plan!CW23</f>
        <v>0</v>
      </c>
      <c r="P100" s="301">
        <f>Plan!CW24</f>
        <v>0</v>
      </c>
      <c r="Q100" s="301">
        <f>Plan!CW25</f>
        <v>0</v>
      </c>
      <c r="R100" s="301">
        <f>Plan!CW26</f>
        <v>0</v>
      </c>
      <c r="S100" s="301">
        <f>Plan!CW27</f>
        <v>0</v>
      </c>
      <c r="T100" s="301">
        <f>Plan!CW28</f>
        <v>0</v>
      </c>
      <c r="U100" s="301">
        <f>Plan!CW29</f>
        <v>0</v>
      </c>
      <c r="V100" s="301">
        <f>Plan!CW30</f>
        <v>0</v>
      </c>
      <c r="W100" s="301">
        <f>Plan!CW31</f>
        <v>0</v>
      </c>
      <c r="X100" s="301">
        <f>Plan!CW32</f>
        <v>0</v>
      </c>
      <c r="Y100" s="301">
        <f>Plan!CW33</f>
        <v>0</v>
      </c>
      <c r="Z100" s="301">
        <f>Plan!CW34</f>
        <v>0</v>
      </c>
      <c r="AA100" s="301">
        <f>Plan!CW35</f>
        <v>0</v>
      </c>
      <c r="AB100" s="301">
        <f>Plan!CW36</f>
        <v>0</v>
      </c>
      <c r="AC100" s="301">
        <f>Plan!CW37</f>
        <v>0</v>
      </c>
      <c r="AD100" s="301">
        <f>Plan!CW38</f>
        <v>0</v>
      </c>
      <c r="AE100" s="301">
        <f>Plan!CW39</f>
        <v>0</v>
      </c>
      <c r="AF100" s="301">
        <f>Plan!CW40</f>
        <v>0</v>
      </c>
      <c r="AG100" s="301">
        <f>Plan!CW41</f>
        <v>0</v>
      </c>
      <c r="AH100" s="301">
        <f>Plan!CW42</f>
        <v>0</v>
      </c>
      <c r="AI100" s="301">
        <f>Plan!CW43</f>
        <v>0</v>
      </c>
      <c r="AJ100" s="301">
        <f>Plan!CW44</f>
        <v>0</v>
      </c>
      <c r="AK100" s="301">
        <f>Plan!CW45</f>
        <v>0</v>
      </c>
      <c r="AL100" s="301">
        <f>Plan!CW46</f>
        <v>0</v>
      </c>
      <c r="AM100" s="301">
        <f>Plan!CW47</f>
        <v>0</v>
      </c>
      <c r="AN100" s="301">
        <f>Plan!CW48</f>
        <v>0</v>
      </c>
      <c r="AO100" s="301">
        <f>Plan!CW49</f>
        <v>0</v>
      </c>
      <c r="AP100" s="301">
        <f>Plan!CW50</f>
        <v>0</v>
      </c>
      <c r="AQ100" s="301">
        <f>Plan!CW51</f>
        <v>0</v>
      </c>
      <c r="AR100" s="301">
        <f>Plan!CW52</f>
        <v>0</v>
      </c>
      <c r="AS100" s="301">
        <f>Plan!CW53</f>
        <v>0</v>
      </c>
      <c r="AT100" s="301">
        <f>Plan!CW54</f>
        <v>0</v>
      </c>
      <c r="AU100" s="301">
        <f>Plan!CW55</f>
        <v>0</v>
      </c>
      <c r="AV100" s="301">
        <f>Plan!CW56</f>
        <v>0</v>
      </c>
      <c r="AW100" s="301">
        <f>Plan!CW57</f>
        <v>0</v>
      </c>
      <c r="AX100" s="301">
        <f>Plan!CW58</f>
        <v>0</v>
      </c>
      <c r="AY100" s="301">
        <f>Plan!CW59</f>
        <v>0</v>
      </c>
      <c r="AZ100" s="301">
        <f>Plan!CW60</f>
        <v>0</v>
      </c>
      <c r="BA100" s="301">
        <f>Plan!CW61</f>
        <v>0</v>
      </c>
      <c r="BB100" s="301">
        <f>Plan!CW62</f>
        <v>0</v>
      </c>
      <c r="BC100" s="301">
        <f>Plan!CW63</f>
        <v>0</v>
      </c>
      <c r="BD100" s="301">
        <f>Plan!CW64</f>
        <v>0</v>
      </c>
    </row>
    <row r="101" spans="1:56" ht="6" customHeight="1" x14ac:dyDescent="0.25">
      <c r="A101"/>
      <c r="B101" s="297">
        <f>COUNTIF(Feiertage!$H$3:$H$164,F101)</f>
        <v>0</v>
      </c>
      <c r="C101" s="298">
        <f t="shared" si="3"/>
        <v>5</v>
      </c>
      <c r="D101" s="298">
        <f t="shared" si="4"/>
        <v>4</v>
      </c>
      <c r="E101" s="302"/>
      <c r="F101" s="300">
        <f t="shared" si="5"/>
        <v>42832</v>
      </c>
      <c r="G101" s="301">
        <f>Plan!CX15</f>
        <v>0</v>
      </c>
      <c r="H101" s="301">
        <f>Plan!CX16</f>
        <v>0</v>
      </c>
      <c r="I101" s="301">
        <f>Plan!CX17</f>
        <v>0</v>
      </c>
      <c r="J101" s="301">
        <f>Plan!CX18</f>
        <v>0</v>
      </c>
      <c r="K101" s="301">
        <f>Plan!CX19</f>
        <v>0</v>
      </c>
      <c r="L101" s="301">
        <f>Plan!CX20</f>
        <v>0</v>
      </c>
      <c r="M101" s="301">
        <f>Plan!CX21</f>
        <v>0</v>
      </c>
      <c r="N101" s="301">
        <f>Plan!CX22</f>
        <v>0</v>
      </c>
      <c r="O101" s="301">
        <f>Plan!CX23</f>
        <v>0</v>
      </c>
      <c r="P101" s="301">
        <f>Plan!CX24</f>
        <v>0</v>
      </c>
      <c r="Q101" s="301">
        <f>Plan!CX25</f>
        <v>0</v>
      </c>
      <c r="R101" s="301">
        <f>Plan!CX26</f>
        <v>0</v>
      </c>
      <c r="S101" s="301">
        <f>Plan!CX27</f>
        <v>0</v>
      </c>
      <c r="T101" s="301">
        <f>Plan!CX28</f>
        <v>0</v>
      </c>
      <c r="U101" s="301">
        <f>Plan!CX29</f>
        <v>0</v>
      </c>
      <c r="V101" s="301">
        <f>Plan!CX30</f>
        <v>0</v>
      </c>
      <c r="W101" s="301">
        <f>Plan!CX31</f>
        <v>0</v>
      </c>
      <c r="X101" s="301">
        <f>Plan!CX32</f>
        <v>0</v>
      </c>
      <c r="Y101" s="301">
        <f>Plan!CX33</f>
        <v>0</v>
      </c>
      <c r="Z101" s="301">
        <f>Plan!CX34</f>
        <v>0</v>
      </c>
      <c r="AA101" s="301">
        <f>Plan!CX35</f>
        <v>0</v>
      </c>
      <c r="AB101" s="301">
        <f>Plan!CX36</f>
        <v>0</v>
      </c>
      <c r="AC101" s="301">
        <f>Plan!CX37</f>
        <v>0</v>
      </c>
      <c r="AD101" s="301">
        <f>Plan!CX38</f>
        <v>0</v>
      </c>
      <c r="AE101" s="301">
        <f>Plan!CX39</f>
        <v>0</v>
      </c>
      <c r="AF101" s="301">
        <f>Plan!CX40</f>
        <v>0</v>
      </c>
      <c r="AG101" s="301">
        <f>Plan!CX41</f>
        <v>0</v>
      </c>
      <c r="AH101" s="301">
        <f>Plan!CX42</f>
        <v>0</v>
      </c>
      <c r="AI101" s="301">
        <f>Plan!CX43</f>
        <v>0</v>
      </c>
      <c r="AJ101" s="301">
        <f>Plan!CX44</f>
        <v>0</v>
      </c>
      <c r="AK101" s="301">
        <f>Plan!CX45</f>
        <v>0</v>
      </c>
      <c r="AL101" s="301">
        <f>Plan!CX46</f>
        <v>0</v>
      </c>
      <c r="AM101" s="301">
        <f>Plan!CX47</f>
        <v>0</v>
      </c>
      <c r="AN101" s="301">
        <f>Plan!CX48</f>
        <v>0</v>
      </c>
      <c r="AO101" s="301">
        <f>Plan!CX49</f>
        <v>0</v>
      </c>
      <c r="AP101" s="301">
        <f>Plan!CX50</f>
        <v>0</v>
      </c>
      <c r="AQ101" s="301">
        <f>Plan!CX51</f>
        <v>0</v>
      </c>
      <c r="AR101" s="301">
        <f>Plan!CX52</f>
        <v>0</v>
      </c>
      <c r="AS101" s="301">
        <f>Plan!CX53</f>
        <v>0</v>
      </c>
      <c r="AT101" s="301">
        <f>Plan!CX54</f>
        <v>0</v>
      </c>
      <c r="AU101" s="301">
        <f>Plan!CX55</f>
        <v>0</v>
      </c>
      <c r="AV101" s="301">
        <f>Plan!CX56</f>
        <v>0</v>
      </c>
      <c r="AW101" s="301">
        <f>Plan!CX57</f>
        <v>0</v>
      </c>
      <c r="AX101" s="301">
        <f>Plan!CX58</f>
        <v>0</v>
      </c>
      <c r="AY101" s="301">
        <f>Plan!CX59</f>
        <v>0</v>
      </c>
      <c r="AZ101" s="301">
        <f>Plan!CX60</f>
        <v>0</v>
      </c>
      <c r="BA101" s="301">
        <f>Plan!CX61</f>
        <v>0</v>
      </c>
      <c r="BB101" s="301">
        <f>Plan!CX62</f>
        <v>0</v>
      </c>
      <c r="BC101" s="301">
        <f>Plan!CX63</f>
        <v>0</v>
      </c>
      <c r="BD101" s="301">
        <f>Plan!CX64</f>
        <v>0</v>
      </c>
    </row>
    <row r="102" spans="1:56" ht="6" customHeight="1" x14ac:dyDescent="0.25">
      <c r="A102"/>
      <c r="B102" s="297">
        <f>COUNTIF(Feiertage!$H$3:$H$164,F102)</f>
        <v>0</v>
      </c>
      <c r="C102" s="298">
        <f t="shared" si="3"/>
        <v>6</v>
      </c>
      <c r="D102" s="298">
        <f t="shared" si="4"/>
        <v>4</v>
      </c>
      <c r="E102" s="302"/>
      <c r="F102" s="300">
        <f t="shared" si="5"/>
        <v>42833</v>
      </c>
      <c r="G102" s="301">
        <f>Plan!CY15</f>
        <v>0</v>
      </c>
      <c r="H102" s="301">
        <f>Plan!CY16</f>
        <v>0</v>
      </c>
      <c r="I102" s="301">
        <f>Plan!CY17</f>
        <v>0</v>
      </c>
      <c r="J102" s="301">
        <f>Plan!CY18</f>
        <v>0</v>
      </c>
      <c r="K102" s="301">
        <f>Plan!CY19</f>
        <v>0</v>
      </c>
      <c r="L102" s="301">
        <f>Plan!CY20</f>
        <v>0</v>
      </c>
      <c r="M102" s="301">
        <f>Plan!CY21</f>
        <v>0</v>
      </c>
      <c r="N102" s="301">
        <f>Plan!CY22</f>
        <v>0</v>
      </c>
      <c r="O102" s="301">
        <f>Plan!CY23</f>
        <v>0</v>
      </c>
      <c r="P102" s="301">
        <f>Plan!CY24</f>
        <v>0</v>
      </c>
      <c r="Q102" s="301">
        <f>Plan!CY25</f>
        <v>0</v>
      </c>
      <c r="R102" s="301">
        <f>Plan!CY26</f>
        <v>0</v>
      </c>
      <c r="S102" s="301">
        <f>Plan!CY27</f>
        <v>0</v>
      </c>
      <c r="T102" s="301">
        <f>Plan!CY28</f>
        <v>0</v>
      </c>
      <c r="U102" s="301">
        <f>Plan!CY29</f>
        <v>0</v>
      </c>
      <c r="V102" s="301">
        <f>Plan!CY30</f>
        <v>0</v>
      </c>
      <c r="W102" s="301">
        <f>Plan!CY31</f>
        <v>0</v>
      </c>
      <c r="X102" s="301">
        <f>Plan!CY32</f>
        <v>0</v>
      </c>
      <c r="Y102" s="301">
        <f>Plan!CY33</f>
        <v>0</v>
      </c>
      <c r="Z102" s="301">
        <f>Plan!CY34</f>
        <v>0</v>
      </c>
      <c r="AA102" s="301">
        <f>Plan!CY35</f>
        <v>0</v>
      </c>
      <c r="AB102" s="301">
        <f>Plan!CY36</f>
        <v>0</v>
      </c>
      <c r="AC102" s="301">
        <f>Plan!CY37</f>
        <v>0</v>
      </c>
      <c r="AD102" s="301">
        <f>Plan!CY38</f>
        <v>0</v>
      </c>
      <c r="AE102" s="301">
        <f>Plan!CY39</f>
        <v>0</v>
      </c>
      <c r="AF102" s="301">
        <f>Plan!CY40</f>
        <v>0</v>
      </c>
      <c r="AG102" s="301">
        <f>Plan!CY41</f>
        <v>0</v>
      </c>
      <c r="AH102" s="301">
        <f>Plan!CY42</f>
        <v>0</v>
      </c>
      <c r="AI102" s="301">
        <f>Plan!CY43</f>
        <v>0</v>
      </c>
      <c r="AJ102" s="301">
        <f>Plan!CY44</f>
        <v>0</v>
      </c>
      <c r="AK102" s="301">
        <f>Plan!CY45</f>
        <v>0</v>
      </c>
      <c r="AL102" s="301">
        <f>Plan!CY46</f>
        <v>0</v>
      </c>
      <c r="AM102" s="301">
        <f>Plan!CY47</f>
        <v>0</v>
      </c>
      <c r="AN102" s="301">
        <f>Plan!CY48</f>
        <v>0</v>
      </c>
      <c r="AO102" s="301">
        <f>Plan!CY49</f>
        <v>0</v>
      </c>
      <c r="AP102" s="301">
        <f>Plan!CY50</f>
        <v>0</v>
      </c>
      <c r="AQ102" s="301">
        <f>Plan!CY51</f>
        <v>0</v>
      </c>
      <c r="AR102" s="301">
        <f>Plan!CY52</f>
        <v>0</v>
      </c>
      <c r="AS102" s="301">
        <f>Plan!CY53</f>
        <v>0</v>
      </c>
      <c r="AT102" s="301">
        <f>Plan!CY54</f>
        <v>0</v>
      </c>
      <c r="AU102" s="301">
        <f>Plan!CY55</f>
        <v>0</v>
      </c>
      <c r="AV102" s="301">
        <f>Plan!CY56</f>
        <v>0</v>
      </c>
      <c r="AW102" s="301">
        <f>Plan!CY57</f>
        <v>0</v>
      </c>
      <c r="AX102" s="301">
        <f>Plan!CY58</f>
        <v>0</v>
      </c>
      <c r="AY102" s="301">
        <f>Plan!CY59</f>
        <v>0</v>
      </c>
      <c r="AZ102" s="301">
        <f>Plan!CY60</f>
        <v>0</v>
      </c>
      <c r="BA102" s="301">
        <f>Plan!CY61</f>
        <v>0</v>
      </c>
      <c r="BB102" s="301">
        <f>Plan!CY62</f>
        <v>0</v>
      </c>
      <c r="BC102" s="301">
        <f>Plan!CY63</f>
        <v>0</v>
      </c>
      <c r="BD102" s="301">
        <f>Plan!CY64</f>
        <v>0</v>
      </c>
    </row>
    <row r="103" spans="1:56" ht="6" customHeight="1" x14ac:dyDescent="0.25">
      <c r="A103"/>
      <c r="B103" s="297">
        <f>COUNTIF(Feiertage!$H$3:$H$164,F103)</f>
        <v>0</v>
      </c>
      <c r="C103" s="298">
        <f t="shared" si="3"/>
        <v>7</v>
      </c>
      <c r="D103" s="298">
        <f t="shared" si="4"/>
        <v>4</v>
      </c>
      <c r="E103" s="302"/>
      <c r="F103" s="300">
        <f t="shared" si="5"/>
        <v>42834</v>
      </c>
      <c r="G103" s="301">
        <f>Plan!CZ15</f>
        <v>0</v>
      </c>
      <c r="H103" s="301">
        <f>Plan!CZ16</f>
        <v>0</v>
      </c>
      <c r="I103" s="301">
        <f>Plan!CZ17</f>
        <v>0</v>
      </c>
      <c r="J103" s="301">
        <f>Plan!CZ18</f>
        <v>0</v>
      </c>
      <c r="K103" s="301">
        <f>Plan!CZ19</f>
        <v>0</v>
      </c>
      <c r="L103" s="301">
        <f>Plan!CZ20</f>
        <v>0</v>
      </c>
      <c r="M103" s="301">
        <f>Plan!CZ21</f>
        <v>0</v>
      </c>
      <c r="N103" s="301">
        <f>Plan!CZ22</f>
        <v>0</v>
      </c>
      <c r="O103" s="301">
        <f>Plan!CZ23</f>
        <v>0</v>
      </c>
      <c r="P103" s="301">
        <f>Plan!CZ24</f>
        <v>0</v>
      </c>
      <c r="Q103" s="301">
        <f>Plan!CZ25</f>
        <v>0</v>
      </c>
      <c r="R103" s="301">
        <f>Plan!CZ26</f>
        <v>0</v>
      </c>
      <c r="S103" s="301">
        <f>Plan!CZ27</f>
        <v>0</v>
      </c>
      <c r="T103" s="301">
        <f>Plan!CZ28</f>
        <v>0</v>
      </c>
      <c r="U103" s="301">
        <f>Plan!CZ29</f>
        <v>0</v>
      </c>
      <c r="V103" s="301">
        <f>Plan!CZ30</f>
        <v>0</v>
      </c>
      <c r="W103" s="301">
        <f>Plan!CZ31</f>
        <v>0</v>
      </c>
      <c r="X103" s="301">
        <f>Plan!CZ32</f>
        <v>0</v>
      </c>
      <c r="Y103" s="301">
        <f>Plan!CZ33</f>
        <v>0</v>
      </c>
      <c r="Z103" s="301">
        <f>Plan!CZ34</f>
        <v>0</v>
      </c>
      <c r="AA103" s="301">
        <f>Plan!CZ35</f>
        <v>0</v>
      </c>
      <c r="AB103" s="301">
        <f>Plan!CZ36</f>
        <v>0</v>
      </c>
      <c r="AC103" s="301">
        <f>Plan!CZ37</f>
        <v>0</v>
      </c>
      <c r="AD103" s="301">
        <f>Plan!CZ38</f>
        <v>0</v>
      </c>
      <c r="AE103" s="301">
        <f>Plan!CZ39</f>
        <v>0</v>
      </c>
      <c r="AF103" s="301">
        <f>Plan!CZ40</f>
        <v>0</v>
      </c>
      <c r="AG103" s="301">
        <f>Plan!CZ41</f>
        <v>0</v>
      </c>
      <c r="AH103" s="301">
        <f>Plan!CZ42</f>
        <v>0</v>
      </c>
      <c r="AI103" s="301">
        <f>Plan!CZ43</f>
        <v>0</v>
      </c>
      <c r="AJ103" s="301">
        <f>Plan!CZ44</f>
        <v>0</v>
      </c>
      <c r="AK103" s="301">
        <f>Plan!CZ45</f>
        <v>0</v>
      </c>
      <c r="AL103" s="301">
        <f>Plan!CZ46</f>
        <v>0</v>
      </c>
      <c r="AM103" s="301">
        <f>Plan!CZ47</f>
        <v>0</v>
      </c>
      <c r="AN103" s="301">
        <f>Plan!CZ48</f>
        <v>0</v>
      </c>
      <c r="AO103" s="301">
        <f>Plan!CZ49</f>
        <v>0</v>
      </c>
      <c r="AP103" s="301">
        <f>Plan!CZ50</f>
        <v>0</v>
      </c>
      <c r="AQ103" s="301">
        <f>Plan!CZ51</f>
        <v>0</v>
      </c>
      <c r="AR103" s="301">
        <f>Plan!CZ52</f>
        <v>0</v>
      </c>
      <c r="AS103" s="301">
        <f>Plan!CZ53</f>
        <v>0</v>
      </c>
      <c r="AT103" s="301">
        <f>Plan!CZ54</f>
        <v>0</v>
      </c>
      <c r="AU103" s="301">
        <f>Plan!CZ55</f>
        <v>0</v>
      </c>
      <c r="AV103" s="301">
        <f>Plan!CZ56</f>
        <v>0</v>
      </c>
      <c r="AW103" s="301">
        <f>Plan!CZ57</f>
        <v>0</v>
      </c>
      <c r="AX103" s="301">
        <f>Plan!CZ58</f>
        <v>0</v>
      </c>
      <c r="AY103" s="301">
        <f>Plan!CZ59</f>
        <v>0</v>
      </c>
      <c r="AZ103" s="301">
        <f>Plan!CZ60</f>
        <v>0</v>
      </c>
      <c r="BA103" s="301">
        <f>Plan!CZ61</f>
        <v>0</v>
      </c>
      <c r="BB103" s="301">
        <f>Plan!CZ62</f>
        <v>0</v>
      </c>
      <c r="BC103" s="301">
        <f>Plan!CZ63</f>
        <v>0</v>
      </c>
      <c r="BD103" s="301">
        <f>Plan!CZ64</f>
        <v>0</v>
      </c>
    </row>
    <row r="104" spans="1:56" ht="6" customHeight="1" x14ac:dyDescent="0.25">
      <c r="A104"/>
      <c r="B104" s="297">
        <f>COUNTIF(Feiertage!$H$3:$H$164,F104)</f>
        <v>0</v>
      </c>
      <c r="C104" s="298">
        <f t="shared" si="3"/>
        <v>1</v>
      </c>
      <c r="D104" s="298">
        <f t="shared" si="4"/>
        <v>4</v>
      </c>
      <c r="E104" s="302"/>
      <c r="F104" s="300">
        <f t="shared" si="5"/>
        <v>42835</v>
      </c>
      <c r="G104" s="301">
        <f>Plan!DA15</f>
        <v>0</v>
      </c>
      <c r="H104" s="301">
        <f>Plan!DA16</f>
        <v>0</v>
      </c>
      <c r="I104" s="301">
        <f>Plan!DA17</f>
        <v>0</v>
      </c>
      <c r="J104" s="301">
        <f>Plan!DA18</f>
        <v>0</v>
      </c>
      <c r="K104" s="301">
        <f>Plan!DA19</f>
        <v>0</v>
      </c>
      <c r="L104" s="301">
        <f>Plan!DA20</f>
        <v>0</v>
      </c>
      <c r="M104" s="301">
        <f>Plan!DA21</f>
        <v>0</v>
      </c>
      <c r="N104" s="301">
        <f>Plan!DA22</f>
        <v>0</v>
      </c>
      <c r="O104" s="301">
        <f>Plan!DA23</f>
        <v>0</v>
      </c>
      <c r="P104" s="301">
        <f>Plan!DA24</f>
        <v>0</v>
      </c>
      <c r="Q104" s="301">
        <f>Plan!DA25</f>
        <v>0</v>
      </c>
      <c r="R104" s="301">
        <f>Plan!DA26</f>
        <v>0</v>
      </c>
      <c r="S104" s="301">
        <f>Plan!DA27</f>
        <v>0</v>
      </c>
      <c r="T104" s="301">
        <f>Plan!DA28</f>
        <v>0</v>
      </c>
      <c r="U104" s="301">
        <f>Plan!DA29</f>
        <v>0</v>
      </c>
      <c r="V104" s="301">
        <f>Plan!DA30</f>
        <v>0</v>
      </c>
      <c r="W104" s="301">
        <f>Plan!DA31</f>
        <v>0</v>
      </c>
      <c r="X104" s="301">
        <f>Plan!DA32</f>
        <v>0</v>
      </c>
      <c r="Y104" s="301">
        <f>Plan!DA33</f>
        <v>0</v>
      </c>
      <c r="Z104" s="301">
        <f>Plan!DA34</f>
        <v>0</v>
      </c>
      <c r="AA104" s="301">
        <f>Plan!DA35</f>
        <v>0</v>
      </c>
      <c r="AB104" s="301">
        <f>Plan!DA36</f>
        <v>0</v>
      </c>
      <c r="AC104" s="301">
        <f>Plan!DA37</f>
        <v>0</v>
      </c>
      <c r="AD104" s="301">
        <f>Plan!DA38</f>
        <v>0</v>
      </c>
      <c r="AE104" s="301">
        <f>Plan!DA39</f>
        <v>0</v>
      </c>
      <c r="AF104" s="301">
        <f>Plan!DA40</f>
        <v>0</v>
      </c>
      <c r="AG104" s="301">
        <f>Plan!DA41</f>
        <v>0</v>
      </c>
      <c r="AH104" s="301">
        <f>Plan!DA42</f>
        <v>0</v>
      </c>
      <c r="AI104" s="301">
        <f>Plan!DA43</f>
        <v>0</v>
      </c>
      <c r="AJ104" s="301">
        <f>Plan!DA44</f>
        <v>0</v>
      </c>
      <c r="AK104" s="301">
        <f>Plan!DA45</f>
        <v>0</v>
      </c>
      <c r="AL104" s="301">
        <f>Plan!DA46</f>
        <v>0</v>
      </c>
      <c r="AM104" s="301">
        <f>Plan!DA47</f>
        <v>0</v>
      </c>
      <c r="AN104" s="301">
        <f>Plan!DA48</f>
        <v>0</v>
      </c>
      <c r="AO104" s="301">
        <f>Plan!DA49</f>
        <v>0</v>
      </c>
      <c r="AP104" s="301">
        <f>Plan!DA50</f>
        <v>0</v>
      </c>
      <c r="AQ104" s="301">
        <f>Plan!DA51</f>
        <v>0</v>
      </c>
      <c r="AR104" s="301">
        <f>Plan!DA52</f>
        <v>0</v>
      </c>
      <c r="AS104" s="301">
        <f>Plan!DA53</f>
        <v>0</v>
      </c>
      <c r="AT104" s="301">
        <f>Plan!DA54</f>
        <v>0</v>
      </c>
      <c r="AU104" s="301">
        <f>Plan!DA55</f>
        <v>0</v>
      </c>
      <c r="AV104" s="301">
        <f>Plan!DA56</f>
        <v>0</v>
      </c>
      <c r="AW104" s="301">
        <f>Plan!DA57</f>
        <v>0</v>
      </c>
      <c r="AX104" s="301">
        <f>Plan!DA58</f>
        <v>0</v>
      </c>
      <c r="AY104" s="301">
        <f>Plan!DA59</f>
        <v>0</v>
      </c>
      <c r="AZ104" s="301">
        <f>Plan!DA60</f>
        <v>0</v>
      </c>
      <c r="BA104" s="301">
        <f>Plan!DA61</f>
        <v>0</v>
      </c>
      <c r="BB104" s="301">
        <f>Plan!DA62</f>
        <v>0</v>
      </c>
      <c r="BC104" s="301">
        <f>Plan!DA63</f>
        <v>0</v>
      </c>
      <c r="BD104" s="301">
        <f>Plan!DA64</f>
        <v>0</v>
      </c>
    </row>
    <row r="105" spans="1:56" ht="6" customHeight="1" x14ac:dyDescent="0.25">
      <c r="A105"/>
      <c r="B105" s="297">
        <f>COUNTIF(Feiertage!$H$3:$H$164,F105)</f>
        <v>0</v>
      </c>
      <c r="C105" s="298">
        <f t="shared" si="3"/>
        <v>2</v>
      </c>
      <c r="D105" s="298">
        <f t="shared" si="4"/>
        <v>4</v>
      </c>
      <c r="E105" s="302"/>
      <c r="F105" s="300">
        <f t="shared" si="5"/>
        <v>42836</v>
      </c>
      <c r="G105" s="301">
        <f>Plan!DB15</f>
        <v>0</v>
      </c>
      <c r="H105" s="301">
        <f>Plan!DB16</f>
        <v>0</v>
      </c>
      <c r="I105" s="301">
        <f>Plan!DB17</f>
        <v>0</v>
      </c>
      <c r="J105" s="301">
        <f>Plan!DB18</f>
        <v>0</v>
      </c>
      <c r="K105" s="301">
        <f>Plan!DB19</f>
        <v>0</v>
      </c>
      <c r="L105" s="301">
        <f>Plan!DB20</f>
        <v>0</v>
      </c>
      <c r="M105" s="301">
        <f>Plan!DB21</f>
        <v>0</v>
      </c>
      <c r="N105" s="301">
        <f>Plan!DB22</f>
        <v>0</v>
      </c>
      <c r="O105" s="301">
        <f>Plan!DB23</f>
        <v>0</v>
      </c>
      <c r="P105" s="301">
        <f>Plan!DB24</f>
        <v>0</v>
      </c>
      <c r="Q105" s="301">
        <f>Plan!DB25</f>
        <v>0</v>
      </c>
      <c r="R105" s="301">
        <f>Plan!DB26</f>
        <v>0</v>
      </c>
      <c r="S105" s="301">
        <f>Plan!DB27</f>
        <v>0</v>
      </c>
      <c r="T105" s="301">
        <f>Plan!DB28</f>
        <v>0</v>
      </c>
      <c r="U105" s="301">
        <f>Plan!DB29</f>
        <v>0</v>
      </c>
      <c r="V105" s="301">
        <f>Plan!DB30</f>
        <v>0</v>
      </c>
      <c r="W105" s="301">
        <f>Plan!DB31</f>
        <v>0</v>
      </c>
      <c r="X105" s="301">
        <f>Plan!DB32</f>
        <v>0</v>
      </c>
      <c r="Y105" s="301">
        <f>Plan!DB33</f>
        <v>0</v>
      </c>
      <c r="Z105" s="301">
        <f>Plan!DB34</f>
        <v>0</v>
      </c>
      <c r="AA105" s="301">
        <f>Plan!DB35</f>
        <v>0</v>
      </c>
      <c r="AB105" s="301">
        <f>Plan!DB36</f>
        <v>0</v>
      </c>
      <c r="AC105" s="301">
        <f>Plan!DB37</f>
        <v>0</v>
      </c>
      <c r="AD105" s="301">
        <f>Plan!DB38</f>
        <v>0</v>
      </c>
      <c r="AE105" s="301">
        <f>Plan!DB39</f>
        <v>0</v>
      </c>
      <c r="AF105" s="301">
        <f>Plan!DB40</f>
        <v>0</v>
      </c>
      <c r="AG105" s="301">
        <f>Plan!DB41</f>
        <v>0</v>
      </c>
      <c r="AH105" s="301">
        <f>Plan!DB42</f>
        <v>0</v>
      </c>
      <c r="AI105" s="301">
        <f>Plan!DB43</f>
        <v>0</v>
      </c>
      <c r="AJ105" s="301">
        <f>Plan!DB44</f>
        <v>0</v>
      </c>
      <c r="AK105" s="301">
        <f>Plan!DB45</f>
        <v>0</v>
      </c>
      <c r="AL105" s="301">
        <f>Plan!DB46</f>
        <v>0</v>
      </c>
      <c r="AM105" s="301">
        <f>Plan!DB47</f>
        <v>0</v>
      </c>
      <c r="AN105" s="301">
        <f>Plan!DB48</f>
        <v>0</v>
      </c>
      <c r="AO105" s="301">
        <f>Plan!DB49</f>
        <v>0</v>
      </c>
      <c r="AP105" s="301">
        <f>Plan!DB50</f>
        <v>0</v>
      </c>
      <c r="AQ105" s="301">
        <f>Plan!DB51</f>
        <v>0</v>
      </c>
      <c r="AR105" s="301">
        <f>Plan!DB52</f>
        <v>0</v>
      </c>
      <c r="AS105" s="301">
        <f>Plan!DB53</f>
        <v>0</v>
      </c>
      <c r="AT105" s="301">
        <f>Plan!DB54</f>
        <v>0</v>
      </c>
      <c r="AU105" s="301">
        <f>Plan!DB55</f>
        <v>0</v>
      </c>
      <c r="AV105" s="301">
        <f>Plan!DB56</f>
        <v>0</v>
      </c>
      <c r="AW105" s="301">
        <f>Plan!DB57</f>
        <v>0</v>
      </c>
      <c r="AX105" s="301">
        <f>Plan!DB58</f>
        <v>0</v>
      </c>
      <c r="AY105" s="301">
        <f>Plan!DB59</f>
        <v>0</v>
      </c>
      <c r="AZ105" s="301">
        <f>Plan!DB60</f>
        <v>0</v>
      </c>
      <c r="BA105" s="301">
        <f>Plan!DB61</f>
        <v>0</v>
      </c>
      <c r="BB105" s="301">
        <f>Plan!DB62</f>
        <v>0</v>
      </c>
      <c r="BC105" s="301">
        <f>Plan!DB63</f>
        <v>0</v>
      </c>
      <c r="BD105" s="301">
        <f>Plan!DB64</f>
        <v>0</v>
      </c>
    </row>
    <row r="106" spans="1:56" ht="6" customHeight="1" x14ac:dyDescent="0.25">
      <c r="A106"/>
      <c r="B106" s="297">
        <f>COUNTIF(Feiertage!$H$3:$H$164,F106)</f>
        <v>0</v>
      </c>
      <c r="C106" s="298">
        <f t="shared" si="3"/>
        <v>3</v>
      </c>
      <c r="D106" s="298">
        <f t="shared" si="4"/>
        <v>4</v>
      </c>
      <c r="E106" s="302"/>
      <c r="F106" s="300">
        <f t="shared" si="5"/>
        <v>42837</v>
      </c>
      <c r="G106" s="301">
        <f>Plan!DC15</f>
        <v>0</v>
      </c>
      <c r="H106" s="301">
        <f>Plan!DC16</f>
        <v>0</v>
      </c>
      <c r="I106" s="301">
        <f>Plan!DC17</f>
        <v>0</v>
      </c>
      <c r="J106" s="301">
        <f>Plan!DC18</f>
        <v>0</v>
      </c>
      <c r="K106" s="301">
        <f>Plan!DC19</f>
        <v>0</v>
      </c>
      <c r="L106" s="301">
        <f>Plan!DC20</f>
        <v>0</v>
      </c>
      <c r="M106" s="301">
        <f>Plan!DC21</f>
        <v>0</v>
      </c>
      <c r="N106" s="301">
        <f>Plan!DC22</f>
        <v>0</v>
      </c>
      <c r="O106" s="301">
        <f>Plan!DC23</f>
        <v>0</v>
      </c>
      <c r="P106" s="301">
        <f>Plan!DC24</f>
        <v>0</v>
      </c>
      <c r="Q106" s="301">
        <f>Plan!DC25</f>
        <v>0</v>
      </c>
      <c r="R106" s="301">
        <f>Plan!DC26</f>
        <v>0</v>
      </c>
      <c r="S106" s="301">
        <f>Plan!DC27</f>
        <v>0</v>
      </c>
      <c r="T106" s="301">
        <f>Plan!DC28</f>
        <v>0</v>
      </c>
      <c r="U106" s="301">
        <f>Plan!DC29</f>
        <v>0</v>
      </c>
      <c r="V106" s="301">
        <f>Plan!DC30</f>
        <v>0</v>
      </c>
      <c r="W106" s="301">
        <f>Plan!DC31</f>
        <v>0</v>
      </c>
      <c r="X106" s="301">
        <f>Plan!DC32</f>
        <v>0</v>
      </c>
      <c r="Y106" s="301">
        <f>Plan!DC33</f>
        <v>0</v>
      </c>
      <c r="Z106" s="301">
        <f>Plan!DC34</f>
        <v>0</v>
      </c>
      <c r="AA106" s="301">
        <f>Plan!DC35</f>
        <v>0</v>
      </c>
      <c r="AB106" s="301">
        <f>Plan!DC36</f>
        <v>0</v>
      </c>
      <c r="AC106" s="301">
        <f>Plan!DC37</f>
        <v>0</v>
      </c>
      <c r="AD106" s="301">
        <f>Plan!DC38</f>
        <v>0</v>
      </c>
      <c r="AE106" s="301">
        <f>Plan!DC39</f>
        <v>0</v>
      </c>
      <c r="AF106" s="301">
        <f>Plan!DC40</f>
        <v>0</v>
      </c>
      <c r="AG106" s="301">
        <f>Plan!DC41</f>
        <v>0</v>
      </c>
      <c r="AH106" s="301">
        <f>Plan!DC42</f>
        <v>0</v>
      </c>
      <c r="AI106" s="301">
        <f>Plan!DC43</f>
        <v>0</v>
      </c>
      <c r="AJ106" s="301">
        <f>Plan!DC44</f>
        <v>0</v>
      </c>
      <c r="AK106" s="301">
        <f>Plan!DC45</f>
        <v>0</v>
      </c>
      <c r="AL106" s="301">
        <f>Plan!DC46</f>
        <v>0</v>
      </c>
      <c r="AM106" s="301">
        <f>Plan!DC47</f>
        <v>0</v>
      </c>
      <c r="AN106" s="301">
        <f>Plan!DC48</f>
        <v>0</v>
      </c>
      <c r="AO106" s="301">
        <f>Plan!DC49</f>
        <v>0</v>
      </c>
      <c r="AP106" s="301">
        <f>Plan!DC50</f>
        <v>0</v>
      </c>
      <c r="AQ106" s="301">
        <f>Plan!DC51</f>
        <v>0</v>
      </c>
      <c r="AR106" s="301">
        <f>Plan!DC52</f>
        <v>0</v>
      </c>
      <c r="AS106" s="301">
        <f>Plan!DC53</f>
        <v>0</v>
      </c>
      <c r="AT106" s="301">
        <f>Plan!DC54</f>
        <v>0</v>
      </c>
      <c r="AU106" s="301">
        <f>Plan!DC55</f>
        <v>0</v>
      </c>
      <c r="AV106" s="301">
        <f>Plan!DC56</f>
        <v>0</v>
      </c>
      <c r="AW106" s="301">
        <f>Plan!DC57</f>
        <v>0</v>
      </c>
      <c r="AX106" s="301">
        <f>Plan!DC58</f>
        <v>0</v>
      </c>
      <c r="AY106" s="301">
        <f>Plan!DC59</f>
        <v>0</v>
      </c>
      <c r="AZ106" s="301">
        <f>Plan!DC60</f>
        <v>0</v>
      </c>
      <c r="BA106" s="301">
        <f>Plan!DC61</f>
        <v>0</v>
      </c>
      <c r="BB106" s="301">
        <f>Plan!DC62</f>
        <v>0</v>
      </c>
      <c r="BC106" s="301">
        <f>Plan!DC63</f>
        <v>0</v>
      </c>
      <c r="BD106" s="301">
        <f>Plan!DC64</f>
        <v>0</v>
      </c>
    </row>
    <row r="107" spans="1:56" ht="6" customHeight="1" x14ac:dyDescent="0.25">
      <c r="A107"/>
      <c r="B107" s="297">
        <f>COUNTIF(Feiertage!$H$3:$H$164,F107)</f>
        <v>0</v>
      </c>
      <c r="C107" s="298">
        <f t="shared" si="3"/>
        <v>4</v>
      </c>
      <c r="D107" s="298">
        <f t="shared" si="4"/>
        <v>4</v>
      </c>
      <c r="E107" s="302" t="s">
        <v>168</v>
      </c>
      <c r="F107" s="300">
        <f t="shared" si="5"/>
        <v>42838</v>
      </c>
      <c r="G107" s="301">
        <f>Plan!DD15</f>
        <v>0</v>
      </c>
      <c r="H107" s="301">
        <f>Plan!DD16</f>
        <v>0</v>
      </c>
      <c r="I107" s="301">
        <f>Plan!DD17</f>
        <v>0</v>
      </c>
      <c r="J107" s="301">
        <f>Plan!DD18</f>
        <v>0</v>
      </c>
      <c r="K107" s="301">
        <f>Plan!DD19</f>
        <v>0</v>
      </c>
      <c r="L107" s="301">
        <f>Plan!DD20</f>
        <v>0</v>
      </c>
      <c r="M107" s="301">
        <f>Plan!DD21</f>
        <v>0</v>
      </c>
      <c r="N107" s="301">
        <f>Plan!DD22</f>
        <v>0</v>
      </c>
      <c r="O107" s="301">
        <f>Plan!DD23</f>
        <v>0</v>
      </c>
      <c r="P107" s="301">
        <f>Plan!DD24</f>
        <v>0</v>
      </c>
      <c r="Q107" s="301">
        <f>Plan!DD25</f>
        <v>0</v>
      </c>
      <c r="R107" s="301">
        <f>Plan!DD26</f>
        <v>0</v>
      </c>
      <c r="S107" s="301">
        <f>Plan!DD27</f>
        <v>0</v>
      </c>
      <c r="T107" s="301">
        <f>Plan!DD28</f>
        <v>0</v>
      </c>
      <c r="U107" s="301">
        <f>Plan!DD29</f>
        <v>0</v>
      </c>
      <c r="V107" s="301">
        <f>Plan!DD30</f>
        <v>0</v>
      </c>
      <c r="W107" s="301">
        <f>Plan!DD31</f>
        <v>0</v>
      </c>
      <c r="X107" s="301">
        <f>Plan!DD32</f>
        <v>0</v>
      </c>
      <c r="Y107" s="301">
        <f>Plan!DD33</f>
        <v>0</v>
      </c>
      <c r="Z107" s="301">
        <f>Plan!DD34</f>
        <v>0</v>
      </c>
      <c r="AA107" s="301">
        <f>Plan!DD35</f>
        <v>0</v>
      </c>
      <c r="AB107" s="301">
        <f>Plan!DD36</f>
        <v>0</v>
      </c>
      <c r="AC107" s="301">
        <f>Plan!DD37</f>
        <v>0</v>
      </c>
      <c r="AD107" s="301">
        <f>Plan!DD38</f>
        <v>0</v>
      </c>
      <c r="AE107" s="301">
        <f>Plan!DD39</f>
        <v>0</v>
      </c>
      <c r="AF107" s="301">
        <f>Plan!DD40</f>
        <v>0</v>
      </c>
      <c r="AG107" s="301">
        <f>Plan!DD41</f>
        <v>0</v>
      </c>
      <c r="AH107" s="301">
        <f>Plan!DD42</f>
        <v>0</v>
      </c>
      <c r="AI107" s="301">
        <f>Plan!DD43</f>
        <v>0</v>
      </c>
      <c r="AJ107" s="301">
        <f>Plan!DD44</f>
        <v>0</v>
      </c>
      <c r="AK107" s="301">
        <f>Plan!DD45</f>
        <v>0</v>
      </c>
      <c r="AL107" s="301">
        <f>Plan!DD46</f>
        <v>0</v>
      </c>
      <c r="AM107" s="301">
        <f>Plan!DD47</f>
        <v>0</v>
      </c>
      <c r="AN107" s="301">
        <f>Plan!DD48</f>
        <v>0</v>
      </c>
      <c r="AO107" s="301">
        <f>Plan!DD49</f>
        <v>0</v>
      </c>
      <c r="AP107" s="301">
        <f>Plan!DD50</f>
        <v>0</v>
      </c>
      <c r="AQ107" s="301">
        <f>Plan!DD51</f>
        <v>0</v>
      </c>
      <c r="AR107" s="301">
        <f>Plan!DD52</f>
        <v>0</v>
      </c>
      <c r="AS107" s="301">
        <f>Plan!DD53</f>
        <v>0</v>
      </c>
      <c r="AT107" s="301">
        <f>Plan!DD54</f>
        <v>0</v>
      </c>
      <c r="AU107" s="301">
        <f>Plan!DD55</f>
        <v>0</v>
      </c>
      <c r="AV107" s="301">
        <f>Plan!DD56</f>
        <v>0</v>
      </c>
      <c r="AW107" s="301">
        <f>Plan!DD57</f>
        <v>0</v>
      </c>
      <c r="AX107" s="301">
        <f>Plan!DD58</f>
        <v>0</v>
      </c>
      <c r="AY107" s="301">
        <f>Plan!DD59</f>
        <v>0</v>
      </c>
      <c r="AZ107" s="301">
        <f>Plan!DD60</f>
        <v>0</v>
      </c>
      <c r="BA107" s="301">
        <f>Plan!DD61</f>
        <v>0</v>
      </c>
      <c r="BB107" s="301">
        <f>Plan!DD62</f>
        <v>0</v>
      </c>
      <c r="BC107" s="301">
        <f>Plan!DD63</f>
        <v>0</v>
      </c>
      <c r="BD107" s="301">
        <f>Plan!DD64</f>
        <v>0</v>
      </c>
    </row>
    <row r="108" spans="1:56" ht="6" customHeight="1" x14ac:dyDescent="0.25">
      <c r="A108"/>
      <c r="B108" s="297">
        <f>COUNTIF(Feiertage!$H$3:$H$164,F108)</f>
        <v>0</v>
      </c>
      <c r="C108" s="298">
        <f t="shared" si="3"/>
        <v>5</v>
      </c>
      <c r="D108" s="298">
        <f t="shared" si="4"/>
        <v>4</v>
      </c>
      <c r="E108" s="302" t="s">
        <v>178</v>
      </c>
      <c r="F108" s="300">
        <f t="shared" si="5"/>
        <v>42839</v>
      </c>
      <c r="G108" s="301">
        <f>Plan!DE15</f>
        <v>0</v>
      </c>
      <c r="H108" s="301">
        <f>Plan!DE16</f>
        <v>0</v>
      </c>
      <c r="I108" s="301">
        <f>Plan!DE17</f>
        <v>0</v>
      </c>
      <c r="J108" s="301">
        <f>Plan!DE18</f>
        <v>0</v>
      </c>
      <c r="K108" s="301">
        <f>Plan!DE19</f>
        <v>0</v>
      </c>
      <c r="L108" s="301">
        <f>Plan!DE20</f>
        <v>0</v>
      </c>
      <c r="M108" s="301">
        <f>Plan!DE21</f>
        <v>0</v>
      </c>
      <c r="N108" s="301">
        <f>Plan!DE22</f>
        <v>0</v>
      </c>
      <c r="O108" s="301">
        <f>Plan!DE23</f>
        <v>0</v>
      </c>
      <c r="P108" s="301">
        <f>Plan!DE24</f>
        <v>0</v>
      </c>
      <c r="Q108" s="301">
        <f>Plan!DE25</f>
        <v>0</v>
      </c>
      <c r="R108" s="301">
        <f>Plan!DE26</f>
        <v>0</v>
      </c>
      <c r="S108" s="301">
        <f>Plan!DE27</f>
        <v>0</v>
      </c>
      <c r="T108" s="301">
        <f>Plan!DE28</f>
        <v>0</v>
      </c>
      <c r="U108" s="301">
        <f>Plan!DE29</f>
        <v>0</v>
      </c>
      <c r="V108" s="301">
        <f>Plan!DE30</f>
        <v>0</v>
      </c>
      <c r="W108" s="301">
        <f>Plan!DE31</f>
        <v>0</v>
      </c>
      <c r="X108" s="301">
        <f>Plan!DE32</f>
        <v>0</v>
      </c>
      <c r="Y108" s="301">
        <f>Plan!DE33</f>
        <v>0</v>
      </c>
      <c r="Z108" s="301">
        <f>Plan!DE34</f>
        <v>0</v>
      </c>
      <c r="AA108" s="301">
        <f>Plan!DE35</f>
        <v>0</v>
      </c>
      <c r="AB108" s="301">
        <f>Plan!DE36</f>
        <v>0</v>
      </c>
      <c r="AC108" s="301">
        <f>Plan!DE37</f>
        <v>0</v>
      </c>
      <c r="AD108" s="301">
        <f>Plan!DE38</f>
        <v>0</v>
      </c>
      <c r="AE108" s="301">
        <f>Plan!DE39</f>
        <v>0</v>
      </c>
      <c r="AF108" s="301">
        <f>Plan!DE40</f>
        <v>0</v>
      </c>
      <c r="AG108" s="301">
        <f>Plan!DE41</f>
        <v>0</v>
      </c>
      <c r="AH108" s="301">
        <f>Plan!DE42</f>
        <v>0</v>
      </c>
      <c r="AI108" s="301">
        <f>Plan!DE43</f>
        <v>0</v>
      </c>
      <c r="AJ108" s="301">
        <f>Plan!DE44</f>
        <v>0</v>
      </c>
      <c r="AK108" s="301">
        <f>Plan!DE45</f>
        <v>0</v>
      </c>
      <c r="AL108" s="301">
        <f>Plan!DE46</f>
        <v>0</v>
      </c>
      <c r="AM108" s="301">
        <f>Plan!DE47</f>
        <v>0</v>
      </c>
      <c r="AN108" s="301">
        <f>Plan!DE48</f>
        <v>0</v>
      </c>
      <c r="AO108" s="301">
        <f>Plan!DE49</f>
        <v>0</v>
      </c>
      <c r="AP108" s="301">
        <f>Plan!DE50</f>
        <v>0</v>
      </c>
      <c r="AQ108" s="301">
        <f>Plan!DE51</f>
        <v>0</v>
      </c>
      <c r="AR108" s="301">
        <f>Plan!DE52</f>
        <v>0</v>
      </c>
      <c r="AS108" s="301">
        <f>Plan!DE53</f>
        <v>0</v>
      </c>
      <c r="AT108" s="301">
        <f>Plan!DE54</f>
        <v>0</v>
      </c>
      <c r="AU108" s="301">
        <f>Plan!DE55</f>
        <v>0</v>
      </c>
      <c r="AV108" s="301">
        <f>Plan!DE56</f>
        <v>0</v>
      </c>
      <c r="AW108" s="301">
        <f>Plan!DE57</f>
        <v>0</v>
      </c>
      <c r="AX108" s="301">
        <f>Plan!DE58</f>
        <v>0</v>
      </c>
      <c r="AY108" s="301">
        <f>Plan!DE59</f>
        <v>0</v>
      </c>
      <c r="AZ108" s="301">
        <f>Plan!DE60</f>
        <v>0</v>
      </c>
      <c r="BA108" s="301">
        <f>Plan!DE61</f>
        <v>0</v>
      </c>
      <c r="BB108" s="301">
        <f>Plan!DE62</f>
        <v>0</v>
      </c>
      <c r="BC108" s="301">
        <f>Plan!DE63</f>
        <v>0</v>
      </c>
      <c r="BD108" s="301">
        <f>Plan!DE64</f>
        <v>0</v>
      </c>
    </row>
    <row r="109" spans="1:56" ht="6" customHeight="1" x14ac:dyDescent="0.25">
      <c r="A109"/>
      <c r="B109" s="297">
        <f>COUNTIF(Feiertage!$H$3:$H$164,F109)</f>
        <v>0</v>
      </c>
      <c r="C109" s="298">
        <f t="shared" si="3"/>
        <v>6</v>
      </c>
      <c r="D109" s="298">
        <f t="shared" si="4"/>
        <v>4</v>
      </c>
      <c r="E109" s="302" t="s">
        <v>171</v>
      </c>
      <c r="F109" s="300">
        <f t="shared" si="5"/>
        <v>42840</v>
      </c>
      <c r="G109" s="301">
        <f>Plan!DF15</f>
        <v>0</v>
      </c>
      <c r="H109" s="301">
        <f>Plan!DF16</f>
        <v>0</v>
      </c>
      <c r="I109" s="301">
        <f>Plan!DF17</f>
        <v>0</v>
      </c>
      <c r="J109" s="301">
        <f>Plan!DF18</f>
        <v>0</v>
      </c>
      <c r="K109" s="301">
        <f>Plan!DF19</f>
        <v>0</v>
      </c>
      <c r="L109" s="301">
        <f>Plan!DF20</f>
        <v>0</v>
      </c>
      <c r="M109" s="301">
        <f>Plan!DF21</f>
        <v>0</v>
      </c>
      <c r="N109" s="301">
        <f>Plan!DF22</f>
        <v>0</v>
      </c>
      <c r="O109" s="301">
        <f>Plan!DF23</f>
        <v>0</v>
      </c>
      <c r="P109" s="301">
        <f>Plan!DF24</f>
        <v>0</v>
      </c>
      <c r="Q109" s="301">
        <f>Plan!DF25</f>
        <v>0</v>
      </c>
      <c r="R109" s="301">
        <f>Plan!DF26</f>
        <v>0</v>
      </c>
      <c r="S109" s="301">
        <f>Plan!DF27</f>
        <v>0</v>
      </c>
      <c r="T109" s="301">
        <f>Plan!DF28</f>
        <v>0</v>
      </c>
      <c r="U109" s="301">
        <f>Plan!DF29</f>
        <v>0</v>
      </c>
      <c r="V109" s="301">
        <f>Plan!DF30</f>
        <v>0</v>
      </c>
      <c r="W109" s="301">
        <f>Plan!DF31</f>
        <v>0</v>
      </c>
      <c r="X109" s="301">
        <f>Plan!DF32</f>
        <v>0</v>
      </c>
      <c r="Y109" s="301">
        <f>Plan!DF33</f>
        <v>0</v>
      </c>
      <c r="Z109" s="301">
        <f>Plan!DF34</f>
        <v>0</v>
      </c>
      <c r="AA109" s="301">
        <f>Plan!DF35</f>
        <v>0</v>
      </c>
      <c r="AB109" s="301">
        <f>Plan!DF36</f>
        <v>0</v>
      </c>
      <c r="AC109" s="301">
        <f>Plan!DF37</f>
        <v>0</v>
      </c>
      <c r="AD109" s="301">
        <f>Plan!DF38</f>
        <v>0</v>
      </c>
      <c r="AE109" s="301">
        <f>Plan!DF39</f>
        <v>0</v>
      </c>
      <c r="AF109" s="301">
        <f>Plan!DF40</f>
        <v>0</v>
      </c>
      <c r="AG109" s="301">
        <f>Plan!DF41</f>
        <v>0</v>
      </c>
      <c r="AH109" s="301">
        <f>Plan!DF42</f>
        <v>0</v>
      </c>
      <c r="AI109" s="301">
        <f>Plan!DF43</f>
        <v>0</v>
      </c>
      <c r="AJ109" s="301">
        <f>Plan!DF44</f>
        <v>0</v>
      </c>
      <c r="AK109" s="301">
        <f>Plan!DF45</f>
        <v>0</v>
      </c>
      <c r="AL109" s="301">
        <f>Plan!DF46</f>
        <v>0</v>
      </c>
      <c r="AM109" s="301">
        <f>Plan!DF47</f>
        <v>0</v>
      </c>
      <c r="AN109" s="301">
        <f>Plan!DF48</f>
        <v>0</v>
      </c>
      <c r="AO109" s="301">
        <f>Plan!DF49</f>
        <v>0</v>
      </c>
      <c r="AP109" s="301">
        <f>Plan!DF50</f>
        <v>0</v>
      </c>
      <c r="AQ109" s="301">
        <f>Plan!DF51</f>
        <v>0</v>
      </c>
      <c r="AR109" s="301">
        <f>Plan!DF52</f>
        <v>0</v>
      </c>
      <c r="AS109" s="301">
        <f>Plan!DF53</f>
        <v>0</v>
      </c>
      <c r="AT109" s="301">
        <f>Plan!DF54</f>
        <v>0</v>
      </c>
      <c r="AU109" s="301">
        <f>Plan!DF55</f>
        <v>0</v>
      </c>
      <c r="AV109" s="301">
        <f>Plan!DF56</f>
        <v>0</v>
      </c>
      <c r="AW109" s="301">
        <f>Plan!DF57</f>
        <v>0</v>
      </c>
      <c r="AX109" s="301">
        <f>Plan!DF58</f>
        <v>0</v>
      </c>
      <c r="AY109" s="301">
        <f>Plan!DF59</f>
        <v>0</v>
      </c>
      <c r="AZ109" s="301">
        <f>Plan!DF60</f>
        <v>0</v>
      </c>
      <c r="BA109" s="301">
        <f>Plan!DF61</f>
        <v>0</v>
      </c>
      <c r="BB109" s="301">
        <f>Plan!DF62</f>
        <v>0</v>
      </c>
      <c r="BC109" s="301">
        <f>Plan!DF63</f>
        <v>0</v>
      </c>
      <c r="BD109" s="301">
        <f>Plan!DF64</f>
        <v>0</v>
      </c>
    </row>
    <row r="110" spans="1:56" ht="6" customHeight="1" x14ac:dyDescent="0.25">
      <c r="A110"/>
      <c r="B110" s="297">
        <f>COUNTIF(Feiertage!$H$3:$H$164,F110)</f>
        <v>0</v>
      </c>
      <c r="C110" s="298">
        <f t="shared" si="3"/>
        <v>7</v>
      </c>
      <c r="D110" s="298">
        <f t="shared" si="4"/>
        <v>4</v>
      </c>
      <c r="E110" s="302" t="s">
        <v>179</v>
      </c>
      <c r="F110" s="300">
        <f t="shared" si="5"/>
        <v>42841</v>
      </c>
      <c r="G110" s="301">
        <f>Plan!DG15</f>
        <v>0</v>
      </c>
      <c r="H110" s="301">
        <f>Plan!DG16</f>
        <v>0</v>
      </c>
      <c r="I110" s="301">
        <f>Plan!DG17</f>
        <v>0</v>
      </c>
      <c r="J110" s="301">
        <f>Plan!DG18</f>
        <v>0</v>
      </c>
      <c r="K110" s="301">
        <f>Plan!DG19</f>
        <v>0</v>
      </c>
      <c r="L110" s="301">
        <f>Plan!DG20</f>
        <v>0</v>
      </c>
      <c r="M110" s="301">
        <f>Plan!DG21</f>
        <v>0</v>
      </c>
      <c r="N110" s="301">
        <f>Plan!DG22</f>
        <v>0</v>
      </c>
      <c r="O110" s="301">
        <f>Plan!DG23</f>
        <v>0</v>
      </c>
      <c r="P110" s="301">
        <f>Plan!DG24</f>
        <v>0</v>
      </c>
      <c r="Q110" s="301">
        <f>Plan!DG25</f>
        <v>0</v>
      </c>
      <c r="R110" s="301">
        <f>Plan!DG26</f>
        <v>0</v>
      </c>
      <c r="S110" s="301">
        <f>Plan!DG27</f>
        <v>0</v>
      </c>
      <c r="T110" s="301">
        <f>Plan!DG28</f>
        <v>0</v>
      </c>
      <c r="U110" s="301">
        <f>Plan!DG29</f>
        <v>0</v>
      </c>
      <c r="V110" s="301">
        <f>Plan!DG30</f>
        <v>0</v>
      </c>
      <c r="W110" s="301">
        <f>Plan!DG31</f>
        <v>0</v>
      </c>
      <c r="X110" s="301">
        <f>Plan!DG32</f>
        <v>0</v>
      </c>
      <c r="Y110" s="301">
        <f>Plan!DG33</f>
        <v>0</v>
      </c>
      <c r="Z110" s="301">
        <f>Plan!DG34</f>
        <v>0</v>
      </c>
      <c r="AA110" s="301">
        <f>Plan!DG35</f>
        <v>0</v>
      </c>
      <c r="AB110" s="301">
        <f>Plan!DG36</f>
        <v>0</v>
      </c>
      <c r="AC110" s="301">
        <f>Plan!DG37</f>
        <v>0</v>
      </c>
      <c r="AD110" s="301">
        <f>Plan!DG38</f>
        <v>0</v>
      </c>
      <c r="AE110" s="301">
        <f>Plan!DG39</f>
        <v>0</v>
      </c>
      <c r="AF110" s="301">
        <f>Plan!DG40</f>
        <v>0</v>
      </c>
      <c r="AG110" s="301">
        <f>Plan!DG41</f>
        <v>0</v>
      </c>
      <c r="AH110" s="301">
        <f>Plan!DG42</f>
        <v>0</v>
      </c>
      <c r="AI110" s="301">
        <f>Plan!DG43</f>
        <v>0</v>
      </c>
      <c r="AJ110" s="301">
        <f>Plan!DG44</f>
        <v>0</v>
      </c>
      <c r="AK110" s="301">
        <f>Plan!DG45</f>
        <v>0</v>
      </c>
      <c r="AL110" s="301">
        <f>Plan!DG46</f>
        <v>0</v>
      </c>
      <c r="AM110" s="301">
        <f>Plan!DG47</f>
        <v>0</v>
      </c>
      <c r="AN110" s="301">
        <f>Plan!DG48</f>
        <v>0</v>
      </c>
      <c r="AO110" s="301">
        <f>Plan!DG49</f>
        <v>0</v>
      </c>
      <c r="AP110" s="301">
        <f>Plan!DG50</f>
        <v>0</v>
      </c>
      <c r="AQ110" s="301">
        <f>Plan!DG51</f>
        <v>0</v>
      </c>
      <c r="AR110" s="301">
        <f>Plan!DG52</f>
        <v>0</v>
      </c>
      <c r="AS110" s="301">
        <f>Plan!DG53</f>
        <v>0</v>
      </c>
      <c r="AT110" s="301">
        <f>Plan!DG54</f>
        <v>0</v>
      </c>
      <c r="AU110" s="301">
        <f>Plan!DG55</f>
        <v>0</v>
      </c>
      <c r="AV110" s="301">
        <f>Plan!DG56</f>
        <v>0</v>
      </c>
      <c r="AW110" s="301">
        <f>Plan!DG57</f>
        <v>0</v>
      </c>
      <c r="AX110" s="301">
        <f>Plan!DG58</f>
        <v>0</v>
      </c>
      <c r="AY110" s="301">
        <f>Plan!DG59</f>
        <v>0</v>
      </c>
      <c r="AZ110" s="301">
        <f>Plan!DG60</f>
        <v>0</v>
      </c>
      <c r="BA110" s="301">
        <f>Plan!DG61</f>
        <v>0</v>
      </c>
      <c r="BB110" s="301">
        <f>Plan!DG62</f>
        <v>0</v>
      </c>
      <c r="BC110" s="301">
        <f>Plan!DG63</f>
        <v>0</v>
      </c>
      <c r="BD110" s="301">
        <f>Plan!DG64</f>
        <v>0</v>
      </c>
    </row>
    <row r="111" spans="1:56" ht="6" customHeight="1" x14ac:dyDescent="0.25">
      <c r="A111"/>
      <c r="B111" s="297">
        <f>COUNTIF(Feiertage!$H$3:$H$164,F111)</f>
        <v>1</v>
      </c>
      <c r="C111" s="298">
        <f t="shared" si="3"/>
        <v>1</v>
      </c>
      <c r="D111" s="298">
        <f t="shared" si="4"/>
        <v>4</v>
      </c>
      <c r="E111" s="302" t="s">
        <v>180</v>
      </c>
      <c r="F111" s="300">
        <f t="shared" si="5"/>
        <v>42842</v>
      </c>
      <c r="G111" s="301">
        <f>Plan!DH15</f>
        <v>0</v>
      </c>
      <c r="H111" s="301">
        <f>Plan!DH16</f>
        <v>0</v>
      </c>
      <c r="I111" s="301">
        <f>Plan!DH17</f>
        <v>0</v>
      </c>
      <c r="J111" s="301">
        <f>Plan!DH18</f>
        <v>0</v>
      </c>
      <c r="K111" s="301">
        <f>Plan!DH19</f>
        <v>0</v>
      </c>
      <c r="L111" s="301">
        <f>Plan!DH20</f>
        <v>0</v>
      </c>
      <c r="M111" s="301">
        <f>Plan!DH21</f>
        <v>0</v>
      </c>
      <c r="N111" s="301">
        <f>Plan!DH22</f>
        <v>0</v>
      </c>
      <c r="O111" s="301">
        <f>Plan!DH23</f>
        <v>0</v>
      </c>
      <c r="P111" s="301">
        <f>Plan!DH24</f>
        <v>0</v>
      </c>
      <c r="Q111" s="301">
        <f>Plan!DH25</f>
        <v>0</v>
      </c>
      <c r="R111" s="301">
        <f>Plan!DH26</f>
        <v>0</v>
      </c>
      <c r="S111" s="301">
        <f>Plan!DH27</f>
        <v>0</v>
      </c>
      <c r="T111" s="301">
        <f>Plan!DH28</f>
        <v>0</v>
      </c>
      <c r="U111" s="301">
        <f>Plan!DH29</f>
        <v>0</v>
      </c>
      <c r="V111" s="301">
        <f>Plan!DH30</f>
        <v>0</v>
      </c>
      <c r="W111" s="301">
        <f>Plan!DH31</f>
        <v>0</v>
      </c>
      <c r="X111" s="301">
        <f>Plan!DH32</f>
        <v>0</v>
      </c>
      <c r="Y111" s="301">
        <f>Plan!DH33</f>
        <v>0</v>
      </c>
      <c r="Z111" s="301">
        <f>Plan!DH34</f>
        <v>0</v>
      </c>
      <c r="AA111" s="301">
        <f>Plan!DH35</f>
        <v>0</v>
      </c>
      <c r="AB111" s="301">
        <f>Plan!DH36</f>
        <v>0</v>
      </c>
      <c r="AC111" s="301">
        <f>Plan!DH37</f>
        <v>0</v>
      </c>
      <c r="AD111" s="301">
        <f>Plan!DH38</f>
        <v>0</v>
      </c>
      <c r="AE111" s="301">
        <f>Plan!DH39</f>
        <v>0</v>
      </c>
      <c r="AF111" s="301">
        <f>Plan!DH40</f>
        <v>0</v>
      </c>
      <c r="AG111" s="301">
        <f>Plan!DH41</f>
        <v>0</v>
      </c>
      <c r="AH111" s="301">
        <f>Plan!DH42</f>
        <v>0</v>
      </c>
      <c r="AI111" s="301">
        <f>Plan!DH43</f>
        <v>0</v>
      </c>
      <c r="AJ111" s="301">
        <f>Plan!DH44</f>
        <v>0</v>
      </c>
      <c r="AK111" s="301">
        <f>Plan!DH45</f>
        <v>0</v>
      </c>
      <c r="AL111" s="301">
        <f>Plan!DH46</f>
        <v>0</v>
      </c>
      <c r="AM111" s="301">
        <f>Plan!DH47</f>
        <v>0</v>
      </c>
      <c r="AN111" s="301">
        <f>Plan!DH48</f>
        <v>0</v>
      </c>
      <c r="AO111" s="301">
        <f>Plan!DH49</f>
        <v>0</v>
      </c>
      <c r="AP111" s="301">
        <f>Plan!DH50</f>
        <v>0</v>
      </c>
      <c r="AQ111" s="301">
        <f>Plan!DH51</f>
        <v>0</v>
      </c>
      <c r="AR111" s="301">
        <f>Plan!DH52</f>
        <v>0</v>
      </c>
      <c r="AS111" s="301">
        <f>Plan!DH53</f>
        <v>0</v>
      </c>
      <c r="AT111" s="301">
        <f>Plan!DH54</f>
        <v>0</v>
      </c>
      <c r="AU111" s="301">
        <f>Plan!DH55</f>
        <v>0</v>
      </c>
      <c r="AV111" s="301">
        <f>Plan!DH56</f>
        <v>0</v>
      </c>
      <c r="AW111" s="301">
        <f>Plan!DH57</f>
        <v>0</v>
      </c>
      <c r="AX111" s="301">
        <f>Plan!DH58</f>
        <v>0</v>
      </c>
      <c r="AY111" s="301">
        <f>Plan!DH59</f>
        <v>0</v>
      </c>
      <c r="AZ111" s="301">
        <f>Plan!DH60</f>
        <v>0</v>
      </c>
      <c r="BA111" s="301">
        <f>Plan!DH61</f>
        <v>0</v>
      </c>
      <c r="BB111" s="301">
        <f>Plan!DH62</f>
        <v>0</v>
      </c>
      <c r="BC111" s="301">
        <f>Plan!DH63</f>
        <v>0</v>
      </c>
      <c r="BD111" s="301">
        <f>Plan!DH64</f>
        <v>0</v>
      </c>
    </row>
    <row r="112" spans="1:56" ht="6" customHeight="1" x14ac:dyDescent="0.25">
      <c r="A112"/>
      <c r="B112" s="297">
        <f>COUNTIF(Feiertage!$H$3:$H$164,F112)</f>
        <v>0</v>
      </c>
      <c r="C112" s="298">
        <f t="shared" si="3"/>
        <v>2</v>
      </c>
      <c r="D112" s="298">
        <f t="shared" si="4"/>
        <v>4</v>
      </c>
      <c r="E112" s="302"/>
      <c r="F112" s="300">
        <f t="shared" si="5"/>
        <v>42843</v>
      </c>
      <c r="G112" s="301">
        <f>Plan!DI15</f>
        <v>0</v>
      </c>
      <c r="H112" s="301">
        <f>Plan!DI16</f>
        <v>0</v>
      </c>
      <c r="I112" s="301">
        <f>Plan!DI17</f>
        <v>0</v>
      </c>
      <c r="J112" s="301">
        <f>Plan!DI18</f>
        <v>0</v>
      </c>
      <c r="K112" s="301">
        <f>Plan!DI19</f>
        <v>0</v>
      </c>
      <c r="L112" s="301">
        <f>Plan!DI20</f>
        <v>0</v>
      </c>
      <c r="M112" s="301">
        <f>Plan!DI21</f>
        <v>0</v>
      </c>
      <c r="N112" s="301">
        <f>Plan!DI22</f>
        <v>0</v>
      </c>
      <c r="O112" s="301">
        <f>Plan!DI23</f>
        <v>0</v>
      </c>
      <c r="P112" s="301">
        <f>Plan!DI24</f>
        <v>0</v>
      </c>
      <c r="Q112" s="301">
        <f>Plan!DI25</f>
        <v>0</v>
      </c>
      <c r="R112" s="301">
        <f>Plan!DI26</f>
        <v>0</v>
      </c>
      <c r="S112" s="301">
        <f>Plan!DI27</f>
        <v>0</v>
      </c>
      <c r="T112" s="301">
        <f>Plan!DI28</f>
        <v>0</v>
      </c>
      <c r="U112" s="301">
        <f>Plan!DI29</f>
        <v>0</v>
      </c>
      <c r="V112" s="301">
        <f>Plan!DI30</f>
        <v>0</v>
      </c>
      <c r="W112" s="301">
        <f>Plan!DI31</f>
        <v>0</v>
      </c>
      <c r="X112" s="301">
        <f>Plan!DI32</f>
        <v>0</v>
      </c>
      <c r="Y112" s="301">
        <f>Plan!DI33</f>
        <v>0</v>
      </c>
      <c r="Z112" s="301">
        <f>Plan!DI34</f>
        <v>0</v>
      </c>
      <c r="AA112" s="301">
        <f>Plan!DI35</f>
        <v>0</v>
      </c>
      <c r="AB112" s="301">
        <f>Plan!DI36</f>
        <v>0</v>
      </c>
      <c r="AC112" s="301">
        <f>Plan!DI37</f>
        <v>0</v>
      </c>
      <c r="AD112" s="301">
        <f>Plan!DI38</f>
        <v>0</v>
      </c>
      <c r="AE112" s="301">
        <f>Plan!DI39</f>
        <v>0</v>
      </c>
      <c r="AF112" s="301">
        <f>Plan!DI40</f>
        <v>0</v>
      </c>
      <c r="AG112" s="301">
        <f>Plan!DI41</f>
        <v>0</v>
      </c>
      <c r="AH112" s="301">
        <f>Plan!DI42</f>
        <v>0</v>
      </c>
      <c r="AI112" s="301">
        <f>Plan!DI43</f>
        <v>0</v>
      </c>
      <c r="AJ112" s="301">
        <f>Plan!DI44</f>
        <v>0</v>
      </c>
      <c r="AK112" s="301">
        <f>Plan!DI45</f>
        <v>0</v>
      </c>
      <c r="AL112" s="301">
        <f>Plan!DI46</f>
        <v>0</v>
      </c>
      <c r="AM112" s="301">
        <f>Plan!DI47</f>
        <v>0</v>
      </c>
      <c r="AN112" s="301">
        <f>Plan!DI48</f>
        <v>0</v>
      </c>
      <c r="AO112" s="301">
        <f>Plan!DI49</f>
        <v>0</v>
      </c>
      <c r="AP112" s="301">
        <f>Plan!DI50</f>
        <v>0</v>
      </c>
      <c r="AQ112" s="301">
        <f>Plan!DI51</f>
        <v>0</v>
      </c>
      <c r="AR112" s="301">
        <f>Plan!DI52</f>
        <v>0</v>
      </c>
      <c r="AS112" s="301">
        <f>Plan!DI53</f>
        <v>0</v>
      </c>
      <c r="AT112" s="301">
        <f>Plan!DI54</f>
        <v>0</v>
      </c>
      <c r="AU112" s="301">
        <f>Plan!DI55</f>
        <v>0</v>
      </c>
      <c r="AV112" s="301">
        <f>Plan!DI56</f>
        <v>0</v>
      </c>
      <c r="AW112" s="301">
        <f>Plan!DI57</f>
        <v>0</v>
      </c>
      <c r="AX112" s="301">
        <f>Plan!DI58</f>
        <v>0</v>
      </c>
      <c r="AY112" s="301">
        <f>Plan!DI59</f>
        <v>0</v>
      </c>
      <c r="AZ112" s="301">
        <f>Plan!DI60</f>
        <v>0</v>
      </c>
      <c r="BA112" s="301">
        <f>Plan!DI61</f>
        <v>0</v>
      </c>
      <c r="BB112" s="301">
        <f>Plan!DI62</f>
        <v>0</v>
      </c>
      <c r="BC112" s="301">
        <f>Plan!DI63</f>
        <v>0</v>
      </c>
      <c r="BD112" s="301">
        <f>Plan!DI64</f>
        <v>0</v>
      </c>
    </row>
    <row r="113" spans="1:56" ht="6" customHeight="1" x14ac:dyDescent="0.25">
      <c r="A113"/>
      <c r="B113" s="297">
        <f>COUNTIF(Feiertage!$H$3:$H$164,F113)</f>
        <v>0</v>
      </c>
      <c r="C113" s="298">
        <f t="shared" si="3"/>
        <v>3</v>
      </c>
      <c r="D113" s="298">
        <f t="shared" si="4"/>
        <v>4</v>
      </c>
      <c r="E113" s="302"/>
      <c r="F113" s="300">
        <f t="shared" si="5"/>
        <v>42844</v>
      </c>
      <c r="G113" s="301">
        <f>Plan!DJ15</f>
        <v>0</v>
      </c>
      <c r="H113" s="301">
        <f>Plan!DJ16</f>
        <v>0</v>
      </c>
      <c r="I113" s="301">
        <f>Plan!DJ17</f>
        <v>0</v>
      </c>
      <c r="J113" s="301">
        <f>Plan!DJ18</f>
        <v>0</v>
      </c>
      <c r="K113" s="301">
        <f>Plan!DJ19</f>
        <v>0</v>
      </c>
      <c r="L113" s="301">
        <f>Plan!DJ20</f>
        <v>0</v>
      </c>
      <c r="M113" s="301">
        <f>Plan!DJ21</f>
        <v>0</v>
      </c>
      <c r="N113" s="301">
        <f>Plan!DJ22</f>
        <v>0</v>
      </c>
      <c r="O113" s="301">
        <f>Plan!DJ23</f>
        <v>0</v>
      </c>
      <c r="P113" s="301">
        <f>Plan!DJ24</f>
        <v>0</v>
      </c>
      <c r="Q113" s="301">
        <f>Plan!DJ25</f>
        <v>0</v>
      </c>
      <c r="R113" s="301">
        <f>Plan!DJ26</f>
        <v>0</v>
      </c>
      <c r="S113" s="301">
        <f>Plan!DJ27</f>
        <v>0</v>
      </c>
      <c r="T113" s="301">
        <f>Plan!DJ28</f>
        <v>0</v>
      </c>
      <c r="U113" s="301">
        <f>Plan!DJ29</f>
        <v>0</v>
      </c>
      <c r="V113" s="301">
        <f>Plan!DJ30</f>
        <v>0</v>
      </c>
      <c r="W113" s="301">
        <f>Plan!DJ31</f>
        <v>0</v>
      </c>
      <c r="X113" s="301">
        <f>Plan!DJ32</f>
        <v>0</v>
      </c>
      <c r="Y113" s="301">
        <f>Plan!DJ33</f>
        <v>0</v>
      </c>
      <c r="Z113" s="301">
        <f>Plan!DJ34</f>
        <v>0</v>
      </c>
      <c r="AA113" s="301">
        <f>Plan!DJ35</f>
        <v>0</v>
      </c>
      <c r="AB113" s="301">
        <f>Plan!DJ36</f>
        <v>0</v>
      </c>
      <c r="AC113" s="301">
        <f>Plan!DJ37</f>
        <v>0</v>
      </c>
      <c r="AD113" s="301">
        <f>Plan!DJ38</f>
        <v>0</v>
      </c>
      <c r="AE113" s="301">
        <f>Plan!DJ39</f>
        <v>0</v>
      </c>
      <c r="AF113" s="301">
        <f>Plan!DJ40</f>
        <v>0</v>
      </c>
      <c r="AG113" s="301">
        <f>Plan!DJ41</f>
        <v>0</v>
      </c>
      <c r="AH113" s="301">
        <f>Plan!DJ42</f>
        <v>0</v>
      </c>
      <c r="AI113" s="301">
        <f>Plan!DJ43</f>
        <v>0</v>
      </c>
      <c r="AJ113" s="301">
        <f>Plan!DJ44</f>
        <v>0</v>
      </c>
      <c r="AK113" s="301">
        <f>Plan!DJ45</f>
        <v>0</v>
      </c>
      <c r="AL113" s="301">
        <f>Plan!DJ46</f>
        <v>0</v>
      </c>
      <c r="AM113" s="301">
        <f>Plan!DJ47</f>
        <v>0</v>
      </c>
      <c r="AN113" s="301">
        <f>Plan!DJ48</f>
        <v>0</v>
      </c>
      <c r="AO113" s="301">
        <f>Plan!DJ49</f>
        <v>0</v>
      </c>
      <c r="AP113" s="301">
        <f>Plan!DJ50</f>
        <v>0</v>
      </c>
      <c r="AQ113" s="301">
        <f>Plan!DJ51</f>
        <v>0</v>
      </c>
      <c r="AR113" s="301">
        <f>Plan!DJ52</f>
        <v>0</v>
      </c>
      <c r="AS113" s="301">
        <f>Plan!DJ53</f>
        <v>0</v>
      </c>
      <c r="AT113" s="301">
        <f>Plan!DJ54</f>
        <v>0</v>
      </c>
      <c r="AU113" s="301">
        <f>Plan!DJ55</f>
        <v>0</v>
      </c>
      <c r="AV113" s="301">
        <f>Plan!DJ56</f>
        <v>0</v>
      </c>
      <c r="AW113" s="301">
        <f>Plan!DJ57</f>
        <v>0</v>
      </c>
      <c r="AX113" s="301">
        <f>Plan!DJ58</f>
        <v>0</v>
      </c>
      <c r="AY113" s="301">
        <f>Plan!DJ59</f>
        <v>0</v>
      </c>
      <c r="AZ113" s="301">
        <f>Plan!DJ60</f>
        <v>0</v>
      </c>
      <c r="BA113" s="301">
        <f>Plan!DJ61</f>
        <v>0</v>
      </c>
      <c r="BB113" s="301">
        <f>Plan!DJ62</f>
        <v>0</v>
      </c>
      <c r="BC113" s="301">
        <f>Plan!DJ63</f>
        <v>0</v>
      </c>
      <c r="BD113" s="301">
        <f>Plan!DJ64</f>
        <v>0</v>
      </c>
    </row>
    <row r="114" spans="1:56" ht="6" customHeight="1" x14ac:dyDescent="0.25">
      <c r="A114"/>
      <c r="B114" s="297">
        <f>COUNTIF(Feiertage!$H$3:$H$164,F114)</f>
        <v>0</v>
      </c>
      <c r="C114" s="298">
        <f t="shared" si="3"/>
        <v>4</v>
      </c>
      <c r="D114" s="298">
        <f t="shared" si="4"/>
        <v>4</v>
      </c>
      <c r="E114" s="302"/>
      <c r="F114" s="300">
        <f t="shared" si="5"/>
        <v>42845</v>
      </c>
      <c r="G114" s="301">
        <f>Plan!DK15</f>
        <v>0</v>
      </c>
      <c r="H114" s="301">
        <f>Plan!DK16</f>
        <v>0</v>
      </c>
      <c r="I114" s="301">
        <f>Plan!DK17</f>
        <v>0</v>
      </c>
      <c r="J114" s="301">
        <f>Plan!DK18</f>
        <v>0</v>
      </c>
      <c r="K114" s="301">
        <f>Plan!DK19</f>
        <v>0</v>
      </c>
      <c r="L114" s="301">
        <f>Plan!DK20</f>
        <v>0</v>
      </c>
      <c r="M114" s="301">
        <f>Plan!DK21</f>
        <v>0</v>
      </c>
      <c r="N114" s="301">
        <f>Plan!DK22</f>
        <v>0</v>
      </c>
      <c r="O114" s="301">
        <f>Plan!DK23</f>
        <v>0</v>
      </c>
      <c r="P114" s="301">
        <f>Plan!DK24</f>
        <v>0</v>
      </c>
      <c r="Q114" s="301">
        <f>Plan!DK25</f>
        <v>0</v>
      </c>
      <c r="R114" s="301">
        <f>Plan!DK26</f>
        <v>0</v>
      </c>
      <c r="S114" s="301">
        <f>Plan!DK27</f>
        <v>0</v>
      </c>
      <c r="T114" s="301">
        <f>Plan!DK28</f>
        <v>0</v>
      </c>
      <c r="U114" s="301">
        <f>Plan!DK29</f>
        <v>0</v>
      </c>
      <c r="V114" s="301">
        <f>Plan!DK30</f>
        <v>0</v>
      </c>
      <c r="W114" s="301">
        <f>Plan!DK31</f>
        <v>0</v>
      </c>
      <c r="X114" s="301">
        <f>Plan!DK32</f>
        <v>0</v>
      </c>
      <c r="Y114" s="301">
        <f>Plan!DK33</f>
        <v>0</v>
      </c>
      <c r="Z114" s="301">
        <f>Plan!DK34</f>
        <v>0</v>
      </c>
      <c r="AA114" s="301">
        <f>Plan!DK35</f>
        <v>0</v>
      </c>
      <c r="AB114" s="301">
        <f>Plan!DK36</f>
        <v>0</v>
      </c>
      <c r="AC114" s="301">
        <f>Plan!DK37</f>
        <v>0</v>
      </c>
      <c r="AD114" s="301">
        <f>Plan!DK38</f>
        <v>0</v>
      </c>
      <c r="AE114" s="301">
        <f>Plan!DK39</f>
        <v>0</v>
      </c>
      <c r="AF114" s="301">
        <f>Plan!DK40</f>
        <v>0</v>
      </c>
      <c r="AG114" s="301">
        <f>Plan!DK41</f>
        <v>0</v>
      </c>
      <c r="AH114" s="301">
        <f>Plan!DK42</f>
        <v>0</v>
      </c>
      <c r="AI114" s="301">
        <f>Plan!DK43</f>
        <v>0</v>
      </c>
      <c r="AJ114" s="301">
        <f>Plan!DK44</f>
        <v>0</v>
      </c>
      <c r="AK114" s="301">
        <f>Plan!DK45</f>
        <v>0</v>
      </c>
      <c r="AL114" s="301">
        <f>Plan!DK46</f>
        <v>0</v>
      </c>
      <c r="AM114" s="301">
        <f>Plan!DK47</f>
        <v>0</v>
      </c>
      <c r="AN114" s="301">
        <f>Plan!DK48</f>
        <v>0</v>
      </c>
      <c r="AO114" s="301">
        <f>Plan!DK49</f>
        <v>0</v>
      </c>
      <c r="AP114" s="301">
        <f>Plan!DK50</f>
        <v>0</v>
      </c>
      <c r="AQ114" s="301">
        <f>Plan!DK51</f>
        <v>0</v>
      </c>
      <c r="AR114" s="301">
        <f>Plan!DK52</f>
        <v>0</v>
      </c>
      <c r="AS114" s="301">
        <f>Plan!DK53</f>
        <v>0</v>
      </c>
      <c r="AT114" s="301">
        <f>Plan!DK54</f>
        <v>0</v>
      </c>
      <c r="AU114" s="301">
        <f>Plan!DK55</f>
        <v>0</v>
      </c>
      <c r="AV114" s="301">
        <f>Plan!DK56</f>
        <v>0</v>
      </c>
      <c r="AW114" s="301">
        <f>Plan!DK57</f>
        <v>0</v>
      </c>
      <c r="AX114" s="301">
        <f>Plan!DK58</f>
        <v>0</v>
      </c>
      <c r="AY114" s="301">
        <f>Plan!DK59</f>
        <v>0</v>
      </c>
      <c r="AZ114" s="301">
        <f>Plan!DK60</f>
        <v>0</v>
      </c>
      <c r="BA114" s="301">
        <f>Plan!DK61</f>
        <v>0</v>
      </c>
      <c r="BB114" s="301">
        <f>Plan!DK62</f>
        <v>0</v>
      </c>
      <c r="BC114" s="301">
        <f>Plan!DK63</f>
        <v>0</v>
      </c>
      <c r="BD114" s="301">
        <f>Plan!DK64</f>
        <v>0</v>
      </c>
    </row>
    <row r="115" spans="1:56" ht="6" customHeight="1" x14ac:dyDescent="0.25">
      <c r="A115"/>
      <c r="B115" s="297">
        <f>COUNTIF(Feiertage!$H$3:$H$164,F115)</f>
        <v>0</v>
      </c>
      <c r="C115" s="298">
        <f t="shared" si="3"/>
        <v>5</v>
      </c>
      <c r="D115" s="298">
        <f t="shared" si="4"/>
        <v>4</v>
      </c>
      <c r="E115" s="302"/>
      <c r="F115" s="300">
        <f t="shared" si="5"/>
        <v>42846</v>
      </c>
      <c r="G115" s="301">
        <f>Plan!DL15</f>
        <v>0</v>
      </c>
      <c r="H115" s="301">
        <f>Plan!DL16</f>
        <v>0</v>
      </c>
      <c r="I115" s="301">
        <f>Plan!DL17</f>
        <v>0</v>
      </c>
      <c r="J115" s="301">
        <f>Plan!DL18</f>
        <v>0</v>
      </c>
      <c r="K115" s="301">
        <f>Plan!DL19</f>
        <v>0</v>
      </c>
      <c r="L115" s="301">
        <f>Plan!DL20</f>
        <v>0</v>
      </c>
      <c r="M115" s="301">
        <f>Plan!DL21</f>
        <v>0</v>
      </c>
      <c r="N115" s="301">
        <f>Plan!DL22</f>
        <v>0</v>
      </c>
      <c r="O115" s="301">
        <f>Plan!DL23</f>
        <v>0</v>
      </c>
      <c r="P115" s="301">
        <f>Plan!DL24</f>
        <v>0</v>
      </c>
      <c r="Q115" s="301">
        <f>Plan!DL25</f>
        <v>0</v>
      </c>
      <c r="R115" s="301">
        <f>Plan!DL26</f>
        <v>0</v>
      </c>
      <c r="S115" s="301">
        <f>Plan!DL27</f>
        <v>0</v>
      </c>
      <c r="T115" s="301">
        <f>Plan!DL28</f>
        <v>0</v>
      </c>
      <c r="U115" s="301">
        <f>Plan!DL29</f>
        <v>0</v>
      </c>
      <c r="V115" s="301">
        <f>Plan!DL30</f>
        <v>0</v>
      </c>
      <c r="W115" s="301">
        <f>Plan!DL31</f>
        <v>0</v>
      </c>
      <c r="X115" s="301">
        <f>Plan!DL32</f>
        <v>0</v>
      </c>
      <c r="Y115" s="301">
        <f>Plan!DL33</f>
        <v>0</v>
      </c>
      <c r="Z115" s="301">
        <f>Plan!DL34</f>
        <v>0</v>
      </c>
      <c r="AA115" s="301">
        <f>Plan!DL35</f>
        <v>0</v>
      </c>
      <c r="AB115" s="301">
        <f>Plan!DL36</f>
        <v>0</v>
      </c>
      <c r="AC115" s="301">
        <f>Plan!DL37</f>
        <v>0</v>
      </c>
      <c r="AD115" s="301">
        <f>Plan!DL38</f>
        <v>0</v>
      </c>
      <c r="AE115" s="301">
        <f>Plan!DL39</f>
        <v>0</v>
      </c>
      <c r="AF115" s="301">
        <f>Plan!DL40</f>
        <v>0</v>
      </c>
      <c r="AG115" s="301">
        <f>Plan!DL41</f>
        <v>0</v>
      </c>
      <c r="AH115" s="301">
        <f>Plan!DL42</f>
        <v>0</v>
      </c>
      <c r="AI115" s="301">
        <f>Plan!DL43</f>
        <v>0</v>
      </c>
      <c r="AJ115" s="301">
        <f>Plan!DL44</f>
        <v>0</v>
      </c>
      <c r="AK115" s="301">
        <f>Plan!DL45</f>
        <v>0</v>
      </c>
      <c r="AL115" s="301">
        <f>Plan!DL46</f>
        <v>0</v>
      </c>
      <c r="AM115" s="301">
        <f>Plan!DL47</f>
        <v>0</v>
      </c>
      <c r="AN115" s="301">
        <f>Plan!DL48</f>
        <v>0</v>
      </c>
      <c r="AO115" s="301">
        <f>Plan!DL49</f>
        <v>0</v>
      </c>
      <c r="AP115" s="301">
        <f>Plan!DL50</f>
        <v>0</v>
      </c>
      <c r="AQ115" s="301">
        <f>Plan!DL51</f>
        <v>0</v>
      </c>
      <c r="AR115" s="301">
        <f>Plan!DL52</f>
        <v>0</v>
      </c>
      <c r="AS115" s="301">
        <f>Plan!DL53</f>
        <v>0</v>
      </c>
      <c r="AT115" s="301">
        <f>Plan!DL54</f>
        <v>0</v>
      </c>
      <c r="AU115" s="301">
        <f>Plan!DL55</f>
        <v>0</v>
      </c>
      <c r="AV115" s="301">
        <f>Plan!DL56</f>
        <v>0</v>
      </c>
      <c r="AW115" s="301">
        <f>Plan!DL57</f>
        <v>0</v>
      </c>
      <c r="AX115" s="301">
        <f>Plan!DL58</f>
        <v>0</v>
      </c>
      <c r="AY115" s="301">
        <f>Plan!DL59</f>
        <v>0</v>
      </c>
      <c r="AZ115" s="301">
        <f>Plan!DL60</f>
        <v>0</v>
      </c>
      <c r="BA115" s="301">
        <f>Plan!DL61</f>
        <v>0</v>
      </c>
      <c r="BB115" s="301">
        <f>Plan!DL62</f>
        <v>0</v>
      </c>
      <c r="BC115" s="301">
        <f>Plan!DL63</f>
        <v>0</v>
      </c>
      <c r="BD115" s="301">
        <f>Plan!DL64</f>
        <v>0</v>
      </c>
    </row>
    <row r="116" spans="1:56" ht="6" customHeight="1" x14ac:dyDescent="0.25">
      <c r="A116"/>
      <c r="B116" s="297">
        <f>COUNTIF(Feiertage!$H$3:$H$164,F116)</f>
        <v>0</v>
      </c>
      <c r="C116" s="298">
        <f t="shared" si="3"/>
        <v>6</v>
      </c>
      <c r="D116" s="298">
        <f t="shared" si="4"/>
        <v>4</v>
      </c>
      <c r="E116" s="302"/>
      <c r="F116" s="300">
        <f t="shared" si="5"/>
        <v>42847</v>
      </c>
      <c r="G116" s="301">
        <f>Plan!DM15</f>
        <v>0</v>
      </c>
      <c r="H116" s="301">
        <f>Plan!DM16</f>
        <v>0</v>
      </c>
      <c r="I116" s="301">
        <f>Plan!DM17</f>
        <v>0</v>
      </c>
      <c r="J116" s="301">
        <f>Plan!DM18</f>
        <v>0</v>
      </c>
      <c r="K116" s="301">
        <f>Plan!DM19</f>
        <v>0</v>
      </c>
      <c r="L116" s="301">
        <f>Plan!DM20</f>
        <v>0</v>
      </c>
      <c r="M116" s="301">
        <f>Plan!DM21</f>
        <v>0</v>
      </c>
      <c r="N116" s="301">
        <f>Plan!DM22</f>
        <v>0</v>
      </c>
      <c r="O116" s="301">
        <f>Plan!DM23</f>
        <v>0</v>
      </c>
      <c r="P116" s="301">
        <f>Plan!DM24</f>
        <v>0</v>
      </c>
      <c r="Q116" s="301">
        <f>Plan!DM25</f>
        <v>0</v>
      </c>
      <c r="R116" s="301">
        <f>Plan!DM26</f>
        <v>0</v>
      </c>
      <c r="S116" s="301">
        <f>Plan!DM27</f>
        <v>0</v>
      </c>
      <c r="T116" s="301">
        <f>Plan!DM28</f>
        <v>0</v>
      </c>
      <c r="U116" s="301">
        <f>Plan!DM29</f>
        <v>0</v>
      </c>
      <c r="V116" s="301">
        <f>Plan!DM30</f>
        <v>0</v>
      </c>
      <c r="W116" s="301">
        <f>Plan!DM31</f>
        <v>0</v>
      </c>
      <c r="X116" s="301">
        <f>Plan!DM32</f>
        <v>0</v>
      </c>
      <c r="Y116" s="301">
        <f>Plan!DM33</f>
        <v>0</v>
      </c>
      <c r="Z116" s="301">
        <f>Plan!DM34</f>
        <v>0</v>
      </c>
      <c r="AA116" s="301">
        <f>Plan!DM35</f>
        <v>0</v>
      </c>
      <c r="AB116" s="301">
        <f>Plan!DM36</f>
        <v>0</v>
      </c>
      <c r="AC116" s="301">
        <f>Plan!DM37</f>
        <v>0</v>
      </c>
      <c r="AD116" s="301">
        <f>Plan!DM38</f>
        <v>0</v>
      </c>
      <c r="AE116" s="301">
        <f>Plan!DM39</f>
        <v>0</v>
      </c>
      <c r="AF116" s="301">
        <f>Plan!DM40</f>
        <v>0</v>
      </c>
      <c r="AG116" s="301">
        <f>Plan!DM41</f>
        <v>0</v>
      </c>
      <c r="AH116" s="301">
        <f>Plan!DM42</f>
        <v>0</v>
      </c>
      <c r="AI116" s="301">
        <f>Plan!DM43</f>
        <v>0</v>
      </c>
      <c r="AJ116" s="301">
        <f>Plan!DM44</f>
        <v>0</v>
      </c>
      <c r="AK116" s="301">
        <f>Plan!DM45</f>
        <v>0</v>
      </c>
      <c r="AL116" s="301">
        <f>Plan!DM46</f>
        <v>0</v>
      </c>
      <c r="AM116" s="301">
        <f>Plan!DM47</f>
        <v>0</v>
      </c>
      <c r="AN116" s="301">
        <f>Plan!DM48</f>
        <v>0</v>
      </c>
      <c r="AO116" s="301">
        <f>Plan!DM49</f>
        <v>0</v>
      </c>
      <c r="AP116" s="301">
        <f>Plan!DM50</f>
        <v>0</v>
      </c>
      <c r="AQ116" s="301">
        <f>Plan!DM51</f>
        <v>0</v>
      </c>
      <c r="AR116" s="301">
        <f>Plan!DM52</f>
        <v>0</v>
      </c>
      <c r="AS116" s="301">
        <f>Plan!DM53</f>
        <v>0</v>
      </c>
      <c r="AT116" s="301">
        <f>Plan!DM54</f>
        <v>0</v>
      </c>
      <c r="AU116" s="301">
        <f>Plan!DM55</f>
        <v>0</v>
      </c>
      <c r="AV116" s="301">
        <f>Plan!DM56</f>
        <v>0</v>
      </c>
      <c r="AW116" s="301">
        <f>Plan!DM57</f>
        <v>0</v>
      </c>
      <c r="AX116" s="301">
        <f>Plan!DM58</f>
        <v>0</v>
      </c>
      <c r="AY116" s="301">
        <f>Plan!DM59</f>
        <v>0</v>
      </c>
      <c r="AZ116" s="301">
        <f>Plan!DM60</f>
        <v>0</v>
      </c>
      <c r="BA116" s="301">
        <f>Plan!DM61</f>
        <v>0</v>
      </c>
      <c r="BB116" s="301">
        <f>Plan!DM62</f>
        <v>0</v>
      </c>
      <c r="BC116" s="301">
        <f>Plan!DM63</f>
        <v>0</v>
      </c>
      <c r="BD116" s="301">
        <f>Plan!DM64</f>
        <v>0</v>
      </c>
    </row>
    <row r="117" spans="1:56" ht="6" customHeight="1" x14ac:dyDescent="0.25">
      <c r="A117"/>
      <c r="B117" s="297">
        <f>COUNTIF(Feiertage!$H$3:$H$164,F117)</f>
        <v>0</v>
      </c>
      <c r="C117" s="298">
        <f t="shared" si="3"/>
        <v>7</v>
      </c>
      <c r="D117" s="298">
        <f t="shared" si="4"/>
        <v>4</v>
      </c>
      <c r="E117" s="302"/>
      <c r="F117" s="300">
        <f t="shared" si="5"/>
        <v>42848</v>
      </c>
      <c r="G117" s="301">
        <f>Plan!DN15</f>
        <v>0</v>
      </c>
      <c r="H117" s="301">
        <f>Plan!DN16</f>
        <v>0</v>
      </c>
      <c r="I117" s="301">
        <f>Plan!DN17</f>
        <v>0</v>
      </c>
      <c r="J117" s="301">
        <f>Plan!DN18</f>
        <v>0</v>
      </c>
      <c r="K117" s="301">
        <f>Plan!DN19</f>
        <v>0</v>
      </c>
      <c r="L117" s="301">
        <f>Plan!DN20</f>
        <v>0</v>
      </c>
      <c r="M117" s="301">
        <f>Plan!DN21</f>
        <v>0</v>
      </c>
      <c r="N117" s="301">
        <f>Plan!DN22</f>
        <v>0</v>
      </c>
      <c r="O117" s="301">
        <f>Plan!DN23</f>
        <v>0</v>
      </c>
      <c r="P117" s="301">
        <f>Plan!DN24</f>
        <v>0</v>
      </c>
      <c r="Q117" s="301">
        <f>Plan!DN25</f>
        <v>0</v>
      </c>
      <c r="R117" s="301">
        <f>Plan!DN26</f>
        <v>0</v>
      </c>
      <c r="S117" s="301">
        <f>Plan!DN27</f>
        <v>0</v>
      </c>
      <c r="T117" s="301">
        <f>Plan!DN28</f>
        <v>0</v>
      </c>
      <c r="U117" s="301">
        <f>Plan!DN29</f>
        <v>0</v>
      </c>
      <c r="V117" s="301">
        <f>Plan!DN30</f>
        <v>0</v>
      </c>
      <c r="W117" s="301">
        <f>Plan!DN31</f>
        <v>0</v>
      </c>
      <c r="X117" s="301">
        <f>Plan!DN32</f>
        <v>0</v>
      </c>
      <c r="Y117" s="301">
        <f>Plan!DN33</f>
        <v>0</v>
      </c>
      <c r="Z117" s="301">
        <f>Plan!DN34</f>
        <v>0</v>
      </c>
      <c r="AA117" s="301">
        <f>Plan!DN35</f>
        <v>0</v>
      </c>
      <c r="AB117" s="301">
        <f>Plan!DN36</f>
        <v>0</v>
      </c>
      <c r="AC117" s="301">
        <f>Plan!DN37</f>
        <v>0</v>
      </c>
      <c r="AD117" s="301">
        <f>Plan!DN38</f>
        <v>0</v>
      </c>
      <c r="AE117" s="301">
        <f>Plan!DN39</f>
        <v>0</v>
      </c>
      <c r="AF117" s="301">
        <f>Plan!DN40</f>
        <v>0</v>
      </c>
      <c r="AG117" s="301">
        <f>Plan!DN41</f>
        <v>0</v>
      </c>
      <c r="AH117" s="301">
        <f>Plan!DN42</f>
        <v>0</v>
      </c>
      <c r="AI117" s="301">
        <f>Plan!DN43</f>
        <v>0</v>
      </c>
      <c r="AJ117" s="301">
        <f>Plan!DN44</f>
        <v>0</v>
      </c>
      <c r="AK117" s="301">
        <f>Plan!DN45</f>
        <v>0</v>
      </c>
      <c r="AL117" s="301">
        <f>Plan!DN46</f>
        <v>0</v>
      </c>
      <c r="AM117" s="301">
        <f>Plan!DN47</f>
        <v>0</v>
      </c>
      <c r="AN117" s="301">
        <f>Plan!DN48</f>
        <v>0</v>
      </c>
      <c r="AO117" s="301">
        <f>Plan!DN49</f>
        <v>0</v>
      </c>
      <c r="AP117" s="301">
        <f>Plan!DN50</f>
        <v>0</v>
      </c>
      <c r="AQ117" s="301">
        <f>Plan!DN51</f>
        <v>0</v>
      </c>
      <c r="AR117" s="301">
        <f>Plan!DN52</f>
        <v>0</v>
      </c>
      <c r="AS117" s="301">
        <f>Plan!DN53</f>
        <v>0</v>
      </c>
      <c r="AT117" s="301">
        <f>Plan!DN54</f>
        <v>0</v>
      </c>
      <c r="AU117" s="301">
        <f>Plan!DN55</f>
        <v>0</v>
      </c>
      <c r="AV117" s="301">
        <f>Plan!DN56</f>
        <v>0</v>
      </c>
      <c r="AW117" s="301">
        <f>Plan!DN57</f>
        <v>0</v>
      </c>
      <c r="AX117" s="301">
        <f>Plan!DN58</f>
        <v>0</v>
      </c>
      <c r="AY117" s="301">
        <f>Plan!DN59</f>
        <v>0</v>
      </c>
      <c r="AZ117" s="301">
        <f>Plan!DN60</f>
        <v>0</v>
      </c>
      <c r="BA117" s="301">
        <f>Plan!DN61</f>
        <v>0</v>
      </c>
      <c r="BB117" s="301">
        <f>Plan!DN62</f>
        <v>0</v>
      </c>
      <c r="BC117" s="301">
        <f>Plan!DN63</f>
        <v>0</v>
      </c>
      <c r="BD117" s="301">
        <f>Plan!DN64</f>
        <v>0</v>
      </c>
    </row>
    <row r="118" spans="1:56" ht="6" customHeight="1" x14ac:dyDescent="0.25">
      <c r="A118"/>
      <c r="B118" s="297">
        <f>COUNTIF(Feiertage!$H$3:$H$164,F118)</f>
        <v>0</v>
      </c>
      <c r="C118" s="298">
        <f t="shared" si="3"/>
        <v>1</v>
      </c>
      <c r="D118" s="298">
        <f t="shared" si="4"/>
        <v>4</v>
      </c>
      <c r="E118" s="302"/>
      <c r="F118" s="300">
        <f t="shared" si="5"/>
        <v>42849</v>
      </c>
      <c r="G118" s="301">
        <f>Plan!DO15</f>
        <v>0</v>
      </c>
      <c r="H118" s="301">
        <f>Plan!DO16</f>
        <v>0</v>
      </c>
      <c r="I118" s="301">
        <f>Plan!DO17</f>
        <v>0</v>
      </c>
      <c r="J118" s="301">
        <f>Plan!DO18</f>
        <v>0</v>
      </c>
      <c r="K118" s="301">
        <f>Plan!DO19</f>
        <v>0</v>
      </c>
      <c r="L118" s="301">
        <f>Plan!DO20</f>
        <v>0</v>
      </c>
      <c r="M118" s="301">
        <f>Plan!DO21</f>
        <v>0</v>
      </c>
      <c r="N118" s="301">
        <f>Plan!DO22</f>
        <v>0</v>
      </c>
      <c r="O118" s="301">
        <f>Plan!DO23</f>
        <v>0</v>
      </c>
      <c r="P118" s="301">
        <f>Plan!DO24</f>
        <v>0</v>
      </c>
      <c r="Q118" s="301">
        <f>Plan!DO25</f>
        <v>0</v>
      </c>
      <c r="R118" s="301">
        <f>Plan!DO26</f>
        <v>0</v>
      </c>
      <c r="S118" s="301">
        <f>Plan!DO27</f>
        <v>0</v>
      </c>
      <c r="T118" s="301">
        <f>Plan!DO28</f>
        <v>0</v>
      </c>
      <c r="U118" s="301">
        <f>Plan!DO29</f>
        <v>0</v>
      </c>
      <c r="V118" s="301">
        <f>Plan!DO30</f>
        <v>0</v>
      </c>
      <c r="W118" s="301">
        <f>Plan!DO31</f>
        <v>0</v>
      </c>
      <c r="X118" s="301">
        <f>Plan!DO32</f>
        <v>0</v>
      </c>
      <c r="Y118" s="301">
        <f>Plan!DO33</f>
        <v>0</v>
      </c>
      <c r="Z118" s="301">
        <f>Plan!DO34</f>
        <v>0</v>
      </c>
      <c r="AA118" s="301">
        <f>Plan!DO35</f>
        <v>0</v>
      </c>
      <c r="AB118" s="301">
        <f>Plan!DO36</f>
        <v>0</v>
      </c>
      <c r="AC118" s="301">
        <f>Plan!DO37</f>
        <v>0</v>
      </c>
      <c r="AD118" s="301">
        <f>Plan!DO38</f>
        <v>0</v>
      </c>
      <c r="AE118" s="301">
        <f>Plan!DO39</f>
        <v>0</v>
      </c>
      <c r="AF118" s="301">
        <f>Plan!DO40</f>
        <v>0</v>
      </c>
      <c r="AG118" s="301">
        <f>Plan!DO41</f>
        <v>0</v>
      </c>
      <c r="AH118" s="301">
        <f>Plan!DO42</f>
        <v>0</v>
      </c>
      <c r="AI118" s="301">
        <f>Plan!DO43</f>
        <v>0</v>
      </c>
      <c r="AJ118" s="301">
        <f>Plan!DO44</f>
        <v>0</v>
      </c>
      <c r="AK118" s="301">
        <f>Plan!DO45</f>
        <v>0</v>
      </c>
      <c r="AL118" s="301">
        <f>Plan!DO46</f>
        <v>0</v>
      </c>
      <c r="AM118" s="301">
        <f>Plan!DO47</f>
        <v>0</v>
      </c>
      <c r="AN118" s="301">
        <f>Plan!DO48</f>
        <v>0</v>
      </c>
      <c r="AO118" s="301">
        <f>Plan!DO49</f>
        <v>0</v>
      </c>
      <c r="AP118" s="301">
        <f>Plan!DO50</f>
        <v>0</v>
      </c>
      <c r="AQ118" s="301">
        <f>Plan!DO51</f>
        <v>0</v>
      </c>
      <c r="AR118" s="301">
        <f>Plan!DO52</f>
        <v>0</v>
      </c>
      <c r="AS118" s="301">
        <f>Plan!DO53</f>
        <v>0</v>
      </c>
      <c r="AT118" s="301">
        <f>Plan!DO54</f>
        <v>0</v>
      </c>
      <c r="AU118" s="301">
        <f>Plan!DO55</f>
        <v>0</v>
      </c>
      <c r="AV118" s="301">
        <f>Plan!DO56</f>
        <v>0</v>
      </c>
      <c r="AW118" s="301">
        <f>Plan!DO57</f>
        <v>0</v>
      </c>
      <c r="AX118" s="301">
        <f>Plan!DO58</f>
        <v>0</v>
      </c>
      <c r="AY118" s="301">
        <f>Plan!DO59</f>
        <v>0</v>
      </c>
      <c r="AZ118" s="301">
        <f>Plan!DO60</f>
        <v>0</v>
      </c>
      <c r="BA118" s="301">
        <f>Plan!DO61</f>
        <v>0</v>
      </c>
      <c r="BB118" s="301">
        <f>Plan!DO62</f>
        <v>0</v>
      </c>
      <c r="BC118" s="301">
        <f>Plan!DO63</f>
        <v>0</v>
      </c>
      <c r="BD118" s="301">
        <f>Plan!DO64</f>
        <v>0</v>
      </c>
    </row>
    <row r="119" spans="1:56" ht="6" customHeight="1" x14ac:dyDescent="0.25">
      <c r="A119"/>
      <c r="B119" s="297">
        <f>COUNTIF(Feiertage!$H$3:$H$164,F119)</f>
        <v>0</v>
      </c>
      <c r="C119" s="298">
        <f t="shared" si="3"/>
        <v>2</v>
      </c>
      <c r="D119" s="298">
        <f t="shared" si="4"/>
        <v>4</v>
      </c>
      <c r="E119" s="302"/>
      <c r="F119" s="300">
        <f t="shared" si="5"/>
        <v>42850</v>
      </c>
      <c r="G119" s="301">
        <f>Plan!DP15</f>
        <v>0</v>
      </c>
      <c r="H119" s="301">
        <f>Plan!DP16</f>
        <v>0</v>
      </c>
      <c r="I119" s="301">
        <f>Plan!DP17</f>
        <v>0</v>
      </c>
      <c r="J119" s="301">
        <f>Plan!DP18</f>
        <v>0</v>
      </c>
      <c r="K119" s="301">
        <f>Plan!DP19</f>
        <v>0</v>
      </c>
      <c r="L119" s="301">
        <f>Plan!DP20</f>
        <v>0</v>
      </c>
      <c r="M119" s="301">
        <f>Plan!DP21</f>
        <v>0</v>
      </c>
      <c r="N119" s="301">
        <f>Plan!DP22</f>
        <v>0</v>
      </c>
      <c r="O119" s="301">
        <f>Plan!DP23</f>
        <v>0</v>
      </c>
      <c r="P119" s="301">
        <f>Plan!DP24</f>
        <v>0</v>
      </c>
      <c r="Q119" s="301">
        <f>Plan!DP25</f>
        <v>0</v>
      </c>
      <c r="R119" s="301">
        <f>Plan!DP26</f>
        <v>0</v>
      </c>
      <c r="S119" s="301">
        <f>Plan!DP27</f>
        <v>0</v>
      </c>
      <c r="T119" s="301">
        <f>Plan!DP28</f>
        <v>0</v>
      </c>
      <c r="U119" s="301">
        <f>Plan!DP29</f>
        <v>0</v>
      </c>
      <c r="V119" s="301">
        <f>Plan!DP30</f>
        <v>0</v>
      </c>
      <c r="W119" s="301">
        <f>Plan!DP31</f>
        <v>0</v>
      </c>
      <c r="X119" s="301">
        <f>Plan!DP32</f>
        <v>0</v>
      </c>
      <c r="Y119" s="301">
        <f>Plan!DP33</f>
        <v>0</v>
      </c>
      <c r="Z119" s="301">
        <f>Plan!DP34</f>
        <v>0</v>
      </c>
      <c r="AA119" s="301">
        <f>Plan!DP35</f>
        <v>0</v>
      </c>
      <c r="AB119" s="301">
        <f>Plan!DP36</f>
        <v>0</v>
      </c>
      <c r="AC119" s="301">
        <f>Plan!DP37</f>
        <v>0</v>
      </c>
      <c r="AD119" s="301">
        <f>Plan!DP38</f>
        <v>0</v>
      </c>
      <c r="AE119" s="301">
        <f>Plan!DP39</f>
        <v>0</v>
      </c>
      <c r="AF119" s="301">
        <f>Plan!DP40</f>
        <v>0</v>
      </c>
      <c r="AG119" s="301">
        <f>Plan!DP41</f>
        <v>0</v>
      </c>
      <c r="AH119" s="301">
        <f>Plan!DP42</f>
        <v>0</v>
      </c>
      <c r="AI119" s="301">
        <f>Plan!DP43</f>
        <v>0</v>
      </c>
      <c r="AJ119" s="301">
        <f>Plan!DP44</f>
        <v>0</v>
      </c>
      <c r="AK119" s="301">
        <f>Plan!DP45</f>
        <v>0</v>
      </c>
      <c r="AL119" s="301">
        <f>Plan!DP46</f>
        <v>0</v>
      </c>
      <c r="AM119" s="301">
        <f>Plan!DP47</f>
        <v>0</v>
      </c>
      <c r="AN119" s="301">
        <f>Plan!DP48</f>
        <v>0</v>
      </c>
      <c r="AO119" s="301">
        <f>Plan!DP49</f>
        <v>0</v>
      </c>
      <c r="AP119" s="301">
        <f>Plan!DP50</f>
        <v>0</v>
      </c>
      <c r="AQ119" s="301">
        <f>Plan!DP51</f>
        <v>0</v>
      </c>
      <c r="AR119" s="301">
        <f>Plan!DP52</f>
        <v>0</v>
      </c>
      <c r="AS119" s="301">
        <f>Plan!DP53</f>
        <v>0</v>
      </c>
      <c r="AT119" s="301">
        <f>Plan!DP54</f>
        <v>0</v>
      </c>
      <c r="AU119" s="301">
        <f>Plan!DP55</f>
        <v>0</v>
      </c>
      <c r="AV119" s="301">
        <f>Plan!DP56</f>
        <v>0</v>
      </c>
      <c r="AW119" s="301">
        <f>Plan!DP57</f>
        <v>0</v>
      </c>
      <c r="AX119" s="301">
        <f>Plan!DP58</f>
        <v>0</v>
      </c>
      <c r="AY119" s="301">
        <f>Plan!DP59</f>
        <v>0</v>
      </c>
      <c r="AZ119" s="301">
        <f>Plan!DP60</f>
        <v>0</v>
      </c>
      <c r="BA119" s="301">
        <f>Plan!DP61</f>
        <v>0</v>
      </c>
      <c r="BB119" s="301">
        <f>Plan!DP62</f>
        <v>0</v>
      </c>
      <c r="BC119" s="301">
        <f>Plan!DP63</f>
        <v>0</v>
      </c>
      <c r="BD119" s="301">
        <f>Plan!DP64</f>
        <v>0</v>
      </c>
    </row>
    <row r="120" spans="1:56" ht="6" customHeight="1" x14ac:dyDescent="0.25">
      <c r="A120"/>
      <c r="B120" s="297">
        <f>COUNTIF(Feiertage!$H$3:$H$164,F120)</f>
        <v>0</v>
      </c>
      <c r="C120" s="298">
        <f t="shared" si="3"/>
        <v>3</v>
      </c>
      <c r="D120" s="298">
        <f t="shared" si="4"/>
        <v>4</v>
      </c>
      <c r="E120" s="302"/>
      <c r="F120" s="300">
        <f t="shared" si="5"/>
        <v>42851</v>
      </c>
      <c r="G120" s="301">
        <f>Plan!DQ15</f>
        <v>0</v>
      </c>
      <c r="H120" s="301">
        <f>Plan!DQ16</f>
        <v>0</v>
      </c>
      <c r="I120" s="301">
        <f>Plan!DQ17</f>
        <v>0</v>
      </c>
      <c r="J120" s="301">
        <f>Plan!DQ18</f>
        <v>0</v>
      </c>
      <c r="K120" s="301">
        <f>Plan!DQ19</f>
        <v>0</v>
      </c>
      <c r="L120" s="301">
        <f>Plan!DQ20</f>
        <v>0</v>
      </c>
      <c r="M120" s="301">
        <f>Plan!DQ21</f>
        <v>0</v>
      </c>
      <c r="N120" s="301">
        <f>Plan!DQ22</f>
        <v>0</v>
      </c>
      <c r="O120" s="301">
        <f>Plan!DQ23</f>
        <v>0</v>
      </c>
      <c r="P120" s="301">
        <f>Plan!DQ24</f>
        <v>0</v>
      </c>
      <c r="Q120" s="301">
        <f>Plan!DQ25</f>
        <v>0</v>
      </c>
      <c r="R120" s="301">
        <f>Plan!DQ26</f>
        <v>0</v>
      </c>
      <c r="S120" s="301">
        <f>Plan!DQ27</f>
        <v>0</v>
      </c>
      <c r="T120" s="301">
        <f>Plan!DQ28</f>
        <v>0</v>
      </c>
      <c r="U120" s="301">
        <f>Plan!DQ29</f>
        <v>0</v>
      </c>
      <c r="V120" s="301">
        <f>Plan!DQ30</f>
        <v>0</v>
      </c>
      <c r="W120" s="301">
        <f>Plan!DQ31</f>
        <v>0</v>
      </c>
      <c r="X120" s="301">
        <f>Plan!DQ32</f>
        <v>0</v>
      </c>
      <c r="Y120" s="301">
        <f>Plan!DQ33</f>
        <v>0</v>
      </c>
      <c r="Z120" s="301">
        <f>Plan!DQ34</f>
        <v>0</v>
      </c>
      <c r="AA120" s="301">
        <f>Plan!DQ35</f>
        <v>0</v>
      </c>
      <c r="AB120" s="301">
        <f>Plan!DQ36</f>
        <v>0</v>
      </c>
      <c r="AC120" s="301">
        <f>Plan!DQ37</f>
        <v>0</v>
      </c>
      <c r="AD120" s="301">
        <f>Plan!DQ38</f>
        <v>0</v>
      </c>
      <c r="AE120" s="301">
        <f>Plan!DQ39</f>
        <v>0</v>
      </c>
      <c r="AF120" s="301">
        <f>Plan!DQ40</f>
        <v>0</v>
      </c>
      <c r="AG120" s="301">
        <f>Plan!DQ41</f>
        <v>0</v>
      </c>
      <c r="AH120" s="301">
        <f>Plan!DQ42</f>
        <v>0</v>
      </c>
      <c r="AI120" s="301">
        <f>Plan!DQ43</f>
        <v>0</v>
      </c>
      <c r="AJ120" s="301">
        <f>Plan!DQ44</f>
        <v>0</v>
      </c>
      <c r="AK120" s="301">
        <f>Plan!DQ45</f>
        <v>0</v>
      </c>
      <c r="AL120" s="301">
        <f>Plan!DQ46</f>
        <v>0</v>
      </c>
      <c r="AM120" s="301">
        <f>Plan!DQ47</f>
        <v>0</v>
      </c>
      <c r="AN120" s="301">
        <f>Plan!DQ48</f>
        <v>0</v>
      </c>
      <c r="AO120" s="301">
        <f>Plan!DQ49</f>
        <v>0</v>
      </c>
      <c r="AP120" s="301">
        <f>Plan!DQ50</f>
        <v>0</v>
      </c>
      <c r="AQ120" s="301">
        <f>Plan!DQ51</f>
        <v>0</v>
      </c>
      <c r="AR120" s="301">
        <f>Plan!DQ52</f>
        <v>0</v>
      </c>
      <c r="AS120" s="301">
        <f>Plan!DQ53</f>
        <v>0</v>
      </c>
      <c r="AT120" s="301">
        <f>Plan!DQ54</f>
        <v>0</v>
      </c>
      <c r="AU120" s="301">
        <f>Plan!DQ55</f>
        <v>0</v>
      </c>
      <c r="AV120" s="301">
        <f>Plan!DQ56</f>
        <v>0</v>
      </c>
      <c r="AW120" s="301">
        <f>Plan!DQ57</f>
        <v>0</v>
      </c>
      <c r="AX120" s="301">
        <f>Plan!DQ58</f>
        <v>0</v>
      </c>
      <c r="AY120" s="301">
        <f>Plan!DQ59</f>
        <v>0</v>
      </c>
      <c r="AZ120" s="301">
        <f>Plan!DQ60</f>
        <v>0</v>
      </c>
      <c r="BA120" s="301">
        <f>Plan!DQ61</f>
        <v>0</v>
      </c>
      <c r="BB120" s="301">
        <f>Plan!DQ62</f>
        <v>0</v>
      </c>
      <c r="BC120" s="301">
        <f>Plan!DQ63</f>
        <v>0</v>
      </c>
      <c r="BD120" s="301">
        <f>Plan!DQ64</f>
        <v>0</v>
      </c>
    </row>
    <row r="121" spans="1:56" ht="6" customHeight="1" x14ac:dyDescent="0.25">
      <c r="A121"/>
      <c r="B121" s="297">
        <f>COUNTIF(Feiertage!$H$3:$H$164,F121)</f>
        <v>0</v>
      </c>
      <c r="C121" s="298">
        <f t="shared" si="3"/>
        <v>4</v>
      </c>
      <c r="D121" s="298">
        <f t="shared" si="4"/>
        <v>4</v>
      </c>
      <c r="E121" s="302"/>
      <c r="F121" s="300">
        <f t="shared" si="5"/>
        <v>42852</v>
      </c>
      <c r="G121" s="301">
        <f>Plan!DR15</f>
        <v>0</v>
      </c>
      <c r="H121" s="301">
        <f>Plan!DR16</f>
        <v>0</v>
      </c>
      <c r="I121" s="301">
        <f>Plan!DR17</f>
        <v>0</v>
      </c>
      <c r="J121" s="301">
        <f>Plan!DR18</f>
        <v>0</v>
      </c>
      <c r="K121" s="301">
        <f>Plan!DR19</f>
        <v>0</v>
      </c>
      <c r="L121" s="301">
        <f>Plan!DR20</f>
        <v>0</v>
      </c>
      <c r="M121" s="301">
        <f>Plan!DR21</f>
        <v>0</v>
      </c>
      <c r="N121" s="301">
        <f>Plan!DR22</f>
        <v>0</v>
      </c>
      <c r="O121" s="301">
        <f>Plan!DR23</f>
        <v>0</v>
      </c>
      <c r="P121" s="301">
        <f>Plan!DR24</f>
        <v>0</v>
      </c>
      <c r="Q121" s="301">
        <f>Plan!DR25</f>
        <v>0</v>
      </c>
      <c r="R121" s="301">
        <f>Plan!DR26</f>
        <v>0</v>
      </c>
      <c r="S121" s="301">
        <f>Plan!DR27</f>
        <v>0</v>
      </c>
      <c r="T121" s="301">
        <f>Plan!DR28</f>
        <v>0</v>
      </c>
      <c r="U121" s="301">
        <f>Plan!DR29</f>
        <v>0</v>
      </c>
      <c r="V121" s="301">
        <f>Plan!DR30</f>
        <v>0</v>
      </c>
      <c r="W121" s="301">
        <f>Plan!DR31</f>
        <v>0</v>
      </c>
      <c r="X121" s="301">
        <f>Plan!DR32</f>
        <v>0</v>
      </c>
      <c r="Y121" s="301">
        <f>Plan!DR33</f>
        <v>0</v>
      </c>
      <c r="Z121" s="301">
        <f>Plan!DR34</f>
        <v>0</v>
      </c>
      <c r="AA121" s="301">
        <f>Plan!DR35</f>
        <v>0</v>
      </c>
      <c r="AB121" s="301">
        <f>Plan!DR36</f>
        <v>0</v>
      </c>
      <c r="AC121" s="301">
        <f>Plan!DR37</f>
        <v>0</v>
      </c>
      <c r="AD121" s="301">
        <f>Plan!DR38</f>
        <v>0</v>
      </c>
      <c r="AE121" s="301">
        <f>Plan!DR39</f>
        <v>0</v>
      </c>
      <c r="AF121" s="301">
        <f>Plan!DR40</f>
        <v>0</v>
      </c>
      <c r="AG121" s="301">
        <f>Plan!DR41</f>
        <v>0</v>
      </c>
      <c r="AH121" s="301">
        <f>Plan!DR42</f>
        <v>0</v>
      </c>
      <c r="AI121" s="301">
        <f>Plan!DR43</f>
        <v>0</v>
      </c>
      <c r="AJ121" s="301">
        <f>Plan!DR44</f>
        <v>0</v>
      </c>
      <c r="AK121" s="301">
        <f>Plan!DR45</f>
        <v>0</v>
      </c>
      <c r="AL121" s="301">
        <f>Plan!DR46</f>
        <v>0</v>
      </c>
      <c r="AM121" s="301">
        <f>Plan!DR47</f>
        <v>0</v>
      </c>
      <c r="AN121" s="301">
        <f>Plan!DR48</f>
        <v>0</v>
      </c>
      <c r="AO121" s="301">
        <f>Plan!DR49</f>
        <v>0</v>
      </c>
      <c r="AP121" s="301">
        <f>Plan!DR50</f>
        <v>0</v>
      </c>
      <c r="AQ121" s="301">
        <f>Plan!DR51</f>
        <v>0</v>
      </c>
      <c r="AR121" s="301">
        <f>Plan!DR52</f>
        <v>0</v>
      </c>
      <c r="AS121" s="301">
        <f>Plan!DR53</f>
        <v>0</v>
      </c>
      <c r="AT121" s="301">
        <f>Plan!DR54</f>
        <v>0</v>
      </c>
      <c r="AU121" s="301">
        <f>Plan!DR55</f>
        <v>0</v>
      </c>
      <c r="AV121" s="301">
        <f>Plan!DR56</f>
        <v>0</v>
      </c>
      <c r="AW121" s="301">
        <f>Plan!DR57</f>
        <v>0</v>
      </c>
      <c r="AX121" s="301">
        <f>Plan!DR58</f>
        <v>0</v>
      </c>
      <c r="AY121" s="301">
        <f>Plan!DR59</f>
        <v>0</v>
      </c>
      <c r="AZ121" s="301">
        <f>Plan!DR60</f>
        <v>0</v>
      </c>
      <c r="BA121" s="301">
        <f>Plan!DR61</f>
        <v>0</v>
      </c>
      <c r="BB121" s="301">
        <f>Plan!DR62</f>
        <v>0</v>
      </c>
      <c r="BC121" s="301">
        <f>Plan!DR63</f>
        <v>0</v>
      </c>
      <c r="BD121" s="301">
        <f>Plan!DR64</f>
        <v>0</v>
      </c>
    </row>
    <row r="122" spans="1:56" ht="6" customHeight="1" x14ac:dyDescent="0.25">
      <c r="A122"/>
      <c r="B122" s="297">
        <f>COUNTIF(Feiertage!$H$3:$H$164,F122)</f>
        <v>0</v>
      </c>
      <c r="C122" s="298">
        <f t="shared" si="3"/>
        <v>5</v>
      </c>
      <c r="D122" s="298">
        <f t="shared" si="4"/>
        <v>4</v>
      </c>
      <c r="E122" s="302"/>
      <c r="F122" s="300">
        <f t="shared" si="5"/>
        <v>42853</v>
      </c>
      <c r="G122" s="301">
        <f>Plan!DS15</f>
        <v>0</v>
      </c>
      <c r="H122" s="301">
        <f>Plan!DS16</f>
        <v>0</v>
      </c>
      <c r="I122" s="301">
        <f>Plan!DS17</f>
        <v>0</v>
      </c>
      <c r="J122" s="301">
        <f>Plan!DS18</f>
        <v>0</v>
      </c>
      <c r="K122" s="301">
        <f>Plan!DS19</f>
        <v>0</v>
      </c>
      <c r="L122" s="301">
        <f>Plan!DS20</f>
        <v>0</v>
      </c>
      <c r="M122" s="301">
        <f>Plan!DS21</f>
        <v>0</v>
      </c>
      <c r="N122" s="301">
        <f>Plan!DS22</f>
        <v>0</v>
      </c>
      <c r="O122" s="301">
        <f>Plan!DS23</f>
        <v>0</v>
      </c>
      <c r="P122" s="301">
        <f>Plan!DS24</f>
        <v>0</v>
      </c>
      <c r="Q122" s="301">
        <f>Plan!DS25</f>
        <v>0</v>
      </c>
      <c r="R122" s="301">
        <f>Plan!DS26</f>
        <v>0</v>
      </c>
      <c r="S122" s="301">
        <f>Plan!DS27</f>
        <v>0</v>
      </c>
      <c r="T122" s="301">
        <f>Plan!DS28</f>
        <v>0</v>
      </c>
      <c r="U122" s="301">
        <f>Plan!DS29</f>
        <v>0</v>
      </c>
      <c r="V122" s="301">
        <f>Plan!DS30</f>
        <v>0</v>
      </c>
      <c r="W122" s="301">
        <f>Plan!DS31</f>
        <v>0</v>
      </c>
      <c r="X122" s="301">
        <f>Plan!DS32</f>
        <v>0</v>
      </c>
      <c r="Y122" s="301">
        <f>Plan!DS33</f>
        <v>0</v>
      </c>
      <c r="Z122" s="301">
        <f>Plan!DS34</f>
        <v>0</v>
      </c>
      <c r="AA122" s="301">
        <f>Plan!DS35</f>
        <v>0</v>
      </c>
      <c r="AB122" s="301">
        <f>Plan!DS36</f>
        <v>0</v>
      </c>
      <c r="AC122" s="301">
        <f>Plan!DS37</f>
        <v>0</v>
      </c>
      <c r="AD122" s="301">
        <f>Plan!DS38</f>
        <v>0</v>
      </c>
      <c r="AE122" s="301">
        <f>Plan!DS39</f>
        <v>0</v>
      </c>
      <c r="AF122" s="301">
        <f>Plan!DS40</f>
        <v>0</v>
      </c>
      <c r="AG122" s="301">
        <f>Plan!DS41</f>
        <v>0</v>
      </c>
      <c r="AH122" s="301">
        <f>Plan!DS42</f>
        <v>0</v>
      </c>
      <c r="AI122" s="301">
        <f>Plan!DS43</f>
        <v>0</v>
      </c>
      <c r="AJ122" s="301">
        <f>Plan!DS44</f>
        <v>0</v>
      </c>
      <c r="AK122" s="301">
        <f>Plan!DS45</f>
        <v>0</v>
      </c>
      <c r="AL122" s="301">
        <f>Plan!DS46</f>
        <v>0</v>
      </c>
      <c r="AM122" s="301">
        <f>Plan!DS47</f>
        <v>0</v>
      </c>
      <c r="AN122" s="301">
        <f>Plan!DS48</f>
        <v>0</v>
      </c>
      <c r="AO122" s="301">
        <f>Plan!DS49</f>
        <v>0</v>
      </c>
      <c r="AP122" s="301">
        <f>Plan!DS50</f>
        <v>0</v>
      </c>
      <c r="AQ122" s="301">
        <f>Plan!DS51</f>
        <v>0</v>
      </c>
      <c r="AR122" s="301">
        <f>Plan!DS52</f>
        <v>0</v>
      </c>
      <c r="AS122" s="301">
        <f>Plan!DS53</f>
        <v>0</v>
      </c>
      <c r="AT122" s="301">
        <f>Plan!DS54</f>
        <v>0</v>
      </c>
      <c r="AU122" s="301">
        <f>Plan!DS55</f>
        <v>0</v>
      </c>
      <c r="AV122" s="301">
        <f>Plan!DS56</f>
        <v>0</v>
      </c>
      <c r="AW122" s="301">
        <f>Plan!DS57</f>
        <v>0</v>
      </c>
      <c r="AX122" s="301">
        <f>Plan!DS58</f>
        <v>0</v>
      </c>
      <c r="AY122" s="301">
        <f>Plan!DS59</f>
        <v>0</v>
      </c>
      <c r="AZ122" s="301">
        <f>Plan!DS60</f>
        <v>0</v>
      </c>
      <c r="BA122" s="301">
        <f>Plan!DS61</f>
        <v>0</v>
      </c>
      <c r="BB122" s="301">
        <f>Plan!DS62</f>
        <v>0</v>
      </c>
      <c r="BC122" s="301">
        <f>Plan!DS63</f>
        <v>0</v>
      </c>
      <c r="BD122" s="301">
        <f>Plan!DS64</f>
        <v>0</v>
      </c>
    </row>
    <row r="123" spans="1:56" ht="6" customHeight="1" x14ac:dyDescent="0.25">
      <c r="A123"/>
      <c r="B123" s="297">
        <f>COUNTIF(Feiertage!$H$3:$H$164,F123)</f>
        <v>0</v>
      </c>
      <c r="C123" s="298">
        <f t="shared" si="3"/>
        <v>6</v>
      </c>
      <c r="D123" s="298">
        <f t="shared" si="4"/>
        <v>4</v>
      </c>
      <c r="E123" s="302"/>
      <c r="F123" s="300">
        <f t="shared" si="5"/>
        <v>42854</v>
      </c>
      <c r="G123" s="301">
        <f>Plan!DT15</f>
        <v>0</v>
      </c>
      <c r="H123" s="301">
        <f>Plan!DT16</f>
        <v>0</v>
      </c>
      <c r="I123" s="301">
        <f>Plan!DT17</f>
        <v>0</v>
      </c>
      <c r="J123" s="301">
        <f>Plan!DT18</f>
        <v>0</v>
      </c>
      <c r="K123" s="301">
        <f>Plan!DT19</f>
        <v>0</v>
      </c>
      <c r="L123" s="301">
        <f>Plan!DT20</f>
        <v>0</v>
      </c>
      <c r="M123" s="301">
        <f>Plan!DT21</f>
        <v>0</v>
      </c>
      <c r="N123" s="301">
        <f>Plan!DT22</f>
        <v>0</v>
      </c>
      <c r="O123" s="301">
        <f>Plan!DT23</f>
        <v>0</v>
      </c>
      <c r="P123" s="301">
        <f>Plan!DT24</f>
        <v>0</v>
      </c>
      <c r="Q123" s="301">
        <f>Plan!DT25</f>
        <v>0</v>
      </c>
      <c r="R123" s="301">
        <f>Plan!DT26</f>
        <v>0</v>
      </c>
      <c r="S123" s="301">
        <f>Plan!DT27</f>
        <v>0</v>
      </c>
      <c r="T123" s="301">
        <f>Plan!DT28</f>
        <v>0</v>
      </c>
      <c r="U123" s="301">
        <f>Plan!DT29</f>
        <v>0</v>
      </c>
      <c r="V123" s="301">
        <f>Plan!DT30</f>
        <v>0</v>
      </c>
      <c r="W123" s="301">
        <f>Plan!DT31</f>
        <v>0</v>
      </c>
      <c r="X123" s="301">
        <f>Plan!DT32</f>
        <v>0</v>
      </c>
      <c r="Y123" s="301">
        <f>Plan!DT33</f>
        <v>0</v>
      </c>
      <c r="Z123" s="301">
        <f>Plan!DT34</f>
        <v>0</v>
      </c>
      <c r="AA123" s="301">
        <f>Plan!DT35</f>
        <v>0</v>
      </c>
      <c r="AB123" s="301">
        <f>Plan!DT36</f>
        <v>0</v>
      </c>
      <c r="AC123" s="301">
        <f>Plan!DT37</f>
        <v>0</v>
      </c>
      <c r="AD123" s="301">
        <f>Plan!DT38</f>
        <v>0</v>
      </c>
      <c r="AE123" s="301">
        <f>Plan!DT39</f>
        <v>0</v>
      </c>
      <c r="AF123" s="301">
        <f>Plan!DT40</f>
        <v>0</v>
      </c>
      <c r="AG123" s="301">
        <f>Plan!DT41</f>
        <v>0</v>
      </c>
      <c r="AH123" s="301">
        <f>Plan!DT42</f>
        <v>0</v>
      </c>
      <c r="AI123" s="301">
        <f>Plan!DT43</f>
        <v>0</v>
      </c>
      <c r="AJ123" s="301">
        <f>Plan!DT44</f>
        <v>0</v>
      </c>
      <c r="AK123" s="301">
        <f>Plan!DT45</f>
        <v>0</v>
      </c>
      <c r="AL123" s="301">
        <f>Plan!DT46</f>
        <v>0</v>
      </c>
      <c r="AM123" s="301">
        <f>Plan!DT47</f>
        <v>0</v>
      </c>
      <c r="AN123" s="301">
        <f>Plan!DT48</f>
        <v>0</v>
      </c>
      <c r="AO123" s="301">
        <f>Plan!DT49</f>
        <v>0</v>
      </c>
      <c r="AP123" s="301">
        <f>Plan!DT50</f>
        <v>0</v>
      </c>
      <c r="AQ123" s="301">
        <f>Plan!DT51</f>
        <v>0</v>
      </c>
      <c r="AR123" s="301">
        <f>Plan!DT52</f>
        <v>0</v>
      </c>
      <c r="AS123" s="301">
        <f>Plan!DT53</f>
        <v>0</v>
      </c>
      <c r="AT123" s="301">
        <f>Plan!DT54</f>
        <v>0</v>
      </c>
      <c r="AU123" s="301">
        <f>Plan!DT55</f>
        <v>0</v>
      </c>
      <c r="AV123" s="301">
        <f>Plan!DT56</f>
        <v>0</v>
      </c>
      <c r="AW123" s="301">
        <f>Plan!DT57</f>
        <v>0</v>
      </c>
      <c r="AX123" s="301">
        <f>Plan!DT58</f>
        <v>0</v>
      </c>
      <c r="AY123" s="301">
        <f>Plan!DT59</f>
        <v>0</v>
      </c>
      <c r="AZ123" s="301">
        <f>Plan!DT60</f>
        <v>0</v>
      </c>
      <c r="BA123" s="301">
        <f>Plan!DT61</f>
        <v>0</v>
      </c>
      <c r="BB123" s="301">
        <f>Plan!DT62</f>
        <v>0</v>
      </c>
      <c r="BC123" s="301">
        <f>Plan!DT63</f>
        <v>0</v>
      </c>
      <c r="BD123" s="301">
        <f>Plan!DT64</f>
        <v>0</v>
      </c>
    </row>
    <row r="124" spans="1:56" ht="6" customHeight="1" x14ac:dyDescent="0.25">
      <c r="A124"/>
      <c r="B124" s="297">
        <f>COUNTIF(Feiertage!$H$3:$H$164,F124)</f>
        <v>0</v>
      </c>
      <c r="C124" s="298">
        <f t="shared" si="3"/>
        <v>7</v>
      </c>
      <c r="D124" s="298">
        <f t="shared" si="4"/>
        <v>4</v>
      </c>
      <c r="E124" s="302"/>
      <c r="F124" s="300">
        <f t="shared" si="5"/>
        <v>42855</v>
      </c>
      <c r="G124" s="301">
        <f>Plan!DU15</f>
        <v>0</v>
      </c>
      <c r="H124" s="301">
        <f>Plan!DU16</f>
        <v>0</v>
      </c>
      <c r="I124" s="301">
        <f>Plan!DU17</f>
        <v>0</v>
      </c>
      <c r="J124" s="301">
        <f>Plan!DU18</f>
        <v>0</v>
      </c>
      <c r="K124" s="301">
        <f>Plan!DU19</f>
        <v>0</v>
      </c>
      <c r="L124" s="301">
        <f>Plan!DU20</f>
        <v>0</v>
      </c>
      <c r="M124" s="301">
        <f>Plan!DU21</f>
        <v>0</v>
      </c>
      <c r="N124" s="301">
        <f>Plan!DU22</f>
        <v>0</v>
      </c>
      <c r="O124" s="301">
        <f>Plan!DU23</f>
        <v>0</v>
      </c>
      <c r="P124" s="301">
        <f>Plan!DU24</f>
        <v>0</v>
      </c>
      <c r="Q124" s="301">
        <f>Plan!DU25</f>
        <v>0</v>
      </c>
      <c r="R124" s="301">
        <f>Plan!DU26</f>
        <v>0</v>
      </c>
      <c r="S124" s="301">
        <f>Plan!DU27</f>
        <v>0</v>
      </c>
      <c r="T124" s="301">
        <f>Plan!DU28</f>
        <v>0</v>
      </c>
      <c r="U124" s="301">
        <f>Plan!DU29</f>
        <v>0</v>
      </c>
      <c r="V124" s="301">
        <f>Plan!DU30</f>
        <v>0</v>
      </c>
      <c r="W124" s="301">
        <f>Plan!DU31</f>
        <v>0</v>
      </c>
      <c r="X124" s="301">
        <f>Plan!DU32</f>
        <v>0</v>
      </c>
      <c r="Y124" s="301">
        <f>Plan!DU33</f>
        <v>0</v>
      </c>
      <c r="Z124" s="301">
        <f>Plan!DU34</f>
        <v>0</v>
      </c>
      <c r="AA124" s="301">
        <f>Plan!DU35</f>
        <v>0</v>
      </c>
      <c r="AB124" s="301">
        <f>Plan!DU36</f>
        <v>0</v>
      </c>
      <c r="AC124" s="301">
        <f>Plan!DU37</f>
        <v>0</v>
      </c>
      <c r="AD124" s="301">
        <f>Plan!DU38</f>
        <v>0</v>
      </c>
      <c r="AE124" s="301">
        <f>Plan!DU39</f>
        <v>0</v>
      </c>
      <c r="AF124" s="301">
        <f>Plan!DU40</f>
        <v>0</v>
      </c>
      <c r="AG124" s="301">
        <f>Plan!DU41</f>
        <v>0</v>
      </c>
      <c r="AH124" s="301">
        <f>Plan!DU42</f>
        <v>0</v>
      </c>
      <c r="AI124" s="301">
        <f>Plan!DU43</f>
        <v>0</v>
      </c>
      <c r="AJ124" s="301">
        <f>Plan!DU44</f>
        <v>0</v>
      </c>
      <c r="AK124" s="301">
        <f>Plan!DU45</f>
        <v>0</v>
      </c>
      <c r="AL124" s="301">
        <f>Plan!DU46</f>
        <v>0</v>
      </c>
      <c r="AM124" s="301">
        <f>Plan!DU47</f>
        <v>0</v>
      </c>
      <c r="AN124" s="301">
        <f>Plan!DU48</f>
        <v>0</v>
      </c>
      <c r="AO124" s="301">
        <f>Plan!DU49</f>
        <v>0</v>
      </c>
      <c r="AP124" s="301">
        <f>Plan!DU50</f>
        <v>0</v>
      </c>
      <c r="AQ124" s="301">
        <f>Plan!DU51</f>
        <v>0</v>
      </c>
      <c r="AR124" s="301">
        <f>Plan!DU52</f>
        <v>0</v>
      </c>
      <c r="AS124" s="301">
        <f>Plan!DU53</f>
        <v>0</v>
      </c>
      <c r="AT124" s="301">
        <f>Plan!DU54</f>
        <v>0</v>
      </c>
      <c r="AU124" s="301">
        <f>Plan!DU55</f>
        <v>0</v>
      </c>
      <c r="AV124" s="301">
        <f>Plan!DU56</f>
        <v>0</v>
      </c>
      <c r="AW124" s="301">
        <f>Plan!DU57</f>
        <v>0</v>
      </c>
      <c r="AX124" s="301">
        <f>Plan!DU58</f>
        <v>0</v>
      </c>
      <c r="AY124" s="301">
        <f>Plan!DU59</f>
        <v>0</v>
      </c>
      <c r="AZ124" s="301">
        <f>Plan!DU60</f>
        <v>0</v>
      </c>
      <c r="BA124" s="301">
        <f>Plan!DU61</f>
        <v>0</v>
      </c>
      <c r="BB124" s="301">
        <f>Plan!DU62</f>
        <v>0</v>
      </c>
      <c r="BC124" s="301">
        <f>Plan!DU63</f>
        <v>0</v>
      </c>
      <c r="BD124" s="301">
        <f>Plan!DU64</f>
        <v>0</v>
      </c>
    </row>
    <row r="125" spans="1:56" ht="6" customHeight="1" x14ac:dyDescent="0.25">
      <c r="A125"/>
      <c r="B125" s="297">
        <f>COUNTIF(Feiertage!$H$3:$H$164,F125)</f>
        <v>1</v>
      </c>
      <c r="C125" s="298">
        <f t="shared" si="3"/>
        <v>1</v>
      </c>
      <c r="D125" s="298">
        <f t="shared" si="4"/>
        <v>5</v>
      </c>
      <c r="E125" s="302"/>
      <c r="F125" s="300">
        <f t="shared" si="5"/>
        <v>42856</v>
      </c>
      <c r="G125" s="301">
        <f>Plan!DV15</f>
        <v>0</v>
      </c>
      <c r="H125" s="301">
        <f>Plan!DV16</f>
        <v>0</v>
      </c>
      <c r="I125" s="301">
        <f>Plan!DV17</f>
        <v>0</v>
      </c>
      <c r="J125" s="301">
        <f>Plan!DV18</f>
        <v>0</v>
      </c>
      <c r="K125" s="301">
        <f>Plan!DV19</f>
        <v>0</v>
      </c>
      <c r="L125" s="301">
        <f>Plan!DV20</f>
        <v>0</v>
      </c>
      <c r="M125" s="301">
        <f>Plan!DV21</f>
        <v>0</v>
      </c>
      <c r="N125" s="301">
        <f>Plan!DV22</f>
        <v>0</v>
      </c>
      <c r="O125" s="301">
        <f>Plan!DV23</f>
        <v>0</v>
      </c>
      <c r="P125" s="301">
        <f>Plan!DV24</f>
        <v>0</v>
      </c>
      <c r="Q125" s="301">
        <f>Plan!DV25</f>
        <v>0</v>
      </c>
      <c r="R125" s="301">
        <f>Plan!DV26</f>
        <v>0</v>
      </c>
      <c r="S125" s="301">
        <f>Plan!DV27</f>
        <v>0</v>
      </c>
      <c r="T125" s="301">
        <f>Plan!DV28</f>
        <v>0</v>
      </c>
      <c r="U125" s="301">
        <f>Plan!DV29</f>
        <v>0</v>
      </c>
      <c r="V125" s="301">
        <f>Plan!DV30</f>
        <v>0</v>
      </c>
      <c r="W125" s="301">
        <f>Plan!DV31</f>
        <v>0</v>
      </c>
      <c r="X125" s="301">
        <f>Plan!DV32</f>
        <v>0</v>
      </c>
      <c r="Y125" s="301">
        <f>Plan!DV33</f>
        <v>0</v>
      </c>
      <c r="Z125" s="301">
        <f>Plan!DV34</f>
        <v>0</v>
      </c>
      <c r="AA125" s="301">
        <f>Plan!DV35</f>
        <v>0</v>
      </c>
      <c r="AB125" s="301">
        <f>Plan!DV36</f>
        <v>0</v>
      </c>
      <c r="AC125" s="301">
        <f>Plan!DV37</f>
        <v>0</v>
      </c>
      <c r="AD125" s="301">
        <f>Plan!DV38</f>
        <v>0</v>
      </c>
      <c r="AE125" s="301">
        <f>Plan!DV39</f>
        <v>0</v>
      </c>
      <c r="AF125" s="301">
        <f>Plan!DV40</f>
        <v>0</v>
      </c>
      <c r="AG125" s="301">
        <f>Plan!DV41</f>
        <v>0</v>
      </c>
      <c r="AH125" s="301">
        <f>Plan!DV42</f>
        <v>0</v>
      </c>
      <c r="AI125" s="301">
        <f>Plan!DV43</f>
        <v>0</v>
      </c>
      <c r="AJ125" s="301">
        <f>Plan!DV44</f>
        <v>0</v>
      </c>
      <c r="AK125" s="301">
        <f>Plan!DV45</f>
        <v>0</v>
      </c>
      <c r="AL125" s="301">
        <f>Plan!DV46</f>
        <v>0</v>
      </c>
      <c r="AM125" s="301">
        <f>Plan!DV47</f>
        <v>0</v>
      </c>
      <c r="AN125" s="301">
        <f>Plan!DV48</f>
        <v>0</v>
      </c>
      <c r="AO125" s="301">
        <f>Plan!DV49</f>
        <v>0</v>
      </c>
      <c r="AP125" s="301">
        <f>Plan!DV50</f>
        <v>0</v>
      </c>
      <c r="AQ125" s="301">
        <f>Plan!DV51</f>
        <v>0</v>
      </c>
      <c r="AR125" s="301">
        <f>Plan!DV52</f>
        <v>0</v>
      </c>
      <c r="AS125" s="301">
        <f>Plan!DV53</f>
        <v>0</v>
      </c>
      <c r="AT125" s="301">
        <f>Plan!DV54</f>
        <v>0</v>
      </c>
      <c r="AU125" s="301">
        <f>Plan!DV55</f>
        <v>0</v>
      </c>
      <c r="AV125" s="301">
        <f>Plan!DV56</f>
        <v>0</v>
      </c>
      <c r="AW125" s="301">
        <f>Plan!DV57</f>
        <v>0</v>
      </c>
      <c r="AX125" s="301">
        <f>Plan!DV58</f>
        <v>0</v>
      </c>
      <c r="AY125" s="301">
        <f>Plan!DV59</f>
        <v>0</v>
      </c>
      <c r="AZ125" s="301">
        <f>Plan!DV60</f>
        <v>0</v>
      </c>
      <c r="BA125" s="301">
        <f>Plan!DV61</f>
        <v>0</v>
      </c>
      <c r="BB125" s="301">
        <f>Plan!DV62</f>
        <v>0</v>
      </c>
      <c r="BC125" s="301">
        <f>Plan!DV63</f>
        <v>0</v>
      </c>
      <c r="BD125" s="301">
        <f>Plan!DV64</f>
        <v>0</v>
      </c>
    </row>
    <row r="126" spans="1:56" ht="6" customHeight="1" x14ac:dyDescent="0.25">
      <c r="A126"/>
      <c r="B126" s="297">
        <f>COUNTIF(Feiertage!$H$3:$H$164,F126)</f>
        <v>0</v>
      </c>
      <c r="C126" s="298">
        <f t="shared" si="3"/>
        <v>2</v>
      </c>
      <c r="D126" s="298">
        <f t="shared" si="4"/>
        <v>5</v>
      </c>
      <c r="E126" s="302"/>
      <c r="F126" s="300">
        <f t="shared" si="5"/>
        <v>42857</v>
      </c>
      <c r="G126" s="301">
        <f>Plan!DW15</f>
        <v>0</v>
      </c>
      <c r="H126" s="301">
        <f>Plan!DW16</f>
        <v>0</v>
      </c>
      <c r="I126" s="301">
        <f>Plan!DW17</f>
        <v>0</v>
      </c>
      <c r="J126" s="301">
        <f>Plan!DW18</f>
        <v>0</v>
      </c>
      <c r="K126" s="301">
        <f>Plan!DW19</f>
        <v>0</v>
      </c>
      <c r="L126" s="301">
        <f>Plan!DW20</f>
        <v>0</v>
      </c>
      <c r="M126" s="301">
        <f>Plan!DW21</f>
        <v>0</v>
      </c>
      <c r="N126" s="301">
        <f>Plan!DW22</f>
        <v>0</v>
      </c>
      <c r="O126" s="301">
        <f>Plan!DW23</f>
        <v>0</v>
      </c>
      <c r="P126" s="301">
        <f>Plan!DW24</f>
        <v>0</v>
      </c>
      <c r="Q126" s="301">
        <f>Plan!DW25</f>
        <v>0</v>
      </c>
      <c r="R126" s="301">
        <f>Plan!DW26</f>
        <v>0</v>
      </c>
      <c r="S126" s="301">
        <f>Plan!DW27</f>
        <v>0</v>
      </c>
      <c r="T126" s="301">
        <f>Plan!DW28</f>
        <v>0</v>
      </c>
      <c r="U126" s="301">
        <f>Plan!DW29</f>
        <v>0</v>
      </c>
      <c r="V126" s="301">
        <f>Plan!DW30</f>
        <v>0</v>
      </c>
      <c r="W126" s="301">
        <f>Plan!DW31</f>
        <v>0</v>
      </c>
      <c r="X126" s="301">
        <f>Plan!DW32</f>
        <v>0</v>
      </c>
      <c r="Y126" s="301">
        <f>Plan!DW33</f>
        <v>0</v>
      </c>
      <c r="Z126" s="301">
        <f>Plan!DW34</f>
        <v>0</v>
      </c>
      <c r="AA126" s="301">
        <f>Plan!DW35</f>
        <v>0</v>
      </c>
      <c r="AB126" s="301">
        <f>Plan!DW36</f>
        <v>0</v>
      </c>
      <c r="AC126" s="301">
        <f>Plan!DW37</f>
        <v>0</v>
      </c>
      <c r="AD126" s="301">
        <f>Plan!DW38</f>
        <v>0</v>
      </c>
      <c r="AE126" s="301">
        <f>Plan!DW39</f>
        <v>0</v>
      </c>
      <c r="AF126" s="301">
        <f>Plan!DW40</f>
        <v>0</v>
      </c>
      <c r="AG126" s="301">
        <f>Plan!DW41</f>
        <v>0</v>
      </c>
      <c r="AH126" s="301">
        <f>Plan!DW42</f>
        <v>0</v>
      </c>
      <c r="AI126" s="301">
        <f>Plan!DW43</f>
        <v>0</v>
      </c>
      <c r="AJ126" s="301">
        <f>Plan!DW44</f>
        <v>0</v>
      </c>
      <c r="AK126" s="301">
        <f>Plan!DW45</f>
        <v>0</v>
      </c>
      <c r="AL126" s="301">
        <f>Plan!DW46</f>
        <v>0</v>
      </c>
      <c r="AM126" s="301">
        <f>Plan!DW47</f>
        <v>0</v>
      </c>
      <c r="AN126" s="301">
        <f>Plan!DW48</f>
        <v>0</v>
      </c>
      <c r="AO126" s="301">
        <f>Plan!DW49</f>
        <v>0</v>
      </c>
      <c r="AP126" s="301">
        <f>Plan!DW50</f>
        <v>0</v>
      </c>
      <c r="AQ126" s="301">
        <f>Plan!DW51</f>
        <v>0</v>
      </c>
      <c r="AR126" s="301">
        <f>Plan!DW52</f>
        <v>0</v>
      </c>
      <c r="AS126" s="301">
        <f>Plan!DW53</f>
        <v>0</v>
      </c>
      <c r="AT126" s="301">
        <f>Plan!DW54</f>
        <v>0</v>
      </c>
      <c r="AU126" s="301">
        <f>Plan!DW55</f>
        <v>0</v>
      </c>
      <c r="AV126" s="301">
        <f>Plan!DW56</f>
        <v>0</v>
      </c>
      <c r="AW126" s="301">
        <f>Plan!DW57</f>
        <v>0</v>
      </c>
      <c r="AX126" s="301">
        <f>Plan!DW58</f>
        <v>0</v>
      </c>
      <c r="AY126" s="301">
        <f>Plan!DW59</f>
        <v>0</v>
      </c>
      <c r="AZ126" s="301">
        <f>Plan!DW60</f>
        <v>0</v>
      </c>
      <c r="BA126" s="301">
        <f>Plan!DW61</f>
        <v>0</v>
      </c>
      <c r="BB126" s="301">
        <f>Plan!DW62</f>
        <v>0</v>
      </c>
      <c r="BC126" s="301">
        <f>Plan!DW63</f>
        <v>0</v>
      </c>
      <c r="BD126" s="301">
        <f>Plan!DW64</f>
        <v>0</v>
      </c>
    </row>
    <row r="127" spans="1:56" ht="6" customHeight="1" x14ac:dyDescent="0.25">
      <c r="A127"/>
      <c r="B127" s="297">
        <f>COUNTIF(Feiertage!$H$3:$H$164,F127)</f>
        <v>0</v>
      </c>
      <c r="C127" s="298">
        <f t="shared" si="3"/>
        <v>3</v>
      </c>
      <c r="D127" s="298">
        <f t="shared" si="4"/>
        <v>5</v>
      </c>
      <c r="E127" s="302"/>
      <c r="F127" s="300">
        <f t="shared" si="5"/>
        <v>42858</v>
      </c>
      <c r="G127" s="301">
        <f>Plan!DX15</f>
        <v>0</v>
      </c>
      <c r="H127" s="301">
        <f>Plan!DX16</f>
        <v>0</v>
      </c>
      <c r="I127" s="301">
        <f>Plan!DX17</f>
        <v>0</v>
      </c>
      <c r="J127" s="301">
        <f>Plan!DX18</f>
        <v>0</v>
      </c>
      <c r="K127" s="301">
        <f>Plan!DX19</f>
        <v>0</v>
      </c>
      <c r="L127" s="301">
        <f>Plan!DX20</f>
        <v>0</v>
      </c>
      <c r="M127" s="301">
        <f>Plan!DX21</f>
        <v>0</v>
      </c>
      <c r="N127" s="301">
        <f>Plan!DX22</f>
        <v>0</v>
      </c>
      <c r="O127" s="301">
        <f>Plan!DX23</f>
        <v>0</v>
      </c>
      <c r="P127" s="301">
        <f>Plan!DX24</f>
        <v>0</v>
      </c>
      <c r="Q127" s="301">
        <f>Plan!DX25</f>
        <v>0</v>
      </c>
      <c r="R127" s="301">
        <f>Plan!DX26</f>
        <v>0</v>
      </c>
      <c r="S127" s="301">
        <f>Plan!DX27</f>
        <v>0</v>
      </c>
      <c r="T127" s="301">
        <f>Plan!DX28</f>
        <v>0</v>
      </c>
      <c r="U127" s="301">
        <f>Plan!DX29</f>
        <v>0</v>
      </c>
      <c r="V127" s="301">
        <f>Plan!DX30</f>
        <v>0</v>
      </c>
      <c r="W127" s="301">
        <f>Plan!DX31</f>
        <v>0</v>
      </c>
      <c r="X127" s="301">
        <f>Plan!DX32</f>
        <v>0</v>
      </c>
      <c r="Y127" s="301">
        <f>Plan!DX33</f>
        <v>0</v>
      </c>
      <c r="Z127" s="301">
        <f>Plan!DX34</f>
        <v>0</v>
      </c>
      <c r="AA127" s="301">
        <f>Plan!DX35</f>
        <v>0</v>
      </c>
      <c r="AB127" s="301">
        <f>Plan!DX36</f>
        <v>0</v>
      </c>
      <c r="AC127" s="301">
        <f>Plan!DX37</f>
        <v>0</v>
      </c>
      <c r="AD127" s="301">
        <f>Plan!DX38</f>
        <v>0</v>
      </c>
      <c r="AE127" s="301">
        <f>Plan!DX39</f>
        <v>0</v>
      </c>
      <c r="AF127" s="301">
        <f>Plan!DX40</f>
        <v>0</v>
      </c>
      <c r="AG127" s="301">
        <f>Plan!DX41</f>
        <v>0</v>
      </c>
      <c r="AH127" s="301">
        <f>Plan!DX42</f>
        <v>0</v>
      </c>
      <c r="AI127" s="301">
        <f>Plan!DX43</f>
        <v>0</v>
      </c>
      <c r="AJ127" s="301">
        <f>Plan!DX44</f>
        <v>0</v>
      </c>
      <c r="AK127" s="301">
        <f>Plan!DX45</f>
        <v>0</v>
      </c>
      <c r="AL127" s="301">
        <f>Plan!DX46</f>
        <v>0</v>
      </c>
      <c r="AM127" s="301">
        <f>Plan!DX47</f>
        <v>0</v>
      </c>
      <c r="AN127" s="301">
        <f>Plan!DX48</f>
        <v>0</v>
      </c>
      <c r="AO127" s="301">
        <f>Plan!DX49</f>
        <v>0</v>
      </c>
      <c r="AP127" s="301">
        <f>Plan!DX50</f>
        <v>0</v>
      </c>
      <c r="AQ127" s="301">
        <f>Plan!DX51</f>
        <v>0</v>
      </c>
      <c r="AR127" s="301">
        <f>Plan!DX52</f>
        <v>0</v>
      </c>
      <c r="AS127" s="301">
        <f>Plan!DX53</f>
        <v>0</v>
      </c>
      <c r="AT127" s="301">
        <f>Plan!DX54</f>
        <v>0</v>
      </c>
      <c r="AU127" s="301">
        <f>Plan!DX55</f>
        <v>0</v>
      </c>
      <c r="AV127" s="301">
        <f>Plan!DX56</f>
        <v>0</v>
      </c>
      <c r="AW127" s="301">
        <f>Plan!DX57</f>
        <v>0</v>
      </c>
      <c r="AX127" s="301">
        <f>Plan!DX58</f>
        <v>0</v>
      </c>
      <c r="AY127" s="301">
        <f>Plan!DX59</f>
        <v>0</v>
      </c>
      <c r="AZ127" s="301">
        <f>Plan!DX60</f>
        <v>0</v>
      </c>
      <c r="BA127" s="301">
        <f>Plan!DX61</f>
        <v>0</v>
      </c>
      <c r="BB127" s="301">
        <f>Plan!DX62</f>
        <v>0</v>
      </c>
      <c r="BC127" s="301">
        <f>Plan!DX63</f>
        <v>0</v>
      </c>
      <c r="BD127" s="301">
        <f>Plan!DX64</f>
        <v>0</v>
      </c>
    </row>
    <row r="128" spans="1:56" ht="6" customHeight="1" x14ac:dyDescent="0.25">
      <c r="A128"/>
      <c r="B128" s="297">
        <f>COUNTIF(Feiertage!$H$3:$H$164,F128)</f>
        <v>0</v>
      </c>
      <c r="C128" s="298">
        <f t="shared" si="3"/>
        <v>4</v>
      </c>
      <c r="D128" s="298">
        <f t="shared" si="4"/>
        <v>5</v>
      </c>
      <c r="E128" s="302"/>
      <c r="F128" s="300">
        <f t="shared" si="5"/>
        <v>42859</v>
      </c>
      <c r="G128" s="301">
        <f>Plan!DY15</f>
        <v>0</v>
      </c>
      <c r="H128" s="301">
        <f>Plan!DY16</f>
        <v>0</v>
      </c>
      <c r="I128" s="301">
        <f>Plan!DY17</f>
        <v>0</v>
      </c>
      <c r="J128" s="301">
        <f>Plan!DY18</f>
        <v>0</v>
      </c>
      <c r="K128" s="301">
        <f>Plan!DY19</f>
        <v>0</v>
      </c>
      <c r="L128" s="301">
        <f>Plan!DY20</f>
        <v>0</v>
      </c>
      <c r="M128" s="301">
        <f>Plan!DY21</f>
        <v>0</v>
      </c>
      <c r="N128" s="301">
        <f>Plan!DY22</f>
        <v>0</v>
      </c>
      <c r="O128" s="301">
        <f>Plan!DY23</f>
        <v>0</v>
      </c>
      <c r="P128" s="301">
        <f>Plan!DY24</f>
        <v>0</v>
      </c>
      <c r="Q128" s="301">
        <f>Plan!DY25</f>
        <v>0</v>
      </c>
      <c r="R128" s="301">
        <f>Plan!DY26</f>
        <v>0</v>
      </c>
      <c r="S128" s="301">
        <f>Plan!DY27</f>
        <v>0</v>
      </c>
      <c r="T128" s="301">
        <f>Plan!DY28</f>
        <v>0</v>
      </c>
      <c r="U128" s="301">
        <f>Plan!DY29</f>
        <v>0</v>
      </c>
      <c r="V128" s="301">
        <f>Plan!DY30</f>
        <v>0</v>
      </c>
      <c r="W128" s="301">
        <f>Plan!DY31</f>
        <v>0</v>
      </c>
      <c r="X128" s="301">
        <f>Plan!DY32</f>
        <v>0</v>
      </c>
      <c r="Y128" s="301">
        <f>Plan!DY33</f>
        <v>0</v>
      </c>
      <c r="Z128" s="301">
        <f>Plan!DY34</f>
        <v>0</v>
      </c>
      <c r="AA128" s="301">
        <f>Plan!DY35</f>
        <v>0</v>
      </c>
      <c r="AB128" s="301">
        <f>Plan!DY36</f>
        <v>0</v>
      </c>
      <c r="AC128" s="301">
        <f>Plan!DY37</f>
        <v>0</v>
      </c>
      <c r="AD128" s="301">
        <f>Plan!DY38</f>
        <v>0</v>
      </c>
      <c r="AE128" s="301">
        <f>Plan!DY39</f>
        <v>0</v>
      </c>
      <c r="AF128" s="301">
        <f>Plan!DY40</f>
        <v>0</v>
      </c>
      <c r="AG128" s="301">
        <f>Plan!DY41</f>
        <v>0</v>
      </c>
      <c r="AH128" s="301">
        <f>Plan!DY42</f>
        <v>0</v>
      </c>
      <c r="AI128" s="301">
        <f>Plan!DY43</f>
        <v>0</v>
      </c>
      <c r="AJ128" s="301">
        <f>Plan!DY44</f>
        <v>0</v>
      </c>
      <c r="AK128" s="301">
        <f>Plan!DY45</f>
        <v>0</v>
      </c>
      <c r="AL128" s="301">
        <f>Plan!DY46</f>
        <v>0</v>
      </c>
      <c r="AM128" s="301">
        <f>Plan!DY47</f>
        <v>0</v>
      </c>
      <c r="AN128" s="301">
        <f>Plan!DY48</f>
        <v>0</v>
      </c>
      <c r="AO128" s="301">
        <f>Plan!DY49</f>
        <v>0</v>
      </c>
      <c r="AP128" s="301">
        <f>Plan!DY50</f>
        <v>0</v>
      </c>
      <c r="AQ128" s="301">
        <f>Plan!DY51</f>
        <v>0</v>
      </c>
      <c r="AR128" s="301">
        <f>Plan!DY52</f>
        <v>0</v>
      </c>
      <c r="AS128" s="301">
        <f>Plan!DY53</f>
        <v>0</v>
      </c>
      <c r="AT128" s="301">
        <f>Plan!DY54</f>
        <v>0</v>
      </c>
      <c r="AU128" s="301">
        <f>Plan!DY55</f>
        <v>0</v>
      </c>
      <c r="AV128" s="301">
        <f>Plan!DY56</f>
        <v>0</v>
      </c>
      <c r="AW128" s="301">
        <f>Plan!DY57</f>
        <v>0</v>
      </c>
      <c r="AX128" s="301">
        <f>Plan!DY58</f>
        <v>0</v>
      </c>
      <c r="AY128" s="301">
        <f>Plan!DY59</f>
        <v>0</v>
      </c>
      <c r="AZ128" s="301">
        <f>Plan!DY60</f>
        <v>0</v>
      </c>
      <c r="BA128" s="301">
        <f>Plan!DY61</f>
        <v>0</v>
      </c>
      <c r="BB128" s="301">
        <f>Plan!DY62</f>
        <v>0</v>
      </c>
      <c r="BC128" s="301">
        <f>Plan!DY63</f>
        <v>0</v>
      </c>
      <c r="BD128" s="301">
        <f>Plan!DY64</f>
        <v>0</v>
      </c>
    </row>
    <row r="129" spans="1:56" ht="6" customHeight="1" x14ac:dyDescent="0.25">
      <c r="A129"/>
      <c r="B129" s="297">
        <f>COUNTIF(Feiertage!$H$3:$H$164,F129)</f>
        <v>0</v>
      </c>
      <c r="C129" s="298">
        <f t="shared" si="3"/>
        <v>5</v>
      </c>
      <c r="D129" s="298">
        <f t="shared" si="4"/>
        <v>5</v>
      </c>
      <c r="E129" s="302"/>
      <c r="F129" s="300">
        <f t="shared" si="5"/>
        <v>42860</v>
      </c>
      <c r="G129" s="301">
        <f>Plan!DZ15</f>
        <v>0</v>
      </c>
      <c r="H129" s="301">
        <f>Plan!DZ16</f>
        <v>0</v>
      </c>
      <c r="I129" s="301">
        <f>Plan!DZ17</f>
        <v>0</v>
      </c>
      <c r="J129" s="301">
        <f>Plan!DZ18</f>
        <v>0</v>
      </c>
      <c r="K129" s="301">
        <f>Plan!DZ19</f>
        <v>0</v>
      </c>
      <c r="L129" s="301">
        <f>Plan!DZ20</f>
        <v>0</v>
      </c>
      <c r="M129" s="301">
        <f>Plan!DZ21</f>
        <v>0</v>
      </c>
      <c r="N129" s="301">
        <f>Plan!DZ22</f>
        <v>0</v>
      </c>
      <c r="O129" s="301">
        <f>Plan!DZ23</f>
        <v>0</v>
      </c>
      <c r="P129" s="301">
        <f>Plan!DZ24</f>
        <v>0</v>
      </c>
      <c r="Q129" s="301">
        <f>Plan!DZ25</f>
        <v>0</v>
      </c>
      <c r="R129" s="301">
        <f>Plan!DZ26</f>
        <v>0</v>
      </c>
      <c r="S129" s="301">
        <f>Plan!DZ27</f>
        <v>0</v>
      </c>
      <c r="T129" s="301">
        <f>Plan!DZ28</f>
        <v>0</v>
      </c>
      <c r="U129" s="301">
        <f>Plan!DZ29</f>
        <v>0</v>
      </c>
      <c r="V129" s="301">
        <f>Plan!DZ30</f>
        <v>0</v>
      </c>
      <c r="W129" s="301">
        <f>Plan!DZ31</f>
        <v>0</v>
      </c>
      <c r="X129" s="301">
        <f>Plan!DZ32</f>
        <v>0</v>
      </c>
      <c r="Y129" s="301">
        <f>Plan!DZ33</f>
        <v>0</v>
      </c>
      <c r="Z129" s="301">
        <f>Plan!DZ34</f>
        <v>0</v>
      </c>
      <c r="AA129" s="301">
        <f>Plan!DZ35</f>
        <v>0</v>
      </c>
      <c r="AB129" s="301">
        <f>Plan!DZ36</f>
        <v>0</v>
      </c>
      <c r="AC129" s="301">
        <f>Plan!DZ37</f>
        <v>0</v>
      </c>
      <c r="AD129" s="301">
        <f>Plan!DZ38</f>
        <v>0</v>
      </c>
      <c r="AE129" s="301">
        <f>Plan!DZ39</f>
        <v>0</v>
      </c>
      <c r="AF129" s="301">
        <f>Plan!DZ40</f>
        <v>0</v>
      </c>
      <c r="AG129" s="301">
        <f>Plan!DZ41</f>
        <v>0</v>
      </c>
      <c r="AH129" s="301">
        <f>Plan!DZ42</f>
        <v>0</v>
      </c>
      <c r="AI129" s="301">
        <f>Plan!DZ43</f>
        <v>0</v>
      </c>
      <c r="AJ129" s="301">
        <f>Plan!DZ44</f>
        <v>0</v>
      </c>
      <c r="AK129" s="301">
        <f>Plan!DZ45</f>
        <v>0</v>
      </c>
      <c r="AL129" s="301">
        <f>Plan!DZ46</f>
        <v>0</v>
      </c>
      <c r="AM129" s="301">
        <f>Plan!DZ47</f>
        <v>0</v>
      </c>
      <c r="AN129" s="301">
        <f>Plan!DZ48</f>
        <v>0</v>
      </c>
      <c r="AO129" s="301">
        <f>Plan!DZ49</f>
        <v>0</v>
      </c>
      <c r="AP129" s="301">
        <f>Plan!DZ50</f>
        <v>0</v>
      </c>
      <c r="AQ129" s="301">
        <f>Plan!DZ51</f>
        <v>0</v>
      </c>
      <c r="AR129" s="301">
        <f>Plan!DZ52</f>
        <v>0</v>
      </c>
      <c r="AS129" s="301">
        <f>Plan!DZ53</f>
        <v>0</v>
      </c>
      <c r="AT129" s="301">
        <f>Plan!DZ54</f>
        <v>0</v>
      </c>
      <c r="AU129" s="301">
        <f>Plan!DZ55</f>
        <v>0</v>
      </c>
      <c r="AV129" s="301">
        <f>Plan!DZ56</f>
        <v>0</v>
      </c>
      <c r="AW129" s="301">
        <f>Plan!DZ57</f>
        <v>0</v>
      </c>
      <c r="AX129" s="301">
        <f>Plan!DZ58</f>
        <v>0</v>
      </c>
      <c r="AY129" s="301">
        <f>Plan!DZ59</f>
        <v>0</v>
      </c>
      <c r="AZ129" s="301">
        <f>Plan!DZ60</f>
        <v>0</v>
      </c>
      <c r="BA129" s="301">
        <f>Plan!DZ61</f>
        <v>0</v>
      </c>
      <c r="BB129" s="301">
        <f>Plan!DZ62</f>
        <v>0</v>
      </c>
      <c r="BC129" s="301">
        <f>Plan!DZ63</f>
        <v>0</v>
      </c>
      <c r="BD129" s="301">
        <f>Plan!DZ64</f>
        <v>0</v>
      </c>
    </row>
    <row r="130" spans="1:56" ht="6" customHeight="1" x14ac:dyDescent="0.25">
      <c r="A130"/>
      <c r="B130" s="297">
        <f>COUNTIF(Feiertage!$H$3:$H$164,F130)</f>
        <v>0</v>
      </c>
      <c r="C130" s="298">
        <f t="shared" si="3"/>
        <v>6</v>
      </c>
      <c r="D130" s="298">
        <f t="shared" si="4"/>
        <v>5</v>
      </c>
      <c r="E130" s="302"/>
      <c r="F130" s="300">
        <f t="shared" si="5"/>
        <v>42861</v>
      </c>
      <c r="G130" s="301">
        <f>Plan!EA15</f>
        <v>0</v>
      </c>
      <c r="H130" s="301">
        <f>Plan!EA16</f>
        <v>0</v>
      </c>
      <c r="I130" s="301">
        <f>Plan!EA17</f>
        <v>0</v>
      </c>
      <c r="J130" s="301">
        <f>Plan!EA18</f>
        <v>0</v>
      </c>
      <c r="K130" s="301">
        <f>Plan!EA19</f>
        <v>0</v>
      </c>
      <c r="L130" s="301">
        <f>Plan!EA20</f>
        <v>0</v>
      </c>
      <c r="M130" s="301">
        <f>Plan!EA21</f>
        <v>0</v>
      </c>
      <c r="N130" s="301">
        <f>Plan!EA22</f>
        <v>0</v>
      </c>
      <c r="O130" s="301">
        <f>Plan!EA23</f>
        <v>0</v>
      </c>
      <c r="P130" s="301">
        <f>Plan!EA24</f>
        <v>0</v>
      </c>
      <c r="Q130" s="301">
        <f>Plan!EA25</f>
        <v>0</v>
      </c>
      <c r="R130" s="301">
        <f>Plan!EA26</f>
        <v>0</v>
      </c>
      <c r="S130" s="301">
        <f>Plan!EA27</f>
        <v>0</v>
      </c>
      <c r="T130" s="301">
        <f>Plan!EA28</f>
        <v>0</v>
      </c>
      <c r="U130" s="301">
        <f>Plan!EA29</f>
        <v>0</v>
      </c>
      <c r="V130" s="301">
        <f>Plan!EA30</f>
        <v>0</v>
      </c>
      <c r="W130" s="301">
        <f>Plan!EA31</f>
        <v>0</v>
      </c>
      <c r="X130" s="301">
        <f>Plan!EA32</f>
        <v>0</v>
      </c>
      <c r="Y130" s="301">
        <f>Plan!EA33</f>
        <v>0</v>
      </c>
      <c r="Z130" s="301">
        <f>Plan!EA34</f>
        <v>0</v>
      </c>
      <c r="AA130" s="301">
        <f>Plan!EA35</f>
        <v>0</v>
      </c>
      <c r="AB130" s="301">
        <f>Plan!EA36</f>
        <v>0</v>
      </c>
      <c r="AC130" s="301">
        <f>Plan!EA37</f>
        <v>0</v>
      </c>
      <c r="AD130" s="301">
        <f>Plan!EA38</f>
        <v>0</v>
      </c>
      <c r="AE130" s="301">
        <f>Plan!EA39</f>
        <v>0</v>
      </c>
      <c r="AF130" s="301">
        <f>Plan!EA40</f>
        <v>0</v>
      </c>
      <c r="AG130" s="301">
        <f>Plan!EA41</f>
        <v>0</v>
      </c>
      <c r="AH130" s="301">
        <f>Plan!EA42</f>
        <v>0</v>
      </c>
      <c r="AI130" s="301">
        <f>Plan!EA43</f>
        <v>0</v>
      </c>
      <c r="AJ130" s="301">
        <f>Plan!EA44</f>
        <v>0</v>
      </c>
      <c r="AK130" s="301">
        <f>Plan!EA45</f>
        <v>0</v>
      </c>
      <c r="AL130" s="301">
        <f>Plan!EA46</f>
        <v>0</v>
      </c>
      <c r="AM130" s="301">
        <f>Plan!EA47</f>
        <v>0</v>
      </c>
      <c r="AN130" s="301">
        <f>Plan!EA48</f>
        <v>0</v>
      </c>
      <c r="AO130" s="301">
        <f>Plan!EA49</f>
        <v>0</v>
      </c>
      <c r="AP130" s="301">
        <f>Plan!EA50</f>
        <v>0</v>
      </c>
      <c r="AQ130" s="301">
        <f>Plan!EA51</f>
        <v>0</v>
      </c>
      <c r="AR130" s="301">
        <f>Plan!EA52</f>
        <v>0</v>
      </c>
      <c r="AS130" s="301">
        <f>Plan!EA53</f>
        <v>0</v>
      </c>
      <c r="AT130" s="301">
        <f>Plan!EA54</f>
        <v>0</v>
      </c>
      <c r="AU130" s="301">
        <f>Plan!EA55</f>
        <v>0</v>
      </c>
      <c r="AV130" s="301">
        <f>Plan!EA56</f>
        <v>0</v>
      </c>
      <c r="AW130" s="301">
        <f>Plan!EA57</f>
        <v>0</v>
      </c>
      <c r="AX130" s="301">
        <f>Plan!EA58</f>
        <v>0</v>
      </c>
      <c r="AY130" s="301">
        <f>Plan!EA59</f>
        <v>0</v>
      </c>
      <c r="AZ130" s="301">
        <f>Plan!EA60</f>
        <v>0</v>
      </c>
      <c r="BA130" s="301">
        <f>Plan!EA61</f>
        <v>0</v>
      </c>
      <c r="BB130" s="301">
        <f>Plan!EA62</f>
        <v>0</v>
      </c>
      <c r="BC130" s="301">
        <f>Plan!EA63</f>
        <v>0</v>
      </c>
      <c r="BD130" s="301">
        <f>Plan!EA64</f>
        <v>0</v>
      </c>
    </row>
    <row r="131" spans="1:56" ht="6" customHeight="1" x14ac:dyDescent="0.25">
      <c r="A131"/>
      <c r="B131" s="297">
        <f>COUNTIF(Feiertage!$H$3:$H$164,F131)</f>
        <v>0</v>
      </c>
      <c r="C131" s="298">
        <f t="shared" si="3"/>
        <v>7</v>
      </c>
      <c r="D131" s="298">
        <f t="shared" si="4"/>
        <v>5</v>
      </c>
      <c r="E131" s="302"/>
      <c r="F131" s="300">
        <f t="shared" si="5"/>
        <v>42862</v>
      </c>
      <c r="G131" s="301">
        <f>Plan!EB15</f>
        <v>0</v>
      </c>
      <c r="H131" s="301">
        <f>Plan!EB16</f>
        <v>0</v>
      </c>
      <c r="I131" s="301">
        <f>Plan!EB17</f>
        <v>0</v>
      </c>
      <c r="J131" s="301">
        <f>Plan!EB18</f>
        <v>0</v>
      </c>
      <c r="K131" s="301">
        <f>Plan!EB19</f>
        <v>0</v>
      </c>
      <c r="L131" s="301">
        <f>Plan!EB20</f>
        <v>0</v>
      </c>
      <c r="M131" s="301">
        <f>Plan!EB21</f>
        <v>0</v>
      </c>
      <c r="N131" s="301">
        <f>Plan!EB22</f>
        <v>0</v>
      </c>
      <c r="O131" s="301">
        <f>Plan!EB23</f>
        <v>0</v>
      </c>
      <c r="P131" s="301">
        <f>Plan!EB24</f>
        <v>0</v>
      </c>
      <c r="Q131" s="301">
        <f>Plan!EB25</f>
        <v>0</v>
      </c>
      <c r="R131" s="301">
        <f>Plan!EB26</f>
        <v>0</v>
      </c>
      <c r="S131" s="301">
        <f>Plan!EB27</f>
        <v>0</v>
      </c>
      <c r="T131" s="301">
        <f>Plan!EB28</f>
        <v>0</v>
      </c>
      <c r="U131" s="301">
        <f>Plan!EB29</f>
        <v>0</v>
      </c>
      <c r="V131" s="301">
        <f>Plan!EB30</f>
        <v>0</v>
      </c>
      <c r="W131" s="301">
        <f>Plan!EB31</f>
        <v>0</v>
      </c>
      <c r="X131" s="301">
        <f>Plan!EB32</f>
        <v>0</v>
      </c>
      <c r="Y131" s="301">
        <f>Plan!EB33</f>
        <v>0</v>
      </c>
      <c r="Z131" s="301">
        <f>Plan!EB34</f>
        <v>0</v>
      </c>
      <c r="AA131" s="301">
        <f>Plan!EB35</f>
        <v>0</v>
      </c>
      <c r="AB131" s="301">
        <f>Plan!EB36</f>
        <v>0</v>
      </c>
      <c r="AC131" s="301">
        <f>Plan!EB37</f>
        <v>0</v>
      </c>
      <c r="AD131" s="301">
        <f>Plan!EB38</f>
        <v>0</v>
      </c>
      <c r="AE131" s="301">
        <f>Plan!EB39</f>
        <v>0</v>
      </c>
      <c r="AF131" s="301">
        <f>Plan!EB40</f>
        <v>0</v>
      </c>
      <c r="AG131" s="301">
        <f>Plan!EB41</f>
        <v>0</v>
      </c>
      <c r="AH131" s="301">
        <f>Plan!EB42</f>
        <v>0</v>
      </c>
      <c r="AI131" s="301">
        <f>Plan!EB43</f>
        <v>0</v>
      </c>
      <c r="AJ131" s="301">
        <f>Plan!EB44</f>
        <v>0</v>
      </c>
      <c r="AK131" s="301">
        <f>Plan!EB45</f>
        <v>0</v>
      </c>
      <c r="AL131" s="301">
        <f>Plan!EB46</f>
        <v>0</v>
      </c>
      <c r="AM131" s="301">
        <f>Plan!EB47</f>
        <v>0</v>
      </c>
      <c r="AN131" s="301">
        <f>Plan!EB48</f>
        <v>0</v>
      </c>
      <c r="AO131" s="301">
        <f>Plan!EB49</f>
        <v>0</v>
      </c>
      <c r="AP131" s="301">
        <f>Plan!EB50</f>
        <v>0</v>
      </c>
      <c r="AQ131" s="301">
        <f>Plan!EB51</f>
        <v>0</v>
      </c>
      <c r="AR131" s="301">
        <f>Plan!EB52</f>
        <v>0</v>
      </c>
      <c r="AS131" s="301">
        <f>Plan!EB53</f>
        <v>0</v>
      </c>
      <c r="AT131" s="301">
        <f>Plan!EB54</f>
        <v>0</v>
      </c>
      <c r="AU131" s="301">
        <f>Plan!EB55</f>
        <v>0</v>
      </c>
      <c r="AV131" s="301">
        <f>Plan!EB56</f>
        <v>0</v>
      </c>
      <c r="AW131" s="301">
        <f>Plan!EB57</f>
        <v>0</v>
      </c>
      <c r="AX131" s="301">
        <f>Plan!EB58</f>
        <v>0</v>
      </c>
      <c r="AY131" s="301">
        <f>Plan!EB59</f>
        <v>0</v>
      </c>
      <c r="AZ131" s="301">
        <f>Plan!EB60</f>
        <v>0</v>
      </c>
      <c r="BA131" s="301">
        <f>Plan!EB61</f>
        <v>0</v>
      </c>
      <c r="BB131" s="301">
        <f>Plan!EB62</f>
        <v>0</v>
      </c>
      <c r="BC131" s="301">
        <f>Plan!EB63</f>
        <v>0</v>
      </c>
      <c r="BD131" s="301">
        <f>Plan!EB64</f>
        <v>0</v>
      </c>
    </row>
    <row r="132" spans="1:56" ht="6" customHeight="1" x14ac:dyDescent="0.25">
      <c r="A132"/>
      <c r="B132" s="297">
        <f>COUNTIF(Feiertage!$H$3:$H$164,F132)</f>
        <v>0</v>
      </c>
      <c r="C132" s="298">
        <f t="shared" si="3"/>
        <v>1</v>
      </c>
      <c r="D132" s="298">
        <f t="shared" si="4"/>
        <v>5</v>
      </c>
      <c r="E132" s="302"/>
      <c r="F132" s="300">
        <f t="shared" si="5"/>
        <v>42863</v>
      </c>
      <c r="G132" s="301">
        <f>Plan!EC15</f>
        <v>0</v>
      </c>
      <c r="H132" s="301">
        <f>Plan!EC16</f>
        <v>0</v>
      </c>
      <c r="I132" s="301">
        <f>Plan!EC17</f>
        <v>0</v>
      </c>
      <c r="J132" s="301">
        <f>Plan!EC18</f>
        <v>0</v>
      </c>
      <c r="K132" s="301">
        <f>Plan!EC19</f>
        <v>0</v>
      </c>
      <c r="L132" s="301">
        <f>Plan!EC20</f>
        <v>0</v>
      </c>
      <c r="M132" s="301">
        <f>Plan!EC21</f>
        <v>0</v>
      </c>
      <c r="N132" s="301">
        <f>Plan!EC22</f>
        <v>0</v>
      </c>
      <c r="O132" s="301">
        <f>Plan!EC23</f>
        <v>0</v>
      </c>
      <c r="P132" s="301">
        <f>Plan!EC24</f>
        <v>0</v>
      </c>
      <c r="Q132" s="301">
        <f>Plan!EC25</f>
        <v>0</v>
      </c>
      <c r="R132" s="301">
        <f>Plan!EC26</f>
        <v>0</v>
      </c>
      <c r="S132" s="301">
        <f>Plan!EC27</f>
        <v>0</v>
      </c>
      <c r="T132" s="301">
        <f>Plan!EC28</f>
        <v>0</v>
      </c>
      <c r="U132" s="301">
        <f>Plan!EC29</f>
        <v>0</v>
      </c>
      <c r="V132" s="301">
        <f>Plan!EC30</f>
        <v>0</v>
      </c>
      <c r="W132" s="301">
        <f>Plan!EC31</f>
        <v>0</v>
      </c>
      <c r="X132" s="301">
        <f>Plan!EC32</f>
        <v>0</v>
      </c>
      <c r="Y132" s="301">
        <f>Plan!EC33</f>
        <v>0</v>
      </c>
      <c r="Z132" s="301">
        <f>Plan!EC34</f>
        <v>0</v>
      </c>
      <c r="AA132" s="301">
        <f>Plan!EC35</f>
        <v>0</v>
      </c>
      <c r="AB132" s="301">
        <f>Plan!EC36</f>
        <v>0</v>
      </c>
      <c r="AC132" s="301">
        <f>Plan!EC37</f>
        <v>0</v>
      </c>
      <c r="AD132" s="301">
        <f>Plan!EC38</f>
        <v>0</v>
      </c>
      <c r="AE132" s="301">
        <f>Plan!EC39</f>
        <v>0</v>
      </c>
      <c r="AF132" s="301">
        <f>Plan!EC40</f>
        <v>0</v>
      </c>
      <c r="AG132" s="301">
        <f>Plan!EC41</f>
        <v>0</v>
      </c>
      <c r="AH132" s="301">
        <f>Plan!EC42</f>
        <v>0</v>
      </c>
      <c r="AI132" s="301">
        <f>Plan!EC43</f>
        <v>0</v>
      </c>
      <c r="AJ132" s="301">
        <f>Plan!EC44</f>
        <v>0</v>
      </c>
      <c r="AK132" s="301">
        <f>Plan!EC45</f>
        <v>0</v>
      </c>
      <c r="AL132" s="301">
        <f>Plan!EC46</f>
        <v>0</v>
      </c>
      <c r="AM132" s="301">
        <f>Plan!EC47</f>
        <v>0</v>
      </c>
      <c r="AN132" s="301">
        <f>Plan!EC48</f>
        <v>0</v>
      </c>
      <c r="AO132" s="301">
        <f>Plan!EC49</f>
        <v>0</v>
      </c>
      <c r="AP132" s="301">
        <f>Plan!EC50</f>
        <v>0</v>
      </c>
      <c r="AQ132" s="301">
        <f>Plan!EC51</f>
        <v>0</v>
      </c>
      <c r="AR132" s="301">
        <f>Plan!EC52</f>
        <v>0</v>
      </c>
      <c r="AS132" s="301">
        <f>Plan!EC53</f>
        <v>0</v>
      </c>
      <c r="AT132" s="301">
        <f>Plan!EC54</f>
        <v>0</v>
      </c>
      <c r="AU132" s="301">
        <f>Plan!EC55</f>
        <v>0</v>
      </c>
      <c r="AV132" s="301">
        <f>Plan!EC56</f>
        <v>0</v>
      </c>
      <c r="AW132" s="301">
        <f>Plan!EC57</f>
        <v>0</v>
      </c>
      <c r="AX132" s="301">
        <f>Plan!EC58</f>
        <v>0</v>
      </c>
      <c r="AY132" s="301">
        <f>Plan!EC59</f>
        <v>0</v>
      </c>
      <c r="AZ132" s="301">
        <f>Plan!EC60</f>
        <v>0</v>
      </c>
      <c r="BA132" s="301">
        <f>Plan!EC61</f>
        <v>0</v>
      </c>
      <c r="BB132" s="301">
        <f>Plan!EC62</f>
        <v>0</v>
      </c>
      <c r="BC132" s="301">
        <f>Plan!EC63</f>
        <v>0</v>
      </c>
      <c r="BD132" s="301">
        <f>Plan!EC64</f>
        <v>0</v>
      </c>
    </row>
    <row r="133" spans="1:56" ht="6" customHeight="1" x14ac:dyDescent="0.25">
      <c r="A133"/>
      <c r="B133" s="297">
        <f>COUNTIF(Feiertage!$H$3:$H$164,F133)</f>
        <v>0</v>
      </c>
      <c r="C133" s="298">
        <f t="shared" si="3"/>
        <v>2</v>
      </c>
      <c r="D133" s="298">
        <f t="shared" si="4"/>
        <v>5</v>
      </c>
      <c r="E133" s="302"/>
      <c r="F133" s="300">
        <f t="shared" si="5"/>
        <v>42864</v>
      </c>
      <c r="G133" s="301">
        <f>Plan!ED15</f>
        <v>0</v>
      </c>
      <c r="H133" s="301">
        <f>Plan!ED16</f>
        <v>0</v>
      </c>
      <c r="I133" s="301">
        <f>Plan!ED17</f>
        <v>0</v>
      </c>
      <c r="J133" s="301">
        <f>Plan!ED18</f>
        <v>0</v>
      </c>
      <c r="K133" s="301">
        <f>Plan!ED19</f>
        <v>0</v>
      </c>
      <c r="L133" s="301">
        <f>Plan!ED20</f>
        <v>0</v>
      </c>
      <c r="M133" s="301">
        <f>Plan!ED21</f>
        <v>0</v>
      </c>
      <c r="N133" s="301">
        <f>Plan!ED22</f>
        <v>0</v>
      </c>
      <c r="O133" s="301">
        <f>Plan!ED23</f>
        <v>0</v>
      </c>
      <c r="P133" s="301">
        <f>Plan!ED24</f>
        <v>0</v>
      </c>
      <c r="Q133" s="301">
        <f>Plan!ED25</f>
        <v>0</v>
      </c>
      <c r="R133" s="301">
        <f>Plan!ED26</f>
        <v>0</v>
      </c>
      <c r="S133" s="301">
        <f>Plan!ED27</f>
        <v>0</v>
      </c>
      <c r="T133" s="301">
        <f>Plan!ED28</f>
        <v>0</v>
      </c>
      <c r="U133" s="301">
        <f>Plan!ED29</f>
        <v>0</v>
      </c>
      <c r="V133" s="301">
        <f>Plan!ED30</f>
        <v>0</v>
      </c>
      <c r="W133" s="301">
        <f>Plan!ED31</f>
        <v>0</v>
      </c>
      <c r="X133" s="301">
        <f>Plan!ED32</f>
        <v>0</v>
      </c>
      <c r="Y133" s="301">
        <f>Plan!ED33</f>
        <v>0</v>
      </c>
      <c r="Z133" s="301">
        <f>Plan!ED34</f>
        <v>0</v>
      </c>
      <c r="AA133" s="301">
        <f>Plan!ED35</f>
        <v>0</v>
      </c>
      <c r="AB133" s="301">
        <f>Plan!ED36</f>
        <v>0</v>
      </c>
      <c r="AC133" s="301">
        <f>Plan!ED37</f>
        <v>0</v>
      </c>
      <c r="AD133" s="301">
        <f>Plan!ED38</f>
        <v>0</v>
      </c>
      <c r="AE133" s="301">
        <f>Plan!ED39</f>
        <v>0</v>
      </c>
      <c r="AF133" s="301">
        <f>Plan!ED40</f>
        <v>0</v>
      </c>
      <c r="AG133" s="301">
        <f>Plan!ED41</f>
        <v>0</v>
      </c>
      <c r="AH133" s="301">
        <f>Plan!ED42</f>
        <v>0</v>
      </c>
      <c r="AI133" s="301">
        <f>Plan!ED43</f>
        <v>0</v>
      </c>
      <c r="AJ133" s="301">
        <f>Plan!ED44</f>
        <v>0</v>
      </c>
      <c r="AK133" s="301">
        <f>Plan!ED45</f>
        <v>0</v>
      </c>
      <c r="AL133" s="301">
        <f>Plan!ED46</f>
        <v>0</v>
      </c>
      <c r="AM133" s="301">
        <f>Plan!ED47</f>
        <v>0</v>
      </c>
      <c r="AN133" s="301">
        <f>Plan!ED48</f>
        <v>0</v>
      </c>
      <c r="AO133" s="301">
        <f>Plan!ED49</f>
        <v>0</v>
      </c>
      <c r="AP133" s="301">
        <f>Plan!ED50</f>
        <v>0</v>
      </c>
      <c r="AQ133" s="301">
        <f>Plan!ED51</f>
        <v>0</v>
      </c>
      <c r="AR133" s="301">
        <f>Plan!ED52</f>
        <v>0</v>
      </c>
      <c r="AS133" s="301">
        <f>Plan!ED53</f>
        <v>0</v>
      </c>
      <c r="AT133" s="301">
        <f>Plan!ED54</f>
        <v>0</v>
      </c>
      <c r="AU133" s="301">
        <f>Plan!ED55</f>
        <v>0</v>
      </c>
      <c r="AV133" s="301">
        <f>Plan!ED56</f>
        <v>0</v>
      </c>
      <c r="AW133" s="301">
        <f>Plan!ED57</f>
        <v>0</v>
      </c>
      <c r="AX133" s="301">
        <f>Plan!ED58</f>
        <v>0</v>
      </c>
      <c r="AY133" s="301">
        <f>Plan!ED59</f>
        <v>0</v>
      </c>
      <c r="AZ133" s="301">
        <f>Plan!ED60</f>
        <v>0</v>
      </c>
      <c r="BA133" s="301">
        <f>Plan!ED61</f>
        <v>0</v>
      </c>
      <c r="BB133" s="301">
        <f>Plan!ED62</f>
        <v>0</v>
      </c>
      <c r="BC133" s="301">
        <f>Plan!ED63</f>
        <v>0</v>
      </c>
      <c r="BD133" s="301">
        <f>Plan!ED64</f>
        <v>0</v>
      </c>
    </row>
    <row r="134" spans="1:56" ht="6" customHeight="1" x14ac:dyDescent="0.25">
      <c r="A134"/>
      <c r="B134" s="297">
        <f>COUNTIF(Feiertage!$H$3:$H$164,F134)</f>
        <v>0</v>
      </c>
      <c r="C134" s="298">
        <f t="shared" ref="C134:C196" si="6">IF(F134="","",WEEKDAY(F134,2))</f>
        <v>3</v>
      </c>
      <c r="D134" s="298">
        <f t="shared" ref="D134:D196" si="7">IF(F134="","",MONTH(F134))</f>
        <v>5</v>
      </c>
      <c r="E134" s="302"/>
      <c r="F134" s="300">
        <f t="shared" si="5"/>
        <v>42865</v>
      </c>
      <c r="G134" s="301">
        <f>Plan!EE15</f>
        <v>0</v>
      </c>
      <c r="H134" s="301">
        <f>Plan!EE16</f>
        <v>0</v>
      </c>
      <c r="I134" s="301">
        <f>Plan!EE17</f>
        <v>0</v>
      </c>
      <c r="J134" s="301">
        <f>Plan!EE18</f>
        <v>0</v>
      </c>
      <c r="K134" s="301">
        <f>Plan!EE19</f>
        <v>0</v>
      </c>
      <c r="L134" s="301">
        <f>Plan!EE20</f>
        <v>0</v>
      </c>
      <c r="M134" s="301">
        <f>Plan!EE21</f>
        <v>0</v>
      </c>
      <c r="N134" s="301">
        <f>Plan!EE22</f>
        <v>0</v>
      </c>
      <c r="O134" s="301">
        <f>Plan!EE23</f>
        <v>0</v>
      </c>
      <c r="P134" s="301">
        <f>Plan!EE24</f>
        <v>0</v>
      </c>
      <c r="Q134" s="301">
        <f>Plan!EE25</f>
        <v>0</v>
      </c>
      <c r="R134" s="301">
        <f>Plan!EE26</f>
        <v>0</v>
      </c>
      <c r="S134" s="301">
        <f>Plan!EE27</f>
        <v>0</v>
      </c>
      <c r="T134" s="301">
        <f>Plan!EE28</f>
        <v>0</v>
      </c>
      <c r="U134" s="301">
        <f>Plan!EE29</f>
        <v>0</v>
      </c>
      <c r="V134" s="301">
        <f>Plan!EE30</f>
        <v>0</v>
      </c>
      <c r="W134" s="301">
        <f>Plan!EE31</f>
        <v>0</v>
      </c>
      <c r="X134" s="301">
        <f>Plan!EE32</f>
        <v>0</v>
      </c>
      <c r="Y134" s="301">
        <f>Plan!EE33</f>
        <v>0</v>
      </c>
      <c r="Z134" s="301">
        <f>Plan!EE34</f>
        <v>0</v>
      </c>
      <c r="AA134" s="301">
        <f>Plan!EE35</f>
        <v>0</v>
      </c>
      <c r="AB134" s="301">
        <f>Plan!EE36</f>
        <v>0</v>
      </c>
      <c r="AC134" s="301">
        <f>Plan!EE37</f>
        <v>0</v>
      </c>
      <c r="AD134" s="301">
        <f>Plan!EE38</f>
        <v>0</v>
      </c>
      <c r="AE134" s="301">
        <f>Plan!EE39</f>
        <v>0</v>
      </c>
      <c r="AF134" s="301">
        <f>Plan!EE40</f>
        <v>0</v>
      </c>
      <c r="AG134" s="301">
        <f>Plan!EE41</f>
        <v>0</v>
      </c>
      <c r="AH134" s="301">
        <f>Plan!EE42</f>
        <v>0</v>
      </c>
      <c r="AI134" s="301">
        <f>Plan!EE43</f>
        <v>0</v>
      </c>
      <c r="AJ134" s="301">
        <f>Plan!EE44</f>
        <v>0</v>
      </c>
      <c r="AK134" s="301">
        <f>Plan!EE45</f>
        <v>0</v>
      </c>
      <c r="AL134" s="301">
        <f>Plan!EE46</f>
        <v>0</v>
      </c>
      <c r="AM134" s="301">
        <f>Plan!EE47</f>
        <v>0</v>
      </c>
      <c r="AN134" s="301">
        <f>Plan!EE48</f>
        <v>0</v>
      </c>
      <c r="AO134" s="301">
        <f>Plan!EE49</f>
        <v>0</v>
      </c>
      <c r="AP134" s="301">
        <f>Plan!EE50</f>
        <v>0</v>
      </c>
      <c r="AQ134" s="301">
        <f>Plan!EE51</f>
        <v>0</v>
      </c>
      <c r="AR134" s="301">
        <f>Plan!EE52</f>
        <v>0</v>
      </c>
      <c r="AS134" s="301">
        <f>Plan!EE53</f>
        <v>0</v>
      </c>
      <c r="AT134" s="301">
        <f>Plan!EE54</f>
        <v>0</v>
      </c>
      <c r="AU134" s="301">
        <f>Plan!EE55</f>
        <v>0</v>
      </c>
      <c r="AV134" s="301">
        <f>Plan!EE56</f>
        <v>0</v>
      </c>
      <c r="AW134" s="301">
        <f>Plan!EE57</f>
        <v>0</v>
      </c>
      <c r="AX134" s="301">
        <f>Plan!EE58</f>
        <v>0</v>
      </c>
      <c r="AY134" s="301">
        <f>Plan!EE59</f>
        <v>0</v>
      </c>
      <c r="AZ134" s="301">
        <f>Plan!EE60</f>
        <v>0</v>
      </c>
      <c r="BA134" s="301">
        <f>Plan!EE61</f>
        <v>0</v>
      </c>
      <c r="BB134" s="301">
        <f>Plan!EE62</f>
        <v>0</v>
      </c>
      <c r="BC134" s="301">
        <f>Plan!EE63</f>
        <v>0</v>
      </c>
      <c r="BD134" s="301">
        <f>Plan!EE64</f>
        <v>0</v>
      </c>
    </row>
    <row r="135" spans="1:56" ht="6" customHeight="1" x14ac:dyDescent="0.25">
      <c r="A135"/>
      <c r="B135" s="297">
        <f>COUNTIF(Feiertage!$H$3:$H$164,F135)</f>
        <v>0</v>
      </c>
      <c r="C135" s="298">
        <f t="shared" si="6"/>
        <v>4</v>
      </c>
      <c r="D135" s="298">
        <f t="shared" si="7"/>
        <v>5</v>
      </c>
      <c r="E135" s="302"/>
      <c r="F135" s="300">
        <f t="shared" ref="F135:F184" si="8">F134+1</f>
        <v>42866</v>
      </c>
      <c r="G135" s="301">
        <f>Plan!EF15</f>
        <v>0</v>
      </c>
      <c r="H135" s="301">
        <f>Plan!EF16</f>
        <v>0</v>
      </c>
      <c r="I135" s="301">
        <f>Plan!EF17</f>
        <v>0</v>
      </c>
      <c r="J135" s="301">
        <f>Plan!EF18</f>
        <v>0</v>
      </c>
      <c r="K135" s="301">
        <f>Plan!EF19</f>
        <v>0</v>
      </c>
      <c r="L135" s="301">
        <f>Plan!EF20</f>
        <v>0</v>
      </c>
      <c r="M135" s="301">
        <f>Plan!EF21</f>
        <v>0</v>
      </c>
      <c r="N135" s="301">
        <f>Plan!EF22</f>
        <v>0</v>
      </c>
      <c r="O135" s="301">
        <f>Plan!EF23</f>
        <v>0</v>
      </c>
      <c r="P135" s="301">
        <f>Plan!EF24</f>
        <v>0</v>
      </c>
      <c r="Q135" s="301">
        <f>Plan!EF25</f>
        <v>0</v>
      </c>
      <c r="R135" s="301">
        <f>Plan!EF26</f>
        <v>0</v>
      </c>
      <c r="S135" s="301">
        <f>Plan!EF27</f>
        <v>0</v>
      </c>
      <c r="T135" s="301">
        <f>Plan!EF28</f>
        <v>0</v>
      </c>
      <c r="U135" s="301">
        <f>Plan!EF29</f>
        <v>0</v>
      </c>
      <c r="V135" s="301">
        <f>Plan!EF30</f>
        <v>0</v>
      </c>
      <c r="W135" s="301">
        <f>Plan!EF31</f>
        <v>0</v>
      </c>
      <c r="X135" s="301">
        <f>Plan!EF32</f>
        <v>0</v>
      </c>
      <c r="Y135" s="301">
        <f>Plan!EF33</f>
        <v>0</v>
      </c>
      <c r="Z135" s="301">
        <f>Plan!EF34</f>
        <v>0</v>
      </c>
      <c r="AA135" s="301">
        <f>Plan!EF35</f>
        <v>0</v>
      </c>
      <c r="AB135" s="301">
        <f>Plan!EF36</f>
        <v>0</v>
      </c>
      <c r="AC135" s="301">
        <f>Plan!EF37</f>
        <v>0</v>
      </c>
      <c r="AD135" s="301">
        <f>Plan!EF38</f>
        <v>0</v>
      </c>
      <c r="AE135" s="301">
        <f>Plan!EF39</f>
        <v>0</v>
      </c>
      <c r="AF135" s="301">
        <f>Plan!EF40</f>
        <v>0</v>
      </c>
      <c r="AG135" s="301">
        <f>Plan!EF41</f>
        <v>0</v>
      </c>
      <c r="AH135" s="301">
        <f>Plan!EF42</f>
        <v>0</v>
      </c>
      <c r="AI135" s="301">
        <f>Plan!EF43</f>
        <v>0</v>
      </c>
      <c r="AJ135" s="301">
        <f>Plan!EF44</f>
        <v>0</v>
      </c>
      <c r="AK135" s="301">
        <f>Plan!EF45</f>
        <v>0</v>
      </c>
      <c r="AL135" s="301">
        <f>Plan!EF46</f>
        <v>0</v>
      </c>
      <c r="AM135" s="301">
        <f>Plan!EF47</f>
        <v>0</v>
      </c>
      <c r="AN135" s="301">
        <f>Plan!EF48</f>
        <v>0</v>
      </c>
      <c r="AO135" s="301">
        <f>Plan!EF49</f>
        <v>0</v>
      </c>
      <c r="AP135" s="301">
        <f>Plan!EF50</f>
        <v>0</v>
      </c>
      <c r="AQ135" s="301">
        <f>Plan!EF51</f>
        <v>0</v>
      </c>
      <c r="AR135" s="301">
        <f>Plan!EF52</f>
        <v>0</v>
      </c>
      <c r="AS135" s="301">
        <f>Plan!EF53</f>
        <v>0</v>
      </c>
      <c r="AT135" s="301">
        <f>Plan!EF54</f>
        <v>0</v>
      </c>
      <c r="AU135" s="301">
        <f>Plan!EF55</f>
        <v>0</v>
      </c>
      <c r="AV135" s="301">
        <f>Plan!EF56</f>
        <v>0</v>
      </c>
      <c r="AW135" s="301">
        <f>Plan!EF57</f>
        <v>0</v>
      </c>
      <c r="AX135" s="301">
        <f>Plan!EF58</f>
        <v>0</v>
      </c>
      <c r="AY135" s="301">
        <f>Plan!EF59</f>
        <v>0</v>
      </c>
      <c r="AZ135" s="301">
        <f>Plan!EF60</f>
        <v>0</v>
      </c>
      <c r="BA135" s="301">
        <f>Plan!EF61</f>
        <v>0</v>
      </c>
      <c r="BB135" s="301">
        <f>Plan!EF62</f>
        <v>0</v>
      </c>
      <c r="BC135" s="301">
        <f>Plan!EF63</f>
        <v>0</v>
      </c>
      <c r="BD135" s="301">
        <f>Plan!EF64</f>
        <v>0</v>
      </c>
    </row>
    <row r="136" spans="1:56" ht="6" customHeight="1" x14ac:dyDescent="0.25">
      <c r="A136"/>
      <c r="B136" s="297">
        <f>COUNTIF(Feiertage!$H$3:$H$164,F136)</f>
        <v>0</v>
      </c>
      <c r="C136" s="298">
        <f t="shared" si="6"/>
        <v>5</v>
      </c>
      <c r="D136" s="298">
        <f t="shared" si="7"/>
        <v>5</v>
      </c>
      <c r="E136" s="302"/>
      <c r="F136" s="300">
        <f t="shared" si="8"/>
        <v>42867</v>
      </c>
      <c r="G136" s="301">
        <f>Plan!EG15</f>
        <v>0</v>
      </c>
      <c r="H136" s="301">
        <f>Plan!EG16</f>
        <v>0</v>
      </c>
      <c r="I136" s="301">
        <f>Plan!EG17</f>
        <v>0</v>
      </c>
      <c r="J136" s="301">
        <f>Plan!EG18</f>
        <v>0</v>
      </c>
      <c r="K136" s="301">
        <f>Plan!EG19</f>
        <v>0</v>
      </c>
      <c r="L136" s="301">
        <f>Plan!EG20</f>
        <v>0</v>
      </c>
      <c r="M136" s="301">
        <f>Plan!EG21</f>
        <v>0</v>
      </c>
      <c r="N136" s="301">
        <f>Plan!EG22</f>
        <v>0</v>
      </c>
      <c r="O136" s="301">
        <f>Plan!EG23</f>
        <v>0</v>
      </c>
      <c r="P136" s="301">
        <f>Plan!EG24</f>
        <v>0</v>
      </c>
      <c r="Q136" s="301">
        <f>Plan!EG25</f>
        <v>0</v>
      </c>
      <c r="R136" s="301">
        <f>Plan!EG26</f>
        <v>0</v>
      </c>
      <c r="S136" s="301">
        <f>Plan!EG27</f>
        <v>0</v>
      </c>
      <c r="T136" s="301">
        <f>Plan!EG28</f>
        <v>0</v>
      </c>
      <c r="U136" s="301">
        <f>Plan!EG29</f>
        <v>0</v>
      </c>
      <c r="V136" s="301">
        <f>Plan!EG30</f>
        <v>0</v>
      </c>
      <c r="W136" s="301">
        <f>Plan!EG31</f>
        <v>0</v>
      </c>
      <c r="X136" s="301">
        <f>Plan!EG32</f>
        <v>0</v>
      </c>
      <c r="Y136" s="301">
        <f>Plan!EG33</f>
        <v>0</v>
      </c>
      <c r="Z136" s="301">
        <f>Plan!EG34</f>
        <v>0</v>
      </c>
      <c r="AA136" s="301">
        <f>Plan!EG35</f>
        <v>0</v>
      </c>
      <c r="AB136" s="301">
        <f>Plan!EG36</f>
        <v>0</v>
      </c>
      <c r="AC136" s="301">
        <f>Plan!EG37</f>
        <v>0</v>
      </c>
      <c r="AD136" s="301">
        <f>Plan!EG38</f>
        <v>0</v>
      </c>
      <c r="AE136" s="301">
        <f>Plan!EG39</f>
        <v>0</v>
      </c>
      <c r="AF136" s="301">
        <f>Plan!EG40</f>
        <v>0</v>
      </c>
      <c r="AG136" s="301">
        <f>Plan!EG41</f>
        <v>0</v>
      </c>
      <c r="AH136" s="301">
        <f>Plan!EG42</f>
        <v>0</v>
      </c>
      <c r="AI136" s="301">
        <f>Plan!EG43</f>
        <v>0</v>
      </c>
      <c r="AJ136" s="301">
        <f>Plan!EG44</f>
        <v>0</v>
      </c>
      <c r="AK136" s="301">
        <f>Plan!EG45</f>
        <v>0</v>
      </c>
      <c r="AL136" s="301">
        <f>Plan!EG46</f>
        <v>0</v>
      </c>
      <c r="AM136" s="301">
        <f>Plan!EG47</f>
        <v>0</v>
      </c>
      <c r="AN136" s="301">
        <f>Plan!EG48</f>
        <v>0</v>
      </c>
      <c r="AO136" s="301">
        <f>Plan!EG49</f>
        <v>0</v>
      </c>
      <c r="AP136" s="301">
        <f>Plan!EG50</f>
        <v>0</v>
      </c>
      <c r="AQ136" s="301">
        <f>Plan!EG51</f>
        <v>0</v>
      </c>
      <c r="AR136" s="301">
        <f>Plan!EG52</f>
        <v>0</v>
      </c>
      <c r="AS136" s="301">
        <f>Plan!EG53</f>
        <v>0</v>
      </c>
      <c r="AT136" s="301">
        <f>Plan!EG54</f>
        <v>0</v>
      </c>
      <c r="AU136" s="301">
        <f>Plan!EG55</f>
        <v>0</v>
      </c>
      <c r="AV136" s="301">
        <f>Plan!EG56</f>
        <v>0</v>
      </c>
      <c r="AW136" s="301">
        <f>Plan!EG57</f>
        <v>0</v>
      </c>
      <c r="AX136" s="301">
        <f>Plan!EG58</f>
        <v>0</v>
      </c>
      <c r="AY136" s="301">
        <f>Plan!EG59</f>
        <v>0</v>
      </c>
      <c r="AZ136" s="301">
        <f>Plan!EG60</f>
        <v>0</v>
      </c>
      <c r="BA136" s="301">
        <f>Plan!EG61</f>
        <v>0</v>
      </c>
      <c r="BB136" s="301">
        <f>Plan!EG62</f>
        <v>0</v>
      </c>
      <c r="BC136" s="301">
        <f>Plan!EG63</f>
        <v>0</v>
      </c>
      <c r="BD136" s="301">
        <f>Plan!EG64</f>
        <v>0</v>
      </c>
    </row>
    <row r="137" spans="1:56" ht="6" customHeight="1" x14ac:dyDescent="0.25">
      <c r="A137"/>
      <c r="B137" s="297">
        <f>COUNTIF(Feiertage!$H$3:$H$164,F137)</f>
        <v>0</v>
      </c>
      <c r="C137" s="298">
        <f t="shared" si="6"/>
        <v>6</v>
      </c>
      <c r="D137" s="298">
        <f t="shared" si="7"/>
        <v>5</v>
      </c>
      <c r="E137" s="302"/>
      <c r="F137" s="300">
        <f t="shared" si="8"/>
        <v>42868</v>
      </c>
      <c r="G137" s="301">
        <f>Plan!EH15</f>
        <v>0</v>
      </c>
      <c r="H137" s="301">
        <f>Plan!EH16</f>
        <v>0</v>
      </c>
      <c r="I137" s="301">
        <f>Plan!EH17</f>
        <v>0</v>
      </c>
      <c r="J137" s="301">
        <f>Plan!EH18</f>
        <v>0</v>
      </c>
      <c r="K137" s="301">
        <f>Plan!EH19</f>
        <v>0</v>
      </c>
      <c r="L137" s="301">
        <f>Plan!EH20</f>
        <v>0</v>
      </c>
      <c r="M137" s="301">
        <f>Plan!EH21</f>
        <v>0</v>
      </c>
      <c r="N137" s="301">
        <f>Plan!EH22</f>
        <v>0</v>
      </c>
      <c r="O137" s="301">
        <f>Plan!EH23</f>
        <v>0</v>
      </c>
      <c r="P137" s="301">
        <f>Plan!EH24</f>
        <v>0</v>
      </c>
      <c r="Q137" s="301">
        <f>Plan!EH25</f>
        <v>0</v>
      </c>
      <c r="R137" s="301">
        <f>Plan!EH26</f>
        <v>0</v>
      </c>
      <c r="S137" s="301">
        <f>Plan!EH27</f>
        <v>0</v>
      </c>
      <c r="T137" s="301">
        <f>Plan!EH28</f>
        <v>0</v>
      </c>
      <c r="U137" s="301">
        <f>Plan!EH29</f>
        <v>0</v>
      </c>
      <c r="V137" s="301">
        <f>Plan!EH30</f>
        <v>0</v>
      </c>
      <c r="W137" s="301">
        <f>Plan!EH31</f>
        <v>0</v>
      </c>
      <c r="X137" s="301">
        <f>Plan!EH32</f>
        <v>0</v>
      </c>
      <c r="Y137" s="301">
        <f>Plan!EH33</f>
        <v>0</v>
      </c>
      <c r="Z137" s="301">
        <f>Plan!EH34</f>
        <v>0</v>
      </c>
      <c r="AA137" s="301">
        <f>Plan!EH35</f>
        <v>0</v>
      </c>
      <c r="AB137" s="301">
        <f>Plan!EH36</f>
        <v>0</v>
      </c>
      <c r="AC137" s="301">
        <f>Plan!EH37</f>
        <v>0</v>
      </c>
      <c r="AD137" s="301">
        <f>Plan!EH38</f>
        <v>0</v>
      </c>
      <c r="AE137" s="301">
        <f>Plan!EH39</f>
        <v>0</v>
      </c>
      <c r="AF137" s="301">
        <f>Plan!EH40</f>
        <v>0</v>
      </c>
      <c r="AG137" s="301">
        <f>Plan!EH41</f>
        <v>0</v>
      </c>
      <c r="AH137" s="301">
        <f>Plan!EH42</f>
        <v>0</v>
      </c>
      <c r="AI137" s="301">
        <f>Plan!EH43</f>
        <v>0</v>
      </c>
      <c r="AJ137" s="301">
        <f>Plan!EH44</f>
        <v>0</v>
      </c>
      <c r="AK137" s="301">
        <f>Plan!EH45</f>
        <v>0</v>
      </c>
      <c r="AL137" s="301">
        <f>Plan!EH46</f>
        <v>0</v>
      </c>
      <c r="AM137" s="301">
        <f>Plan!EH47</f>
        <v>0</v>
      </c>
      <c r="AN137" s="301">
        <f>Plan!EH48</f>
        <v>0</v>
      </c>
      <c r="AO137" s="301">
        <f>Plan!EH49</f>
        <v>0</v>
      </c>
      <c r="AP137" s="301">
        <f>Plan!EH50</f>
        <v>0</v>
      </c>
      <c r="AQ137" s="301">
        <f>Plan!EH51</f>
        <v>0</v>
      </c>
      <c r="AR137" s="301">
        <f>Plan!EH52</f>
        <v>0</v>
      </c>
      <c r="AS137" s="301">
        <f>Plan!EH53</f>
        <v>0</v>
      </c>
      <c r="AT137" s="301">
        <f>Plan!EH54</f>
        <v>0</v>
      </c>
      <c r="AU137" s="301">
        <f>Plan!EH55</f>
        <v>0</v>
      </c>
      <c r="AV137" s="301">
        <f>Plan!EH56</f>
        <v>0</v>
      </c>
      <c r="AW137" s="301">
        <f>Plan!EH57</f>
        <v>0</v>
      </c>
      <c r="AX137" s="301">
        <f>Plan!EH58</f>
        <v>0</v>
      </c>
      <c r="AY137" s="301">
        <f>Plan!EH59</f>
        <v>0</v>
      </c>
      <c r="AZ137" s="301">
        <f>Plan!EH60</f>
        <v>0</v>
      </c>
      <c r="BA137" s="301">
        <f>Plan!EH61</f>
        <v>0</v>
      </c>
      <c r="BB137" s="301">
        <f>Plan!EH62</f>
        <v>0</v>
      </c>
      <c r="BC137" s="301">
        <f>Plan!EH63</f>
        <v>0</v>
      </c>
      <c r="BD137" s="301">
        <f>Plan!EH64</f>
        <v>0</v>
      </c>
    </row>
    <row r="138" spans="1:56" ht="6" customHeight="1" x14ac:dyDescent="0.25">
      <c r="A138"/>
      <c r="B138" s="297">
        <f>COUNTIF(Feiertage!$H$3:$H$164,F138)</f>
        <v>0</v>
      </c>
      <c r="C138" s="298">
        <f t="shared" si="6"/>
        <v>7</v>
      </c>
      <c r="D138" s="298">
        <f t="shared" si="7"/>
        <v>5</v>
      </c>
      <c r="E138" s="302" t="s">
        <v>175</v>
      </c>
      <c r="F138" s="300">
        <f t="shared" si="8"/>
        <v>42869</v>
      </c>
      <c r="G138" s="301">
        <f>Plan!EI15</f>
        <v>0</v>
      </c>
      <c r="H138" s="301">
        <f>Plan!EI16</f>
        <v>0</v>
      </c>
      <c r="I138" s="301">
        <f>Plan!EI17</f>
        <v>0</v>
      </c>
      <c r="J138" s="301">
        <f>Plan!EI18</f>
        <v>0</v>
      </c>
      <c r="K138" s="301">
        <f>Plan!EI19</f>
        <v>0</v>
      </c>
      <c r="L138" s="301">
        <f>Plan!EI20</f>
        <v>0</v>
      </c>
      <c r="M138" s="301">
        <f>Plan!EI21</f>
        <v>0</v>
      </c>
      <c r="N138" s="301">
        <f>Plan!EI22</f>
        <v>0</v>
      </c>
      <c r="O138" s="301">
        <f>Plan!EI23</f>
        <v>0</v>
      </c>
      <c r="P138" s="301">
        <f>Plan!EI24</f>
        <v>0</v>
      </c>
      <c r="Q138" s="301">
        <f>Plan!EI25</f>
        <v>0</v>
      </c>
      <c r="R138" s="301">
        <f>Plan!EI26</f>
        <v>0</v>
      </c>
      <c r="S138" s="301">
        <f>Plan!EI27</f>
        <v>0</v>
      </c>
      <c r="T138" s="301">
        <f>Plan!EI28</f>
        <v>0</v>
      </c>
      <c r="U138" s="301">
        <f>Plan!EI29</f>
        <v>0</v>
      </c>
      <c r="V138" s="301">
        <f>Plan!EI30</f>
        <v>0</v>
      </c>
      <c r="W138" s="301">
        <f>Plan!EI31</f>
        <v>0</v>
      </c>
      <c r="X138" s="301">
        <f>Plan!EI32</f>
        <v>0</v>
      </c>
      <c r="Y138" s="301">
        <f>Plan!EI33</f>
        <v>0</v>
      </c>
      <c r="Z138" s="301">
        <f>Plan!EI34</f>
        <v>0</v>
      </c>
      <c r="AA138" s="301">
        <f>Plan!EI35</f>
        <v>0</v>
      </c>
      <c r="AB138" s="301">
        <f>Plan!EI36</f>
        <v>0</v>
      </c>
      <c r="AC138" s="301">
        <f>Plan!EI37</f>
        <v>0</v>
      </c>
      <c r="AD138" s="301">
        <f>Plan!EI38</f>
        <v>0</v>
      </c>
      <c r="AE138" s="301">
        <f>Plan!EI39</f>
        <v>0</v>
      </c>
      <c r="AF138" s="301">
        <f>Plan!EI40</f>
        <v>0</v>
      </c>
      <c r="AG138" s="301">
        <f>Plan!EI41</f>
        <v>0</v>
      </c>
      <c r="AH138" s="301">
        <f>Plan!EI42</f>
        <v>0</v>
      </c>
      <c r="AI138" s="301">
        <f>Plan!EI43</f>
        <v>0</v>
      </c>
      <c r="AJ138" s="301">
        <f>Plan!EI44</f>
        <v>0</v>
      </c>
      <c r="AK138" s="301">
        <f>Plan!EI45</f>
        <v>0</v>
      </c>
      <c r="AL138" s="301">
        <f>Plan!EI46</f>
        <v>0</v>
      </c>
      <c r="AM138" s="301">
        <f>Plan!EI47</f>
        <v>0</v>
      </c>
      <c r="AN138" s="301">
        <f>Plan!EI48</f>
        <v>0</v>
      </c>
      <c r="AO138" s="301">
        <f>Plan!EI49</f>
        <v>0</v>
      </c>
      <c r="AP138" s="301">
        <f>Plan!EI50</f>
        <v>0</v>
      </c>
      <c r="AQ138" s="301">
        <f>Plan!EI51</f>
        <v>0</v>
      </c>
      <c r="AR138" s="301">
        <f>Plan!EI52</f>
        <v>0</v>
      </c>
      <c r="AS138" s="301">
        <f>Plan!EI53</f>
        <v>0</v>
      </c>
      <c r="AT138" s="301">
        <f>Plan!EI54</f>
        <v>0</v>
      </c>
      <c r="AU138" s="301">
        <f>Plan!EI55</f>
        <v>0</v>
      </c>
      <c r="AV138" s="301">
        <f>Plan!EI56</f>
        <v>0</v>
      </c>
      <c r="AW138" s="301">
        <f>Plan!EI57</f>
        <v>0</v>
      </c>
      <c r="AX138" s="301">
        <f>Plan!EI58</f>
        <v>0</v>
      </c>
      <c r="AY138" s="301">
        <f>Plan!EI59</f>
        <v>0</v>
      </c>
      <c r="AZ138" s="301">
        <f>Plan!EI60</f>
        <v>0</v>
      </c>
      <c r="BA138" s="301">
        <f>Plan!EI61</f>
        <v>0</v>
      </c>
      <c r="BB138" s="301">
        <f>Plan!EI62</f>
        <v>0</v>
      </c>
      <c r="BC138" s="301">
        <f>Plan!EI63</f>
        <v>0</v>
      </c>
      <c r="BD138" s="301">
        <f>Plan!EI64</f>
        <v>0</v>
      </c>
    </row>
    <row r="139" spans="1:56" ht="6" customHeight="1" x14ac:dyDescent="0.25">
      <c r="A139"/>
      <c r="B139" s="297">
        <f>COUNTIF(Feiertage!$H$3:$H$164,F139)</f>
        <v>0</v>
      </c>
      <c r="C139" s="298">
        <f t="shared" si="6"/>
        <v>1</v>
      </c>
      <c r="D139" s="298">
        <f t="shared" si="7"/>
        <v>5</v>
      </c>
      <c r="E139" s="302" t="s">
        <v>168</v>
      </c>
      <c r="F139" s="300">
        <f t="shared" si="8"/>
        <v>42870</v>
      </c>
      <c r="G139" s="301">
        <f>Plan!EJ15</f>
        <v>0</v>
      </c>
      <c r="H139" s="301">
        <f>Plan!EJ16</f>
        <v>0</v>
      </c>
      <c r="I139" s="301">
        <f>Plan!EJ17</f>
        <v>0</v>
      </c>
      <c r="J139" s="301">
        <f>Plan!EJ18</f>
        <v>0</v>
      </c>
      <c r="K139" s="301">
        <f>Plan!EJ19</f>
        <v>0</v>
      </c>
      <c r="L139" s="301">
        <f>Plan!EJ20</f>
        <v>0</v>
      </c>
      <c r="M139" s="301">
        <f>Plan!EJ21</f>
        <v>0</v>
      </c>
      <c r="N139" s="301">
        <f>Plan!EJ22</f>
        <v>0</v>
      </c>
      <c r="O139" s="301">
        <f>Plan!EJ23</f>
        <v>0</v>
      </c>
      <c r="P139" s="301">
        <f>Plan!EJ24</f>
        <v>0</v>
      </c>
      <c r="Q139" s="301">
        <f>Plan!EJ25</f>
        <v>0</v>
      </c>
      <c r="R139" s="301">
        <f>Plan!EJ26</f>
        <v>0</v>
      </c>
      <c r="S139" s="301">
        <f>Plan!EJ27</f>
        <v>0</v>
      </c>
      <c r="T139" s="301">
        <f>Plan!EJ28</f>
        <v>0</v>
      </c>
      <c r="U139" s="301">
        <f>Plan!EJ29</f>
        <v>0</v>
      </c>
      <c r="V139" s="301">
        <f>Plan!EJ30</f>
        <v>0</v>
      </c>
      <c r="W139" s="301">
        <f>Plan!EJ31</f>
        <v>0</v>
      </c>
      <c r="X139" s="301">
        <f>Plan!EJ32</f>
        <v>0</v>
      </c>
      <c r="Y139" s="301">
        <f>Plan!EJ33</f>
        <v>0</v>
      </c>
      <c r="Z139" s="301">
        <f>Plan!EJ34</f>
        <v>0</v>
      </c>
      <c r="AA139" s="301">
        <f>Plan!EJ35</f>
        <v>0</v>
      </c>
      <c r="AB139" s="301">
        <f>Plan!EJ36</f>
        <v>0</v>
      </c>
      <c r="AC139" s="301">
        <f>Plan!EJ37</f>
        <v>0</v>
      </c>
      <c r="AD139" s="301">
        <f>Plan!EJ38</f>
        <v>0</v>
      </c>
      <c r="AE139" s="301">
        <f>Plan!EJ39</f>
        <v>0</v>
      </c>
      <c r="AF139" s="301">
        <f>Plan!EJ40</f>
        <v>0</v>
      </c>
      <c r="AG139" s="301">
        <f>Plan!EJ41</f>
        <v>0</v>
      </c>
      <c r="AH139" s="301">
        <f>Plan!EJ42</f>
        <v>0</v>
      </c>
      <c r="AI139" s="301">
        <f>Plan!EJ43</f>
        <v>0</v>
      </c>
      <c r="AJ139" s="301">
        <f>Plan!EJ44</f>
        <v>0</v>
      </c>
      <c r="AK139" s="301">
        <f>Plan!EJ45</f>
        <v>0</v>
      </c>
      <c r="AL139" s="301">
        <f>Plan!EJ46</f>
        <v>0</v>
      </c>
      <c r="AM139" s="301">
        <f>Plan!EJ47</f>
        <v>0</v>
      </c>
      <c r="AN139" s="301">
        <f>Plan!EJ48</f>
        <v>0</v>
      </c>
      <c r="AO139" s="301">
        <f>Plan!EJ49</f>
        <v>0</v>
      </c>
      <c r="AP139" s="301">
        <f>Plan!EJ50</f>
        <v>0</v>
      </c>
      <c r="AQ139" s="301">
        <f>Plan!EJ51</f>
        <v>0</v>
      </c>
      <c r="AR139" s="301">
        <f>Plan!EJ52</f>
        <v>0</v>
      </c>
      <c r="AS139" s="301">
        <f>Plan!EJ53</f>
        <v>0</v>
      </c>
      <c r="AT139" s="301">
        <f>Plan!EJ54</f>
        <v>0</v>
      </c>
      <c r="AU139" s="301">
        <f>Plan!EJ55</f>
        <v>0</v>
      </c>
      <c r="AV139" s="301">
        <f>Plan!EJ56</f>
        <v>0</v>
      </c>
      <c r="AW139" s="301">
        <f>Plan!EJ57</f>
        <v>0</v>
      </c>
      <c r="AX139" s="301">
        <f>Plan!EJ58</f>
        <v>0</v>
      </c>
      <c r="AY139" s="301">
        <f>Plan!EJ59</f>
        <v>0</v>
      </c>
      <c r="AZ139" s="301">
        <f>Plan!EJ60</f>
        <v>0</v>
      </c>
      <c r="BA139" s="301">
        <f>Plan!EJ61</f>
        <v>0</v>
      </c>
      <c r="BB139" s="301">
        <f>Plan!EJ62</f>
        <v>0</v>
      </c>
      <c r="BC139" s="301">
        <f>Plan!EJ63</f>
        <v>0</v>
      </c>
      <c r="BD139" s="301">
        <f>Plan!EJ64</f>
        <v>0</v>
      </c>
    </row>
    <row r="140" spans="1:56" ht="6" customHeight="1" x14ac:dyDescent="0.25">
      <c r="A140"/>
      <c r="B140" s="297">
        <f>COUNTIF(Feiertage!$H$3:$H$164,F140)</f>
        <v>0</v>
      </c>
      <c r="C140" s="298">
        <f t="shared" si="6"/>
        <v>2</v>
      </c>
      <c r="D140" s="298">
        <f t="shared" si="7"/>
        <v>5</v>
      </c>
      <c r="E140" s="302" t="s">
        <v>179</v>
      </c>
      <c r="F140" s="300">
        <f t="shared" si="8"/>
        <v>42871</v>
      </c>
      <c r="G140" s="301">
        <f>Plan!EK15</f>
        <v>0</v>
      </c>
      <c r="H140" s="301">
        <f>Plan!EK16</f>
        <v>0</v>
      </c>
      <c r="I140" s="301">
        <f>Plan!EK17</f>
        <v>0</v>
      </c>
      <c r="J140" s="301">
        <f>Plan!EK18</f>
        <v>0</v>
      </c>
      <c r="K140" s="301">
        <f>Plan!EK19</f>
        <v>0</v>
      </c>
      <c r="L140" s="301">
        <f>Plan!EK20</f>
        <v>0</v>
      </c>
      <c r="M140" s="301">
        <f>Plan!EK21</f>
        <v>0</v>
      </c>
      <c r="N140" s="301">
        <f>Plan!EK22</f>
        <v>0</v>
      </c>
      <c r="O140" s="301">
        <f>Plan!EK23</f>
        <v>0</v>
      </c>
      <c r="P140" s="301">
        <f>Plan!EK24</f>
        <v>0</v>
      </c>
      <c r="Q140" s="301">
        <f>Plan!EK25</f>
        <v>0</v>
      </c>
      <c r="R140" s="301">
        <f>Plan!EK26</f>
        <v>0</v>
      </c>
      <c r="S140" s="301">
        <f>Plan!EK27</f>
        <v>0</v>
      </c>
      <c r="T140" s="301">
        <f>Plan!EK28</f>
        <v>0</v>
      </c>
      <c r="U140" s="301">
        <f>Plan!EK29</f>
        <v>0</v>
      </c>
      <c r="V140" s="301">
        <f>Plan!EK30</f>
        <v>0</v>
      </c>
      <c r="W140" s="301">
        <f>Plan!EK31</f>
        <v>0</v>
      </c>
      <c r="X140" s="301">
        <f>Plan!EK32</f>
        <v>0</v>
      </c>
      <c r="Y140" s="301">
        <f>Plan!EK33</f>
        <v>0</v>
      </c>
      <c r="Z140" s="301">
        <f>Plan!EK34</f>
        <v>0</v>
      </c>
      <c r="AA140" s="301">
        <f>Plan!EK35</f>
        <v>0</v>
      </c>
      <c r="AB140" s="301">
        <f>Plan!EK36</f>
        <v>0</v>
      </c>
      <c r="AC140" s="301">
        <f>Plan!EK37</f>
        <v>0</v>
      </c>
      <c r="AD140" s="301">
        <f>Plan!EK38</f>
        <v>0</v>
      </c>
      <c r="AE140" s="301">
        <f>Plan!EK39</f>
        <v>0</v>
      </c>
      <c r="AF140" s="301">
        <f>Plan!EK40</f>
        <v>0</v>
      </c>
      <c r="AG140" s="301">
        <f>Plan!EK41</f>
        <v>0</v>
      </c>
      <c r="AH140" s="301">
        <f>Plan!EK42</f>
        <v>0</v>
      </c>
      <c r="AI140" s="301">
        <f>Plan!EK43</f>
        <v>0</v>
      </c>
      <c r="AJ140" s="301">
        <f>Plan!EK44</f>
        <v>0</v>
      </c>
      <c r="AK140" s="301">
        <f>Plan!EK45</f>
        <v>0</v>
      </c>
      <c r="AL140" s="301">
        <f>Plan!EK46</f>
        <v>0</v>
      </c>
      <c r="AM140" s="301">
        <f>Plan!EK47</f>
        <v>0</v>
      </c>
      <c r="AN140" s="301">
        <f>Plan!EK48</f>
        <v>0</v>
      </c>
      <c r="AO140" s="301">
        <f>Plan!EK49</f>
        <v>0</v>
      </c>
      <c r="AP140" s="301">
        <f>Plan!EK50</f>
        <v>0</v>
      </c>
      <c r="AQ140" s="301">
        <f>Plan!EK51</f>
        <v>0</v>
      </c>
      <c r="AR140" s="301">
        <f>Plan!EK52</f>
        <v>0</v>
      </c>
      <c r="AS140" s="301">
        <f>Plan!EK53</f>
        <v>0</v>
      </c>
      <c r="AT140" s="301">
        <f>Plan!EK54</f>
        <v>0</v>
      </c>
      <c r="AU140" s="301">
        <f>Plan!EK55</f>
        <v>0</v>
      </c>
      <c r="AV140" s="301">
        <f>Plan!EK56</f>
        <v>0</v>
      </c>
      <c r="AW140" s="301">
        <f>Plan!EK57</f>
        <v>0</v>
      </c>
      <c r="AX140" s="301">
        <f>Plan!EK58</f>
        <v>0</v>
      </c>
      <c r="AY140" s="301">
        <f>Plan!EK59</f>
        <v>0</v>
      </c>
      <c r="AZ140" s="301">
        <f>Plan!EK60</f>
        <v>0</v>
      </c>
      <c r="BA140" s="301">
        <f>Plan!EK61</f>
        <v>0</v>
      </c>
      <c r="BB140" s="301">
        <f>Plan!EK62</f>
        <v>0</v>
      </c>
      <c r="BC140" s="301">
        <f>Plan!EK63</f>
        <v>0</v>
      </c>
      <c r="BD140" s="301">
        <f>Plan!EK64</f>
        <v>0</v>
      </c>
    </row>
    <row r="141" spans="1:56" ht="6" customHeight="1" x14ac:dyDescent="0.25">
      <c r="A141"/>
      <c r="B141" s="297">
        <f>COUNTIF(Feiertage!$H$3:$H$164,F141)</f>
        <v>0</v>
      </c>
      <c r="C141" s="298">
        <f t="shared" si="6"/>
        <v>3</v>
      </c>
      <c r="D141" s="298">
        <f t="shared" si="7"/>
        <v>5</v>
      </c>
      <c r="E141" s="302"/>
      <c r="F141" s="300">
        <f t="shared" si="8"/>
        <v>42872</v>
      </c>
      <c r="G141" s="301">
        <f>Plan!EL15</f>
        <v>0</v>
      </c>
      <c r="H141" s="301">
        <f>Plan!EL16</f>
        <v>0</v>
      </c>
      <c r="I141" s="301">
        <f>Plan!EL17</f>
        <v>0</v>
      </c>
      <c r="J141" s="301">
        <f>Plan!EL18</f>
        <v>0</v>
      </c>
      <c r="K141" s="301">
        <f>Plan!EL19</f>
        <v>0</v>
      </c>
      <c r="L141" s="301">
        <f>Plan!EL20</f>
        <v>0</v>
      </c>
      <c r="M141" s="301">
        <f>Plan!EL21</f>
        <v>0</v>
      </c>
      <c r="N141" s="301">
        <f>Plan!EL22</f>
        <v>0</v>
      </c>
      <c r="O141" s="301">
        <f>Plan!EL23</f>
        <v>0</v>
      </c>
      <c r="P141" s="301">
        <f>Plan!EL24</f>
        <v>0</v>
      </c>
      <c r="Q141" s="301">
        <f>Plan!EL25</f>
        <v>0</v>
      </c>
      <c r="R141" s="301">
        <f>Plan!EL26</f>
        <v>0</v>
      </c>
      <c r="S141" s="301">
        <f>Plan!EL27</f>
        <v>0</v>
      </c>
      <c r="T141" s="301">
        <f>Plan!EL28</f>
        <v>0</v>
      </c>
      <c r="U141" s="301">
        <f>Plan!EL29</f>
        <v>0</v>
      </c>
      <c r="V141" s="301">
        <f>Plan!EL30</f>
        <v>0</v>
      </c>
      <c r="W141" s="301">
        <f>Plan!EL31</f>
        <v>0</v>
      </c>
      <c r="X141" s="301">
        <f>Plan!EL32</f>
        <v>0</v>
      </c>
      <c r="Y141" s="301">
        <f>Plan!EL33</f>
        <v>0</v>
      </c>
      <c r="Z141" s="301">
        <f>Plan!EL34</f>
        <v>0</v>
      </c>
      <c r="AA141" s="301">
        <f>Plan!EL35</f>
        <v>0</v>
      </c>
      <c r="AB141" s="301">
        <f>Plan!EL36</f>
        <v>0</v>
      </c>
      <c r="AC141" s="301">
        <f>Plan!EL37</f>
        <v>0</v>
      </c>
      <c r="AD141" s="301">
        <f>Plan!EL38</f>
        <v>0</v>
      </c>
      <c r="AE141" s="301">
        <f>Plan!EL39</f>
        <v>0</v>
      </c>
      <c r="AF141" s="301">
        <f>Plan!EL40</f>
        <v>0</v>
      </c>
      <c r="AG141" s="301">
        <f>Plan!EL41</f>
        <v>0</v>
      </c>
      <c r="AH141" s="301">
        <f>Plan!EL42</f>
        <v>0</v>
      </c>
      <c r="AI141" s="301">
        <f>Plan!EL43</f>
        <v>0</v>
      </c>
      <c r="AJ141" s="301">
        <f>Plan!EL44</f>
        <v>0</v>
      </c>
      <c r="AK141" s="301">
        <f>Plan!EL45</f>
        <v>0</v>
      </c>
      <c r="AL141" s="301">
        <f>Plan!EL46</f>
        <v>0</v>
      </c>
      <c r="AM141" s="301">
        <f>Plan!EL47</f>
        <v>0</v>
      </c>
      <c r="AN141" s="301">
        <f>Plan!EL48</f>
        <v>0</v>
      </c>
      <c r="AO141" s="301">
        <f>Plan!EL49</f>
        <v>0</v>
      </c>
      <c r="AP141" s="301">
        <f>Plan!EL50</f>
        <v>0</v>
      </c>
      <c r="AQ141" s="301">
        <f>Plan!EL51</f>
        <v>0</v>
      </c>
      <c r="AR141" s="301">
        <f>Plan!EL52</f>
        <v>0</v>
      </c>
      <c r="AS141" s="301">
        <f>Plan!EL53</f>
        <v>0</v>
      </c>
      <c r="AT141" s="301">
        <f>Plan!EL54</f>
        <v>0</v>
      </c>
      <c r="AU141" s="301">
        <f>Plan!EL55</f>
        <v>0</v>
      </c>
      <c r="AV141" s="301">
        <f>Plan!EL56</f>
        <v>0</v>
      </c>
      <c r="AW141" s="301">
        <f>Plan!EL57</f>
        <v>0</v>
      </c>
      <c r="AX141" s="301">
        <f>Plan!EL58</f>
        <v>0</v>
      </c>
      <c r="AY141" s="301">
        <f>Plan!EL59</f>
        <v>0</v>
      </c>
      <c r="AZ141" s="301">
        <f>Plan!EL60</f>
        <v>0</v>
      </c>
      <c r="BA141" s="301">
        <f>Plan!EL61</f>
        <v>0</v>
      </c>
      <c r="BB141" s="301">
        <f>Plan!EL62</f>
        <v>0</v>
      </c>
      <c r="BC141" s="301">
        <f>Plan!EL63</f>
        <v>0</v>
      </c>
      <c r="BD141" s="301">
        <f>Plan!EL64</f>
        <v>0</v>
      </c>
    </row>
    <row r="142" spans="1:56" ht="6" customHeight="1" x14ac:dyDescent="0.25">
      <c r="A142"/>
      <c r="B142" s="297">
        <f>COUNTIF(Feiertage!$H$3:$H$164,F142)</f>
        <v>0</v>
      </c>
      <c r="C142" s="298">
        <f t="shared" si="6"/>
        <v>4</v>
      </c>
      <c r="D142" s="298">
        <f t="shared" si="7"/>
        <v>5</v>
      </c>
      <c r="E142" s="302"/>
      <c r="F142" s="300">
        <f t="shared" si="8"/>
        <v>42873</v>
      </c>
      <c r="G142" s="301">
        <f>Plan!EM15</f>
        <v>0</v>
      </c>
      <c r="H142" s="301">
        <f>Plan!EM16</f>
        <v>0</v>
      </c>
      <c r="I142" s="301">
        <f>Plan!EM17</f>
        <v>0</v>
      </c>
      <c r="J142" s="301">
        <f>Plan!EM18</f>
        <v>0</v>
      </c>
      <c r="K142" s="301">
        <f>Plan!EM19</f>
        <v>0</v>
      </c>
      <c r="L142" s="301">
        <f>Plan!EM20</f>
        <v>0</v>
      </c>
      <c r="M142" s="301">
        <f>Plan!EM21</f>
        <v>0</v>
      </c>
      <c r="N142" s="301">
        <f>Plan!EM22</f>
        <v>0</v>
      </c>
      <c r="O142" s="301">
        <f>Plan!EM23</f>
        <v>0</v>
      </c>
      <c r="P142" s="301">
        <f>Plan!EM24</f>
        <v>0</v>
      </c>
      <c r="Q142" s="301">
        <f>Plan!EM25</f>
        <v>0</v>
      </c>
      <c r="R142" s="301">
        <f>Plan!EM26</f>
        <v>0</v>
      </c>
      <c r="S142" s="301">
        <f>Plan!EM27</f>
        <v>0</v>
      </c>
      <c r="T142" s="301">
        <f>Plan!EM28</f>
        <v>0</v>
      </c>
      <c r="U142" s="301">
        <f>Plan!EM29</f>
        <v>0</v>
      </c>
      <c r="V142" s="301">
        <f>Plan!EM30</f>
        <v>0</v>
      </c>
      <c r="W142" s="301">
        <f>Plan!EM31</f>
        <v>0</v>
      </c>
      <c r="X142" s="301">
        <f>Plan!EM32</f>
        <v>0</v>
      </c>
      <c r="Y142" s="301">
        <f>Plan!EM33</f>
        <v>0</v>
      </c>
      <c r="Z142" s="301">
        <f>Plan!EM34</f>
        <v>0</v>
      </c>
      <c r="AA142" s="301">
        <f>Plan!EM35</f>
        <v>0</v>
      </c>
      <c r="AB142" s="301">
        <f>Plan!EM36</f>
        <v>0</v>
      </c>
      <c r="AC142" s="301">
        <f>Plan!EM37</f>
        <v>0</v>
      </c>
      <c r="AD142" s="301">
        <f>Plan!EM38</f>
        <v>0</v>
      </c>
      <c r="AE142" s="301">
        <f>Plan!EM39</f>
        <v>0</v>
      </c>
      <c r="AF142" s="301">
        <f>Plan!EM40</f>
        <v>0</v>
      </c>
      <c r="AG142" s="301">
        <f>Plan!EM41</f>
        <v>0</v>
      </c>
      <c r="AH142" s="301">
        <f>Plan!EM42</f>
        <v>0</v>
      </c>
      <c r="AI142" s="301">
        <f>Plan!EM43</f>
        <v>0</v>
      </c>
      <c r="AJ142" s="301">
        <f>Plan!EM44</f>
        <v>0</v>
      </c>
      <c r="AK142" s="301">
        <f>Plan!EM45</f>
        <v>0</v>
      </c>
      <c r="AL142" s="301">
        <f>Plan!EM46</f>
        <v>0</v>
      </c>
      <c r="AM142" s="301">
        <f>Plan!EM47</f>
        <v>0</v>
      </c>
      <c r="AN142" s="301">
        <f>Plan!EM48</f>
        <v>0</v>
      </c>
      <c r="AO142" s="301">
        <f>Plan!EM49</f>
        <v>0</v>
      </c>
      <c r="AP142" s="301">
        <f>Plan!EM50</f>
        <v>0</v>
      </c>
      <c r="AQ142" s="301">
        <f>Plan!EM51</f>
        <v>0</v>
      </c>
      <c r="AR142" s="301">
        <f>Plan!EM52</f>
        <v>0</v>
      </c>
      <c r="AS142" s="301">
        <f>Plan!EM53</f>
        <v>0</v>
      </c>
      <c r="AT142" s="301">
        <f>Plan!EM54</f>
        <v>0</v>
      </c>
      <c r="AU142" s="301">
        <f>Plan!EM55</f>
        <v>0</v>
      </c>
      <c r="AV142" s="301">
        <f>Plan!EM56</f>
        <v>0</v>
      </c>
      <c r="AW142" s="301">
        <f>Plan!EM57</f>
        <v>0</v>
      </c>
      <c r="AX142" s="301">
        <f>Plan!EM58</f>
        <v>0</v>
      </c>
      <c r="AY142" s="301">
        <f>Plan!EM59</f>
        <v>0</v>
      </c>
      <c r="AZ142" s="301">
        <f>Plan!EM60</f>
        <v>0</v>
      </c>
      <c r="BA142" s="301">
        <f>Plan!EM61</f>
        <v>0</v>
      </c>
      <c r="BB142" s="301">
        <f>Plan!EM62</f>
        <v>0</v>
      </c>
      <c r="BC142" s="301">
        <f>Plan!EM63</f>
        <v>0</v>
      </c>
      <c r="BD142" s="301">
        <f>Plan!EM64</f>
        <v>0</v>
      </c>
    </row>
    <row r="143" spans="1:56" ht="6" customHeight="1" x14ac:dyDescent="0.25">
      <c r="A143"/>
      <c r="B143" s="297">
        <f>COUNTIF(Feiertage!$H$3:$H$164,F143)</f>
        <v>0</v>
      </c>
      <c r="C143" s="298">
        <f t="shared" si="6"/>
        <v>5</v>
      </c>
      <c r="D143" s="298">
        <f t="shared" si="7"/>
        <v>5</v>
      </c>
      <c r="E143" s="302"/>
      <c r="F143" s="300">
        <f t="shared" si="8"/>
        <v>42874</v>
      </c>
      <c r="G143" s="301">
        <f>Plan!EN15</f>
        <v>0</v>
      </c>
      <c r="H143" s="301">
        <f>Plan!EN16</f>
        <v>0</v>
      </c>
      <c r="I143" s="301">
        <f>Plan!EN17</f>
        <v>0</v>
      </c>
      <c r="J143" s="301">
        <f>Plan!EN18</f>
        <v>0</v>
      </c>
      <c r="K143" s="301">
        <f>Plan!EN19</f>
        <v>0</v>
      </c>
      <c r="L143" s="301">
        <f>Plan!EN20</f>
        <v>0</v>
      </c>
      <c r="M143" s="301">
        <f>Plan!EN21</f>
        <v>0</v>
      </c>
      <c r="N143" s="301">
        <f>Plan!EN22</f>
        <v>0</v>
      </c>
      <c r="O143" s="301">
        <f>Plan!EN23</f>
        <v>0</v>
      </c>
      <c r="P143" s="301">
        <f>Plan!EN24</f>
        <v>0</v>
      </c>
      <c r="Q143" s="301">
        <f>Plan!EN25</f>
        <v>0</v>
      </c>
      <c r="R143" s="301">
        <f>Plan!EN26</f>
        <v>0</v>
      </c>
      <c r="S143" s="301">
        <f>Plan!EN27</f>
        <v>0</v>
      </c>
      <c r="T143" s="301">
        <f>Plan!EN28</f>
        <v>0</v>
      </c>
      <c r="U143" s="301">
        <f>Plan!EN29</f>
        <v>0</v>
      </c>
      <c r="V143" s="301">
        <f>Plan!EN30</f>
        <v>0</v>
      </c>
      <c r="W143" s="301">
        <f>Plan!EN31</f>
        <v>0</v>
      </c>
      <c r="X143" s="301">
        <f>Plan!EN32</f>
        <v>0</v>
      </c>
      <c r="Y143" s="301">
        <f>Plan!EN33</f>
        <v>0</v>
      </c>
      <c r="Z143" s="301">
        <f>Plan!EN34</f>
        <v>0</v>
      </c>
      <c r="AA143" s="301">
        <f>Plan!EN35</f>
        <v>0</v>
      </c>
      <c r="AB143" s="301">
        <f>Plan!EN36</f>
        <v>0</v>
      </c>
      <c r="AC143" s="301">
        <f>Plan!EN37</f>
        <v>0</v>
      </c>
      <c r="AD143" s="301">
        <f>Plan!EN38</f>
        <v>0</v>
      </c>
      <c r="AE143" s="301">
        <f>Plan!EN39</f>
        <v>0</v>
      </c>
      <c r="AF143" s="301">
        <f>Plan!EN40</f>
        <v>0</v>
      </c>
      <c r="AG143" s="301">
        <f>Plan!EN41</f>
        <v>0</v>
      </c>
      <c r="AH143" s="301">
        <f>Plan!EN42</f>
        <v>0</v>
      </c>
      <c r="AI143" s="301">
        <f>Plan!EN43</f>
        <v>0</v>
      </c>
      <c r="AJ143" s="301">
        <f>Plan!EN44</f>
        <v>0</v>
      </c>
      <c r="AK143" s="301">
        <f>Plan!EN45</f>
        <v>0</v>
      </c>
      <c r="AL143" s="301">
        <f>Plan!EN46</f>
        <v>0</v>
      </c>
      <c r="AM143" s="301">
        <f>Plan!EN47</f>
        <v>0</v>
      </c>
      <c r="AN143" s="301">
        <f>Plan!EN48</f>
        <v>0</v>
      </c>
      <c r="AO143" s="301">
        <f>Plan!EN49</f>
        <v>0</v>
      </c>
      <c r="AP143" s="301">
        <f>Plan!EN50</f>
        <v>0</v>
      </c>
      <c r="AQ143" s="301">
        <f>Plan!EN51</f>
        <v>0</v>
      </c>
      <c r="AR143" s="301">
        <f>Plan!EN52</f>
        <v>0</v>
      </c>
      <c r="AS143" s="301">
        <f>Plan!EN53</f>
        <v>0</v>
      </c>
      <c r="AT143" s="301">
        <f>Plan!EN54</f>
        <v>0</v>
      </c>
      <c r="AU143" s="301">
        <f>Plan!EN55</f>
        <v>0</v>
      </c>
      <c r="AV143" s="301">
        <f>Plan!EN56</f>
        <v>0</v>
      </c>
      <c r="AW143" s="301">
        <f>Plan!EN57</f>
        <v>0</v>
      </c>
      <c r="AX143" s="301">
        <f>Plan!EN58</f>
        <v>0</v>
      </c>
      <c r="AY143" s="301">
        <f>Plan!EN59</f>
        <v>0</v>
      </c>
      <c r="AZ143" s="301">
        <f>Plan!EN60</f>
        <v>0</v>
      </c>
      <c r="BA143" s="301">
        <f>Plan!EN61</f>
        <v>0</v>
      </c>
      <c r="BB143" s="301">
        <f>Plan!EN62</f>
        <v>0</v>
      </c>
      <c r="BC143" s="301">
        <f>Plan!EN63</f>
        <v>0</v>
      </c>
      <c r="BD143" s="301">
        <f>Plan!EN64</f>
        <v>0</v>
      </c>
    </row>
    <row r="144" spans="1:56" ht="6" customHeight="1" x14ac:dyDescent="0.25">
      <c r="A144"/>
      <c r="B144" s="297">
        <f>COUNTIF(Feiertage!$H$3:$H$164,F144)</f>
        <v>0</v>
      </c>
      <c r="C144" s="298">
        <f t="shared" si="6"/>
        <v>6</v>
      </c>
      <c r="D144" s="298">
        <f t="shared" si="7"/>
        <v>5</v>
      </c>
      <c r="E144" s="302"/>
      <c r="F144" s="300">
        <f t="shared" si="8"/>
        <v>42875</v>
      </c>
      <c r="G144" s="301">
        <f>Plan!EO15</f>
        <v>0</v>
      </c>
      <c r="H144" s="301">
        <f>Plan!EO16</f>
        <v>0</v>
      </c>
      <c r="I144" s="301">
        <f>Plan!EO17</f>
        <v>0</v>
      </c>
      <c r="J144" s="301">
        <f>Plan!EO18</f>
        <v>0</v>
      </c>
      <c r="K144" s="301">
        <f>Plan!EO19</f>
        <v>0</v>
      </c>
      <c r="L144" s="301">
        <f>Plan!EO20</f>
        <v>0</v>
      </c>
      <c r="M144" s="301">
        <f>Plan!EO21</f>
        <v>0</v>
      </c>
      <c r="N144" s="301">
        <f>Plan!EO22</f>
        <v>0</v>
      </c>
      <c r="O144" s="301">
        <f>Plan!EO23</f>
        <v>0</v>
      </c>
      <c r="P144" s="301">
        <f>Plan!EO24</f>
        <v>0</v>
      </c>
      <c r="Q144" s="301">
        <f>Plan!EO25</f>
        <v>0</v>
      </c>
      <c r="R144" s="301">
        <f>Plan!EO26</f>
        <v>0</v>
      </c>
      <c r="S144" s="301">
        <f>Plan!EO27</f>
        <v>0</v>
      </c>
      <c r="T144" s="301">
        <f>Plan!EO28</f>
        <v>0</v>
      </c>
      <c r="U144" s="301">
        <f>Plan!EO29</f>
        <v>0</v>
      </c>
      <c r="V144" s="301">
        <f>Plan!EO30</f>
        <v>0</v>
      </c>
      <c r="W144" s="301">
        <f>Plan!EO31</f>
        <v>0</v>
      </c>
      <c r="X144" s="301">
        <f>Plan!EO32</f>
        <v>0</v>
      </c>
      <c r="Y144" s="301">
        <f>Plan!EO33</f>
        <v>0</v>
      </c>
      <c r="Z144" s="301">
        <f>Plan!EO34</f>
        <v>0</v>
      </c>
      <c r="AA144" s="301">
        <f>Plan!EO35</f>
        <v>0</v>
      </c>
      <c r="AB144" s="301">
        <f>Plan!EO36</f>
        <v>0</v>
      </c>
      <c r="AC144" s="301">
        <f>Plan!EO37</f>
        <v>0</v>
      </c>
      <c r="AD144" s="301">
        <f>Plan!EO38</f>
        <v>0</v>
      </c>
      <c r="AE144" s="301">
        <f>Plan!EO39</f>
        <v>0</v>
      </c>
      <c r="AF144" s="301">
        <f>Plan!EO40</f>
        <v>0</v>
      </c>
      <c r="AG144" s="301">
        <f>Plan!EO41</f>
        <v>0</v>
      </c>
      <c r="AH144" s="301">
        <f>Plan!EO42</f>
        <v>0</v>
      </c>
      <c r="AI144" s="301">
        <f>Plan!EO43</f>
        <v>0</v>
      </c>
      <c r="AJ144" s="301">
        <f>Plan!EO44</f>
        <v>0</v>
      </c>
      <c r="AK144" s="301">
        <f>Plan!EO45</f>
        <v>0</v>
      </c>
      <c r="AL144" s="301">
        <f>Plan!EO46</f>
        <v>0</v>
      </c>
      <c r="AM144" s="301">
        <f>Plan!EO47</f>
        <v>0</v>
      </c>
      <c r="AN144" s="301">
        <f>Plan!EO48</f>
        <v>0</v>
      </c>
      <c r="AO144" s="301">
        <f>Plan!EO49</f>
        <v>0</v>
      </c>
      <c r="AP144" s="301">
        <f>Plan!EO50</f>
        <v>0</v>
      </c>
      <c r="AQ144" s="301">
        <f>Plan!EO51</f>
        <v>0</v>
      </c>
      <c r="AR144" s="301">
        <f>Plan!EO52</f>
        <v>0</v>
      </c>
      <c r="AS144" s="301">
        <f>Plan!EO53</f>
        <v>0</v>
      </c>
      <c r="AT144" s="301">
        <f>Plan!EO54</f>
        <v>0</v>
      </c>
      <c r="AU144" s="301">
        <f>Plan!EO55</f>
        <v>0</v>
      </c>
      <c r="AV144" s="301">
        <f>Plan!EO56</f>
        <v>0</v>
      </c>
      <c r="AW144" s="301">
        <f>Plan!EO57</f>
        <v>0</v>
      </c>
      <c r="AX144" s="301">
        <f>Plan!EO58</f>
        <v>0</v>
      </c>
      <c r="AY144" s="301">
        <f>Plan!EO59</f>
        <v>0</v>
      </c>
      <c r="AZ144" s="301">
        <f>Plan!EO60</f>
        <v>0</v>
      </c>
      <c r="BA144" s="301">
        <f>Plan!EO61</f>
        <v>0</v>
      </c>
      <c r="BB144" s="301">
        <f>Plan!EO62</f>
        <v>0</v>
      </c>
      <c r="BC144" s="301">
        <f>Plan!EO63</f>
        <v>0</v>
      </c>
      <c r="BD144" s="301">
        <f>Plan!EO64</f>
        <v>0</v>
      </c>
    </row>
    <row r="145" spans="1:56" ht="6" customHeight="1" x14ac:dyDescent="0.25">
      <c r="A145"/>
      <c r="B145" s="297">
        <f>COUNTIF(Feiertage!$H$3:$H$164,F145)</f>
        <v>0</v>
      </c>
      <c r="C145" s="298">
        <f t="shared" si="6"/>
        <v>7</v>
      </c>
      <c r="D145" s="298">
        <f t="shared" si="7"/>
        <v>5</v>
      </c>
      <c r="E145" s="302"/>
      <c r="F145" s="300">
        <f t="shared" si="8"/>
        <v>42876</v>
      </c>
      <c r="G145" s="301">
        <f>Plan!EP15</f>
        <v>0</v>
      </c>
      <c r="H145" s="301">
        <f>Plan!EP16</f>
        <v>0</v>
      </c>
      <c r="I145" s="301">
        <f>Plan!EP17</f>
        <v>0</v>
      </c>
      <c r="J145" s="301">
        <f>Plan!EP18</f>
        <v>0</v>
      </c>
      <c r="K145" s="301">
        <f>Plan!EP19</f>
        <v>0</v>
      </c>
      <c r="L145" s="301">
        <f>Plan!EP20</f>
        <v>0</v>
      </c>
      <c r="M145" s="301">
        <f>Plan!EP21</f>
        <v>0</v>
      </c>
      <c r="N145" s="301">
        <f>Plan!EP22</f>
        <v>0</v>
      </c>
      <c r="O145" s="301">
        <f>Plan!EP23</f>
        <v>0</v>
      </c>
      <c r="P145" s="301">
        <f>Plan!EP24</f>
        <v>0</v>
      </c>
      <c r="Q145" s="301">
        <f>Plan!EP25</f>
        <v>0</v>
      </c>
      <c r="R145" s="301">
        <f>Plan!EP26</f>
        <v>0</v>
      </c>
      <c r="S145" s="301">
        <f>Plan!EP27</f>
        <v>0</v>
      </c>
      <c r="T145" s="301">
        <f>Plan!EP28</f>
        <v>0</v>
      </c>
      <c r="U145" s="301">
        <f>Plan!EP29</f>
        <v>0</v>
      </c>
      <c r="V145" s="301">
        <f>Plan!EP30</f>
        <v>0</v>
      </c>
      <c r="W145" s="301">
        <f>Plan!EP31</f>
        <v>0</v>
      </c>
      <c r="X145" s="301">
        <f>Plan!EP32</f>
        <v>0</v>
      </c>
      <c r="Y145" s="301">
        <f>Plan!EP33</f>
        <v>0</v>
      </c>
      <c r="Z145" s="301">
        <f>Plan!EP34</f>
        <v>0</v>
      </c>
      <c r="AA145" s="301">
        <f>Plan!EP35</f>
        <v>0</v>
      </c>
      <c r="AB145" s="301">
        <f>Plan!EP36</f>
        <v>0</v>
      </c>
      <c r="AC145" s="301">
        <f>Plan!EP37</f>
        <v>0</v>
      </c>
      <c r="AD145" s="301">
        <f>Plan!EP38</f>
        <v>0</v>
      </c>
      <c r="AE145" s="301">
        <f>Plan!EP39</f>
        <v>0</v>
      </c>
      <c r="AF145" s="301">
        <f>Plan!EP40</f>
        <v>0</v>
      </c>
      <c r="AG145" s="301">
        <f>Plan!EP41</f>
        <v>0</v>
      </c>
      <c r="AH145" s="301">
        <f>Plan!EP42</f>
        <v>0</v>
      </c>
      <c r="AI145" s="301">
        <f>Plan!EP43</f>
        <v>0</v>
      </c>
      <c r="AJ145" s="301">
        <f>Plan!EP44</f>
        <v>0</v>
      </c>
      <c r="AK145" s="301">
        <f>Plan!EP45</f>
        <v>0</v>
      </c>
      <c r="AL145" s="301">
        <f>Plan!EP46</f>
        <v>0</v>
      </c>
      <c r="AM145" s="301">
        <f>Plan!EP47</f>
        <v>0</v>
      </c>
      <c r="AN145" s="301">
        <f>Plan!EP48</f>
        <v>0</v>
      </c>
      <c r="AO145" s="301">
        <f>Plan!EP49</f>
        <v>0</v>
      </c>
      <c r="AP145" s="301">
        <f>Plan!EP50</f>
        <v>0</v>
      </c>
      <c r="AQ145" s="301">
        <f>Plan!EP51</f>
        <v>0</v>
      </c>
      <c r="AR145" s="301">
        <f>Plan!EP52</f>
        <v>0</v>
      </c>
      <c r="AS145" s="301">
        <f>Plan!EP53</f>
        <v>0</v>
      </c>
      <c r="AT145" s="301">
        <f>Plan!EP54</f>
        <v>0</v>
      </c>
      <c r="AU145" s="301">
        <f>Plan!EP55</f>
        <v>0</v>
      </c>
      <c r="AV145" s="301">
        <f>Plan!EP56</f>
        <v>0</v>
      </c>
      <c r="AW145" s="301">
        <f>Plan!EP57</f>
        <v>0</v>
      </c>
      <c r="AX145" s="301">
        <f>Plan!EP58</f>
        <v>0</v>
      </c>
      <c r="AY145" s="301">
        <f>Plan!EP59</f>
        <v>0</v>
      </c>
      <c r="AZ145" s="301">
        <f>Plan!EP60</f>
        <v>0</v>
      </c>
      <c r="BA145" s="301">
        <f>Plan!EP61</f>
        <v>0</v>
      </c>
      <c r="BB145" s="301">
        <f>Plan!EP62</f>
        <v>0</v>
      </c>
      <c r="BC145" s="301">
        <f>Plan!EP63</f>
        <v>0</v>
      </c>
      <c r="BD145" s="301">
        <f>Plan!EP64</f>
        <v>0</v>
      </c>
    </row>
    <row r="146" spans="1:56" ht="6" customHeight="1" x14ac:dyDescent="0.25">
      <c r="A146"/>
      <c r="B146" s="297">
        <f>COUNTIF(Feiertage!$H$3:$H$164,F146)</f>
        <v>0</v>
      </c>
      <c r="C146" s="298">
        <f t="shared" si="6"/>
        <v>1</v>
      </c>
      <c r="D146" s="298">
        <f t="shared" si="7"/>
        <v>5</v>
      </c>
      <c r="E146" s="302"/>
      <c r="F146" s="300">
        <f t="shared" si="8"/>
        <v>42877</v>
      </c>
      <c r="G146" s="301">
        <f>Plan!EQ15</f>
        <v>0</v>
      </c>
      <c r="H146" s="301">
        <f>Plan!EQ16</f>
        <v>0</v>
      </c>
      <c r="I146" s="301">
        <f>Plan!EQ17</f>
        <v>0</v>
      </c>
      <c r="J146" s="301">
        <f>Plan!EQ18</f>
        <v>0</v>
      </c>
      <c r="K146" s="301">
        <f>Plan!EQ19</f>
        <v>0</v>
      </c>
      <c r="L146" s="301">
        <f>Plan!EQ20</f>
        <v>0</v>
      </c>
      <c r="M146" s="301">
        <f>Plan!EQ21</f>
        <v>0</v>
      </c>
      <c r="N146" s="301">
        <f>Plan!EQ22</f>
        <v>0</v>
      </c>
      <c r="O146" s="301">
        <f>Plan!EQ23</f>
        <v>0</v>
      </c>
      <c r="P146" s="301">
        <f>Plan!EQ24</f>
        <v>0</v>
      </c>
      <c r="Q146" s="301">
        <f>Plan!EQ25</f>
        <v>0</v>
      </c>
      <c r="R146" s="301">
        <f>Plan!EQ26</f>
        <v>0</v>
      </c>
      <c r="S146" s="301">
        <f>Plan!EQ27</f>
        <v>0</v>
      </c>
      <c r="T146" s="301">
        <f>Plan!EQ28</f>
        <v>0</v>
      </c>
      <c r="U146" s="301">
        <f>Plan!EQ29</f>
        <v>0</v>
      </c>
      <c r="V146" s="301">
        <f>Plan!EQ30</f>
        <v>0</v>
      </c>
      <c r="W146" s="301">
        <f>Plan!EQ31</f>
        <v>0</v>
      </c>
      <c r="X146" s="301">
        <f>Plan!EQ32</f>
        <v>0</v>
      </c>
      <c r="Y146" s="301">
        <f>Plan!EQ33</f>
        <v>0</v>
      </c>
      <c r="Z146" s="301">
        <f>Plan!EQ34</f>
        <v>0</v>
      </c>
      <c r="AA146" s="301">
        <f>Plan!EQ35</f>
        <v>0</v>
      </c>
      <c r="AB146" s="301">
        <f>Plan!EQ36</f>
        <v>0</v>
      </c>
      <c r="AC146" s="301">
        <f>Plan!EQ37</f>
        <v>0</v>
      </c>
      <c r="AD146" s="301">
        <f>Plan!EQ38</f>
        <v>0</v>
      </c>
      <c r="AE146" s="301">
        <f>Plan!EQ39</f>
        <v>0</v>
      </c>
      <c r="AF146" s="301">
        <f>Plan!EQ40</f>
        <v>0</v>
      </c>
      <c r="AG146" s="301">
        <f>Plan!EQ41</f>
        <v>0</v>
      </c>
      <c r="AH146" s="301">
        <f>Plan!EQ42</f>
        <v>0</v>
      </c>
      <c r="AI146" s="301">
        <f>Plan!EQ43</f>
        <v>0</v>
      </c>
      <c r="AJ146" s="301">
        <f>Plan!EQ44</f>
        <v>0</v>
      </c>
      <c r="AK146" s="301">
        <f>Plan!EQ45</f>
        <v>0</v>
      </c>
      <c r="AL146" s="301">
        <f>Plan!EQ46</f>
        <v>0</v>
      </c>
      <c r="AM146" s="301">
        <f>Plan!EQ47</f>
        <v>0</v>
      </c>
      <c r="AN146" s="301">
        <f>Plan!EQ48</f>
        <v>0</v>
      </c>
      <c r="AO146" s="301">
        <f>Plan!EQ49</f>
        <v>0</v>
      </c>
      <c r="AP146" s="301">
        <f>Plan!EQ50</f>
        <v>0</v>
      </c>
      <c r="AQ146" s="301">
        <f>Plan!EQ51</f>
        <v>0</v>
      </c>
      <c r="AR146" s="301">
        <f>Plan!EQ52</f>
        <v>0</v>
      </c>
      <c r="AS146" s="301">
        <f>Plan!EQ53</f>
        <v>0</v>
      </c>
      <c r="AT146" s="301">
        <f>Plan!EQ54</f>
        <v>0</v>
      </c>
      <c r="AU146" s="301">
        <f>Plan!EQ55</f>
        <v>0</v>
      </c>
      <c r="AV146" s="301">
        <f>Plan!EQ56</f>
        <v>0</v>
      </c>
      <c r="AW146" s="301">
        <f>Plan!EQ57</f>
        <v>0</v>
      </c>
      <c r="AX146" s="301">
        <f>Plan!EQ58</f>
        <v>0</v>
      </c>
      <c r="AY146" s="301">
        <f>Plan!EQ59</f>
        <v>0</v>
      </c>
      <c r="AZ146" s="301">
        <f>Plan!EQ60</f>
        <v>0</v>
      </c>
      <c r="BA146" s="301">
        <f>Plan!EQ61</f>
        <v>0</v>
      </c>
      <c r="BB146" s="301">
        <f>Plan!EQ62</f>
        <v>0</v>
      </c>
      <c r="BC146" s="301">
        <f>Plan!EQ63</f>
        <v>0</v>
      </c>
      <c r="BD146" s="301">
        <f>Plan!EQ64</f>
        <v>0</v>
      </c>
    </row>
    <row r="147" spans="1:56" ht="6" customHeight="1" x14ac:dyDescent="0.25">
      <c r="A147"/>
      <c r="B147" s="297">
        <f>COUNTIF(Feiertage!$H$3:$H$164,F147)</f>
        <v>0</v>
      </c>
      <c r="C147" s="298">
        <f t="shared" si="6"/>
        <v>2</v>
      </c>
      <c r="D147" s="298">
        <f t="shared" si="7"/>
        <v>5</v>
      </c>
      <c r="E147" s="302"/>
      <c r="F147" s="300">
        <f t="shared" si="8"/>
        <v>42878</v>
      </c>
      <c r="G147" s="301">
        <f>Plan!ER15</f>
        <v>0</v>
      </c>
      <c r="H147" s="301">
        <f>Plan!ER16</f>
        <v>0</v>
      </c>
      <c r="I147" s="301">
        <f>Plan!ER17</f>
        <v>0</v>
      </c>
      <c r="J147" s="301">
        <f>Plan!ER18</f>
        <v>0</v>
      </c>
      <c r="K147" s="301">
        <f>Plan!ER19</f>
        <v>0</v>
      </c>
      <c r="L147" s="301">
        <f>Plan!ER20</f>
        <v>0</v>
      </c>
      <c r="M147" s="301">
        <f>Plan!ER21</f>
        <v>0</v>
      </c>
      <c r="N147" s="301">
        <f>Plan!ER22</f>
        <v>0</v>
      </c>
      <c r="O147" s="301">
        <f>Plan!ER23</f>
        <v>0</v>
      </c>
      <c r="P147" s="301">
        <f>Plan!ER24</f>
        <v>0</v>
      </c>
      <c r="Q147" s="301">
        <f>Plan!ER25</f>
        <v>0</v>
      </c>
      <c r="R147" s="301">
        <f>Plan!ER26</f>
        <v>0</v>
      </c>
      <c r="S147" s="301">
        <f>Plan!ER27</f>
        <v>0</v>
      </c>
      <c r="T147" s="301">
        <f>Plan!ER28</f>
        <v>0</v>
      </c>
      <c r="U147" s="301">
        <f>Plan!ER29</f>
        <v>0</v>
      </c>
      <c r="V147" s="301">
        <f>Plan!ER30</f>
        <v>0</v>
      </c>
      <c r="W147" s="301">
        <f>Plan!ER31</f>
        <v>0</v>
      </c>
      <c r="X147" s="301">
        <f>Plan!ER32</f>
        <v>0</v>
      </c>
      <c r="Y147" s="301">
        <f>Plan!ER33</f>
        <v>0</v>
      </c>
      <c r="Z147" s="301">
        <f>Plan!ER34</f>
        <v>0</v>
      </c>
      <c r="AA147" s="301">
        <f>Plan!ER35</f>
        <v>0</v>
      </c>
      <c r="AB147" s="301">
        <f>Plan!ER36</f>
        <v>0</v>
      </c>
      <c r="AC147" s="301">
        <f>Plan!ER37</f>
        <v>0</v>
      </c>
      <c r="AD147" s="301">
        <f>Plan!ER38</f>
        <v>0</v>
      </c>
      <c r="AE147" s="301">
        <f>Plan!ER39</f>
        <v>0</v>
      </c>
      <c r="AF147" s="301">
        <f>Plan!ER40</f>
        <v>0</v>
      </c>
      <c r="AG147" s="301">
        <f>Plan!ER41</f>
        <v>0</v>
      </c>
      <c r="AH147" s="301">
        <f>Plan!ER42</f>
        <v>0</v>
      </c>
      <c r="AI147" s="301">
        <f>Plan!ER43</f>
        <v>0</v>
      </c>
      <c r="AJ147" s="301">
        <f>Plan!ER44</f>
        <v>0</v>
      </c>
      <c r="AK147" s="301">
        <f>Plan!ER45</f>
        <v>0</v>
      </c>
      <c r="AL147" s="301">
        <f>Plan!ER46</f>
        <v>0</v>
      </c>
      <c r="AM147" s="301">
        <f>Plan!ER47</f>
        <v>0</v>
      </c>
      <c r="AN147" s="301">
        <f>Plan!ER48</f>
        <v>0</v>
      </c>
      <c r="AO147" s="301">
        <f>Plan!ER49</f>
        <v>0</v>
      </c>
      <c r="AP147" s="301">
        <f>Plan!ER50</f>
        <v>0</v>
      </c>
      <c r="AQ147" s="301">
        <f>Plan!ER51</f>
        <v>0</v>
      </c>
      <c r="AR147" s="301">
        <f>Plan!ER52</f>
        <v>0</v>
      </c>
      <c r="AS147" s="301">
        <f>Plan!ER53</f>
        <v>0</v>
      </c>
      <c r="AT147" s="301">
        <f>Plan!ER54</f>
        <v>0</v>
      </c>
      <c r="AU147" s="301">
        <f>Plan!ER55</f>
        <v>0</v>
      </c>
      <c r="AV147" s="301">
        <f>Plan!ER56</f>
        <v>0</v>
      </c>
      <c r="AW147" s="301">
        <f>Plan!ER57</f>
        <v>0</v>
      </c>
      <c r="AX147" s="301">
        <f>Plan!ER58</f>
        <v>0</v>
      </c>
      <c r="AY147" s="301">
        <f>Plan!ER59</f>
        <v>0</v>
      </c>
      <c r="AZ147" s="301">
        <f>Plan!ER60</f>
        <v>0</v>
      </c>
      <c r="BA147" s="301">
        <f>Plan!ER61</f>
        <v>0</v>
      </c>
      <c r="BB147" s="301">
        <f>Plan!ER62</f>
        <v>0</v>
      </c>
      <c r="BC147" s="301">
        <f>Plan!ER63</f>
        <v>0</v>
      </c>
      <c r="BD147" s="301">
        <f>Plan!ER64</f>
        <v>0</v>
      </c>
    </row>
    <row r="148" spans="1:56" ht="6" customHeight="1" x14ac:dyDescent="0.25">
      <c r="A148"/>
      <c r="B148" s="297">
        <f>COUNTIF(Feiertage!$H$3:$H$164,F148)</f>
        <v>0</v>
      </c>
      <c r="C148" s="298">
        <f t="shared" si="6"/>
        <v>3</v>
      </c>
      <c r="D148" s="298">
        <f t="shared" si="7"/>
        <v>5</v>
      </c>
      <c r="E148" s="302"/>
      <c r="F148" s="300">
        <f t="shared" si="8"/>
        <v>42879</v>
      </c>
      <c r="G148" s="301">
        <f>Plan!ES15</f>
        <v>0</v>
      </c>
      <c r="H148" s="301">
        <f>Plan!ES16</f>
        <v>0</v>
      </c>
      <c r="I148" s="301">
        <f>Plan!ES17</f>
        <v>0</v>
      </c>
      <c r="J148" s="301">
        <f>Plan!ES18</f>
        <v>0</v>
      </c>
      <c r="K148" s="301">
        <f>Plan!ES19</f>
        <v>0</v>
      </c>
      <c r="L148" s="301">
        <f>Plan!ES20</f>
        <v>0</v>
      </c>
      <c r="M148" s="301">
        <f>Plan!ES21</f>
        <v>0</v>
      </c>
      <c r="N148" s="301">
        <f>Plan!ES22</f>
        <v>0</v>
      </c>
      <c r="O148" s="301">
        <f>Plan!ES23</f>
        <v>0</v>
      </c>
      <c r="P148" s="301">
        <f>Plan!ES24</f>
        <v>0</v>
      </c>
      <c r="Q148" s="301">
        <f>Plan!ES25</f>
        <v>0</v>
      </c>
      <c r="R148" s="301">
        <f>Plan!ES26</f>
        <v>0</v>
      </c>
      <c r="S148" s="301">
        <f>Plan!ES27</f>
        <v>0</v>
      </c>
      <c r="T148" s="301">
        <f>Plan!ES28</f>
        <v>0</v>
      </c>
      <c r="U148" s="301">
        <f>Plan!ES29</f>
        <v>0</v>
      </c>
      <c r="V148" s="301">
        <f>Plan!ES30</f>
        <v>0</v>
      </c>
      <c r="W148" s="301">
        <f>Plan!ES31</f>
        <v>0</v>
      </c>
      <c r="X148" s="301">
        <f>Plan!ES32</f>
        <v>0</v>
      </c>
      <c r="Y148" s="301">
        <f>Plan!ES33</f>
        <v>0</v>
      </c>
      <c r="Z148" s="301">
        <f>Plan!ES34</f>
        <v>0</v>
      </c>
      <c r="AA148" s="301">
        <f>Plan!ES35</f>
        <v>0</v>
      </c>
      <c r="AB148" s="301">
        <f>Plan!ES36</f>
        <v>0</v>
      </c>
      <c r="AC148" s="301">
        <f>Plan!ES37</f>
        <v>0</v>
      </c>
      <c r="AD148" s="301">
        <f>Plan!ES38</f>
        <v>0</v>
      </c>
      <c r="AE148" s="301">
        <f>Plan!ES39</f>
        <v>0</v>
      </c>
      <c r="AF148" s="301">
        <f>Plan!ES40</f>
        <v>0</v>
      </c>
      <c r="AG148" s="301">
        <f>Plan!ES41</f>
        <v>0</v>
      </c>
      <c r="AH148" s="301">
        <f>Plan!ES42</f>
        <v>0</v>
      </c>
      <c r="AI148" s="301">
        <f>Plan!ES43</f>
        <v>0</v>
      </c>
      <c r="AJ148" s="301">
        <f>Plan!ES44</f>
        <v>0</v>
      </c>
      <c r="AK148" s="301">
        <f>Plan!ES45</f>
        <v>0</v>
      </c>
      <c r="AL148" s="301">
        <f>Plan!ES46</f>
        <v>0</v>
      </c>
      <c r="AM148" s="301">
        <f>Plan!ES47</f>
        <v>0</v>
      </c>
      <c r="AN148" s="301">
        <f>Plan!ES48</f>
        <v>0</v>
      </c>
      <c r="AO148" s="301">
        <f>Plan!ES49</f>
        <v>0</v>
      </c>
      <c r="AP148" s="301">
        <f>Plan!ES50</f>
        <v>0</v>
      </c>
      <c r="AQ148" s="301">
        <f>Plan!ES51</f>
        <v>0</v>
      </c>
      <c r="AR148" s="301">
        <f>Plan!ES52</f>
        <v>0</v>
      </c>
      <c r="AS148" s="301">
        <f>Plan!ES53</f>
        <v>0</v>
      </c>
      <c r="AT148" s="301">
        <f>Plan!ES54</f>
        <v>0</v>
      </c>
      <c r="AU148" s="301">
        <f>Plan!ES55</f>
        <v>0</v>
      </c>
      <c r="AV148" s="301">
        <f>Plan!ES56</f>
        <v>0</v>
      </c>
      <c r="AW148" s="301">
        <f>Plan!ES57</f>
        <v>0</v>
      </c>
      <c r="AX148" s="301">
        <f>Plan!ES58</f>
        <v>0</v>
      </c>
      <c r="AY148" s="301">
        <f>Plan!ES59</f>
        <v>0</v>
      </c>
      <c r="AZ148" s="301">
        <f>Plan!ES60</f>
        <v>0</v>
      </c>
      <c r="BA148" s="301">
        <f>Plan!ES61</f>
        <v>0</v>
      </c>
      <c r="BB148" s="301">
        <f>Plan!ES62</f>
        <v>0</v>
      </c>
      <c r="BC148" s="301">
        <f>Plan!ES63</f>
        <v>0</v>
      </c>
      <c r="BD148" s="301">
        <f>Plan!ES64</f>
        <v>0</v>
      </c>
    </row>
    <row r="149" spans="1:56" ht="6" customHeight="1" x14ac:dyDescent="0.25">
      <c r="A149"/>
      <c r="B149" s="297">
        <f>COUNTIF(Feiertage!$H$3:$H$164,F149)</f>
        <v>1</v>
      </c>
      <c r="C149" s="298">
        <f t="shared" si="6"/>
        <v>4</v>
      </c>
      <c r="D149" s="298">
        <f t="shared" si="7"/>
        <v>5</v>
      </c>
      <c r="E149" s="302"/>
      <c r="F149" s="300">
        <f t="shared" si="8"/>
        <v>42880</v>
      </c>
      <c r="G149" s="301">
        <f>Plan!ET15</f>
        <v>0</v>
      </c>
      <c r="H149" s="301">
        <f>Plan!ET16</f>
        <v>0</v>
      </c>
      <c r="I149" s="301">
        <f>Plan!ET17</f>
        <v>0</v>
      </c>
      <c r="J149" s="301">
        <f>Plan!ET18</f>
        <v>0</v>
      </c>
      <c r="K149" s="301">
        <f>Plan!ET19</f>
        <v>0</v>
      </c>
      <c r="L149" s="301">
        <f>Plan!ET20</f>
        <v>0</v>
      </c>
      <c r="M149" s="301">
        <f>Plan!ET21</f>
        <v>0</v>
      </c>
      <c r="N149" s="301">
        <f>Plan!ET22</f>
        <v>0</v>
      </c>
      <c r="O149" s="301">
        <f>Plan!ET23</f>
        <v>0</v>
      </c>
      <c r="P149" s="301">
        <f>Plan!ET24</f>
        <v>0</v>
      </c>
      <c r="Q149" s="301">
        <f>Plan!ET25</f>
        <v>0</v>
      </c>
      <c r="R149" s="301">
        <f>Plan!ET26</f>
        <v>0</v>
      </c>
      <c r="S149" s="301">
        <f>Plan!ET27</f>
        <v>0</v>
      </c>
      <c r="T149" s="301">
        <f>Plan!ET28</f>
        <v>0</v>
      </c>
      <c r="U149" s="301">
        <f>Plan!ET29</f>
        <v>0</v>
      </c>
      <c r="V149" s="301">
        <f>Plan!ET30</f>
        <v>0</v>
      </c>
      <c r="W149" s="301">
        <f>Plan!ET31</f>
        <v>0</v>
      </c>
      <c r="X149" s="301">
        <f>Plan!ET32</f>
        <v>0</v>
      </c>
      <c r="Y149" s="301">
        <f>Plan!ET33</f>
        <v>0</v>
      </c>
      <c r="Z149" s="301">
        <f>Plan!ET34</f>
        <v>0</v>
      </c>
      <c r="AA149" s="301">
        <f>Plan!ET35</f>
        <v>0</v>
      </c>
      <c r="AB149" s="301">
        <f>Plan!ET36</f>
        <v>0</v>
      </c>
      <c r="AC149" s="301">
        <f>Plan!ET37</f>
        <v>0</v>
      </c>
      <c r="AD149" s="301">
        <f>Plan!ET38</f>
        <v>0</v>
      </c>
      <c r="AE149" s="301">
        <f>Plan!ET39</f>
        <v>0</v>
      </c>
      <c r="AF149" s="301">
        <f>Plan!ET40</f>
        <v>0</v>
      </c>
      <c r="AG149" s="301">
        <f>Plan!ET41</f>
        <v>0</v>
      </c>
      <c r="AH149" s="301">
        <f>Plan!ET42</f>
        <v>0</v>
      </c>
      <c r="AI149" s="301">
        <f>Plan!ET43</f>
        <v>0</v>
      </c>
      <c r="AJ149" s="301">
        <f>Plan!ET44</f>
        <v>0</v>
      </c>
      <c r="AK149" s="301">
        <f>Plan!ET45</f>
        <v>0</v>
      </c>
      <c r="AL149" s="301">
        <f>Plan!ET46</f>
        <v>0</v>
      </c>
      <c r="AM149" s="301">
        <f>Plan!ET47</f>
        <v>0</v>
      </c>
      <c r="AN149" s="301">
        <f>Plan!ET48</f>
        <v>0</v>
      </c>
      <c r="AO149" s="301">
        <f>Plan!ET49</f>
        <v>0</v>
      </c>
      <c r="AP149" s="301">
        <f>Plan!ET50</f>
        <v>0</v>
      </c>
      <c r="AQ149" s="301">
        <f>Plan!ET51</f>
        <v>0</v>
      </c>
      <c r="AR149" s="301">
        <f>Plan!ET52</f>
        <v>0</v>
      </c>
      <c r="AS149" s="301">
        <f>Plan!ET53</f>
        <v>0</v>
      </c>
      <c r="AT149" s="301">
        <f>Plan!ET54</f>
        <v>0</v>
      </c>
      <c r="AU149" s="301">
        <f>Plan!ET55</f>
        <v>0</v>
      </c>
      <c r="AV149" s="301">
        <f>Plan!ET56</f>
        <v>0</v>
      </c>
      <c r="AW149" s="301">
        <f>Plan!ET57</f>
        <v>0</v>
      </c>
      <c r="AX149" s="301">
        <f>Plan!ET58</f>
        <v>0</v>
      </c>
      <c r="AY149" s="301">
        <f>Plan!ET59</f>
        <v>0</v>
      </c>
      <c r="AZ149" s="301">
        <f>Plan!ET60</f>
        <v>0</v>
      </c>
      <c r="BA149" s="301">
        <f>Plan!ET61</f>
        <v>0</v>
      </c>
      <c r="BB149" s="301">
        <f>Plan!ET62</f>
        <v>0</v>
      </c>
      <c r="BC149" s="301">
        <f>Plan!ET63</f>
        <v>0</v>
      </c>
      <c r="BD149" s="301">
        <f>Plan!ET64</f>
        <v>0</v>
      </c>
    </row>
    <row r="150" spans="1:56" ht="6" customHeight="1" x14ac:dyDescent="0.25">
      <c r="A150"/>
      <c r="B150" s="297">
        <f>COUNTIF(Feiertage!$H$3:$H$164,F150)</f>
        <v>0</v>
      </c>
      <c r="C150" s="298">
        <f t="shared" si="6"/>
        <v>5</v>
      </c>
      <c r="D150" s="298">
        <f t="shared" si="7"/>
        <v>5</v>
      </c>
      <c r="E150" s="302"/>
      <c r="F150" s="300">
        <f t="shared" si="8"/>
        <v>42881</v>
      </c>
      <c r="G150" s="301">
        <f>Plan!EU15</f>
        <v>0</v>
      </c>
      <c r="H150" s="301">
        <f>Plan!EU16</f>
        <v>0</v>
      </c>
      <c r="I150" s="301">
        <f>Plan!EU17</f>
        <v>0</v>
      </c>
      <c r="J150" s="301">
        <f>Plan!EU18</f>
        <v>0</v>
      </c>
      <c r="K150" s="301">
        <f>Plan!EU19</f>
        <v>0</v>
      </c>
      <c r="L150" s="301">
        <f>Plan!EU20</f>
        <v>0</v>
      </c>
      <c r="M150" s="301">
        <f>Plan!EU21</f>
        <v>0</v>
      </c>
      <c r="N150" s="301">
        <f>Plan!EU22</f>
        <v>0</v>
      </c>
      <c r="O150" s="301">
        <f>Plan!EU23</f>
        <v>0</v>
      </c>
      <c r="P150" s="301">
        <f>Plan!EU24</f>
        <v>0</v>
      </c>
      <c r="Q150" s="301">
        <f>Plan!EU25</f>
        <v>0</v>
      </c>
      <c r="R150" s="301">
        <f>Plan!EU26</f>
        <v>0</v>
      </c>
      <c r="S150" s="301">
        <f>Plan!EU27</f>
        <v>0</v>
      </c>
      <c r="T150" s="301">
        <f>Plan!EU28</f>
        <v>0</v>
      </c>
      <c r="U150" s="301">
        <f>Plan!EU29</f>
        <v>0</v>
      </c>
      <c r="V150" s="301">
        <f>Plan!EU30</f>
        <v>0</v>
      </c>
      <c r="W150" s="301">
        <f>Plan!EU31</f>
        <v>0</v>
      </c>
      <c r="X150" s="301">
        <f>Plan!EU32</f>
        <v>0</v>
      </c>
      <c r="Y150" s="301">
        <f>Plan!EU33</f>
        <v>0</v>
      </c>
      <c r="Z150" s="301">
        <f>Plan!EU34</f>
        <v>0</v>
      </c>
      <c r="AA150" s="301">
        <f>Plan!EU35</f>
        <v>0</v>
      </c>
      <c r="AB150" s="301">
        <f>Plan!EU36</f>
        <v>0</v>
      </c>
      <c r="AC150" s="301">
        <f>Plan!EU37</f>
        <v>0</v>
      </c>
      <c r="AD150" s="301">
        <f>Plan!EU38</f>
        <v>0</v>
      </c>
      <c r="AE150" s="301">
        <f>Plan!EU39</f>
        <v>0</v>
      </c>
      <c r="AF150" s="301">
        <f>Plan!EU40</f>
        <v>0</v>
      </c>
      <c r="AG150" s="301">
        <f>Plan!EU41</f>
        <v>0</v>
      </c>
      <c r="AH150" s="301">
        <f>Plan!EU42</f>
        <v>0</v>
      </c>
      <c r="AI150" s="301">
        <f>Plan!EU43</f>
        <v>0</v>
      </c>
      <c r="AJ150" s="301">
        <f>Plan!EU44</f>
        <v>0</v>
      </c>
      <c r="AK150" s="301">
        <f>Plan!EU45</f>
        <v>0</v>
      </c>
      <c r="AL150" s="301">
        <f>Plan!EU46</f>
        <v>0</v>
      </c>
      <c r="AM150" s="301">
        <f>Plan!EU47</f>
        <v>0</v>
      </c>
      <c r="AN150" s="301">
        <f>Plan!EU48</f>
        <v>0</v>
      </c>
      <c r="AO150" s="301">
        <f>Plan!EU49</f>
        <v>0</v>
      </c>
      <c r="AP150" s="301">
        <f>Plan!EU50</f>
        <v>0</v>
      </c>
      <c r="AQ150" s="301">
        <f>Plan!EU51</f>
        <v>0</v>
      </c>
      <c r="AR150" s="301">
        <f>Plan!EU52</f>
        <v>0</v>
      </c>
      <c r="AS150" s="301">
        <f>Plan!EU53</f>
        <v>0</v>
      </c>
      <c r="AT150" s="301">
        <f>Plan!EU54</f>
        <v>0</v>
      </c>
      <c r="AU150" s="301">
        <f>Plan!EU55</f>
        <v>0</v>
      </c>
      <c r="AV150" s="301">
        <f>Plan!EU56</f>
        <v>0</v>
      </c>
      <c r="AW150" s="301">
        <f>Plan!EU57</f>
        <v>0</v>
      </c>
      <c r="AX150" s="301">
        <f>Plan!EU58</f>
        <v>0</v>
      </c>
      <c r="AY150" s="301">
        <f>Plan!EU59</f>
        <v>0</v>
      </c>
      <c r="AZ150" s="301">
        <f>Plan!EU60</f>
        <v>0</v>
      </c>
      <c r="BA150" s="301">
        <f>Plan!EU61</f>
        <v>0</v>
      </c>
      <c r="BB150" s="301">
        <f>Plan!EU62</f>
        <v>0</v>
      </c>
      <c r="BC150" s="301">
        <f>Plan!EU63</f>
        <v>0</v>
      </c>
      <c r="BD150" s="301">
        <f>Plan!EU64</f>
        <v>0</v>
      </c>
    </row>
    <row r="151" spans="1:56" ht="6" customHeight="1" x14ac:dyDescent="0.25">
      <c r="A151"/>
      <c r="B151" s="297">
        <f>COUNTIF(Feiertage!$H$3:$H$164,F151)</f>
        <v>0</v>
      </c>
      <c r="C151" s="298">
        <f t="shared" si="6"/>
        <v>6</v>
      </c>
      <c r="D151" s="298">
        <f t="shared" si="7"/>
        <v>5</v>
      </c>
      <c r="E151" s="302"/>
      <c r="F151" s="300">
        <f t="shared" si="8"/>
        <v>42882</v>
      </c>
      <c r="G151" s="301">
        <f>Plan!EV15</f>
        <v>0</v>
      </c>
      <c r="H151" s="301">
        <f>Plan!EV16</f>
        <v>0</v>
      </c>
      <c r="I151" s="301">
        <f>Plan!EV17</f>
        <v>0</v>
      </c>
      <c r="J151" s="301">
        <f>Plan!EV18</f>
        <v>0</v>
      </c>
      <c r="K151" s="301">
        <f>Plan!EV19</f>
        <v>0</v>
      </c>
      <c r="L151" s="301">
        <f>Plan!EV20</f>
        <v>0</v>
      </c>
      <c r="M151" s="301">
        <f>Plan!EV21</f>
        <v>0</v>
      </c>
      <c r="N151" s="301">
        <f>Plan!EV22</f>
        <v>0</v>
      </c>
      <c r="O151" s="301">
        <f>Plan!EV23</f>
        <v>0</v>
      </c>
      <c r="P151" s="301">
        <f>Plan!EV24</f>
        <v>0</v>
      </c>
      <c r="Q151" s="301">
        <f>Plan!EV25</f>
        <v>0</v>
      </c>
      <c r="R151" s="301">
        <f>Plan!EV26</f>
        <v>0</v>
      </c>
      <c r="S151" s="301">
        <f>Plan!EV27</f>
        <v>0</v>
      </c>
      <c r="T151" s="301">
        <f>Plan!EV28</f>
        <v>0</v>
      </c>
      <c r="U151" s="301">
        <f>Plan!EV29</f>
        <v>0</v>
      </c>
      <c r="V151" s="301">
        <f>Plan!EV30</f>
        <v>0</v>
      </c>
      <c r="W151" s="301">
        <f>Plan!EV31</f>
        <v>0</v>
      </c>
      <c r="X151" s="301">
        <f>Plan!EV32</f>
        <v>0</v>
      </c>
      <c r="Y151" s="301">
        <f>Plan!EV33</f>
        <v>0</v>
      </c>
      <c r="Z151" s="301">
        <f>Plan!EV34</f>
        <v>0</v>
      </c>
      <c r="AA151" s="301">
        <f>Plan!EV35</f>
        <v>0</v>
      </c>
      <c r="AB151" s="301">
        <f>Plan!EV36</f>
        <v>0</v>
      </c>
      <c r="AC151" s="301">
        <f>Plan!EV37</f>
        <v>0</v>
      </c>
      <c r="AD151" s="301">
        <f>Plan!EV38</f>
        <v>0</v>
      </c>
      <c r="AE151" s="301">
        <f>Plan!EV39</f>
        <v>0</v>
      </c>
      <c r="AF151" s="301">
        <f>Plan!EV40</f>
        <v>0</v>
      </c>
      <c r="AG151" s="301">
        <f>Plan!EV41</f>
        <v>0</v>
      </c>
      <c r="AH151" s="301">
        <f>Plan!EV42</f>
        <v>0</v>
      </c>
      <c r="AI151" s="301">
        <f>Plan!EV43</f>
        <v>0</v>
      </c>
      <c r="AJ151" s="301">
        <f>Plan!EV44</f>
        <v>0</v>
      </c>
      <c r="AK151" s="301">
        <f>Plan!EV45</f>
        <v>0</v>
      </c>
      <c r="AL151" s="301">
        <f>Plan!EV46</f>
        <v>0</v>
      </c>
      <c r="AM151" s="301">
        <f>Plan!EV47</f>
        <v>0</v>
      </c>
      <c r="AN151" s="301">
        <f>Plan!EV48</f>
        <v>0</v>
      </c>
      <c r="AO151" s="301">
        <f>Plan!EV49</f>
        <v>0</v>
      </c>
      <c r="AP151" s="301">
        <f>Plan!EV50</f>
        <v>0</v>
      </c>
      <c r="AQ151" s="301">
        <f>Plan!EV51</f>
        <v>0</v>
      </c>
      <c r="AR151" s="301">
        <f>Plan!EV52</f>
        <v>0</v>
      </c>
      <c r="AS151" s="301">
        <f>Plan!EV53</f>
        <v>0</v>
      </c>
      <c r="AT151" s="301">
        <f>Plan!EV54</f>
        <v>0</v>
      </c>
      <c r="AU151" s="301">
        <f>Plan!EV55</f>
        <v>0</v>
      </c>
      <c r="AV151" s="301">
        <f>Plan!EV56</f>
        <v>0</v>
      </c>
      <c r="AW151" s="301">
        <f>Plan!EV57</f>
        <v>0</v>
      </c>
      <c r="AX151" s="301">
        <f>Plan!EV58</f>
        <v>0</v>
      </c>
      <c r="AY151" s="301">
        <f>Plan!EV59</f>
        <v>0</v>
      </c>
      <c r="AZ151" s="301">
        <f>Plan!EV60</f>
        <v>0</v>
      </c>
      <c r="BA151" s="301">
        <f>Plan!EV61</f>
        <v>0</v>
      </c>
      <c r="BB151" s="301">
        <f>Plan!EV62</f>
        <v>0</v>
      </c>
      <c r="BC151" s="301">
        <f>Plan!EV63</f>
        <v>0</v>
      </c>
      <c r="BD151" s="301">
        <f>Plan!EV64</f>
        <v>0</v>
      </c>
    </row>
    <row r="152" spans="1:56" ht="6" customHeight="1" x14ac:dyDescent="0.25">
      <c r="A152"/>
      <c r="B152" s="297">
        <f>COUNTIF(Feiertage!$H$3:$H$164,F152)</f>
        <v>0</v>
      </c>
      <c r="C152" s="298">
        <f t="shared" si="6"/>
        <v>7</v>
      </c>
      <c r="D152" s="298">
        <f t="shared" si="7"/>
        <v>5</v>
      </c>
      <c r="E152" s="302"/>
      <c r="F152" s="300">
        <f t="shared" si="8"/>
        <v>42883</v>
      </c>
      <c r="G152" s="301">
        <f>Plan!EW15</f>
        <v>0</v>
      </c>
      <c r="H152" s="301">
        <f>Plan!EW16</f>
        <v>0</v>
      </c>
      <c r="I152" s="301">
        <f>Plan!EW17</f>
        <v>0</v>
      </c>
      <c r="J152" s="301">
        <f>Plan!EW18</f>
        <v>0</v>
      </c>
      <c r="K152" s="301">
        <f>Plan!EW19</f>
        <v>0</v>
      </c>
      <c r="L152" s="301">
        <f>Plan!EW20</f>
        <v>0</v>
      </c>
      <c r="M152" s="301">
        <f>Plan!EW21</f>
        <v>0</v>
      </c>
      <c r="N152" s="301">
        <f>Plan!EW22</f>
        <v>0</v>
      </c>
      <c r="O152" s="301">
        <f>Plan!EW23</f>
        <v>0</v>
      </c>
      <c r="P152" s="301">
        <f>Plan!EW24</f>
        <v>0</v>
      </c>
      <c r="Q152" s="301">
        <f>Plan!EW25</f>
        <v>0</v>
      </c>
      <c r="R152" s="301">
        <f>Plan!EW26</f>
        <v>0</v>
      </c>
      <c r="S152" s="301">
        <f>Plan!EW27</f>
        <v>0</v>
      </c>
      <c r="T152" s="301">
        <f>Plan!EW28</f>
        <v>0</v>
      </c>
      <c r="U152" s="301">
        <f>Plan!EW29</f>
        <v>0</v>
      </c>
      <c r="V152" s="301">
        <f>Plan!EW30</f>
        <v>0</v>
      </c>
      <c r="W152" s="301">
        <f>Plan!EW31</f>
        <v>0</v>
      </c>
      <c r="X152" s="301">
        <f>Plan!EW32</f>
        <v>0</v>
      </c>
      <c r="Y152" s="301">
        <f>Plan!EW33</f>
        <v>0</v>
      </c>
      <c r="Z152" s="301">
        <f>Plan!EW34</f>
        <v>0</v>
      </c>
      <c r="AA152" s="301">
        <f>Plan!EW35</f>
        <v>0</v>
      </c>
      <c r="AB152" s="301">
        <f>Plan!EW36</f>
        <v>0</v>
      </c>
      <c r="AC152" s="301">
        <f>Plan!EW37</f>
        <v>0</v>
      </c>
      <c r="AD152" s="301">
        <f>Plan!EW38</f>
        <v>0</v>
      </c>
      <c r="AE152" s="301">
        <f>Plan!EW39</f>
        <v>0</v>
      </c>
      <c r="AF152" s="301">
        <f>Plan!EW40</f>
        <v>0</v>
      </c>
      <c r="AG152" s="301">
        <f>Plan!EW41</f>
        <v>0</v>
      </c>
      <c r="AH152" s="301">
        <f>Plan!EW42</f>
        <v>0</v>
      </c>
      <c r="AI152" s="301">
        <f>Plan!EW43</f>
        <v>0</v>
      </c>
      <c r="AJ152" s="301">
        <f>Plan!EW44</f>
        <v>0</v>
      </c>
      <c r="AK152" s="301">
        <f>Plan!EW45</f>
        <v>0</v>
      </c>
      <c r="AL152" s="301">
        <f>Plan!EW46</f>
        <v>0</v>
      </c>
      <c r="AM152" s="301">
        <f>Plan!EW47</f>
        <v>0</v>
      </c>
      <c r="AN152" s="301">
        <f>Plan!EW48</f>
        <v>0</v>
      </c>
      <c r="AO152" s="301">
        <f>Plan!EW49</f>
        <v>0</v>
      </c>
      <c r="AP152" s="301">
        <f>Plan!EW50</f>
        <v>0</v>
      </c>
      <c r="AQ152" s="301">
        <f>Plan!EW51</f>
        <v>0</v>
      </c>
      <c r="AR152" s="301">
        <f>Plan!EW52</f>
        <v>0</v>
      </c>
      <c r="AS152" s="301">
        <f>Plan!EW53</f>
        <v>0</v>
      </c>
      <c r="AT152" s="301">
        <f>Plan!EW54</f>
        <v>0</v>
      </c>
      <c r="AU152" s="301">
        <f>Plan!EW55</f>
        <v>0</v>
      </c>
      <c r="AV152" s="301">
        <f>Plan!EW56</f>
        <v>0</v>
      </c>
      <c r="AW152" s="301">
        <f>Plan!EW57</f>
        <v>0</v>
      </c>
      <c r="AX152" s="301">
        <f>Plan!EW58</f>
        <v>0</v>
      </c>
      <c r="AY152" s="301">
        <f>Plan!EW59</f>
        <v>0</v>
      </c>
      <c r="AZ152" s="301">
        <f>Plan!EW60</f>
        <v>0</v>
      </c>
      <c r="BA152" s="301">
        <f>Plan!EW61</f>
        <v>0</v>
      </c>
      <c r="BB152" s="301">
        <f>Plan!EW62</f>
        <v>0</v>
      </c>
      <c r="BC152" s="301">
        <f>Plan!EW63</f>
        <v>0</v>
      </c>
      <c r="BD152" s="301">
        <f>Plan!EW64</f>
        <v>0</v>
      </c>
    </row>
    <row r="153" spans="1:56" ht="6" customHeight="1" x14ac:dyDescent="0.25">
      <c r="A153"/>
      <c r="B153" s="297">
        <f>COUNTIF(Feiertage!$H$3:$H$164,F153)</f>
        <v>0</v>
      </c>
      <c r="C153" s="298">
        <f t="shared" si="6"/>
        <v>1</v>
      </c>
      <c r="D153" s="298">
        <f t="shared" si="7"/>
        <v>5</v>
      </c>
      <c r="E153" s="302"/>
      <c r="F153" s="300">
        <f t="shared" si="8"/>
        <v>42884</v>
      </c>
      <c r="G153" s="301">
        <f>Plan!EX15</f>
        <v>0</v>
      </c>
      <c r="H153" s="301">
        <f>Plan!EX16</f>
        <v>0</v>
      </c>
      <c r="I153" s="301">
        <f>Plan!EX17</f>
        <v>0</v>
      </c>
      <c r="J153" s="301">
        <f>Plan!EX18</f>
        <v>0</v>
      </c>
      <c r="K153" s="301">
        <f>Plan!EX19</f>
        <v>0</v>
      </c>
      <c r="L153" s="301">
        <f>Plan!EX20</f>
        <v>0</v>
      </c>
      <c r="M153" s="301">
        <f>Plan!EX21</f>
        <v>0</v>
      </c>
      <c r="N153" s="301">
        <f>Plan!EX22</f>
        <v>0</v>
      </c>
      <c r="O153" s="301">
        <f>Plan!EX23</f>
        <v>0</v>
      </c>
      <c r="P153" s="301">
        <f>Plan!EX24</f>
        <v>0</v>
      </c>
      <c r="Q153" s="301">
        <f>Plan!EX25</f>
        <v>0</v>
      </c>
      <c r="R153" s="301">
        <f>Plan!EX26</f>
        <v>0</v>
      </c>
      <c r="S153" s="301">
        <f>Plan!EX27</f>
        <v>0</v>
      </c>
      <c r="T153" s="301">
        <f>Plan!EX28</f>
        <v>0</v>
      </c>
      <c r="U153" s="301">
        <f>Plan!EX29</f>
        <v>0</v>
      </c>
      <c r="V153" s="301">
        <f>Plan!EX30</f>
        <v>0</v>
      </c>
      <c r="W153" s="301">
        <f>Plan!EX31</f>
        <v>0</v>
      </c>
      <c r="X153" s="301">
        <f>Plan!EX32</f>
        <v>0</v>
      </c>
      <c r="Y153" s="301">
        <f>Plan!EX33</f>
        <v>0</v>
      </c>
      <c r="Z153" s="301">
        <f>Plan!EX34</f>
        <v>0</v>
      </c>
      <c r="AA153" s="301">
        <f>Plan!EX35</f>
        <v>0</v>
      </c>
      <c r="AB153" s="301">
        <f>Plan!EX36</f>
        <v>0</v>
      </c>
      <c r="AC153" s="301">
        <f>Plan!EX37</f>
        <v>0</v>
      </c>
      <c r="AD153" s="301">
        <f>Plan!EX38</f>
        <v>0</v>
      </c>
      <c r="AE153" s="301">
        <f>Plan!EX39</f>
        <v>0</v>
      </c>
      <c r="AF153" s="301">
        <f>Plan!EX40</f>
        <v>0</v>
      </c>
      <c r="AG153" s="301">
        <f>Plan!EX41</f>
        <v>0</v>
      </c>
      <c r="AH153" s="301">
        <f>Plan!EX42</f>
        <v>0</v>
      </c>
      <c r="AI153" s="301">
        <f>Plan!EX43</f>
        <v>0</v>
      </c>
      <c r="AJ153" s="301">
        <f>Plan!EX44</f>
        <v>0</v>
      </c>
      <c r="AK153" s="301">
        <f>Plan!EX45</f>
        <v>0</v>
      </c>
      <c r="AL153" s="301">
        <f>Plan!EX46</f>
        <v>0</v>
      </c>
      <c r="AM153" s="301">
        <f>Plan!EX47</f>
        <v>0</v>
      </c>
      <c r="AN153" s="301">
        <f>Plan!EX48</f>
        <v>0</v>
      </c>
      <c r="AO153" s="301">
        <f>Plan!EX49</f>
        <v>0</v>
      </c>
      <c r="AP153" s="301">
        <f>Plan!EX50</f>
        <v>0</v>
      </c>
      <c r="AQ153" s="301">
        <f>Plan!EX51</f>
        <v>0</v>
      </c>
      <c r="AR153" s="301">
        <f>Plan!EX52</f>
        <v>0</v>
      </c>
      <c r="AS153" s="301">
        <f>Plan!EX53</f>
        <v>0</v>
      </c>
      <c r="AT153" s="301">
        <f>Plan!EX54</f>
        <v>0</v>
      </c>
      <c r="AU153" s="301">
        <f>Plan!EX55</f>
        <v>0</v>
      </c>
      <c r="AV153" s="301">
        <f>Plan!EX56</f>
        <v>0</v>
      </c>
      <c r="AW153" s="301">
        <f>Plan!EX57</f>
        <v>0</v>
      </c>
      <c r="AX153" s="301">
        <f>Plan!EX58</f>
        <v>0</v>
      </c>
      <c r="AY153" s="301">
        <f>Plan!EX59</f>
        <v>0</v>
      </c>
      <c r="AZ153" s="301">
        <f>Plan!EX60</f>
        <v>0</v>
      </c>
      <c r="BA153" s="301">
        <f>Plan!EX61</f>
        <v>0</v>
      </c>
      <c r="BB153" s="301">
        <f>Plan!EX62</f>
        <v>0</v>
      </c>
      <c r="BC153" s="301">
        <f>Plan!EX63</f>
        <v>0</v>
      </c>
      <c r="BD153" s="301">
        <f>Plan!EX64</f>
        <v>0</v>
      </c>
    </row>
    <row r="154" spans="1:56" ht="6" customHeight="1" x14ac:dyDescent="0.25">
      <c r="A154"/>
      <c r="B154" s="297">
        <f>COUNTIF(Feiertage!$H$3:$H$164,F154)</f>
        <v>0</v>
      </c>
      <c r="C154" s="298">
        <f t="shared" si="6"/>
        <v>2</v>
      </c>
      <c r="D154" s="298">
        <f t="shared" si="7"/>
        <v>5</v>
      </c>
      <c r="E154" s="302"/>
      <c r="F154" s="300">
        <f t="shared" si="8"/>
        <v>42885</v>
      </c>
      <c r="G154" s="301">
        <f>Plan!EY15</f>
        <v>0</v>
      </c>
      <c r="H154" s="301">
        <f>Plan!EY16</f>
        <v>0</v>
      </c>
      <c r="I154" s="301">
        <f>Plan!EY17</f>
        <v>0</v>
      </c>
      <c r="J154" s="301">
        <f>Plan!EY18</f>
        <v>0</v>
      </c>
      <c r="K154" s="301">
        <f>Plan!EY19</f>
        <v>0</v>
      </c>
      <c r="L154" s="301">
        <f>Plan!EY20</f>
        <v>0</v>
      </c>
      <c r="M154" s="301">
        <f>Plan!EY21</f>
        <v>0</v>
      </c>
      <c r="N154" s="301">
        <f>Plan!EY22</f>
        <v>0</v>
      </c>
      <c r="O154" s="301">
        <f>Plan!EY23</f>
        <v>0</v>
      </c>
      <c r="P154" s="301">
        <f>Plan!EY24</f>
        <v>0</v>
      </c>
      <c r="Q154" s="301">
        <f>Plan!EY25</f>
        <v>0</v>
      </c>
      <c r="R154" s="301">
        <f>Plan!EY26</f>
        <v>0</v>
      </c>
      <c r="S154" s="301">
        <f>Plan!EY27</f>
        <v>0</v>
      </c>
      <c r="T154" s="301">
        <f>Plan!EY28</f>
        <v>0</v>
      </c>
      <c r="U154" s="301">
        <f>Plan!EY29</f>
        <v>0</v>
      </c>
      <c r="V154" s="301">
        <f>Plan!EY30</f>
        <v>0</v>
      </c>
      <c r="W154" s="301">
        <f>Plan!EY31</f>
        <v>0</v>
      </c>
      <c r="X154" s="301">
        <f>Plan!EY32</f>
        <v>0</v>
      </c>
      <c r="Y154" s="301">
        <f>Plan!EY33</f>
        <v>0</v>
      </c>
      <c r="Z154" s="301">
        <f>Plan!EY34</f>
        <v>0</v>
      </c>
      <c r="AA154" s="301">
        <f>Plan!EY35</f>
        <v>0</v>
      </c>
      <c r="AB154" s="301">
        <f>Plan!EY36</f>
        <v>0</v>
      </c>
      <c r="AC154" s="301">
        <f>Plan!EY37</f>
        <v>0</v>
      </c>
      <c r="AD154" s="301">
        <f>Plan!EY38</f>
        <v>0</v>
      </c>
      <c r="AE154" s="301">
        <f>Plan!EY39</f>
        <v>0</v>
      </c>
      <c r="AF154" s="301">
        <f>Plan!EY40</f>
        <v>0</v>
      </c>
      <c r="AG154" s="301">
        <f>Plan!EY41</f>
        <v>0</v>
      </c>
      <c r="AH154" s="301">
        <f>Plan!EY42</f>
        <v>0</v>
      </c>
      <c r="AI154" s="301">
        <f>Plan!EY43</f>
        <v>0</v>
      </c>
      <c r="AJ154" s="301">
        <f>Plan!EY44</f>
        <v>0</v>
      </c>
      <c r="AK154" s="301">
        <f>Plan!EY45</f>
        <v>0</v>
      </c>
      <c r="AL154" s="301">
        <f>Plan!EY46</f>
        <v>0</v>
      </c>
      <c r="AM154" s="301">
        <f>Plan!EY47</f>
        <v>0</v>
      </c>
      <c r="AN154" s="301">
        <f>Plan!EY48</f>
        <v>0</v>
      </c>
      <c r="AO154" s="301">
        <f>Plan!EY49</f>
        <v>0</v>
      </c>
      <c r="AP154" s="301">
        <f>Plan!EY50</f>
        <v>0</v>
      </c>
      <c r="AQ154" s="301">
        <f>Plan!EY51</f>
        <v>0</v>
      </c>
      <c r="AR154" s="301">
        <f>Plan!EY52</f>
        <v>0</v>
      </c>
      <c r="AS154" s="301">
        <f>Plan!EY53</f>
        <v>0</v>
      </c>
      <c r="AT154" s="301">
        <f>Plan!EY54</f>
        <v>0</v>
      </c>
      <c r="AU154" s="301">
        <f>Plan!EY55</f>
        <v>0</v>
      </c>
      <c r="AV154" s="301">
        <f>Plan!EY56</f>
        <v>0</v>
      </c>
      <c r="AW154" s="301">
        <f>Plan!EY57</f>
        <v>0</v>
      </c>
      <c r="AX154" s="301">
        <f>Plan!EY58</f>
        <v>0</v>
      </c>
      <c r="AY154" s="301">
        <f>Plan!EY59</f>
        <v>0</v>
      </c>
      <c r="AZ154" s="301">
        <f>Plan!EY60</f>
        <v>0</v>
      </c>
      <c r="BA154" s="301">
        <f>Plan!EY61</f>
        <v>0</v>
      </c>
      <c r="BB154" s="301">
        <f>Plan!EY62</f>
        <v>0</v>
      </c>
      <c r="BC154" s="301">
        <f>Plan!EY63</f>
        <v>0</v>
      </c>
      <c r="BD154" s="301">
        <f>Plan!EY64</f>
        <v>0</v>
      </c>
    </row>
    <row r="155" spans="1:56" ht="6" customHeight="1" x14ac:dyDescent="0.25">
      <c r="A155"/>
      <c r="B155" s="297">
        <f>COUNTIF(Feiertage!$H$3:$H$164,F155)</f>
        <v>0</v>
      </c>
      <c r="C155" s="298">
        <f t="shared" si="6"/>
        <v>3</v>
      </c>
      <c r="D155" s="298">
        <f t="shared" si="7"/>
        <v>5</v>
      </c>
      <c r="E155" s="302"/>
      <c r="F155" s="300">
        <f t="shared" si="8"/>
        <v>42886</v>
      </c>
      <c r="G155" s="301">
        <f>Plan!EZ15</f>
        <v>0</v>
      </c>
      <c r="H155" s="301">
        <f>Plan!EZ16</f>
        <v>0</v>
      </c>
      <c r="I155" s="301">
        <f>Plan!EZ17</f>
        <v>0</v>
      </c>
      <c r="J155" s="301">
        <f>Plan!EZ18</f>
        <v>0</v>
      </c>
      <c r="K155" s="301">
        <f>Plan!EZ19</f>
        <v>0</v>
      </c>
      <c r="L155" s="301">
        <f>Plan!EZ20</f>
        <v>0</v>
      </c>
      <c r="M155" s="301">
        <f>Plan!EZ21</f>
        <v>0</v>
      </c>
      <c r="N155" s="301">
        <f>Plan!EZ22</f>
        <v>0</v>
      </c>
      <c r="O155" s="301">
        <f>Plan!EZ23</f>
        <v>0</v>
      </c>
      <c r="P155" s="301">
        <f>Plan!EZ24</f>
        <v>0</v>
      </c>
      <c r="Q155" s="301">
        <f>Plan!EZ25</f>
        <v>0</v>
      </c>
      <c r="R155" s="301">
        <f>Plan!EZ26</f>
        <v>0</v>
      </c>
      <c r="S155" s="301">
        <f>Plan!EZ27</f>
        <v>0</v>
      </c>
      <c r="T155" s="301">
        <f>Plan!EZ28</f>
        <v>0</v>
      </c>
      <c r="U155" s="301">
        <f>Plan!EZ29</f>
        <v>0</v>
      </c>
      <c r="V155" s="301">
        <f>Plan!EZ30</f>
        <v>0</v>
      </c>
      <c r="W155" s="301">
        <f>Plan!EZ31</f>
        <v>0</v>
      </c>
      <c r="X155" s="301">
        <f>Plan!EZ32</f>
        <v>0</v>
      </c>
      <c r="Y155" s="301">
        <f>Plan!EZ33</f>
        <v>0</v>
      </c>
      <c r="Z155" s="301">
        <f>Plan!EZ34</f>
        <v>0</v>
      </c>
      <c r="AA155" s="301">
        <f>Plan!EZ35</f>
        <v>0</v>
      </c>
      <c r="AB155" s="301">
        <f>Plan!EZ36</f>
        <v>0</v>
      </c>
      <c r="AC155" s="301">
        <f>Plan!EZ37</f>
        <v>0</v>
      </c>
      <c r="AD155" s="301">
        <f>Plan!EZ38</f>
        <v>0</v>
      </c>
      <c r="AE155" s="301">
        <f>Plan!EZ39</f>
        <v>0</v>
      </c>
      <c r="AF155" s="301">
        <f>Plan!EZ40</f>
        <v>0</v>
      </c>
      <c r="AG155" s="301">
        <f>Plan!EZ41</f>
        <v>0</v>
      </c>
      <c r="AH155" s="301">
        <f>Plan!EZ42</f>
        <v>0</v>
      </c>
      <c r="AI155" s="301">
        <f>Plan!EZ43</f>
        <v>0</v>
      </c>
      <c r="AJ155" s="301">
        <f>Plan!EZ44</f>
        <v>0</v>
      </c>
      <c r="AK155" s="301">
        <f>Plan!EZ45</f>
        <v>0</v>
      </c>
      <c r="AL155" s="301">
        <f>Plan!EZ46</f>
        <v>0</v>
      </c>
      <c r="AM155" s="301">
        <f>Plan!EZ47</f>
        <v>0</v>
      </c>
      <c r="AN155" s="301">
        <f>Plan!EZ48</f>
        <v>0</v>
      </c>
      <c r="AO155" s="301">
        <f>Plan!EZ49</f>
        <v>0</v>
      </c>
      <c r="AP155" s="301">
        <f>Plan!EZ50</f>
        <v>0</v>
      </c>
      <c r="AQ155" s="301">
        <f>Plan!EZ51</f>
        <v>0</v>
      </c>
      <c r="AR155" s="301">
        <f>Plan!EZ52</f>
        <v>0</v>
      </c>
      <c r="AS155" s="301">
        <f>Plan!EZ53</f>
        <v>0</v>
      </c>
      <c r="AT155" s="301">
        <f>Plan!EZ54</f>
        <v>0</v>
      </c>
      <c r="AU155" s="301">
        <f>Plan!EZ55</f>
        <v>0</v>
      </c>
      <c r="AV155" s="301">
        <f>Plan!EZ56</f>
        <v>0</v>
      </c>
      <c r="AW155" s="301">
        <f>Plan!EZ57</f>
        <v>0</v>
      </c>
      <c r="AX155" s="301">
        <f>Plan!EZ58</f>
        <v>0</v>
      </c>
      <c r="AY155" s="301">
        <f>Plan!EZ59</f>
        <v>0</v>
      </c>
      <c r="AZ155" s="301">
        <f>Plan!EZ60</f>
        <v>0</v>
      </c>
      <c r="BA155" s="301">
        <f>Plan!EZ61</f>
        <v>0</v>
      </c>
      <c r="BB155" s="301">
        <f>Plan!EZ62</f>
        <v>0</v>
      </c>
      <c r="BC155" s="301">
        <f>Plan!EZ63</f>
        <v>0</v>
      </c>
      <c r="BD155" s="301">
        <f>Plan!EZ64</f>
        <v>0</v>
      </c>
    </row>
    <row r="156" spans="1:56" ht="6" customHeight="1" x14ac:dyDescent="0.25">
      <c r="A156"/>
      <c r="B156" s="297">
        <f>COUNTIF(Feiertage!$H$3:$H$164,F156)</f>
        <v>0</v>
      </c>
      <c r="C156" s="298">
        <f t="shared" si="6"/>
        <v>4</v>
      </c>
      <c r="D156" s="298">
        <f t="shared" si="7"/>
        <v>6</v>
      </c>
      <c r="E156" s="302"/>
      <c r="F156" s="300">
        <f t="shared" si="8"/>
        <v>42887</v>
      </c>
      <c r="G156" s="301">
        <f>Plan!FA15</f>
        <v>0</v>
      </c>
      <c r="H156" s="301">
        <f>Plan!FA16</f>
        <v>0</v>
      </c>
      <c r="I156" s="301">
        <f>Plan!FA17</f>
        <v>0</v>
      </c>
      <c r="J156" s="301">
        <f>Plan!FA18</f>
        <v>0</v>
      </c>
      <c r="K156" s="301">
        <f>Plan!FA19</f>
        <v>0</v>
      </c>
      <c r="L156" s="301">
        <f>Plan!FA20</f>
        <v>0</v>
      </c>
      <c r="M156" s="301">
        <f>Plan!FA21</f>
        <v>0</v>
      </c>
      <c r="N156" s="301">
        <f>Plan!FA22</f>
        <v>0</v>
      </c>
      <c r="O156" s="301">
        <f>Plan!FA23</f>
        <v>0</v>
      </c>
      <c r="P156" s="301">
        <f>Plan!FA24</f>
        <v>0</v>
      </c>
      <c r="Q156" s="301">
        <f>Plan!FA25</f>
        <v>0</v>
      </c>
      <c r="R156" s="301">
        <f>Plan!FA26</f>
        <v>0</v>
      </c>
      <c r="S156" s="301">
        <f>Plan!FA27</f>
        <v>0</v>
      </c>
      <c r="T156" s="301">
        <f>Plan!FA28</f>
        <v>0</v>
      </c>
      <c r="U156" s="301">
        <f>Plan!FA29</f>
        <v>0</v>
      </c>
      <c r="V156" s="301">
        <f>Plan!FA30</f>
        <v>0</v>
      </c>
      <c r="W156" s="301">
        <f>Plan!FA31</f>
        <v>0</v>
      </c>
      <c r="X156" s="301">
        <f>Plan!FA32</f>
        <v>0</v>
      </c>
      <c r="Y156" s="301">
        <f>Plan!FA33</f>
        <v>0</v>
      </c>
      <c r="Z156" s="301">
        <f>Plan!FA34</f>
        <v>0</v>
      </c>
      <c r="AA156" s="301">
        <f>Plan!FA35</f>
        <v>0</v>
      </c>
      <c r="AB156" s="301">
        <f>Plan!FA36</f>
        <v>0</v>
      </c>
      <c r="AC156" s="301">
        <f>Plan!FA37</f>
        <v>0</v>
      </c>
      <c r="AD156" s="301">
        <f>Plan!FA38</f>
        <v>0</v>
      </c>
      <c r="AE156" s="301">
        <f>Plan!FA39</f>
        <v>0</v>
      </c>
      <c r="AF156" s="301">
        <f>Plan!FA40</f>
        <v>0</v>
      </c>
      <c r="AG156" s="301">
        <f>Plan!FA41</f>
        <v>0</v>
      </c>
      <c r="AH156" s="301">
        <f>Plan!FA42</f>
        <v>0</v>
      </c>
      <c r="AI156" s="301">
        <f>Plan!FA43</f>
        <v>0</v>
      </c>
      <c r="AJ156" s="301">
        <f>Plan!FA44</f>
        <v>0</v>
      </c>
      <c r="AK156" s="301">
        <f>Plan!FA45</f>
        <v>0</v>
      </c>
      <c r="AL156" s="301">
        <f>Plan!FA46</f>
        <v>0</v>
      </c>
      <c r="AM156" s="301">
        <f>Plan!FA47</f>
        <v>0</v>
      </c>
      <c r="AN156" s="301">
        <f>Plan!FA48</f>
        <v>0</v>
      </c>
      <c r="AO156" s="301">
        <f>Plan!FA49</f>
        <v>0</v>
      </c>
      <c r="AP156" s="301">
        <f>Plan!FA50</f>
        <v>0</v>
      </c>
      <c r="AQ156" s="301">
        <f>Plan!FA51</f>
        <v>0</v>
      </c>
      <c r="AR156" s="301">
        <f>Plan!FA52</f>
        <v>0</v>
      </c>
      <c r="AS156" s="301">
        <f>Plan!FA53</f>
        <v>0</v>
      </c>
      <c r="AT156" s="301">
        <f>Plan!FA54</f>
        <v>0</v>
      </c>
      <c r="AU156" s="301">
        <f>Plan!FA55</f>
        <v>0</v>
      </c>
      <c r="AV156" s="301">
        <f>Plan!FA56</f>
        <v>0</v>
      </c>
      <c r="AW156" s="301">
        <f>Plan!FA57</f>
        <v>0</v>
      </c>
      <c r="AX156" s="301">
        <f>Plan!FA58</f>
        <v>0</v>
      </c>
      <c r="AY156" s="301">
        <f>Plan!FA59</f>
        <v>0</v>
      </c>
      <c r="AZ156" s="301">
        <f>Plan!FA60</f>
        <v>0</v>
      </c>
      <c r="BA156" s="301">
        <f>Plan!FA61</f>
        <v>0</v>
      </c>
      <c r="BB156" s="301">
        <f>Plan!FA62</f>
        <v>0</v>
      </c>
      <c r="BC156" s="301">
        <f>Plan!FA63</f>
        <v>0</v>
      </c>
      <c r="BD156" s="301">
        <f>Plan!FA64</f>
        <v>0</v>
      </c>
    </row>
    <row r="157" spans="1:56" ht="6" customHeight="1" x14ac:dyDescent="0.25">
      <c r="A157"/>
      <c r="B157" s="297">
        <f>COUNTIF(Feiertage!$H$3:$H$164,F157)</f>
        <v>0</v>
      </c>
      <c r="C157" s="298">
        <f t="shared" si="6"/>
        <v>5</v>
      </c>
      <c r="D157" s="298">
        <f t="shared" si="7"/>
        <v>6</v>
      </c>
      <c r="E157" s="302"/>
      <c r="F157" s="300">
        <f t="shared" si="8"/>
        <v>42888</v>
      </c>
      <c r="G157" s="301">
        <f>Plan!FB15</f>
        <v>0</v>
      </c>
      <c r="H157" s="301">
        <f>Plan!FB16</f>
        <v>0</v>
      </c>
      <c r="I157" s="301">
        <f>Plan!FB17</f>
        <v>0</v>
      </c>
      <c r="J157" s="301">
        <f>Plan!FB18</f>
        <v>0</v>
      </c>
      <c r="K157" s="301">
        <f>Plan!FB19</f>
        <v>0</v>
      </c>
      <c r="L157" s="301">
        <f>Plan!FB20</f>
        <v>0</v>
      </c>
      <c r="M157" s="301">
        <f>Plan!FB21</f>
        <v>0</v>
      </c>
      <c r="N157" s="301">
        <f>Plan!FB22</f>
        <v>0</v>
      </c>
      <c r="O157" s="301">
        <f>Plan!FB23</f>
        <v>0</v>
      </c>
      <c r="P157" s="301">
        <f>Plan!FB24</f>
        <v>0</v>
      </c>
      <c r="Q157" s="301">
        <f>Plan!FB25</f>
        <v>0</v>
      </c>
      <c r="R157" s="301">
        <f>Plan!FB26</f>
        <v>0</v>
      </c>
      <c r="S157" s="301">
        <f>Plan!FB27</f>
        <v>0</v>
      </c>
      <c r="T157" s="301">
        <f>Plan!FB28</f>
        <v>0</v>
      </c>
      <c r="U157" s="301">
        <f>Plan!FB29</f>
        <v>0</v>
      </c>
      <c r="V157" s="301">
        <f>Plan!FB30</f>
        <v>0</v>
      </c>
      <c r="W157" s="301">
        <f>Plan!FB31</f>
        <v>0</v>
      </c>
      <c r="X157" s="301">
        <f>Plan!FB32</f>
        <v>0</v>
      </c>
      <c r="Y157" s="301">
        <f>Plan!FB33</f>
        <v>0</v>
      </c>
      <c r="Z157" s="301">
        <f>Plan!FB34</f>
        <v>0</v>
      </c>
      <c r="AA157" s="301">
        <f>Plan!FB35</f>
        <v>0</v>
      </c>
      <c r="AB157" s="301">
        <f>Plan!FB36</f>
        <v>0</v>
      </c>
      <c r="AC157" s="301">
        <f>Plan!FB37</f>
        <v>0</v>
      </c>
      <c r="AD157" s="301">
        <f>Plan!FB38</f>
        <v>0</v>
      </c>
      <c r="AE157" s="301">
        <f>Plan!FB39</f>
        <v>0</v>
      </c>
      <c r="AF157" s="301">
        <f>Plan!FB40</f>
        <v>0</v>
      </c>
      <c r="AG157" s="301">
        <f>Plan!FB41</f>
        <v>0</v>
      </c>
      <c r="AH157" s="301">
        <f>Plan!FB42</f>
        <v>0</v>
      </c>
      <c r="AI157" s="301">
        <f>Plan!FB43</f>
        <v>0</v>
      </c>
      <c r="AJ157" s="301">
        <f>Plan!FB44</f>
        <v>0</v>
      </c>
      <c r="AK157" s="301">
        <f>Plan!FB45</f>
        <v>0</v>
      </c>
      <c r="AL157" s="301">
        <f>Plan!FB46</f>
        <v>0</v>
      </c>
      <c r="AM157" s="301">
        <f>Plan!FB47</f>
        <v>0</v>
      </c>
      <c r="AN157" s="301">
        <f>Plan!FB48</f>
        <v>0</v>
      </c>
      <c r="AO157" s="301">
        <f>Plan!FB49</f>
        <v>0</v>
      </c>
      <c r="AP157" s="301">
        <f>Plan!FB50</f>
        <v>0</v>
      </c>
      <c r="AQ157" s="301">
        <f>Plan!FB51</f>
        <v>0</v>
      </c>
      <c r="AR157" s="301">
        <f>Plan!FB52</f>
        <v>0</v>
      </c>
      <c r="AS157" s="301">
        <f>Plan!FB53</f>
        <v>0</v>
      </c>
      <c r="AT157" s="301">
        <f>Plan!FB54</f>
        <v>0</v>
      </c>
      <c r="AU157" s="301">
        <f>Plan!FB55</f>
        <v>0</v>
      </c>
      <c r="AV157" s="301">
        <f>Plan!FB56</f>
        <v>0</v>
      </c>
      <c r="AW157" s="301">
        <f>Plan!FB57</f>
        <v>0</v>
      </c>
      <c r="AX157" s="301">
        <f>Plan!FB58</f>
        <v>0</v>
      </c>
      <c r="AY157" s="301">
        <f>Plan!FB59</f>
        <v>0</v>
      </c>
      <c r="AZ157" s="301">
        <f>Plan!FB60</f>
        <v>0</v>
      </c>
      <c r="BA157" s="301">
        <f>Plan!FB61</f>
        <v>0</v>
      </c>
      <c r="BB157" s="301">
        <f>Plan!FB62</f>
        <v>0</v>
      </c>
      <c r="BC157" s="301">
        <f>Plan!FB63</f>
        <v>0</v>
      </c>
      <c r="BD157" s="301">
        <f>Plan!FB64</f>
        <v>0</v>
      </c>
    </row>
    <row r="158" spans="1:56" ht="6" customHeight="1" x14ac:dyDescent="0.25">
      <c r="A158"/>
      <c r="B158" s="297">
        <f>COUNTIF(Feiertage!$H$3:$H$164,F158)</f>
        <v>0</v>
      </c>
      <c r="C158" s="298">
        <f t="shared" si="6"/>
        <v>6</v>
      </c>
      <c r="D158" s="298">
        <f t="shared" si="7"/>
        <v>6</v>
      </c>
      <c r="E158" s="302"/>
      <c r="F158" s="300">
        <f t="shared" si="8"/>
        <v>42889</v>
      </c>
      <c r="G158" s="301">
        <f>Plan!FC15</f>
        <v>0</v>
      </c>
      <c r="H158" s="301">
        <f>Plan!FC16</f>
        <v>0</v>
      </c>
      <c r="I158" s="301">
        <f>Plan!FC17</f>
        <v>0</v>
      </c>
      <c r="J158" s="301">
        <f>Plan!FC18</f>
        <v>0</v>
      </c>
      <c r="K158" s="301">
        <f>Plan!FC19</f>
        <v>0</v>
      </c>
      <c r="L158" s="301">
        <f>Plan!FC20</f>
        <v>0</v>
      </c>
      <c r="M158" s="301">
        <f>Plan!FC21</f>
        <v>0</v>
      </c>
      <c r="N158" s="301">
        <f>Plan!FC22</f>
        <v>0</v>
      </c>
      <c r="O158" s="301">
        <f>Plan!FC23</f>
        <v>0</v>
      </c>
      <c r="P158" s="301">
        <f>Plan!FC24</f>
        <v>0</v>
      </c>
      <c r="Q158" s="301">
        <f>Plan!FC25</f>
        <v>0</v>
      </c>
      <c r="R158" s="301">
        <f>Plan!FC26</f>
        <v>0</v>
      </c>
      <c r="S158" s="301">
        <f>Plan!FC27</f>
        <v>0</v>
      </c>
      <c r="T158" s="301">
        <f>Plan!FC28</f>
        <v>0</v>
      </c>
      <c r="U158" s="301">
        <f>Plan!FC29</f>
        <v>0</v>
      </c>
      <c r="V158" s="301">
        <f>Plan!FC30</f>
        <v>0</v>
      </c>
      <c r="W158" s="301">
        <f>Plan!FC31</f>
        <v>0</v>
      </c>
      <c r="X158" s="301">
        <f>Plan!FC32</f>
        <v>0</v>
      </c>
      <c r="Y158" s="301">
        <f>Plan!FC33</f>
        <v>0</v>
      </c>
      <c r="Z158" s="301">
        <f>Plan!FC34</f>
        <v>0</v>
      </c>
      <c r="AA158" s="301">
        <f>Plan!FC35</f>
        <v>0</v>
      </c>
      <c r="AB158" s="301">
        <f>Plan!FC36</f>
        <v>0</v>
      </c>
      <c r="AC158" s="301">
        <f>Plan!FC37</f>
        <v>0</v>
      </c>
      <c r="AD158" s="301">
        <f>Plan!FC38</f>
        <v>0</v>
      </c>
      <c r="AE158" s="301">
        <f>Plan!FC39</f>
        <v>0</v>
      </c>
      <c r="AF158" s="301">
        <f>Plan!FC40</f>
        <v>0</v>
      </c>
      <c r="AG158" s="301">
        <f>Plan!FC41</f>
        <v>0</v>
      </c>
      <c r="AH158" s="301">
        <f>Plan!FC42</f>
        <v>0</v>
      </c>
      <c r="AI158" s="301">
        <f>Plan!FC43</f>
        <v>0</v>
      </c>
      <c r="AJ158" s="301">
        <f>Plan!FC44</f>
        <v>0</v>
      </c>
      <c r="AK158" s="301">
        <f>Plan!FC45</f>
        <v>0</v>
      </c>
      <c r="AL158" s="301">
        <f>Plan!FC46</f>
        <v>0</v>
      </c>
      <c r="AM158" s="301">
        <f>Plan!FC47</f>
        <v>0</v>
      </c>
      <c r="AN158" s="301">
        <f>Plan!FC48</f>
        <v>0</v>
      </c>
      <c r="AO158" s="301">
        <f>Plan!FC49</f>
        <v>0</v>
      </c>
      <c r="AP158" s="301">
        <f>Plan!FC50</f>
        <v>0</v>
      </c>
      <c r="AQ158" s="301">
        <f>Plan!FC51</f>
        <v>0</v>
      </c>
      <c r="AR158" s="301">
        <f>Plan!FC52</f>
        <v>0</v>
      </c>
      <c r="AS158" s="301">
        <f>Plan!FC53</f>
        <v>0</v>
      </c>
      <c r="AT158" s="301">
        <f>Plan!FC54</f>
        <v>0</v>
      </c>
      <c r="AU158" s="301">
        <f>Plan!FC55</f>
        <v>0</v>
      </c>
      <c r="AV158" s="301">
        <f>Plan!FC56</f>
        <v>0</v>
      </c>
      <c r="AW158" s="301">
        <f>Plan!FC57</f>
        <v>0</v>
      </c>
      <c r="AX158" s="301">
        <f>Plan!FC58</f>
        <v>0</v>
      </c>
      <c r="AY158" s="301">
        <f>Plan!FC59</f>
        <v>0</v>
      </c>
      <c r="AZ158" s="301">
        <f>Plan!FC60</f>
        <v>0</v>
      </c>
      <c r="BA158" s="301">
        <f>Plan!FC61</f>
        <v>0</v>
      </c>
      <c r="BB158" s="301">
        <f>Plan!FC62</f>
        <v>0</v>
      </c>
      <c r="BC158" s="301">
        <f>Plan!FC63</f>
        <v>0</v>
      </c>
      <c r="BD158" s="301">
        <f>Plan!FC64</f>
        <v>0</v>
      </c>
    </row>
    <row r="159" spans="1:56" ht="6" customHeight="1" x14ac:dyDescent="0.25">
      <c r="A159"/>
      <c r="B159" s="297">
        <f>COUNTIF(Feiertage!$H$3:$H$164,F159)</f>
        <v>0</v>
      </c>
      <c r="C159" s="298">
        <f t="shared" si="6"/>
        <v>7</v>
      </c>
      <c r="D159" s="298">
        <f t="shared" si="7"/>
        <v>6</v>
      </c>
      <c r="E159" s="302"/>
      <c r="F159" s="300">
        <f t="shared" si="8"/>
        <v>42890</v>
      </c>
      <c r="G159" s="301">
        <f>Plan!FD15</f>
        <v>0</v>
      </c>
      <c r="H159" s="301">
        <f>Plan!FD16</f>
        <v>0</v>
      </c>
      <c r="I159" s="301">
        <f>Plan!FD17</f>
        <v>0</v>
      </c>
      <c r="J159" s="301">
        <f>Plan!FD18</f>
        <v>0</v>
      </c>
      <c r="K159" s="301">
        <f>Plan!FD19</f>
        <v>0</v>
      </c>
      <c r="L159" s="301">
        <f>Plan!FD20</f>
        <v>0</v>
      </c>
      <c r="M159" s="301">
        <f>Plan!FD21</f>
        <v>0</v>
      </c>
      <c r="N159" s="301">
        <f>Plan!FD22</f>
        <v>0</v>
      </c>
      <c r="O159" s="301">
        <f>Plan!FD23</f>
        <v>0</v>
      </c>
      <c r="P159" s="301">
        <f>Plan!FD24</f>
        <v>0</v>
      </c>
      <c r="Q159" s="301">
        <f>Plan!FD25</f>
        <v>0</v>
      </c>
      <c r="R159" s="301">
        <f>Plan!FD26</f>
        <v>0</v>
      </c>
      <c r="S159" s="301">
        <f>Plan!FD27</f>
        <v>0</v>
      </c>
      <c r="T159" s="301">
        <f>Plan!FD28</f>
        <v>0</v>
      </c>
      <c r="U159" s="301">
        <f>Plan!FD29</f>
        <v>0</v>
      </c>
      <c r="V159" s="301">
        <f>Plan!FD30</f>
        <v>0</v>
      </c>
      <c r="W159" s="301">
        <f>Plan!FD31</f>
        <v>0</v>
      </c>
      <c r="X159" s="301">
        <f>Plan!FD32</f>
        <v>0</v>
      </c>
      <c r="Y159" s="301">
        <f>Plan!FD33</f>
        <v>0</v>
      </c>
      <c r="Z159" s="301">
        <f>Plan!FD34</f>
        <v>0</v>
      </c>
      <c r="AA159" s="301">
        <f>Plan!FD35</f>
        <v>0</v>
      </c>
      <c r="AB159" s="301">
        <f>Plan!FD36</f>
        <v>0</v>
      </c>
      <c r="AC159" s="301">
        <f>Plan!FD37</f>
        <v>0</v>
      </c>
      <c r="AD159" s="301">
        <f>Plan!FD38</f>
        <v>0</v>
      </c>
      <c r="AE159" s="301">
        <f>Plan!FD39</f>
        <v>0</v>
      </c>
      <c r="AF159" s="301">
        <f>Plan!FD40</f>
        <v>0</v>
      </c>
      <c r="AG159" s="301">
        <f>Plan!FD41</f>
        <v>0</v>
      </c>
      <c r="AH159" s="301">
        <f>Plan!FD42</f>
        <v>0</v>
      </c>
      <c r="AI159" s="301">
        <f>Plan!FD43</f>
        <v>0</v>
      </c>
      <c r="AJ159" s="301">
        <f>Plan!FD44</f>
        <v>0</v>
      </c>
      <c r="AK159" s="301">
        <f>Plan!FD45</f>
        <v>0</v>
      </c>
      <c r="AL159" s="301">
        <f>Plan!FD46</f>
        <v>0</v>
      </c>
      <c r="AM159" s="301">
        <f>Plan!FD47</f>
        <v>0</v>
      </c>
      <c r="AN159" s="301">
        <f>Plan!FD48</f>
        <v>0</v>
      </c>
      <c r="AO159" s="301">
        <f>Plan!FD49</f>
        <v>0</v>
      </c>
      <c r="AP159" s="301">
        <f>Plan!FD50</f>
        <v>0</v>
      </c>
      <c r="AQ159" s="301">
        <f>Plan!FD51</f>
        <v>0</v>
      </c>
      <c r="AR159" s="301">
        <f>Plan!FD52</f>
        <v>0</v>
      </c>
      <c r="AS159" s="301">
        <f>Plan!FD53</f>
        <v>0</v>
      </c>
      <c r="AT159" s="301">
        <f>Plan!FD54</f>
        <v>0</v>
      </c>
      <c r="AU159" s="301">
        <f>Plan!FD55</f>
        <v>0</v>
      </c>
      <c r="AV159" s="301">
        <f>Plan!FD56</f>
        <v>0</v>
      </c>
      <c r="AW159" s="301">
        <f>Plan!FD57</f>
        <v>0</v>
      </c>
      <c r="AX159" s="301">
        <f>Plan!FD58</f>
        <v>0</v>
      </c>
      <c r="AY159" s="301">
        <f>Plan!FD59</f>
        <v>0</v>
      </c>
      <c r="AZ159" s="301">
        <f>Plan!FD60</f>
        <v>0</v>
      </c>
      <c r="BA159" s="301">
        <f>Plan!FD61</f>
        <v>0</v>
      </c>
      <c r="BB159" s="301">
        <f>Plan!FD62</f>
        <v>0</v>
      </c>
      <c r="BC159" s="301">
        <f>Plan!FD63</f>
        <v>0</v>
      </c>
      <c r="BD159" s="301">
        <f>Plan!FD64</f>
        <v>0</v>
      </c>
    </row>
    <row r="160" spans="1:56" ht="6" customHeight="1" x14ac:dyDescent="0.25">
      <c r="A160"/>
      <c r="B160" s="297">
        <f>COUNTIF(Feiertage!$H$3:$H$164,F160)</f>
        <v>1</v>
      </c>
      <c r="C160" s="298">
        <f t="shared" si="6"/>
        <v>1</v>
      </c>
      <c r="D160" s="298">
        <f t="shared" si="7"/>
        <v>6</v>
      </c>
      <c r="E160" s="302"/>
      <c r="F160" s="300">
        <f t="shared" si="8"/>
        <v>42891</v>
      </c>
      <c r="G160" s="301">
        <f>Plan!FE15</f>
        <v>0</v>
      </c>
      <c r="H160" s="301">
        <f>Plan!FE16</f>
        <v>0</v>
      </c>
      <c r="I160" s="301">
        <f>Plan!FE17</f>
        <v>0</v>
      </c>
      <c r="J160" s="301">
        <f>Plan!FE18</f>
        <v>0</v>
      </c>
      <c r="K160" s="301">
        <f>Plan!FE19</f>
        <v>0</v>
      </c>
      <c r="L160" s="301">
        <f>Plan!FE20</f>
        <v>0</v>
      </c>
      <c r="M160" s="301">
        <f>Plan!FE21</f>
        <v>0</v>
      </c>
      <c r="N160" s="301">
        <f>Plan!FE22</f>
        <v>0</v>
      </c>
      <c r="O160" s="301">
        <f>Plan!FE23</f>
        <v>0</v>
      </c>
      <c r="P160" s="301">
        <f>Plan!FE24</f>
        <v>0</v>
      </c>
      <c r="Q160" s="301">
        <f>Plan!FE25</f>
        <v>0</v>
      </c>
      <c r="R160" s="301">
        <f>Plan!FE26</f>
        <v>0</v>
      </c>
      <c r="S160" s="301">
        <f>Plan!FE27</f>
        <v>0</v>
      </c>
      <c r="T160" s="301">
        <f>Plan!FE28</f>
        <v>0</v>
      </c>
      <c r="U160" s="301">
        <f>Plan!FE29</f>
        <v>0</v>
      </c>
      <c r="V160" s="301">
        <f>Plan!FE30</f>
        <v>0</v>
      </c>
      <c r="W160" s="301">
        <f>Plan!FE31</f>
        <v>0</v>
      </c>
      <c r="X160" s="301">
        <f>Plan!FE32</f>
        <v>0</v>
      </c>
      <c r="Y160" s="301">
        <f>Plan!FE33</f>
        <v>0</v>
      </c>
      <c r="Z160" s="301">
        <f>Plan!FE34</f>
        <v>0</v>
      </c>
      <c r="AA160" s="301">
        <f>Plan!FE35</f>
        <v>0</v>
      </c>
      <c r="AB160" s="301">
        <f>Plan!FE36</f>
        <v>0</v>
      </c>
      <c r="AC160" s="301">
        <f>Plan!FE37</f>
        <v>0</v>
      </c>
      <c r="AD160" s="301">
        <f>Plan!FE38</f>
        <v>0</v>
      </c>
      <c r="AE160" s="301">
        <f>Plan!FE39</f>
        <v>0</v>
      </c>
      <c r="AF160" s="301">
        <f>Plan!FE40</f>
        <v>0</v>
      </c>
      <c r="AG160" s="301">
        <f>Plan!FE41</f>
        <v>0</v>
      </c>
      <c r="AH160" s="301">
        <f>Plan!FE42</f>
        <v>0</v>
      </c>
      <c r="AI160" s="301">
        <f>Plan!FE43</f>
        <v>0</v>
      </c>
      <c r="AJ160" s="301">
        <f>Plan!FE44</f>
        <v>0</v>
      </c>
      <c r="AK160" s="301">
        <f>Plan!FE45</f>
        <v>0</v>
      </c>
      <c r="AL160" s="301">
        <f>Plan!FE46</f>
        <v>0</v>
      </c>
      <c r="AM160" s="301">
        <f>Plan!FE47</f>
        <v>0</v>
      </c>
      <c r="AN160" s="301">
        <f>Plan!FE48</f>
        <v>0</v>
      </c>
      <c r="AO160" s="301">
        <f>Plan!FE49</f>
        <v>0</v>
      </c>
      <c r="AP160" s="301">
        <f>Plan!FE50</f>
        <v>0</v>
      </c>
      <c r="AQ160" s="301">
        <f>Plan!FE51</f>
        <v>0</v>
      </c>
      <c r="AR160" s="301">
        <f>Plan!FE52</f>
        <v>0</v>
      </c>
      <c r="AS160" s="301">
        <f>Plan!FE53</f>
        <v>0</v>
      </c>
      <c r="AT160" s="301">
        <f>Plan!FE54</f>
        <v>0</v>
      </c>
      <c r="AU160" s="301">
        <f>Plan!FE55</f>
        <v>0</v>
      </c>
      <c r="AV160" s="301">
        <f>Plan!FE56</f>
        <v>0</v>
      </c>
      <c r="AW160" s="301">
        <f>Plan!FE57</f>
        <v>0</v>
      </c>
      <c r="AX160" s="301">
        <f>Plan!FE58</f>
        <v>0</v>
      </c>
      <c r="AY160" s="301">
        <f>Plan!FE59</f>
        <v>0</v>
      </c>
      <c r="AZ160" s="301">
        <f>Plan!FE60</f>
        <v>0</v>
      </c>
      <c r="BA160" s="301">
        <f>Plan!FE61</f>
        <v>0</v>
      </c>
      <c r="BB160" s="301">
        <f>Plan!FE62</f>
        <v>0</v>
      </c>
      <c r="BC160" s="301">
        <f>Plan!FE63</f>
        <v>0</v>
      </c>
      <c r="BD160" s="301">
        <f>Plan!FE64</f>
        <v>0</v>
      </c>
    </row>
    <row r="161" spans="1:56" ht="6" customHeight="1" x14ac:dyDescent="0.25">
      <c r="A161"/>
      <c r="B161" s="297">
        <f>COUNTIF(Feiertage!$H$3:$H$164,F161)</f>
        <v>0</v>
      </c>
      <c r="C161" s="298">
        <f t="shared" si="6"/>
        <v>2</v>
      </c>
      <c r="D161" s="298">
        <f t="shared" si="7"/>
        <v>6</v>
      </c>
      <c r="E161" s="302"/>
      <c r="F161" s="300">
        <f t="shared" si="8"/>
        <v>42892</v>
      </c>
      <c r="G161" s="301">
        <f>Plan!FF15</f>
        <v>0</v>
      </c>
      <c r="H161" s="301">
        <f>Plan!FF16</f>
        <v>0</v>
      </c>
      <c r="I161" s="301">
        <f>Plan!FF17</f>
        <v>0</v>
      </c>
      <c r="J161" s="301">
        <f>Plan!FF18</f>
        <v>0</v>
      </c>
      <c r="K161" s="301">
        <f>Plan!FF19</f>
        <v>0</v>
      </c>
      <c r="L161" s="301">
        <f>Plan!FF20</f>
        <v>0</v>
      </c>
      <c r="M161" s="301">
        <f>Plan!FF21</f>
        <v>0</v>
      </c>
      <c r="N161" s="301">
        <f>Plan!FF22</f>
        <v>0</v>
      </c>
      <c r="O161" s="301">
        <f>Plan!FF23</f>
        <v>0</v>
      </c>
      <c r="P161" s="301">
        <f>Plan!FF24</f>
        <v>0</v>
      </c>
      <c r="Q161" s="301">
        <f>Plan!FF25</f>
        <v>0</v>
      </c>
      <c r="R161" s="301">
        <f>Plan!FF26</f>
        <v>0</v>
      </c>
      <c r="S161" s="301">
        <f>Plan!FF27</f>
        <v>0</v>
      </c>
      <c r="T161" s="301">
        <f>Plan!FF28</f>
        <v>0</v>
      </c>
      <c r="U161" s="301">
        <f>Plan!FF29</f>
        <v>0</v>
      </c>
      <c r="V161" s="301">
        <f>Plan!FF30</f>
        <v>0</v>
      </c>
      <c r="W161" s="301">
        <f>Plan!FF31</f>
        <v>0</v>
      </c>
      <c r="X161" s="301">
        <f>Plan!FF32</f>
        <v>0</v>
      </c>
      <c r="Y161" s="301">
        <f>Plan!FF33</f>
        <v>0</v>
      </c>
      <c r="Z161" s="301">
        <f>Plan!FF34</f>
        <v>0</v>
      </c>
      <c r="AA161" s="301">
        <f>Plan!FF35</f>
        <v>0</v>
      </c>
      <c r="AB161" s="301">
        <f>Plan!FF36</f>
        <v>0</v>
      </c>
      <c r="AC161" s="301">
        <f>Plan!FF37</f>
        <v>0</v>
      </c>
      <c r="AD161" s="301">
        <f>Plan!FF38</f>
        <v>0</v>
      </c>
      <c r="AE161" s="301">
        <f>Plan!FF39</f>
        <v>0</v>
      </c>
      <c r="AF161" s="301">
        <f>Plan!FF40</f>
        <v>0</v>
      </c>
      <c r="AG161" s="301">
        <f>Plan!FF41</f>
        <v>0</v>
      </c>
      <c r="AH161" s="301">
        <f>Plan!FF42</f>
        <v>0</v>
      </c>
      <c r="AI161" s="301">
        <f>Plan!FF43</f>
        <v>0</v>
      </c>
      <c r="AJ161" s="301">
        <f>Plan!FF44</f>
        <v>0</v>
      </c>
      <c r="AK161" s="301">
        <f>Plan!FF45</f>
        <v>0</v>
      </c>
      <c r="AL161" s="301">
        <f>Plan!FF46</f>
        <v>0</v>
      </c>
      <c r="AM161" s="301">
        <f>Plan!FF47</f>
        <v>0</v>
      </c>
      <c r="AN161" s="301">
        <f>Plan!FF48</f>
        <v>0</v>
      </c>
      <c r="AO161" s="301">
        <f>Plan!FF49</f>
        <v>0</v>
      </c>
      <c r="AP161" s="301">
        <f>Plan!FF50</f>
        <v>0</v>
      </c>
      <c r="AQ161" s="301">
        <f>Plan!FF51</f>
        <v>0</v>
      </c>
      <c r="AR161" s="301">
        <f>Plan!FF52</f>
        <v>0</v>
      </c>
      <c r="AS161" s="301">
        <f>Plan!FF53</f>
        <v>0</v>
      </c>
      <c r="AT161" s="301">
        <f>Plan!FF54</f>
        <v>0</v>
      </c>
      <c r="AU161" s="301">
        <f>Plan!FF55</f>
        <v>0</v>
      </c>
      <c r="AV161" s="301">
        <f>Plan!FF56</f>
        <v>0</v>
      </c>
      <c r="AW161" s="301">
        <f>Plan!FF57</f>
        <v>0</v>
      </c>
      <c r="AX161" s="301">
        <f>Plan!FF58</f>
        <v>0</v>
      </c>
      <c r="AY161" s="301">
        <f>Plan!FF59</f>
        <v>0</v>
      </c>
      <c r="AZ161" s="301">
        <f>Plan!FF60</f>
        <v>0</v>
      </c>
      <c r="BA161" s="301">
        <f>Plan!FF61</f>
        <v>0</v>
      </c>
      <c r="BB161" s="301">
        <f>Plan!FF62</f>
        <v>0</v>
      </c>
      <c r="BC161" s="301">
        <f>Plan!FF63</f>
        <v>0</v>
      </c>
      <c r="BD161" s="301">
        <f>Plan!FF64</f>
        <v>0</v>
      </c>
    </row>
    <row r="162" spans="1:56" ht="6" customHeight="1" x14ac:dyDescent="0.25">
      <c r="A162"/>
      <c r="B162" s="297">
        <f>COUNTIF(Feiertage!$H$3:$H$164,F162)</f>
        <v>0</v>
      </c>
      <c r="C162" s="298">
        <f t="shared" si="6"/>
        <v>3</v>
      </c>
      <c r="D162" s="298">
        <f t="shared" si="7"/>
        <v>6</v>
      </c>
      <c r="E162" s="302"/>
      <c r="F162" s="300">
        <f t="shared" si="8"/>
        <v>42893</v>
      </c>
      <c r="G162" s="301">
        <f>Plan!FG15</f>
        <v>0</v>
      </c>
      <c r="H162" s="301">
        <f>Plan!FG16</f>
        <v>0</v>
      </c>
      <c r="I162" s="301">
        <f>Plan!FG17</f>
        <v>0</v>
      </c>
      <c r="J162" s="301">
        <f>Plan!FG18</f>
        <v>0</v>
      </c>
      <c r="K162" s="301">
        <f>Plan!FG19</f>
        <v>0</v>
      </c>
      <c r="L162" s="301">
        <f>Plan!FG20</f>
        <v>0</v>
      </c>
      <c r="M162" s="301">
        <f>Plan!FG21</f>
        <v>0</v>
      </c>
      <c r="N162" s="301">
        <f>Plan!FG22</f>
        <v>0</v>
      </c>
      <c r="O162" s="301">
        <f>Plan!FG23</f>
        <v>0</v>
      </c>
      <c r="P162" s="301">
        <f>Plan!FG24</f>
        <v>0</v>
      </c>
      <c r="Q162" s="301">
        <f>Plan!FG25</f>
        <v>0</v>
      </c>
      <c r="R162" s="301">
        <f>Plan!FG26</f>
        <v>0</v>
      </c>
      <c r="S162" s="301">
        <f>Plan!FG27</f>
        <v>0</v>
      </c>
      <c r="T162" s="301">
        <f>Plan!FG28</f>
        <v>0</v>
      </c>
      <c r="U162" s="301">
        <f>Plan!FG29</f>
        <v>0</v>
      </c>
      <c r="V162" s="301">
        <f>Plan!FG30</f>
        <v>0</v>
      </c>
      <c r="W162" s="301">
        <f>Plan!FG31</f>
        <v>0</v>
      </c>
      <c r="X162" s="301">
        <f>Plan!FG32</f>
        <v>0</v>
      </c>
      <c r="Y162" s="301">
        <f>Plan!FG33</f>
        <v>0</v>
      </c>
      <c r="Z162" s="301">
        <f>Plan!FG34</f>
        <v>0</v>
      </c>
      <c r="AA162" s="301">
        <f>Plan!FG35</f>
        <v>0</v>
      </c>
      <c r="AB162" s="301">
        <f>Plan!FG36</f>
        <v>0</v>
      </c>
      <c r="AC162" s="301">
        <f>Plan!FG37</f>
        <v>0</v>
      </c>
      <c r="AD162" s="301">
        <f>Plan!FG38</f>
        <v>0</v>
      </c>
      <c r="AE162" s="301">
        <f>Plan!FG39</f>
        <v>0</v>
      </c>
      <c r="AF162" s="301">
        <f>Plan!FG40</f>
        <v>0</v>
      </c>
      <c r="AG162" s="301">
        <f>Plan!FG41</f>
        <v>0</v>
      </c>
      <c r="AH162" s="301">
        <f>Plan!FG42</f>
        <v>0</v>
      </c>
      <c r="AI162" s="301">
        <f>Plan!FG43</f>
        <v>0</v>
      </c>
      <c r="AJ162" s="301">
        <f>Plan!FG44</f>
        <v>0</v>
      </c>
      <c r="AK162" s="301">
        <f>Plan!FG45</f>
        <v>0</v>
      </c>
      <c r="AL162" s="301">
        <f>Plan!FG46</f>
        <v>0</v>
      </c>
      <c r="AM162" s="301">
        <f>Plan!FG47</f>
        <v>0</v>
      </c>
      <c r="AN162" s="301">
        <f>Plan!FG48</f>
        <v>0</v>
      </c>
      <c r="AO162" s="301">
        <f>Plan!FG49</f>
        <v>0</v>
      </c>
      <c r="AP162" s="301">
        <f>Plan!FG50</f>
        <v>0</v>
      </c>
      <c r="AQ162" s="301">
        <f>Plan!FG51</f>
        <v>0</v>
      </c>
      <c r="AR162" s="301">
        <f>Plan!FG52</f>
        <v>0</v>
      </c>
      <c r="AS162" s="301">
        <f>Plan!FG53</f>
        <v>0</v>
      </c>
      <c r="AT162" s="301">
        <f>Plan!FG54</f>
        <v>0</v>
      </c>
      <c r="AU162" s="301">
        <f>Plan!FG55</f>
        <v>0</v>
      </c>
      <c r="AV162" s="301">
        <f>Plan!FG56</f>
        <v>0</v>
      </c>
      <c r="AW162" s="301">
        <f>Plan!FG57</f>
        <v>0</v>
      </c>
      <c r="AX162" s="301">
        <f>Plan!FG58</f>
        <v>0</v>
      </c>
      <c r="AY162" s="301">
        <f>Plan!FG59</f>
        <v>0</v>
      </c>
      <c r="AZ162" s="301">
        <f>Plan!FG60</f>
        <v>0</v>
      </c>
      <c r="BA162" s="301">
        <f>Plan!FG61</f>
        <v>0</v>
      </c>
      <c r="BB162" s="301">
        <f>Plan!FG62</f>
        <v>0</v>
      </c>
      <c r="BC162" s="301">
        <f>Plan!FG63</f>
        <v>0</v>
      </c>
      <c r="BD162" s="301">
        <f>Plan!FG64</f>
        <v>0</v>
      </c>
    </row>
    <row r="163" spans="1:56" ht="6" customHeight="1" x14ac:dyDescent="0.25">
      <c r="A163"/>
      <c r="B163" s="297">
        <f>COUNTIF(Feiertage!$H$3:$H$164,F163)</f>
        <v>0</v>
      </c>
      <c r="C163" s="298">
        <f t="shared" si="6"/>
        <v>4</v>
      </c>
      <c r="D163" s="298">
        <f t="shared" si="7"/>
        <v>6</v>
      </c>
      <c r="E163" s="302"/>
      <c r="F163" s="300">
        <f t="shared" si="8"/>
        <v>42894</v>
      </c>
      <c r="G163" s="301">
        <f>Plan!FH15</f>
        <v>0</v>
      </c>
      <c r="H163" s="301">
        <f>Plan!FH16</f>
        <v>0</v>
      </c>
      <c r="I163" s="301">
        <f>Plan!FH17</f>
        <v>0</v>
      </c>
      <c r="J163" s="301">
        <f>Plan!FH18</f>
        <v>0</v>
      </c>
      <c r="K163" s="301">
        <f>Plan!FH19</f>
        <v>0</v>
      </c>
      <c r="L163" s="301">
        <f>Plan!FH20</f>
        <v>0</v>
      </c>
      <c r="M163" s="301">
        <f>Plan!FH21</f>
        <v>0</v>
      </c>
      <c r="N163" s="301">
        <f>Plan!FH22</f>
        <v>0</v>
      </c>
      <c r="O163" s="301">
        <f>Plan!FH23</f>
        <v>0</v>
      </c>
      <c r="P163" s="301">
        <f>Plan!FH24</f>
        <v>0</v>
      </c>
      <c r="Q163" s="301">
        <f>Plan!FH25</f>
        <v>0</v>
      </c>
      <c r="R163" s="301">
        <f>Plan!FH26</f>
        <v>0</v>
      </c>
      <c r="S163" s="301">
        <f>Plan!FH27</f>
        <v>0</v>
      </c>
      <c r="T163" s="301">
        <f>Plan!FH28</f>
        <v>0</v>
      </c>
      <c r="U163" s="301">
        <f>Plan!FH29</f>
        <v>0</v>
      </c>
      <c r="V163" s="301">
        <f>Plan!FH30</f>
        <v>0</v>
      </c>
      <c r="W163" s="301">
        <f>Plan!FH31</f>
        <v>0</v>
      </c>
      <c r="X163" s="301">
        <f>Plan!FH32</f>
        <v>0</v>
      </c>
      <c r="Y163" s="301">
        <f>Plan!FH33</f>
        <v>0</v>
      </c>
      <c r="Z163" s="301">
        <f>Plan!FH34</f>
        <v>0</v>
      </c>
      <c r="AA163" s="301">
        <f>Plan!FH35</f>
        <v>0</v>
      </c>
      <c r="AB163" s="301">
        <f>Plan!FH36</f>
        <v>0</v>
      </c>
      <c r="AC163" s="301">
        <f>Plan!FH37</f>
        <v>0</v>
      </c>
      <c r="AD163" s="301">
        <f>Plan!FH38</f>
        <v>0</v>
      </c>
      <c r="AE163" s="301">
        <f>Plan!FH39</f>
        <v>0</v>
      </c>
      <c r="AF163" s="301">
        <f>Plan!FH40</f>
        <v>0</v>
      </c>
      <c r="AG163" s="301">
        <f>Plan!FH41</f>
        <v>0</v>
      </c>
      <c r="AH163" s="301">
        <f>Plan!FH42</f>
        <v>0</v>
      </c>
      <c r="AI163" s="301">
        <f>Plan!FH43</f>
        <v>0</v>
      </c>
      <c r="AJ163" s="301">
        <f>Plan!FH44</f>
        <v>0</v>
      </c>
      <c r="AK163" s="301">
        <f>Plan!FH45</f>
        <v>0</v>
      </c>
      <c r="AL163" s="301">
        <f>Plan!FH46</f>
        <v>0</v>
      </c>
      <c r="AM163" s="301">
        <f>Plan!FH47</f>
        <v>0</v>
      </c>
      <c r="AN163" s="301">
        <f>Plan!FH48</f>
        <v>0</v>
      </c>
      <c r="AO163" s="301">
        <f>Plan!FH49</f>
        <v>0</v>
      </c>
      <c r="AP163" s="301">
        <f>Plan!FH50</f>
        <v>0</v>
      </c>
      <c r="AQ163" s="301">
        <f>Plan!FH51</f>
        <v>0</v>
      </c>
      <c r="AR163" s="301">
        <f>Plan!FH52</f>
        <v>0</v>
      </c>
      <c r="AS163" s="301">
        <f>Plan!FH53</f>
        <v>0</v>
      </c>
      <c r="AT163" s="301">
        <f>Plan!FH54</f>
        <v>0</v>
      </c>
      <c r="AU163" s="301">
        <f>Plan!FH55</f>
        <v>0</v>
      </c>
      <c r="AV163" s="301">
        <f>Plan!FH56</f>
        <v>0</v>
      </c>
      <c r="AW163" s="301">
        <f>Plan!FH57</f>
        <v>0</v>
      </c>
      <c r="AX163" s="301">
        <f>Plan!FH58</f>
        <v>0</v>
      </c>
      <c r="AY163" s="301">
        <f>Plan!FH59</f>
        <v>0</v>
      </c>
      <c r="AZ163" s="301">
        <f>Plan!FH60</f>
        <v>0</v>
      </c>
      <c r="BA163" s="301">
        <f>Plan!FH61</f>
        <v>0</v>
      </c>
      <c r="BB163" s="301">
        <f>Plan!FH62</f>
        <v>0</v>
      </c>
      <c r="BC163" s="301">
        <f>Plan!FH63</f>
        <v>0</v>
      </c>
      <c r="BD163" s="301">
        <f>Plan!FH64</f>
        <v>0</v>
      </c>
    </row>
    <row r="164" spans="1:56" ht="6" customHeight="1" x14ac:dyDescent="0.25">
      <c r="A164"/>
      <c r="B164" s="297">
        <f>COUNTIF(Feiertage!$H$3:$H$164,F164)</f>
        <v>0</v>
      </c>
      <c r="C164" s="298">
        <f t="shared" si="6"/>
        <v>5</v>
      </c>
      <c r="D164" s="298">
        <f t="shared" si="7"/>
        <v>6</v>
      </c>
      <c r="E164" s="302"/>
      <c r="F164" s="300">
        <f t="shared" si="8"/>
        <v>42895</v>
      </c>
      <c r="G164" s="301">
        <f>Plan!FI15</f>
        <v>0</v>
      </c>
      <c r="H164" s="301">
        <f>Plan!FI16</f>
        <v>0</v>
      </c>
      <c r="I164" s="301">
        <f>Plan!FI17</f>
        <v>0</v>
      </c>
      <c r="J164" s="301">
        <f>Plan!FI18</f>
        <v>0</v>
      </c>
      <c r="K164" s="301">
        <f>Plan!FI19</f>
        <v>0</v>
      </c>
      <c r="L164" s="301">
        <f>Plan!FI20</f>
        <v>0</v>
      </c>
      <c r="M164" s="301">
        <f>Plan!FI21</f>
        <v>0</v>
      </c>
      <c r="N164" s="301">
        <f>Plan!FI22</f>
        <v>0</v>
      </c>
      <c r="O164" s="301">
        <f>Plan!FI23</f>
        <v>0</v>
      </c>
      <c r="P164" s="301">
        <f>Plan!FI24</f>
        <v>0</v>
      </c>
      <c r="Q164" s="301">
        <f>Plan!FI25</f>
        <v>0</v>
      </c>
      <c r="R164" s="301">
        <f>Plan!FI26</f>
        <v>0</v>
      </c>
      <c r="S164" s="301">
        <f>Plan!FI27</f>
        <v>0</v>
      </c>
      <c r="T164" s="301">
        <f>Plan!FI28</f>
        <v>0</v>
      </c>
      <c r="U164" s="301">
        <f>Plan!FI29</f>
        <v>0</v>
      </c>
      <c r="V164" s="301">
        <f>Plan!FI30</f>
        <v>0</v>
      </c>
      <c r="W164" s="301">
        <f>Plan!FI31</f>
        <v>0</v>
      </c>
      <c r="X164" s="301">
        <f>Plan!FI32</f>
        <v>0</v>
      </c>
      <c r="Y164" s="301">
        <f>Plan!FI33</f>
        <v>0</v>
      </c>
      <c r="Z164" s="301">
        <f>Plan!FI34</f>
        <v>0</v>
      </c>
      <c r="AA164" s="301">
        <f>Plan!FI35</f>
        <v>0</v>
      </c>
      <c r="AB164" s="301">
        <f>Plan!FI36</f>
        <v>0</v>
      </c>
      <c r="AC164" s="301">
        <f>Plan!FI37</f>
        <v>0</v>
      </c>
      <c r="AD164" s="301">
        <f>Plan!FI38</f>
        <v>0</v>
      </c>
      <c r="AE164" s="301">
        <f>Plan!FI39</f>
        <v>0</v>
      </c>
      <c r="AF164" s="301">
        <f>Plan!FI40</f>
        <v>0</v>
      </c>
      <c r="AG164" s="301">
        <f>Plan!FI41</f>
        <v>0</v>
      </c>
      <c r="AH164" s="301">
        <f>Plan!FI42</f>
        <v>0</v>
      </c>
      <c r="AI164" s="301">
        <f>Plan!FI43</f>
        <v>0</v>
      </c>
      <c r="AJ164" s="301">
        <f>Plan!FI44</f>
        <v>0</v>
      </c>
      <c r="AK164" s="301">
        <f>Plan!FI45</f>
        <v>0</v>
      </c>
      <c r="AL164" s="301">
        <f>Plan!FI46</f>
        <v>0</v>
      </c>
      <c r="AM164" s="301">
        <f>Plan!FI47</f>
        <v>0</v>
      </c>
      <c r="AN164" s="301">
        <f>Plan!FI48</f>
        <v>0</v>
      </c>
      <c r="AO164" s="301">
        <f>Plan!FI49</f>
        <v>0</v>
      </c>
      <c r="AP164" s="301">
        <f>Plan!FI50</f>
        <v>0</v>
      </c>
      <c r="AQ164" s="301">
        <f>Plan!FI51</f>
        <v>0</v>
      </c>
      <c r="AR164" s="301">
        <f>Plan!FI52</f>
        <v>0</v>
      </c>
      <c r="AS164" s="301">
        <f>Plan!FI53</f>
        <v>0</v>
      </c>
      <c r="AT164" s="301">
        <f>Plan!FI54</f>
        <v>0</v>
      </c>
      <c r="AU164" s="301">
        <f>Plan!FI55</f>
        <v>0</v>
      </c>
      <c r="AV164" s="301">
        <f>Plan!FI56</f>
        <v>0</v>
      </c>
      <c r="AW164" s="301">
        <f>Plan!FI57</f>
        <v>0</v>
      </c>
      <c r="AX164" s="301">
        <f>Plan!FI58</f>
        <v>0</v>
      </c>
      <c r="AY164" s="301">
        <f>Plan!FI59</f>
        <v>0</v>
      </c>
      <c r="AZ164" s="301">
        <f>Plan!FI60</f>
        <v>0</v>
      </c>
      <c r="BA164" s="301">
        <f>Plan!FI61</f>
        <v>0</v>
      </c>
      <c r="BB164" s="301">
        <f>Plan!FI62</f>
        <v>0</v>
      </c>
      <c r="BC164" s="301">
        <f>Plan!FI63</f>
        <v>0</v>
      </c>
      <c r="BD164" s="301">
        <f>Plan!FI64</f>
        <v>0</v>
      </c>
    </row>
    <row r="165" spans="1:56" ht="6" customHeight="1" x14ac:dyDescent="0.25">
      <c r="A165"/>
      <c r="B165" s="297">
        <f>COUNTIF(Feiertage!$H$3:$H$164,F165)</f>
        <v>0</v>
      </c>
      <c r="C165" s="298">
        <f t="shared" si="6"/>
        <v>6</v>
      </c>
      <c r="D165" s="298">
        <f t="shared" si="7"/>
        <v>6</v>
      </c>
      <c r="E165" s="302"/>
      <c r="F165" s="300">
        <f t="shared" si="8"/>
        <v>42896</v>
      </c>
      <c r="G165" s="301">
        <f>Plan!FJ15</f>
        <v>0</v>
      </c>
      <c r="H165" s="301">
        <f>Plan!FJ16</f>
        <v>0</v>
      </c>
      <c r="I165" s="301">
        <f>Plan!FJ17</f>
        <v>0</v>
      </c>
      <c r="J165" s="301">
        <f>Plan!FJ18</f>
        <v>0</v>
      </c>
      <c r="K165" s="301">
        <f>Plan!FJ19</f>
        <v>0</v>
      </c>
      <c r="L165" s="301">
        <f>Plan!FJ20</f>
        <v>0</v>
      </c>
      <c r="M165" s="301">
        <f>Plan!FJ21</f>
        <v>0</v>
      </c>
      <c r="N165" s="301">
        <f>Plan!FJ22</f>
        <v>0</v>
      </c>
      <c r="O165" s="301">
        <f>Plan!FJ23</f>
        <v>0</v>
      </c>
      <c r="P165" s="301">
        <f>Plan!FJ24</f>
        <v>0</v>
      </c>
      <c r="Q165" s="301">
        <f>Plan!FJ25</f>
        <v>0</v>
      </c>
      <c r="R165" s="301">
        <f>Plan!FJ26</f>
        <v>0</v>
      </c>
      <c r="S165" s="301">
        <f>Plan!FJ27</f>
        <v>0</v>
      </c>
      <c r="T165" s="301">
        <f>Plan!FJ28</f>
        <v>0</v>
      </c>
      <c r="U165" s="301">
        <f>Plan!FJ29</f>
        <v>0</v>
      </c>
      <c r="V165" s="301">
        <f>Plan!FJ30</f>
        <v>0</v>
      </c>
      <c r="W165" s="301">
        <f>Plan!FJ31</f>
        <v>0</v>
      </c>
      <c r="X165" s="301">
        <f>Plan!FJ32</f>
        <v>0</v>
      </c>
      <c r="Y165" s="301">
        <f>Plan!FJ33</f>
        <v>0</v>
      </c>
      <c r="Z165" s="301">
        <f>Plan!FJ34</f>
        <v>0</v>
      </c>
      <c r="AA165" s="301">
        <f>Plan!FJ35</f>
        <v>0</v>
      </c>
      <c r="AB165" s="301">
        <f>Plan!FJ36</f>
        <v>0</v>
      </c>
      <c r="AC165" s="301">
        <f>Plan!FJ37</f>
        <v>0</v>
      </c>
      <c r="AD165" s="301">
        <f>Plan!FJ38</f>
        <v>0</v>
      </c>
      <c r="AE165" s="301">
        <f>Plan!FJ39</f>
        <v>0</v>
      </c>
      <c r="AF165" s="301">
        <f>Plan!FJ40</f>
        <v>0</v>
      </c>
      <c r="AG165" s="301">
        <f>Plan!FJ41</f>
        <v>0</v>
      </c>
      <c r="AH165" s="301">
        <f>Plan!FJ42</f>
        <v>0</v>
      </c>
      <c r="AI165" s="301">
        <f>Plan!FJ43</f>
        <v>0</v>
      </c>
      <c r="AJ165" s="301">
        <f>Plan!FJ44</f>
        <v>0</v>
      </c>
      <c r="AK165" s="301">
        <f>Plan!FJ45</f>
        <v>0</v>
      </c>
      <c r="AL165" s="301">
        <f>Plan!FJ46</f>
        <v>0</v>
      </c>
      <c r="AM165" s="301">
        <f>Plan!FJ47</f>
        <v>0</v>
      </c>
      <c r="AN165" s="301">
        <f>Plan!FJ48</f>
        <v>0</v>
      </c>
      <c r="AO165" s="301">
        <f>Plan!FJ49</f>
        <v>0</v>
      </c>
      <c r="AP165" s="301">
        <f>Plan!FJ50</f>
        <v>0</v>
      </c>
      <c r="AQ165" s="301">
        <f>Plan!FJ51</f>
        <v>0</v>
      </c>
      <c r="AR165" s="301">
        <f>Plan!FJ52</f>
        <v>0</v>
      </c>
      <c r="AS165" s="301">
        <f>Plan!FJ53</f>
        <v>0</v>
      </c>
      <c r="AT165" s="301">
        <f>Plan!FJ54</f>
        <v>0</v>
      </c>
      <c r="AU165" s="301">
        <f>Plan!FJ55</f>
        <v>0</v>
      </c>
      <c r="AV165" s="301">
        <f>Plan!FJ56</f>
        <v>0</v>
      </c>
      <c r="AW165" s="301">
        <f>Plan!FJ57</f>
        <v>0</v>
      </c>
      <c r="AX165" s="301">
        <f>Plan!FJ58</f>
        <v>0</v>
      </c>
      <c r="AY165" s="301">
        <f>Plan!FJ59</f>
        <v>0</v>
      </c>
      <c r="AZ165" s="301">
        <f>Plan!FJ60</f>
        <v>0</v>
      </c>
      <c r="BA165" s="301">
        <f>Plan!FJ61</f>
        <v>0</v>
      </c>
      <c r="BB165" s="301">
        <f>Plan!FJ62</f>
        <v>0</v>
      </c>
      <c r="BC165" s="301">
        <f>Plan!FJ63</f>
        <v>0</v>
      </c>
      <c r="BD165" s="301">
        <f>Plan!FJ64</f>
        <v>0</v>
      </c>
    </row>
    <row r="166" spans="1:56" ht="6" customHeight="1" x14ac:dyDescent="0.25">
      <c r="A166"/>
      <c r="B166" s="297">
        <f>COUNTIF(Feiertage!$H$3:$H$164,F166)</f>
        <v>0</v>
      </c>
      <c r="C166" s="298">
        <f t="shared" si="6"/>
        <v>7</v>
      </c>
      <c r="D166" s="298">
        <f t="shared" si="7"/>
        <v>6</v>
      </c>
      <c r="E166" s="302"/>
      <c r="F166" s="300">
        <f t="shared" si="8"/>
        <v>42897</v>
      </c>
      <c r="G166" s="301">
        <f>Plan!FK15</f>
        <v>0</v>
      </c>
      <c r="H166" s="301">
        <f>Plan!FK16</f>
        <v>0</v>
      </c>
      <c r="I166" s="301">
        <f>Plan!FK17</f>
        <v>0</v>
      </c>
      <c r="J166" s="301">
        <f>Plan!FK18</f>
        <v>0</v>
      </c>
      <c r="K166" s="301">
        <f>Plan!FK19</f>
        <v>0</v>
      </c>
      <c r="L166" s="301">
        <f>Plan!FK20</f>
        <v>0</v>
      </c>
      <c r="M166" s="301">
        <f>Plan!FK21</f>
        <v>0</v>
      </c>
      <c r="N166" s="301">
        <f>Plan!FK22</f>
        <v>0</v>
      </c>
      <c r="O166" s="301">
        <f>Plan!FK23</f>
        <v>0</v>
      </c>
      <c r="P166" s="301">
        <f>Plan!FK24</f>
        <v>0</v>
      </c>
      <c r="Q166" s="301">
        <f>Plan!FK25</f>
        <v>0</v>
      </c>
      <c r="R166" s="301">
        <f>Plan!FK26</f>
        <v>0</v>
      </c>
      <c r="S166" s="301">
        <f>Plan!FK27</f>
        <v>0</v>
      </c>
      <c r="T166" s="301">
        <f>Plan!FK28</f>
        <v>0</v>
      </c>
      <c r="U166" s="301">
        <f>Plan!FK29</f>
        <v>0</v>
      </c>
      <c r="V166" s="301">
        <f>Plan!FK30</f>
        <v>0</v>
      </c>
      <c r="W166" s="301">
        <f>Plan!FK31</f>
        <v>0</v>
      </c>
      <c r="X166" s="301">
        <f>Plan!FK32</f>
        <v>0</v>
      </c>
      <c r="Y166" s="301">
        <f>Plan!FK33</f>
        <v>0</v>
      </c>
      <c r="Z166" s="301">
        <f>Plan!FK34</f>
        <v>0</v>
      </c>
      <c r="AA166" s="301">
        <f>Plan!FK35</f>
        <v>0</v>
      </c>
      <c r="AB166" s="301">
        <f>Plan!FK36</f>
        <v>0</v>
      </c>
      <c r="AC166" s="301">
        <f>Plan!FK37</f>
        <v>0</v>
      </c>
      <c r="AD166" s="301">
        <f>Plan!FK38</f>
        <v>0</v>
      </c>
      <c r="AE166" s="301">
        <f>Plan!FK39</f>
        <v>0</v>
      </c>
      <c r="AF166" s="301">
        <f>Plan!FK40</f>
        <v>0</v>
      </c>
      <c r="AG166" s="301">
        <f>Plan!FK41</f>
        <v>0</v>
      </c>
      <c r="AH166" s="301">
        <f>Plan!FK42</f>
        <v>0</v>
      </c>
      <c r="AI166" s="301">
        <f>Plan!FK43</f>
        <v>0</v>
      </c>
      <c r="AJ166" s="301">
        <f>Plan!FK44</f>
        <v>0</v>
      </c>
      <c r="AK166" s="301">
        <f>Plan!FK45</f>
        <v>0</v>
      </c>
      <c r="AL166" s="301">
        <f>Plan!FK46</f>
        <v>0</v>
      </c>
      <c r="AM166" s="301">
        <f>Plan!FK47</f>
        <v>0</v>
      </c>
      <c r="AN166" s="301">
        <f>Plan!FK48</f>
        <v>0</v>
      </c>
      <c r="AO166" s="301">
        <f>Plan!FK49</f>
        <v>0</v>
      </c>
      <c r="AP166" s="301">
        <f>Plan!FK50</f>
        <v>0</v>
      </c>
      <c r="AQ166" s="301">
        <f>Plan!FK51</f>
        <v>0</v>
      </c>
      <c r="AR166" s="301">
        <f>Plan!FK52</f>
        <v>0</v>
      </c>
      <c r="AS166" s="301">
        <f>Plan!FK53</f>
        <v>0</v>
      </c>
      <c r="AT166" s="301">
        <f>Plan!FK54</f>
        <v>0</v>
      </c>
      <c r="AU166" s="301">
        <f>Plan!FK55</f>
        <v>0</v>
      </c>
      <c r="AV166" s="301">
        <f>Plan!FK56</f>
        <v>0</v>
      </c>
      <c r="AW166" s="301">
        <f>Plan!FK57</f>
        <v>0</v>
      </c>
      <c r="AX166" s="301">
        <f>Plan!FK58</f>
        <v>0</v>
      </c>
      <c r="AY166" s="301">
        <f>Plan!FK59</f>
        <v>0</v>
      </c>
      <c r="AZ166" s="301">
        <f>Plan!FK60</f>
        <v>0</v>
      </c>
      <c r="BA166" s="301">
        <f>Plan!FK61</f>
        <v>0</v>
      </c>
      <c r="BB166" s="301">
        <f>Plan!FK62</f>
        <v>0</v>
      </c>
      <c r="BC166" s="301">
        <f>Plan!FK63</f>
        <v>0</v>
      </c>
      <c r="BD166" s="301">
        <f>Plan!FK64</f>
        <v>0</v>
      </c>
    </row>
    <row r="167" spans="1:56" ht="6" customHeight="1" x14ac:dyDescent="0.25">
      <c r="A167"/>
      <c r="B167" s="297">
        <f>COUNTIF(Feiertage!$H$3:$H$164,F167)</f>
        <v>0</v>
      </c>
      <c r="C167" s="298">
        <f t="shared" si="6"/>
        <v>1</v>
      </c>
      <c r="D167" s="298">
        <f t="shared" si="7"/>
        <v>6</v>
      </c>
      <c r="E167" s="302"/>
      <c r="F167" s="300">
        <f t="shared" si="8"/>
        <v>42898</v>
      </c>
      <c r="G167" s="301">
        <f>Plan!FL15</f>
        <v>0</v>
      </c>
      <c r="H167" s="301">
        <f>Plan!FL16</f>
        <v>0</v>
      </c>
      <c r="I167" s="301">
        <f>Plan!FL17</f>
        <v>0</v>
      </c>
      <c r="J167" s="301">
        <f>Plan!FL18</f>
        <v>0</v>
      </c>
      <c r="K167" s="301">
        <f>Plan!FL19</f>
        <v>0</v>
      </c>
      <c r="L167" s="301">
        <f>Plan!FL20</f>
        <v>0</v>
      </c>
      <c r="M167" s="301">
        <f>Plan!FL21</f>
        <v>0</v>
      </c>
      <c r="N167" s="301">
        <f>Plan!FL22</f>
        <v>0</v>
      </c>
      <c r="O167" s="301">
        <f>Plan!FL23</f>
        <v>0</v>
      </c>
      <c r="P167" s="301">
        <f>Plan!FL24</f>
        <v>0</v>
      </c>
      <c r="Q167" s="301">
        <f>Plan!FL25</f>
        <v>0</v>
      </c>
      <c r="R167" s="301">
        <f>Plan!FL26</f>
        <v>0</v>
      </c>
      <c r="S167" s="301">
        <f>Plan!FL27</f>
        <v>0</v>
      </c>
      <c r="T167" s="301">
        <f>Plan!FL28</f>
        <v>0</v>
      </c>
      <c r="U167" s="301">
        <f>Plan!FL29</f>
        <v>0</v>
      </c>
      <c r="V167" s="301">
        <f>Plan!FL30</f>
        <v>0</v>
      </c>
      <c r="W167" s="301">
        <f>Plan!FL31</f>
        <v>0</v>
      </c>
      <c r="X167" s="301">
        <f>Plan!FL32</f>
        <v>0</v>
      </c>
      <c r="Y167" s="301">
        <f>Plan!FL33</f>
        <v>0</v>
      </c>
      <c r="Z167" s="301">
        <f>Plan!FL34</f>
        <v>0</v>
      </c>
      <c r="AA167" s="301">
        <f>Plan!FL35</f>
        <v>0</v>
      </c>
      <c r="AB167" s="301">
        <f>Plan!FL36</f>
        <v>0</v>
      </c>
      <c r="AC167" s="301">
        <f>Plan!FL37</f>
        <v>0</v>
      </c>
      <c r="AD167" s="301">
        <f>Plan!FL38</f>
        <v>0</v>
      </c>
      <c r="AE167" s="301">
        <f>Plan!FL39</f>
        <v>0</v>
      </c>
      <c r="AF167" s="301">
        <f>Plan!FL40</f>
        <v>0</v>
      </c>
      <c r="AG167" s="301">
        <f>Plan!FL41</f>
        <v>0</v>
      </c>
      <c r="AH167" s="301">
        <f>Plan!FL42</f>
        <v>0</v>
      </c>
      <c r="AI167" s="301">
        <f>Plan!FL43</f>
        <v>0</v>
      </c>
      <c r="AJ167" s="301">
        <f>Plan!FL44</f>
        <v>0</v>
      </c>
      <c r="AK167" s="301">
        <f>Plan!FL45</f>
        <v>0</v>
      </c>
      <c r="AL167" s="301">
        <f>Plan!FL46</f>
        <v>0</v>
      </c>
      <c r="AM167" s="301">
        <f>Plan!FL47</f>
        <v>0</v>
      </c>
      <c r="AN167" s="301">
        <f>Plan!FL48</f>
        <v>0</v>
      </c>
      <c r="AO167" s="301">
        <f>Plan!FL49</f>
        <v>0</v>
      </c>
      <c r="AP167" s="301">
        <f>Plan!FL50</f>
        <v>0</v>
      </c>
      <c r="AQ167" s="301">
        <f>Plan!FL51</f>
        <v>0</v>
      </c>
      <c r="AR167" s="301">
        <f>Plan!FL52</f>
        <v>0</v>
      </c>
      <c r="AS167" s="301">
        <f>Plan!FL53</f>
        <v>0</v>
      </c>
      <c r="AT167" s="301">
        <f>Plan!FL54</f>
        <v>0</v>
      </c>
      <c r="AU167" s="301">
        <f>Plan!FL55</f>
        <v>0</v>
      </c>
      <c r="AV167" s="301">
        <f>Plan!FL56</f>
        <v>0</v>
      </c>
      <c r="AW167" s="301">
        <f>Plan!FL57</f>
        <v>0</v>
      </c>
      <c r="AX167" s="301">
        <f>Plan!FL58</f>
        <v>0</v>
      </c>
      <c r="AY167" s="301">
        <f>Plan!FL59</f>
        <v>0</v>
      </c>
      <c r="AZ167" s="301">
        <f>Plan!FL60</f>
        <v>0</v>
      </c>
      <c r="BA167" s="301">
        <f>Plan!FL61</f>
        <v>0</v>
      </c>
      <c r="BB167" s="301">
        <f>Plan!FL62</f>
        <v>0</v>
      </c>
      <c r="BC167" s="301">
        <f>Plan!FL63</f>
        <v>0</v>
      </c>
      <c r="BD167" s="301">
        <f>Plan!FL64</f>
        <v>0</v>
      </c>
    </row>
    <row r="168" spans="1:56" ht="6" customHeight="1" x14ac:dyDescent="0.25">
      <c r="A168"/>
      <c r="B168" s="297">
        <f>COUNTIF(Feiertage!$H$3:$H$164,F168)</f>
        <v>0</v>
      </c>
      <c r="C168" s="298">
        <f t="shared" si="6"/>
        <v>2</v>
      </c>
      <c r="D168" s="298">
        <f t="shared" si="7"/>
        <v>6</v>
      </c>
      <c r="E168" s="302" t="s">
        <v>167</v>
      </c>
      <c r="F168" s="300">
        <f t="shared" si="8"/>
        <v>42899</v>
      </c>
      <c r="G168" s="301">
        <f>Plan!FM15</f>
        <v>0</v>
      </c>
      <c r="H168" s="301">
        <f>Plan!FM16</f>
        <v>0</v>
      </c>
      <c r="I168" s="301">
        <f>Plan!FM17</f>
        <v>0</v>
      </c>
      <c r="J168" s="301">
        <f>Plan!FM18</f>
        <v>0</v>
      </c>
      <c r="K168" s="301">
        <f>Plan!FM19</f>
        <v>0</v>
      </c>
      <c r="L168" s="301">
        <f>Plan!FM20</f>
        <v>0</v>
      </c>
      <c r="M168" s="301">
        <f>Plan!FM21</f>
        <v>0</v>
      </c>
      <c r="N168" s="301">
        <f>Plan!FM22</f>
        <v>0</v>
      </c>
      <c r="O168" s="301">
        <f>Plan!FM23</f>
        <v>0</v>
      </c>
      <c r="P168" s="301">
        <f>Plan!FM24</f>
        <v>0</v>
      </c>
      <c r="Q168" s="301">
        <f>Plan!FM25</f>
        <v>0</v>
      </c>
      <c r="R168" s="301">
        <f>Plan!FM26</f>
        <v>0</v>
      </c>
      <c r="S168" s="301">
        <f>Plan!FM27</f>
        <v>0</v>
      </c>
      <c r="T168" s="301">
        <f>Plan!FM28</f>
        <v>0</v>
      </c>
      <c r="U168" s="301">
        <f>Plan!FM29</f>
        <v>0</v>
      </c>
      <c r="V168" s="301">
        <f>Plan!FM30</f>
        <v>0</v>
      </c>
      <c r="W168" s="301">
        <f>Plan!FM31</f>
        <v>0</v>
      </c>
      <c r="X168" s="301">
        <f>Plan!FM32</f>
        <v>0</v>
      </c>
      <c r="Y168" s="301">
        <f>Plan!FM33</f>
        <v>0</v>
      </c>
      <c r="Z168" s="301">
        <f>Plan!FM34</f>
        <v>0</v>
      </c>
      <c r="AA168" s="301">
        <f>Plan!FM35</f>
        <v>0</v>
      </c>
      <c r="AB168" s="301">
        <f>Plan!FM36</f>
        <v>0</v>
      </c>
      <c r="AC168" s="301">
        <f>Plan!FM37</f>
        <v>0</v>
      </c>
      <c r="AD168" s="301">
        <f>Plan!FM38</f>
        <v>0</v>
      </c>
      <c r="AE168" s="301">
        <f>Plan!FM39</f>
        <v>0</v>
      </c>
      <c r="AF168" s="301">
        <f>Plan!FM40</f>
        <v>0</v>
      </c>
      <c r="AG168" s="301">
        <f>Plan!FM41</f>
        <v>0</v>
      </c>
      <c r="AH168" s="301">
        <f>Plan!FM42</f>
        <v>0</v>
      </c>
      <c r="AI168" s="301">
        <f>Plan!FM43</f>
        <v>0</v>
      </c>
      <c r="AJ168" s="301">
        <f>Plan!FM44</f>
        <v>0</v>
      </c>
      <c r="AK168" s="301">
        <f>Plan!FM45</f>
        <v>0</v>
      </c>
      <c r="AL168" s="301">
        <f>Plan!FM46</f>
        <v>0</v>
      </c>
      <c r="AM168" s="301">
        <f>Plan!FM47</f>
        <v>0</v>
      </c>
      <c r="AN168" s="301">
        <f>Plan!FM48</f>
        <v>0</v>
      </c>
      <c r="AO168" s="301">
        <f>Plan!FM49</f>
        <v>0</v>
      </c>
      <c r="AP168" s="301">
        <f>Plan!FM50</f>
        <v>0</v>
      </c>
      <c r="AQ168" s="301">
        <f>Plan!FM51</f>
        <v>0</v>
      </c>
      <c r="AR168" s="301">
        <f>Plan!FM52</f>
        <v>0</v>
      </c>
      <c r="AS168" s="301">
        <f>Plan!FM53</f>
        <v>0</v>
      </c>
      <c r="AT168" s="301">
        <f>Plan!FM54</f>
        <v>0</v>
      </c>
      <c r="AU168" s="301">
        <f>Plan!FM55</f>
        <v>0</v>
      </c>
      <c r="AV168" s="301">
        <f>Plan!FM56</f>
        <v>0</v>
      </c>
      <c r="AW168" s="301">
        <f>Plan!FM57</f>
        <v>0</v>
      </c>
      <c r="AX168" s="301">
        <f>Plan!FM58</f>
        <v>0</v>
      </c>
      <c r="AY168" s="301">
        <f>Plan!FM59</f>
        <v>0</v>
      </c>
      <c r="AZ168" s="301">
        <f>Plan!FM60</f>
        <v>0</v>
      </c>
      <c r="BA168" s="301">
        <f>Plan!FM61</f>
        <v>0</v>
      </c>
      <c r="BB168" s="301">
        <f>Plan!FM62</f>
        <v>0</v>
      </c>
      <c r="BC168" s="301">
        <f>Plan!FM63</f>
        <v>0</v>
      </c>
      <c r="BD168" s="301">
        <f>Plan!FM64</f>
        <v>0</v>
      </c>
    </row>
    <row r="169" spans="1:56" ht="6" customHeight="1" x14ac:dyDescent="0.25">
      <c r="A169"/>
      <c r="B169" s="297">
        <f>COUNTIF(Feiertage!$H$3:$H$164,F169)</f>
        <v>0</v>
      </c>
      <c r="C169" s="298">
        <f t="shared" si="6"/>
        <v>3</v>
      </c>
      <c r="D169" s="298">
        <f t="shared" si="7"/>
        <v>6</v>
      </c>
      <c r="E169" s="302" t="s">
        <v>170</v>
      </c>
      <c r="F169" s="300">
        <f t="shared" si="8"/>
        <v>42900</v>
      </c>
      <c r="G169" s="301">
        <f>Plan!FN15</f>
        <v>0</v>
      </c>
      <c r="H169" s="301">
        <f>Plan!FN16</f>
        <v>0</v>
      </c>
      <c r="I169" s="301">
        <f>Plan!FN17</f>
        <v>0</v>
      </c>
      <c r="J169" s="301">
        <f>Plan!FN18</f>
        <v>0</v>
      </c>
      <c r="K169" s="301">
        <f>Plan!FN19</f>
        <v>0</v>
      </c>
      <c r="L169" s="301">
        <f>Plan!FN20</f>
        <v>0</v>
      </c>
      <c r="M169" s="301">
        <f>Plan!FN21</f>
        <v>0</v>
      </c>
      <c r="N169" s="301">
        <f>Plan!FN22</f>
        <v>0</v>
      </c>
      <c r="O169" s="301">
        <f>Plan!FN23</f>
        <v>0</v>
      </c>
      <c r="P169" s="301">
        <f>Plan!FN24</f>
        <v>0</v>
      </c>
      <c r="Q169" s="301">
        <f>Plan!FN25</f>
        <v>0</v>
      </c>
      <c r="R169" s="301">
        <f>Plan!FN26</f>
        <v>0</v>
      </c>
      <c r="S169" s="301">
        <f>Plan!FN27</f>
        <v>0</v>
      </c>
      <c r="T169" s="301">
        <f>Plan!FN28</f>
        <v>0</v>
      </c>
      <c r="U169" s="301">
        <f>Plan!FN29</f>
        <v>0</v>
      </c>
      <c r="V169" s="301">
        <f>Plan!FN30</f>
        <v>0</v>
      </c>
      <c r="W169" s="301">
        <f>Plan!FN31</f>
        <v>0</v>
      </c>
      <c r="X169" s="301">
        <f>Plan!FN32</f>
        <v>0</v>
      </c>
      <c r="Y169" s="301">
        <f>Plan!FN33</f>
        <v>0</v>
      </c>
      <c r="Z169" s="301">
        <f>Plan!FN34</f>
        <v>0</v>
      </c>
      <c r="AA169" s="301">
        <f>Plan!FN35</f>
        <v>0</v>
      </c>
      <c r="AB169" s="301">
        <f>Plan!FN36</f>
        <v>0</v>
      </c>
      <c r="AC169" s="301">
        <f>Plan!FN37</f>
        <v>0</v>
      </c>
      <c r="AD169" s="301">
        <f>Plan!FN38</f>
        <v>0</v>
      </c>
      <c r="AE169" s="301">
        <f>Plan!FN39</f>
        <v>0</v>
      </c>
      <c r="AF169" s="301">
        <f>Plan!FN40</f>
        <v>0</v>
      </c>
      <c r="AG169" s="301">
        <f>Plan!FN41</f>
        <v>0</v>
      </c>
      <c r="AH169" s="301">
        <f>Plan!FN42</f>
        <v>0</v>
      </c>
      <c r="AI169" s="301">
        <f>Plan!FN43</f>
        <v>0</v>
      </c>
      <c r="AJ169" s="301">
        <f>Plan!FN44</f>
        <v>0</v>
      </c>
      <c r="AK169" s="301">
        <f>Plan!FN45</f>
        <v>0</v>
      </c>
      <c r="AL169" s="301">
        <f>Plan!FN46</f>
        <v>0</v>
      </c>
      <c r="AM169" s="301">
        <f>Plan!FN47</f>
        <v>0</v>
      </c>
      <c r="AN169" s="301">
        <f>Plan!FN48</f>
        <v>0</v>
      </c>
      <c r="AO169" s="301">
        <f>Plan!FN49</f>
        <v>0</v>
      </c>
      <c r="AP169" s="301">
        <f>Plan!FN50</f>
        <v>0</v>
      </c>
      <c r="AQ169" s="301">
        <f>Plan!FN51</f>
        <v>0</v>
      </c>
      <c r="AR169" s="301">
        <f>Plan!FN52</f>
        <v>0</v>
      </c>
      <c r="AS169" s="301">
        <f>Plan!FN53</f>
        <v>0</v>
      </c>
      <c r="AT169" s="301">
        <f>Plan!FN54</f>
        <v>0</v>
      </c>
      <c r="AU169" s="301">
        <f>Plan!FN55</f>
        <v>0</v>
      </c>
      <c r="AV169" s="301">
        <f>Plan!FN56</f>
        <v>0</v>
      </c>
      <c r="AW169" s="301">
        <f>Plan!FN57</f>
        <v>0</v>
      </c>
      <c r="AX169" s="301">
        <f>Plan!FN58</f>
        <v>0</v>
      </c>
      <c r="AY169" s="301">
        <f>Plan!FN59</f>
        <v>0</v>
      </c>
      <c r="AZ169" s="301">
        <f>Plan!FN60</f>
        <v>0</v>
      </c>
      <c r="BA169" s="301">
        <f>Plan!FN61</f>
        <v>0</v>
      </c>
      <c r="BB169" s="301">
        <f>Plan!FN62</f>
        <v>0</v>
      </c>
      <c r="BC169" s="301">
        <f>Plan!FN63</f>
        <v>0</v>
      </c>
      <c r="BD169" s="301">
        <f>Plan!FN64</f>
        <v>0</v>
      </c>
    </row>
    <row r="170" spans="1:56" ht="6" customHeight="1" x14ac:dyDescent="0.25">
      <c r="A170"/>
      <c r="B170" s="297">
        <f>COUNTIF(Feiertage!$H$3:$H$164,F170)</f>
        <v>1</v>
      </c>
      <c r="C170" s="298">
        <f t="shared" si="6"/>
        <v>4</v>
      </c>
      <c r="D170" s="298">
        <f t="shared" si="7"/>
        <v>6</v>
      </c>
      <c r="E170" s="302" t="s">
        <v>169</v>
      </c>
      <c r="F170" s="300">
        <f t="shared" si="8"/>
        <v>42901</v>
      </c>
      <c r="G170" s="301">
        <f>Plan!FO15</f>
        <v>0</v>
      </c>
      <c r="H170" s="301">
        <f>Plan!FO16</f>
        <v>0</v>
      </c>
      <c r="I170" s="301">
        <f>Plan!FO17</f>
        <v>0</v>
      </c>
      <c r="J170" s="301">
        <f>Plan!FO18</f>
        <v>0</v>
      </c>
      <c r="K170" s="301">
        <f>Plan!FO19</f>
        <v>0</v>
      </c>
      <c r="L170" s="301">
        <f>Plan!FO20</f>
        <v>0</v>
      </c>
      <c r="M170" s="301">
        <f>Plan!FO21</f>
        <v>0</v>
      </c>
      <c r="N170" s="301">
        <f>Plan!FO22</f>
        <v>0</v>
      </c>
      <c r="O170" s="301">
        <f>Plan!FO23</f>
        <v>0</v>
      </c>
      <c r="P170" s="301">
        <f>Plan!FO24</f>
        <v>0</v>
      </c>
      <c r="Q170" s="301">
        <f>Plan!FO25</f>
        <v>0</v>
      </c>
      <c r="R170" s="301">
        <f>Plan!FO26</f>
        <v>0</v>
      </c>
      <c r="S170" s="301">
        <f>Plan!FO27</f>
        <v>0</v>
      </c>
      <c r="T170" s="301">
        <f>Plan!FO28</f>
        <v>0</v>
      </c>
      <c r="U170" s="301">
        <f>Plan!FO29</f>
        <v>0</v>
      </c>
      <c r="V170" s="301">
        <f>Plan!FO30</f>
        <v>0</v>
      </c>
      <c r="W170" s="301">
        <f>Plan!FO31</f>
        <v>0</v>
      </c>
      <c r="X170" s="301">
        <f>Plan!FO32</f>
        <v>0</v>
      </c>
      <c r="Y170" s="301">
        <f>Plan!FO33</f>
        <v>0</v>
      </c>
      <c r="Z170" s="301">
        <f>Plan!FO34</f>
        <v>0</v>
      </c>
      <c r="AA170" s="301">
        <f>Plan!FO35</f>
        <v>0</v>
      </c>
      <c r="AB170" s="301">
        <f>Plan!FO36</f>
        <v>0</v>
      </c>
      <c r="AC170" s="301">
        <f>Plan!FO37</f>
        <v>0</v>
      </c>
      <c r="AD170" s="301">
        <f>Plan!FO38</f>
        <v>0</v>
      </c>
      <c r="AE170" s="301">
        <f>Plan!FO39</f>
        <v>0</v>
      </c>
      <c r="AF170" s="301">
        <f>Plan!FO40</f>
        <v>0</v>
      </c>
      <c r="AG170" s="301">
        <f>Plan!FO41</f>
        <v>0</v>
      </c>
      <c r="AH170" s="301">
        <f>Plan!FO42</f>
        <v>0</v>
      </c>
      <c r="AI170" s="301">
        <f>Plan!FO43</f>
        <v>0</v>
      </c>
      <c r="AJ170" s="301">
        <f>Plan!FO44</f>
        <v>0</v>
      </c>
      <c r="AK170" s="301">
        <f>Plan!FO45</f>
        <v>0</v>
      </c>
      <c r="AL170" s="301">
        <f>Plan!FO46</f>
        <v>0</v>
      </c>
      <c r="AM170" s="301">
        <f>Plan!FO47</f>
        <v>0</v>
      </c>
      <c r="AN170" s="301">
        <f>Plan!FO48</f>
        <v>0</v>
      </c>
      <c r="AO170" s="301">
        <f>Plan!FO49</f>
        <v>0</v>
      </c>
      <c r="AP170" s="301">
        <f>Plan!FO50</f>
        <v>0</v>
      </c>
      <c r="AQ170" s="301">
        <f>Plan!FO51</f>
        <v>0</v>
      </c>
      <c r="AR170" s="301">
        <f>Plan!FO52</f>
        <v>0</v>
      </c>
      <c r="AS170" s="301">
        <f>Plan!FO53</f>
        <v>0</v>
      </c>
      <c r="AT170" s="301">
        <f>Plan!FO54</f>
        <v>0</v>
      </c>
      <c r="AU170" s="301">
        <f>Plan!FO55</f>
        <v>0</v>
      </c>
      <c r="AV170" s="301">
        <f>Plan!FO56</f>
        <v>0</v>
      </c>
      <c r="AW170" s="301">
        <f>Plan!FO57</f>
        <v>0</v>
      </c>
      <c r="AX170" s="301">
        <f>Plan!FO58</f>
        <v>0</v>
      </c>
      <c r="AY170" s="301">
        <f>Plan!FO59</f>
        <v>0</v>
      </c>
      <c r="AZ170" s="301">
        <f>Plan!FO60</f>
        <v>0</v>
      </c>
      <c r="BA170" s="301">
        <f>Plan!FO61</f>
        <v>0</v>
      </c>
      <c r="BB170" s="301">
        <f>Plan!FO62</f>
        <v>0</v>
      </c>
      <c r="BC170" s="301">
        <f>Plan!FO63</f>
        <v>0</v>
      </c>
      <c r="BD170" s="301">
        <f>Plan!FO64</f>
        <v>0</v>
      </c>
    </row>
    <row r="171" spans="1:56" ht="6" customHeight="1" x14ac:dyDescent="0.25">
      <c r="A171"/>
      <c r="B171" s="297">
        <f>COUNTIF(Feiertage!$H$3:$H$164,F171)</f>
        <v>0</v>
      </c>
      <c r="C171" s="298">
        <f t="shared" si="6"/>
        <v>5</v>
      </c>
      <c r="D171" s="298">
        <f t="shared" si="7"/>
        <v>6</v>
      </c>
      <c r="E171" s="302" t="s">
        <v>179</v>
      </c>
      <c r="F171" s="300">
        <f t="shared" si="8"/>
        <v>42902</v>
      </c>
      <c r="G171" s="301">
        <f>Plan!FP15</f>
        <v>0</v>
      </c>
      <c r="H171" s="301">
        <f>Plan!FP16</f>
        <v>0</v>
      </c>
      <c r="I171" s="301">
        <f>Plan!FP17</f>
        <v>0</v>
      </c>
      <c r="J171" s="301">
        <f>Plan!FP18</f>
        <v>0</v>
      </c>
      <c r="K171" s="301">
        <f>Plan!FP19</f>
        <v>0</v>
      </c>
      <c r="L171" s="301">
        <f>Plan!FP20</f>
        <v>0</v>
      </c>
      <c r="M171" s="301">
        <f>Plan!FP21</f>
        <v>0</v>
      </c>
      <c r="N171" s="301">
        <f>Plan!FP22</f>
        <v>0</v>
      </c>
      <c r="O171" s="301">
        <f>Plan!FP23</f>
        <v>0</v>
      </c>
      <c r="P171" s="301">
        <f>Plan!FP24</f>
        <v>0</v>
      </c>
      <c r="Q171" s="301">
        <f>Plan!FP25</f>
        <v>0</v>
      </c>
      <c r="R171" s="301">
        <f>Plan!FP26</f>
        <v>0</v>
      </c>
      <c r="S171" s="301">
        <f>Plan!FP27</f>
        <v>0</v>
      </c>
      <c r="T171" s="301">
        <f>Plan!FP28</f>
        <v>0</v>
      </c>
      <c r="U171" s="301">
        <f>Plan!FP29</f>
        <v>0</v>
      </c>
      <c r="V171" s="301">
        <f>Plan!FP30</f>
        <v>0</v>
      </c>
      <c r="W171" s="301">
        <f>Plan!FP31</f>
        <v>0</v>
      </c>
      <c r="X171" s="301">
        <f>Plan!FP32</f>
        <v>0</v>
      </c>
      <c r="Y171" s="301">
        <f>Plan!FP33</f>
        <v>0</v>
      </c>
      <c r="Z171" s="301">
        <f>Plan!FP34</f>
        <v>0</v>
      </c>
      <c r="AA171" s="301">
        <f>Plan!FP35</f>
        <v>0</v>
      </c>
      <c r="AB171" s="301">
        <f>Plan!FP36</f>
        <v>0</v>
      </c>
      <c r="AC171" s="301">
        <f>Plan!FP37</f>
        <v>0</v>
      </c>
      <c r="AD171" s="301">
        <f>Plan!FP38</f>
        <v>0</v>
      </c>
      <c r="AE171" s="301">
        <f>Plan!FP39</f>
        <v>0</v>
      </c>
      <c r="AF171" s="301">
        <f>Plan!FP40</f>
        <v>0</v>
      </c>
      <c r="AG171" s="301">
        <f>Plan!FP41</f>
        <v>0</v>
      </c>
      <c r="AH171" s="301">
        <f>Plan!FP42</f>
        <v>0</v>
      </c>
      <c r="AI171" s="301">
        <f>Plan!FP43</f>
        <v>0</v>
      </c>
      <c r="AJ171" s="301">
        <f>Plan!FP44</f>
        <v>0</v>
      </c>
      <c r="AK171" s="301">
        <f>Plan!FP45</f>
        <v>0</v>
      </c>
      <c r="AL171" s="301">
        <f>Plan!FP46</f>
        <v>0</v>
      </c>
      <c r="AM171" s="301">
        <f>Plan!FP47</f>
        <v>0</v>
      </c>
      <c r="AN171" s="301">
        <f>Plan!FP48</f>
        <v>0</v>
      </c>
      <c r="AO171" s="301">
        <f>Plan!FP49</f>
        <v>0</v>
      </c>
      <c r="AP171" s="301">
        <f>Plan!FP50</f>
        <v>0</v>
      </c>
      <c r="AQ171" s="301">
        <f>Plan!FP51</f>
        <v>0</v>
      </c>
      <c r="AR171" s="301">
        <f>Plan!FP52</f>
        <v>0</v>
      </c>
      <c r="AS171" s="301">
        <f>Plan!FP53</f>
        <v>0</v>
      </c>
      <c r="AT171" s="301">
        <f>Plan!FP54</f>
        <v>0</v>
      </c>
      <c r="AU171" s="301">
        <f>Plan!FP55</f>
        <v>0</v>
      </c>
      <c r="AV171" s="301">
        <f>Plan!FP56</f>
        <v>0</v>
      </c>
      <c r="AW171" s="301">
        <f>Plan!FP57</f>
        <v>0</v>
      </c>
      <c r="AX171" s="301">
        <f>Plan!FP58</f>
        <v>0</v>
      </c>
      <c r="AY171" s="301">
        <f>Plan!FP59</f>
        <v>0</v>
      </c>
      <c r="AZ171" s="301">
        <f>Plan!FP60</f>
        <v>0</v>
      </c>
      <c r="BA171" s="301">
        <f>Plan!FP61</f>
        <v>0</v>
      </c>
      <c r="BB171" s="301">
        <f>Plan!FP62</f>
        <v>0</v>
      </c>
      <c r="BC171" s="301">
        <f>Plan!FP63</f>
        <v>0</v>
      </c>
      <c r="BD171" s="301">
        <f>Plan!FP64</f>
        <v>0</v>
      </c>
    </row>
    <row r="172" spans="1:56" ht="6" customHeight="1" x14ac:dyDescent="0.25">
      <c r="A172"/>
      <c r="B172" s="297">
        <f>COUNTIF(Feiertage!$H$3:$H$164,F172)</f>
        <v>0</v>
      </c>
      <c r="C172" s="298">
        <f t="shared" si="6"/>
        <v>6</v>
      </c>
      <c r="D172" s="298">
        <f t="shared" si="7"/>
        <v>6</v>
      </c>
      <c r="E172" s="302"/>
      <c r="F172" s="300">
        <f t="shared" si="8"/>
        <v>42903</v>
      </c>
      <c r="G172" s="301">
        <f>Plan!FQ15</f>
        <v>0</v>
      </c>
      <c r="H172" s="301">
        <f>Plan!FQ16</f>
        <v>0</v>
      </c>
      <c r="I172" s="301">
        <f>Plan!FQ17</f>
        <v>0</v>
      </c>
      <c r="J172" s="301">
        <f>Plan!FQ18</f>
        <v>0</v>
      </c>
      <c r="K172" s="301">
        <f>Plan!FQ19</f>
        <v>0</v>
      </c>
      <c r="L172" s="301">
        <f>Plan!FQ20</f>
        <v>0</v>
      </c>
      <c r="M172" s="301">
        <f>Plan!FQ21</f>
        <v>0</v>
      </c>
      <c r="N172" s="301">
        <f>Plan!FQ22</f>
        <v>0</v>
      </c>
      <c r="O172" s="301">
        <f>Plan!FQ23</f>
        <v>0</v>
      </c>
      <c r="P172" s="301">
        <f>Plan!FQ24</f>
        <v>0</v>
      </c>
      <c r="Q172" s="301">
        <f>Plan!FQ25</f>
        <v>0</v>
      </c>
      <c r="R172" s="301">
        <f>Plan!FQ26</f>
        <v>0</v>
      </c>
      <c r="S172" s="301">
        <f>Plan!FQ27</f>
        <v>0</v>
      </c>
      <c r="T172" s="301">
        <f>Plan!FQ28</f>
        <v>0</v>
      </c>
      <c r="U172" s="301">
        <f>Plan!FQ29</f>
        <v>0</v>
      </c>
      <c r="V172" s="301">
        <f>Plan!FQ30</f>
        <v>0</v>
      </c>
      <c r="W172" s="301">
        <f>Plan!FQ31</f>
        <v>0</v>
      </c>
      <c r="X172" s="301">
        <f>Plan!FQ32</f>
        <v>0</v>
      </c>
      <c r="Y172" s="301">
        <f>Plan!FQ33</f>
        <v>0</v>
      </c>
      <c r="Z172" s="301">
        <f>Plan!FQ34</f>
        <v>0</v>
      </c>
      <c r="AA172" s="301">
        <f>Plan!FQ35</f>
        <v>0</v>
      </c>
      <c r="AB172" s="301">
        <f>Plan!FQ36</f>
        <v>0</v>
      </c>
      <c r="AC172" s="301">
        <f>Plan!FQ37</f>
        <v>0</v>
      </c>
      <c r="AD172" s="301">
        <f>Plan!FQ38</f>
        <v>0</v>
      </c>
      <c r="AE172" s="301">
        <f>Plan!FQ39</f>
        <v>0</v>
      </c>
      <c r="AF172" s="301">
        <f>Plan!FQ40</f>
        <v>0</v>
      </c>
      <c r="AG172" s="301">
        <f>Plan!FQ41</f>
        <v>0</v>
      </c>
      <c r="AH172" s="301">
        <f>Plan!FQ42</f>
        <v>0</v>
      </c>
      <c r="AI172" s="301">
        <f>Plan!FQ43</f>
        <v>0</v>
      </c>
      <c r="AJ172" s="301">
        <f>Plan!FQ44</f>
        <v>0</v>
      </c>
      <c r="AK172" s="301">
        <f>Plan!FQ45</f>
        <v>0</v>
      </c>
      <c r="AL172" s="301">
        <f>Plan!FQ46</f>
        <v>0</v>
      </c>
      <c r="AM172" s="301">
        <f>Plan!FQ47</f>
        <v>0</v>
      </c>
      <c r="AN172" s="301">
        <f>Plan!FQ48</f>
        <v>0</v>
      </c>
      <c r="AO172" s="301">
        <f>Plan!FQ49</f>
        <v>0</v>
      </c>
      <c r="AP172" s="301">
        <f>Plan!FQ50</f>
        <v>0</v>
      </c>
      <c r="AQ172" s="301">
        <f>Plan!FQ51</f>
        <v>0</v>
      </c>
      <c r="AR172" s="301">
        <f>Plan!FQ52</f>
        <v>0</v>
      </c>
      <c r="AS172" s="301">
        <f>Plan!FQ53</f>
        <v>0</v>
      </c>
      <c r="AT172" s="301">
        <f>Plan!FQ54</f>
        <v>0</v>
      </c>
      <c r="AU172" s="301">
        <f>Plan!FQ55</f>
        <v>0</v>
      </c>
      <c r="AV172" s="301">
        <f>Plan!FQ56</f>
        <v>0</v>
      </c>
      <c r="AW172" s="301">
        <f>Plan!FQ57</f>
        <v>0</v>
      </c>
      <c r="AX172" s="301">
        <f>Plan!FQ58</f>
        <v>0</v>
      </c>
      <c r="AY172" s="301">
        <f>Plan!FQ59</f>
        <v>0</v>
      </c>
      <c r="AZ172" s="301">
        <f>Plan!FQ60</f>
        <v>0</v>
      </c>
      <c r="BA172" s="301">
        <f>Plan!FQ61</f>
        <v>0</v>
      </c>
      <c r="BB172" s="301">
        <f>Plan!FQ62</f>
        <v>0</v>
      </c>
      <c r="BC172" s="301">
        <f>Plan!FQ63</f>
        <v>0</v>
      </c>
      <c r="BD172" s="301">
        <f>Plan!FQ64</f>
        <v>0</v>
      </c>
    </row>
    <row r="173" spans="1:56" ht="6" customHeight="1" x14ac:dyDescent="0.25">
      <c r="A173"/>
      <c r="B173" s="297">
        <f>COUNTIF(Feiertage!$H$3:$H$164,F173)</f>
        <v>0</v>
      </c>
      <c r="C173" s="298">
        <f t="shared" si="6"/>
        <v>7</v>
      </c>
      <c r="D173" s="298">
        <f t="shared" si="7"/>
        <v>6</v>
      </c>
      <c r="E173" s="302"/>
      <c r="F173" s="300">
        <f t="shared" si="8"/>
        <v>42904</v>
      </c>
      <c r="G173" s="301">
        <f>Plan!FR15</f>
        <v>0</v>
      </c>
      <c r="H173" s="301">
        <f>Plan!FR16</f>
        <v>0</v>
      </c>
      <c r="I173" s="301">
        <f>Plan!FR17</f>
        <v>0</v>
      </c>
      <c r="J173" s="301">
        <f>Plan!FR18</f>
        <v>0</v>
      </c>
      <c r="K173" s="301">
        <f>Plan!FR19</f>
        <v>0</v>
      </c>
      <c r="L173" s="301">
        <f>Plan!FR20</f>
        <v>0</v>
      </c>
      <c r="M173" s="301">
        <f>Plan!FR21</f>
        <v>0</v>
      </c>
      <c r="N173" s="301">
        <f>Plan!FR22</f>
        <v>0</v>
      </c>
      <c r="O173" s="301">
        <f>Plan!FR23</f>
        <v>0</v>
      </c>
      <c r="P173" s="301">
        <f>Plan!FR24</f>
        <v>0</v>
      </c>
      <c r="Q173" s="301">
        <f>Plan!FR25</f>
        <v>0</v>
      </c>
      <c r="R173" s="301">
        <f>Plan!FR26</f>
        <v>0</v>
      </c>
      <c r="S173" s="301">
        <f>Plan!FR27</f>
        <v>0</v>
      </c>
      <c r="T173" s="301">
        <f>Plan!FR28</f>
        <v>0</v>
      </c>
      <c r="U173" s="301">
        <f>Plan!FR29</f>
        <v>0</v>
      </c>
      <c r="V173" s="301">
        <f>Plan!FR30</f>
        <v>0</v>
      </c>
      <c r="W173" s="301">
        <f>Plan!FR31</f>
        <v>0</v>
      </c>
      <c r="X173" s="301">
        <f>Plan!FR32</f>
        <v>0</v>
      </c>
      <c r="Y173" s="301">
        <f>Plan!FR33</f>
        <v>0</v>
      </c>
      <c r="Z173" s="301">
        <f>Plan!FR34</f>
        <v>0</v>
      </c>
      <c r="AA173" s="301">
        <f>Plan!FR35</f>
        <v>0</v>
      </c>
      <c r="AB173" s="301">
        <f>Plan!FR36</f>
        <v>0</v>
      </c>
      <c r="AC173" s="301">
        <f>Plan!FR37</f>
        <v>0</v>
      </c>
      <c r="AD173" s="301">
        <f>Plan!FR38</f>
        <v>0</v>
      </c>
      <c r="AE173" s="301">
        <f>Plan!FR39</f>
        <v>0</v>
      </c>
      <c r="AF173" s="301">
        <f>Plan!FR40</f>
        <v>0</v>
      </c>
      <c r="AG173" s="301">
        <f>Plan!FR41</f>
        <v>0</v>
      </c>
      <c r="AH173" s="301">
        <f>Plan!FR42</f>
        <v>0</v>
      </c>
      <c r="AI173" s="301">
        <f>Plan!FR43</f>
        <v>0</v>
      </c>
      <c r="AJ173" s="301">
        <f>Plan!FR44</f>
        <v>0</v>
      </c>
      <c r="AK173" s="301">
        <f>Plan!FR45</f>
        <v>0</v>
      </c>
      <c r="AL173" s="301">
        <f>Plan!FR46</f>
        <v>0</v>
      </c>
      <c r="AM173" s="301">
        <f>Plan!FR47</f>
        <v>0</v>
      </c>
      <c r="AN173" s="301">
        <f>Plan!FR48</f>
        <v>0</v>
      </c>
      <c r="AO173" s="301">
        <f>Plan!FR49</f>
        <v>0</v>
      </c>
      <c r="AP173" s="301">
        <f>Plan!FR50</f>
        <v>0</v>
      </c>
      <c r="AQ173" s="301">
        <f>Plan!FR51</f>
        <v>0</v>
      </c>
      <c r="AR173" s="301">
        <f>Plan!FR52</f>
        <v>0</v>
      </c>
      <c r="AS173" s="301">
        <f>Plan!FR53</f>
        <v>0</v>
      </c>
      <c r="AT173" s="301">
        <f>Plan!FR54</f>
        <v>0</v>
      </c>
      <c r="AU173" s="301">
        <f>Plan!FR55</f>
        <v>0</v>
      </c>
      <c r="AV173" s="301">
        <f>Plan!FR56</f>
        <v>0</v>
      </c>
      <c r="AW173" s="301">
        <f>Plan!FR57</f>
        <v>0</v>
      </c>
      <c r="AX173" s="301">
        <f>Plan!FR58</f>
        <v>0</v>
      </c>
      <c r="AY173" s="301">
        <f>Plan!FR59</f>
        <v>0</v>
      </c>
      <c r="AZ173" s="301">
        <f>Plan!FR60</f>
        <v>0</v>
      </c>
      <c r="BA173" s="301">
        <f>Plan!FR61</f>
        <v>0</v>
      </c>
      <c r="BB173" s="301">
        <f>Plan!FR62</f>
        <v>0</v>
      </c>
      <c r="BC173" s="301">
        <f>Plan!FR63</f>
        <v>0</v>
      </c>
      <c r="BD173" s="301">
        <f>Plan!FR64</f>
        <v>0</v>
      </c>
    </row>
    <row r="174" spans="1:56" ht="6" customHeight="1" x14ac:dyDescent="0.25">
      <c r="A174"/>
      <c r="B174" s="297">
        <f>COUNTIF(Feiertage!$H$3:$H$164,F174)</f>
        <v>0</v>
      </c>
      <c r="C174" s="298">
        <f t="shared" si="6"/>
        <v>1</v>
      </c>
      <c r="D174" s="298">
        <f t="shared" si="7"/>
        <v>6</v>
      </c>
      <c r="E174" s="302"/>
      <c r="F174" s="300">
        <f t="shared" si="8"/>
        <v>42905</v>
      </c>
      <c r="G174" s="301">
        <f>Plan!FS15</f>
        <v>0</v>
      </c>
      <c r="H174" s="301">
        <f>Plan!FS16</f>
        <v>0</v>
      </c>
      <c r="I174" s="301">
        <f>Plan!FS17</f>
        <v>0</v>
      </c>
      <c r="J174" s="301">
        <f>Plan!FS18</f>
        <v>0</v>
      </c>
      <c r="K174" s="301">
        <f>Plan!FS19</f>
        <v>0</v>
      </c>
      <c r="L174" s="301">
        <f>Plan!FS20</f>
        <v>0</v>
      </c>
      <c r="M174" s="301">
        <f>Plan!FS21</f>
        <v>0</v>
      </c>
      <c r="N174" s="301">
        <f>Plan!FS22</f>
        <v>0</v>
      </c>
      <c r="O174" s="301">
        <f>Plan!FS23</f>
        <v>0</v>
      </c>
      <c r="P174" s="301">
        <f>Plan!FS24</f>
        <v>0</v>
      </c>
      <c r="Q174" s="301">
        <f>Plan!FS25</f>
        <v>0</v>
      </c>
      <c r="R174" s="301">
        <f>Plan!FS26</f>
        <v>0</v>
      </c>
      <c r="S174" s="301">
        <f>Plan!FS27</f>
        <v>0</v>
      </c>
      <c r="T174" s="301">
        <f>Plan!FS28</f>
        <v>0</v>
      </c>
      <c r="U174" s="301">
        <f>Plan!FS29</f>
        <v>0</v>
      </c>
      <c r="V174" s="301">
        <f>Plan!FS30</f>
        <v>0</v>
      </c>
      <c r="W174" s="301">
        <f>Plan!FS31</f>
        <v>0</v>
      </c>
      <c r="X174" s="301">
        <f>Plan!FS32</f>
        <v>0</v>
      </c>
      <c r="Y174" s="301">
        <f>Plan!FS33</f>
        <v>0</v>
      </c>
      <c r="Z174" s="301">
        <f>Plan!FS34</f>
        <v>0</v>
      </c>
      <c r="AA174" s="301">
        <f>Plan!FS35</f>
        <v>0</v>
      </c>
      <c r="AB174" s="301">
        <f>Plan!FS36</f>
        <v>0</v>
      </c>
      <c r="AC174" s="301">
        <f>Plan!FS37</f>
        <v>0</v>
      </c>
      <c r="AD174" s="301">
        <f>Plan!FS38</f>
        <v>0</v>
      </c>
      <c r="AE174" s="301">
        <f>Plan!FS39</f>
        <v>0</v>
      </c>
      <c r="AF174" s="301">
        <f>Plan!FS40</f>
        <v>0</v>
      </c>
      <c r="AG174" s="301">
        <f>Plan!FS41</f>
        <v>0</v>
      </c>
      <c r="AH174" s="301">
        <f>Plan!FS42</f>
        <v>0</v>
      </c>
      <c r="AI174" s="301">
        <f>Plan!FS43</f>
        <v>0</v>
      </c>
      <c r="AJ174" s="301">
        <f>Plan!FS44</f>
        <v>0</v>
      </c>
      <c r="AK174" s="301">
        <f>Plan!FS45</f>
        <v>0</v>
      </c>
      <c r="AL174" s="301">
        <f>Plan!FS46</f>
        <v>0</v>
      </c>
      <c r="AM174" s="301">
        <f>Plan!FS47</f>
        <v>0</v>
      </c>
      <c r="AN174" s="301">
        <f>Plan!FS48</f>
        <v>0</v>
      </c>
      <c r="AO174" s="301">
        <f>Plan!FS49</f>
        <v>0</v>
      </c>
      <c r="AP174" s="301">
        <f>Plan!FS50</f>
        <v>0</v>
      </c>
      <c r="AQ174" s="301">
        <f>Plan!FS51</f>
        <v>0</v>
      </c>
      <c r="AR174" s="301">
        <f>Plan!FS52</f>
        <v>0</v>
      </c>
      <c r="AS174" s="301">
        <f>Plan!FS53</f>
        <v>0</v>
      </c>
      <c r="AT174" s="301">
        <f>Plan!FS54</f>
        <v>0</v>
      </c>
      <c r="AU174" s="301">
        <f>Plan!FS55</f>
        <v>0</v>
      </c>
      <c r="AV174" s="301">
        <f>Plan!FS56</f>
        <v>0</v>
      </c>
      <c r="AW174" s="301">
        <f>Plan!FS57</f>
        <v>0</v>
      </c>
      <c r="AX174" s="301">
        <f>Plan!FS58</f>
        <v>0</v>
      </c>
      <c r="AY174" s="301">
        <f>Plan!FS59</f>
        <v>0</v>
      </c>
      <c r="AZ174" s="301">
        <f>Plan!FS60</f>
        <v>0</v>
      </c>
      <c r="BA174" s="301">
        <f>Plan!FS61</f>
        <v>0</v>
      </c>
      <c r="BB174" s="301">
        <f>Plan!FS62</f>
        <v>0</v>
      </c>
      <c r="BC174" s="301">
        <f>Plan!FS63</f>
        <v>0</v>
      </c>
      <c r="BD174" s="301">
        <f>Plan!FS64</f>
        <v>0</v>
      </c>
    </row>
    <row r="175" spans="1:56" ht="6" customHeight="1" x14ac:dyDescent="0.25">
      <c r="A175"/>
      <c r="B175" s="297">
        <f>COUNTIF(Feiertage!$H$3:$H$164,F175)</f>
        <v>0</v>
      </c>
      <c r="C175" s="298">
        <f t="shared" si="6"/>
        <v>2</v>
      </c>
      <c r="D175" s="298">
        <f t="shared" si="7"/>
        <v>6</v>
      </c>
      <c r="E175" s="302"/>
      <c r="F175" s="300">
        <f t="shared" si="8"/>
        <v>42906</v>
      </c>
      <c r="G175" s="301">
        <f>Plan!FT15</f>
        <v>0</v>
      </c>
      <c r="H175" s="301">
        <f>Plan!FT16</f>
        <v>0</v>
      </c>
      <c r="I175" s="301">
        <f>Plan!FT17</f>
        <v>0</v>
      </c>
      <c r="J175" s="301">
        <f>Plan!FT18</f>
        <v>0</v>
      </c>
      <c r="K175" s="301">
        <f>Plan!FT19</f>
        <v>0</v>
      </c>
      <c r="L175" s="301">
        <f>Plan!FT20</f>
        <v>0</v>
      </c>
      <c r="M175" s="301">
        <f>Plan!FT21</f>
        <v>0</v>
      </c>
      <c r="N175" s="301">
        <f>Plan!FT22</f>
        <v>0</v>
      </c>
      <c r="O175" s="301">
        <f>Plan!FT23</f>
        <v>0</v>
      </c>
      <c r="P175" s="301">
        <f>Plan!FT24</f>
        <v>0</v>
      </c>
      <c r="Q175" s="301">
        <f>Plan!FT25</f>
        <v>0</v>
      </c>
      <c r="R175" s="301">
        <f>Plan!FT26</f>
        <v>0</v>
      </c>
      <c r="S175" s="301">
        <f>Plan!FT27</f>
        <v>0</v>
      </c>
      <c r="T175" s="301">
        <f>Plan!FT28</f>
        <v>0</v>
      </c>
      <c r="U175" s="301">
        <f>Plan!FT29</f>
        <v>0</v>
      </c>
      <c r="V175" s="301">
        <f>Plan!FT30</f>
        <v>0</v>
      </c>
      <c r="W175" s="301">
        <f>Plan!FT31</f>
        <v>0</v>
      </c>
      <c r="X175" s="301">
        <f>Plan!FT32</f>
        <v>0</v>
      </c>
      <c r="Y175" s="301">
        <f>Plan!FT33</f>
        <v>0</v>
      </c>
      <c r="Z175" s="301">
        <f>Plan!FT34</f>
        <v>0</v>
      </c>
      <c r="AA175" s="301">
        <f>Plan!FT35</f>
        <v>0</v>
      </c>
      <c r="AB175" s="301">
        <f>Plan!FT36</f>
        <v>0</v>
      </c>
      <c r="AC175" s="301">
        <f>Plan!FT37</f>
        <v>0</v>
      </c>
      <c r="AD175" s="301">
        <f>Plan!FT38</f>
        <v>0</v>
      </c>
      <c r="AE175" s="301">
        <f>Plan!FT39</f>
        <v>0</v>
      </c>
      <c r="AF175" s="301">
        <f>Plan!FT40</f>
        <v>0</v>
      </c>
      <c r="AG175" s="301">
        <f>Plan!FT41</f>
        <v>0</v>
      </c>
      <c r="AH175" s="301">
        <f>Plan!FT42</f>
        <v>0</v>
      </c>
      <c r="AI175" s="301">
        <f>Plan!FT43</f>
        <v>0</v>
      </c>
      <c r="AJ175" s="301">
        <f>Plan!FT44</f>
        <v>0</v>
      </c>
      <c r="AK175" s="301">
        <f>Plan!FT45</f>
        <v>0</v>
      </c>
      <c r="AL175" s="301">
        <f>Plan!FT46</f>
        <v>0</v>
      </c>
      <c r="AM175" s="301">
        <f>Plan!FT47</f>
        <v>0</v>
      </c>
      <c r="AN175" s="301">
        <f>Plan!FT48</f>
        <v>0</v>
      </c>
      <c r="AO175" s="301">
        <f>Plan!FT49</f>
        <v>0</v>
      </c>
      <c r="AP175" s="301">
        <f>Plan!FT50</f>
        <v>0</v>
      </c>
      <c r="AQ175" s="301">
        <f>Plan!FT51</f>
        <v>0</v>
      </c>
      <c r="AR175" s="301">
        <f>Plan!FT52</f>
        <v>0</v>
      </c>
      <c r="AS175" s="301">
        <f>Plan!FT53</f>
        <v>0</v>
      </c>
      <c r="AT175" s="301">
        <f>Plan!FT54</f>
        <v>0</v>
      </c>
      <c r="AU175" s="301">
        <f>Plan!FT55</f>
        <v>0</v>
      </c>
      <c r="AV175" s="301">
        <f>Plan!FT56</f>
        <v>0</v>
      </c>
      <c r="AW175" s="301">
        <f>Plan!FT57</f>
        <v>0</v>
      </c>
      <c r="AX175" s="301">
        <f>Plan!FT58</f>
        <v>0</v>
      </c>
      <c r="AY175" s="301">
        <f>Plan!FT59</f>
        <v>0</v>
      </c>
      <c r="AZ175" s="301">
        <f>Plan!FT60</f>
        <v>0</v>
      </c>
      <c r="BA175" s="301">
        <f>Plan!FT61</f>
        <v>0</v>
      </c>
      <c r="BB175" s="301">
        <f>Plan!FT62</f>
        <v>0</v>
      </c>
      <c r="BC175" s="301">
        <f>Plan!FT63</f>
        <v>0</v>
      </c>
      <c r="BD175" s="301">
        <f>Plan!FT64</f>
        <v>0</v>
      </c>
    </row>
    <row r="176" spans="1:56" ht="6" customHeight="1" x14ac:dyDescent="0.25">
      <c r="A176"/>
      <c r="B176" s="297">
        <f>COUNTIF(Feiertage!$H$3:$H$164,F176)</f>
        <v>0</v>
      </c>
      <c r="C176" s="298">
        <f t="shared" si="6"/>
        <v>3</v>
      </c>
      <c r="D176" s="298">
        <f t="shared" si="7"/>
        <v>6</v>
      </c>
      <c r="E176" s="302"/>
      <c r="F176" s="300">
        <f t="shared" si="8"/>
        <v>42907</v>
      </c>
      <c r="G176" s="301">
        <f>Plan!FU15</f>
        <v>0</v>
      </c>
      <c r="H176" s="301">
        <f>Plan!FU16</f>
        <v>0</v>
      </c>
      <c r="I176" s="301">
        <f>Plan!FU17</f>
        <v>0</v>
      </c>
      <c r="J176" s="301">
        <f>Plan!FU18</f>
        <v>0</v>
      </c>
      <c r="K176" s="301">
        <f>Plan!FU19</f>
        <v>0</v>
      </c>
      <c r="L176" s="301">
        <f>Plan!FU20</f>
        <v>0</v>
      </c>
      <c r="M176" s="301">
        <f>Plan!FU21</f>
        <v>0</v>
      </c>
      <c r="N176" s="301">
        <f>Plan!FU22</f>
        <v>0</v>
      </c>
      <c r="O176" s="301">
        <f>Plan!FU23</f>
        <v>0</v>
      </c>
      <c r="P176" s="301">
        <f>Plan!FU24</f>
        <v>0</v>
      </c>
      <c r="Q176" s="301">
        <f>Plan!FU25</f>
        <v>0</v>
      </c>
      <c r="R176" s="301">
        <f>Plan!FU26</f>
        <v>0</v>
      </c>
      <c r="S176" s="301">
        <f>Plan!FU27</f>
        <v>0</v>
      </c>
      <c r="T176" s="301">
        <f>Plan!FU28</f>
        <v>0</v>
      </c>
      <c r="U176" s="301">
        <f>Plan!FU29</f>
        <v>0</v>
      </c>
      <c r="V176" s="301">
        <f>Plan!FU30</f>
        <v>0</v>
      </c>
      <c r="W176" s="301">
        <f>Plan!FU31</f>
        <v>0</v>
      </c>
      <c r="X176" s="301">
        <f>Plan!FU32</f>
        <v>0</v>
      </c>
      <c r="Y176" s="301">
        <f>Plan!FU33</f>
        <v>0</v>
      </c>
      <c r="Z176" s="301">
        <f>Plan!FU34</f>
        <v>0</v>
      </c>
      <c r="AA176" s="301">
        <f>Plan!FU35</f>
        <v>0</v>
      </c>
      <c r="AB176" s="301">
        <f>Plan!FU36</f>
        <v>0</v>
      </c>
      <c r="AC176" s="301">
        <f>Plan!FU37</f>
        <v>0</v>
      </c>
      <c r="AD176" s="301">
        <f>Plan!FU38</f>
        <v>0</v>
      </c>
      <c r="AE176" s="301">
        <f>Plan!FU39</f>
        <v>0</v>
      </c>
      <c r="AF176" s="301">
        <f>Plan!FU40</f>
        <v>0</v>
      </c>
      <c r="AG176" s="301">
        <f>Plan!FU41</f>
        <v>0</v>
      </c>
      <c r="AH176" s="301">
        <f>Plan!FU42</f>
        <v>0</v>
      </c>
      <c r="AI176" s="301">
        <f>Plan!FU43</f>
        <v>0</v>
      </c>
      <c r="AJ176" s="301">
        <f>Plan!FU44</f>
        <v>0</v>
      </c>
      <c r="AK176" s="301">
        <f>Plan!FU45</f>
        <v>0</v>
      </c>
      <c r="AL176" s="301">
        <f>Plan!FU46</f>
        <v>0</v>
      </c>
      <c r="AM176" s="301">
        <f>Plan!FU47</f>
        <v>0</v>
      </c>
      <c r="AN176" s="301">
        <f>Plan!FU48</f>
        <v>0</v>
      </c>
      <c r="AO176" s="301">
        <f>Plan!FU49</f>
        <v>0</v>
      </c>
      <c r="AP176" s="301">
        <f>Plan!FU50</f>
        <v>0</v>
      </c>
      <c r="AQ176" s="301">
        <f>Plan!FU51</f>
        <v>0</v>
      </c>
      <c r="AR176" s="301">
        <f>Plan!FU52</f>
        <v>0</v>
      </c>
      <c r="AS176" s="301">
        <f>Plan!FU53</f>
        <v>0</v>
      </c>
      <c r="AT176" s="301">
        <f>Plan!FU54</f>
        <v>0</v>
      </c>
      <c r="AU176" s="301">
        <f>Plan!FU55</f>
        <v>0</v>
      </c>
      <c r="AV176" s="301">
        <f>Plan!FU56</f>
        <v>0</v>
      </c>
      <c r="AW176" s="301">
        <f>Plan!FU57</f>
        <v>0</v>
      </c>
      <c r="AX176" s="301">
        <f>Plan!FU58</f>
        <v>0</v>
      </c>
      <c r="AY176" s="301">
        <f>Plan!FU59</f>
        <v>0</v>
      </c>
      <c r="AZ176" s="301">
        <f>Plan!FU60</f>
        <v>0</v>
      </c>
      <c r="BA176" s="301">
        <f>Plan!FU61</f>
        <v>0</v>
      </c>
      <c r="BB176" s="301">
        <f>Plan!FU62</f>
        <v>0</v>
      </c>
      <c r="BC176" s="301">
        <f>Plan!FU63</f>
        <v>0</v>
      </c>
      <c r="BD176" s="301">
        <f>Plan!FU64</f>
        <v>0</v>
      </c>
    </row>
    <row r="177" spans="1:56" ht="6" customHeight="1" x14ac:dyDescent="0.25">
      <c r="A177"/>
      <c r="B177" s="297">
        <f>COUNTIF(Feiertage!$H$3:$H$164,F177)</f>
        <v>0</v>
      </c>
      <c r="C177" s="298">
        <f t="shared" si="6"/>
        <v>4</v>
      </c>
      <c r="D177" s="298">
        <f t="shared" si="7"/>
        <v>6</v>
      </c>
      <c r="E177" s="302"/>
      <c r="F177" s="300">
        <f t="shared" si="8"/>
        <v>42908</v>
      </c>
      <c r="G177" s="301">
        <f>Plan!FV15</f>
        <v>0</v>
      </c>
      <c r="H177" s="301">
        <f>Plan!FV16</f>
        <v>0</v>
      </c>
      <c r="I177" s="301">
        <f>Plan!FV17</f>
        <v>0</v>
      </c>
      <c r="J177" s="301">
        <f>Plan!FV18</f>
        <v>0</v>
      </c>
      <c r="K177" s="301">
        <f>Plan!FV19</f>
        <v>0</v>
      </c>
      <c r="L177" s="301">
        <f>Plan!FV20</f>
        <v>0</v>
      </c>
      <c r="M177" s="301">
        <f>Plan!FV21</f>
        <v>0</v>
      </c>
      <c r="N177" s="301">
        <f>Plan!FV22</f>
        <v>0</v>
      </c>
      <c r="O177" s="301">
        <f>Plan!FV23</f>
        <v>0</v>
      </c>
      <c r="P177" s="301">
        <f>Plan!FV24</f>
        <v>0</v>
      </c>
      <c r="Q177" s="301">
        <f>Plan!FV25</f>
        <v>0</v>
      </c>
      <c r="R177" s="301">
        <f>Plan!FV26</f>
        <v>0</v>
      </c>
      <c r="S177" s="301">
        <f>Plan!FV27</f>
        <v>0</v>
      </c>
      <c r="T177" s="301">
        <f>Plan!FV28</f>
        <v>0</v>
      </c>
      <c r="U177" s="301">
        <f>Plan!FV29</f>
        <v>0</v>
      </c>
      <c r="V177" s="301">
        <f>Plan!FV30</f>
        <v>0</v>
      </c>
      <c r="W177" s="301">
        <f>Plan!FV31</f>
        <v>0</v>
      </c>
      <c r="X177" s="301">
        <f>Plan!FV32</f>
        <v>0</v>
      </c>
      <c r="Y177" s="301">
        <f>Plan!FV33</f>
        <v>0</v>
      </c>
      <c r="Z177" s="301">
        <f>Plan!FV34</f>
        <v>0</v>
      </c>
      <c r="AA177" s="301">
        <f>Plan!FV35</f>
        <v>0</v>
      </c>
      <c r="AB177" s="301">
        <f>Plan!FV36</f>
        <v>0</v>
      </c>
      <c r="AC177" s="301">
        <f>Plan!FV37</f>
        <v>0</v>
      </c>
      <c r="AD177" s="301">
        <f>Plan!FV38</f>
        <v>0</v>
      </c>
      <c r="AE177" s="301">
        <f>Plan!FV39</f>
        <v>0</v>
      </c>
      <c r="AF177" s="301">
        <f>Plan!FV40</f>
        <v>0</v>
      </c>
      <c r="AG177" s="301">
        <f>Plan!FV41</f>
        <v>0</v>
      </c>
      <c r="AH177" s="301">
        <f>Plan!FV42</f>
        <v>0</v>
      </c>
      <c r="AI177" s="301">
        <f>Plan!FV43</f>
        <v>0</v>
      </c>
      <c r="AJ177" s="301">
        <f>Plan!FV44</f>
        <v>0</v>
      </c>
      <c r="AK177" s="301">
        <f>Plan!FV45</f>
        <v>0</v>
      </c>
      <c r="AL177" s="301">
        <f>Plan!FV46</f>
        <v>0</v>
      </c>
      <c r="AM177" s="301">
        <f>Plan!FV47</f>
        <v>0</v>
      </c>
      <c r="AN177" s="301">
        <f>Plan!FV48</f>
        <v>0</v>
      </c>
      <c r="AO177" s="301">
        <f>Plan!FV49</f>
        <v>0</v>
      </c>
      <c r="AP177" s="301">
        <f>Plan!FV50</f>
        <v>0</v>
      </c>
      <c r="AQ177" s="301">
        <f>Plan!FV51</f>
        <v>0</v>
      </c>
      <c r="AR177" s="301">
        <f>Plan!FV52</f>
        <v>0</v>
      </c>
      <c r="AS177" s="301">
        <f>Plan!FV53</f>
        <v>0</v>
      </c>
      <c r="AT177" s="301">
        <f>Plan!FV54</f>
        <v>0</v>
      </c>
      <c r="AU177" s="301">
        <f>Plan!FV55</f>
        <v>0</v>
      </c>
      <c r="AV177" s="301">
        <f>Plan!FV56</f>
        <v>0</v>
      </c>
      <c r="AW177" s="301">
        <f>Plan!FV57</f>
        <v>0</v>
      </c>
      <c r="AX177" s="301">
        <f>Plan!FV58</f>
        <v>0</v>
      </c>
      <c r="AY177" s="301">
        <f>Plan!FV59</f>
        <v>0</v>
      </c>
      <c r="AZ177" s="301">
        <f>Plan!FV60</f>
        <v>0</v>
      </c>
      <c r="BA177" s="301">
        <f>Plan!FV61</f>
        <v>0</v>
      </c>
      <c r="BB177" s="301">
        <f>Plan!FV62</f>
        <v>0</v>
      </c>
      <c r="BC177" s="301">
        <f>Plan!FV63</f>
        <v>0</v>
      </c>
      <c r="BD177" s="301">
        <f>Plan!FV64</f>
        <v>0</v>
      </c>
    </row>
    <row r="178" spans="1:56" ht="6" customHeight="1" x14ac:dyDescent="0.25">
      <c r="A178"/>
      <c r="B178" s="297">
        <f>COUNTIF(Feiertage!$H$3:$H$164,F178)</f>
        <v>0</v>
      </c>
      <c r="C178" s="298">
        <f t="shared" si="6"/>
        <v>5</v>
      </c>
      <c r="D178" s="298">
        <f t="shared" si="7"/>
        <v>6</v>
      </c>
      <c r="E178" s="302"/>
      <c r="F178" s="300">
        <f t="shared" si="8"/>
        <v>42909</v>
      </c>
      <c r="G178" s="301">
        <f>Plan!FW15</f>
        <v>0</v>
      </c>
      <c r="H178" s="301">
        <f>Plan!FW16</f>
        <v>0</v>
      </c>
      <c r="I178" s="301">
        <f>Plan!FW17</f>
        <v>0</v>
      </c>
      <c r="J178" s="301">
        <f>Plan!FW18</f>
        <v>0</v>
      </c>
      <c r="K178" s="301">
        <f>Plan!FW19</f>
        <v>0</v>
      </c>
      <c r="L178" s="301">
        <f>Plan!FW20</f>
        <v>0</v>
      </c>
      <c r="M178" s="301">
        <f>Plan!FW21</f>
        <v>0</v>
      </c>
      <c r="N178" s="301">
        <f>Plan!FW22</f>
        <v>0</v>
      </c>
      <c r="O178" s="301">
        <f>Plan!FW23</f>
        <v>0</v>
      </c>
      <c r="P178" s="301">
        <f>Plan!FW24</f>
        <v>0</v>
      </c>
      <c r="Q178" s="301">
        <f>Plan!FW25</f>
        <v>0</v>
      </c>
      <c r="R178" s="301">
        <f>Plan!FW26</f>
        <v>0</v>
      </c>
      <c r="S178" s="301">
        <f>Plan!FW27</f>
        <v>0</v>
      </c>
      <c r="T178" s="301">
        <f>Plan!FW28</f>
        <v>0</v>
      </c>
      <c r="U178" s="301">
        <f>Plan!FW29</f>
        <v>0</v>
      </c>
      <c r="V178" s="301">
        <f>Plan!FW30</f>
        <v>0</v>
      </c>
      <c r="W178" s="301">
        <f>Plan!FW31</f>
        <v>0</v>
      </c>
      <c r="X178" s="301">
        <f>Plan!FW32</f>
        <v>0</v>
      </c>
      <c r="Y178" s="301">
        <f>Plan!FW33</f>
        <v>0</v>
      </c>
      <c r="Z178" s="301">
        <f>Plan!FW34</f>
        <v>0</v>
      </c>
      <c r="AA178" s="301">
        <f>Plan!FW35</f>
        <v>0</v>
      </c>
      <c r="AB178" s="301">
        <f>Plan!FW36</f>
        <v>0</v>
      </c>
      <c r="AC178" s="301">
        <f>Plan!FW37</f>
        <v>0</v>
      </c>
      <c r="AD178" s="301">
        <f>Plan!FW38</f>
        <v>0</v>
      </c>
      <c r="AE178" s="301">
        <f>Plan!FW39</f>
        <v>0</v>
      </c>
      <c r="AF178" s="301">
        <f>Plan!FW40</f>
        <v>0</v>
      </c>
      <c r="AG178" s="301">
        <f>Plan!FW41</f>
        <v>0</v>
      </c>
      <c r="AH178" s="301">
        <f>Plan!FW42</f>
        <v>0</v>
      </c>
      <c r="AI178" s="301">
        <f>Plan!FW43</f>
        <v>0</v>
      </c>
      <c r="AJ178" s="301">
        <f>Plan!FW44</f>
        <v>0</v>
      </c>
      <c r="AK178" s="301">
        <f>Plan!FW45</f>
        <v>0</v>
      </c>
      <c r="AL178" s="301">
        <f>Plan!FW46</f>
        <v>0</v>
      </c>
      <c r="AM178" s="301">
        <f>Plan!FW47</f>
        <v>0</v>
      </c>
      <c r="AN178" s="301">
        <f>Plan!FW48</f>
        <v>0</v>
      </c>
      <c r="AO178" s="301">
        <f>Plan!FW49</f>
        <v>0</v>
      </c>
      <c r="AP178" s="301">
        <f>Plan!FW50</f>
        <v>0</v>
      </c>
      <c r="AQ178" s="301">
        <f>Plan!FW51</f>
        <v>0</v>
      </c>
      <c r="AR178" s="301">
        <f>Plan!FW52</f>
        <v>0</v>
      </c>
      <c r="AS178" s="301">
        <f>Plan!FW53</f>
        <v>0</v>
      </c>
      <c r="AT178" s="301">
        <f>Plan!FW54</f>
        <v>0</v>
      </c>
      <c r="AU178" s="301">
        <f>Plan!FW55</f>
        <v>0</v>
      </c>
      <c r="AV178" s="301">
        <f>Plan!FW56</f>
        <v>0</v>
      </c>
      <c r="AW178" s="301">
        <f>Plan!FW57</f>
        <v>0</v>
      </c>
      <c r="AX178" s="301">
        <f>Plan!FW58</f>
        <v>0</v>
      </c>
      <c r="AY178" s="301">
        <f>Plan!FW59</f>
        <v>0</v>
      </c>
      <c r="AZ178" s="301">
        <f>Plan!FW60</f>
        <v>0</v>
      </c>
      <c r="BA178" s="301">
        <f>Plan!FW61</f>
        <v>0</v>
      </c>
      <c r="BB178" s="301">
        <f>Plan!FW62</f>
        <v>0</v>
      </c>
      <c r="BC178" s="301">
        <f>Plan!FW63</f>
        <v>0</v>
      </c>
      <c r="BD178" s="301">
        <f>Plan!FW64</f>
        <v>0</v>
      </c>
    </row>
    <row r="179" spans="1:56" ht="6" customHeight="1" x14ac:dyDescent="0.25">
      <c r="A179"/>
      <c r="B179" s="297">
        <f>COUNTIF(Feiertage!$H$3:$H$164,F179)</f>
        <v>0</v>
      </c>
      <c r="C179" s="298">
        <f t="shared" si="6"/>
        <v>6</v>
      </c>
      <c r="D179" s="298">
        <f t="shared" si="7"/>
        <v>6</v>
      </c>
      <c r="E179" s="302"/>
      <c r="F179" s="300">
        <f t="shared" si="8"/>
        <v>42910</v>
      </c>
      <c r="G179" s="301">
        <f>Plan!FX15</f>
        <v>0</v>
      </c>
      <c r="H179" s="301">
        <f>Plan!FX16</f>
        <v>0</v>
      </c>
      <c r="I179" s="301">
        <f>Plan!FX17</f>
        <v>0</v>
      </c>
      <c r="J179" s="301">
        <f>Plan!FX18</f>
        <v>0</v>
      </c>
      <c r="K179" s="301">
        <f>Plan!FX19</f>
        <v>0</v>
      </c>
      <c r="L179" s="301">
        <f>Plan!FX20</f>
        <v>0</v>
      </c>
      <c r="M179" s="301">
        <f>Plan!FX21</f>
        <v>0</v>
      </c>
      <c r="N179" s="301">
        <f>Plan!FX22</f>
        <v>0</v>
      </c>
      <c r="O179" s="301">
        <f>Plan!FX23</f>
        <v>0</v>
      </c>
      <c r="P179" s="301">
        <f>Plan!FX24</f>
        <v>0</v>
      </c>
      <c r="Q179" s="301">
        <f>Plan!FX25</f>
        <v>0</v>
      </c>
      <c r="R179" s="301">
        <f>Plan!FX26</f>
        <v>0</v>
      </c>
      <c r="S179" s="301">
        <f>Plan!FX27</f>
        <v>0</v>
      </c>
      <c r="T179" s="301">
        <f>Plan!FX28</f>
        <v>0</v>
      </c>
      <c r="U179" s="301">
        <f>Plan!FX29</f>
        <v>0</v>
      </c>
      <c r="V179" s="301">
        <f>Plan!FX30</f>
        <v>0</v>
      </c>
      <c r="W179" s="301">
        <f>Plan!FX31</f>
        <v>0</v>
      </c>
      <c r="X179" s="301">
        <f>Plan!FX32</f>
        <v>0</v>
      </c>
      <c r="Y179" s="301">
        <f>Plan!FX33</f>
        <v>0</v>
      </c>
      <c r="Z179" s="301">
        <f>Plan!FX34</f>
        <v>0</v>
      </c>
      <c r="AA179" s="301">
        <f>Plan!FX35</f>
        <v>0</v>
      </c>
      <c r="AB179" s="301">
        <f>Plan!FX36</f>
        <v>0</v>
      </c>
      <c r="AC179" s="301">
        <f>Plan!FX37</f>
        <v>0</v>
      </c>
      <c r="AD179" s="301">
        <f>Plan!FX38</f>
        <v>0</v>
      </c>
      <c r="AE179" s="301">
        <f>Plan!FX39</f>
        <v>0</v>
      </c>
      <c r="AF179" s="301">
        <f>Plan!FX40</f>
        <v>0</v>
      </c>
      <c r="AG179" s="301">
        <f>Plan!FX41</f>
        <v>0</v>
      </c>
      <c r="AH179" s="301">
        <f>Plan!FX42</f>
        <v>0</v>
      </c>
      <c r="AI179" s="301">
        <f>Plan!FX43</f>
        <v>0</v>
      </c>
      <c r="AJ179" s="301">
        <f>Plan!FX44</f>
        <v>0</v>
      </c>
      <c r="AK179" s="301">
        <f>Plan!FX45</f>
        <v>0</v>
      </c>
      <c r="AL179" s="301">
        <f>Plan!FX46</f>
        <v>0</v>
      </c>
      <c r="AM179" s="301">
        <f>Plan!FX47</f>
        <v>0</v>
      </c>
      <c r="AN179" s="301">
        <f>Plan!FX48</f>
        <v>0</v>
      </c>
      <c r="AO179" s="301">
        <f>Plan!FX49</f>
        <v>0</v>
      </c>
      <c r="AP179" s="301">
        <f>Plan!FX50</f>
        <v>0</v>
      </c>
      <c r="AQ179" s="301">
        <f>Plan!FX51</f>
        <v>0</v>
      </c>
      <c r="AR179" s="301">
        <f>Plan!FX52</f>
        <v>0</v>
      </c>
      <c r="AS179" s="301">
        <f>Plan!FX53</f>
        <v>0</v>
      </c>
      <c r="AT179" s="301">
        <f>Plan!FX54</f>
        <v>0</v>
      </c>
      <c r="AU179" s="301">
        <f>Plan!FX55</f>
        <v>0</v>
      </c>
      <c r="AV179" s="301">
        <f>Plan!FX56</f>
        <v>0</v>
      </c>
      <c r="AW179" s="301">
        <f>Plan!FX57</f>
        <v>0</v>
      </c>
      <c r="AX179" s="301">
        <f>Plan!FX58</f>
        <v>0</v>
      </c>
      <c r="AY179" s="301">
        <f>Plan!FX59</f>
        <v>0</v>
      </c>
      <c r="AZ179" s="301">
        <f>Plan!FX60</f>
        <v>0</v>
      </c>
      <c r="BA179" s="301">
        <f>Plan!FX61</f>
        <v>0</v>
      </c>
      <c r="BB179" s="301">
        <f>Plan!FX62</f>
        <v>0</v>
      </c>
      <c r="BC179" s="301">
        <f>Plan!FX63</f>
        <v>0</v>
      </c>
      <c r="BD179" s="301">
        <f>Plan!FX64</f>
        <v>0</v>
      </c>
    </row>
    <row r="180" spans="1:56" ht="6" customHeight="1" x14ac:dyDescent="0.25">
      <c r="A180"/>
      <c r="B180" s="297">
        <f>COUNTIF(Feiertage!$H$3:$H$164,F180)</f>
        <v>0</v>
      </c>
      <c r="C180" s="298">
        <f t="shared" si="6"/>
        <v>7</v>
      </c>
      <c r="D180" s="298">
        <f t="shared" si="7"/>
        <v>6</v>
      </c>
      <c r="E180" s="302"/>
      <c r="F180" s="300">
        <f t="shared" si="8"/>
        <v>42911</v>
      </c>
      <c r="G180" s="301">
        <f>Plan!FY15</f>
        <v>0</v>
      </c>
      <c r="H180" s="301">
        <f>Plan!FY16</f>
        <v>0</v>
      </c>
      <c r="I180" s="301">
        <f>Plan!FY17</f>
        <v>0</v>
      </c>
      <c r="J180" s="301">
        <f>Plan!FY18</f>
        <v>0</v>
      </c>
      <c r="K180" s="301">
        <f>Plan!FY19</f>
        <v>0</v>
      </c>
      <c r="L180" s="301">
        <f>Plan!FY20</f>
        <v>0</v>
      </c>
      <c r="M180" s="301">
        <f>Plan!FY21</f>
        <v>0</v>
      </c>
      <c r="N180" s="301">
        <f>Plan!FY22</f>
        <v>0</v>
      </c>
      <c r="O180" s="301">
        <f>Plan!FY23</f>
        <v>0</v>
      </c>
      <c r="P180" s="301">
        <f>Plan!FY24</f>
        <v>0</v>
      </c>
      <c r="Q180" s="301">
        <f>Plan!FY25</f>
        <v>0</v>
      </c>
      <c r="R180" s="301">
        <f>Plan!FY26</f>
        <v>0</v>
      </c>
      <c r="S180" s="301">
        <f>Plan!FY27</f>
        <v>0</v>
      </c>
      <c r="T180" s="301">
        <f>Plan!FY28</f>
        <v>0</v>
      </c>
      <c r="U180" s="301">
        <f>Plan!FY29</f>
        <v>0</v>
      </c>
      <c r="V180" s="301">
        <f>Plan!FY30</f>
        <v>0</v>
      </c>
      <c r="W180" s="301">
        <f>Plan!FY31</f>
        <v>0</v>
      </c>
      <c r="X180" s="301">
        <f>Plan!FY32</f>
        <v>0</v>
      </c>
      <c r="Y180" s="301">
        <f>Plan!FY33</f>
        <v>0</v>
      </c>
      <c r="Z180" s="301">
        <f>Plan!FY34</f>
        <v>0</v>
      </c>
      <c r="AA180" s="301">
        <f>Plan!FY35</f>
        <v>0</v>
      </c>
      <c r="AB180" s="301">
        <f>Plan!FY36</f>
        <v>0</v>
      </c>
      <c r="AC180" s="301">
        <f>Plan!FY37</f>
        <v>0</v>
      </c>
      <c r="AD180" s="301">
        <f>Plan!FY38</f>
        <v>0</v>
      </c>
      <c r="AE180" s="301">
        <f>Plan!FY39</f>
        <v>0</v>
      </c>
      <c r="AF180" s="301">
        <f>Plan!FY40</f>
        <v>0</v>
      </c>
      <c r="AG180" s="301">
        <f>Plan!FY41</f>
        <v>0</v>
      </c>
      <c r="AH180" s="301">
        <f>Plan!FY42</f>
        <v>0</v>
      </c>
      <c r="AI180" s="301">
        <f>Plan!FY43</f>
        <v>0</v>
      </c>
      <c r="AJ180" s="301">
        <f>Plan!FY44</f>
        <v>0</v>
      </c>
      <c r="AK180" s="301">
        <f>Plan!FY45</f>
        <v>0</v>
      </c>
      <c r="AL180" s="301">
        <f>Plan!FY46</f>
        <v>0</v>
      </c>
      <c r="AM180" s="301">
        <f>Plan!FY47</f>
        <v>0</v>
      </c>
      <c r="AN180" s="301">
        <f>Plan!FY48</f>
        <v>0</v>
      </c>
      <c r="AO180" s="301">
        <f>Plan!FY49</f>
        <v>0</v>
      </c>
      <c r="AP180" s="301">
        <f>Plan!FY50</f>
        <v>0</v>
      </c>
      <c r="AQ180" s="301">
        <f>Plan!FY51</f>
        <v>0</v>
      </c>
      <c r="AR180" s="301">
        <f>Plan!FY52</f>
        <v>0</v>
      </c>
      <c r="AS180" s="301">
        <f>Plan!FY53</f>
        <v>0</v>
      </c>
      <c r="AT180" s="301">
        <f>Plan!FY54</f>
        <v>0</v>
      </c>
      <c r="AU180" s="301">
        <f>Plan!FY55</f>
        <v>0</v>
      </c>
      <c r="AV180" s="301">
        <f>Plan!FY56</f>
        <v>0</v>
      </c>
      <c r="AW180" s="301">
        <f>Plan!FY57</f>
        <v>0</v>
      </c>
      <c r="AX180" s="301">
        <f>Plan!FY58</f>
        <v>0</v>
      </c>
      <c r="AY180" s="301">
        <f>Plan!FY59</f>
        <v>0</v>
      </c>
      <c r="AZ180" s="301">
        <f>Plan!FY60</f>
        <v>0</v>
      </c>
      <c r="BA180" s="301">
        <f>Plan!FY61</f>
        <v>0</v>
      </c>
      <c r="BB180" s="301">
        <f>Plan!FY62</f>
        <v>0</v>
      </c>
      <c r="BC180" s="301">
        <f>Plan!FY63</f>
        <v>0</v>
      </c>
      <c r="BD180" s="301">
        <f>Plan!FY64</f>
        <v>0</v>
      </c>
    </row>
    <row r="181" spans="1:56" ht="6" customHeight="1" x14ac:dyDescent="0.25">
      <c r="A181"/>
      <c r="B181" s="297">
        <f>COUNTIF(Feiertage!$H$3:$H$164,F181)</f>
        <v>0</v>
      </c>
      <c r="C181" s="298">
        <f t="shared" si="6"/>
        <v>1</v>
      </c>
      <c r="D181" s="298">
        <f t="shared" si="7"/>
        <v>6</v>
      </c>
      <c r="E181" s="302"/>
      <c r="F181" s="300">
        <f t="shared" si="8"/>
        <v>42912</v>
      </c>
      <c r="G181" s="301">
        <f>Plan!FZ15</f>
        <v>0</v>
      </c>
      <c r="H181" s="301">
        <f>Plan!FZ16</f>
        <v>0</v>
      </c>
      <c r="I181" s="301">
        <f>Plan!FZ17</f>
        <v>0</v>
      </c>
      <c r="J181" s="301">
        <f>Plan!FZ18</f>
        <v>0</v>
      </c>
      <c r="K181" s="301">
        <f>Plan!FZ19</f>
        <v>0</v>
      </c>
      <c r="L181" s="301">
        <f>Plan!FZ20</f>
        <v>0</v>
      </c>
      <c r="M181" s="301">
        <f>Plan!FZ21</f>
        <v>0</v>
      </c>
      <c r="N181" s="301">
        <f>Plan!FZ22</f>
        <v>0</v>
      </c>
      <c r="O181" s="301">
        <f>Plan!FZ23</f>
        <v>0</v>
      </c>
      <c r="P181" s="301">
        <f>Plan!FZ24</f>
        <v>0</v>
      </c>
      <c r="Q181" s="301">
        <f>Plan!FZ25</f>
        <v>0</v>
      </c>
      <c r="R181" s="301">
        <f>Plan!FZ26</f>
        <v>0</v>
      </c>
      <c r="S181" s="301">
        <f>Plan!FZ27</f>
        <v>0</v>
      </c>
      <c r="T181" s="301">
        <f>Plan!FZ28</f>
        <v>0</v>
      </c>
      <c r="U181" s="301">
        <f>Plan!FZ29</f>
        <v>0</v>
      </c>
      <c r="V181" s="301">
        <f>Plan!FZ30</f>
        <v>0</v>
      </c>
      <c r="W181" s="301">
        <f>Plan!FZ31</f>
        <v>0</v>
      </c>
      <c r="X181" s="301">
        <f>Plan!FZ32</f>
        <v>0</v>
      </c>
      <c r="Y181" s="301">
        <f>Plan!FZ33</f>
        <v>0</v>
      </c>
      <c r="Z181" s="301">
        <f>Plan!FZ34</f>
        <v>0</v>
      </c>
      <c r="AA181" s="301">
        <f>Plan!FZ35</f>
        <v>0</v>
      </c>
      <c r="AB181" s="301">
        <f>Plan!FZ36</f>
        <v>0</v>
      </c>
      <c r="AC181" s="301">
        <f>Plan!FZ37</f>
        <v>0</v>
      </c>
      <c r="AD181" s="301">
        <f>Plan!FZ38</f>
        <v>0</v>
      </c>
      <c r="AE181" s="301">
        <f>Plan!FZ39</f>
        <v>0</v>
      </c>
      <c r="AF181" s="301">
        <f>Plan!FZ40</f>
        <v>0</v>
      </c>
      <c r="AG181" s="301">
        <f>Plan!FZ41</f>
        <v>0</v>
      </c>
      <c r="AH181" s="301">
        <f>Plan!FZ42</f>
        <v>0</v>
      </c>
      <c r="AI181" s="301">
        <f>Plan!FZ43</f>
        <v>0</v>
      </c>
      <c r="AJ181" s="301">
        <f>Plan!FZ44</f>
        <v>0</v>
      </c>
      <c r="AK181" s="301">
        <f>Plan!FZ45</f>
        <v>0</v>
      </c>
      <c r="AL181" s="301">
        <f>Plan!FZ46</f>
        <v>0</v>
      </c>
      <c r="AM181" s="301">
        <f>Plan!FZ47</f>
        <v>0</v>
      </c>
      <c r="AN181" s="301">
        <f>Plan!FZ48</f>
        <v>0</v>
      </c>
      <c r="AO181" s="301">
        <f>Plan!FZ49</f>
        <v>0</v>
      </c>
      <c r="AP181" s="301">
        <f>Plan!FZ50</f>
        <v>0</v>
      </c>
      <c r="AQ181" s="301">
        <f>Plan!FZ51</f>
        <v>0</v>
      </c>
      <c r="AR181" s="301">
        <f>Plan!FZ52</f>
        <v>0</v>
      </c>
      <c r="AS181" s="301">
        <f>Plan!FZ53</f>
        <v>0</v>
      </c>
      <c r="AT181" s="301">
        <f>Plan!FZ54</f>
        <v>0</v>
      </c>
      <c r="AU181" s="301">
        <f>Plan!FZ55</f>
        <v>0</v>
      </c>
      <c r="AV181" s="301">
        <f>Plan!FZ56</f>
        <v>0</v>
      </c>
      <c r="AW181" s="301">
        <f>Plan!FZ57</f>
        <v>0</v>
      </c>
      <c r="AX181" s="301">
        <f>Plan!FZ58</f>
        <v>0</v>
      </c>
      <c r="AY181" s="301">
        <f>Plan!FZ59</f>
        <v>0</v>
      </c>
      <c r="AZ181" s="301">
        <f>Plan!FZ60</f>
        <v>0</v>
      </c>
      <c r="BA181" s="301">
        <f>Plan!FZ61</f>
        <v>0</v>
      </c>
      <c r="BB181" s="301">
        <f>Plan!FZ62</f>
        <v>0</v>
      </c>
      <c r="BC181" s="301">
        <f>Plan!FZ63</f>
        <v>0</v>
      </c>
      <c r="BD181" s="301">
        <f>Plan!FZ64</f>
        <v>0</v>
      </c>
    </row>
    <row r="182" spans="1:56" ht="6" customHeight="1" x14ac:dyDescent="0.25">
      <c r="A182"/>
      <c r="B182" s="297">
        <f>COUNTIF(Feiertage!$H$3:$H$164,F182)</f>
        <v>0</v>
      </c>
      <c r="C182" s="298">
        <f t="shared" si="6"/>
        <v>2</v>
      </c>
      <c r="D182" s="298">
        <f t="shared" si="7"/>
        <v>6</v>
      </c>
      <c r="E182" s="302"/>
      <c r="F182" s="300">
        <f t="shared" si="8"/>
        <v>42913</v>
      </c>
      <c r="G182" s="301">
        <f>Plan!GA15</f>
        <v>0</v>
      </c>
      <c r="H182" s="301">
        <f>Plan!GA16</f>
        <v>0</v>
      </c>
      <c r="I182" s="301">
        <f>Plan!GA17</f>
        <v>0</v>
      </c>
      <c r="J182" s="301">
        <f>Plan!GA18</f>
        <v>0</v>
      </c>
      <c r="K182" s="301">
        <f>Plan!GA19</f>
        <v>0</v>
      </c>
      <c r="L182" s="301">
        <f>Plan!GA20</f>
        <v>0</v>
      </c>
      <c r="M182" s="301">
        <f>Plan!GA21</f>
        <v>0</v>
      </c>
      <c r="N182" s="301">
        <f>Plan!GA22</f>
        <v>0</v>
      </c>
      <c r="O182" s="301">
        <f>Plan!GA23</f>
        <v>0</v>
      </c>
      <c r="P182" s="301">
        <f>Plan!GA24</f>
        <v>0</v>
      </c>
      <c r="Q182" s="301">
        <f>Plan!GA25</f>
        <v>0</v>
      </c>
      <c r="R182" s="301">
        <f>Plan!GA26</f>
        <v>0</v>
      </c>
      <c r="S182" s="301">
        <f>Plan!GA27</f>
        <v>0</v>
      </c>
      <c r="T182" s="301">
        <f>Plan!GA28</f>
        <v>0</v>
      </c>
      <c r="U182" s="301">
        <f>Plan!GA29</f>
        <v>0</v>
      </c>
      <c r="V182" s="301">
        <f>Plan!GA30</f>
        <v>0</v>
      </c>
      <c r="W182" s="301">
        <f>Plan!GA31</f>
        <v>0</v>
      </c>
      <c r="X182" s="301">
        <f>Plan!GA32</f>
        <v>0</v>
      </c>
      <c r="Y182" s="301">
        <f>Plan!GA33</f>
        <v>0</v>
      </c>
      <c r="Z182" s="301">
        <f>Plan!GA34</f>
        <v>0</v>
      </c>
      <c r="AA182" s="301">
        <f>Plan!GA35</f>
        <v>0</v>
      </c>
      <c r="AB182" s="301">
        <f>Plan!GA36</f>
        <v>0</v>
      </c>
      <c r="AC182" s="301">
        <f>Plan!GA37</f>
        <v>0</v>
      </c>
      <c r="AD182" s="301">
        <f>Plan!GA38</f>
        <v>0</v>
      </c>
      <c r="AE182" s="301">
        <f>Plan!GA39</f>
        <v>0</v>
      </c>
      <c r="AF182" s="301">
        <f>Plan!GA40</f>
        <v>0</v>
      </c>
      <c r="AG182" s="301">
        <f>Plan!GA41</f>
        <v>0</v>
      </c>
      <c r="AH182" s="301">
        <f>Plan!GA42</f>
        <v>0</v>
      </c>
      <c r="AI182" s="301">
        <f>Plan!GA43</f>
        <v>0</v>
      </c>
      <c r="AJ182" s="301">
        <f>Plan!GA44</f>
        <v>0</v>
      </c>
      <c r="AK182" s="301">
        <f>Plan!GA45</f>
        <v>0</v>
      </c>
      <c r="AL182" s="301">
        <f>Plan!GA46</f>
        <v>0</v>
      </c>
      <c r="AM182" s="301">
        <f>Plan!GA47</f>
        <v>0</v>
      </c>
      <c r="AN182" s="301">
        <f>Plan!GA48</f>
        <v>0</v>
      </c>
      <c r="AO182" s="301">
        <f>Plan!GA49</f>
        <v>0</v>
      </c>
      <c r="AP182" s="301">
        <f>Plan!GA50</f>
        <v>0</v>
      </c>
      <c r="AQ182" s="301">
        <f>Plan!GA51</f>
        <v>0</v>
      </c>
      <c r="AR182" s="301">
        <f>Plan!GA52</f>
        <v>0</v>
      </c>
      <c r="AS182" s="301">
        <f>Plan!GA53</f>
        <v>0</v>
      </c>
      <c r="AT182" s="301">
        <f>Plan!GA54</f>
        <v>0</v>
      </c>
      <c r="AU182" s="301">
        <f>Plan!GA55</f>
        <v>0</v>
      </c>
      <c r="AV182" s="301">
        <f>Plan!GA56</f>
        <v>0</v>
      </c>
      <c r="AW182" s="301">
        <f>Plan!GA57</f>
        <v>0</v>
      </c>
      <c r="AX182" s="301">
        <f>Plan!GA58</f>
        <v>0</v>
      </c>
      <c r="AY182" s="301">
        <f>Plan!GA59</f>
        <v>0</v>
      </c>
      <c r="AZ182" s="301">
        <f>Plan!GA60</f>
        <v>0</v>
      </c>
      <c r="BA182" s="301">
        <f>Plan!GA61</f>
        <v>0</v>
      </c>
      <c r="BB182" s="301">
        <f>Plan!GA62</f>
        <v>0</v>
      </c>
      <c r="BC182" s="301">
        <f>Plan!GA63</f>
        <v>0</v>
      </c>
      <c r="BD182" s="301">
        <f>Plan!GA64</f>
        <v>0</v>
      </c>
    </row>
    <row r="183" spans="1:56" ht="6" customHeight="1" x14ac:dyDescent="0.25">
      <c r="A183"/>
      <c r="B183" s="297">
        <f>COUNTIF(Feiertage!$H$3:$H$164,F183)</f>
        <v>0</v>
      </c>
      <c r="C183" s="298">
        <f t="shared" si="6"/>
        <v>3</v>
      </c>
      <c r="D183" s="298">
        <f t="shared" si="7"/>
        <v>6</v>
      </c>
      <c r="E183" s="302"/>
      <c r="F183" s="300">
        <f t="shared" si="8"/>
        <v>42914</v>
      </c>
      <c r="G183" s="301">
        <f>Plan!GB15</f>
        <v>0</v>
      </c>
      <c r="H183" s="301">
        <f>Plan!GB16</f>
        <v>0</v>
      </c>
      <c r="I183" s="301">
        <f>Plan!GB17</f>
        <v>0</v>
      </c>
      <c r="J183" s="301">
        <f>Plan!GB18</f>
        <v>0</v>
      </c>
      <c r="K183" s="301">
        <f>Plan!GB19</f>
        <v>0</v>
      </c>
      <c r="L183" s="301">
        <f>Plan!GB20</f>
        <v>0</v>
      </c>
      <c r="M183" s="301">
        <f>Plan!GB21</f>
        <v>0</v>
      </c>
      <c r="N183" s="301">
        <f>Plan!GB22</f>
        <v>0</v>
      </c>
      <c r="O183" s="301">
        <f>Plan!GB23</f>
        <v>0</v>
      </c>
      <c r="P183" s="301">
        <f>Plan!GB24</f>
        <v>0</v>
      </c>
      <c r="Q183" s="301">
        <f>Plan!GB25</f>
        <v>0</v>
      </c>
      <c r="R183" s="301">
        <f>Plan!GB26</f>
        <v>0</v>
      </c>
      <c r="S183" s="301">
        <f>Plan!GB27</f>
        <v>0</v>
      </c>
      <c r="T183" s="301">
        <f>Plan!GB28</f>
        <v>0</v>
      </c>
      <c r="U183" s="301">
        <f>Plan!GB29</f>
        <v>0</v>
      </c>
      <c r="V183" s="301">
        <f>Plan!GB30</f>
        <v>0</v>
      </c>
      <c r="W183" s="301">
        <f>Plan!GB31</f>
        <v>0</v>
      </c>
      <c r="X183" s="301">
        <f>Plan!GB32</f>
        <v>0</v>
      </c>
      <c r="Y183" s="301">
        <f>Plan!GB33</f>
        <v>0</v>
      </c>
      <c r="Z183" s="301">
        <f>Plan!GB34</f>
        <v>0</v>
      </c>
      <c r="AA183" s="301">
        <f>Plan!GB35</f>
        <v>0</v>
      </c>
      <c r="AB183" s="301">
        <f>Plan!GB36</f>
        <v>0</v>
      </c>
      <c r="AC183" s="301">
        <f>Plan!GB37</f>
        <v>0</v>
      </c>
      <c r="AD183" s="301">
        <f>Plan!GB38</f>
        <v>0</v>
      </c>
      <c r="AE183" s="301">
        <f>Plan!GB39</f>
        <v>0</v>
      </c>
      <c r="AF183" s="301">
        <f>Plan!GB40</f>
        <v>0</v>
      </c>
      <c r="AG183" s="301">
        <f>Plan!GB41</f>
        <v>0</v>
      </c>
      <c r="AH183" s="301">
        <f>Plan!GB42</f>
        <v>0</v>
      </c>
      <c r="AI183" s="301">
        <f>Plan!GB43</f>
        <v>0</v>
      </c>
      <c r="AJ183" s="301">
        <f>Plan!GB44</f>
        <v>0</v>
      </c>
      <c r="AK183" s="301">
        <f>Plan!GB45</f>
        <v>0</v>
      </c>
      <c r="AL183" s="301">
        <f>Plan!GB46</f>
        <v>0</v>
      </c>
      <c r="AM183" s="301">
        <f>Plan!GB47</f>
        <v>0</v>
      </c>
      <c r="AN183" s="301">
        <f>Plan!GB48</f>
        <v>0</v>
      </c>
      <c r="AO183" s="301">
        <f>Plan!GB49</f>
        <v>0</v>
      </c>
      <c r="AP183" s="301">
        <f>Plan!GB50</f>
        <v>0</v>
      </c>
      <c r="AQ183" s="301">
        <f>Plan!GB51</f>
        <v>0</v>
      </c>
      <c r="AR183" s="301">
        <f>Plan!GB52</f>
        <v>0</v>
      </c>
      <c r="AS183" s="301">
        <f>Plan!GB53</f>
        <v>0</v>
      </c>
      <c r="AT183" s="301">
        <f>Plan!GB54</f>
        <v>0</v>
      </c>
      <c r="AU183" s="301">
        <f>Plan!GB55</f>
        <v>0</v>
      </c>
      <c r="AV183" s="301">
        <f>Plan!GB56</f>
        <v>0</v>
      </c>
      <c r="AW183" s="301">
        <f>Plan!GB57</f>
        <v>0</v>
      </c>
      <c r="AX183" s="301">
        <f>Plan!GB58</f>
        <v>0</v>
      </c>
      <c r="AY183" s="301">
        <f>Plan!GB59</f>
        <v>0</v>
      </c>
      <c r="AZ183" s="301">
        <f>Plan!GB60</f>
        <v>0</v>
      </c>
      <c r="BA183" s="301">
        <f>Plan!GB61</f>
        <v>0</v>
      </c>
      <c r="BB183" s="301">
        <f>Plan!GB62</f>
        <v>0</v>
      </c>
      <c r="BC183" s="301">
        <f>Plan!GB63</f>
        <v>0</v>
      </c>
      <c r="BD183" s="301">
        <f>Plan!GB64</f>
        <v>0</v>
      </c>
    </row>
    <row r="184" spans="1:56" ht="6" customHeight="1" x14ac:dyDescent="0.25">
      <c r="A184"/>
      <c r="B184" s="297">
        <f>COUNTIF(Feiertage!$H$3:$H$164,F184)</f>
        <v>0</v>
      </c>
      <c r="C184" s="298">
        <f t="shared" si="6"/>
        <v>4</v>
      </c>
      <c r="D184" s="298">
        <f t="shared" si="7"/>
        <v>6</v>
      </c>
      <c r="E184" s="302"/>
      <c r="F184" s="300">
        <f t="shared" si="8"/>
        <v>42915</v>
      </c>
      <c r="G184" s="301">
        <f>Plan!GC15</f>
        <v>0</v>
      </c>
      <c r="H184" s="301">
        <f>Plan!GC16</f>
        <v>0</v>
      </c>
      <c r="I184" s="301">
        <f>Plan!GC17</f>
        <v>0</v>
      </c>
      <c r="J184" s="301">
        <f>Plan!GC18</f>
        <v>0</v>
      </c>
      <c r="K184" s="301">
        <f>Plan!GC19</f>
        <v>0</v>
      </c>
      <c r="L184" s="301">
        <f>Plan!GC20</f>
        <v>0</v>
      </c>
      <c r="M184" s="301">
        <f>Plan!GC21</f>
        <v>0</v>
      </c>
      <c r="N184" s="301">
        <f>Plan!GC22</f>
        <v>0</v>
      </c>
      <c r="O184" s="301">
        <f>Plan!GC23</f>
        <v>0</v>
      </c>
      <c r="P184" s="301">
        <f>Plan!GC24</f>
        <v>0</v>
      </c>
      <c r="Q184" s="301">
        <f>Plan!GC25</f>
        <v>0</v>
      </c>
      <c r="R184" s="301">
        <f>Plan!GC26</f>
        <v>0</v>
      </c>
      <c r="S184" s="301">
        <f>Plan!GC27</f>
        <v>0</v>
      </c>
      <c r="T184" s="301">
        <f>Plan!GC28</f>
        <v>0</v>
      </c>
      <c r="U184" s="301">
        <f>Plan!GC29</f>
        <v>0</v>
      </c>
      <c r="V184" s="301">
        <f>Plan!GC30</f>
        <v>0</v>
      </c>
      <c r="W184" s="301">
        <f>Plan!GC31</f>
        <v>0</v>
      </c>
      <c r="X184" s="301">
        <f>Plan!GC32</f>
        <v>0</v>
      </c>
      <c r="Y184" s="301">
        <f>Plan!GC33</f>
        <v>0</v>
      </c>
      <c r="Z184" s="301">
        <f>Plan!GC34</f>
        <v>0</v>
      </c>
      <c r="AA184" s="301">
        <f>Plan!GC35</f>
        <v>0</v>
      </c>
      <c r="AB184" s="301">
        <f>Plan!GC36</f>
        <v>0</v>
      </c>
      <c r="AC184" s="301">
        <f>Plan!GC37</f>
        <v>0</v>
      </c>
      <c r="AD184" s="301">
        <f>Plan!GC38</f>
        <v>0</v>
      </c>
      <c r="AE184" s="301">
        <f>Plan!GC39</f>
        <v>0</v>
      </c>
      <c r="AF184" s="301">
        <f>Plan!GC40</f>
        <v>0</v>
      </c>
      <c r="AG184" s="301">
        <f>Plan!GC41</f>
        <v>0</v>
      </c>
      <c r="AH184" s="301">
        <f>Plan!GC42</f>
        <v>0</v>
      </c>
      <c r="AI184" s="301">
        <f>Plan!GC43</f>
        <v>0</v>
      </c>
      <c r="AJ184" s="301">
        <f>Plan!GC44</f>
        <v>0</v>
      </c>
      <c r="AK184" s="301">
        <f>Plan!GC45</f>
        <v>0</v>
      </c>
      <c r="AL184" s="301">
        <f>Plan!GC46</f>
        <v>0</v>
      </c>
      <c r="AM184" s="301">
        <f>Plan!GC47</f>
        <v>0</v>
      </c>
      <c r="AN184" s="301">
        <f>Plan!GC48</f>
        <v>0</v>
      </c>
      <c r="AO184" s="301">
        <f>Plan!GC49</f>
        <v>0</v>
      </c>
      <c r="AP184" s="301">
        <f>Plan!GC50</f>
        <v>0</v>
      </c>
      <c r="AQ184" s="301">
        <f>Plan!GC51</f>
        <v>0</v>
      </c>
      <c r="AR184" s="301">
        <f>Plan!GC52</f>
        <v>0</v>
      </c>
      <c r="AS184" s="301">
        <f>Plan!GC53</f>
        <v>0</v>
      </c>
      <c r="AT184" s="301">
        <f>Plan!GC54</f>
        <v>0</v>
      </c>
      <c r="AU184" s="301">
        <f>Plan!GC55</f>
        <v>0</v>
      </c>
      <c r="AV184" s="301">
        <f>Plan!GC56</f>
        <v>0</v>
      </c>
      <c r="AW184" s="301">
        <f>Plan!GC57</f>
        <v>0</v>
      </c>
      <c r="AX184" s="301">
        <f>Plan!GC58</f>
        <v>0</v>
      </c>
      <c r="AY184" s="301">
        <f>Plan!GC59</f>
        <v>0</v>
      </c>
      <c r="AZ184" s="301">
        <f>Plan!GC60</f>
        <v>0</v>
      </c>
      <c r="BA184" s="301">
        <f>Plan!GC61</f>
        <v>0</v>
      </c>
      <c r="BB184" s="301">
        <f>Plan!GC62</f>
        <v>0</v>
      </c>
      <c r="BC184" s="301">
        <f>Plan!GC63</f>
        <v>0</v>
      </c>
      <c r="BD184" s="301">
        <f>Plan!GC64</f>
        <v>0</v>
      </c>
    </row>
    <row r="185" spans="1:56" ht="6" customHeight="1" x14ac:dyDescent="0.25">
      <c r="A185"/>
      <c r="B185" s="297">
        <f>COUNTIF(Feiertage!$H$3:$H$164,F185)</f>
        <v>0</v>
      </c>
      <c r="C185" s="298">
        <f t="shared" si="6"/>
        <v>5</v>
      </c>
      <c r="D185" s="298">
        <f t="shared" si="7"/>
        <v>6</v>
      </c>
      <c r="E185" s="302"/>
      <c r="F185" s="300">
        <f>F184+1</f>
        <v>42916</v>
      </c>
      <c r="G185" s="301">
        <f>Plan!GD15</f>
        <v>0</v>
      </c>
      <c r="H185" s="301">
        <f>Plan!GD16</f>
        <v>0</v>
      </c>
      <c r="I185" s="301">
        <f>Plan!GD17</f>
        <v>0</v>
      </c>
      <c r="J185" s="301">
        <f>Plan!GD18</f>
        <v>0</v>
      </c>
      <c r="K185" s="301">
        <f>Plan!GD19</f>
        <v>0</v>
      </c>
      <c r="L185" s="301">
        <f>Plan!GD20</f>
        <v>0</v>
      </c>
      <c r="M185" s="301">
        <f>Plan!GD21</f>
        <v>0</v>
      </c>
      <c r="N185" s="301">
        <f>Plan!GD22</f>
        <v>0</v>
      </c>
      <c r="O185" s="301">
        <f>Plan!GD23</f>
        <v>0</v>
      </c>
      <c r="P185" s="301">
        <f>Plan!GD24</f>
        <v>0</v>
      </c>
      <c r="Q185" s="301">
        <f>Plan!GD25</f>
        <v>0</v>
      </c>
      <c r="R185" s="301">
        <f>Plan!GD26</f>
        <v>0</v>
      </c>
      <c r="S185" s="301">
        <f>Plan!GD27</f>
        <v>0</v>
      </c>
      <c r="T185" s="301">
        <f>Plan!GD28</f>
        <v>0</v>
      </c>
      <c r="U185" s="301">
        <f>Plan!GD29</f>
        <v>0</v>
      </c>
      <c r="V185" s="301">
        <f>Plan!GD30</f>
        <v>0</v>
      </c>
      <c r="W185" s="301">
        <f>Plan!GD31</f>
        <v>0</v>
      </c>
      <c r="X185" s="301">
        <f>Plan!GD32</f>
        <v>0</v>
      </c>
      <c r="Y185" s="301">
        <f>Plan!GD33</f>
        <v>0</v>
      </c>
      <c r="Z185" s="301">
        <f>Plan!GD34</f>
        <v>0</v>
      </c>
      <c r="AA185" s="301">
        <f>Plan!GD35</f>
        <v>0</v>
      </c>
      <c r="AB185" s="301">
        <f>Plan!GD36</f>
        <v>0</v>
      </c>
      <c r="AC185" s="301">
        <f>Plan!GD37</f>
        <v>0</v>
      </c>
      <c r="AD185" s="301">
        <f>Plan!GD38</f>
        <v>0</v>
      </c>
      <c r="AE185" s="301">
        <f>Plan!GD39</f>
        <v>0</v>
      </c>
      <c r="AF185" s="301">
        <f>Plan!GD40</f>
        <v>0</v>
      </c>
      <c r="AG185" s="301">
        <f>Plan!GD41</f>
        <v>0</v>
      </c>
      <c r="AH185" s="301">
        <f>Plan!GD42</f>
        <v>0</v>
      </c>
      <c r="AI185" s="301">
        <f>Plan!GD43</f>
        <v>0</v>
      </c>
      <c r="AJ185" s="301">
        <f>Plan!GD44</f>
        <v>0</v>
      </c>
      <c r="AK185" s="301">
        <f>Plan!GD45</f>
        <v>0</v>
      </c>
      <c r="AL185" s="301">
        <f>Plan!GD46</f>
        <v>0</v>
      </c>
      <c r="AM185" s="301">
        <f>Plan!GD47</f>
        <v>0</v>
      </c>
      <c r="AN185" s="301">
        <f>Plan!GD48</f>
        <v>0</v>
      </c>
      <c r="AO185" s="301">
        <f>Plan!GD49</f>
        <v>0</v>
      </c>
      <c r="AP185" s="301">
        <f>Plan!GD50</f>
        <v>0</v>
      </c>
      <c r="AQ185" s="301">
        <f>Plan!GD51</f>
        <v>0</v>
      </c>
      <c r="AR185" s="301">
        <f>Plan!GD52</f>
        <v>0</v>
      </c>
      <c r="AS185" s="301">
        <f>Plan!GD53</f>
        <v>0</v>
      </c>
      <c r="AT185" s="301">
        <f>Plan!GD54</f>
        <v>0</v>
      </c>
      <c r="AU185" s="301">
        <f>Plan!GD55</f>
        <v>0</v>
      </c>
      <c r="AV185" s="301">
        <f>Plan!GD56</f>
        <v>0</v>
      </c>
      <c r="AW185" s="301">
        <f>Plan!GD57</f>
        <v>0</v>
      </c>
      <c r="AX185" s="301">
        <f>Plan!GD58</f>
        <v>0</v>
      </c>
      <c r="AY185" s="301">
        <f>Plan!GD59</f>
        <v>0</v>
      </c>
      <c r="AZ185" s="301">
        <f>Plan!GD60</f>
        <v>0</v>
      </c>
      <c r="BA185" s="301">
        <f>Plan!GD61</f>
        <v>0</v>
      </c>
      <c r="BB185" s="301">
        <f>Plan!GD62</f>
        <v>0</v>
      </c>
      <c r="BC185" s="301">
        <f>Plan!GD63</f>
        <v>0</v>
      </c>
      <c r="BD185" s="301">
        <f>Plan!GD64</f>
        <v>0</v>
      </c>
    </row>
    <row r="186" spans="1:56" ht="6" customHeight="1" x14ac:dyDescent="0.25">
      <c r="A186"/>
      <c r="B186" s="297">
        <f>COUNTIF(Feiertage!$H$3:$H$164,F186)</f>
        <v>0</v>
      </c>
      <c r="C186" s="298">
        <f t="shared" si="6"/>
        <v>6</v>
      </c>
      <c r="D186" s="298">
        <f t="shared" si="7"/>
        <v>7</v>
      </c>
      <c r="E186" s="302"/>
      <c r="F186" s="300">
        <f t="shared" ref="F186:F249" si="9">F185+1</f>
        <v>42917</v>
      </c>
      <c r="G186" s="301">
        <f>Plan!GE15</f>
        <v>0</v>
      </c>
      <c r="H186" s="301">
        <f>Plan!GE16</f>
        <v>0</v>
      </c>
      <c r="I186" s="301">
        <f>Plan!GE17</f>
        <v>0</v>
      </c>
      <c r="J186" s="301">
        <f>Plan!GE18</f>
        <v>0</v>
      </c>
      <c r="K186" s="301">
        <f>Plan!GE19</f>
        <v>0</v>
      </c>
      <c r="L186" s="301">
        <f>Plan!GE20</f>
        <v>0</v>
      </c>
      <c r="M186" s="301">
        <f>Plan!GE21</f>
        <v>0</v>
      </c>
      <c r="N186" s="301">
        <f>Plan!GE22</f>
        <v>0</v>
      </c>
      <c r="O186" s="301">
        <f>Plan!GE23</f>
        <v>0</v>
      </c>
      <c r="P186" s="301">
        <f>Plan!GE24</f>
        <v>0</v>
      </c>
      <c r="Q186" s="301">
        <f>Plan!GE25</f>
        <v>0</v>
      </c>
      <c r="R186" s="301">
        <f>Plan!GE26</f>
        <v>0</v>
      </c>
      <c r="S186" s="301">
        <f>Plan!GE27</f>
        <v>0</v>
      </c>
      <c r="T186" s="301">
        <f>Plan!GE28</f>
        <v>0</v>
      </c>
      <c r="U186" s="301">
        <f>Plan!GE29</f>
        <v>0</v>
      </c>
      <c r="V186" s="301">
        <f>Plan!GE30</f>
        <v>0</v>
      </c>
      <c r="W186" s="301">
        <f>Plan!GE31</f>
        <v>0</v>
      </c>
      <c r="X186" s="301">
        <f>Plan!GE32</f>
        <v>0</v>
      </c>
      <c r="Y186" s="301">
        <f>Plan!GE33</f>
        <v>0</v>
      </c>
      <c r="Z186" s="301">
        <f>Plan!GE34</f>
        <v>0</v>
      </c>
      <c r="AA186" s="301">
        <f>Plan!GE35</f>
        <v>0</v>
      </c>
      <c r="AB186" s="301">
        <f>Plan!GE36</f>
        <v>0</v>
      </c>
      <c r="AC186" s="301">
        <f>Plan!GE37</f>
        <v>0</v>
      </c>
      <c r="AD186" s="301">
        <f>Plan!GE38</f>
        <v>0</v>
      </c>
      <c r="AE186" s="301">
        <f>Plan!GE39</f>
        <v>0</v>
      </c>
      <c r="AF186" s="301">
        <f>Plan!GE40</f>
        <v>0</v>
      </c>
      <c r="AG186" s="301">
        <f>Plan!GE41</f>
        <v>0</v>
      </c>
      <c r="AH186" s="301">
        <f>Plan!GE42</f>
        <v>0</v>
      </c>
      <c r="AI186" s="301">
        <f>Plan!GE43</f>
        <v>0</v>
      </c>
      <c r="AJ186" s="301">
        <f>Plan!GE44</f>
        <v>0</v>
      </c>
      <c r="AK186" s="301">
        <f>Plan!GE45</f>
        <v>0</v>
      </c>
      <c r="AL186" s="301">
        <f>Plan!GE46</f>
        <v>0</v>
      </c>
      <c r="AM186" s="301">
        <f>Plan!GE47</f>
        <v>0</v>
      </c>
      <c r="AN186" s="301">
        <f>Plan!GE48</f>
        <v>0</v>
      </c>
      <c r="AO186" s="301">
        <f>Plan!GE49</f>
        <v>0</v>
      </c>
      <c r="AP186" s="301">
        <f>Plan!GE50</f>
        <v>0</v>
      </c>
      <c r="AQ186" s="301">
        <f>Plan!GE51</f>
        <v>0</v>
      </c>
      <c r="AR186" s="301">
        <f>Plan!GE52</f>
        <v>0</v>
      </c>
      <c r="AS186" s="301">
        <f>Plan!GE53</f>
        <v>0</v>
      </c>
      <c r="AT186" s="301">
        <f>Plan!GE54</f>
        <v>0</v>
      </c>
      <c r="AU186" s="301">
        <f>Plan!GE55</f>
        <v>0</v>
      </c>
      <c r="AV186" s="301">
        <f>Plan!GE56</f>
        <v>0</v>
      </c>
      <c r="AW186" s="301">
        <f>Plan!GE57</f>
        <v>0</v>
      </c>
      <c r="AX186" s="301">
        <f>Plan!GE58</f>
        <v>0</v>
      </c>
      <c r="AY186" s="301">
        <f>Plan!GE59</f>
        <v>0</v>
      </c>
      <c r="AZ186" s="301">
        <f>Plan!GE60</f>
        <v>0</v>
      </c>
      <c r="BA186" s="301">
        <f>Plan!GE61</f>
        <v>0</v>
      </c>
      <c r="BB186" s="301">
        <f>Plan!GE62</f>
        <v>0</v>
      </c>
      <c r="BC186" s="301">
        <f>Plan!GE63</f>
        <v>0</v>
      </c>
      <c r="BD186" s="301">
        <f>Plan!GE64</f>
        <v>0</v>
      </c>
    </row>
    <row r="187" spans="1:56" ht="6" customHeight="1" x14ac:dyDescent="0.25">
      <c r="A187"/>
      <c r="B187" s="297">
        <f>COUNTIF(Feiertage!$H$3:$H$164,F187)</f>
        <v>0</v>
      </c>
      <c r="C187" s="298">
        <f t="shared" si="6"/>
        <v>7</v>
      </c>
      <c r="D187" s="298">
        <f t="shared" si="7"/>
        <v>7</v>
      </c>
      <c r="E187" s="302"/>
      <c r="F187" s="300">
        <f t="shared" si="9"/>
        <v>42918</v>
      </c>
      <c r="G187" s="301">
        <f>Plan!GF15</f>
        <v>0</v>
      </c>
      <c r="H187" s="301">
        <f>Plan!GF16</f>
        <v>0</v>
      </c>
      <c r="I187" s="301">
        <f>Plan!GF17</f>
        <v>0</v>
      </c>
      <c r="J187" s="301">
        <f>Plan!GF18</f>
        <v>0</v>
      </c>
      <c r="K187" s="301">
        <f>Plan!GF19</f>
        <v>0</v>
      </c>
      <c r="L187" s="301">
        <f>Plan!GF20</f>
        <v>0</v>
      </c>
      <c r="M187" s="301">
        <f>Plan!GF21</f>
        <v>0</v>
      </c>
      <c r="N187" s="301">
        <f>Plan!GF22</f>
        <v>0</v>
      </c>
      <c r="O187" s="301">
        <f>Plan!GF23</f>
        <v>0</v>
      </c>
      <c r="P187" s="301">
        <f>Plan!GF24</f>
        <v>0</v>
      </c>
      <c r="Q187" s="301">
        <f>Plan!GF25</f>
        <v>0</v>
      </c>
      <c r="R187" s="301">
        <f>Plan!GF26</f>
        <v>0</v>
      </c>
      <c r="S187" s="301">
        <f>Plan!GF27</f>
        <v>0</v>
      </c>
      <c r="T187" s="301">
        <f>Plan!GF28</f>
        <v>0</v>
      </c>
      <c r="U187" s="301">
        <f>Plan!GF29</f>
        <v>0</v>
      </c>
      <c r="V187" s="301">
        <f>Plan!GF30</f>
        <v>0</v>
      </c>
      <c r="W187" s="301">
        <f>Plan!GF31</f>
        <v>0</v>
      </c>
      <c r="X187" s="301">
        <f>Plan!GF32</f>
        <v>0</v>
      </c>
      <c r="Y187" s="301">
        <f>Plan!GF33</f>
        <v>0</v>
      </c>
      <c r="Z187" s="301">
        <f>Plan!GF34</f>
        <v>0</v>
      </c>
      <c r="AA187" s="301">
        <f>Plan!GF35</f>
        <v>0</v>
      </c>
      <c r="AB187" s="301">
        <f>Plan!GF36</f>
        <v>0</v>
      </c>
      <c r="AC187" s="301">
        <f>Plan!GF37</f>
        <v>0</v>
      </c>
      <c r="AD187" s="301">
        <f>Plan!GF38</f>
        <v>0</v>
      </c>
      <c r="AE187" s="301">
        <f>Plan!GF39</f>
        <v>0</v>
      </c>
      <c r="AF187" s="301">
        <f>Plan!GF40</f>
        <v>0</v>
      </c>
      <c r="AG187" s="301">
        <f>Plan!GF41</f>
        <v>0</v>
      </c>
      <c r="AH187" s="301">
        <f>Plan!GF42</f>
        <v>0</v>
      </c>
      <c r="AI187" s="301">
        <f>Plan!GF43</f>
        <v>0</v>
      </c>
      <c r="AJ187" s="301">
        <f>Plan!GF44</f>
        <v>0</v>
      </c>
      <c r="AK187" s="301">
        <f>Plan!GF45</f>
        <v>0</v>
      </c>
      <c r="AL187" s="301">
        <f>Plan!GF46</f>
        <v>0</v>
      </c>
      <c r="AM187" s="301">
        <f>Plan!GF47</f>
        <v>0</v>
      </c>
      <c r="AN187" s="301">
        <f>Plan!GF48</f>
        <v>0</v>
      </c>
      <c r="AO187" s="301">
        <f>Plan!GF49</f>
        <v>0</v>
      </c>
      <c r="AP187" s="301">
        <f>Plan!GF50</f>
        <v>0</v>
      </c>
      <c r="AQ187" s="301">
        <f>Plan!GF51</f>
        <v>0</v>
      </c>
      <c r="AR187" s="301">
        <f>Plan!GF52</f>
        <v>0</v>
      </c>
      <c r="AS187" s="301">
        <f>Plan!GF53</f>
        <v>0</v>
      </c>
      <c r="AT187" s="301">
        <f>Plan!GF54</f>
        <v>0</v>
      </c>
      <c r="AU187" s="301">
        <f>Plan!GF55</f>
        <v>0</v>
      </c>
      <c r="AV187" s="301">
        <f>Plan!GF56</f>
        <v>0</v>
      </c>
      <c r="AW187" s="301">
        <f>Plan!GF57</f>
        <v>0</v>
      </c>
      <c r="AX187" s="301">
        <f>Plan!GF58</f>
        <v>0</v>
      </c>
      <c r="AY187" s="301">
        <f>Plan!GF59</f>
        <v>0</v>
      </c>
      <c r="AZ187" s="301">
        <f>Plan!GF60</f>
        <v>0</v>
      </c>
      <c r="BA187" s="301">
        <f>Plan!GF61</f>
        <v>0</v>
      </c>
      <c r="BB187" s="301">
        <f>Plan!GF62</f>
        <v>0</v>
      </c>
      <c r="BC187" s="301">
        <f>Plan!GF63</f>
        <v>0</v>
      </c>
      <c r="BD187" s="301">
        <f>Plan!GF64</f>
        <v>0</v>
      </c>
    </row>
    <row r="188" spans="1:56" ht="6" customHeight="1" x14ac:dyDescent="0.25">
      <c r="A188"/>
      <c r="B188" s="297">
        <f>COUNTIF(Feiertage!$H$3:$H$164,F188)</f>
        <v>0</v>
      </c>
      <c r="C188" s="298">
        <f t="shared" si="6"/>
        <v>1</v>
      </c>
      <c r="D188" s="298">
        <f t="shared" si="7"/>
        <v>7</v>
      </c>
      <c r="E188" s="302"/>
      <c r="F188" s="300">
        <f t="shared" si="9"/>
        <v>42919</v>
      </c>
      <c r="G188" s="301">
        <f>Plan!GG15</f>
        <v>0</v>
      </c>
      <c r="H188" s="301">
        <f>Plan!GG16</f>
        <v>0</v>
      </c>
      <c r="I188" s="301">
        <f>Plan!GG17</f>
        <v>0</v>
      </c>
      <c r="J188" s="301">
        <f>Plan!GG18</f>
        <v>0</v>
      </c>
      <c r="K188" s="301">
        <f>Plan!GG19</f>
        <v>0</v>
      </c>
      <c r="L188" s="301">
        <f>Plan!GG20</f>
        <v>0</v>
      </c>
      <c r="M188" s="301">
        <f>Plan!GG21</f>
        <v>0</v>
      </c>
      <c r="N188" s="301">
        <f>Plan!GG22</f>
        <v>0</v>
      </c>
      <c r="O188" s="301">
        <f>Plan!GG23</f>
        <v>0</v>
      </c>
      <c r="P188" s="301">
        <f>Plan!GG24</f>
        <v>0</v>
      </c>
      <c r="Q188" s="301">
        <f>Plan!GG25</f>
        <v>0</v>
      </c>
      <c r="R188" s="301">
        <f>Plan!GG26</f>
        <v>0</v>
      </c>
      <c r="S188" s="301">
        <f>Plan!GG27</f>
        <v>0</v>
      </c>
      <c r="T188" s="301">
        <f>Plan!GG28</f>
        <v>0</v>
      </c>
      <c r="U188" s="301">
        <f>Plan!GG29</f>
        <v>0</v>
      </c>
      <c r="V188" s="301">
        <f>Plan!GG30</f>
        <v>0</v>
      </c>
      <c r="W188" s="301">
        <f>Plan!GG31</f>
        <v>0</v>
      </c>
      <c r="X188" s="301">
        <f>Plan!GG32</f>
        <v>0</v>
      </c>
      <c r="Y188" s="301">
        <f>Plan!GG33</f>
        <v>0</v>
      </c>
      <c r="Z188" s="301">
        <f>Plan!GG34</f>
        <v>0</v>
      </c>
      <c r="AA188" s="301">
        <f>Plan!GG35</f>
        <v>0</v>
      </c>
      <c r="AB188" s="301">
        <f>Plan!GG36</f>
        <v>0</v>
      </c>
      <c r="AC188" s="301">
        <f>Plan!GG37</f>
        <v>0</v>
      </c>
      <c r="AD188" s="301">
        <f>Plan!GG38</f>
        <v>0</v>
      </c>
      <c r="AE188" s="301">
        <f>Plan!GG39</f>
        <v>0</v>
      </c>
      <c r="AF188" s="301">
        <f>Plan!GG40</f>
        <v>0</v>
      </c>
      <c r="AG188" s="301">
        <f>Plan!GG41</f>
        <v>0</v>
      </c>
      <c r="AH188" s="301">
        <f>Plan!GG42</f>
        <v>0</v>
      </c>
      <c r="AI188" s="301">
        <f>Plan!GG43</f>
        <v>0</v>
      </c>
      <c r="AJ188" s="301">
        <f>Plan!GG44</f>
        <v>0</v>
      </c>
      <c r="AK188" s="301">
        <f>Plan!GG45</f>
        <v>0</v>
      </c>
      <c r="AL188" s="301">
        <f>Plan!GG46</f>
        <v>0</v>
      </c>
      <c r="AM188" s="301">
        <f>Plan!GG47</f>
        <v>0</v>
      </c>
      <c r="AN188" s="301">
        <f>Plan!GG48</f>
        <v>0</v>
      </c>
      <c r="AO188" s="301">
        <f>Plan!GG49</f>
        <v>0</v>
      </c>
      <c r="AP188" s="301">
        <f>Plan!GG50</f>
        <v>0</v>
      </c>
      <c r="AQ188" s="301">
        <f>Plan!GG51</f>
        <v>0</v>
      </c>
      <c r="AR188" s="301">
        <f>Plan!GG52</f>
        <v>0</v>
      </c>
      <c r="AS188" s="301">
        <f>Plan!GG53</f>
        <v>0</v>
      </c>
      <c r="AT188" s="301">
        <f>Plan!GG54</f>
        <v>0</v>
      </c>
      <c r="AU188" s="301">
        <f>Plan!GG55</f>
        <v>0</v>
      </c>
      <c r="AV188" s="301">
        <f>Plan!GG56</f>
        <v>0</v>
      </c>
      <c r="AW188" s="301">
        <f>Plan!GG57</f>
        <v>0</v>
      </c>
      <c r="AX188" s="301">
        <f>Plan!GG58</f>
        <v>0</v>
      </c>
      <c r="AY188" s="301">
        <f>Plan!GG59</f>
        <v>0</v>
      </c>
      <c r="AZ188" s="301">
        <f>Plan!GG60</f>
        <v>0</v>
      </c>
      <c r="BA188" s="301">
        <f>Plan!GG61</f>
        <v>0</v>
      </c>
      <c r="BB188" s="301">
        <f>Plan!GG62</f>
        <v>0</v>
      </c>
      <c r="BC188" s="301">
        <f>Plan!GG63</f>
        <v>0</v>
      </c>
      <c r="BD188" s="301">
        <f>Plan!GG64</f>
        <v>0</v>
      </c>
    </row>
    <row r="189" spans="1:56" ht="6" customHeight="1" x14ac:dyDescent="0.25">
      <c r="A189"/>
      <c r="B189" s="297">
        <f>COUNTIF(Feiertage!$H$3:$H$164,F189)</f>
        <v>0</v>
      </c>
      <c r="C189" s="298">
        <f t="shared" si="6"/>
        <v>2</v>
      </c>
      <c r="D189" s="298">
        <f t="shared" si="7"/>
        <v>7</v>
      </c>
      <c r="E189" s="302"/>
      <c r="F189" s="300">
        <f t="shared" si="9"/>
        <v>42920</v>
      </c>
      <c r="G189" s="301">
        <f>Plan!GH15</f>
        <v>0</v>
      </c>
      <c r="H189" s="301">
        <f>Plan!GH16</f>
        <v>0</v>
      </c>
      <c r="I189" s="301">
        <f>Plan!GH17</f>
        <v>0</v>
      </c>
      <c r="J189" s="301">
        <f>Plan!GH18</f>
        <v>0</v>
      </c>
      <c r="K189" s="301">
        <f>Plan!GH19</f>
        <v>0</v>
      </c>
      <c r="L189" s="301">
        <f>Plan!GH20</f>
        <v>0</v>
      </c>
      <c r="M189" s="301">
        <f>Plan!GH21</f>
        <v>0</v>
      </c>
      <c r="N189" s="301">
        <f>Plan!GH22</f>
        <v>0</v>
      </c>
      <c r="O189" s="301">
        <f>Plan!GH23</f>
        <v>0</v>
      </c>
      <c r="P189" s="301">
        <f>Plan!GH24</f>
        <v>0</v>
      </c>
      <c r="Q189" s="301">
        <f>Plan!GH25</f>
        <v>0</v>
      </c>
      <c r="R189" s="301">
        <f>Plan!GH26</f>
        <v>0</v>
      </c>
      <c r="S189" s="301">
        <f>Plan!GH27</f>
        <v>0</v>
      </c>
      <c r="T189" s="301">
        <f>Plan!GH28</f>
        <v>0</v>
      </c>
      <c r="U189" s="301">
        <f>Plan!GH29</f>
        <v>0</v>
      </c>
      <c r="V189" s="301">
        <f>Plan!GH30</f>
        <v>0</v>
      </c>
      <c r="W189" s="301">
        <f>Plan!GH31</f>
        <v>0</v>
      </c>
      <c r="X189" s="301">
        <f>Plan!GH32</f>
        <v>0</v>
      </c>
      <c r="Y189" s="301">
        <f>Plan!GH33</f>
        <v>0</v>
      </c>
      <c r="Z189" s="301">
        <f>Plan!GH34</f>
        <v>0</v>
      </c>
      <c r="AA189" s="301">
        <f>Plan!GH35</f>
        <v>0</v>
      </c>
      <c r="AB189" s="301">
        <f>Plan!GH36</f>
        <v>0</v>
      </c>
      <c r="AC189" s="301">
        <f>Plan!GH37</f>
        <v>0</v>
      </c>
      <c r="AD189" s="301">
        <f>Plan!GH38</f>
        <v>0</v>
      </c>
      <c r="AE189" s="301">
        <f>Plan!GH39</f>
        <v>0</v>
      </c>
      <c r="AF189" s="301">
        <f>Plan!GH40</f>
        <v>0</v>
      </c>
      <c r="AG189" s="301">
        <f>Plan!GH41</f>
        <v>0</v>
      </c>
      <c r="AH189" s="301">
        <f>Plan!GH42</f>
        <v>0</v>
      </c>
      <c r="AI189" s="301">
        <f>Plan!GH43</f>
        <v>0</v>
      </c>
      <c r="AJ189" s="301">
        <f>Plan!GH44</f>
        <v>0</v>
      </c>
      <c r="AK189" s="301">
        <f>Plan!GH45</f>
        <v>0</v>
      </c>
      <c r="AL189" s="301">
        <f>Plan!GH46</f>
        <v>0</v>
      </c>
      <c r="AM189" s="301">
        <f>Plan!GH47</f>
        <v>0</v>
      </c>
      <c r="AN189" s="301">
        <f>Plan!GH48</f>
        <v>0</v>
      </c>
      <c r="AO189" s="301">
        <f>Plan!GH49</f>
        <v>0</v>
      </c>
      <c r="AP189" s="301">
        <f>Plan!GH50</f>
        <v>0</v>
      </c>
      <c r="AQ189" s="301">
        <f>Plan!GH51</f>
        <v>0</v>
      </c>
      <c r="AR189" s="301">
        <f>Plan!GH52</f>
        <v>0</v>
      </c>
      <c r="AS189" s="301">
        <f>Plan!GH53</f>
        <v>0</v>
      </c>
      <c r="AT189" s="301">
        <f>Plan!GH54</f>
        <v>0</v>
      </c>
      <c r="AU189" s="301">
        <f>Plan!GH55</f>
        <v>0</v>
      </c>
      <c r="AV189" s="301">
        <f>Plan!GH56</f>
        <v>0</v>
      </c>
      <c r="AW189" s="301">
        <f>Plan!GH57</f>
        <v>0</v>
      </c>
      <c r="AX189" s="301">
        <f>Plan!GH58</f>
        <v>0</v>
      </c>
      <c r="AY189" s="301">
        <f>Plan!GH59</f>
        <v>0</v>
      </c>
      <c r="AZ189" s="301">
        <f>Plan!GH60</f>
        <v>0</v>
      </c>
      <c r="BA189" s="301">
        <f>Plan!GH61</f>
        <v>0</v>
      </c>
      <c r="BB189" s="301">
        <f>Plan!GH62</f>
        <v>0</v>
      </c>
      <c r="BC189" s="301">
        <f>Plan!GH63</f>
        <v>0</v>
      </c>
      <c r="BD189" s="301">
        <f>Plan!GH64</f>
        <v>0</v>
      </c>
    </row>
    <row r="190" spans="1:56" ht="6" customHeight="1" x14ac:dyDescent="0.25">
      <c r="A190"/>
      <c r="B190" s="297">
        <f>COUNTIF(Feiertage!$H$3:$H$164,F190)</f>
        <v>0</v>
      </c>
      <c r="C190" s="298">
        <f t="shared" si="6"/>
        <v>3</v>
      </c>
      <c r="D190" s="298">
        <f t="shared" si="7"/>
        <v>7</v>
      </c>
      <c r="E190" s="302"/>
      <c r="F190" s="300">
        <f t="shared" si="9"/>
        <v>42921</v>
      </c>
      <c r="G190" s="301">
        <f>Plan!GI15</f>
        <v>0</v>
      </c>
      <c r="H190" s="301">
        <f>Plan!GI16</f>
        <v>0</v>
      </c>
      <c r="I190" s="301">
        <f>Plan!GI17</f>
        <v>0</v>
      </c>
      <c r="J190" s="301">
        <f>Plan!GI18</f>
        <v>0</v>
      </c>
      <c r="K190" s="301">
        <f>Plan!GI19</f>
        <v>0</v>
      </c>
      <c r="L190" s="301">
        <f>Plan!GI20</f>
        <v>0</v>
      </c>
      <c r="M190" s="301">
        <f>Plan!GI21</f>
        <v>0</v>
      </c>
      <c r="N190" s="301">
        <f>Plan!GI22</f>
        <v>0</v>
      </c>
      <c r="O190" s="301">
        <f>Plan!GI23</f>
        <v>0</v>
      </c>
      <c r="P190" s="301">
        <f>Plan!GI24</f>
        <v>0</v>
      </c>
      <c r="Q190" s="301">
        <f>Plan!GI25</f>
        <v>0</v>
      </c>
      <c r="R190" s="301">
        <f>Plan!GI26</f>
        <v>0</v>
      </c>
      <c r="S190" s="301">
        <f>Plan!GI27</f>
        <v>0</v>
      </c>
      <c r="T190" s="301">
        <f>Plan!GI28</f>
        <v>0</v>
      </c>
      <c r="U190" s="301">
        <f>Plan!GI29</f>
        <v>0</v>
      </c>
      <c r="V190" s="301">
        <f>Plan!GI30</f>
        <v>0</v>
      </c>
      <c r="W190" s="301">
        <f>Plan!GI31</f>
        <v>0</v>
      </c>
      <c r="X190" s="301">
        <f>Plan!GI32</f>
        <v>0</v>
      </c>
      <c r="Y190" s="301">
        <f>Plan!GI33</f>
        <v>0</v>
      </c>
      <c r="Z190" s="301">
        <f>Plan!GI34</f>
        <v>0</v>
      </c>
      <c r="AA190" s="301">
        <f>Plan!GI35</f>
        <v>0</v>
      </c>
      <c r="AB190" s="301">
        <f>Plan!GI36</f>
        <v>0</v>
      </c>
      <c r="AC190" s="301">
        <f>Plan!GI37</f>
        <v>0</v>
      </c>
      <c r="AD190" s="301">
        <f>Plan!GI38</f>
        <v>0</v>
      </c>
      <c r="AE190" s="301">
        <f>Plan!GI39</f>
        <v>0</v>
      </c>
      <c r="AF190" s="301">
        <f>Plan!GI40</f>
        <v>0</v>
      </c>
      <c r="AG190" s="301">
        <f>Plan!GI41</f>
        <v>0</v>
      </c>
      <c r="AH190" s="301">
        <f>Plan!GI42</f>
        <v>0</v>
      </c>
      <c r="AI190" s="301">
        <f>Plan!GI43</f>
        <v>0</v>
      </c>
      <c r="AJ190" s="301">
        <f>Plan!GI44</f>
        <v>0</v>
      </c>
      <c r="AK190" s="301">
        <f>Plan!GI45</f>
        <v>0</v>
      </c>
      <c r="AL190" s="301">
        <f>Plan!GI46</f>
        <v>0</v>
      </c>
      <c r="AM190" s="301">
        <f>Plan!GI47</f>
        <v>0</v>
      </c>
      <c r="AN190" s="301">
        <f>Plan!GI48</f>
        <v>0</v>
      </c>
      <c r="AO190" s="301">
        <f>Plan!GI49</f>
        <v>0</v>
      </c>
      <c r="AP190" s="301">
        <f>Plan!GI50</f>
        <v>0</v>
      </c>
      <c r="AQ190" s="301">
        <f>Plan!GI51</f>
        <v>0</v>
      </c>
      <c r="AR190" s="301">
        <f>Plan!GI52</f>
        <v>0</v>
      </c>
      <c r="AS190" s="301">
        <f>Plan!GI53</f>
        <v>0</v>
      </c>
      <c r="AT190" s="301">
        <f>Plan!GI54</f>
        <v>0</v>
      </c>
      <c r="AU190" s="301">
        <f>Plan!GI55</f>
        <v>0</v>
      </c>
      <c r="AV190" s="301">
        <f>Plan!GI56</f>
        <v>0</v>
      </c>
      <c r="AW190" s="301">
        <f>Plan!GI57</f>
        <v>0</v>
      </c>
      <c r="AX190" s="301">
        <f>Plan!GI58</f>
        <v>0</v>
      </c>
      <c r="AY190" s="301">
        <f>Plan!GI59</f>
        <v>0</v>
      </c>
      <c r="AZ190" s="301">
        <f>Plan!GI60</f>
        <v>0</v>
      </c>
      <c r="BA190" s="301">
        <f>Plan!GI61</f>
        <v>0</v>
      </c>
      <c r="BB190" s="301">
        <f>Plan!GI62</f>
        <v>0</v>
      </c>
      <c r="BC190" s="301">
        <f>Plan!GI63</f>
        <v>0</v>
      </c>
      <c r="BD190" s="301">
        <f>Plan!GI64</f>
        <v>0</v>
      </c>
    </row>
    <row r="191" spans="1:56" ht="6" customHeight="1" x14ac:dyDescent="0.25">
      <c r="A191"/>
      <c r="B191" s="297">
        <f>COUNTIF(Feiertage!$H$3:$H$164,F191)</f>
        <v>0</v>
      </c>
      <c r="C191" s="298">
        <f t="shared" si="6"/>
        <v>4</v>
      </c>
      <c r="D191" s="298">
        <f t="shared" si="7"/>
        <v>7</v>
      </c>
      <c r="E191" s="302"/>
      <c r="F191" s="300">
        <f t="shared" si="9"/>
        <v>42922</v>
      </c>
      <c r="G191" s="301">
        <f>Plan!GJ15</f>
        <v>0</v>
      </c>
      <c r="H191" s="301">
        <f>Plan!GJ16</f>
        <v>0</v>
      </c>
      <c r="I191" s="301">
        <f>Plan!GJ17</f>
        <v>0</v>
      </c>
      <c r="J191" s="301">
        <f>Plan!GJ18</f>
        <v>0</v>
      </c>
      <c r="K191" s="301">
        <f>Plan!GJ19</f>
        <v>0</v>
      </c>
      <c r="L191" s="301">
        <f>Plan!GJ20</f>
        <v>0</v>
      </c>
      <c r="M191" s="301">
        <f>Plan!GJ21</f>
        <v>0</v>
      </c>
      <c r="N191" s="301">
        <f>Plan!GJ22</f>
        <v>0</v>
      </c>
      <c r="O191" s="301">
        <f>Plan!GJ23</f>
        <v>0</v>
      </c>
      <c r="P191" s="301">
        <f>Plan!GJ24</f>
        <v>0</v>
      </c>
      <c r="Q191" s="301">
        <f>Plan!GJ25</f>
        <v>0</v>
      </c>
      <c r="R191" s="301">
        <f>Plan!GJ26</f>
        <v>0</v>
      </c>
      <c r="S191" s="301">
        <f>Plan!GJ27</f>
        <v>0</v>
      </c>
      <c r="T191" s="301">
        <f>Plan!GJ28</f>
        <v>0</v>
      </c>
      <c r="U191" s="301">
        <f>Plan!GJ29</f>
        <v>0</v>
      </c>
      <c r="V191" s="301">
        <f>Plan!GJ30</f>
        <v>0</v>
      </c>
      <c r="W191" s="301">
        <f>Plan!GJ31</f>
        <v>0</v>
      </c>
      <c r="X191" s="301">
        <f>Plan!GJ32</f>
        <v>0</v>
      </c>
      <c r="Y191" s="301">
        <f>Plan!GJ33</f>
        <v>0</v>
      </c>
      <c r="Z191" s="301">
        <f>Plan!GJ34</f>
        <v>0</v>
      </c>
      <c r="AA191" s="301">
        <f>Plan!GJ35</f>
        <v>0</v>
      </c>
      <c r="AB191" s="301">
        <f>Plan!GJ36</f>
        <v>0</v>
      </c>
      <c r="AC191" s="301">
        <f>Plan!GJ37</f>
        <v>0</v>
      </c>
      <c r="AD191" s="301">
        <f>Plan!GJ38</f>
        <v>0</v>
      </c>
      <c r="AE191" s="301">
        <f>Plan!GJ39</f>
        <v>0</v>
      </c>
      <c r="AF191" s="301">
        <f>Plan!GJ40</f>
        <v>0</v>
      </c>
      <c r="AG191" s="301">
        <f>Plan!GJ41</f>
        <v>0</v>
      </c>
      <c r="AH191" s="301">
        <f>Plan!GJ42</f>
        <v>0</v>
      </c>
      <c r="AI191" s="301">
        <f>Plan!GJ43</f>
        <v>0</v>
      </c>
      <c r="AJ191" s="301">
        <f>Plan!GJ44</f>
        <v>0</v>
      </c>
      <c r="AK191" s="301">
        <f>Plan!GJ45</f>
        <v>0</v>
      </c>
      <c r="AL191" s="301">
        <f>Plan!GJ46</f>
        <v>0</v>
      </c>
      <c r="AM191" s="301">
        <f>Plan!GJ47</f>
        <v>0</v>
      </c>
      <c r="AN191" s="301">
        <f>Plan!GJ48</f>
        <v>0</v>
      </c>
      <c r="AO191" s="301">
        <f>Plan!GJ49</f>
        <v>0</v>
      </c>
      <c r="AP191" s="301">
        <f>Plan!GJ50</f>
        <v>0</v>
      </c>
      <c r="AQ191" s="301">
        <f>Plan!GJ51</f>
        <v>0</v>
      </c>
      <c r="AR191" s="301">
        <f>Plan!GJ52</f>
        <v>0</v>
      </c>
      <c r="AS191" s="301">
        <f>Plan!GJ53</f>
        <v>0</v>
      </c>
      <c r="AT191" s="301">
        <f>Plan!GJ54</f>
        <v>0</v>
      </c>
      <c r="AU191" s="301">
        <f>Plan!GJ55</f>
        <v>0</v>
      </c>
      <c r="AV191" s="301">
        <f>Plan!GJ56</f>
        <v>0</v>
      </c>
      <c r="AW191" s="301">
        <f>Plan!GJ57</f>
        <v>0</v>
      </c>
      <c r="AX191" s="301">
        <f>Plan!GJ58</f>
        <v>0</v>
      </c>
      <c r="AY191" s="301">
        <f>Plan!GJ59</f>
        <v>0</v>
      </c>
      <c r="AZ191" s="301">
        <f>Plan!GJ60</f>
        <v>0</v>
      </c>
      <c r="BA191" s="301">
        <f>Plan!GJ61</f>
        <v>0</v>
      </c>
      <c r="BB191" s="301">
        <f>Plan!GJ62</f>
        <v>0</v>
      </c>
      <c r="BC191" s="301">
        <f>Plan!GJ63</f>
        <v>0</v>
      </c>
      <c r="BD191" s="301">
        <f>Plan!GJ64</f>
        <v>0</v>
      </c>
    </row>
    <row r="192" spans="1:56" ht="6" customHeight="1" x14ac:dyDescent="0.25">
      <c r="A192"/>
      <c r="B192" s="297">
        <f>COUNTIF(Feiertage!$H$3:$H$164,F192)</f>
        <v>0</v>
      </c>
      <c r="C192" s="298">
        <f t="shared" si="6"/>
        <v>5</v>
      </c>
      <c r="D192" s="298">
        <f t="shared" si="7"/>
        <v>7</v>
      </c>
      <c r="E192" s="302"/>
      <c r="F192" s="300">
        <f t="shared" si="9"/>
        <v>42923</v>
      </c>
      <c r="G192" s="301">
        <f>Plan!GK15</f>
        <v>0</v>
      </c>
      <c r="H192" s="301">
        <f>Plan!GK16</f>
        <v>0</v>
      </c>
      <c r="I192" s="301">
        <f>Plan!GK17</f>
        <v>0</v>
      </c>
      <c r="J192" s="301">
        <f>Plan!GK18</f>
        <v>0</v>
      </c>
      <c r="K192" s="301">
        <f>Plan!GK19</f>
        <v>0</v>
      </c>
      <c r="L192" s="301">
        <f>Plan!GK20</f>
        <v>0</v>
      </c>
      <c r="M192" s="301">
        <f>Plan!GK21</f>
        <v>0</v>
      </c>
      <c r="N192" s="301">
        <f>Plan!GK22</f>
        <v>0</v>
      </c>
      <c r="O192" s="301">
        <f>Plan!GK23</f>
        <v>0</v>
      </c>
      <c r="P192" s="301">
        <f>Plan!GK24</f>
        <v>0</v>
      </c>
      <c r="Q192" s="301">
        <f>Plan!GK25</f>
        <v>0</v>
      </c>
      <c r="R192" s="301">
        <f>Plan!GK26</f>
        <v>0</v>
      </c>
      <c r="S192" s="301">
        <f>Plan!GK27</f>
        <v>0</v>
      </c>
      <c r="T192" s="301">
        <f>Plan!GK28</f>
        <v>0</v>
      </c>
      <c r="U192" s="301">
        <f>Plan!GK29</f>
        <v>0</v>
      </c>
      <c r="V192" s="301">
        <f>Plan!GK30</f>
        <v>0</v>
      </c>
      <c r="W192" s="301">
        <f>Plan!GK31</f>
        <v>0</v>
      </c>
      <c r="X192" s="301">
        <f>Plan!GK32</f>
        <v>0</v>
      </c>
      <c r="Y192" s="301">
        <f>Plan!GK33</f>
        <v>0</v>
      </c>
      <c r="Z192" s="301">
        <f>Plan!GK34</f>
        <v>0</v>
      </c>
      <c r="AA192" s="301">
        <f>Plan!GK35</f>
        <v>0</v>
      </c>
      <c r="AB192" s="301">
        <f>Plan!GK36</f>
        <v>0</v>
      </c>
      <c r="AC192" s="301">
        <f>Plan!GK37</f>
        <v>0</v>
      </c>
      <c r="AD192" s="301">
        <f>Plan!GK38</f>
        <v>0</v>
      </c>
      <c r="AE192" s="301">
        <f>Plan!GK39</f>
        <v>0</v>
      </c>
      <c r="AF192" s="301">
        <f>Plan!GK40</f>
        <v>0</v>
      </c>
      <c r="AG192" s="301">
        <f>Plan!GK41</f>
        <v>0</v>
      </c>
      <c r="AH192" s="301">
        <f>Plan!GK42</f>
        <v>0</v>
      </c>
      <c r="AI192" s="301">
        <f>Plan!GK43</f>
        <v>0</v>
      </c>
      <c r="AJ192" s="301">
        <f>Plan!GK44</f>
        <v>0</v>
      </c>
      <c r="AK192" s="301">
        <f>Plan!GK45</f>
        <v>0</v>
      </c>
      <c r="AL192" s="301">
        <f>Plan!GK46</f>
        <v>0</v>
      </c>
      <c r="AM192" s="301">
        <f>Plan!GK47</f>
        <v>0</v>
      </c>
      <c r="AN192" s="301">
        <f>Plan!GK48</f>
        <v>0</v>
      </c>
      <c r="AO192" s="301">
        <f>Plan!GK49</f>
        <v>0</v>
      </c>
      <c r="AP192" s="301">
        <f>Plan!GK50</f>
        <v>0</v>
      </c>
      <c r="AQ192" s="301">
        <f>Plan!GK51</f>
        <v>0</v>
      </c>
      <c r="AR192" s="301">
        <f>Plan!GK52</f>
        <v>0</v>
      </c>
      <c r="AS192" s="301">
        <f>Plan!GK53</f>
        <v>0</v>
      </c>
      <c r="AT192" s="301">
        <f>Plan!GK54</f>
        <v>0</v>
      </c>
      <c r="AU192" s="301">
        <f>Plan!GK55</f>
        <v>0</v>
      </c>
      <c r="AV192" s="301">
        <f>Plan!GK56</f>
        <v>0</v>
      </c>
      <c r="AW192" s="301">
        <f>Plan!GK57</f>
        <v>0</v>
      </c>
      <c r="AX192" s="301">
        <f>Plan!GK58</f>
        <v>0</v>
      </c>
      <c r="AY192" s="301">
        <f>Plan!GK59</f>
        <v>0</v>
      </c>
      <c r="AZ192" s="301">
        <f>Plan!GK60</f>
        <v>0</v>
      </c>
      <c r="BA192" s="301">
        <f>Plan!GK61</f>
        <v>0</v>
      </c>
      <c r="BB192" s="301">
        <f>Plan!GK62</f>
        <v>0</v>
      </c>
      <c r="BC192" s="301">
        <f>Plan!GK63</f>
        <v>0</v>
      </c>
      <c r="BD192" s="301">
        <f>Plan!GK64</f>
        <v>0</v>
      </c>
    </row>
    <row r="193" spans="1:56" ht="6" customHeight="1" x14ac:dyDescent="0.25">
      <c r="A193"/>
      <c r="B193" s="297">
        <f>COUNTIF(Feiertage!$H$3:$H$164,F193)</f>
        <v>0</v>
      </c>
      <c r="C193" s="298">
        <f t="shared" si="6"/>
        <v>6</v>
      </c>
      <c r="D193" s="298">
        <f t="shared" si="7"/>
        <v>7</v>
      </c>
      <c r="E193" s="302"/>
      <c r="F193" s="300">
        <f t="shared" si="9"/>
        <v>42924</v>
      </c>
      <c r="G193" s="301">
        <f>Plan!GL15</f>
        <v>0</v>
      </c>
      <c r="H193" s="301">
        <f>Plan!GL16</f>
        <v>0</v>
      </c>
      <c r="I193" s="301">
        <f>Plan!GL17</f>
        <v>0</v>
      </c>
      <c r="J193" s="301">
        <f>Plan!GL18</f>
        <v>0</v>
      </c>
      <c r="K193" s="301">
        <f>Plan!GL19</f>
        <v>0</v>
      </c>
      <c r="L193" s="301">
        <f>Plan!GL20</f>
        <v>0</v>
      </c>
      <c r="M193" s="301">
        <f>Plan!GL21</f>
        <v>0</v>
      </c>
      <c r="N193" s="301">
        <f>Plan!GL22</f>
        <v>0</v>
      </c>
      <c r="O193" s="301">
        <f>Plan!GL23</f>
        <v>0</v>
      </c>
      <c r="P193" s="301">
        <f>Plan!GL24</f>
        <v>0</v>
      </c>
      <c r="Q193" s="301">
        <f>Plan!GL25</f>
        <v>0</v>
      </c>
      <c r="R193" s="301">
        <f>Plan!GL26</f>
        <v>0</v>
      </c>
      <c r="S193" s="301">
        <f>Plan!GL27</f>
        <v>0</v>
      </c>
      <c r="T193" s="301">
        <f>Plan!GL28</f>
        <v>0</v>
      </c>
      <c r="U193" s="301">
        <f>Plan!GL29</f>
        <v>0</v>
      </c>
      <c r="V193" s="301">
        <f>Plan!GL30</f>
        <v>0</v>
      </c>
      <c r="W193" s="301">
        <f>Plan!GL31</f>
        <v>0</v>
      </c>
      <c r="X193" s="301">
        <f>Plan!GL32</f>
        <v>0</v>
      </c>
      <c r="Y193" s="301">
        <f>Plan!GL33</f>
        <v>0</v>
      </c>
      <c r="Z193" s="301">
        <f>Plan!GL34</f>
        <v>0</v>
      </c>
      <c r="AA193" s="301">
        <f>Plan!GL35</f>
        <v>0</v>
      </c>
      <c r="AB193" s="301">
        <f>Plan!GL36</f>
        <v>0</v>
      </c>
      <c r="AC193" s="301">
        <f>Plan!GL37</f>
        <v>0</v>
      </c>
      <c r="AD193" s="301">
        <f>Plan!GL38</f>
        <v>0</v>
      </c>
      <c r="AE193" s="301">
        <f>Plan!GL39</f>
        <v>0</v>
      </c>
      <c r="AF193" s="301">
        <f>Plan!GL40</f>
        <v>0</v>
      </c>
      <c r="AG193" s="301">
        <f>Plan!GL41</f>
        <v>0</v>
      </c>
      <c r="AH193" s="301">
        <f>Plan!GL42</f>
        <v>0</v>
      </c>
      <c r="AI193" s="301">
        <f>Plan!GL43</f>
        <v>0</v>
      </c>
      <c r="AJ193" s="301">
        <f>Plan!GL44</f>
        <v>0</v>
      </c>
      <c r="AK193" s="301">
        <f>Plan!GL45</f>
        <v>0</v>
      </c>
      <c r="AL193" s="301">
        <f>Plan!GL46</f>
        <v>0</v>
      </c>
      <c r="AM193" s="301">
        <f>Plan!GL47</f>
        <v>0</v>
      </c>
      <c r="AN193" s="301">
        <f>Plan!GL48</f>
        <v>0</v>
      </c>
      <c r="AO193" s="301">
        <f>Plan!GL49</f>
        <v>0</v>
      </c>
      <c r="AP193" s="301">
        <f>Plan!GL50</f>
        <v>0</v>
      </c>
      <c r="AQ193" s="301">
        <f>Plan!GL51</f>
        <v>0</v>
      </c>
      <c r="AR193" s="301">
        <f>Plan!GL52</f>
        <v>0</v>
      </c>
      <c r="AS193" s="301">
        <f>Plan!GL53</f>
        <v>0</v>
      </c>
      <c r="AT193" s="301">
        <f>Plan!GL54</f>
        <v>0</v>
      </c>
      <c r="AU193" s="301">
        <f>Plan!GL55</f>
        <v>0</v>
      </c>
      <c r="AV193" s="301">
        <f>Plan!GL56</f>
        <v>0</v>
      </c>
      <c r="AW193" s="301">
        <f>Plan!GL57</f>
        <v>0</v>
      </c>
      <c r="AX193" s="301">
        <f>Plan!GL58</f>
        <v>0</v>
      </c>
      <c r="AY193" s="301">
        <f>Plan!GL59</f>
        <v>0</v>
      </c>
      <c r="AZ193" s="301">
        <f>Plan!GL60</f>
        <v>0</v>
      </c>
      <c r="BA193" s="301">
        <f>Plan!GL61</f>
        <v>0</v>
      </c>
      <c r="BB193" s="301">
        <f>Plan!GL62</f>
        <v>0</v>
      </c>
      <c r="BC193" s="301">
        <f>Plan!GL63</f>
        <v>0</v>
      </c>
      <c r="BD193" s="301">
        <f>Plan!GL64</f>
        <v>0</v>
      </c>
    </row>
    <row r="194" spans="1:56" ht="6" customHeight="1" x14ac:dyDescent="0.25">
      <c r="A194"/>
      <c r="B194" s="297">
        <f>COUNTIF(Feiertage!$H$3:$H$164,F194)</f>
        <v>0</v>
      </c>
      <c r="C194" s="298">
        <f t="shared" si="6"/>
        <v>7</v>
      </c>
      <c r="D194" s="298">
        <f t="shared" si="7"/>
        <v>7</v>
      </c>
      <c r="E194" s="302"/>
      <c r="F194" s="300">
        <f t="shared" si="9"/>
        <v>42925</v>
      </c>
      <c r="G194" s="301">
        <f>Plan!GM15</f>
        <v>0</v>
      </c>
      <c r="H194" s="301">
        <f>Plan!GM16</f>
        <v>0</v>
      </c>
      <c r="I194" s="301">
        <f>Plan!GM17</f>
        <v>0</v>
      </c>
      <c r="J194" s="301">
        <f>Plan!GM18</f>
        <v>0</v>
      </c>
      <c r="K194" s="301">
        <f>Plan!GM19</f>
        <v>0</v>
      </c>
      <c r="L194" s="301">
        <f>Plan!GM20</f>
        <v>0</v>
      </c>
      <c r="M194" s="301">
        <f>Plan!GM21</f>
        <v>0</v>
      </c>
      <c r="N194" s="301">
        <f>Plan!GM22</f>
        <v>0</v>
      </c>
      <c r="O194" s="301">
        <f>Plan!GM23</f>
        <v>0</v>
      </c>
      <c r="P194" s="301">
        <f>Plan!GM24</f>
        <v>0</v>
      </c>
      <c r="Q194" s="301">
        <f>Plan!GM25</f>
        <v>0</v>
      </c>
      <c r="R194" s="301">
        <f>Plan!GM26</f>
        <v>0</v>
      </c>
      <c r="S194" s="301">
        <f>Plan!GM27</f>
        <v>0</v>
      </c>
      <c r="T194" s="301">
        <f>Plan!GM28</f>
        <v>0</v>
      </c>
      <c r="U194" s="301">
        <f>Plan!GM29</f>
        <v>0</v>
      </c>
      <c r="V194" s="301">
        <f>Plan!GM30</f>
        <v>0</v>
      </c>
      <c r="W194" s="301">
        <f>Plan!GM31</f>
        <v>0</v>
      </c>
      <c r="X194" s="301">
        <f>Plan!GM32</f>
        <v>0</v>
      </c>
      <c r="Y194" s="301">
        <f>Plan!GM33</f>
        <v>0</v>
      </c>
      <c r="Z194" s="301">
        <f>Plan!GM34</f>
        <v>0</v>
      </c>
      <c r="AA194" s="301">
        <f>Plan!GM35</f>
        <v>0</v>
      </c>
      <c r="AB194" s="301">
        <f>Plan!GM36</f>
        <v>0</v>
      </c>
      <c r="AC194" s="301">
        <f>Plan!GM37</f>
        <v>0</v>
      </c>
      <c r="AD194" s="301">
        <f>Plan!GM38</f>
        <v>0</v>
      </c>
      <c r="AE194" s="301">
        <f>Plan!GM39</f>
        <v>0</v>
      </c>
      <c r="AF194" s="301">
        <f>Plan!GM40</f>
        <v>0</v>
      </c>
      <c r="AG194" s="301">
        <f>Plan!GM41</f>
        <v>0</v>
      </c>
      <c r="AH194" s="301">
        <f>Plan!GM42</f>
        <v>0</v>
      </c>
      <c r="AI194" s="301">
        <f>Plan!GM43</f>
        <v>0</v>
      </c>
      <c r="AJ194" s="301">
        <f>Plan!GM44</f>
        <v>0</v>
      </c>
      <c r="AK194" s="301">
        <f>Plan!GM45</f>
        <v>0</v>
      </c>
      <c r="AL194" s="301">
        <f>Plan!GM46</f>
        <v>0</v>
      </c>
      <c r="AM194" s="301">
        <f>Plan!GM47</f>
        <v>0</v>
      </c>
      <c r="AN194" s="301">
        <f>Plan!GM48</f>
        <v>0</v>
      </c>
      <c r="AO194" s="301">
        <f>Plan!GM49</f>
        <v>0</v>
      </c>
      <c r="AP194" s="301">
        <f>Plan!GM50</f>
        <v>0</v>
      </c>
      <c r="AQ194" s="301">
        <f>Plan!GM51</f>
        <v>0</v>
      </c>
      <c r="AR194" s="301">
        <f>Plan!GM52</f>
        <v>0</v>
      </c>
      <c r="AS194" s="301">
        <f>Plan!GM53</f>
        <v>0</v>
      </c>
      <c r="AT194" s="301">
        <f>Plan!GM54</f>
        <v>0</v>
      </c>
      <c r="AU194" s="301">
        <f>Plan!GM55</f>
        <v>0</v>
      </c>
      <c r="AV194" s="301">
        <f>Plan!GM56</f>
        <v>0</v>
      </c>
      <c r="AW194" s="301">
        <f>Plan!GM57</f>
        <v>0</v>
      </c>
      <c r="AX194" s="301">
        <f>Plan!GM58</f>
        <v>0</v>
      </c>
      <c r="AY194" s="301">
        <f>Plan!GM59</f>
        <v>0</v>
      </c>
      <c r="AZ194" s="301">
        <f>Plan!GM60</f>
        <v>0</v>
      </c>
      <c r="BA194" s="301">
        <f>Plan!GM61</f>
        <v>0</v>
      </c>
      <c r="BB194" s="301">
        <f>Plan!GM62</f>
        <v>0</v>
      </c>
      <c r="BC194" s="301">
        <f>Plan!GM63</f>
        <v>0</v>
      </c>
      <c r="BD194" s="301">
        <f>Plan!GM64</f>
        <v>0</v>
      </c>
    </row>
    <row r="195" spans="1:56" ht="6" customHeight="1" x14ac:dyDescent="0.25">
      <c r="A195"/>
      <c r="B195" s="297">
        <f>COUNTIF(Feiertage!$H$3:$H$164,F195)</f>
        <v>0</v>
      </c>
      <c r="C195" s="298">
        <f t="shared" si="6"/>
        <v>1</v>
      </c>
      <c r="D195" s="298">
        <f t="shared" si="7"/>
        <v>7</v>
      </c>
      <c r="E195" s="302"/>
      <c r="F195" s="300">
        <f t="shared" si="9"/>
        <v>42926</v>
      </c>
      <c r="G195" s="301">
        <f>Plan!GN15</f>
        <v>0</v>
      </c>
      <c r="H195" s="301">
        <f>Plan!GN16</f>
        <v>0</v>
      </c>
      <c r="I195" s="301">
        <f>Plan!GN17</f>
        <v>0</v>
      </c>
      <c r="J195" s="301">
        <f>Plan!GN18</f>
        <v>0</v>
      </c>
      <c r="K195" s="301">
        <f>Plan!GN19</f>
        <v>0</v>
      </c>
      <c r="L195" s="301">
        <f>Plan!GN20</f>
        <v>0</v>
      </c>
      <c r="M195" s="301">
        <f>Plan!GN21</f>
        <v>0</v>
      </c>
      <c r="N195" s="301">
        <f>Plan!GN22</f>
        <v>0</v>
      </c>
      <c r="O195" s="301">
        <f>Plan!GN23</f>
        <v>0</v>
      </c>
      <c r="P195" s="301">
        <f>Plan!GN24</f>
        <v>0</v>
      </c>
      <c r="Q195" s="301">
        <f>Plan!GN25</f>
        <v>0</v>
      </c>
      <c r="R195" s="301">
        <f>Plan!GN26</f>
        <v>0</v>
      </c>
      <c r="S195" s="301">
        <f>Plan!GN27</f>
        <v>0</v>
      </c>
      <c r="T195" s="301">
        <f>Plan!GN28</f>
        <v>0</v>
      </c>
      <c r="U195" s="301">
        <f>Plan!GN29</f>
        <v>0</v>
      </c>
      <c r="V195" s="301">
        <f>Plan!GN30</f>
        <v>0</v>
      </c>
      <c r="W195" s="301">
        <f>Plan!GN31</f>
        <v>0</v>
      </c>
      <c r="X195" s="301">
        <f>Plan!GN32</f>
        <v>0</v>
      </c>
      <c r="Y195" s="301">
        <f>Plan!GN33</f>
        <v>0</v>
      </c>
      <c r="Z195" s="301">
        <f>Plan!GN34</f>
        <v>0</v>
      </c>
      <c r="AA195" s="301">
        <f>Plan!GN35</f>
        <v>0</v>
      </c>
      <c r="AB195" s="301">
        <f>Plan!GN36</f>
        <v>0</v>
      </c>
      <c r="AC195" s="301">
        <f>Plan!GN37</f>
        <v>0</v>
      </c>
      <c r="AD195" s="301">
        <f>Plan!GN38</f>
        <v>0</v>
      </c>
      <c r="AE195" s="301">
        <f>Plan!GN39</f>
        <v>0</v>
      </c>
      <c r="AF195" s="301">
        <f>Plan!GN40</f>
        <v>0</v>
      </c>
      <c r="AG195" s="301">
        <f>Plan!GN41</f>
        <v>0</v>
      </c>
      <c r="AH195" s="301">
        <f>Plan!GN42</f>
        <v>0</v>
      </c>
      <c r="AI195" s="301">
        <f>Plan!GN43</f>
        <v>0</v>
      </c>
      <c r="AJ195" s="301">
        <f>Plan!GN44</f>
        <v>0</v>
      </c>
      <c r="AK195" s="301">
        <f>Plan!GN45</f>
        <v>0</v>
      </c>
      <c r="AL195" s="301">
        <f>Plan!GN46</f>
        <v>0</v>
      </c>
      <c r="AM195" s="301">
        <f>Plan!GN47</f>
        <v>0</v>
      </c>
      <c r="AN195" s="301">
        <f>Plan!GN48</f>
        <v>0</v>
      </c>
      <c r="AO195" s="301">
        <f>Plan!GN49</f>
        <v>0</v>
      </c>
      <c r="AP195" s="301">
        <f>Plan!GN50</f>
        <v>0</v>
      </c>
      <c r="AQ195" s="301">
        <f>Plan!GN51</f>
        <v>0</v>
      </c>
      <c r="AR195" s="301">
        <f>Plan!GN52</f>
        <v>0</v>
      </c>
      <c r="AS195" s="301">
        <f>Plan!GN53</f>
        <v>0</v>
      </c>
      <c r="AT195" s="301">
        <f>Plan!GN54</f>
        <v>0</v>
      </c>
      <c r="AU195" s="301">
        <f>Plan!GN55</f>
        <v>0</v>
      </c>
      <c r="AV195" s="301">
        <f>Plan!GN56</f>
        <v>0</v>
      </c>
      <c r="AW195" s="301">
        <f>Plan!GN57</f>
        <v>0</v>
      </c>
      <c r="AX195" s="301">
        <f>Plan!GN58</f>
        <v>0</v>
      </c>
      <c r="AY195" s="301">
        <f>Plan!GN59</f>
        <v>0</v>
      </c>
      <c r="AZ195" s="301">
        <f>Plan!GN60</f>
        <v>0</v>
      </c>
      <c r="BA195" s="301">
        <f>Plan!GN61</f>
        <v>0</v>
      </c>
      <c r="BB195" s="301">
        <f>Plan!GN62</f>
        <v>0</v>
      </c>
      <c r="BC195" s="301">
        <f>Plan!GN63</f>
        <v>0</v>
      </c>
      <c r="BD195" s="301">
        <f>Plan!GN64</f>
        <v>0</v>
      </c>
    </row>
    <row r="196" spans="1:56" ht="6" customHeight="1" x14ac:dyDescent="0.25">
      <c r="A196"/>
      <c r="B196" s="297">
        <f>COUNTIF(Feiertage!$H$3:$H$164,F196)</f>
        <v>0</v>
      </c>
      <c r="C196" s="298">
        <f t="shared" si="6"/>
        <v>2</v>
      </c>
      <c r="D196" s="298">
        <f t="shared" si="7"/>
        <v>7</v>
      </c>
      <c r="E196" s="302"/>
      <c r="F196" s="300">
        <f t="shared" si="9"/>
        <v>42927</v>
      </c>
      <c r="G196" s="301">
        <f>Plan!GO15</f>
        <v>0</v>
      </c>
      <c r="H196" s="301">
        <f>Plan!GO16</f>
        <v>0</v>
      </c>
      <c r="I196" s="301">
        <f>Plan!GO17</f>
        <v>0</v>
      </c>
      <c r="J196" s="301">
        <f>Plan!GO18</f>
        <v>0</v>
      </c>
      <c r="K196" s="301">
        <f>Plan!GO19</f>
        <v>0</v>
      </c>
      <c r="L196" s="301">
        <f>Plan!GO20</f>
        <v>0</v>
      </c>
      <c r="M196" s="301">
        <f>Plan!GO21</f>
        <v>0</v>
      </c>
      <c r="N196" s="301">
        <f>Plan!GO22</f>
        <v>0</v>
      </c>
      <c r="O196" s="301">
        <f>Plan!GO23</f>
        <v>0</v>
      </c>
      <c r="P196" s="301">
        <f>Plan!GO24</f>
        <v>0</v>
      </c>
      <c r="Q196" s="301">
        <f>Plan!GO25</f>
        <v>0</v>
      </c>
      <c r="R196" s="301">
        <f>Plan!GO26</f>
        <v>0</v>
      </c>
      <c r="S196" s="301">
        <f>Plan!GO27</f>
        <v>0</v>
      </c>
      <c r="T196" s="301">
        <f>Plan!GO28</f>
        <v>0</v>
      </c>
      <c r="U196" s="301">
        <f>Plan!GO29</f>
        <v>0</v>
      </c>
      <c r="V196" s="301">
        <f>Plan!GO30</f>
        <v>0</v>
      </c>
      <c r="W196" s="301">
        <f>Plan!GO31</f>
        <v>0</v>
      </c>
      <c r="X196" s="301">
        <f>Plan!GO32</f>
        <v>0</v>
      </c>
      <c r="Y196" s="301">
        <f>Plan!GO33</f>
        <v>0</v>
      </c>
      <c r="Z196" s="301">
        <f>Plan!GO34</f>
        <v>0</v>
      </c>
      <c r="AA196" s="301">
        <f>Plan!GO35</f>
        <v>0</v>
      </c>
      <c r="AB196" s="301">
        <f>Plan!GO36</f>
        <v>0</v>
      </c>
      <c r="AC196" s="301">
        <f>Plan!GO37</f>
        <v>0</v>
      </c>
      <c r="AD196" s="301">
        <f>Plan!GO38</f>
        <v>0</v>
      </c>
      <c r="AE196" s="301">
        <f>Plan!GO39</f>
        <v>0</v>
      </c>
      <c r="AF196" s="301">
        <f>Plan!GO40</f>
        <v>0</v>
      </c>
      <c r="AG196" s="301">
        <f>Plan!GO41</f>
        <v>0</v>
      </c>
      <c r="AH196" s="301">
        <f>Plan!GO42</f>
        <v>0</v>
      </c>
      <c r="AI196" s="301">
        <f>Plan!GO43</f>
        <v>0</v>
      </c>
      <c r="AJ196" s="301">
        <f>Plan!GO44</f>
        <v>0</v>
      </c>
      <c r="AK196" s="301">
        <f>Plan!GO45</f>
        <v>0</v>
      </c>
      <c r="AL196" s="301">
        <f>Plan!GO46</f>
        <v>0</v>
      </c>
      <c r="AM196" s="301">
        <f>Plan!GO47</f>
        <v>0</v>
      </c>
      <c r="AN196" s="301">
        <f>Plan!GO48</f>
        <v>0</v>
      </c>
      <c r="AO196" s="301">
        <f>Plan!GO49</f>
        <v>0</v>
      </c>
      <c r="AP196" s="301">
        <f>Plan!GO50</f>
        <v>0</v>
      </c>
      <c r="AQ196" s="301">
        <f>Plan!GO51</f>
        <v>0</v>
      </c>
      <c r="AR196" s="301">
        <f>Plan!GO52</f>
        <v>0</v>
      </c>
      <c r="AS196" s="301">
        <f>Plan!GO53</f>
        <v>0</v>
      </c>
      <c r="AT196" s="301">
        <f>Plan!GO54</f>
        <v>0</v>
      </c>
      <c r="AU196" s="301">
        <f>Plan!GO55</f>
        <v>0</v>
      </c>
      <c r="AV196" s="301">
        <f>Plan!GO56</f>
        <v>0</v>
      </c>
      <c r="AW196" s="301">
        <f>Plan!GO57</f>
        <v>0</v>
      </c>
      <c r="AX196" s="301">
        <f>Plan!GO58</f>
        <v>0</v>
      </c>
      <c r="AY196" s="301">
        <f>Plan!GO59</f>
        <v>0</v>
      </c>
      <c r="AZ196" s="301">
        <f>Plan!GO60</f>
        <v>0</v>
      </c>
      <c r="BA196" s="301">
        <f>Plan!GO61</f>
        <v>0</v>
      </c>
      <c r="BB196" s="301">
        <f>Plan!GO62</f>
        <v>0</v>
      </c>
      <c r="BC196" s="301">
        <f>Plan!GO63</f>
        <v>0</v>
      </c>
      <c r="BD196" s="301">
        <f>Plan!GO64</f>
        <v>0</v>
      </c>
    </row>
    <row r="197" spans="1:56" ht="6" customHeight="1" x14ac:dyDescent="0.25">
      <c r="A197"/>
      <c r="B197" s="297">
        <f>COUNTIF(Feiertage!$H$3:$H$164,F197)</f>
        <v>0</v>
      </c>
      <c r="C197" s="298">
        <f t="shared" ref="C197:C260" si="10">IF(F197="","",WEEKDAY(F197,2))</f>
        <v>3</v>
      </c>
      <c r="D197" s="298">
        <f t="shared" ref="D197:D260" si="11">IF(F197="","",MONTH(F197))</f>
        <v>7</v>
      </c>
      <c r="E197" s="302"/>
      <c r="F197" s="300">
        <f t="shared" si="9"/>
        <v>42928</v>
      </c>
      <c r="G197" s="301">
        <f>Plan!GP15</f>
        <v>0</v>
      </c>
      <c r="H197" s="301">
        <f>Plan!GP16</f>
        <v>0</v>
      </c>
      <c r="I197" s="301">
        <f>Plan!GP17</f>
        <v>0</v>
      </c>
      <c r="J197" s="301">
        <f>Plan!GP18</f>
        <v>0</v>
      </c>
      <c r="K197" s="301">
        <f>Plan!GP19</f>
        <v>0</v>
      </c>
      <c r="L197" s="301">
        <f>Plan!GP20</f>
        <v>0</v>
      </c>
      <c r="M197" s="301">
        <f>Plan!GP21</f>
        <v>0</v>
      </c>
      <c r="N197" s="301">
        <f>Plan!GP22</f>
        <v>0</v>
      </c>
      <c r="O197" s="301">
        <f>Plan!GP23</f>
        <v>0</v>
      </c>
      <c r="P197" s="301">
        <f>Plan!GP24</f>
        <v>0</v>
      </c>
      <c r="Q197" s="301">
        <f>Plan!GP25</f>
        <v>0</v>
      </c>
      <c r="R197" s="301">
        <f>Plan!GP26</f>
        <v>0</v>
      </c>
      <c r="S197" s="301">
        <f>Plan!GP27</f>
        <v>0</v>
      </c>
      <c r="T197" s="301">
        <f>Plan!GP28</f>
        <v>0</v>
      </c>
      <c r="U197" s="301">
        <f>Plan!GP29</f>
        <v>0</v>
      </c>
      <c r="V197" s="301">
        <f>Plan!GP30</f>
        <v>0</v>
      </c>
      <c r="W197" s="301">
        <f>Plan!GP31</f>
        <v>0</v>
      </c>
      <c r="X197" s="301">
        <f>Plan!GP32</f>
        <v>0</v>
      </c>
      <c r="Y197" s="301">
        <f>Plan!GP33</f>
        <v>0</v>
      </c>
      <c r="Z197" s="301">
        <f>Plan!GP34</f>
        <v>0</v>
      </c>
      <c r="AA197" s="301">
        <f>Plan!GP35</f>
        <v>0</v>
      </c>
      <c r="AB197" s="301">
        <f>Plan!GP36</f>
        <v>0</v>
      </c>
      <c r="AC197" s="301">
        <f>Plan!GP37</f>
        <v>0</v>
      </c>
      <c r="AD197" s="301">
        <f>Plan!GP38</f>
        <v>0</v>
      </c>
      <c r="AE197" s="301">
        <f>Plan!GP39</f>
        <v>0</v>
      </c>
      <c r="AF197" s="301">
        <f>Plan!GP40</f>
        <v>0</v>
      </c>
      <c r="AG197" s="301">
        <f>Plan!GP41</f>
        <v>0</v>
      </c>
      <c r="AH197" s="301">
        <f>Plan!GP42</f>
        <v>0</v>
      </c>
      <c r="AI197" s="301">
        <f>Plan!GP43</f>
        <v>0</v>
      </c>
      <c r="AJ197" s="301">
        <f>Plan!GP44</f>
        <v>0</v>
      </c>
      <c r="AK197" s="301">
        <f>Plan!GP45</f>
        <v>0</v>
      </c>
      <c r="AL197" s="301">
        <f>Plan!GP46</f>
        <v>0</v>
      </c>
      <c r="AM197" s="301">
        <f>Plan!GP47</f>
        <v>0</v>
      </c>
      <c r="AN197" s="301">
        <f>Plan!GP48</f>
        <v>0</v>
      </c>
      <c r="AO197" s="301">
        <f>Plan!GP49</f>
        <v>0</v>
      </c>
      <c r="AP197" s="301">
        <f>Plan!GP50</f>
        <v>0</v>
      </c>
      <c r="AQ197" s="301">
        <f>Plan!GP51</f>
        <v>0</v>
      </c>
      <c r="AR197" s="301">
        <f>Plan!GP52</f>
        <v>0</v>
      </c>
      <c r="AS197" s="301">
        <f>Plan!GP53</f>
        <v>0</v>
      </c>
      <c r="AT197" s="301">
        <f>Plan!GP54</f>
        <v>0</v>
      </c>
      <c r="AU197" s="301">
        <f>Plan!GP55</f>
        <v>0</v>
      </c>
      <c r="AV197" s="301">
        <f>Plan!GP56</f>
        <v>0</v>
      </c>
      <c r="AW197" s="301">
        <f>Plan!GP57</f>
        <v>0</v>
      </c>
      <c r="AX197" s="301">
        <f>Plan!GP58</f>
        <v>0</v>
      </c>
      <c r="AY197" s="301">
        <f>Plan!GP59</f>
        <v>0</v>
      </c>
      <c r="AZ197" s="301">
        <f>Plan!GP60</f>
        <v>0</v>
      </c>
      <c r="BA197" s="301">
        <f>Plan!GP61</f>
        <v>0</v>
      </c>
      <c r="BB197" s="301">
        <f>Plan!GP62</f>
        <v>0</v>
      </c>
      <c r="BC197" s="301">
        <f>Plan!GP63</f>
        <v>0</v>
      </c>
      <c r="BD197" s="301">
        <f>Plan!GP64</f>
        <v>0</v>
      </c>
    </row>
    <row r="198" spans="1:56" ht="6" customHeight="1" x14ac:dyDescent="0.25">
      <c r="A198"/>
      <c r="B198" s="297">
        <f>COUNTIF(Feiertage!$H$3:$H$164,F198)</f>
        <v>0</v>
      </c>
      <c r="C198" s="298">
        <f t="shared" si="10"/>
        <v>4</v>
      </c>
      <c r="D198" s="298">
        <f t="shared" si="11"/>
        <v>7</v>
      </c>
      <c r="E198" s="302" t="s">
        <v>167</v>
      </c>
      <c r="F198" s="300">
        <f t="shared" si="9"/>
        <v>42929</v>
      </c>
      <c r="G198" s="301">
        <f>Plan!GQ15</f>
        <v>0</v>
      </c>
      <c r="H198" s="301">
        <f>Plan!GQ16</f>
        <v>0</v>
      </c>
      <c r="I198" s="301">
        <f>Plan!GQ17</f>
        <v>0</v>
      </c>
      <c r="J198" s="301">
        <f>Plan!GQ18</f>
        <v>0</v>
      </c>
      <c r="K198" s="301">
        <f>Plan!GQ19</f>
        <v>0</v>
      </c>
      <c r="L198" s="301">
        <f>Plan!GQ20</f>
        <v>0</v>
      </c>
      <c r="M198" s="301">
        <f>Plan!GQ21</f>
        <v>0</v>
      </c>
      <c r="N198" s="301">
        <f>Plan!GQ22</f>
        <v>0</v>
      </c>
      <c r="O198" s="301">
        <f>Plan!GQ23</f>
        <v>0</v>
      </c>
      <c r="P198" s="301">
        <f>Plan!GQ24</f>
        <v>0</v>
      </c>
      <c r="Q198" s="301">
        <f>Plan!GQ25</f>
        <v>0</v>
      </c>
      <c r="R198" s="301">
        <f>Plan!GQ26</f>
        <v>0</v>
      </c>
      <c r="S198" s="301">
        <f>Plan!GQ27</f>
        <v>0</v>
      </c>
      <c r="T198" s="301">
        <f>Plan!GQ28</f>
        <v>0</v>
      </c>
      <c r="U198" s="301">
        <f>Plan!GQ29</f>
        <v>0</v>
      </c>
      <c r="V198" s="301">
        <f>Plan!GQ30</f>
        <v>0</v>
      </c>
      <c r="W198" s="301">
        <f>Plan!GQ31</f>
        <v>0</v>
      </c>
      <c r="X198" s="301">
        <f>Plan!GQ32</f>
        <v>0</v>
      </c>
      <c r="Y198" s="301">
        <f>Plan!GQ33</f>
        <v>0</v>
      </c>
      <c r="Z198" s="301">
        <f>Plan!GQ34</f>
        <v>0</v>
      </c>
      <c r="AA198" s="301">
        <f>Plan!GQ35</f>
        <v>0</v>
      </c>
      <c r="AB198" s="301">
        <f>Plan!GQ36</f>
        <v>0</v>
      </c>
      <c r="AC198" s="301">
        <f>Plan!GQ37</f>
        <v>0</v>
      </c>
      <c r="AD198" s="301">
        <f>Plan!GQ38</f>
        <v>0</v>
      </c>
      <c r="AE198" s="301">
        <f>Plan!GQ39</f>
        <v>0</v>
      </c>
      <c r="AF198" s="301">
        <f>Plan!GQ40</f>
        <v>0</v>
      </c>
      <c r="AG198" s="301">
        <f>Plan!GQ41</f>
        <v>0</v>
      </c>
      <c r="AH198" s="301">
        <f>Plan!GQ42</f>
        <v>0</v>
      </c>
      <c r="AI198" s="301">
        <f>Plan!GQ43</f>
        <v>0</v>
      </c>
      <c r="AJ198" s="301">
        <f>Plan!GQ44</f>
        <v>0</v>
      </c>
      <c r="AK198" s="301">
        <f>Plan!GQ45</f>
        <v>0</v>
      </c>
      <c r="AL198" s="301">
        <f>Plan!GQ46</f>
        <v>0</v>
      </c>
      <c r="AM198" s="301">
        <f>Plan!GQ47</f>
        <v>0</v>
      </c>
      <c r="AN198" s="301">
        <f>Plan!GQ48</f>
        <v>0</v>
      </c>
      <c r="AO198" s="301">
        <f>Plan!GQ49</f>
        <v>0</v>
      </c>
      <c r="AP198" s="301">
        <f>Plan!GQ50</f>
        <v>0</v>
      </c>
      <c r="AQ198" s="301">
        <f>Plan!GQ51</f>
        <v>0</v>
      </c>
      <c r="AR198" s="301">
        <f>Plan!GQ52</f>
        <v>0</v>
      </c>
      <c r="AS198" s="301">
        <f>Plan!GQ53</f>
        <v>0</v>
      </c>
      <c r="AT198" s="301">
        <f>Plan!GQ54</f>
        <v>0</v>
      </c>
      <c r="AU198" s="301">
        <f>Plan!GQ55</f>
        <v>0</v>
      </c>
      <c r="AV198" s="301">
        <f>Plan!GQ56</f>
        <v>0</v>
      </c>
      <c r="AW198" s="301">
        <f>Plan!GQ57</f>
        <v>0</v>
      </c>
      <c r="AX198" s="301">
        <f>Plan!GQ58</f>
        <v>0</v>
      </c>
      <c r="AY198" s="301">
        <f>Plan!GQ59</f>
        <v>0</v>
      </c>
      <c r="AZ198" s="301">
        <f>Plan!GQ60</f>
        <v>0</v>
      </c>
      <c r="BA198" s="301">
        <f>Plan!GQ61</f>
        <v>0</v>
      </c>
      <c r="BB198" s="301">
        <f>Plan!GQ62</f>
        <v>0</v>
      </c>
      <c r="BC198" s="301">
        <f>Plan!GQ63</f>
        <v>0</v>
      </c>
      <c r="BD198" s="301">
        <f>Plan!GQ64</f>
        <v>0</v>
      </c>
    </row>
    <row r="199" spans="1:56" ht="6" customHeight="1" x14ac:dyDescent="0.25">
      <c r="A199"/>
      <c r="B199" s="297">
        <f>COUNTIF(Feiertage!$H$3:$H$164,F199)</f>
        <v>0</v>
      </c>
      <c r="C199" s="298">
        <f t="shared" si="10"/>
        <v>5</v>
      </c>
      <c r="D199" s="298">
        <f t="shared" si="11"/>
        <v>7</v>
      </c>
      <c r="E199" s="302" t="s">
        <v>170</v>
      </c>
      <c r="F199" s="300">
        <f t="shared" si="9"/>
        <v>42930</v>
      </c>
      <c r="G199" s="301">
        <f>Plan!GR15</f>
        <v>0</v>
      </c>
      <c r="H199" s="301">
        <f>Plan!GR16</f>
        <v>0</v>
      </c>
      <c r="I199" s="301">
        <f>Plan!GR17</f>
        <v>0</v>
      </c>
      <c r="J199" s="301">
        <f>Plan!GR18</f>
        <v>0</v>
      </c>
      <c r="K199" s="301">
        <f>Plan!GR19</f>
        <v>0</v>
      </c>
      <c r="L199" s="301">
        <f>Plan!GR20</f>
        <v>0</v>
      </c>
      <c r="M199" s="301">
        <f>Plan!GR21</f>
        <v>0</v>
      </c>
      <c r="N199" s="301">
        <f>Plan!GR22</f>
        <v>0</v>
      </c>
      <c r="O199" s="301">
        <f>Plan!GR23</f>
        <v>0</v>
      </c>
      <c r="P199" s="301">
        <f>Plan!GR24</f>
        <v>0</v>
      </c>
      <c r="Q199" s="301">
        <f>Plan!GR25</f>
        <v>0</v>
      </c>
      <c r="R199" s="301">
        <f>Plan!GR26</f>
        <v>0</v>
      </c>
      <c r="S199" s="301">
        <f>Plan!GR27</f>
        <v>0</v>
      </c>
      <c r="T199" s="301">
        <f>Plan!GR28</f>
        <v>0</v>
      </c>
      <c r="U199" s="301">
        <f>Plan!GR29</f>
        <v>0</v>
      </c>
      <c r="V199" s="301">
        <f>Plan!GR30</f>
        <v>0</v>
      </c>
      <c r="W199" s="301">
        <f>Plan!GR31</f>
        <v>0</v>
      </c>
      <c r="X199" s="301">
        <f>Plan!GR32</f>
        <v>0</v>
      </c>
      <c r="Y199" s="301">
        <f>Plan!GR33</f>
        <v>0</v>
      </c>
      <c r="Z199" s="301">
        <f>Plan!GR34</f>
        <v>0</v>
      </c>
      <c r="AA199" s="301">
        <f>Plan!GR35</f>
        <v>0</v>
      </c>
      <c r="AB199" s="301">
        <f>Plan!GR36</f>
        <v>0</v>
      </c>
      <c r="AC199" s="301">
        <f>Plan!GR37</f>
        <v>0</v>
      </c>
      <c r="AD199" s="301">
        <f>Plan!GR38</f>
        <v>0</v>
      </c>
      <c r="AE199" s="301">
        <f>Plan!GR39</f>
        <v>0</v>
      </c>
      <c r="AF199" s="301">
        <f>Plan!GR40</f>
        <v>0</v>
      </c>
      <c r="AG199" s="301">
        <f>Plan!GR41</f>
        <v>0</v>
      </c>
      <c r="AH199" s="301">
        <f>Plan!GR42</f>
        <v>0</v>
      </c>
      <c r="AI199" s="301">
        <f>Plan!GR43</f>
        <v>0</v>
      </c>
      <c r="AJ199" s="301">
        <f>Plan!GR44</f>
        <v>0</v>
      </c>
      <c r="AK199" s="301">
        <f>Plan!GR45</f>
        <v>0</v>
      </c>
      <c r="AL199" s="301">
        <f>Plan!GR46</f>
        <v>0</v>
      </c>
      <c r="AM199" s="301">
        <f>Plan!GR47</f>
        <v>0</v>
      </c>
      <c r="AN199" s="301">
        <f>Plan!GR48</f>
        <v>0</v>
      </c>
      <c r="AO199" s="301">
        <f>Plan!GR49</f>
        <v>0</v>
      </c>
      <c r="AP199" s="301">
        <f>Plan!GR50</f>
        <v>0</v>
      </c>
      <c r="AQ199" s="301">
        <f>Plan!GR51</f>
        <v>0</v>
      </c>
      <c r="AR199" s="301">
        <f>Plan!GR52</f>
        <v>0</v>
      </c>
      <c r="AS199" s="301">
        <f>Plan!GR53</f>
        <v>0</v>
      </c>
      <c r="AT199" s="301">
        <f>Plan!GR54</f>
        <v>0</v>
      </c>
      <c r="AU199" s="301">
        <f>Plan!GR55</f>
        <v>0</v>
      </c>
      <c r="AV199" s="301">
        <f>Plan!GR56</f>
        <v>0</v>
      </c>
      <c r="AW199" s="301">
        <f>Plan!GR57</f>
        <v>0</v>
      </c>
      <c r="AX199" s="301">
        <f>Plan!GR58</f>
        <v>0</v>
      </c>
      <c r="AY199" s="301">
        <f>Plan!GR59</f>
        <v>0</v>
      </c>
      <c r="AZ199" s="301">
        <f>Plan!GR60</f>
        <v>0</v>
      </c>
      <c r="BA199" s="301">
        <f>Plan!GR61</f>
        <v>0</v>
      </c>
      <c r="BB199" s="301">
        <f>Plan!GR62</f>
        <v>0</v>
      </c>
      <c r="BC199" s="301">
        <f>Plan!GR63</f>
        <v>0</v>
      </c>
      <c r="BD199" s="301">
        <f>Plan!GR64</f>
        <v>0</v>
      </c>
    </row>
    <row r="200" spans="1:56" ht="6" customHeight="1" x14ac:dyDescent="0.25">
      <c r="A200"/>
      <c r="B200" s="297">
        <f>COUNTIF(Feiertage!$H$3:$H$164,F200)</f>
        <v>0</v>
      </c>
      <c r="C200" s="298">
        <f t="shared" si="10"/>
        <v>6</v>
      </c>
      <c r="D200" s="298">
        <f t="shared" si="11"/>
        <v>7</v>
      </c>
      <c r="E200" s="302" t="s">
        <v>180</v>
      </c>
      <c r="F200" s="300">
        <f t="shared" si="9"/>
        <v>42931</v>
      </c>
      <c r="G200" s="301">
        <f>Plan!GS15</f>
        <v>0</v>
      </c>
      <c r="H200" s="301">
        <f>Plan!GS16</f>
        <v>0</v>
      </c>
      <c r="I200" s="301">
        <f>Plan!GS17</f>
        <v>0</v>
      </c>
      <c r="J200" s="301">
        <f>Plan!GS18</f>
        <v>0</v>
      </c>
      <c r="K200" s="301">
        <f>Plan!GS19</f>
        <v>0</v>
      </c>
      <c r="L200" s="301">
        <f>Plan!GS20</f>
        <v>0</v>
      </c>
      <c r="M200" s="301">
        <f>Plan!GS21</f>
        <v>0</v>
      </c>
      <c r="N200" s="301">
        <f>Plan!GS22</f>
        <v>0</v>
      </c>
      <c r="O200" s="301">
        <f>Plan!GS23</f>
        <v>0</v>
      </c>
      <c r="P200" s="301">
        <f>Plan!GS24</f>
        <v>0</v>
      </c>
      <c r="Q200" s="301">
        <f>Plan!GS25</f>
        <v>0</v>
      </c>
      <c r="R200" s="301">
        <f>Plan!GS26</f>
        <v>0</v>
      </c>
      <c r="S200" s="301">
        <f>Plan!GS27</f>
        <v>0</v>
      </c>
      <c r="T200" s="301">
        <f>Plan!GS28</f>
        <v>0</v>
      </c>
      <c r="U200" s="301">
        <f>Plan!GS29</f>
        <v>0</v>
      </c>
      <c r="V200" s="301">
        <f>Plan!GS30</f>
        <v>0</v>
      </c>
      <c r="W200" s="301">
        <f>Plan!GS31</f>
        <v>0</v>
      </c>
      <c r="X200" s="301">
        <f>Plan!GS32</f>
        <v>0</v>
      </c>
      <c r="Y200" s="301">
        <f>Plan!GS33</f>
        <v>0</v>
      </c>
      <c r="Z200" s="301">
        <f>Plan!GS34</f>
        <v>0</v>
      </c>
      <c r="AA200" s="301">
        <f>Plan!GS35</f>
        <v>0</v>
      </c>
      <c r="AB200" s="301">
        <f>Plan!GS36</f>
        <v>0</v>
      </c>
      <c r="AC200" s="301">
        <f>Plan!GS37</f>
        <v>0</v>
      </c>
      <c r="AD200" s="301">
        <f>Plan!GS38</f>
        <v>0</v>
      </c>
      <c r="AE200" s="301">
        <f>Plan!GS39</f>
        <v>0</v>
      </c>
      <c r="AF200" s="301">
        <f>Plan!GS40</f>
        <v>0</v>
      </c>
      <c r="AG200" s="301">
        <f>Plan!GS41</f>
        <v>0</v>
      </c>
      <c r="AH200" s="301">
        <f>Plan!GS42</f>
        <v>0</v>
      </c>
      <c r="AI200" s="301">
        <f>Plan!GS43</f>
        <v>0</v>
      </c>
      <c r="AJ200" s="301">
        <f>Plan!GS44</f>
        <v>0</v>
      </c>
      <c r="AK200" s="301">
        <f>Plan!GS45</f>
        <v>0</v>
      </c>
      <c r="AL200" s="301">
        <f>Plan!GS46</f>
        <v>0</v>
      </c>
      <c r="AM200" s="301">
        <f>Plan!GS47</f>
        <v>0</v>
      </c>
      <c r="AN200" s="301">
        <f>Plan!GS48</f>
        <v>0</v>
      </c>
      <c r="AO200" s="301">
        <f>Plan!GS49</f>
        <v>0</v>
      </c>
      <c r="AP200" s="301">
        <f>Plan!GS50</f>
        <v>0</v>
      </c>
      <c r="AQ200" s="301">
        <f>Plan!GS51</f>
        <v>0</v>
      </c>
      <c r="AR200" s="301">
        <f>Plan!GS52</f>
        <v>0</v>
      </c>
      <c r="AS200" s="301">
        <f>Plan!GS53</f>
        <v>0</v>
      </c>
      <c r="AT200" s="301">
        <f>Plan!GS54</f>
        <v>0</v>
      </c>
      <c r="AU200" s="301">
        <f>Plan!GS55</f>
        <v>0</v>
      </c>
      <c r="AV200" s="301">
        <f>Plan!GS56</f>
        <v>0</v>
      </c>
      <c r="AW200" s="301">
        <f>Plan!GS57</f>
        <v>0</v>
      </c>
      <c r="AX200" s="301">
        <f>Plan!GS58</f>
        <v>0</v>
      </c>
      <c r="AY200" s="301">
        <f>Plan!GS59</f>
        <v>0</v>
      </c>
      <c r="AZ200" s="301">
        <f>Plan!GS60</f>
        <v>0</v>
      </c>
      <c r="BA200" s="301">
        <f>Plan!GS61</f>
        <v>0</v>
      </c>
      <c r="BB200" s="301">
        <f>Plan!GS62</f>
        <v>0</v>
      </c>
      <c r="BC200" s="301">
        <f>Plan!GS63</f>
        <v>0</v>
      </c>
      <c r="BD200" s="301">
        <f>Plan!GS64</f>
        <v>0</v>
      </c>
    </row>
    <row r="201" spans="1:56" ht="6" customHeight="1" x14ac:dyDescent="0.25">
      <c r="A201"/>
      <c r="B201" s="297">
        <f>COUNTIF(Feiertage!$H$3:$H$164,F201)</f>
        <v>0</v>
      </c>
      <c r="C201" s="298">
        <f t="shared" si="10"/>
        <v>7</v>
      </c>
      <c r="D201" s="298">
        <f t="shared" si="11"/>
        <v>7</v>
      </c>
      <c r="E201" s="302" t="s">
        <v>179</v>
      </c>
      <c r="F201" s="300">
        <f t="shared" si="9"/>
        <v>42932</v>
      </c>
      <c r="G201" s="301">
        <f>Plan!GT15</f>
        <v>0</v>
      </c>
      <c r="H201" s="301">
        <f>Plan!GT16</f>
        <v>0</v>
      </c>
      <c r="I201" s="301">
        <f>Plan!GT17</f>
        <v>0</v>
      </c>
      <c r="J201" s="301">
        <f>Plan!GT18</f>
        <v>0</v>
      </c>
      <c r="K201" s="301">
        <f>Plan!GT19</f>
        <v>0</v>
      </c>
      <c r="L201" s="301">
        <f>Plan!GT20</f>
        <v>0</v>
      </c>
      <c r="M201" s="301">
        <f>Plan!GT21</f>
        <v>0</v>
      </c>
      <c r="N201" s="301">
        <f>Plan!GT22</f>
        <v>0</v>
      </c>
      <c r="O201" s="301">
        <f>Plan!GT23</f>
        <v>0</v>
      </c>
      <c r="P201" s="301">
        <f>Plan!GT24</f>
        <v>0</v>
      </c>
      <c r="Q201" s="301">
        <f>Plan!GT25</f>
        <v>0</v>
      </c>
      <c r="R201" s="301">
        <f>Plan!GT26</f>
        <v>0</v>
      </c>
      <c r="S201" s="301">
        <f>Plan!GT27</f>
        <v>0</v>
      </c>
      <c r="T201" s="301">
        <f>Plan!GT28</f>
        <v>0</v>
      </c>
      <c r="U201" s="301">
        <f>Plan!GT29</f>
        <v>0</v>
      </c>
      <c r="V201" s="301">
        <f>Plan!GT30</f>
        <v>0</v>
      </c>
      <c r="W201" s="301">
        <f>Plan!GT31</f>
        <v>0</v>
      </c>
      <c r="X201" s="301">
        <f>Plan!GT32</f>
        <v>0</v>
      </c>
      <c r="Y201" s="301">
        <f>Plan!GT33</f>
        <v>0</v>
      </c>
      <c r="Z201" s="301">
        <f>Plan!GT34</f>
        <v>0</v>
      </c>
      <c r="AA201" s="301">
        <f>Plan!GT35</f>
        <v>0</v>
      </c>
      <c r="AB201" s="301">
        <f>Plan!GT36</f>
        <v>0</v>
      </c>
      <c r="AC201" s="301">
        <f>Plan!GT37</f>
        <v>0</v>
      </c>
      <c r="AD201" s="301">
        <f>Plan!GT38</f>
        <v>0</v>
      </c>
      <c r="AE201" s="301">
        <f>Plan!GT39</f>
        <v>0</v>
      </c>
      <c r="AF201" s="301">
        <f>Plan!GT40</f>
        <v>0</v>
      </c>
      <c r="AG201" s="301">
        <f>Plan!GT41</f>
        <v>0</v>
      </c>
      <c r="AH201" s="301">
        <f>Plan!GT42</f>
        <v>0</v>
      </c>
      <c r="AI201" s="301">
        <f>Plan!GT43</f>
        <v>0</v>
      </c>
      <c r="AJ201" s="301">
        <f>Plan!GT44</f>
        <v>0</v>
      </c>
      <c r="AK201" s="301">
        <f>Plan!GT45</f>
        <v>0</v>
      </c>
      <c r="AL201" s="301">
        <f>Plan!GT46</f>
        <v>0</v>
      </c>
      <c r="AM201" s="301">
        <f>Plan!GT47</f>
        <v>0</v>
      </c>
      <c r="AN201" s="301">
        <f>Plan!GT48</f>
        <v>0</v>
      </c>
      <c r="AO201" s="301">
        <f>Plan!GT49</f>
        <v>0</v>
      </c>
      <c r="AP201" s="301">
        <f>Plan!GT50</f>
        <v>0</v>
      </c>
      <c r="AQ201" s="301">
        <f>Plan!GT51</f>
        <v>0</v>
      </c>
      <c r="AR201" s="301">
        <f>Plan!GT52</f>
        <v>0</v>
      </c>
      <c r="AS201" s="301">
        <f>Plan!GT53</f>
        <v>0</v>
      </c>
      <c r="AT201" s="301">
        <f>Plan!GT54</f>
        <v>0</v>
      </c>
      <c r="AU201" s="301">
        <f>Plan!GT55</f>
        <v>0</v>
      </c>
      <c r="AV201" s="301">
        <f>Plan!GT56</f>
        <v>0</v>
      </c>
      <c r="AW201" s="301">
        <f>Plan!GT57</f>
        <v>0</v>
      </c>
      <c r="AX201" s="301">
        <f>Plan!GT58</f>
        <v>0</v>
      </c>
      <c r="AY201" s="301">
        <f>Plan!GT59</f>
        <v>0</v>
      </c>
      <c r="AZ201" s="301">
        <f>Plan!GT60</f>
        <v>0</v>
      </c>
      <c r="BA201" s="301">
        <f>Plan!GT61</f>
        <v>0</v>
      </c>
      <c r="BB201" s="301">
        <f>Plan!GT62</f>
        <v>0</v>
      </c>
      <c r="BC201" s="301">
        <f>Plan!GT63</f>
        <v>0</v>
      </c>
      <c r="BD201" s="301">
        <f>Plan!GT64</f>
        <v>0</v>
      </c>
    </row>
    <row r="202" spans="1:56" ht="6" customHeight="1" x14ac:dyDescent="0.25">
      <c r="A202"/>
      <c r="B202" s="297">
        <f>COUNTIF(Feiertage!$H$3:$H$164,F202)</f>
        <v>0</v>
      </c>
      <c r="C202" s="298">
        <f t="shared" si="10"/>
        <v>1</v>
      </c>
      <c r="D202" s="298">
        <f t="shared" si="11"/>
        <v>7</v>
      </c>
      <c r="E202" s="302"/>
      <c r="F202" s="300">
        <f t="shared" si="9"/>
        <v>42933</v>
      </c>
      <c r="G202" s="301">
        <f>Plan!GU15</f>
        <v>0</v>
      </c>
      <c r="H202" s="301">
        <f>Plan!GU16</f>
        <v>0</v>
      </c>
      <c r="I202" s="301">
        <f>Plan!GU17</f>
        <v>0</v>
      </c>
      <c r="J202" s="301">
        <f>Plan!GU18</f>
        <v>0</v>
      </c>
      <c r="K202" s="301">
        <f>Plan!GU19</f>
        <v>0</v>
      </c>
      <c r="L202" s="301">
        <f>Plan!GU20</f>
        <v>0</v>
      </c>
      <c r="M202" s="301">
        <f>Plan!GU21</f>
        <v>0</v>
      </c>
      <c r="N202" s="301">
        <f>Plan!GU22</f>
        <v>0</v>
      </c>
      <c r="O202" s="301">
        <f>Plan!GU23</f>
        <v>0</v>
      </c>
      <c r="P202" s="301">
        <f>Plan!GU24</f>
        <v>0</v>
      </c>
      <c r="Q202" s="301">
        <f>Plan!GU25</f>
        <v>0</v>
      </c>
      <c r="R202" s="301">
        <f>Plan!GU26</f>
        <v>0</v>
      </c>
      <c r="S202" s="301">
        <f>Plan!GU27</f>
        <v>0</v>
      </c>
      <c r="T202" s="301">
        <f>Plan!GU28</f>
        <v>0</v>
      </c>
      <c r="U202" s="301">
        <f>Plan!GU29</f>
        <v>0</v>
      </c>
      <c r="V202" s="301">
        <f>Plan!GU30</f>
        <v>0</v>
      </c>
      <c r="W202" s="301">
        <f>Plan!GU31</f>
        <v>0</v>
      </c>
      <c r="X202" s="301">
        <f>Plan!GU32</f>
        <v>0</v>
      </c>
      <c r="Y202" s="301">
        <f>Plan!GU33</f>
        <v>0</v>
      </c>
      <c r="Z202" s="301">
        <f>Plan!GU34</f>
        <v>0</v>
      </c>
      <c r="AA202" s="301">
        <f>Plan!GU35</f>
        <v>0</v>
      </c>
      <c r="AB202" s="301">
        <f>Plan!GU36</f>
        <v>0</v>
      </c>
      <c r="AC202" s="301">
        <f>Plan!GU37</f>
        <v>0</v>
      </c>
      <c r="AD202" s="301">
        <f>Plan!GU38</f>
        <v>0</v>
      </c>
      <c r="AE202" s="301">
        <f>Plan!GU39</f>
        <v>0</v>
      </c>
      <c r="AF202" s="301">
        <f>Plan!GU40</f>
        <v>0</v>
      </c>
      <c r="AG202" s="301">
        <f>Plan!GU41</f>
        <v>0</v>
      </c>
      <c r="AH202" s="301">
        <f>Plan!GU42</f>
        <v>0</v>
      </c>
      <c r="AI202" s="301">
        <f>Plan!GU43</f>
        <v>0</v>
      </c>
      <c r="AJ202" s="301">
        <f>Plan!GU44</f>
        <v>0</v>
      </c>
      <c r="AK202" s="301">
        <f>Plan!GU45</f>
        <v>0</v>
      </c>
      <c r="AL202" s="301">
        <f>Plan!GU46</f>
        <v>0</v>
      </c>
      <c r="AM202" s="301">
        <f>Plan!GU47</f>
        <v>0</v>
      </c>
      <c r="AN202" s="301">
        <f>Plan!GU48</f>
        <v>0</v>
      </c>
      <c r="AO202" s="301">
        <f>Plan!GU49</f>
        <v>0</v>
      </c>
      <c r="AP202" s="301">
        <f>Plan!GU50</f>
        <v>0</v>
      </c>
      <c r="AQ202" s="301">
        <f>Plan!GU51</f>
        <v>0</v>
      </c>
      <c r="AR202" s="301">
        <f>Plan!GU52</f>
        <v>0</v>
      </c>
      <c r="AS202" s="301">
        <f>Plan!GU53</f>
        <v>0</v>
      </c>
      <c r="AT202" s="301">
        <f>Plan!GU54</f>
        <v>0</v>
      </c>
      <c r="AU202" s="301">
        <f>Plan!GU55</f>
        <v>0</v>
      </c>
      <c r="AV202" s="301">
        <f>Plan!GU56</f>
        <v>0</v>
      </c>
      <c r="AW202" s="301">
        <f>Plan!GU57</f>
        <v>0</v>
      </c>
      <c r="AX202" s="301">
        <f>Plan!GU58</f>
        <v>0</v>
      </c>
      <c r="AY202" s="301">
        <f>Plan!GU59</f>
        <v>0</v>
      </c>
      <c r="AZ202" s="301">
        <f>Plan!GU60</f>
        <v>0</v>
      </c>
      <c r="BA202" s="301">
        <f>Plan!GU61</f>
        <v>0</v>
      </c>
      <c r="BB202" s="301">
        <f>Plan!GU62</f>
        <v>0</v>
      </c>
      <c r="BC202" s="301">
        <f>Plan!GU63</f>
        <v>0</v>
      </c>
      <c r="BD202" s="301">
        <f>Plan!GU64</f>
        <v>0</v>
      </c>
    </row>
    <row r="203" spans="1:56" ht="6" customHeight="1" x14ac:dyDescent="0.25">
      <c r="A203"/>
      <c r="B203" s="297">
        <f>COUNTIF(Feiertage!$H$3:$H$164,F203)</f>
        <v>0</v>
      </c>
      <c r="C203" s="298">
        <f t="shared" si="10"/>
        <v>2</v>
      </c>
      <c r="D203" s="298">
        <f t="shared" si="11"/>
        <v>7</v>
      </c>
      <c r="E203" s="302"/>
      <c r="F203" s="300">
        <f t="shared" si="9"/>
        <v>42934</v>
      </c>
      <c r="G203" s="301">
        <f>Plan!GV15</f>
        <v>0</v>
      </c>
      <c r="H203" s="301">
        <f>Plan!GV16</f>
        <v>0</v>
      </c>
      <c r="I203" s="301">
        <f>Plan!GV17</f>
        <v>0</v>
      </c>
      <c r="J203" s="301">
        <f>Plan!GV18</f>
        <v>0</v>
      </c>
      <c r="K203" s="301">
        <f>Plan!GV19</f>
        <v>0</v>
      </c>
      <c r="L203" s="301">
        <f>Plan!GV20</f>
        <v>0</v>
      </c>
      <c r="M203" s="301">
        <f>Plan!GV21</f>
        <v>0</v>
      </c>
      <c r="N203" s="301">
        <f>Plan!GV22</f>
        <v>0</v>
      </c>
      <c r="O203" s="301">
        <f>Plan!GV23</f>
        <v>0</v>
      </c>
      <c r="P203" s="301">
        <f>Plan!GV24</f>
        <v>0</v>
      </c>
      <c r="Q203" s="301">
        <f>Plan!GV25</f>
        <v>0</v>
      </c>
      <c r="R203" s="301">
        <f>Plan!GV26</f>
        <v>0</v>
      </c>
      <c r="S203" s="301">
        <f>Plan!GV27</f>
        <v>0</v>
      </c>
      <c r="T203" s="301">
        <f>Plan!GV28</f>
        <v>0</v>
      </c>
      <c r="U203" s="301">
        <f>Plan!GV29</f>
        <v>0</v>
      </c>
      <c r="V203" s="301">
        <f>Plan!GV30</f>
        <v>0</v>
      </c>
      <c r="W203" s="301">
        <f>Plan!GV31</f>
        <v>0</v>
      </c>
      <c r="X203" s="301">
        <f>Plan!GV32</f>
        <v>0</v>
      </c>
      <c r="Y203" s="301">
        <f>Plan!GV33</f>
        <v>0</v>
      </c>
      <c r="Z203" s="301">
        <f>Plan!GV34</f>
        <v>0</v>
      </c>
      <c r="AA203" s="301">
        <f>Plan!GV35</f>
        <v>0</v>
      </c>
      <c r="AB203" s="301">
        <f>Plan!GV36</f>
        <v>0</v>
      </c>
      <c r="AC203" s="301">
        <f>Plan!GV37</f>
        <v>0</v>
      </c>
      <c r="AD203" s="301">
        <f>Plan!GV38</f>
        <v>0</v>
      </c>
      <c r="AE203" s="301">
        <f>Plan!GV39</f>
        <v>0</v>
      </c>
      <c r="AF203" s="301">
        <f>Plan!GV40</f>
        <v>0</v>
      </c>
      <c r="AG203" s="301">
        <f>Plan!GV41</f>
        <v>0</v>
      </c>
      <c r="AH203" s="301">
        <f>Plan!GV42</f>
        <v>0</v>
      </c>
      <c r="AI203" s="301">
        <f>Plan!GV43</f>
        <v>0</v>
      </c>
      <c r="AJ203" s="301">
        <f>Plan!GV44</f>
        <v>0</v>
      </c>
      <c r="AK203" s="301">
        <f>Plan!GV45</f>
        <v>0</v>
      </c>
      <c r="AL203" s="301">
        <f>Plan!GV46</f>
        <v>0</v>
      </c>
      <c r="AM203" s="301">
        <f>Plan!GV47</f>
        <v>0</v>
      </c>
      <c r="AN203" s="301">
        <f>Plan!GV48</f>
        <v>0</v>
      </c>
      <c r="AO203" s="301">
        <f>Plan!GV49</f>
        <v>0</v>
      </c>
      <c r="AP203" s="301">
        <f>Plan!GV50</f>
        <v>0</v>
      </c>
      <c r="AQ203" s="301">
        <f>Plan!GV51</f>
        <v>0</v>
      </c>
      <c r="AR203" s="301">
        <f>Plan!GV52</f>
        <v>0</v>
      </c>
      <c r="AS203" s="301">
        <f>Plan!GV53</f>
        <v>0</v>
      </c>
      <c r="AT203" s="301">
        <f>Plan!GV54</f>
        <v>0</v>
      </c>
      <c r="AU203" s="301">
        <f>Plan!GV55</f>
        <v>0</v>
      </c>
      <c r="AV203" s="301">
        <f>Plan!GV56</f>
        <v>0</v>
      </c>
      <c r="AW203" s="301">
        <f>Plan!GV57</f>
        <v>0</v>
      </c>
      <c r="AX203" s="301">
        <f>Plan!GV58</f>
        <v>0</v>
      </c>
      <c r="AY203" s="301">
        <f>Plan!GV59</f>
        <v>0</v>
      </c>
      <c r="AZ203" s="301">
        <f>Plan!GV60</f>
        <v>0</v>
      </c>
      <c r="BA203" s="301">
        <f>Plan!GV61</f>
        <v>0</v>
      </c>
      <c r="BB203" s="301">
        <f>Plan!GV62</f>
        <v>0</v>
      </c>
      <c r="BC203" s="301">
        <f>Plan!GV63</f>
        <v>0</v>
      </c>
      <c r="BD203" s="301">
        <f>Plan!GV64</f>
        <v>0</v>
      </c>
    </row>
    <row r="204" spans="1:56" ht="6" customHeight="1" x14ac:dyDescent="0.25">
      <c r="A204"/>
      <c r="B204" s="297">
        <f>COUNTIF(Feiertage!$H$3:$H$164,F204)</f>
        <v>0</v>
      </c>
      <c r="C204" s="298">
        <f t="shared" si="10"/>
        <v>3</v>
      </c>
      <c r="D204" s="298">
        <f t="shared" si="11"/>
        <v>7</v>
      </c>
      <c r="E204" s="302"/>
      <c r="F204" s="300">
        <f t="shared" si="9"/>
        <v>42935</v>
      </c>
      <c r="G204" s="301">
        <f>Plan!GW15</f>
        <v>0</v>
      </c>
      <c r="H204" s="301">
        <f>Plan!GW16</f>
        <v>0</v>
      </c>
      <c r="I204" s="301">
        <f>Plan!GW17</f>
        <v>0</v>
      </c>
      <c r="J204" s="301">
        <f>Plan!GW18</f>
        <v>0</v>
      </c>
      <c r="K204" s="301">
        <f>Plan!GW19</f>
        <v>0</v>
      </c>
      <c r="L204" s="301">
        <f>Plan!GW20</f>
        <v>0</v>
      </c>
      <c r="M204" s="301">
        <f>Plan!GW21</f>
        <v>0</v>
      </c>
      <c r="N204" s="301">
        <f>Plan!GW22</f>
        <v>0</v>
      </c>
      <c r="O204" s="301">
        <f>Plan!GW23</f>
        <v>0</v>
      </c>
      <c r="P204" s="301">
        <f>Plan!GW24</f>
        <v>0</v>
      </c>
      <c r="Q204" s="301">
        <f>Plan!GW25</f>
        <v>0</v>
      </c>
      <c r="R204" s="301">
        <f>Plan!GW26</f>
        <v>0</v>
      </c>
      <c r="S204" s="301">
        <f>Plan!GW27</f>
        <v>0</v>
      </c>
      <c r="T204" s="301">
        <f>Plan!GW28</f>
        <v>0</v>
      </c>
      <c r="U204" s="301">
        <f>Plan!GW29</f>
        <v>0</v>
      </c>
      <c r="V204" s="301">
        <f>Plan!GW30</f>
        <v>0</v>
      </c>
      <c r="W204" s="301">
        <f>Plan!GW31</f>
        <v>0</v>
      </c>
      <c r="X204" s="301">
        <f>Plan!GW32</f>
        <v>0</v>
      </c>
      <c r="Y204" s="301">
        <f>Plan!GW33</f>
        <v>0</v>
      </c>
      <c r="Z204" s="301">
        <f>Plan!GW34</f>
        <v>0</v>
      </c>
      <c r="AA204" s="301">
        <f>Plan!GW35</f>
        <v>0</v>
      </c>
      <c r="AB204" s="301">
        <f>Plan!GW36</f>
        <v>0</v>
      </c>
      <c r="AC204" s="301">
        <f>Plan!GW37</f>
        <v>0</v>
      </c>
      <c r="AD204" s="301">
        <f>Plan!GW38</f>
        <v>0</v>
      </c>
      <c r="AE204" s="301">
        <f>Plan!GW39</f>
        <v>0</v>
      </c>
      <c r="AF204" s="301">
        <f>Plan!GW40</f>
        <v>0</v>
      </c>
      <c r="AG204" s="301">
        <f>Plan!GW41</f>
        <v>0</v>
      </c>
      <c r="AH204" s="301">
        <f>Plan!GW42</f>
        <v>0</v>
      </c>
      <c r="AI204" s="301">
        <f>Plan!GW43</f>
        <v>0</v>
      </c>
      <c r="AJ204" s="301">
        <f>Plan!GW44</f>
        <v>0</v>
      </c>
      <c r="AK204" s="301">
        <f>Plan!GW45</f>
        <v>0</v>
      </c>
      <c r="AL204" s="301">
        <f>Plan!GW46</f>
        <v>0</v>
      </c>
      <c r="AM204" s="301">
        <f>Plan!GW47</f>
        <v>0</v>
      </c>
      <c r="AN204" s="301">
        <f>Plan!GW48</f>
        <v>0</v>
      </c>
      <c r="AO204" s="301">
        <f>Plan!GW49</f>
        <v>0</v>
      </c>
      <c r="AP204" s="301">
        <f>Plan!GW50</f>
        <v>0</v>
      </c>
      <c r="AQ204" s="301">
        <f>Plan!GW51</f>
        <v>0</v>
      </c>
      <c r="AR204" s="301">
        <f>Plan!GW52</f>
        <v>0</v>
      </c>
      <c r="AS204" s="301">
        <f>Plan!GW53</f>
        <v>0</v>
      </c>
      <c r="AT204" s="301">
        <f>Plan!GW54</f>
        <v>0</v>
      </c>
      <c r="AU204" s="301">
        <f>Plan!GW55</f>
        <v>0</v>
      </c>
      <c r="AV204" s="301">
        <f>Plan!GW56</f>
        <v>0</v>
      </c>
      <c r="AW204" s="301">
        <f>Plan!GW57</f>
        <v>0</v>
      </c>
      <c r="AX204" s="301">
        <f>Plan!GW58</f>
        <v>0</v>
      </c>
      <c r="AY204" s="301">
        <f>Plan!GW59</f>
        <v>0</v>
      </c>
      <c r="AZ204" s="301">
        <f>Plan!GW60</f>
        <v>0</v>
      </c>
      <c r="BA204" s="301">
        <f>Plan!GW61</f>
        <v>0</v>
      </c>
      <c r="BB204" s="301">
        <f>Plan!GW62</f>
        <v>0</v>
      </c>
      <c r="BC204" s="301">
        <f>Plan!GW63</f>
        <v>0</v>
      </c>
      <c r="BD204" s="301">
        <f>Plan!GW64</f>
        <v>0</v>
      </c>
    </row>
    <row r="205" spans="1:56" ht="6" customHeight="1" x14ac:dyDescent="0.25">
      <c r="A205"/>
      <c r="B205" s="297">
        <f>COUNTIF(Feiertage!$H$3:$H$164,F205)</f>
        <v>0</v>
      </c>
      <c r="C205" s="298">
        <f t="shared" si="10"/>
        <v>4</v>
      </c>
      <c r="D205" s="298">
        <f t="shared" si="11"/>
        <v>7</v>
      </c>
      <c r="E205" s="302"/>
      <c r="F205" s="300">
        <f t="shared" si="9"/>
        <v>42936</v>
      </c>
      <c r="G205" s="301">
        <f>Plan!GX15</f>
        <v>0</v>
      </c>
      <c r="H205" s="301">
        <f>Plan!GX16</f>
        <v>0</v>
      </c>
      <c r="I205" s="301">
        <f>Plan!GX17</f>
        <v>0</v>
      </c>
      <c r="J205" s="301">
        <f>Plan!GX18</f>
        <v>0</v>
      </c>
      <c r="K205" s="301">
        <f>Plan!GX19</f>
        <v>0</v>
      </c>
      <c r="L205" s="301">
        <f>Plan!GX20</f>
        <v>0</v>
      </c>
      <c r="M205" s="301">
        <f>Plan!GX21</f>
        <v>0</v>
      </c>
      <c r="N205" s="301">
        <f>Plan!GX22</f>
        <v>0</v>
      </c>
      <c r="O205" s="301">
        <f>Plan!GX23</f>
        <v>0</v>
      </c>
      <c r="P205" s="301">
        <f>Plan!GX24</f>
        <v>0</v>
      </c>
      <c r="Q205" s="301">
        <f>Plan!GX25</f>
        <v>0</v>
      </c>
      <c r="R205" s="301">
        <f>Plan!GX26</f>
        <v>0</v>
      </c>
      <c r="S205" s="301">
        <f>Plan!GX27</f>
        <v>0</v>
      </c>
      <c r="T205" s="301">
        <f>Plan!GX28</f>
        <v>0</v>
      </c>
      <c r="U205" s="301">
        <f>Plan!GX29</f>
        <v>0</v>
      </c>
      <c r="V205" s="301">
        <f>Plan!GX30</f>
        <v>0</v>
      </c>
      <c r="W205" s="301">
        <f>Plan!GX31</f>
        <v>0</v>
      </c>
      <c r="X205" s="301">
        <f>Plan!GX32</f>
        <v>0</v>
      </c>
      <c r="Y205" s="301">
        <f>Plan!GX33</f>
        <v>0</v>
      </c>
      <c r="Z205" s="301">
        <f>Plan!GX34</f>
        <v>0</v>
      </c>
      <c r="AA205" s="301">
        <f>Plan!GX35</f>
        <v>0</v>
      </c>
      <c r="AB205" s="301">
        <f>Plan!GX36</f>
        <v>0</v>
      </c>
      <c r="AC205" s="301">
        <f>Plan!GX37</f>
        <v>0</v>
      </c>
      <c r="AD205" s="301">
        <f>Plan!GX38</f>
        <v>0</v>
      </c>
      <c r="AE205" s="301">
        <f>Plan!GX39</f>
        <v>0</v>
      </c>
      <c r="AF205" s="301">
        <f>Plan!GX40</f>
        <v>0</v>
      </c>
      <c r="AG205" s="301">
        <f>Plan!GX41</f>
        <v>0</v>
      </c>
      <c r="AH205" s="301">
        <f>Plan!GX42</f>
        <v>0</v>
      </c>
      <c r="AI205" s="301">
        <f>Plan!GX43</f>
        <v>0</v>
      </c>
      <c r="AJ205" s="301">
        <f>Plan!GX44</f>
        <v>0</v>
      </c>
      <c r="AK205" s="301">
        <f>Plan!GX45</f>
        <v>0</v>
      </c>
      <c r="AL205" s="301">
        <f>Plan!GX46</f>
        <v>0</v>
      </c>
      <c r="AM205" s="301">
        <f>Plan!GX47</f>
        <v>0</v>
      </c>
      <c r="AN205" s="301">
        <f>Plan!GX48</f>
        <v>0</v>
      </c>
      <c r="AO205" s="301">
        <f>Plan!GX49</f>
        <v>0</v>
      </c>
      <c r="AP205" s="301">
        <f>Plan!GX50</f>
        <v>0</v>
      </c>
      <c r="AQ205" s="301">
        <f>Plan!GX51</f>
        <v>0</v>
      </c>
      <c r="AR205" s="301">
        <f>Plan!GX52</f>
        <v>0</v>
      </c>
      <c r="AS205" s="301">
        <f>Plan!GX53</f>
        <v>0</v>
      </c>
      <c r="AT205" s="301">
        <f>Plan!GX54</f>
        <v>0</v>
      </c>
      <c r="AU205" s="301">
        <f>Plan!GX55</f>
        <v>0</v>
      </c>
      <c r="AV205" s="301">
        <f>Plan!GX56</f>
        <v>0</v>
      </c>
      <c r="AW205" s="301">
        <f>Plan!GX57</f>
        <v>0</v>
      </c>
      <c r="AX205" s="301">
        <f>Plan!GX58</f>
        <v>0</v>
      </c>
      <c r="AY205" s="301">
        <f>Plan!GX59</f>
        <v>0</v>
      </c>
      <c r="AZ205" s="301">
        <f>Plan!GX60</f>
        <v>0</v>
      </c>
      <c r="BA205" s="301">
        <f>Plan!GX61</f>
        <v>0</v>
      </c>
      <c r="BB205" s="301">
        <f>Plan!GX62</f>
        <v>0</v>
      </c>
      <c r="BC205" s="301">
        <f>Plan!GX63</f>
        <v>0</v>
      </c>
      <c r="BD205" s="301">
        <f>Plan!GX64</f>
        <v>0</v>
      </c>
    </row>
    <row r="206" spans="1:56" ht="6" customHeight="1" x14ac:dyDescent="0.25">
      <c r="A206"/>
      <c r="B206" s="297">
        <f>COUNTIF(Feiertage!$H$3:$H$164,F206)</f>
        <v>0</v>
      </c>
      <c r="C206" s="298">
        <f t="shared" si="10"/>
        <v>5</v>
      </c>
      <c r="D206" s="298">
        <f t="shared" si="11"/>
        <v>7</v>
      </c>
      <c r="E206" s="302"/>
      <c r="F206" s="300">
        <f t="shared" si="9"/>
        <v>42937</v>
      </c>
      <c r="G206" s="301">
        <f>Plan!GY15</f>
        <v>0</v>
      </c>
      <c r="H206" s="301">
        <f>Plan!GY16</f>
        <v>0</v>
      </c>
      <c r="I206" s="301">
        <f>Plan!GY17</f>
        <v>0</v>
      </c>
      <c r="J206" s="301">
        <f>Plan!GY18</f>
        <v>0</v>
      </c>
      <c r="K206" s="301">
        <f>Plan!GY19</f>
        <v>0</v>
      </c>
      <c r="L206" s="301">
        <f>Plan!GY20</f>
        <v>0</v>
      </c>
      <c r="M206" s="301">
        <f>Plan!GY21</f>
        <v>0</v>
      </c>
      <c r="N206" s="301">
        <f>Plan!GY22</f>
        <v>0</v>
      </c>
      <c r="O206" s="301">
        <f>Plan!GY23</f>
        <v>0</v>
      </c>
      <c r="P206" s="301">
        <f>Plan!GY24</f>
        <v>0</v>
      </c>
      <c r="Q206" s="301">
        <f>Plan!GY25</f>
        <v>0</v>
      </c>
      <c r="R206" s="301">
        <f>Plan!GY26</f>
        <v>0</v>
      </c>
      <c r="S206" s="301">
        <f>Plan!GY27</f>
        <v>0</v>
      </c>
      <c r="T206" s="301">
        <f>Plan!GY28</f>
        <v>0</v>
      </c>
      <c r="U206" s="301">
        <f>Plan!GY29</f>
        <v>0</v>
      </c>
      <c r="V206" s="301">
        <f>Plan!GY30</f>
        <v>0</v>
      </c>
      <c r="W206" s="301">
        <f>Plan!GY31</f>
        <v>0</v>
      </c>
      <c r="X206" s="301">
        <f>Plan!GY32</f>
        <v>0</v>
      </c>
      <c r="Y206" s="301">
        <f>Plan!GY33</f>
        <v>0</v>
      </c>
      <c r="Z206" s="301">
        <f>Plan!GY34</f>
        <v>0</v>
      </c>
      <c r="AA206" s="301">
        <f>Plan!GY35</f>
        <v>0</v>
      </c>
      <c r="AB206" s="301">
        <f>Plan!GY36</f>
        <v>0</v>
      </c>
      <c r="AC206" s="301">
        <f>Plan!GY37</f>
        <v>0</v>
      </c>
      <c r="AD206" s="301">
        <f>Plan!GY38</f>
        <v>0</v>
      </c>
      <c r="AE206" s="301">
        <f>Plan!GY39</f>
        <v>0</v>
      </c>
      <c r="AF206" s="301">
        <f>Plan!GY40</f>
        <v>0</v>
      </c>
      <c r="AG206" s="301">
        <f>Plan!GY41</f>
        <v>0</v>
      </c>
      <c r="AH206" s="301">
        <f>Plan!GY42</f>
        <v>0</v>
      </c>
      <c r="AI206" s="301">
        <f>Plan!GY43</f>
        <v>0</v>
      </c>
      <c r="AJ206" s="301">
        <f>Plan!GY44</f>
        <v>0</v>
      </c>
      <c r="AK206" s="301">
        <f>Plan!GY45</f>
        <v>0</v>
      </c>
      <c r="AL206" s="301">
        <f>Plan!GY46</f>
        <v>0</v>
      </c>
      <c r="AM206" s="301">
        <f>Plan!GY47</f>
        <v>0</v>
      </c>
      <c r="AN206" s="301">
        <f>Plan!GY48</f>
        <v>0</v>
      </c>
      <c r="AO206" s="301">
        <f>Plan!GY49</f>
        <v>0</v>
      </c>
      <c r="AP206" s="301">
        <f>Plan!GY50</f>
        <v>0</v>
      </c>
      <c r="AQ206" s="301">
        <f>Plan!GY51</f>
        <v>0</v>
      </c>
      <c r="AR206" s="301">
        <f>Plan!GY52</f>
        <v>0</v>
      </c>
      <c r="AS206" s="301">
        <f>Plan!GY53</f>
        <v>0</v>
      </c>
      <c r="AT206" s="301">
        <f>Plan!GY54</f>
        <v>0</v>
      </c>
      <c r="AU206" s="301">
        <f>Plan!GY55</f>
        <v>0</v>
      </c>
      <c r="AV206" s="301">
        <f>Plan!GY56</f>
        <v>0</v>
      </c>
      <c r="AW206" s="301">
        <f>Plan!GY57</f>
        <v>0</v>
      </c>
      <c r="AX206" s="301">
        <f>Plan!GY58</f>
        <v>0</v>
      </c>
      <c r="AY206" s="301">
        <f>Plan!GY59</f>
        <v>0</v>
      </c>
      <c r="AZ206" s="301">
        <f>Plan!GY60</f>
        <v>0</v>
      </c>
      <c r="BA206" s="301">
        <f>Plan!GY61</f>
        <v>0</v>
      </c>
      <c r="BB206" s="301">
        <f>Plan!GY62</f>
        <v>0</v>
      </c>
      <c r="BC206" s="301">
        <f>Plan!GY63</f>
        <v>0</v>
      </c>
      <c r="BD206" s="301">
        <f>Plan!GY64</f>
        <v>0</v>
      </c>
    </row>
    <row r="207" spans="1:56" ht="6" customHeight="1" x14ac:dyDescent="0.25">
      <c r="A207"/>
      <c r="B207" s="297">
        <f>COUNTIF(Feiertage!$H$3:$H$164,F207)</f>
        <v>0</v>
      </c>
      <c r="C207" s="298">
        <f t="shared" si="10"/>
        <v>6</v>
      </c>
      <c r="D207" s="298">
        <f t="shared" si="11"/>
        <v>7</v>
      </c>
      <c r="E207" s="302"/>
      <c r="F207" s="300">
        <f t="shared" si="9"/>
        <v>42938</v>
      </c>
      <c r="G207" s="301">
        <f>Plan!GZ15</f>
        <v>0</v>
      </c>
      <c r="H207" s="301">
        <f>Plan!GZ16</f>
        <v>0</v>
      </c>
      <c r="I207" s="301">
        <f>Plan!GZ17</f>
        <v>0</v>
      </c>
      <c r="J207" s="301">
        <f>Plan!GZ18</f>
        <v>0</v>
      </c>
      <c r="K207" s="301">
        <f>Plan!GZ19</f>
        <v>0</v>
      </c>
      <c r="L207" s="301">
        <f>Plan!GZ20</f>
        <v>0</v>
      </c>
      <c r="M207" s="301">
        <f>Plan!GZ21</f>
        <v>0</v>
      </c>
      <c r="N207" s="301">
        <f>Plan!GZ22</f>
        <v>0</v>
      </c>
      <c r="O207" s="301">
        <f>Plan!GZ23</f>
        <v>0</v>
      </c>
      <c r="P207" s="301">
        <f>Plan!GZ24</f>
        <v>0</v>
      </c>
      <c r="Q207" s="301">
        <f>Plan!GZ25</f>
        <v>0</v>
      </c>
      <c r="R207" s="301">
        <f>Plan!GZ26</f>
        <v>0</v>
      </c>
      <c r="S207" s="301">
        <f>Plan!GZ27</f>
        <v>0</v>
      </c>
      <c r="T207" s="301">
        <f>Plan!GZ28</f>
        <v>0</v>
      </c>
      <c r="U207" s="301">
        <f>Plan!GZ29</f>
        <v>0</v>
      </c>
      <c r="V207" s="301">
        <f>Plan!GZ30</f>
        <v>0</v>
      </c>
      <c r="W207" s="301">
        <f>Plan!GZ31</f>
        <v>0</v>
      </c>
      <c r="X207" s="301">
        <f>Plan!GZ32</f>
        <v>0</v>
      </c>
      <c r="Y207" s="301">
        <f>Plan!GZ33</f>
        <v>0</v>
      </c>
      <c r="Z207" s="301">
        <f>Plan!GZ34</f>
        <v>0</v>
      </c>
      <c r="AA207" s="301">
        <f>Plan!GZ35</f>
        <v>0</v>
      </c>
      <c r="AB207" s="301">
        <f>Plan!GZ36</f>
        <v>0</v>
      </c>
      <c r="AC207" s="301">
        <f>Plan!GZ37</f>
        <v>0</v>
      </c>
      <c r="AD207" s="301">
        <f>Plan!GZ38</f>
        <v>0</v>
      </c>
      <c r="AE207" s="301">
        <f>Plan!GZ39</f>
        <v>0</v>
      </c>
      <c r="AF207" s="301">
        <f>Plan!GZ40</f>
        <v>0</v>
      </c>
      <c r="AG207" s="301">
        <f>Plan!GZ41</f>
        <v>0</v>
      </c>
      <c r="AH207" s="301">
        <f>Plan!GZ42</f>
        <v>0</v>
      </c>
      <c r="AI207" s="301">
        <f>Plan!GZ43</f>
        <v>0</v>
      </c>
      <c r="AJ207" s="301">
        <f>Plan!GZ44</f>
        <v>0</v>
      </c>
      <c r="AK207" s="301">
        <f>Plan!GZ45</f>
        <v>0</v>
      </c>
      <c r="AL207" s="301">
        <f>Plan!GZ46</f>
        <v>0</v>
      </c>
      <c r="AM207" s="301">
        <f>Plan!GZ47</f>
        <v>0</v>
      </c>
      <c r="AN207" s="301">
        <f>Plan!GZ48</f>
        <v>0</v>
      </c>
      <c r="AO207" s="301">
        <f>Plan!GZ49</f>
        <v>0</v>
      </c>
      <c r="AP207" s="301">
        <f>Plan!GZ50</f>
        <v>0</v>
      </c>
      <c r="AQ207" s="301">
        <f>Plan!GZ51</f>
        <v>0</v>
      </c>
      <c r="AR207" s="301">
        <f>Plan!GZ52</f>
        <v>0</v>
      </c>
      <c r="AS207" s="301">
        <f>Plan!GZ53</f>
        <v>0</v>
      </c>
      <c r="AT207" s="301">
        <f>Plan!GZ54</f>
        <v>0</v>
      </c>
      <c r="AU207" s="301">
        <f>Plan!GZ55</f>
        <v>0</v>
      </c>
      <c r="AV207" s="301">
        <f>Plan!GZ56</f>
        <v>0</v>
      </c>
      <c r="AW207" s="301">
        <f>Plan!GZ57</f>
        <v>0</v>
      </c>
      <c r="AX207" s="301">
        <f>Plan!GZ58</f>
        <v>0</v>
      </c>
      <c r="AY207" s="301">
        <f>Plan!GZ59</f>
        <v>0</v>
      </c>
      <c r="AZ207" s="301">
        <f>Plan!GZ60</f>
        <v>0</v>
      </c>
      <c r="BA207" s="301">
        <f>Plan!GZ61</f>
        <v>0</v>
      </c>
      <c r="BB207" s="301">
        <f>Plan!GZ62</f>
        <v>0</v>
      </c>
      <c r="BC207" s="301">
        <f>Plan!GZ63</f>
        <v>0</v>
      </c>
      <c r="BD207" s="301">
        <f>Plan!GZ64</f>
        <v>0</v>
      </c>
    </row>
    <row r="208" spans="1:56" ht="6" customHeight="1" x14ac:dyDescent="0.25">
      <c r="A208"/>
      <c r="B208" s="297">
        <f>COUNTIF(Feiertage!$H$3:$H$164,F208)</f>
        <v>0</v>
      </c>
      <c r="C208" s="298">
        <f t="shared" si="10"/>
        <v>7</v>
      </c>
      <c r="D208" s="298">
        <f t="shared" si="11"/>
        <v>7</v>
      </c>
      <c r="E208" s="302"/>
      <c r="F208" s="300">
        <f t="shared" si="9"/>
        <v>42939</v>
      </c>
      <c r="G208" s="301">
        <f>Plan!HA15</f>
        <v>0</v>
      </c>
      <c r="H208" s="301">
        <f>Plan!HA16</f>
        <v>0</v>
      </c>
      <c r="I208" s="301">
        <f>Plan!HA17</f>
        <v>0</v>
      </c>
      <c r="J208" s="301">
        <f>Plan!HA18</f>
        <v>0</v>
      </c>
      <c r="K208" s="301">
        <f>Plan!HA19</f>
        <v>0</v>
      </c>
      <c r="L208" s="301">
        <f>Plan!HA20</f>
        <v>0</v>
      </c>
      <c r="M208" s="301">
        <f>Plan!HA21</f>
        <v>0</v>
      </c>
      <c r="N208" s="301">
        <f>Plan!HA22</f>
        <v>0</v>
      </c>
      <c r="O208" s="301">
        <f>Plan!HA23</f>
        <v>0</v>
      </c>
      <c r="P208" s="301">
        <f>Plan!HA24</f>
        <v>0</v>
      </c>
      <c r="Q208" s="301">
        <f>Plan!HA25</f>
        <v>0</v>
      </c>
      <c r="R208" s="301">
        <f>Plan!HA26</f>
        <v>0</v>
      </c>
      <c r="S208" s="301">
        <f>Plan!HA27</f>
        <v>0</v>
      </c>
      <c r="T208" s="301">
        <f>Plan!HA28</f>
        <v>0</v>
      </c>
      <c r="U208" s="301">
        <f>Plan!HA29</f>
        <v>0</v>
      </c>
      <c r="V208" s="301">
        <f>Plan!HA30</f>
        <v>0</v>
      </c>
      <c r="W208" s="301">
        <f>Plan!HA31</f>
        <v>0</v>
      </c>
      <c r="X208" s="301">
        <f>Plan!HA32</f>
        <v>0</v>
      </c>
      <c r="Y208" s="301">
        <f>Plan!HA33</f>
        <v>0</v>
      </c>
      <c r="Z208" s="301">
        <f>Plan!HA34</f>
        <v>0</v>
      </c>
      <c r="AA208" s="301">
        <f>Plan!HA35</f>
        <v>0</v>
      </c>
      <c r="AB208" s="301">
        <f>Plan!HA36</f>
        <v>0</v>
      </c>
      <c r="AC208" s="301">
        <f>Plan!HA37</f>
        <v>0</v>
      </c>
      <c r="AD208" s="301">
        <f>Plan!HA38</f>
        <v>0</v>
      </c>
      <c r="AE208" s="301">
        <f>Plan!HA39</f>
        <v>0</v>
      </c>
      <c r="AF208" s="301">
        <f>Plan!HA40</f>
        <v>0</v>
      </c>
      <c r="AG208" s="301">
        <f>Plan!HA41</f>
        <v>0</v>
      </c>
      <c r="AH208" s="301">
        <f>Plan!HA42</f>
        <v>0</v>
      </c>
      <c r="AI208" s="301">
        <f>Plan!HA43</f>
        <v>0</v>
      </c>
      <c r="AJ208" s="301">
        <f>Plan!HA44</f>
        <v>0</v>
      </c>
      <c r="AK208" s="301">
        <f>Plan!HA45</f>
        <v>0</v>
      </c>
      <c r="AL208" s="301">
        <f>Plan!HA46</f>
        <v>0</v>
      </c>
      <c r="AM208" s="301">
        <f>Plan!HA47</f>
        <v>0</v>
      </c>
      <c r="AN208" s="301">
        <f>Plan!HA48</f>
        <v>0</v>
      </c>
      <c r="AO208" s="301">
        <f>Plan!HA49</f>
        <v>0</v>
      </c>
      <c r="AP208" s="301">
        <f>Plan!HA50</f>
        <v>0</v>
      </c>
      <c r="AQ208" s="301">
        <f>Plan!HA51</f>
        <v>0</v>
      </c>
      <c r="AR208" s="301">
        <f>Plan!HA52</f>
        <v>0</v>
      </c>
      <c r="AS208" s="301">
        <f>Plan!HA53</f>
        <v>0</v>
      </c>
      <c r="AT208" s="301">
        <f>Plan!HA54</f>
        <v>0</v>
      </c>
      <c r="AU208" s="301">
        <f>Plan!HA55</f>
        <v>0</v>
      </c>
      <c r="AV208" s="301">
        <f>Plan!HA56</f>
        <v>0</v>
      </c>
      <c r="AW208" s="301">
        <f>Plan!HA57</f>
        <v>0</v>
      </c>
      <c r="AX208" s="301">
        <f>Plan!HA58</f>
        <v>0</v>
      </c>
      <c r="AY208" s="301">
        <f>Plan!HA59</f>
        <v>0</v>
      </c>
      <c r="AZ208" s="301">
        <f>Plan!HA60</f>
        <v>0</v>
      </c>
      <c r="BA208" s="301">
        <f>Plan!HA61</f>
        <v>0</v>
      </c>
      <c r="BB208" s="301">
        <f>Plan!HA62</f>
        <v>0</v>
      </c>
      <c r="BC208" s="301">
        <f>Plan!HA63</f>
        <v>0</v>
      </c>
      <c r="BD208" s="301">
        <f>Plan!HA64</f>
        <v>0</v>
      </c>
    </row>
    <row r="209" spans="1:56" ht="6" customHeight="1" x14ac:dyDescent="0.25">
      <c r="A209"/>
      <c r="B209" s="297">
        <f>COUNTIF(Feiertage!$H$3:$H$164,F209)</f>
        <v>0</v>
      </c>
      <c r="C209" s="298">
        <f t="shared" si="10"/>
        <v>1</v>
      </c>
      <c r="D209" s="298">
        <f t="shared" si="11"/>
        <v>7</v>
      </c>
      <c r="E209" s="302"/>
      <c r="F209" s="300">
        <f t="shared" si="9"/>
        <v>42940</v>
      </c>
      <c r="G209" s="301">
        <f>Plan!HB15</f>
        <v>0</v>
      </c>
      <c r="H209" s="301">
        <f>Plan!HB16</f>
        <v>0</v>
      </c>
      <c r="I209" s="301">
        <f>Plan!HB17</f>
        <v>0</v>
      </c>
      <c r="J209" s="301">
        <f>Plan!HB18</f>
        <v>0</v>
      </c>
      <c r="K209" s="301">
        <f>Plan!HB19</f>
        <v>0</v>
      </c>
      <c r="L209" s="301">
        <f>Plan!HB20</f>
        <v>0</v>
      </c>
      <c r="M209" s="301">
        <f>Plan!HB21</f>
        <v>0</v>
      </c>
      <c r="N209" s="301">
        <f>Plan!HB22</f>
        <v>0</v>
      </c>
      <c r="O209" s="301">
        <f>Plan!HB23</f>
        <v>0</v>
      </c>
      <c r="P209" s="301">
        <f>Plan!HB24</f>
        <v>0</v>
      </c>
      <c r="Q209" s="301">
        <f>Plan!HB25</f>
        <v>0</v>
      </c>
      <c r="R209" s="301">
        <f>Plan!HB26</f>
        <v>0</v>
      </c>
      <c r="S209" s="301">
        <f>Plan!HB27</f>
        <v>0</v>
      </c>
      <c r="T209" s="301">
        <f>Plan!HB28</f>
        <v>0</v>
      </c>
      <c r="U209" s="301">
        <f>Plan!HB29</f>
        <v>0</v>
      </c>
      <c r="V209" s="301">
        <f>Plan!HB30</f>
        <v>0</v>
      </c>
      <c r="W209" s="301">
        <f>Plan!HB31</f>
        <v>0</v>
      </c>
      <c r="X209" s="301">
        <f>Plan!HB32</f>
        <v>0</v>
      </c>
      <c r="Y209" s="301">
        <f>Plan!HB33</f>
        <v>0</v>
      </c>
      <c r="Z209" s="301">
        <f>Plan!HB34</f>
        <v>0</v>
      </c>
      <c r="AA209" s="301">
        <f>Plan!HB35</f>
        <v>0</v>
      </c>
      <c r="AB209" s="301">
        <f>Plan!HB36</f>
        <v>0</v>
      </c>
      <c r="AC209" s="301">
        <f>Plan!HB37</f>
        <v>0</v>
      </c>
      <c r="AD209" s="301">
        <f>Plan!HB38</f>
        <v>0</v>
      </c>
      <c r="AE209" s="301">
        <f>Plan!HB39</f>
        <v>0</v>
      </c>
      <c r="AF209" s="301">
        <f>Plan!HB40</f>
        <v>0</v>
      </c>
      <c r="AG209" s="301">
        <f>Plan!HB41</f>
        <v>0</v>
      </c>
      <c r="AH209" s="301">
        <f>Plan!HB42</f>
        <v>0</v>
      </c>
      <c r="AI209" s="301">
        <f>Plan!HB43</f>
        <v>0</v>
      </c>
      <c r="AJ209" s="301">
        <f>Plan!HB44</f>
        <v>0</v>
      </c>
      <c r="AK209" s="301">
        <f>Plan!HB45</f>
        <v>0</v>
      </c>
      <c r="AL209" s="301">
        <f>Plan!HB46</f>
        <v>0</v>
      </c>
      <c r="AM209" s="301">
        <f>Plan!HB47</f>
        <v>0</v>
      </c>
      <c r="AN209" s="301">
        <f>Plan!HB48</f>
        <v>0</v>
      </c>
      <c r="AO209" s="301">
        <f>Plan!HB49</f>
        <v>0</v>
      </c>
      <c r="AP209" s="301">
        <f>Plan!HB50</f>
        <v>0</v>
      </c>
      <c r="AQ209" s="301">
        <f>Plan!HB51</f>
        <v>0</v>
      </c>
      <c r="AR209" s="301">
        <f>Plan!HB52</f>
        <v>0</v>
      </c>
      <c r="AS209" s="301">
        <f>Plan!HB53</f>
        <v>0</v>
      </c>
      <c r="AT209" s="301">
        <f>Plan!HB54</f>
        <v>0</v>
      </c>
      <c r="AU209" s="301">
        <f>Plan!HB55</f>
        <v>0</v>
      </c>
      <c r="AV209" s="301">
        <f>Plan!HB56</f>
        <v>0</v>
      </c>
      <c r="AW209" s="301">
        <f>Plan!HB57</f>
        <v>0</v>
      </c>
      <c r="AX209" s="301">
        <f>Plan!HB58</f>
        <v>0</v>
      </c>
      <c r="AY209" s="301">
        <f>Plan!HB59</f>
        <v>0</v>
      </c>
      <c r="AZ209" s="301">
        <f>Plan!HB60</f>
        <v>0</v>
      </c>
      <c r="BA209" s="301">
        <f>Plan!HB61</f>
        <v>0</v>
      </c>
      <c r="BB209" s="301">
        <f>Plan!HB62</f>
        <v>0</v>
      </c>
      <c r="BC209" s="301">
        <f>Plan!HB63</f>
        <v>0</v>
      </c>
      <c r="BD209" s="301">
        <f>Plan!HB64</f>
        <v>0</v>
      </c>
    </row>
    <row r="210" spans="1:56" ht="6" customHeight="1" x14ac:dyDescent="0.25">
      <c r="A210"/>
      <c r="B210" s="297">
        <f>COUNTIF(Feiertage!$H$3:$H$164,F210)</f>
        <v>0</v>
      </c>
      <c r="C210" s="298">
        <f t="shared" si="10"/>
        <v>2</v>
      </c>
      <c r="D210" s="298">
        <f t="shared" si="11"/>
        <v>7</v>
      </c>
      <c r="E210" s="302"/>
      <c r="F210" s="300">
        <f t="shared" si="9"/>
        <v>42941</v>
      </c>
      <c r="G210" s="301">
        <f>Plan!HC15</f>
        <v>0</v>
      </c>
      <c r="H210" s="301">
        <f>Plan!HC16</f>
        <v>0</v>
      </c>
      <c r="I210" s="301">
        <f>Plan!HC17</f>
        <v>0</v>
      </c>
      <c r="J210" s="301">
        <f>Plan!HC18</f>
        <v>0</v>
      </c>
      <c r="K210" s="301">
        <f>Plan!HC19</f>
        <v>0</v>
      </c>
      <c r="L210" s="301">
        <f>Plan!HC20</f>
        <v>0</v>
      </c>
      <c r="M210" s="301">
        <f>Plan!HC21</f>
        <v>0</v>
      </c>
      <c r="N210" s="301">
        <f>Plan!HC22</f>
        <v>0</v>
      </c>
      <c r="O210" s="301">
        <f>Plan!HC23</f>
        <v>0</v>
      </c>
      <c r="P210" s="301">
        <f>Plan!HC24</f>
        <v>0</v>
      </c>
      <c r="Q210" s="301">
        <f>Plan!HC25</f>
        <v>0</v>
      </c>
      <c r="R210" s="301">
        <f>Plan!HC26</f>
        <v>0</v>
      </c>
      <c r="S210" s="301">
        <f>Plan!HC27</f>
        <v>0</v>
      </c>
      <c r="T210" s="301">
        <f>Plan!HC28</f>
        <v>0</v>
      </c>
      <c r="U210" s="301">
        <f>Plan!HC29</f>
        <v>0</v>
      </c>
      <c r="V210" s="301">
        <f>Plan!HC30</f>
        <v>0</v>
      </c>
      <c r="W210" s="301">
        <f>Plan!HC31</f>
        <v>0</v>
      </c>
      <c r="X210" s="301">
        <f>Plan!HC32</f>
        <v>0</v>
      </c>
      <c r="Y210" s="301">
        <f>Plan!HC33</f>
        <v>0</v>
      </c>
      <c r="Z210" s="301">
        <f>Plan!HC34</f>
        <v>0</v>
      </c>
      <c r="AA210" s="301">
        <f>Plan!HC35</f>
        <v>0</v>
      </c>
      <c r="AB210" s="301">
        <f>Plan!HC36</f>
        <v>0</v>
      </c>
      <c r="AC210" s="301">
        <f>Plan!HC37</f>
        <v>0</v>
      </c>
      <c r="AD210" s="301">
        <f>Plan!HC38</f>
        <v>0</v>
      </c>
      <c r="AE210" s="301">
        <f>Plan!HC39</f>
        <v>0</v>
      </c>
      <c r="AF210" s="301">
        <f>Plan!HC40</f>
        <v>0</v>
      </c>
      <c r="AG210" s="301">
        <f>Plan!HC41</f>
        <v>0</v>
      </c>
      <c r="AH210" s="301">
        <f>Plan!HC42</f>
        <v>0</v>
      </c>
      <c r="AI210" s="301">
        <f>Plan!HC43</f>
        <v>0</v>
      </c>
      <c r="AJ210" s="301">
        <f>Plan!HC44</f>
        <v>0</v>
      </c>
      <c r="AK210" s="301">
        <f>Plan!HC45</f>
        <v>0</v>
      </c>
      <c r="AL210" s="301">
        <f>Plan!HC46</f>
        <v>0</v>
      </c>
      <c r="AM210" s="301">
        <f>Plan!HC47</f>
        <v>0</v>
      </c>
      <c r="AN210" s="301">
        <f>Plan!HC48</f>
        <v>0</v>
      </c>
      <c r="AO210" s="301">
        <f>Plan!HC49</f>
        <v>0</v>
      </c>
      <c r="AP210" s="301">
        <f>Plan!HC50</f>
        <v>0</v>
      </c>
      <c r="AQ210" s="301">
        <f>Plan!HC51</f>
        <v>0</v>
      </c>
      <c r="AR210" s="301">
        <f>Plan!HC52</f>
        <v>0</v>
      </c>
      <c r="AS210" s="301">
        <f>Plan!HC53</f>
        <v>0</v>
      </c>
      <c r="AT210" s="301">
        <f>Plan!HC54</f>
        <v>0</v>
      </c>
      <c r="AU210" s="301">
        <f>Plan!HC55</f>
        <v>0</v>
      </c>
      <c r="AV210" s="301">
        <f>Plan!HC56</f>
        <v>0</v>
      </c>
      <c r="AW210" s="301">
        <f>Plan!HC57</f>
        <v>0</v>
      </c>
      <c r="AX210" s="301">
        <f>Plan!HC58</f>
        <v>0</v>
      </c>
      <c r="AY210" s="301">
        <f>Plan!HC59</f>
        <v>0</v>
      </c>
      <c r="AZ210" s="301">
        <f>Plan!HC60</f>
        <v>0</v>
      </c>
      <c r="BA210" s="301">
        <f>Plan!HC61</f>
        <v>0</v>
      </c>
      <c r="BB210" s="301">
        <f>Plan!HC62</f>
        <v>0</v>
      </c>
      <c r="BC210" s="301">
        <f>Plan!HC63</f>
        <v>0</v>
      </c>
      <c r="BD210" s="301">
        <f>Plan!HC64</f>
        <v>0</v>
      </c>
    </row>
    <row r="211" spans="1:56" ht="6" customHeight="1" x14ac:dyDescent="0.25">
      <c r="A211"/>
      <c r="B211" s="297">
        <f>COUNTIF(Feiertage!$H$3:$H$164,F211)</f>
        <v>0</v>
      </c>
      <c r="C211" s="298">
        <f>IF(F211="","",WEEKDAY(F211,2))</f>
        <v>3</v>
      </c>
      <c r="D211" s="298">
        <f t="shared" si="11"/>
        <v>7</v>
      </c>
      <c r="E211" s="302"/>
      <c r="F211" s="300">
        <f t="shared" si="9"/>
        <v>42942</v>
      </c>
      <c r="G211" s="301">
        <f>Plan!HD15</f>
        <v>0</v>
      </c>
      <c r="H211" s="301">
        <f>Plan!HD16</f>
        <v>0</v>
      </c>
      <c r="I211" s="301">
        <f>Plan!HD17</f>
        <v>0</v>
      </c>
      <c r="J211" s="301">
        <f>Plan!HD18</f>
        <v>0</v>
      </c>
      <c r="K211" s="301">
        <f>Plan!HD19</f>
        <v>0</v>
      </c>
      <c r="L211" s="301">
        <f>Plan!HD20</f>
        <v>0</v>
      </c>
      <c r="M211" s="301">
        <f>Plan!HD21</f>
        <v>0</v>
      </c>
      <c r="N211" s="301">
        <f>Plan!HD22</f>
        <v>0</v>
      </c>
      <c r="O211" s="301">
        <f>Plan!HD23</f>
        <v>0</v>
      </c>
      <c r="P211" s="301">
        <f>Plan!HD24</f>
        <v>0</v>
      </c>
      <c r="Q211" s="301">
        <f>Plan!HD25</f>
        <v>0</v>
      </c>
      <c r="R211" s="301">
        <f>Plan!HD26</f>
        <v>0</v>
      </c>
      <c r="S211" s="301">
        <f>Plan!HD27</f>
        <v>0</v>
      </c>
      <c r="T211" s="301">
        <f>Plan!HD28</f>
        <v>0</v>
      </c>
      <c r="U211" s="301">
        <f>Plan!HD29</f>
        <v>0</v>
      </c>
      <c r="V211" s="301">
        <f>Plan!HD30</f>
        <v>0</v>
      </c>
      <c r="W211" s="301">
        <f>Plan!HD31</f>
        <v>0</v>
      </c>
      <c r="X211" s="301">
        <f>Plan!HD32</f>
        <v>0</v>
      </c>
      <c r="Y211" s="301">
        <f>Plan!HD33</f>
        <v>0</v>
      </c>
      <c r="Z211" s="301">
        <f>Plan!HD34</f>
        <v>0</v>
      </c>
      <c r="AA211" s="301">
        <f>Plan!HD35</f>
        <v>0</v>
      </c>
      <c r="AB211" s="301">
        <f>Plan!HD36</f>
        <v>0</v>
      </c>
      <c r="AC211" s="301">
        <f>Plan!HD37</f>
        <v>0</v>
      </c>
      <c r="AD211" s="301">
        <f>Plan!HD38</f>
        <v>0</v>
      </c>
      <c r="AE211" s="301">
        <f>Plan!HD39</f>
        <v>0</v>
      </c>
      <c r="AF211" s="301">
        <f>Plan!HD40</f>
        <v>0</v>
      </c>
      <c r="AG211" s="301">
        <f>Plan!HD41</f>
        <v>0</v>
      </c>
      <c r="AH211" s="301">
        <f>Plan!HD42</f>
        <v>0</v>
      </c>
      <c r="AI211" s="301">
        <f>Plan!HD43</f>
        <v>0</v>
      </c>
      <c r="AJ211" s="301">
        <f>Plan!HD44</f>
        <v>0</v>
      </c>
      <c r="AK211" s="301">
        <f>Plan!HD45</f>
        <v>0</v>
      </c>
      <c r="AL211" s="301">
        <f>Plan!HD46</f>
        <v>0</v>
      </c>
      <c r="AM211" s="301">
        <f>Plan!HD47</f>
        <v>0</v>
      </c>
      <c r="AN211" s="301">
        <f>Plan!HD48</f>
        <v>0</v>
      </c>
      <c r="AO211" s="301">
        <f>Plan!HD49</f>
        <v>0</v>
      </c>
      <c r="AP211" s="301">
        <f>Plan!HD50</f>
        <v>0</v>
      </c>
      <c r="AQ211" s="301">
        <f>Plan!HD51</f>
        <v>0</v>
      </c>
      <c r="AR211" s="301">
        <f>Plan!HD52</f>
        <v>0</v>
      </c>
      <c r="AS211" s="301">
        <f>Plan!HD53</f>
        <v>0</v>
      </c>
      <c r="AT211" s="301">
        <f>Plan!HD54</f>
        <v>0</v>
      </c>
      <c r="AU211" s="301">
        <f>Plan!HD55</f>
        <v>0</v>
      </c>
      <c r="AV211" s="301">
        <f>Plan!HD56</f>
        <v>0</v>
      </c>
      <c r="AW211" s="301">
        <f>Plan!HD57</f>
        <v>0</v>
      </c>
      <c r="AX211" s="301">
        <f>Plan!HD58</f>
        <v>0</v>
      </c>
      <c r="AY211" s="301">
        <f>Plan!HD59</f>
        <v>0</v>
      </c>
      <c r="AZ211" s="301">
        <f>Plan!HD60</f>
        <v>0</v>
      </c>
      <c r="BA211" s="301">
        <f>Plan!HD61</f>
        <v>0</v>
      </c>
      <c r="BB211" s="301">
        <f>Plan!HD62</f>
        <v>0</v>
      </c>
      <c r="BC211" s="301">
        <f>Plan!HD63</f>
        <v>0</v>
      </c>
      <c r="BD211" s="301">
        <f>Plan!HD64</f>
        <v>0</v>
      </c>
    </row>
    <row r="212" spans="1:56" ht="6" customHeight="1" x14ac:dyDescent="0.25">
      <c r="A212"/>
      <c r="B212" s="297">
        <f>COUNTIF(Feiertage!$H$3:$H$164,F212)</f>
        <v>0</v>
      </c>
      <c r="C212" s="298">
        <f t="shared" si="10"/>
        <v>4</v>
      </c>
      <c r="D212" s="298">
        <f t="shared" si="11"/>
        <v>7</v>
      </c>
      <c r="E212" s="302"/>
      <c r="F212" s="300">
        <f t="shared" si="9"/>
        <v>42943</v>
      </c>
      <c r="G212" s="301">
        <f>Plan!HE15</f>
        <v>0</v>
      </c>
      <c r="H212" s="301">
        <f>Plan!HE16</f>
        <v>0</v>
      </c>
      <c r="I212" s="301">
        <f>Plan!HE17</f>
        <v>0</v>
      </c>
      <c r="J212" s="301">
        <f>Plan!HE18</f>
        <v>0</v>
      </c>
      <c r="K212" s="301">
        <f>Plan!HE19</f>
        <v>0</v>
      </c>
      <c r="L212" s="301">
        <f>Plan!HE20</f>
        <v>0</v>
      </c>
      <c r="M212" s="301">
        <f>Plan!HE21</f>
        <v>0</v>
      </c>
      <c r="N212" s="301">
        <f>Plan!HE22</f>
        <v>0</v>
      </c>
      <c r="O212" s="301">
        <f>Plan!HE23</f>
        <v>0</v>
      </c>
      <c r="P212" s="301">
        <f>Plan!HE24</f>
        <v>0</v>
      </c>
      <c r="Q212" s="301">
        <f>Plan!HE25</f>
        <v>0</v>
      </c>
      <c r="R212" s="301">
        <f>Plan!HE26</f>
        <v>0</v>
      </c>
      <c r="S212" s="301">
        <f>Plan!HE27</f>
        <v>0</v>
      </c>
      <c r="T212" s="301">
        <f>Plan!HE28</f>
        <v>0</v>
      </c>
      <c r="U212" s="301">
        <f>Plan!HE29</f>
        <v>0</v>
      </c>
      <c r="V212" s="301">
        <f>Plan!HE30</f>
        <v>0</v>
      </c>
      <c r="W212" s="301">
        <f>Plan!HE31</f>
        <v>0</v>
      </c>
      <c r="X212" s="301">
        <f>Plan!HE32</f>
        <v>0</v>
      </c>
      <c r="Y212" s="301">
        <f>Plan!HE33</f>
        <v>0</v>
      </c>
      <c r="Z212" s="301">
        <f>Plan!HE34</f>
        <v>0</v>
      </c>
      <c r="AA212" s="301">
        <f>Plan!HE35</f>
        <v>0</v>
      </c>
      <c r="AB212" s="301">
        <f>Plan!HE36</f>
        <v>0</v>
      </c>
      <c r="AC212" s="301">
        <f>Plan!HE37</f>
        <v>0</v>
      </c>
      <c r="AD212" s="301">
        <f>Plan!HE38</f>
        <v>0</v>
      </c>
      <c r="AE212" s="301">
        <f>Plan!HE39</f>
        <v>0</v>
      </c>
      <c r="AF212" s="301">
        <f>Plan!HE40</f>
        <v>0</v>
      </c>
      <c r="AG212" s="301">
        <f>Plan!HE41</f>
        <v>0</v>
      </c>
      <c r="AH212" s="301">
        <f>Plan!HE42</f>
        <v>0</v>
      </c>
      <c r="AI212" s="301">
        <f>Plan!HE43</f>
        <v>0</v>
      </c>
      <c r="AJ212" s="301">
        <f>Plan!HE44</f>
        <v>0</v>
      </c>
      <c r="AK212" s="301">
        <f>Plan!HE45</f>
        <v>0</v>
      </c>
      <c r="AL212" s="301">
        <f>Plan!HE46</f>
        <v>0</v>
      </c>
      <c r="AM212" s="301">
        <f>Plan!HE47</f>
        <v>0</v>
      </c>
      <c r="AN212" s="301">
        <f>Plan!HE48</f>
        <v>0</v>
      </c>
      <c r="AO212" s="301">
        <f>Plan!HE49</f>
        <v>0</v>
      </c>
      <c r="AP212" s="301">
        <f>Plan!HE50</f>
        <v>0</v>
      </c>
      <c r="AQ212" s="301">
        <f>Plan!HE51</f>
        <v>0</v>
      </c>
      <c r="AR212" s="301">
        <f>Plan!HE52</f>
        <v>0</v>
      </c>
      <c r="AS212" s="301">
        <f>Plan!HE53</f>
        <v>0</v>
      </c>
      <c r="AT212" s="301">
        <f>Plan!HE54</f>
        <v>0</v>
      </c>
      <c r="AU212" s="301">
        <f>Plan!HE55</f>
        <v>0</v>
      </c>
      <c r="AV212" s="301">
        <f>Plan!HE56</f>
        <v>0</v>
      </c>
      <c r="AW212" s="301">
        <f>Plan!HE57</f>
        <v>0</v>
      </c>
      <c r="AX212" s="301">
        <f>Plan!HE58</f>
        <v>0</v>
      </c>
      <c r="AY212" s="301">
        <f>Plan!HE59</f>
        <v>0</v>
      </c>
      <c r="AZ212" s="301">
        <f>Plan!HE60</f>
        <v>0</v>
      </c>
      <c r="BA212" s="301">
        <f>Plan!HE61</f>
        <v>0</v>
      </c>
      <c r="BB212" s="301">
        <f>Plan!HE62</f>
        <v>0</v>
      </c>
      <c r="BC212" s="301">
        <f>Plan!HE63</f>
        <v>0</v>
      </c>
      <c r="BD212" s="301">
        <f>Plan!HE64</f>
        <v>0</v>
      </c>
    </row>
    <row r="213" spans="1:56" ht="6" customHeight="1" x14ac:dyDescent="0.25">
      <c r="A213"/>
      <c r="B213" s="297">
        <f>COUNTIF(Feiertage!$H$3:$H$164,F213)</f>
        <v>0</v>
      </c>
      <c r="C213" s="298">
        <f t="shared" si="10"/>
        <v>5</v>
      </c>
      <c r="D213" s="298">
        <f t="shared" si="11"/>
        <v>7</v>
      </c>
      <c r="E213" s="302"/>
      <c r="F213" s="300">
        <f t="shared" si="9"/>
        <v>42944</v>
      </c>
      <c r="G213" s="301">
        <f>Plan!HF15</f>
        <v>0</v>
      </c>
      <c r="H213" s="301">
        <f>Plan!HF16</f>
        <v>0</v>
      </c>
      <c r="I213" s="301">
        <f>Plan!HF17</f>
        <v>0</v>
      </c>
      <c r="J213" s="301">
        <f>Plan!HF18</f>
        <v>0</v>
      </c>
      <c r="K213" s="301">
        <f>Plan!HF19</f>
        <v>0</v>
      </c>
      <c r="L213" s="301">
        <f>Plan!HF20</f>
        <v>0</v>
      </c>
      <c r="M213" s="301">
        <f>Plan!HF21</f>
        <v>0</v>
      </c>
      <c r="N213" s="301">
        <f>Plan!HF22</f>
        <v>0</v>
      </c>
      <c r="O213" s="301">
        <f>Plan!HF23</f>
        <v>0</v>
      </c>
      <c r="P213" s="301">
        <f>Plan!HF24</f>
        <v>0</v>
      </c>
      <c r="Q213" s="301">
        <f>Plan!HF25</f>
        <v>0</v>
      </c>
      <c r="R213" s="301">
        <f>Plan!HF26</f>
        <v>0</v>
      </c>
      <c r="S213" s="301">
        <f>Plan!HF27</f>
        <v>0</v>
      </c>
      <c r="T213" s="301">
        <f>Plan!HF28</f>
        <v>0</v>
      </c>
      <c r="U213" s="301">
        <f>Plan!HF29</f>
        <v>0</v>
      </c>
      <c r="V213" s="301">
        <f>Plan!HF30</f>
        <v>0</v>
      </c>
      <c r="W213" s="301">
        <f>Plan!HF31</f>
        <v>0</v>
      </c>
      <c r="X213" s="301">
        <f>Plan!HF32</f>
        <v>0</v>
      </c>
      <c r="Y213" s="301">
        <f>Plan!HF33</f>
        <v>0</v>
      </c>
      <c r="Z213" s="301">
        <f>Plan!HF34</f>
        <v>0</v>
      </c>
      <c r="AA213" s="301">
        <f>Plan!HF35</f>
        <v>0</v>
      </c>
      <c r="AB213" s="301">
        <f>Plan!HF36</f>
        <v>0</v>
      </c>
      <c r="AC213" s="301">
        <f>Plan!HF37</f>
        <v>0</v>
      </c>
      <c r="AD213" s="301">
        <f>Plan!HF38</f>
        <v>0</v>
      </c>
      <c r="AE213" s="301">
        <f>Plan!HF39</f>
        <v>0</v>
      </c>
      <c r="AF213" s="301">
        <f>Plan!HF40</f>
        <v>0</v>
      </c>
      <c r="AG213" s="301">
        <f>Plan!HF41</f>
        <v>0</v>
      </c>
      <c r="AH213" s="301">
        <f>Plan!HF42</f>
        <v>0</v>
      </c>
      <c r="AI213" s="301">
        <f>Plan!HF43</f>
        <v>0</v>
      </c>
      <c r="AJ213" s="301">
        <f>Plan!HF44</f>
        <v>0</v>
      </c>
      <c r="AK213" s="301">
        <f>Plan!HF45</f>
        <v>0</v>
      </c>
      <c r="AL213" s="301">
        <f>Plan!HF46</f>
        <v>0</v>
      </c>
      <c r="AM213" s="301">
        <f>Plan!HF47</f>
        <v>0</v>
      </c>
      <c r="AN213" s="301">
        <f>Plan!HF48</f>
        <v>0</v>
      </c>
      <c r="AO213" s="301">
        <f>Plan!HF49</f>
        <v>0</v>
      </c>
      <c r="AP213" s="301">
        <f>Plan!HF50</f>
        <v>0</v>
      </c>
      <c r="AQ213" s="301">
        <f>Plan!HF51</f>
        <v>0</v>
      </c>
      <c r="AR213" s="301">
        <f>Plan!HF52</f>
        <v>0</v>
      </c>
      <c r="AS213" s="301">
        <f>Plan!HF53</f>
        <v>0</v>
      </c>
      <c r="AT213" s="301">
        <f>Plan!HF54</f>
        <v>0</v>
      </c>
      <c r="AU213" s="301">
        <f>Plan!HF55</f>
        <v>0</v>
      </c>
      <c r="AV213" s="301">
        <f>Plan!HF56</f>
        <v>0</v>
      </c>
      <c r="AW213" s="301">
        <f>Plan!HF57</f>
        <v>0</v>
      </c>
      <c r="AX213" s="301">
        <f>Plan!HF58</f>
        <v>0</v>
      </c>
      <c r="AY213" s="301">
        <f>Plan!HF59</f>
        <v>0</v>
      </c>
      <c r="AZ213" s="301">
        <f>Plan!HF60</f>
        <v>0</v>
      </c>
      <c r="BA213" s="301">
        <f>Plan!HF61</f>
        <v>0</v>
      </c>
      <c r="BB213" s="301">
        <f>Plan!HF62</f>
        <v>0</v>
      </c>
      <c r="BC213" s="301">
        <f>Plan!HF63</f>
        <v>0</v>
      </c>
      <c r="BD213" s="301">
        <f>Plan!HF64</f>
        <v>0</v>
      </c>
    </row>
    <row r="214" spans="1:56" ht="6" customHeight="1" x14ac:dyDescent="0.25">
      <c r="A214"/>
      <c r="B214" s="297">
        <f>COUNTIF(Feiertage!$H$3:$H$164,F214)</f>
        <v>0</v>
      </c>
      <c r="C214" s="298">
        <f t="shared" si="10"/>
        <v>6</v>
      </c>
      <c r="D214" s="298">
        <f t="shared" si="11"/>
        <v>7</v>
      </c>
      <c r="E214" s="302"/>
      <c r="F214" s="300">
        <f t="shared" si="9"/>
        <v>42945</v>
      </c>
      <c r="G214" s="301">
        <f>Plan!HG15</f>
        <v>0</v>
      </c>
      <c r="H214" s="301">
        <f>Plan!HG16</f>
        <v>0</v>
      </c>
      <c r="I214" s="301">
        <f>Plan!HG17</f>
        <v>0</v>
      </c>
      <c r="J214" s="301">
        <f>Plan!HG18</f>
        <v>0</v>
      </c>
      <c r="K214" s="301">
        <f>Plan!HG19</f>
        <v>0</v>
      </c>
      <c r="L214" s="301">
        <f>Plan!HG20</f>
        <v>0</v>
      </c>
      <c r="M214" s="301">
        <f>Plan!HG21</f>
        <v>0</v>
      </c>
      <c r="N214" s="301">
        <f>Plan!HG22</f>
        <v>0</v>
      </c>
      <c r="O214" s="301">
        <f>Plan!HG23</f>
        <v>0</v>
      </c>
      <c r="P214" s="301">
        <f>Plan!HG24</f>
        <v>0</v>
      </c>
      <c r="Q214" s="301">
        <f>Plan!HG25</f>
        <v>0</v>
      </c>
      <c r="R214" s="301">
        <f>Plan!HG26</f>
        <v>0</v>
      </c>
      <c r="S214" s="301">
        <f>Plan!HG27</f>
        <v>0</v>
      </c>
      <c r="T214" s="301">
        <f>Plan!HG28</f>
        <v>0</v>
      </c>
      <c r="U214" s="301">
        <f>Plan!HG29</f>
        <v>0</v>
      </c>
      <c r="V214" s="301">
        <f>Plan!HG30</f>
        <v>0</v>
      </c>
      <c r="W214" s="301">
        <f>Plan!HG31</f>
        <v>0</v>
      </c>
      <c r="X214" s="301">
        <f>Plan!HG32</f>
        <v>0</v>
      </c>
      <c r="Y214" s="301">
        <f>Plan!HG33</f>
        <v>0</v>
      </c>
      <c r="Z214" s="301">
        <f>Plan!HG34</f>
        <v>0</v>
      </c>
      <c r="AA214" s="301">
        <f>Plan!HG35</f>
        <v>0</v>
      </c>
      <c r="AB214" s="301">
        <f>Plan!HG36</f>
        <v>0</v>
      </c>
      <c r="AC214" s="301">
        <f>Plan!HG37</f>
        <v>0</v>
      </c>
      <c r="AD214" s="301">
        <f>Plan!HG38</f>
        <v>0</v>
      </c>
      <c r="AE214" s="301">
        <f>Plan!HG39</f>
        <v>0</v>
      </c>
      <c r="AF214" s="301">
        <f>Plan!HG40</f>
        <v>0</v>
      </c>
      <c r="AG214" s="301">
        <f>Plan!HG41</f>
        <v>0</v>
      </c>
      <c r="AH214" s="301">
        <f>Plan!HG42</f>
        <v>0</v>
      </c>
      <c r="AI214" s="301">
        <f>Plan!HG43</f>
        <v>0</v>
      </c>
      <c r="AJ214" s="301">
        <f>Plan!HG44</f>
        <v>0</v>
      </c>
      <c r="AK214" s="301">
        <f>Plan!HG45</f>
        <v>0</v>
      </c>
      <c r="AL214" s="301">
        <f>Plan!HG46</f>
        <v>0</v>
      </c>
      <c r="AM214" s="301">
        <f>Plan!HG47</f>
        <v>0</v>
      </c>
      <c r="AN214" s="301">
        <f>Plan!HG48</f>
        <v>0</v>
      </c>
      <c r="AO214" s="301">
        <f>Plan!HG49</f>
        <v>0</v>
      </c>
      <c r="AP214" s="301">
        <f>Plan!HG50</f>
        <v>0</v>
      </c>
      <c r="AQ214" s="301">
        <f>Plan!HG51</f>
        <v>0</v>
      </c>
      <c r="AR214" s="301">
        <f>Plan!HG52</f>
        <v>0</v>
      </c>
      <c r="AS214" s="301">
        <f>Plan!HG53</f>
        <v>0</v>
      </c>
      <c r="AT214" s="301">
        <f>Plan!HG54</f>
        <v>0</v>
      </c>
      <c r="AU214" s="301">
        <f>Plan!HG55</f>
        <v>0</v>
      </c>
      <c r="AV214" s="301">
        <f>Plan!HG56</f>
        <v>0</v>
      </c>
      <c r="AW214" s="301">
        <f>Plan!HG57</f>
        <v>0</v>
      </c>
      <c r="AX214" s="301">
        <f>Plan!HG58</f>
        <v>0</v>
      </c>
      <c r="AY214" s="301">
        <f>Plan!HG59</f>
        <v>0</v>
      </c>
      <c r="AZ214" s="301">
        <f>Plan!HG60</f>
        <v>0</v>
      </c>
      <c r="BA214" s="301">
        <f>Plan!HG61</f>
        <v>0</v>
      </c>
      <c r="BB214" s="301">
        <f>Plan!HG62</f>
        <v>0</v>
      </c>
      <c r="BC214" s="301">
        <f>Plan!HG63</f>
        <v>0</v>
      </c>
      <c r="BD214" s="301">
        <f>Plan!HG64</f>
        <v>0</v>
      </c>
    </row>
    <row r="215" spans="1:56" ht="6" customHeight="1" x14ac:dyDescent="0.25">
      <c r="A215"/>
      <c r="B215" s="297">
        <f>COUNTIF(Feiertage!$H$3:$H$164,F215)</f>
        <v>0</v>
      </c>
      <c r="C215" s="298">
        <f t="shared" si="10"/>
        <v>7</v>
      </c>
      <c r="D215" s="298">
        <f t="shared" si="11"/>
        <v>7</v>
      </c>
      <c r="E215" s="302"/>
      <c r="F215" s="300">
        <f t="shared" si="9"/>
        <v>42946</v>
      </c>
      <c r="G215" s="301">
        <f>Plan!HH15</f>
        <v>0</v>
      </c>
      <c r="H215" s="301">
        <f>Plan!HH16</f>
        <v>0</v>
      </c>
      <c r="I215" s="301">
        <f>Plan!HH17</f>
        <v>0</v>
      </c>
      <c r="J215" s="301">
        <f>Plan!HH18</f>
        <v>0</v>
      </c>
      <c r="K215" s="301">
        <f>Plan!HH19</f>
        <v>0</v>
      </c>
      <c r="L215" s="301">
        <f>Plan!HH20</f>
        <v>0</v>
      </c>
      <c r="M215" s="301">
        <f>Plan!HH21</f>
        <v>0</v>
      </c>
      <c r="N215" s="301">
        <f>Plan!HH22</f>
        <v>0</v>
      </c>
      <c r="O215" s="301">
        <f>Plan!HH23</f>
        <v>0</v>
      </c>
      <c r="P215" s="301">
        <f>Plan!HH24</f>
        <v>0</v>
      </c>
      <c r="Q215" s="301">
        <f>Plan!HH25</f>
        <v>0</v>
      </c>
      <c r="R215" s="301">
        <f>Plan!HH26</f>
        <v>0</v>
      </c>
      <c r="S215" s="301">
        <f>Plan!HH27</f>
        <v>0</v>
      </c>
      <c r="T215" s="301">
        <f>Plan!HH28</f>
        <v>0</v>
      </c>
      <c r="U215" s="301">
        <f>Plan!HH29</f>
        <v>0</v>
      </c>
      <c r="V215" s="301">
        <f>Plan!HH30</f>
        <v>0</v>
      </c>
      <c r="W215" s="301">
        <f>Plan!HH31</f>
        <v>0</v>
      </c>
      <c r="X215" s="301">
        <f>Plan!HH32</f>
        <v>0</v>
      </c>
      <c r="Y215" s="301">
        <f>Plan!HH33</f>
        <v>0</v>
      </c>
      <c r="Z215" s="301">
        <f>Plan!HH34</f>
        <v>0</v>
      </c>
      <c r="AA215" s="301">
        <f>Plan!HH35</f>
        <v>0</v>
      </c>
      <c r="AB215" s="301">
        <f>Plan!HH36</f>
        <v>0</v>
      </c>
      <c r="AC215" s="301">
        <f>Plan!HH37</f>
        <v>0</v>
      </c>
      <c r="AD215" s="301">
        <f>Plan!HH38</f>
        <v>0</v>
      </c>
      <c r="AE215" s="301">
        <f>Plan!HH39</f>
        <v>0</v>
      </c>
      <c r="AF215" s="301">
        <f>Plan!HH40</f>
        <v>0</v>
      </c>
      <c r="AG215" s="301">
        <f>Plan!HH41</f>
        <v>0</v>
      </c>
      <c r="AH215" s="301">
        <f>Plan!HH42</f>
        <v>0</v>
      </c>
      <c r="AI215" s="301">
        <f>Plan!HH43</f>
        <v>0</v>
      </c>
      <c r="AJ215" s="301">
        <f>Plan!HH44</f>
        <v>0</v>
      </c>
      <c r="AK215" s="301">
        <f>Plan!HH45</f>
        <v>0</v>
      </c>
      <c r="AL215" s="301">
        <f>Plan!HH46</f>
        <v>0</v>
      </c>
      <c r="AM215" s="301">
        <f>Plan!HH47</f>
        <v>0</v>
      </c>
      <c r="AN215" s="301">
        <f>Plan!HH48</f>
        <v>0</v>
      </c>
      <c r="AO215" s="301">
        <f>Plan!HH49</f>
        <v>0</v>
      </c>
      <c r="AP215" s="301">
        <f>Plan!HH50</f>
        <v>0</v>
      </c>
      <c r="AQ215" s="301">
        <f>Plan!HH51</f>
        <v>0</v>
      </c>
      <c r="AR215" s="301">
        <f>Plan!HH52</f>
        <v>0</v>
      </c>
      <c r="AS215" s="301">
        <f>Plan!HH53</f>
        <v>0</v>
      </c>
      <c r="AT215" s="301">
        <f>Plan!HH54</f>
        <v>0</v>
      </c>
      <c r="AU215" s="301">
        <f>Plan!HH55</f>
        <v>0</v>
      </c>
      <c r="AV215" s="301">
        <f>Plan!HH56</f>
        <v>0</v>
      </c>
      <c r="AW215" s="301">
        <f>Plan!HH57</f>
        <v>0</v>
      </c>
      <c r="AX215" s="301">
        <f>Plan!HH58</f>
        <v>0</v>
      </c>
      <c r="AY215" s="301">
        <f>Plan!HH59</f>
        <v>0</v>
      </c>
      <c r="AZ215" s="301">
        <f>Plan!HH60</f>
        <v>0</v>
      </c>
      <c r="BA215" s="301">
        <f>Plan!HH61</f>
        <v>0</v>
      </c>
      <c r="BB215" s="301">
        <f>Plan!HH62</f>
        <v>0</v>
      </c>
      <c r="BC215" s="301">
        <f>Plan!HH63</f>
        <v>0</v>
      </c>
      <c r="BD215" s="301">
        <f>Plan!HH64</f>
        <v>0</v>
      </c>
    </row>
    <row r="216" spans="1:56" ht="6" customHeight="1" x14ac:dyDescent="0.25">
      <c r="A216"/>
      <c r="B216" s="297">
        <f>COUNTIF(Feiertage!$H$3:$H$164,F216)</f>
        <v>0</v>
      </c>
      <c r="C216" s="298">
        <f t="shared" si="10"/>
        <v>1</v>
      </c>
      <c r="D216" s="298">
        <f t="shared" si="11"/>
        <v>7</v>
      </c>
      <c r="E216" s="302"/>
      <c r="F216" s="300">
        <f t="shared" si="9"/>
        <v>42947</v>
      </c>
      <c r="G216" s="301">
        <f>Plan!HI15</f>
        <v>0</v>
      </c>
      <c r="H216" s="301">
        <f>Plan!HI16</f>
        <v>0</v>
      </c>
      <c r="I216" s="301">
        <f>Plan!HI17</f>
        <v>0</v>
      </c>
      <c r="J216" s="301">
        <f>Plan!HI18</f>
        <v>0</v>
      </c>
      <c r="K216" s="301">
        <f>Plan!HI19</f>
        <v>0</v>
      </c>
      <c r="L216" s="301">
        <f>Plan!HI20</f>
        <v>0</v>
      </c>
      <c r="M216" s="301">
        <f>Plan!HI21</f>
        <v>0</v>
      </c>
      <c r="N216" s="301">
        <f>Plan!HI22</f>
        <v>0</v>
      </c>
      <c r="O216" s="301">
        <f>Plan!HI23</f>
        <v>0</v>
      </c>
      <c r="P216" s="301">
        <f>Plan!HI24</f>
        <v>0</v>
      </c>
      <c r="Q216" s="301">
        <f>Plan!HI25</f>
        <v>0</v>
      </c>
      <c r="R216" s="301">
        <f>Plan!HI26</f>
        <v>0</v>
      </c>
      <c r="S216" s="301">
        <f>Plan!HI27</f>
        <v>0</v>
      </c>
      <c r="T216" s="301">
        <f>Plan!HI28</f>
        <v>0</v>
      </c>
      <c r="U216" s="301">
        <f>Plan!HI29</f>
        <v>0</v>
      </c>
      <c r="V216" s="301">
        <f>Plan!HI30</f>
        <v>0</v>
      </c>
      <c r="W216" s="301">
        <f>Plan!HI31</f>
        <v>0</v>
      </c>
      <c r="X216" s="301">
        <f>Plan!HI32</f>
        <v>0</v>
      </c>
      <c r="Y216" s="301">
        <f>Plan!HI33</f>
        <v>0</v>
      </c>
      <c r="Z216" s="301">
        <f>Plan!HI34</f>
        <v>0</v>
      </c>
      <c r="AA216" s="301">
        <f>Plan!HI35</f>
        <v>0</v>
      </c>
      <c r="AB216" s="301">
        <f>Plan!HI36</f>
        <v>0</v>
      </c>
      <c r="AC216" s="301">
        <f>Plan!HI37</f>
        <v>0</v>
      </c>
      <c r="AD216" s="301">
        <f>Plan!HI38</f>
        <v>0</v>
      </c>
      <c r="AE216" s="301">
        <f>Plan!HI39</f>
        <v>0</v>
      </c>
      <c r="AF216" s="301">
        <f>Plan!HI40</f>
        <v>0</v>
      </c>
      <c r="AG216" s="301">
        <f>Plan!HI41</f>
        <v>0</v>
      </c>
      <c r="AH216" s="301">
        <f>Plan!HI42</f>
        <v>0</v>
      </c>
      <c r="AI216" s="301">
        <f>Plan!HI43</f>
        <v>0</v>
      </c>
      <c r="AJ216" s="301">
        <f>Plan!HI44</f>
        <v>0</v>
      </c>
      <c r="AK216" s="301">
        <f>Plan!HI45</f>
        <v>0</v>
      </c>
      <c r="AL216" s="301">
        <f>Plan!HI46</f>
        <v>0</v>
      </c>
      <c r="AM216" s="301">
        <f>Plan!HI47</f>
        <v>0</v>
      </c>
      <c r="AN216" s="301">
        <f>Plan!HI48</f>
        <v>0</v>
      </c>
      <c r="AO216" s="301">
        <f>Plan!HI49</f>
        <v>0</v>
      </c>
      <c r="AP216" s="301">
        <f>Plan!HI50</f>
        <v>0</v>
      </c>
      <c r="AQ216" s="301">
        <f>Plan!HI51</f>
        <v>0</v>
      </c>
      <c r="AR216" s="301">
        <f>Plan!HI52</f>
        <v>0</v>
      </c>
      <c r="AS216" s="301">
        <f>Plan!HI53</f>
        <v>0</v>
      </c>
      <c r="AT216" s="301">
        <f>Plan!HI54</f>
        <v>0</v>
      </c>
      <c r="AU216" s="301">
        <f>Plan!HI55</f>
        <v>0</v>
      </c>
      <c r="AV216" s="301">
        <f>Plan!HI56</f>
        <v>0</v>
      </c>
      <c r="AW216" s="301">
        <f>Plan!HI57</f>
        <v>0</v>
      </c>
      <c r="AX216" s="301">
        <f>Plan!HI58</f>
        <v>0</v>
      </c>
      <c r="AY216" s="301">
        <f>Plan!HI59</f>
        <v>0</v>
      </c>
      <c r="AZ216" s="301">
        <f>Plan!HI60</f>
        <v>0</v>
      </c>
      <c r="BA216" s="301">
        <f>Plan!HI61</f>
        <v>0</v>
      </c>
      <c r="BB216" s="301">
        <f>Plan!HI62</f>
        <v>0</v>
      </c>
      <c r="BC216" s="301">
        <f>Plan!HI63</f>
        <v>0</v>
      </c>
      <c r="BD216" s="301">
        <f>Plan!HI64</f>
        <v>0</v>
      </c>
    </row>
    <row r="217" spans="1:56" ht="6" customHeight="1" x14ac:dyDescent="0.25">
      <c r="A217"/>
      <c r="B217" s="297">
        <f>COUNTIF(Feiertage!$H$3:$H$164,F217)</f>
        <v>0</v>
      </c>
      <c r="C217" s="298">
        <f t="shared" si="10"/>
        <v>2</v>
      </c>
      <c r="D217" s="298">
        <f t="shared" si="11"/>
        <v>8</v>
      </c>
      <c r="E217" s="302"/>
      <c r="F217" s="300">
        <f t="shared" si="9"/>
        <v>42948</v>
      </c>
      <c r="G217" s="301">
        <f>Plan!HJ15</f>
        <v>0</v>
      </c>
      <c r="H217" s="301">
        <f>Plan!HJ16</f>
        <v>0</v>
      </c>
      <c r="I217" s="301">
        <f>Plan!HJ17</f>
        <v>0</v>
      </c>
      <c r="J217" s="301">
        <f>Plan!HJ18</f>
        <v>0</v>
      </c>
      <c r="K217" s="301">
        <f>Plan!HJ19</f>
        <v>0</v>
      </c>
      <c r="L217" s="301">
        <f>Plan!HJ20</f>
        <v>0</v>
      </c>
      <c r="M217" s="301">
        <f>Plan!HJ21</f>
        <v>0</v>
      </c>
      <c r="N217" s="301">
        <f>Plan!HJ22</f>
        <v>0</v>
      </c>
      <c r="O217" s="301">
        <f>Plan!HJ23</f>
        <v>0</v>
      </c>
      <c r="P217" s="301">
        <f>Plan!HJ24</f>
        <v>0</v>
      </c>
      <c r="Q217" s="301">
        <f>Plan!HJ25</f>
        <v>0</v>
      </c>
      <c r="R217" s="301">
        <f>Plan!HJ26</f>
        <v>0</v>
      </c>
      <c r="S217" s="301">
        <f>Plan!HJ27</f>
        <v>0</v>
      </c>
      <c r="T217" s="301">
        <f>Plan!HJ28</f>
        <v>0</v>
      </c>
      <c r="U217" s="301">
        <f>Plan!HJ29</f>
        <v>0</v>
      </c>
      <c r="V217" s="301">
        <f>Plan!HJ30</f>
        <v>0</v>
      </c>
      <c r="W217" s="301">
        <f>Plan!HJ31</f>
        <v>0</v>
      </c>
      <c r="X217" s="301">
        <f>Plan!HJ32</f>
        <v>0</v>
      </c>
      <c r="Y217" s="301">
        <f>Plan!HJ33</f>
        <v>0</v>
      </c>
      <c r="Z217" s="301">
        <f>Plan!HJ34</f>
        <v>0</v>
      </c>
      <c r="AA217" s="301">
        <f>Plan!HJ35</f>
        <v>0</v>
      </c>
      <c r="AB217" s="301">
        <f>Plan!HJ36</f>
        <v>0</v>
      </c>
      <c r="AC217" s="301">
        <f>Plan!HJ37</f>
        <v>0</v>
      </c>
      <c r="AD217" s="301">
        <f>Plan!HJ38</f>
        <v>0</v>
      </c>
      <c r="AE217" s="301">
        <f>Plan!HJ39</f>
        <v>0</v>
      </c>
      <c r="AF217" s="301">
        <f>Plan!HJ40</f>
        <v>0</v>
      </c>
      <c r="AG217" s="301">
        <f>Plan!HJ41</f>
        <v>0</v>
      </c>
      <c r="AH217" s="301">
        <f>Plan!HJ42</f>
        <v>0</v>
      </c>
      <c r="AI217" s="301">
        <f>Plan!HJ43</f>
        <v>0</v>
      </c>
      <c r="AJ217" s="301">
        <f>Plan!HJ44</f>
        <v>0</v>
      </c>
      <c r="AK217" s="301">
        <f>Plan!HJ45</f>
        <v>0</v>
      </c>
      <c r="AL217" s="301">
        <f>Plan!HJ46</f>
        <v>0</v>
      </c>
      <c r="AM217" s="301">
        <f>Plan!HJ47</f>
        <v>0</v>
      </c>
      <c r="AN217" s="301">
        <f>Plan!HJ48</f>
        <v>0</v>
      </c>
      <c r="AO217" s="301">
        <f>Plan!HJ49</f>
        <v>0</v>
      </c>
      <c r="AP217" s="301">
        <f>Plan!HJ50</f>
        <v>0</v>
      </c>
      <c r="AQ217" s="301">
        <f>Plan!HJ51</f>
        <v>0</v>
      </c>
      <c r="AR217" s="301">
        <f>Plan!HJ52</f>
        <v>0</v>
      </c>
      <c r="AS217" s="301">
        <f>Plan!HJ53</f>
        <v>0</v>
      </c>
      <c r="AT217" s="301">
        <f>Plan!HJ54</f>
        <v>0</v>
      </c>
      <c r="AU217" s="301">
        <f>Plan!HJ55</f>
        <v>0</v>
      </c>
      <c r="AV217" s="301">
        <f>Plan!HJ56</f>
        <v>0</v>
      </c>
      <c r="AW217" s="301">
        <f>Plan!HJ57</f>
        <v>0</v>
      </c>
      <c r="AX217" s="301">
        <f>Plan!HJ58</f>
        <v>0</v>
      </c>
      <c r="AY217" s="301">
        <f>Plan!HJ59</f>
        <v>0</v>
      </c>
      <c r="AZ217" s="301">
        <f>Plan!HJ60</f>
        <v>0</v>
      </c>
      <c r="BA217" s="301">
        <f>Plan!HJ61</f>
        <v>0</v>
      </c>
      <c r="BB217" s="301">
        <f>Plan!HJ62</f>
        <v>0</v>
      </c>
      <c r="BC217" s="301">
        <f>Plan!HJ63</f>
        <v>0</v>
      </c>
      <c r="BD217" s="301">
        <f>Plan!HJ64</f>
        <v>0</v>
      </c>
    </row>
    <row r="218" spans="1:56" ht="6" customHeight="1" x14ac:dyDescent="0.25">
      <c r="A218"/>
      <c r="B218" s="297">
        <f>COUNTIF(Feiertage!$H$3:$H$164,F218)</f>
        <v>0</v>
      </c>
      <c r="C218" s="298">
        <f t="shared" si="10"/>
        <v>3</v>
      </c>
      <c r="D218" s="298">
        <f t="shared" si="11"/>
        <v>8</v>
      </c>
      <c r="E218" s="302"/>
      <c r="F218" s="300">
        <f t="shared" si="9"/>
        <v>42949</v>
      </c>
      <c r="G218" s="301">
        <f>Plan!HK15</f>
        <v>0</v>
      </c>
      <c r="H218" s="301">
        <f>Plan!HK16</f>
        <v>0</v>
      </c>
      <c r="I218" s="301">
        <f>Plan!HK17</f>
        <v>0</v>
      </c>
      <c r="J218" s="301">
        <f>Plan!HK18</f>
        <v>0</v>
      </c>
      <c r="K218" s="301">
        <f>Plan!HK19</f>
        <v>0</v>
      </c>
      <c r="L218" s="301">
        <f>Plan!HK20</f>
        <v>0</v>
      </c>
      <c r="M218" s="301">
        <f>Plan!HK21</f>
        <v>0</v>
      </c>
      <c r="N218" s="301">
        <f>Plan!HK22</f>
        <v>0</v>
      </c>
      <c r="O218" s="301">
        <f>Plan!HK23</f>
        <v>0</v>
      </c>
      <c r="P218" s="301">
        <f>Plan!HK24</f>
        <v>0</v>
      </c>
      <c r="Q218" s="301">
        <f>Plan!HK25</f>
        <v>0</v>
      </c>
      <c r="R218" s="301">
        <f>Plan!HK26</f>
        <v>0</v>
      </c>
      <c r="S218" s="301">
        <f>Plan!HK27</f>
        <v>0</v>
      </c>
      <c r="T218" s="301">
        <f>Plan!HK28</f>
        <v>0</v>
      </c>
      <c r="U218" s="301">
        <f>Plan!HK29</f>
        <v>0</v>
      </c>
      <c r="V218" s="301">
        <f>Plan!HK30</f>
        <v>0</v>
      </c>
      <c r="W218" s="301">
        <f>Plan!HK31</f>
        <v>0</v>
      </c>
      <c r="X218" s="301">
        <f>Plan!HK32</f>
        <v>0</v>
      </c>
      <c r="Y218" s="301">
        <f>Plan!HK33</f>
        <v>0</v>
      </c>
      <c r="Z218" s="301">
        <f>Plan!HK34</f>
        <v>0</v>
      </c>
      <c r="AA218" s="301">
        <f>Plan!HK35</f>
        <v>0</v>
      </c>
      <c r="AB218" s="301">
        <f>Plan!HK36</f>
        <v>0</v>
      </c>
      <c r="AC218" s="301">
        <f>Plan!HK37</f>
        <v>0</v>
      </c>
      <c r="AD218" s="301">
        <f>Plan!HK38</f>
        <v>0</v>
      </c>
      <c r="AE218" s="301">
        <f>Plan!HK39</f>
        <v>0</v>
      </c>
      <c r="AF218" s="301">
        <f>Plan!HK40</f>
        <v>0</v>
      </c>
      <c r="AG218" s="301">
        <f>Plan!HK41</f>
        <v>0</v>
      </c>
      <c r="AH218" s="301">
        <f>Plan!HK42</f>
        <v>0</v>
      </c>
      <c r="AI218" s="301">
        <f>Plan!HK43</f>
        <v>0</v>
      </c>
      <c r="AJ218" s="301">
        <f>Plan!HK44</f>
        <v>0</v>
      </c>
      <c r="AK218" s="301">
        <f>Plan!HK45</f>
        <v>0</v>
      </c>
      <c r="AL218" s="301">
        <f>Plan!HK46</f>
        <v>0</v>
      </c>
      <c r="AM218" s="301">
        <f>Plan!HK47</f>
        <v>0</v>
      </c>
      <c r="AN218" s="301">
        <f>Plan!HK48</f>
        <v>0</v>
      </c>
      <c r="AO218" s="301">
        <f>Plan!HK49</f>
        <v>0</v>
      </c>
      <c r="AP218" s="301">
        <f>Plan!HK50</f>
        <v>0</v>
      </c>
      <c r="AQ218" s="301">
        <f>Plan!HK51</f>
        <v>0</v>
      </c>
      <c r="AR218" s="301">
        <f>Plan!HK52</f>
        <v>0</v>
      </c>
      <c r="AS218" s="301">
        <f>Plan!HK53</f>
        <v>0</v>
      </c>
      <c r="AT218" s="301">
        <f>Plan!HK54</f>
        <v>0</v>
      </c>
      <c r="AU218" s="301">
        <f>Plan!HK55</f>
        <v>0</v>
      </c>
      <c r="AV218" s="301">
        <f>Plan!HK56</f>
        <v>0</v>
      </c>
      <c r="AW218" s="301">
        <f>Plan!HK57</f>
        <v>0</v>
      </c>
      <c r="AX218" s="301">
        <f>Plan!HK58</f>
        <v>0</v>
      </c>
      <c r="AY218" s="301">
        <f>Plan!HK59</f>
        <v>0</v>
      </c>
      <c r="AZ218" s="301">
        <f>Plan!HK60</f>
        <v>0</v>
      </c>
      <c r="BA218" s="301">
        <f>Plan!HK61</f>
        <v>0</v>
      </c>
      <c r="BB218" s="301">
        <f>Plan!HK62</f>
        <v>0</v>
      </c>
      <c r="BC218" s="301">
        <f>Plan!HK63</f>
        <v>0</v>
      </c>
      <c r="BD218" s="301">
        <f>Plan!HK64</f>
        <v>0</v>
      </c>
    </row>
    <row r="219" spans="1:56" ht="6" customHeight="1" x14ac:dyDescent="0.25">
      <c r="A219"/>
      <c r="B219" s="297">
        <f>COUNTIF(Feiertage!$H$3:$H$164,F219)</f>
        <v>0</v>
      </c>
      <c r="C219" s="298">
        <f t="shared" si="10"/>
        <v>4</v>
      </c>
      <c r="D219" s="298">
        <f t="shared" si="11"/>
        <v>8</v>
      </c>
      <c r="E219" s="302"/>
      <c r="F219" s="300">
        <f t="shared" si="9"/>
        <v>42950</v>
      </c>
      <c r="G219" s="301">
        <f>Plan!HL15</f>
        <v>0</v>
      </c>
      <c r="H219" s="301">
        <f>Plan!HL16</f>
        <v>0</v>
      </c>
      <c r="I219" s="301">
        <f>Plan!HL17</f>
        <v>0</v>
      </c>
      <c r="J219" s="301">
        <f>Plan!HL18</f>
        <v>0</v>
      </c>
      <c r="K219" s="301">
        <f>Plan!HL19</f>
        <v>0</v>
      </c>
      <c r="L219" s="301">
        <f>Plan!HL20</f>
        <v>0</v>
      </c>
      <c r="M219" s="301">
        <f>Plan!HL21</f>
        <v>0</v>
      </c>
      <c r="N219" s="301">
        <f>Plan!HL22</f>
        <v>0</v>
      </c>
      <c r="O219" s="301">
        <f>Plan!HL23</f>
        <v>0</v>
      </c>
      <c r="P219" s="301">
        <f>Plan!HL24</f>
        <v>0</v>
      </c>
      <c r="Q219" s="301">
        <f>Plan!HL25</f>
        <v>0</v>
      </c>
      <c r="R219" s="301">
        <f>Plan!HL26</f>
        <v>0</v>
      </c>
      <c r="S219" s="301">
        <f>Plan!HL27</f>
        <v>0</v>
      </c>
      <c r="T219" s="301">
        <f>Plan!HL28</f>
        <v>0</v>
      </c>
      <c r="U219" s="301">
        <f>Plan!HL29</f>
        <v>0</v>
      </c>
      <c r="V219" s="301">
        <f>Plan!HL30</f>
        <v>0</v>
      </c>
      <c r="W219" s="301">
        <f>Plan!HL31</f>
        <v>0</v>
      </c>
      <c r="X219" s="301">
        <f>Plan!HL32</f>
        <v>0</v>
      </c>
      <c r="Y219" s="301">
        <f>Plan!HL33</f>
        <v>0</v>
      </c>
      <c r="Z219" s="301">
        <f>Plan!HL34</f>
        <v>0</v>
      </c>
      <c r="AA219" s="301">
        <f>Plan!HL35</f>
        <v>0</v>
      </c>
      <c r="AB219" s="301">
        <f>Plan!HL36</f>
        <v>0</v>
      </c>
      <c r="AC219" s="301">
        <f>Plan!HL37</f>
        <v>0</v>
      </c>
      <c r="AD219" s="301">
        <f>Plan!HL38</f>
        <v>0</v>
      </c>
      <c r="AE219" s="301">
        <f>Plan!HL39</f>
        <v>0</v>
      </c>
      <c r="AF219" s="301">
        <f>Plan!HL40</f>
        <v>0</v>
      </c>
      <c r="AG219" s="301">
        <f>Plan!HL41</f>
        <v>0</v>
      </c>
      <c r="AH219" s="301">
        <f>Plan!HL42</f>
        <v>0</v>
      </c>
      <c r="AI219" s="301">
        <f>Plan!HL43</f>
        <v>0</v>
      </c>
      <c r="AJ219" s="301">
        <f>Plan!HL44</f>
        <v>0</v>
      </c>
      <c r="AK219" s="301">
        <f>Plan!HL45</f>
        <v>0</v>
      </c>
      <c r="AL219" s="301">
        <f>Plan!HL46</f>
        <v>0</v>
      </c>
      <c r="AM219" s="301">
        <f>Plan!HL47</f>
        <v>0</v>
      </c>
      <c r="AN219" s="301">
        <f>Plan!HL48</f>
        <v>0</v>
      </c>
      <c r="AO219" s="301">
        <f>Plan!HL49</f>
        <v>0</v>
      </c>
      <c r="AP219" s="301">
        <f>Plan!HL50</f>
        <v>0</v>
      </c>
      <c r="AQ219" s="301">
        <f>Plan!HL51</f>
        <v>0</v>
      </c>
      <c r="AR219" s="301">
        <f>Plan!HL52</f>
        <v>0</v>
      </c>
      <c r="AS219" s="301">
        <f>Plan!HL53</f>
        <v>0</v>
      </c>
      <c r="AT219" s="301">
        <f>Plan!HL54</f>
        <v>0</v>
      </c>
      <c r="AU219" s="301">
        <f>Plan!HL55</f>
        <v>0</v>
      </c>
      <c r="AV219" s="301">
        <f>Plan!HL56</f>
        <v>0</v>
      </c>
      <c r="AW219" s="301">
        <f>Plan!HL57</f>
        <v>0</v>
      </c>
      <c r="AX219" s="301">
        <f>Plan!HL58</f>
        <v>0</v>
      </c>
      <c r="AY219" s="301">
        <f>Plan!HL59</f>
        <v>0</v>
      </c>
      <c r="AZ219" s="301">
        <f>Plan!HL60</f>
        <v>0</v>
      </c>
      <c r="BA219" s="301">
        <f>Plan!HL61</f>
        <v>0</v>
      </c>
      <c r="BB219" s="301">
        <f>Plan!HL62</f>
        <v>0</v>
      </c>
      <c r="BC219" s="301">
        <f>Plan!HL63</f>
        <v>0</v>
      </c>
      <c r="BD219" s="301">
        <f>Plan!HL64</f>
        <v>0</v>
      </c>
    </row>
    <row r="220" spans="1:56" ht="6" customHeight="1" x14ac:dyDescent="0.25">
      <c r="A220"/>
      <c r="B220" s="297">
        <f>COUNTIF(Feiertage!$H$3:$H$164,F220)</f>
        <v>0</v>
      </c>
      <c r="C220" s="298">
        <f t="shared" si="10"/>
        <v>5</v>
      </c>
      <c r="D220" s="298">
        <f t="shared" si="11"/>
        <v>8</v>
      </c>
      <c r="E220" s="302"/>
      <c r="F220" s="300">
        <f t="shared" si="9"/>
        <v>42951</v>
      </c>
      <c r="G220" s="301">
        <f>Plan!HM15</f>
        <v>0</v>
      </c>
      <c r="H220" s="301">
        <f>Plan!HM16</f>
        <v>0</v>
      </c>
      <c r="I220" s="301">
        <f>Plan!HM17</f>
        <v>0</v>
      </c>
      <c r="J220" s="301">
        <f>Plan!HM18</f>
        <v>0</v>
      </c>
      <c r="K220" s="301">
        <f>Plan!HM19</f>
        <v>0</v>
      </c>
      <c r="L220" s="301">
        <f>Plan!HM20</f>
        <v>0</v>
      </c>
      <c r="M220" s="301">
        <f>Plan!HM21</f>
        <v>0</v>
      </c>
      <c r="N220" s="301">
        <f>Plan!HM22</f>
        <v>0</v>
      </c>
      <c r="O220" s="301">
        <f>Plan!HM23</f>
        <v>0</v>
      </c>
      <c r="P220" s="301">
        <f>Plan!HM24</f>
        <v>0</v>
      </c>
      <c r="Q220" s="301">
        <f>Plan!HM25</f>
        <v>0</v>
      </c>
      <c r="R220" s="301">
        <f>Plan!HM26</f>
        <v>0</v>
      </c>
      <c r="S220" s="301">
        <f>Plan!HM27</f>
        <v>0</v>
      </c>
      <c r="T220" s="301">
        <f>Plan!HM28</f>
        <v>0</v>
      </c>
      <c r="U220" s="301">
        <f>Plan!HM29</f>
        <v>0</v>
      </c>
      <c r="V220" s="301">
        <f>Plan!HM30</f>
        <v>0</v>
      </c>
      <c r="W220" s="301">
        <f>Plan!HM31</f>
        <v>0</v>
      </c>
      <c r="X220" s="301">
        <f>Plan!HM32</f>
        <v>0</v>
      </c>
      <c r="Y220" s="301">
        <f>Plan!HM33</f>
        <v>0</v>
      </c>
      <c r="Z220" s="301">
        <f>Plan!HM34</f>
        <v>0</v>
      </c>
      <c r="AA220" s="301">
        <f>Plan!HM35</f>
        <v>0</v>
      </c>
      <c r="AB220" s="301">
        <f>Plan!HM36</f>
        <v>0</v>
      </c>
      <c r="AC220" s="301">
        <f>Plan!HM37</f>
        <v>0</v>
      </c>
      <c r="AD220" s="301">
        <f>Plan!HM38</f>
        <v>0</v>
      </c>
      <c r="AE220" s="301">
        <f>Plan!HM39</f>
        <v>0</v>
      </c>
      <c r="AF220" s="301">
        <f>Plan!HM40</f>
        <v>0</v>
      </c>
      <c r="AG220" s="301">
        <f>Plan!HM41</f>
        <v>0</v>
      </c>
      <c r="AH220" s="301">
        <f>Plan!HM42</f>
        <v>0</v>
      </c>
      <c r="AI220" s="301">
        <f>Plan!HM43</f>
        <v>0</v>
      </c>
      <c r="AJ220" s="301">
        <f>Plan!HM44</f>
        <v>0</v>
      </c>
      <c r="AK220" s="301">
        <f>Plan!HM45</f>
        <v>0</v>
      </c>
      <c r="AL220" s="301">
        <f>Plan!HM46</f>
        <v>0</v>
      </c>
      <c r="AM220" s="301">
        <f>Plan!HM47</f>
        <v>0</v>
      </c>
      <c r="AN220" s="301">
        <f>Plan!HM48</f>
        <v>0</v>
      </c>
      <c r="AO220" s="301">
        <f>Plan!HM49</f>
        <v>0</v>
      </c>
      <c r="AP220" s="301">
        <f>Plan!HM50</f>
        <v>0</v>
      </c>
      <c r="AQ220" s="301">
        <f>Plan!HM51</f>
        <v>0</v>
      </c>
      <c r="AR220" s="301">
        <f>Plan!HM52</f>
        <v>0</v>
      </c>
      <c r="AS220" s="301">
        <f>Plan!HM53</f>
        <v>0</v>
      </c>
      <c r="AT220" s="301">
        <f>Plan!HM54</f>
        <v>0</v>
      </c>
      <c r="AU220" s="301">
        <f>Plan!HM55</f>
        <v>0</v>
      </c>
      <c r="AV220" s="301">
        <f>Plan!HM56</f>
        <v>0</v>
      </c>
      <c r="AW220" s="301">
        <f>Plan!HM57</f>
        <v>0</v>
      </c>
      <c r="AX220" s="301">
        <f>Plan!HM58</f>
        <v>0</v>
      </c>
      <c r="AY220" s="301">
        <f>Plan!HM59</f>
        <v>0</v>
      </c>
      <c r="AZ220" s="301">
        <f>Plan!HM60</f>
        <v>0</v>
      </c>
      <c r="BA220" s="301">
        <f>Plan!HM61</f>
        <v>0</v>
      </c>
      <c r="BB220" s="301">
        <f>Plan!HM62</f>
        <v>0</v>
      </c>
      <c r="BC220" s="301">
        <f>Plan!HM63</f>
        <v>0</v>
      </c>
      <c r="BD220" s="301">
        <f>Plan!HM64</f>
        <v>0</v>
      </c>
    </row>
    <row r="221" spans="1:56" ht="6" customHeight="1" x14ac:dyDescent="0.25">
      <c r="A221"/>
      <c r="B221" s="297">
        <f>COUNTIF(Feiertage!$H$3:$H$164,F221)</f>
        <v>0</v>
      </c>
      <c r="C221" s="298">
        <f t="shared" si="10"/>
        <v>6</v>
      </c>
      <c r="D221" s="298">
        <f t="shared" si="11"/>
        <v>8</v>
      </c>
      <c r="E221" s="302"/>
      <c r="F221" s="300">
        <f t="shared" si="9"/>
        <v>42952</v>
      </c>
      <c r="G221" s="301">
        <f>Plan!HN15</f>
        <v>0</v>
      </c>
      <c r="H221" s="301">
        <f>Plan!HN16</f>
        <v>0</v>
      </c>
      <c r="I221" s="301">
        <f>Plan!HN17</f>
        <v>0</v>
      </c>
      <c r="J221" s="301">
        <f>Plan!HN18</f>
        <v>0</v>
      </c>
      <c r="K221" s="301">
        <f>Plan!HN19</f>
        <v>0</v>
      </c>
      <c r="L221" s="301">
        <f>Plan!HN20</f>
        <v>0</v>
      </c>
      <c r="M221" s="301">
        <f>Plan!HN21</f>
        <v>0</v>
      </c>
      <c r="N221" s="301">
        <f>Plan!HN22</f>
        <v>0</v>
      </c>
      <c r="O221" s="301">
        <f>Plan!HN23</f>
        <v>0</v>
      </c>
      <c r="P221" s="301">
        <f>Plan!HN24</f>
        <v>0</v>
      </c>
      <c r="Q221" s="301">
        <f>Plan!HN25</f>
        <v>0</v>
      </c>
      <c r="R221" s="301">
        <f>Plan!HN26</f>
        <v>0</v>
      </c>
      <c r="S221" s="301">
        <f>Plan!HN27</f>
        <v>0</v>
      </c>
      <c r="T221" s="301">
        <f>Plan!HN28</f>
        <v>0</v>
      </c>
      <c r="U221" s="301">
        <f>Plan!HN29</f>
        <v>0</v>
      </c>
      <c r="V221" s="301">
        <f>Plan!HN30</f>
        <v>0</v>
      </c>
      <c r="W221" s="301">
        <f>Plan!HN31</f>
        <v>0</v>
      </c>
      <c r="X221" s="301">
        <f>Plan!HN32</f>
        <v>0</v>
      </c>
      <c r="Y221" s="301">
        <f>Plan!HN33</f>
        <v>0</v>
      </c>
      <c r="Z221" s="301">
        <f>Plan!HN34</f>
        <v>0</v>
      </c>
      <c r="AA221" s="301">
        <f>Plan!HN35</f>
        <v>0</v>
      </c>
      <c r="AB221" s="301">
        <f>Plan!HN36</f>
        <v>0</v>
      </c>
      <c r="AC221" s="301">
        <f>Plan!HN37</f>
        <v>0</v>
      </c>
      <c r="AD221" s="301">
        <f>Plan!HN38</f>
        <v>0</v>
      </c>
      <c r="AE221" s="301">
        <f>Plan!HN39</f>
        <v>0</v>
      </c>
      <c r="AF221" s="301">
        <f>Plan!HN40</f>
        <v>0</v>
      </c>
      <c r="AG221" s="301">
        <f>Plan!HN41</f>
        <v>0</v>
      </c>
      <c r="AH221" s="301">
        <f>Plan!HN42</f>
        <v>0</v>
      </c>
      <c r="AI221" s="301">
        <f>Plan!HN43</f>
        <v>0</v>
      </c>
      <c r="AJ221" s="301">
        <f>Plan!HN44</f>
        <v>0</v>
      </c>
      <c r="AK221" s="301">
        <f>Plan!HN45</f>
        <v>0</v>
      </c>
      <c r="AL221" s="301">
        <f>Plan!HN46</f>
        <v>0</v>
      </c>
      <c r="AM221" s="301">
        <f>Plan!HN47</f>
        <v>0</v>
      </c>
      <c r="AN221" s="301">
        <f>Plan!HN48</f>
        <v>0</v>
      </c>
      <c r="AO221" s="301">
        <f>Plan!HN49</f>
        <v>0</v>
      </c>
      <c r="AP221" s="301">
        <f>Plan!HN50</f>
        <v>0</v>
      </c>
      <c r="AQ221" s="301">
        <f>Plan!HN51</f>
        <v>0</v>
      </c>
      <c r="AR221" s="301">
        <f>Plan!HN52</f>
        <v>0</v>
      </c>
      <c r="AS221" s="301">
        <f>Plan!HN53</f>
        <v>0</v>
      </c>
      <c r="AT221" s="301">
        <f>Plan!HN54</f>
        <v>0</v>
      </c>
      <c r="AU221" s="301">
        <f>Plan!HN55</f>
        <v>0</v>
      </c>
      <c r="AV221" s="301">
        <f>Plan!HN56</f>
        <v>0</v>
      </c>
      <c r="AW221" s="301">
        <f>Plan!HN57</f>
        <v>0</v>
      </c>
      <c r="AX221" s="301">
        <f>Plan!HN58</f>
        <v>0</v>
      </c>
      <c r="AY221" s="301">
        <f>Plan!HN59</f>
        <v>0</v>
      </c>
      <c r="AZ221" s="301">
        <f>Plan!HN60</f>
        <v>0</v>
      </c>
      <c r="BA221" s="301">
        <f>Plan!HN61</f>
        <v>0</v>
      </c>
      <c r="BB221" s="301">
        <f>Plan!HN62</f>
        <v>0</v>
      </c>
      <c r="BC221" s="301">
        <f>Plan!HN63</f>
        <v>0</v>
      </c>
      <c r="BD221" s="301">
        <f>Plan!HN64</f>
        <v>0</v>
      </c>
    </row>
    <row r="222" spans="1:56" ht="6" customHeight="1" x14ac:dyDescent="0.25">
      <c r="A222"/>
      <c r="B222" s="297">
        <f>COUNTIF(Feiertage!$H$3:$H$164,F222)</f>
        <v>0</v>
      </c>
      <c r="C222" s="298">
        <f t="shared" si="10"/>
        <v>7</v>
      </c>
      <c r="D222" s="298">
        <f t="shared" si="11"/>
        <v>8</v>
      </c>
      <c r="E222" s="302"/>
      <c r="F222" s="300">
        <f t="shared" si="9"/>
        <v>42953</v>
      </c>
      <c r="G222" s="301">
        <f>Plan!HO15</f>
        <v>0</v>
      </c>
      <c r="H222" s="301">
        <f>Plan!HO16</f>
        <v>0</v>
      </c>
      <c r="I222" s="301">
        <f>Plan!HO17</f>
        <v>0</v>
      </c>
      <c r="J222" s="301">
        <f>Plan!HO18</f>
        <v>0</v>
      </c>
      <c r="K222" s="301">
        <f>Plan!HO19</f>
        <v>0</v>
      </c>
      <c r="L222" s="301">
        <f>Plan!HO20</f>
        <v>0</v>
      </c>
      <c r="M222" s="301">
        <f>Plan!HO21</f>
        <v>0</v>
      </c>
      <c r="N222" s="301">
        <f>Plan!HO22</f>
        <v>0</v>
      </c>
      <c r="O222" s="301">
        <f>Plan!HO23</f>
        <v>0</v>
      </c>
      <c r="P222" s="301">
        <f>Plan!HO24</f>
        <v>0</v>
      </c>
      <c r="Q222" s="301">
        <f>Plan!HO25</f>
        <v>0</v>
      </c>
      <c r="R222" s="301">
        <f>Plan!HO26</f>
        <v>0</v>
      </c>
      <c r="S222" s="301">
        <f>Plan!HO27</f>
        <v>0</v>
      </c>
      <c r="T222" s="301">
        <f>Plan!HO28</f>
        <v>0</v>
      </c>
      <c r="U222" s="301">
        <f>Plan!HO29</f>
        <v>0</v>
      </c>
      <c r="V222" s="301">
        <f>Plan!HO30</f>
        <v>0</v>
      </c>
      <c r="W222" s="301">
        <f>Plan!HO31</f>
        <v>0</v>
      </c>
      <c r="X222" s="301">
        <f>Plan!HO32</f>
        <v>0</v>
      </c>
      <c r="Y222" s="301">
        <f>Plan!HO33</f>
        <v>0</v>
      </c>
      <c r="Z222" s="301">
        <f>Plan!HO34</f>
        <v>0</v>
      </c>
      <c r="AA222" s="301">
        <f>Plan!HO35</f>
        <v>0</v>
      </c>
      <c r="AB222" s="301">
        <f>Plan!HO36</f>
        <v>0</v>
      </c>
      <c r="AC222" s="301">
        <f>Plan!HO37</f>
        <v>0</v>
      </c>
      <c r="AD222" s="301">
        <f>Plan!HO38</f>
        <v>0</v>
      </c>
      <c r="AE222" s="301">
        <f>Plan!HO39</f>
        <v>0</v>
      </c>
      <c r="AF222" s="301">
        <f>Plan!HO40</f>
        <v>0</v>
      </c>
      <c r="AG222" s="301">
        <f>Plan!HO41</f>
        <v>0</v>
      </c>
      <c r="AH222" s="301">
        <f>Plan!HO42</f>
        <v>0</v>
      </c>
      <c r="AI222" s="301">
        <f>Plan!HO43</f>
        <v>0</v>
      </c>
      <c r="AJ222" s="301">
        <f>Plan!HO44</f>
        <v>0</v>
      </c>
      <c r="AK222" s="301">
        <f>Plan!HO45</f>
        <v>0</v>
      </c>
      <c r="AL222" s="301">
        <f>Plan!HO46</f>
        <v>0</v>
      </c>
      <c r="AM222" s="301">
        <f>Plan!HO47</f>
        <v>0</v>
      </c>
      <c r="AN222" s="301">
        <f>Plan!HO48</f>
        <v>0</v>
      </c>
      <c r="AO222" s="301">
        <f>Plan!HO49</f>
        <v>0</v>
      </c>
      <c r="AP222" s="301">
        <f>Plan!HO50</f>
        <v>0</v>
      </c>
      <c r="AQ222" s="301">
        <f>Plan!HO51</f>
        <v>0</v>
      </c>
      <c r="AR222" s="301">
        <f>Plan!HO52</f>
        <v>0</v>
      </c>
      <c r="AS222" s="301">
        <f>Plan!HO53</f>
        <v>0</v>
      </c>
      <c r="AT222" s="301">
        <f>Plan!HO54</f>
        <v>0</v>
      </c>
      <c r="AU222" s="301">
        <f>Plan!HO55</f>
        <v>0</v>
      </c>
      <c r="AV222" s="301">
        <f>Plan!HO56</f>
        <v>0</v>
      </c>
      <c r="AW222" s="301">
        <f>Plan!HO57</f>
        <v>0</v>
      </c>
      <c r="AX222" s="301">
        <f>Plan!HO58</f>
        <v>0</v>
      </c>
      <c r="AY222" s="301">
        <f>Plan!HO59</f>
        <v>0</v>
      </c>
      <c r="AZ222" s="301">
        <f>Plan!HO60</f>
        <v>0</v>
      </c>
      <c r="BA222" s="301">
        <f>Plan!HO61</f>
        <v>0</v>
      </c>
      <c r="BB222" s="301">
        <f>Plan!HO62</f>
        <v>0</v>
      </c>
      <c r="BC222" s="301">
        <f>Plan!HO63</f>
        <v>0</v>
      </c>
      <c r="BD222" s="301">
        <f>Plan!HO64</f>
        <v>0</v>
      </c>
    </row>
    <row r="223" spans="1:56" ht="6" customHeight="1" x14ac:dyDescent="0.25">
      <c r="A223"/>
      <c r="B223" s="297">
        <f>COUNTIF(Feiertage!$H$3:$H$164,F223)</f>
        <v>0</v>
      </c>
      <c r="C223" s="298">
        <f t="shared" si="10"/>
        <v>1</v>
      </c>
      <c r="D223" s="298">
        <f t="shared" si="11"/>
        <v>8</v>
      </c>
      <c r="E223" s="302"/>
      <c r="F223" s="300">
        <f t="shared" si="9"/>
        <v>42954</v>
      </c>
      <c r="G223" s="301">
        <f>Plan!HP15</f>
        <v>0</v>
      </c>
      <c r="H223" s="301">
        <f>Plan!HP16</f>
        <v>0</v>
      </c>
      <c r="I223" s="301">
        <f>Plan!HP17</f>
        <v>0</v>
      </c>
      <c r="J223" s="301">
        <f>Plan!HP18</f>
        <v>0</v>
      </c>
      <c r="K223" s="301">
        <f>Plan!HP19</f>
        <v>0</v>
      </c>
      <c r="L223" s="301">
        <f>Plan!HP20</f>
        <v>0</v>
      </c>
      <c r="M223" s="301">
        <f>Plan!HP21</f>
        <v>0</v>
      </c>
      <c r="N223" s="301">
        <f>Plan!HP22</f>
        <v>0</v>
      </c>
      <c r="O223" s="301">
        <f>Plan!HP23</f>
        <v>0</v>
      </c>
      <c r="P223" s="301">
        <f>Plan!HP24</f>
        <v>0</v>
      </c>
      <c r="Q223" s="301">
        <f>Plan!HP25</f>
        <v>0</v>
      </c>
      <c r="R223" s="301">
        <f>Plan!HP26</f>
        <v>0</v>
      </c>
      <c r="S223" s="301">
        <f>Plan!HP27</f>
        <v>0</v>
      </c>
      <c r="T223" s="301">
        <f>Plan!HP28</f>
        <v>0</v>
      </c>
      <c r="U223" s="301">
        <f>Plan!HP29</f>
        <v>0</v>
      </c>
      <c r="V223" s="301">
        <f>Plan!HP30</f>
        <v>0</v>
      </c>
      <c r="W223" s="301">
        <f>Plan!HP31</f>
        <v>0</v>
      </c>
      <c r="X223" s="301">
        <f>Plan!HP32</f>
        <v>0</v>
      </c>
      <c r="Y223" s="301">
        <f>Plan!HP33</f>
        <v>0</v>
      </c>
      <c r="Z223" s="301">
        <f>Plan!HP34</f>
        <v>0</v>
      </c>
      <c r="AA223" s="301">
        <f>Plan!HP35</f>
        <v>0</v>
      </c>
      <c r="AB223" s="301">
        <f>Plan!HP36</f>
        <v>0</v>
      </c>
      <c r="AC223" s="301">
        <f>Plan!HP37</f>
        <v>0</v>
      </c>
      <c r="AD223" s="301">
        <f>Plan!HP38</f>
        <v>0</v>
      </c>
      <c r="AE223" s="301">
        <f>Plan!HP39</f>
        <v>0</v>
      </c>
      <c r="AF223" s="301">
        <f>Plan!HP40</f>
        <v>0</v>
      </c>
      <c r="AG223" s="301">
        <f>Plan!HP41</f>
        <v>0</v>
      </c>
      <c r="AH223" s="301">
        <f>Plan!HP42</f>
        <v>0</v>
      </c>
      <c r="AI223" s="301">
        <f>Plan!HP43</f>
        <v>0</v>
      </c>
      <c r="AJ223" s="301">
        <f>Plan!HP44</f>
        <v>0</v>
      </c>
      <c r="AK223" s="301">
        <f>Plan!HP45</f>
        <v>0</v>
      </c>
      <c r="AL223" s="301">
        <f>Plan!HP46</f>
        <v>0</v>
      </c>
      <c r="AM223" s="301">
        <f>Plan!HP47</f>
        <v>0</v>
      </c>
      <c r="AN223" s="301">
        <f>Plan!HP48</f>
        <v>0</v>
      </c>
      <c r="AO223" s="301">
        <f>Plan!HP49</f>
        <v>0</v>
      </c>
      <c r="AP223" s="301">
        <f>Plan!HP50</f>
        <v>0</v>
      </c>
      <c r="AQ223" s="301">
        <f>Plan!HP51</f>
        <v>0</v>
      </c>
      <c r="AR223" s="301">
        <f>Plan!HP52</f>
        <v>0</v>
      </c>
      <c r="AS223" s="301">
        <f>Plan!HP53</f>
        <v>0</v>
      </c>
      <c r="AT223" s="301">
        <f>Plan!HP54</f>
        <v>0</v>
      </c>
      <c r="AU223" s="301">
        <f>Plan!HP55</f>
        <v>0</v>
      </c>
      <c r="AV223" s="301">
        <f>Plan!HP56</f>
        <v>0</v>
      </c>
      <c r="AW223" s="301">
        <f>Plan!HP57</f>
        <v>0</v>
      </c>
      <c r="AX223" s="301">
        <f>Plan!HP58</f>
        <v>0</v>
      </c>
      <c r="AY223" s="301">
        <f>Plan!HP59</f>
        <v>0</v>
      </c>
      <c r="AZ223" s="301">
        <f>Plan!HP60</f>
        <v>0</v>
      </c>
      <c r="BA223" s="301">
        <f>Plan!HP61</f>
        <v>0</v>
      </c>
      <c r="BB223" s="301">
        <f>Plan!HP62</f>
        <v>0</v>
      </c>
      <c r="BC223" s="301">
        <f>Plan!HP63</f>
        <v>0</v>
      </c>
      <c r="BD223" s="301">
        <f>Plan!HP64</f>
        <v>0</v>
      </c>
    </row>
    <row r="224" spans="1:56" ht="6" customHeight="1" x14ac:dyDescent="0.25">
      <c r="A224"/>
      <c r="B224" s="297">
        <f>COUNTIF(Feiertage!$H$3:$H$164,F224)</f>
        <v>0</v>
      </c>
      <c r="C224" s="298">
        <f t="shared" si="10"/>
        <v>2</v>
      </c>
      <c r="D224" s="298">
        <f t="shared" si="11"/>
        <v>8</v>
      </c>
      <c r="E224" s="302"/>
      <c r="F224" s="300">
        <f t="shared" si="9"/>
        <v>42955</v>
      </c>
      <c r="G224" s="301">
        <f>Plan!HQ15</f>
        <v>0</v>
      </c>
      <c r="H224" s="301">
        <f>Plan!HQ16</f>
        <v>0</v>
      </c>
      <c r="I224" s="301">
        <f>Plan!HQ17</f>
        <v>0</v>
      </c>
      <c r="J224" s="301">
        <f>Plan!HQ18</f>
        <v>0</v>
      </c>
      <c r="K224" s="301">
        <f>Plan!HQ19</f>
        <v>0</v>
      </c>
      <c r="L224" s="301">
        <f>Plan!HQ20</f>
        <v>0</v>
      </c>
      <c r="M224" s="301">
        <f>Plan!HQ21</f>
        <v>0</v>
      </c>
      <c r="N224" s="301">
        <f>Plan!HQ22</f>
        <v>0</v>
      </c>
      <c r="O224" s="301">
        <f>Plan!HQ23</f>
        <v>0</v>
      </c>
      <c r="P224" s="301">
        <f>Plan!HQ24</f>
        <v>0</v>
      </c>
      <c r="Q224" s="301">
        <f>Plan!HQ25</f>
        <v>0</v>
      </c>
      <c r="R224" s="301">
        <f>Plan!HQ26</f>
        <v>0</v>
      </c>
      <c r="S224" s="301">
        <f>Plan!HQ27</f>
        <v>0</v>
      </c>
      <c r="T224" s="301">
        <f>Plan!HQ28</f>
        <v>0</v>
      </c>
      <c r="U224" s="301">
        <f>Plan!HQ29</f>
        <v>0</v>
      </c>
      <c r="V224" s="301">
        <f>Plan!HQ30</f>
        <v>0</v>
      </c>
      <c r="W224" s="301">
        <f>Plan!HQ31</f>
        <v>0</v>
      </c>
      <c r="X224" s="301">
        <f>Plan!HQ32</f>
        <v>0</v>
      </c>
      <c r="Y224" s="301">
        <f>Plan!HQ33</f>
        <v>0</v>
      </c>
      <c r="Z224" s="301">
        <f>Plan!HQ34</f>
        <v>0</v>
      </c>
      <c r="AA224" s="301">
        <f>Plan!HQ35</f>
        <v>0</v>
      </c>
      <c r="AB224" s="301">
        <f>Plan!HQ36</f>
        <v>0</v>
      </c>
      <c r="AC224" s="301">
        <f>Plan!HQ37</f>
        <v>0</v>
      </c>
      <c r="AD224" s="301">
        <f>Plan!HQ38</f>
        <v>0</v>
      </c>
      <c r="AE224" s="301">
        <f>Plan!HQ39</f>
        <v>0</v>
      </c>
      <c r="AF224" s="301">
        <f>Plan!HQ40</f>
        <v>0</v>
      </c>
      <c r="AG224" s="301">
        <f>Plan!HQ41</f>
        <v>0</v>
      </c>
      <c r="AH224" s="301">
        <f>Plan!HQ42</f>
        <v>0</v>
      </c>
      <c r="AI224" s="301">
        <f>Plan!HQ43</f>
        <v>0</v>
      </c>
      <c r="AJ224" s="301">
        <f>Plan!HQ44</f>
        <v>0</v>
      </c>
      <c r="AK224" s="301">
        <f>Plan!HQ45</f>
        <v>0</v>
      </c>
      <c r="AL224" s="301">
        <f>Plan!HQ46</f>
        <v>0</v>
      </c>
      <c r="AM224" s="301">
        <f>Plan!HQ47</f>
        <v>0</v>
      </c>
      <c r="AN224" s="301">
        <f>Plan!HQ48</f>
        <v>0</v>
      </c>
      <c r="AO224" s="301">
        <f>Plan!HQ49</f>
        <v>0</v>
      </c>
      <c r="AP224" s="301">
        <f>Plan!HQ50</f>
        <v>0</v>
      </c>
      <c r="AQ224" s="301">
        <f>Plan!HQ51</f>
        <v>0</v>
      </c>
      <c r="AR224" s="301">
        <f>Plan!HQ52</f>
        <v>0</v>
      </c>
      <c r="AS224" s="301">
        <f>Plan!HQ53</f>
        <v>0</v>
      </c>
      <c r="AT224" s="301">
        <f>Plan!HQ54</f>
        <v>0</v>
      </c>
      <c r="AU224" s="301">
        <f>Plan!HQ55</f>
        <v>0</v>
      </c>
      <c r="AV224" s="301">
        <f>Plan!HQ56</f>
        <v>0</v>
      </c>
      <c r="AW224" s="301">
        <f>Plan!HQ57</f>
        <v>0</v>
      </c>
      <c r="AX224" s="301">
        <f>Plan!HQ58</f>
        <v>0</v>
      </c>
      <c r="AY224" s="301">
        <f>Plan!HQ59</f>
        <v>0</v>
      </c>
      <c r="AZ224" s="301">
        <f>Plan!HQ60</f>
        <v>0</v>
      </c>
      <c r="BA224" s="301">
        <f>Plan!HQ61</f>
        <v>0</v>
      </c>
      <c r="BB224" s="301">
        <f>Plan!HQ62</f>
        <v>0</v>
      </c>
      <c r="BC224" s="301">
        <f>Plan!HQ63</f>
        <v>0</v>
      </c>
      <c r="BD224" s="301">
        <f>Plan!HQ64</f>
        <v>0</v>
      </c>
    </row>
    <row r="225" spans="1:56" ht="6" customHeight="1" x14ac:dyDescent="0.25">
      <c r="A225"/>
      <c r="B225" s="297">
        <f>COUNTIF(Feiertage!$H$3:$H$164,F225)</f>
        <v>0</v>
      </c>
      <c r="C225" s="298">
        <f t="shared" si="10"/>
        <v>3</v>
      </c>
      <c r="D225" s="298">
        <f t="shared" si="11"/>
        <v>8</v>
      </c>
      <c r="E225" s="302"/>
      <c r="F225" s="300">
        <f t="shared" si="9"/>
        <v>42956</v>
      </c>
      <c r="G225" s="301">
        <f>Plan!HR15</f>
        <v>0</v>
      </c>
      <c r="H225" s="301">
        <f>Plan!HR16</f>
        <v>0</v>
      </c>
      <c r="I225" s="301">
        <f>Plan!HR17</f>
        <v>0</v>
      </c>
      <c r="J225" s="301">
        <f>Plan!HR18</f>
        <v>0</v>
      </c>
      <c r="K225" s="301">
        <f>Plan!HR19</f>
        <v>0</v>
      </c>
      <c r="L225" s="301">
        <f>Plan!HR20</f>
        <v>0</v>
      </c>
      <c r="M225" s="301">
        <f>Plan!HR21</f>
        <v>0</v>
      </c>
      <c r="N225" s="301">
        <f>Plan!HR22</f>
        <v>0</v>
      </c>
      <c r="O225" s="301">
        <f>Plan!HR23</f>
        <v>0</v>
      </c>
      <c r="P225" s="301">
        <f>Plan!HR24</f>
        <v>0</v>
      </c>
      <c r="Q225" s="301">
        <f>Plan!HR25</f>
        <v>0</v>
      </c>
      <c r="R225" s="301">
        <f>Plan!HR26</f>
        <v>0</v>
      </c>
      <c r="S225" s="301">
        <f>Plan!HR27</f>
        <v>0</v>
      </c>
      <c r="T225" s="301">
        <f>Plan!HR28</f>
        <v>0</v>
      </c>
      <c r="U225" s="301">
        <f>Plan!HR29</f>
        <v>0</v>
      </c>
      <c r="V225" s="301">
        <f>Plan!HR30</f>
        <v>0</v>
      </c>
      <c r="W225" s="301">
        <f>Plan!HR31</f>
        <v>0</v>
      </c>
      <c r="X225" s="301">
        <f>Plan!HR32</f>
        <v>0</v>
      </c>
      <c r="Y225" s="301">
        <f>Plan!HR33</f>
        <v>0</v>
      </c>
      <c r="Z225" s="301">
        <f>Plan!HR34</f>
        <v>0</v>
      </c>
      <c r="AA225" s="301">
        <f>Plan!HR35</f>
        <v>0</v>
      </c>
      <c r="AB225" s="301">
        <f>Plan!HR36</f>
        <v>0</v>
      </c>
      <c r="AC225" s="301">
        <f>Plan!HR37</f>
        <v>0</v>
      </c>
      <c r="AD225" s="301">
        <f>Plan!HR38</f>
        <v>0</v>
      </c>
      <c r="AE225" s="301">
        <f>Plan!HR39</f>
        <v>0</v>
      </c>
      <c r="AF225" s="301">
        <f>Plan!HR40</f>
        <v>0</v>
      </c>
      <c r="AG225" s="301">
        <f>Plan!HR41</f>
        <v>0</v>
      </c>
      <c r="AH225" s="301">
        <f>Plan!HR42</f>
        <v>0</v>
      </c>
      <c r="AI225" s="301">
        <f>Plan!HR43</f>
        <v>0</v>
      </c>
      <c r="AJ225" s="301">
        <f>Plan!HR44</f>
        <v>0</v>
      </c>
      <c r="AK225" s="301">
        <f>Plan!HR45</f>
        <v>0</v>
      </c>
      <c r="AL225" s="301">
        <f>Plan!HR46</f>
        <v>0</v>
      </c>
      <c r="AM225" s="301">
        <f>Plan!HR47</f>
        <v>0</v>
      </c>
      <c r="AN225" s="301">
        <f>Plan!HR48</f>
        <v>0</v>
      </c>
      <c r="AO225" s="301">
        <f>Plan!HR49</f>
        <v>0</v>
      </c>
      <c r="AP225" s="301">
        <f>Plan!HR50</f>
        <v>0</v>
      </c>
      <c r="AQ225" s="301">
        <f>Plan!HR51</f>
        <v>0</v>
      </c>
      <c r="AR225" s="301">
        <f>Plan!HR52</f>
        <v>0</v>
      </c>
      <c r="AS225" s="301">
        <f>Plan!HR53</f>
        <v>0</v>
      </c>
      <c r="AT225" s="301">
        <f>Plan!HR54</f>
        <v>0</v>
      </c>
      <c r="AU225" s="301">
        <f>Plan!HR55</f>
        <v>0</v>
      </c>
      <c r="AV225" s="301">
        <f>Plan!HR56</f>
        <v>0</v>
      </c>
      <c r="AW225" s="301">
        <f>Plan!HR57</f>
        <v>0</v>
      </c>
      <c r="AX225" s="301">
        <f>Plan!HR58</f>
        <v>0</v>
      </c>
      <c r="AY225" s="301">
        <f>Plan!HR59</f>
        <v>0</v>
      </c>
      <c r="AZ225" s="301">
        <f>Plan!HR60</f>
        <v>0</v>
      </c>
      <c r="BA225" s="301">
        <f>Plan!HR61</f>
        <v>0</v>
      </c>
      <c r="BB225" s="301">
        <f>Plan!HR62</f>
        <v>0</v>
      </c>
      <c r="BC225" s="301">
        <f>Plan!HR63</f>
        <v>0</v>
      </c>
      <c r="BD225" s="301">
        <f>Plan!HR64</f>
        <v>0</v>
      </c>
    </row>
    <row r="226" spans="1:56" ht="6" customHeight="1" x14ac:dyDescent="0.25">
      <c r="A226"/>
      <c r="B226" s="297">
        <f>COUNTIF(Feiertage!$H$3:$H$164,F226)</f>
        <v>0</v>
      </c>
      <c r="C226" s="298">
        <f t="shared" si="10"/>
        <v>4</v>
      </c>
      <c r="D226" s="298">
        <f t="shared" si="11"/>
        <v>8</v>
      </c>
      <c r="E226" s="302"/>
      <c r="F226" s="300">
        <f t="shared" si="9"/>
        <v>42957</v>
      </c>
      <c r="G226" s="301">
        <f>Plan!HS15</f>
        <v>0</v>
      </c>
      <c r="H226" s="301">
        <f>Plan!HS16</f>
        <v>0</v>
      </c>
      <c r="I226" s="301">
        <f>Plan!HS17</f>
        <v>0</v>
      </c>
      <c r="J226" s="301">
        <f>Plan!HS18</f>
        <v>0</v>
      </c>
      <c r="K226" s="301">
        <f>Plan!HS19</f>
        <v>0</v>
      </c>
      <c r="L226" s="301">
        <f>Plan!HS20</f>
        <v>0</v>
      </c>
      <c r="M226" s="301">
        <f>Plan!HS21</f>
        <v>0</v>
      </c>
      <c r="N226" s="301">
        <f>Plan!HS22</f>
        <v>0</v>
      </c>
      <c r="O226" s="301">
        <f>Plan!HS23</f>
        <v>0</v>
      </c>
      <c r="P226" s="301">
        <f>Plan!HS24</f>
        <v>0</v>
      </c>
      <c r="Q226" s="301">
        <f>Plan!HS25</f>
        <v>0</v>
      </c>
      <c r="R226" s="301">
        <f>Plan!HS26</f>
        <v>0</v>
      </c>
      <c r="S226" s="301">
        <f>Plan!HS27</f>
        <v>0</v>
      </c>
      <c r="T226" s="301">
        <f>Plan!HS28</f>
        <v>0</v>
      </c>
      <c r="U226" s="301">
        <f>Plan!HS29</f>
        <v>0</v>
      </c>
      <c r="V226" s="301">
        <f>Plan!HS30</f>
        <v>0</v>
      </c>
      <c r="W226" s="301">
        <f>Plan!HS31</f>
        <v>0</v>
      </c>
      <c r="X226" s="301">
        <f>Plan!HS32</f>
        <v>0</v>
      </c>
      <c r="Y226" s="301">
        <f>Plan!HS33</f>
        <v>0</v>
      </c>
      <c r="Z226" s="301">
        <f>Plan!HS34</f>
        <v>0</v>
      </c>
      <c r="AA226" s="301">
        <f>Plan!HS35</f>
        <v>0</v>
      </c>
      <c r="AB226" s="301">
        <f>Plan!HS36</f>
        <v>0</v>
      </c>
      <c r="AC226" s="301">
        <f>Plan!HS37</f>
        <v>0</v>
      </c>
      <c r="AD226" s="301">
        <f>Plan!HS38</f>
        <v>0</v>
      </c>
      <c r="AE226" s="301">
        <f>Plan!HS39</f>
        <v>0</v>
      </c>
      <c r="AF226" s="301">
        <f>Plan!HS40</f>
        <v>0</v>
      </c>
      <c r="AG226" s="301">
        <f>Plan!HS41</f>
        <v>0</v>
      </c>
      <c r="AH226" s="301">
        <f>Plan!HS42</f>
        <v>0</v>
      </c>
      <c r="AI226" s="301">
        <f>Plan!HS43</f>
        <v>0</v>
      </c>
      <c r="AJ226" s="301">
        <f>Plan!HS44</f>
        <v>0</v>
      </c>
      <c r="AK226" s="301">
        <f>Plan!HS45</f>
        <v>0</v>
      </c>
      <c r="AL226" s="301">
        <f>Plan!HS46</f>
        <v>0</v>
      </c>
      <c r="AM226" s="301">
        <f>Plan!HS47</f>
        <v>0</v>
      </c>
      <c r="AN226" s="301">
        <f>Plan!HS48</f>
        <v>0</v>
      </c>
      <c r="AO226" s="301">
        <f>Plan!HS49</f>
        <v>0</v>
      </c>
      <c r="AP226" s="301">
        <f>Plan!HS50</f>
        <v>0</v>
      </c>
      <c r="AQ226" s="301">
        <f>Plan!HS51</f>
        <v>0</v>
      </c>
      <c r="AR226" s="301">
        <f>Plan!HS52</f>
        <v>0</v>
      </c>
      <c r="AS226" s="301">
        <f>Plan!HS53</f>
        <v>0</v>
      </c>
      <c r="AT226" s="301">
        <f>Plan!HS54</f>
        <v>0</v>
      </c>
      <c r="AU226" s="301">
        <f>Plan!HS55</f>
        <v>0</v>
      </c>
      <c r="AV226" s="301">
        <f>Plan!HS56</f>
        <v>0</v>
      </c>
      <c r="AW226" s="301">
        <f>Plan!HS57</f>
        <v>0</v>
      </c>
      <c r="AX226" s="301">
        <f>Plan!HS58</f>
        <v>0</v>
      </c>
      <c r="AY226" s="301">
        <f>Plan!HS59</f>
        <v>0</v>
      </c>
      <c r="AZ226" s="301">
        <f>Plan!HS60</f>
        <v>0</v>
      </c>
      <c r="BA226" s="301">
        <f>Plan!HS61</f>
        <v>0</v>
      </c>
      <c r="BB226" s="301">
        <f>Plan!HS62</f>
        <v>0</v>
      </c>
      <c r="BC226" s="301">
        <f>Plan!HS63</f>
        <v>0</v>
      </c>
      <c r="BD226" s="301">
        <f>Plan!HS64</f>
        <v>0</v>
      </c>
    </row>
    <row r="227" spans="1:56" ht="6" customHeight="1" x14ac:dyDescent="0.25">
      <c r="A227"/>
      <c r="B227" s="297">
        <f>COUNTIF(Feiertage!$H$3:$H$164,F227)</f>
        <v>0</v>
      </c>
      <c r="C227" s="298">
        <f t="shared" si="10"/>
        <v>5</v>
      </c>
      <c r="D227" s="298">
        <f t="shared" si="11"/>
        <v>8</v>
      </c>
      <c r="E227" s="302"/>
      <c r="F227" s="300">
        <f t="shared" si="9"/>
        <v>42958</v>
      </c>
      <c r="G227" s="301">
        <f>Plan!HT15</f>
        <v>0</v>
      </c>
      <c r="H227" s="301">
        <f>Plan!HT16</f>
        <v>0</v>
      </c>
      <c r="I227" s="301">
        <f>Plan!HT17</f>
        <v>0</v>
      </c>
      <c r="J227" s="301">
        <f>Plan!HT18</f>
        <v>0</v>
      </c>
      <c r="K227" s="301">
        <f>Plan!HT19</f>
        <v>0</v>
      </c>
      <c r="L227" s="301">
        <f>Plan!HT20</f>
        <v>0</v>
      </c>
      <c r="M227" s="301">
        <f>Plan!HT21</f>
        <v>0</v>
      </c>
      <c r="N227" s="301">
        <f>Plan!HT22</f>
        <v>0</v>
      </c>
      <c r="O227" s="301">
        <f>Plan!HT23</f>
        <v>0</v>
      </c>
      <c r="P227" s="301">
        <f>Plan!HT24</f>
        <v>0</v>
      </c>
      <c r="Q227" s="301">
        <f>Plan!HT25</f>
        <v>0</v>
      </c>
      <c r="R227" s="301">
        <f>Plan!HT26</f>
        <v>0</v>
      </c>
      <c r="S227" s="301">
        <f>Plan!HT27</f>
        <v>0</v>
      </c>
      <c r="T227" s="301">
        <f>Plan!HT28</f>
        <v>0</v>
      </c>
      <c r="U227" s="301">
        <f>Plan!HT29</f>
        <v>0</v>
      </c>
      <c r="V227" s="301">
        <f>Plan!HT30</f>
        <v>0</v>
      </c>
      <c r="W227" s="301">
        <f>Plan!HT31</f>
        <v>0</v>
      </c>
      <c r="X227" s="301">
        <f>Plan!HT32</f>
        <v>0</v>
      </c>
      <c r="Y227" s="301">
        <f>Plan!HT33</f>
        <v>0</v>
      </c>
      <c r="Z227" s="301">
        <f>Plan!HT34</f>
        <v>0</v>
      </c>
      <c r="AA227" s="301">
        <f>Plan!HT35</f>
        <v>0</v>
      </c>
      <c r="AB227" s="301">
        <f>Plan!HT36</f>
        <v>0</v>
      </c>
      <c r="AC227" s="301">
        <f>Plan!HT37</f>
        <v>0</v>
      </c>
      <c r="AD227" s="301">
        <f>Plan!HT38</f>
        <v>0</v>
      </c>
      <c r="AE227" s="301">
        <f>Plan!HT39</f>
        <v>0</v>
      </c>
      <c r="AF227" s="301">
        <f>Plan!HT40</f>
        <v>0</v>
      </c>
      <c r="AG227" s="301">
        <f>Plan!HT41</f>
        <v>0</v>
      </c>
      <c r="AH227" s="301">
        <f>Plan!HT42</f>
        <v>0</v>
      </c>
      <c r="AI227" s="301">
        <f>Plan!HT43</f>
        <v>0</v>
      </c>
      <c r="AJ227" s="301">
        <f>Plan!HT44</f>
        <v>0</v>
      </c>
      <c r="AK227" s="301">
        <f>Plan!HT45</f>
        <v>0</v>
      </c>
      <c r="AL227" s="301">
        <f>Plan!HT46</f>
        <v>0</v>
      </c>
      <c r="AM227" s="301">
        <f>Plan!HT47</f>
        <v>0</v>
      </c>
      <c r="AN227" s="301">
        <f>Plan!HT48</f>
        <v>0</v>
      </c>
      <c r="AO227" s="301">
        <f>Plan!HT49</f>
        <v>0</v>
      </c>
      <c r="AP227" s="301">
        <f>Plan!HT50</f>
        <v>0</v>
      </c>
      <c r="AQ227" s="301">
        <f>Plan!HT51</f>
        <v>0</v>
      </c>
      <c r="AR227" s="301">
        <f>Plan!HT52</f>
        <v>0</v>
      </c>
      <c r="AS227" s="301">
        <f>Plan!HT53</f>
        <v>0</v>
      </c>
      <c r="AT227" s="301">
        <f>Plan!HT54</f>
        <v>0</v>
      </c>
      <c r="AU227" s="301">
        <f>Plan!HT55</f>
        <v>0</v>
      </c>
      <c r="AV227" s="301">
        <f>Plan!HT56</f>
        <v>0</v>
      </c>
      <c r="AW227" s="301">
        <f>Plan!HT57</f>
        <v>0</v>
      </c>
      <c r="AX227" s="301">
        <f>Plan!HT58</f>
        <v>0</v>
      </c>
      <c r="AY227" s="301">
        <f>Plan!HT59</f>
        <v>0</v>
      </c>
      <c r="AZ227" s="301">
        <f>Plan!HT60</f>
        <v>0</v>
      </c>
      <c r="BA227" s="301">
        <f>Plan!HT61</f>
        <v>0</v>
      </c>
      <c r="BB227" s="301">
        <f>Plan!HT62</f>
        <v>0</v>
      </c>
      <c r="BC227" s="301">
        <f>Plan!HT63</f>
        <v>0</v>
      </c>
      <c r="BD227" s="301">
        <f>Plan!HT64</f>
        <v>0</v>
      </c>
    </row>
    <row r="228" spans="1:56" ht="6" customHeight="1" x14ac:dyDescent="0.25">
      <c r="A228"/>
      <c r="B228" s="297">
        <f>COUNTIF(Feiertage!$H$3:$H$164,F228)</f>
        <v>0</v>
      </c>
      <c r="C228" s="298">
        <f t="shared" si="10"/>
        <v>6</v>
      </c>
      <c r="D228" s="298">
        <f t="shared" si="11"/>
        <v>8</v>
      </c>
      <c r="E228" s="302"/>
      <c r="F228" s="300">
        <f t="shared" si="9"/>
        <v>42959</v>
      </c>
      <c r="G228" s="301">
        <f>Plan!HU15</f>
        <v>0</v>
      </c>
      <c r="H228" s="301">
        <f>Plan!HU16</f>
        <v>0</v>
      </c>
      <c r="I228" s="301">
        <f>Plan!HU17</f>
        <v>0</v>
      </c>
      <c r="J228" s="301">
        <f>Plan!HU18</f>
        <v>0</v>
      </c>
      <c r="K228" s="301">
        <f>Plan!HU19</f>
        <v>0</v>
      </c>
      <c r="L228" s="301">
        <f>Plan!HU20</f>
        <v>0</v>
      </c>
      <c r="M228" s="301">
        <f>Plan!HU21</f>
        <v>0</v>
      </c>
      <c r="N228" s="301">
        <f>Plan!HU22</f>
        <v>0</v>
      </c>
      <c r="O228" s="301">
        <f>Plan!HU23</f>
        <v>0</v>
      </c>
      <c r="P228" s="301">
        <f>Plan!HU24</f>
        <v>0</v>
      </c>
      <c r="Q228" s="301">
        <f>Plan!HU25</f>
        <v>0</v>
      </c>
      <c r="R228" s="301">
        <f>Plan!HU26</f>
        <v>0</v>
      </c>
      <c r="S228" s="301">
        <f>Plan!HU27</f>
        <v>0</v>
      </c>
      <c r="T228" s="301">
        <f>Plan!HU28</f>
        <v>0</v>
      </c>
      <c r="U228" s="301">
        <f>Plan!HU29</f>
        <v>0</v>
      </c>
      <c r="V228" s="301">
        <f>Plan!HU30</f>
        <v>0</v>
      </c>
      <c r="W228" s="301">
        <f>Plan!HU31</f>
        <v>0</v>
      </c>
      <c r="X228" s="301">
        <f>Plan!HU32</f>
        <v>0</v>
      </c>
      <c r="Y228" s="301">
        <f>Plan!HU33</f>
        <v>0</v>
      </c>
      <c r="Z228" s="301">
        <f>Plan!HU34</f>
        <v>0</v>
      </c>
      <c r="AA228" s="301">
        <f>Plan!HU35</f>
        <v>0</v>
      </c>
      <c r="AB228" s="301">
        <f>Plan!HU36</f>
        <v>0</v>
      </c>
      <c r="AC228" s="301">
        <f>Plan!HU37</f>
        <v>0</v>
      </c>
      <c r="AD228" s="301">
        <f>Plan!HU38</f>
        <v>0</v>
      </c>
      <c r="AE228" s="301">
        <f>Plan!HU39</f>
        <v>0</v>
      </c>
      <c r="AF228" s="301">
        <f>Plan!HU40</f>
        <v>0</v>
      </c>
      <c r="AG228" s="301">
        <f>Plan!HU41</f>
        <v>0</v>
      </c>
      <c r="AH228" s="301">
        <f>Plan!HU42</f>
        <v>0</v>
      </c>
      <c r="AI228" s="301">
        <f>Plan!HU43</f>
        <v>0</v>
      </c>
      <c r="AJ228" s="301">
        <f>Plan!HU44</f>
        <v>0</v>
      </c>
      <c r="AK228" s="301">
        <f>Plan!HU45</f>
        <v>0</v>
      </c>
      <c r="AL228" s="301">
        <f>Plan!HU46</f>
        <v>0</v>
      </c>
      <c r="AM228" s="301">
        <f>Plan!HU47</f>
        <v>0</v>
      </c>
      <c r="AN228" s="301">
        <f>Plan!HU48</f>
        <v>0</v>
      </c>
      <c r="AO228" s="301">
        <f>Plan!HU49</f>
        <v>0</v>
      </c>
      <c r="AP228" s="301">
        <f>Plan!HU50</f>
        <v>0</v>
      </c>
      <c r="AQ228" s="301">
        <f>Plan!HU51</f>
        <v>0</v>
      </c>
      <c r="AR228" s="301">
        <f>Plan!HU52</f>
        <v>0</v>
      </c>
      <c r="AS228" s="301">
        <f>Plan!HU53</f>
        <v>0</v>
      </c>
      <c r="AT228" s="301">
        <f>Plan!HU54</f>
        <v>0</v>
      </c>
      <c r="AU228" s="301">
        <f>Plan!HU55</f>
        <v>0</v>
      </c>
      <c r="AV228" s="301">
        <f>Plan!HU56</f>
        <v>0</v>
      </c>
      <c r="AW228" s="301">
        <f>Plan!HU57</f>
        <v>0</v>
      </c>
      <c r="AX228" s="301">
        <f>Plan!HU58</f>
        <v>0</v>
      </c>
      <c r="AY228" s="301">
        <f>Plan!HU59</f>
        <v>0</v>
      </c>
      <c r="AZ228" s="301">
        <f>Plan!HU60</f>
        <v>0</v>
      </c>
      <c r="BA228" s="301">
        <f>Plan!HU61</f>
        <v>0</v>
      </c>
      <c r="BB228" s="301">
        <f>Plan!HU62</f>
        <v>0</v>
      </c>
      <c r="BC228" s="301">
        <f>Plan!HU63</f>
        <v>0</v>
      </c>
      <c r="BD228" s="301">
        <f>Plan!HU64</f>
        <v>0</v>
      </c>
    </row>
    <row r="229" spans="1:56" ht="6" customHeight="1" x14ac:dyDescent="0.25">
      <c r="A229"/>
      <c r="B229" s="297">
        <f>COUNTIF(Feiertage!$H$3:$H$164,F229)</f>
        <v>0</v>
      </c>
      <c r="C229" s="298">
        <f t="shared" si="10"/>
        <v>7</v>
      </c>
      <c r="D229" s="298">
        <f t="shared" si="11"/>
        <v>8</v>
      </c>
      <c r="E229" s="302" t="s">
        <v>168</v>
      </c>
      <c r="F229" s="300">
        <f t="shared" si="9"/>
        <v>42960</v>
      </c>
      <c r="G229" s="301">
        <f>Plan!HV15</f>
        <v>0</v>
      </c>
      <c r="H229" s="301">
        <f>Plan!HV16</f>
        <v>0</v>
      </c>
      <c r="I229" s="301">
        <f>Plan!HV17</f>
        <v>0</v>
      </c>
      <c r="J229" s="301">
        <f>Plan!HV18</f>
        <v>0</v>
      </c>
      <c r="K229" s="301">
        <f>Plan!HV19</f>
        <v>0</v>
      </c>
      <c r="L229" s="301">
        <f>Plan!HV20</f>
        <v>0</v>
      </c>
      <c r="M229" s="301">
        <f>Plan!HV21</f>
        <v>0</v>
      </c>
      <c r="N229" s="301">
        <f>Plan!HV22</f>
        <v>0</v>
      </c>
      <c r="O229" s="301">
        <f>Plan!HV23</f>
        <v>0</v>
      </c>
      <c r="P229" s="301">
        <f>Plan!HV24</f>
        <v>0</v>
      </c>
      <c r="Q229" s="301">
        <f>Plan!HV25</f>
        <v>0</v>
      </c>
      <c r="R229" s="301">
        <f>Plan!HV26</f>
        <v>0</v>
      </c>
      <c r="S229" s="301">
        <f>Plan!HV27</f>
        <v>0</v>
      </c>
      <c r="T229" s="301">
        <f>Plan!HV28</f>
        <v>0</v>
      </c>
      <c r="U229" s="301">
        <f>Plan!HV29</f>
        <v>0</v>
      </c>
      <c r="V229" s="301">
        <f>Plan!HV30</f>
        <v>0</v>
      </c>
      <c r="W229" s="301">
        <f>Plan!HV31</f>
        <v>0</v>
      </c>
      <c r="X229" s="301">
        <f>Plan!HV32</f>
        <v>0</v>
      </c>
      <c r="Y229" s="301">
        <f>Plan!HV33</f>
        <v>0</v>
      </c>
      <c r="Z229" s="301">
        <f>Plan!HV34</f>
        <v>0</v>
      </c>
      <c r="AA229" s="301">
        <f>Plan!HV35</f>
        <v>0</v>
      </c>
      <c r="AB229" s="301">
        <f>Plan!HV36</f>
        <v>0</v>
      </c>
      <c r="AC229" s="301">
        <f>Plan!HV37</f>
        <v>0</v>
      </c>
      <c r="AD229" s="301">
        <f>Plan!HV38</f>
        <v>0</v>
      </c>
      <c r="AE229" s="301">
        <f>Plan!HV39</f>
        <v>0</v>
      </c>
      <c r="AF229" s="301">
        <f>Plan!HV40</f>
        <v>0</v>
      </c>
      <c r="AG229" s="301">
        <f>Plan!HV41</f>
        <v>0</v>
      </c>
      <c r="AH229" s="301">
        <f>Plan!HV42</f>
        <v>0</v>
      </c>
      <c r="AI229" s="301">
        <f>Plan!HV43</f>
        <v>0</v>
      </c>
      <c r="AJ229" s="301">
        <f>Plan!HV44</f>
        <v>0</v>
      </c>
      <c r="AK229" s="301">
        <f>Plan!HV45</f>
        <v>0</v>
      </c>
      <c r="AL229" s="301">
        <f>Plan!HV46</f>
        <v>0</v>
      </c>
      <c r="AM229" s="301">
        <f>Plan!HV47</f>
        <v>0</v>
      </c>
      <c r="AN229" s="301">
        <f>Plan!HV48</f>
        <v>0</v>
      </c>
      <c r="AO229" s="301">
        <f>Plan!HV49</f>
        <v>0</v>
      </c>
      <c r="AP229" s="301">
        <f>Plan!HV50</f>
        <v>0</v>
      </c>
      <c r="AQ229" s="301">
        <f>Plan!HV51</f>
        <v>0</v>
      </c>
      <c r="AR229" s="301">
        <f>Plan!HV52</f>
        <v>0</v>
      </c>
      <c r="AS229" s="301">
        <f>Plan!HV53</f>
        <v>0</v>
      </c>
      <c r="AT229" s="301">
        <f>Plan!HV54</f>
        <v>0</v>
      </c>
      <c r="AU229" s="301">
        <f>Plan!HV55</f>
        <v>0</v>
      </c>
      <c r="AV229" s="301">
        <f>Plan!HV56</f>
        <v>0</v>
      </c>
      <c r="AW229" s="301">
        <f>Plan!HV57</f>
        <v>0</v>
      </c>
      <c r="AX229" s="301">
        <f>Plan!HV58</f>
        <v>0</v>
      </c>
      <c r="AY229" s="301">
        <f>Plan!HV59</f>
        <v>0</v>
      </c>
      <c r="AZ229" s="301">
        <f>Plan!HV60</f>
        <v>0</v>
      </c>
      <c r="BA229" s="301">
        <f>Plan!HV61</f>
        <v>0</v>
      </c>
      <c r="BB229" s="301">
        <f>Plan!HV62</f>
        <v>0</v>
      </c>
      <c r="BC229" s="301">
        <f>Plan!HV63</f>
        <v>0</v>
      </c>
      <c r="BD229" s="301">
        <f>Plan!HV64</f>
        <v>0</v>
      </c>
    </row>
    <row r="230" spans="1:56" ht="6" customHeight="1" x14ac:dyDescent="0.25">
      <c r="A230"/>
      <c r="B230" s="297">
        <f>COUNTIF(Feiertage!$H$3:$H$164,F230)</f>
        <v>0</v>
      </c>
      <c r="C230" s="298">
        <f t="shared" si="10"/>
        <v>1</v>
      </c>
      <c r="D230" s="298">
        <f t="shared" si="11"/>
        <v>8</v>
      </c>
      <c r="E230" s="302" t="s">
        <v>170</v>
      </c>
      <c r="F230" s="300">
        <f t="shared" si="9"/>
        <v>42961</v>
      </c>
      <c r="G230" s="301">
        <f>Plan!HW15</f>
        <v>0</v>
      </c>
      <c r="H230" s="301">
        <f>Plan!HW16</f>
        <v>0</v>
      </c>
      <c r="I230" s="301">
        <f>Plan!HW17</f>
        <v>0</v>
      </c>
      <c r="J230" s="301">
        <f>Plan!HW18</f>
        <v>0</v>
      </c>
      <c r="K230" s="301">
        <f>Plan!HW19</f>
        <v>0</v>
      </c>
      <c r="L230" s="301">
        <f>Plan!HW20</f>
        <v>0</v>
      </c>
      <c r="M230" s="301">
        <f>Plan!HW21</f>
        <v>0</v>
      </c>
      <c r="N230" s="301">
        <f>Plan!HW22</f>
        <v>0</v>
      </c>
      <c r="O230" s="301">
        <f>Plan!HW23</f>
        <v>0</v>
      </c>
      <c r="P230" s="301">
        <f>Plan!HW24</f>
        <v>0</v>
      </c>
      <c r="Q230" s="301">
        <f>Plan!HW25</f>
        <v>0</v>
      </c>
      <c r="R230" s="301">
        <f>Plan!HW26</f>
        <v>0</v>
      </c>
      <c r="S230" s="301">
        <f>Plan!HW27</f>
        <v>0</v>
      </c>
      <c r="T230" s="301">
        <f>Plan!HW28</f>
        <v>0</v>
      </c>
      <c r="U230" s="301">
        <f>Plan!HW29</f>
        <v>0</v>
      </c>
      <c r="V230" s="301">
        <f>Plan!HW30</f>
        <v>0</v>
      </c>
      <c r="W230" s="301">
        <f>Plan!HW31</f>
        <v>0</v>
      </c>
      <c r="X230" s="301">
        <f>Plan!HW32</f>
        <v>0</v>
      </c>
      <c r="Y230" s="301">
        <f>Plan!HW33</f>
        <v>0</v>
      </c>
      <c r="Z230" s="301">
        <f>Plan!HW34</f>
        <v>0</v>
      </c>
      <c r="AA230" s="301">
        <f>Plan!HW35</f>
        <v>0</v>
      </c>
      <c r="AB230" s="301">
        <f>Plan!HW36</f>
        <v>0</v>
      </c>
      <c r="AC230" s="301">
        <f>Plan!HW37</f>
        <v>0</v>
      </c>
      <c r="AD230" s="301">
        <f>Plan!HW38</f>
        <v>0</v>
      </c>
      <c r="AE230" s="301">
        <f>Plan!HW39</f>
        <v>0</v>
      </c>
      <c r="AF230" s="301">
        <f>Plan!HW40</f>
        <v>0</v>
      </c>
      <c r="AG230" s="301">
        <f>Plan!HW41</f>
        <v>0</v>
      </c>
      <c r="AH230" s="301">
        <f>Plan!HW42</f>
        <v>0</v>
      </c>
      <c r="AI230" s="301">
        <f>Plan!HW43</f>
        <v>0</v>
      </c>
      <c r="AJ230" s="301">
        <f>Plan!HW44</f>
        <v>0</v>
      </c>
      <c r="AK230" s="301">
        <f>Plan!HW45</f>
        <v>0</v>
      </c>
      <c r="AL230" s="301">
        <f>Plan!HW46</f>
        <v>0</v>
      </c>
      <c r="AM230" s="301">
        <f>Plan!HW47</f>
        <v>0</v>
      </c>
      <c r="AN230" s="301">
        <f>Plan!HW48</f>
        <v>0</v>
      </c>
      <c r="AO230" s="301">
        <f>Plan!HW49</f>
        <v>0</v>
      </c>
      <c r="AP230" s="301">
        <f>Plan!HW50</f>
        <v>0</v>
      </c>
      <c r="AQ230" s="301">
        <f>Plan!HW51</f>
        <v>0</v>
      </c>
      <c r="AR230" s="301">
        <f>Plan!HW52</f>
        <v>0</v>
      </c>
      <c r="AS230" s="301">
        <f>Plan!HW53</f>
        <v>0</v>
      </c>
      <c r="AT230" s="301">
        <f>Plan!HW54</f>
        <v>0</v>
      </c>
      <c r="AU230" s="301">
        <f>Plan!HW55</f>
        <v>0</v>
      </c>
      <c r="AV230" s="301">
        <f>Plan!HW56</f>
        <v>0</v>
      </c>
      <c r="AW230" s="301">
        <f>Plan!HW57</f>
        <v>0</v>
      </c>
      <c r="AX230" s="301">
        <f>Plan!HW58</f>
        <v>0</v>
      </c>
      <c r="AY230" s="301">
        <f>Plan!HW59</f>
        <v>0</v>
      </c>
      <c r="AZ230" s="301">
        <f>Plan!HW60</f>
        <v>0</v>
      </c>
      <c r="BA230" s="301">
        <f>Plan!HW61</f>
        <v>0</v>
      </c>
      <c r="BB230" s="301">
        <f>Plan!HW62</f>
        <v>0</v>
      </c>
      <c r="BC230" s="301">
        <f>Plan!HW63</f>
        <v>0</v>
      </c>
      <c r="BD230" s="301">
        <f>Plan!HW64</f>
        <v>0</v>
      </c>
    </row>
    <row r="231" spans="1:56" ht="6" customHeight="1" x14ac:dyDescent="0.25">
      <c r="A231"/>
      <c r="B231" s="297">
        <f>COUNTIF(Feiertage!$H$3:$H$164,F231)</f>
        <v>1</v>
      </c>
      <c r="C231" s="298">
        <f t="shared" si="10"/>
        <v>2</v>
      </c>
      <c r="D231" s="298">
        <f t="shared" si="11"/>
        <v>8</v>
      </c>
      <c r="E231" s="302" t="s">
        <v>181</v>
      </c>
      <c r="F231" s="300">
        <f t="shared" si="9"/>
        <v>42962</v>
      </c>
      <c r="G231" s="301">
        <f>Plan!HX15</f>
        <v>0</v>
      </c>
      <c r="H231" s="301">
        <f>Plan!HX16</f>
        <v>0</v>
      </c>
      <c r="I231" s="301">
        <f>Plan!HX17</f>
        <v>0</v>
      </c>
      <c r="J231" s="301">
        <f>Plan!HX18</f>
        <v>0</v>
      </c>
      <c r="K231" s="301">
        <f>Plan!HX19</f>
        <v>0</v>
      </c>
      <c r="L231" s="301">
        <f>Plan!HX20</f>
        <v>0</v>
      </c>
      <c r="M231" s="301">
        <f>Plan!HX21</f>
        <v>0</v>
      </c>
      <c r="N231" s="301">
        <f>Plan!HX22</f>
        <v>0</v>
      </c>
      <c r="O231" s="301">
        <f>Plan!HX23</f>
        <v>0</v>
      </c>
      <c r="P231" s="301">
        <f>Plan!HX24</f>
        <v>0</v>
      </c>
      <c r="Q231" s="301">
        <f>Plan!HX25</f>
        <v>0</v>
      </c>
      <c r="R231" s="301">
        <f>Plan!HX26</f>
        <v>0</v>
      </c>
      <c r="S231" s="301">
        <f>Plan!HX27</f>
        <v>0</v>
      </c>
      <c r="T231" s="301">
        <f>Plan!HX28</f>
        <v>0</v>
      </c>
      <c r="U231" s="301">
        <f>Plan!HX29</f>
        <v>0</v>
      </c>
      <c r="V231" s="301">
        <f>Plan!HX30</f>
        <v>0</v>
      </c>
      <c r="W231" s="301">
        <f>Plan!HX31</f>
        <v>0</v>
      </c>
      <c r="X231" s="301">
        <f>Plan!HX32</f>
        <v>0</v>
      </c>
      <c r="Y231" s="301">
        <f>Plan!HX33</f>
        <v>0</v>
      </c>
      <c r="Z231" s="301">
        <f>Plan!HX34</f>
        <v>0</v>
      </c>
      <c r="AA231" s="301">
        <f>Plan!HX35</f>
        <v>0</v>
      </c>
      <c r="AB231" s="301">
        <f>Plan!HX36</f>
        <v>0</v>
      </c>
      <c r="AC231" s="301">
        <f>Plan!HX37</f>
        <v>0</v>
      </c>
      <c r="AD231" s="301">
        <f>Plan!HX38</f>
        <v>0</v>
      </c>
      <c r="AE231" s="301">
        <f>Plan!HX39</f>
        <v>0</v>
      </c>
      <c r="AF231" s="301">
        <f>Plan!HX40</f>
        <v>0</v>
      </c>
      <c r="AG231" s="301">
        <f>Plan!HX41</f>
        <v>0</v>
      </c>
      <c r="AH231" s="301">
        <f>Plan!HX42</f>
        <v>0</v>
      </c>
      <c r="AI231" s="301">
        <f>Plan!HX43</f>
        <v>0</v>
      </c>
      <c r="AJ231" s="301">
        <f>Plan!HX44</f>
        <v>0</v>
      </c>
      <c r="AK231" s="301">
        <f>Plan!HX45</f>
        <v>0</v>
      </c>
      <c r="AL231" s="301">
        <f>Plan!HX46</f>
        <v>0</v>
      </c>
      <c r="AM231" s="301">
        <f>Plan!HX47</f>
        <v>0</v>
      </c>
      <c r="AN231" s="301">
        <f>Plan!HX48</f>
        <v>0</v>
      </c>
      <c r="AO231" s="301">
        <f>Plan!HX49</f>
        <v>0</v>
      </c>
      <c r="AP231" s="301">
        <f>Plan!HX50</f>
        <v>0</v>
      </c>
      <c r="AQ231" s="301">
        <f>Plan!HX51</f>
        <v>0</v>
      </c>
      <c r="AR231" s="301">
        <f>Plan!HX52</f>
        <v>0</v>
      </c>
      <c r="AS231" s="301">
        <f>Plan!HX53</f>
        <v>0</v>
      </c>
      <c r="AT231" s="301">
        <f>Plan!HX54</f>
        <v>0</v>
      </c>
      <c r="AU231" s="301">
        <f>Plan!HX55</f>
        <v>0</v>
      </c>
      <c r="AV231" s="301">
        <f>Plan!HX56</f>
        <v>0</v>
      </c>
      <c r="AW231" s="301">
        <f>Plan!HX57</f>
        <v>0</v>
      </c>
      <c r="AX231" s="301">
        <f>Plan!HX58</f>
        <v>0</v>
      </c>
      <c r="AY231" s="301">
        <f>Plan!HX59</f>
        <v>0</v>
      </c>
      <c r="AZ231" s="301">
        <f>Plan!HX60</f>
        <v>0</v>
      </c>
      <c r="BA231" s="301">
        <f>Plan!HX61</f>
        <v>0</v>
      </c>
      <c r="BB231" s="301">
        <f>Plan!HX62</f>
        <v>0</v>
      </c>
      <c r="BC231" s="301">
        <f>Plan!HX63</f>
        <v>0</v>
      </c>
      <c r="BD231" s="301">
        <f>Plan!HX64</f>
        <v>0</v>
      </c>
    </row>
    <row r="232" spans="1:56" ht="6" customHeight="1" x14ac:dyDescent="0.25">
      <c r="A232"/>
      <c r="B232" s="297">
        <f>COUNTIF(Feiertage!$H$3:$H$164,F232)</f>
        <v>0</v>
      </c>
      <c r="C232" s="298">
        <f t="shared" si="10"/>
        <v>3</v>
      </c>
      <c r="D232" s="298">
        <f t="shared" si="11"/>
        <v>8</v>
      </c>
      <c r="E232" s="302" t="s">
        <v>170</v>
      </c>
      <c r="F232" s="300">
        <f t="shared" si="9"/>
        <v>42963</v>
      </c>
      <c r="G232" s="301">
        <f>Plan!HY15</f>
        <v>0</v>
      </c>
      <c r="H232" s="301">
        <f>Plan!HY16</f>
        <v>0</v>
      </c>
      <c r="I232" s="301">
        <f>Plan!HY17</f>
        <v>0</v>
      </c>
      <c r="J232" s="301">
        <f>Plan!HY18</f>
        <v>0</v>
      </c>
      <c r="K232" s="301">
        <f>Plan!HY19</f>
        <v>0</v>
      </c>
      <c r="L232" s="301">
        <f>Plan!HY20</f>
        <v>0</v>
      </c>
      <c r="M232" s="301">
        <f>Plan!HY21</f>
        <v>0</v>
      </c>
      <c r="N232" s="301">
        <f>Plan!HY22</f>
        <v>0</v>
      </c>
      <c r="O232" s="301">
        <f>Plan!HY23</f>
        <v>0</v>
      </c>
      <c r="P232" s="301">
        <f>Plan!HY24</f>
        <v>0</v>
      </c>
      <c r="Q232" s="301">
        <f>Plan!HY25</f>
        <v>0</v>
      </c>
      <c r="R232" s="301">
        <f>Plan!HY26</f>
        <v>0</v>
      </c>
      <c r="S232" s="301">
        <f>Plan!HY27</f>
        <v>0</v>
      </c>
      <c r="T232" s="301">
        <f>Plan!HY28</f>
        <v>0</v>
      </c>
      <c r="U232" s="301">
        <f>Plan!HY29</f>
        <v>0</v>
      </c>
      <c r="V232" s="301">
        <f>Plan!HY30</f>
        <v>0</v>
      </c>
      <c r="W232" s="301">
        <f>Plan!HY31</f>
        <v>0</v>
      </c>
      <c r="X232" s="301">
        <f>Plan!HY32</f>
        <v>0</v>
      </c>
      <c r="Y232" s="301">
        <f>Plan!HY33</f>
        <v>0</v>
      </c>
      <c r="Z232" s="301">
        <f>Plan!HY34</f>
        <v>0</v>
      </c>
      <c r="AA232" s="301">
        <f>Plan!HY35</f>
        <v>0</v>
      </c>
      <c r="AB232" s="301">
        <f>Plan!HY36</f>
        <v>0</v>
      </c>
      <c r="AC232" s="301">
        <f>Plan!HY37</f>
        <v>0</v>
      </c>
      <c r="AD232" s="301">
        <f>Plan!HY38</f>
        <v>0</v>
      </c>
      <c r="AE232" s="301">
        <f>Plan!HY39</f>
        <v>0</v>
      </c>
      <c r="AF232" s="301">
        <f>Plan!HY40</f>
        <v>0</v>
      </c>
      <c r="AG232" s="301">
        <f>Plan!HY41</f>
        <v>0</v>
      </c>
      <c r="AH232" s="301">
        <f>Plan!HY42</f>
        <v>0</v>
      </c>
      <c r="AI232" s="301">
        <f>Plan!HY43</f>
        <v>0</v>
      </c>
      <c r="AJ232" s="301">
        <f>Plan!HY44</f>
        <v>0</v>
      </c>
      <c r="AK232" s="301">
        <f>Plan!HY45</f>
        <v>0</v>
      </c>
      <c r="AL232" s="301">
        <f>Plan!HY46</f>
        <v>0</v>
      </c>
      <c r="AM232" s="301">
        <f>Plan!HY47</f>
        <v>0</v>
      </c>
      <c r="AN232" s="301">
        <f>Plan!HY48</f>
        <v>0</v>
      </c>
      <c r="AO232" s="301">
        <f>Plan!HY49</f>
        <v>0</v>
      </c>
      <c r="AP232" s="301">
        <f>Plan!HY50</f>
        <v>0</v>
      </c>
      <c r="AQ232" s="301">
        <f>Plan!HY51</f>
        <v>0</v>
      </c>
      <c r="AR232" s="301">
        <f>Plan!HY52</f>
        <v>0</v>
      </c>
      <c r="AS232" s="301">
        <f>Plan!HY53</f>
        <v>0</v>
      </c>
      <c r="AT232" s="301">
        <f>Plan!HY54</f>
        <v>0</v>
      </c>
      <c r="AU232" s="301">
        <f>Plan!HY55</f>
        <v>0</v>
      </c>
      <c r="AV232" s="301">
        <f>Plan!HY56</f>
        <v>0</v>
      </c>
      <c r="AW232" s="301">
        <f>Plan!HY57</f>
        <v>0</v>
      </c>
      <c r="AX232" s="301">
        <f>Plan!HY58</f>
        <v>0</v>
      </c>
      <c r="AY232" s="301">
        <f>Plan!HY59</f>
        <v>0</v>
      </c>
      <c r="AZ232" s="301">
        <f>Plan!HY60</f>
        <v>0</v>
      </c>
      <c r="BA232" s="301">
        <f>Plan!HY61</f>
        <v>0</v>
      </c>
      <c r="BB232" s="301">
        <f>Plan!HY62</f>
        <v>0</v>
      </c>
      <c r="BC232" s="301">
        <f>Plan!HY63</f>
        <v>0</v>
      </c>
      <c r="BD232" s="301">
        <f>Plan!HY64</f>
        <v>0</v>
      </c>
    </row>
    <row r="233" spans="1:56" ht="6" customHeight="1" x14ac:dyDescent="0.25">
      <c r="A233"/>
      <c r="B233" s="297">
        <f>COUNTIF(Feiertage!$H$3:$H$164,F233)</f>
        <v>0</v>
      </c>
      <c r="C233" s="298">
        <f t="shared" si="10"/>
        <v>4</v>
      </c>
      <c r="D233" s="298">
        <f t="shared" si="11"/>
        <v>8</v>
      </c>
      <c r="E233" s="302" t="s">
        <v>182</v>
      </c>
      <c r="F233" s="300">
        <f t="shared" si="9"/>
        <v>42964</v>
      </c>
      <c r="G233" s="301">
        <f>Plan!HZ15</f>
        <v>0</v>
      </c>
      <c r="H233" s="301">
        <f>Plan!HZ16</f>
        <v>0</v>
      </c>
      <c r="I233" s="301">
        <f>Plan!HZ17</f>
        <v>0</v>
      </c>
      <c r="J233" s="301">
        <f>Plan!HZ18</f>
        <v>0</v>
      </c>
      <c r="K233" s="301">
        <f>Plan!HZ19</f>
        <v>0</v>
      </c>
      <c r="L233" s="301">
        <f>Plan!HZ20</f>
        <v>0</v>
      </c>
      <c r="M233" s="301">
        <f>Plan!HZ21</f>
        <v>0</v>
      </c>
      <c r="N233" s="301">
        <f>Plan!HZ22</f>
        <v>0</v>
      </c>
      <c r="O233" s="301">
        <f>Plan!HZ23</f>
        <v>0</v>
      </c>
      <c r="P233" s="301">
        <f>Plan!HZ24</f>
        <v>0</v>
      </c>
      <c r="Q233" s="301">
        <f>Plan!HZ25</f>
        <v>0</v>
      </c>
      <c r="R233" s="301">
        <f>Plan!HZ26</f>
        <v>0</v>
      </c>
      <c r="S233" s="301">
        <f>Plan!HZ27</f>
        <v>0</v>
      </c>
      <c r="T233" s="301">
        <f>Plan!HZ28</f>
        <v>0</v>
      </c>
      <c r="U233" s="301">
        <f>Plan!HZ29</f>
        <v>0</v>
      </c>
      <c r="V233" s="301">
        <f>Plan!HZ30</f>
        <v>0</v>
      </c>
      <c r="W233" s="301">
        <f>Plan!HZ31</f>
        <v>0</v>
      </c>
      <c r="X233" s="301">
        <f>Plan!HZ32</f>
        <v>0</v>
      </c>
      <c r="Y233" s="301">
        <f>Plan!HZ33</f>
        <v>0</v>
      </c>
      <c r="Z233" s="301">
        <f>Plan!HZ34</f>
        <v>0</v>
      </c>
      <c r="AA233" s="301">
        <f>Plan!HZ35</f>
        <v>0</v>
      </c>
      <c r="AB233" s="301">
        <f>Plan!HZ36</f>
        <v>0</v>
      </c>
      <c r="AC233" s="301">
        <f>Plan!HZ37</f>
        <v>0</v>
      </c>
      <c r="AD233" s="301">
        <f>Plan!HZ38</f>
        <v>0</v>
      </c>
      <c r="AE233" s="301">
        <f>Plan!HZ39</f>
        <v>0</v>
      </c>
      <c r="AF233" s="301">
        <f>Plan!HZ40</f>
        <v>0</v>
      </c>
      <c r="AG233" s="301">
        <f>Plan!HZ41</f>
        <v>0</v>
      </c>
      <c r="AH233" s="301">
        <f>Plan!HZ42</f>
        <v>0</v>
      </c>
      <c r="AI233" s="301">
        <f>Plan!HZ43</f>
        <v>0</v>
      </c>
      <c r="AJ233" s="301">
        <f>Plan!HZ44</f>
        <v>0</v>
      </c>
      <c r="AK233" s="301">
        <f>Plan!HZ45</f>
        <v>0</v>
      </c>
      <c r="AL233" s="301">
        <f>Plan!HZ46</f>
        <v>0</v>
      </c>
      <c r="AM233" s="301">
        <f>Plan!HZ47</f>
        <v>0</v>
      </c>
      <c r="AN233" s="301">
        <f>Plan!HZ48</f>
        <v>0</v>
      </c>
      <c r="AO233" s="301">
        <f>Plan!HZ49</f>
        <v>0</v>
      </c>
      <c r="AP233" s="301">
        <f>Plan!HZ50</f>
        <v>0</v>
      </c>
      <c r="AQ233" s="301">
        <f>Plan!HZ51</f>
        <v>0</v>
      </c>
      <c r="AR233" s="301">
        <f>Plan!HZ52</f>
        <v>0</v>
      </c>
      <c r="AS233" s="301">
        <f>Plan!HZ53</f>
        <v>0</v>
      </c>
      <c r="AT233" s="301">
        <f>Plan!HZ54</f>
        <v>0</v>
      </c>
      <c r="AU233" s="301">
        <f>Plan!HZ55</f>
        <v>0</v>
      </c>
      <c r="AV233" s="301">
        <f>Plan!HZ56</f>
        <v>0</v>
      </c>
      <c r="AW233" s="301">
        <f>Plan!HZ57</f>
        <v>0</v>
      </c>
      <c r="AX233" s="301">
        <f>Plan!HZ58</f>
        <v>0</v>
      </c>
      <c r="AY233" s="301">
        <f>Plan!HZ59</f>
        <v>0</v>
      </c>
      <c r="AZ233" s="301">
        <f>Plan!HZ60</f>
        <v>0</v>
      </c>
      <c r="BA233" s="301">
        <f>Plan!HZ61</f>
        <v>0</v>
      </c>
      <c r="BB233" s="301">
        <f>Plan!HZ62</f>
        <v>0</v>
      </c>
      <c r="BC233" s="301">
        <f>Plan!HZ63</f>
        <v>0</v>
      </c>
      <c r="BD233" s="301">
        <f>Plan!HZ64</f>
        <v>0</v>
      </c>
    </row>
    <row r="234" spans="1:56" ht="6" customHeight="1" x14ac:dyDescent="0.25">
      <c r="A234"/>
      <c r="B234" s="297">
        <f>COUNTIF(Feiertage!$H$3:$H$164,F234)</f>
        <v>0</v>
      </c>
      <c r="C234" s="298">
        <f t="shared" si="10"/>
        <v>5</v>
      </c>
      <c r="D234" s="298">
        <f t="shared" si="11"/>
        <v>8</v>
      </c>
      <c r="E234" s="302" t="s">
        <v>183</v>
      </c>
      <c r="F234" s="300">
        <f t="shared" si="9"/>
        <v>42965</v>
      </c>
      <c r="G234" s="301">
        <f>Plan!IA15</f>
        <v>0</v>
      </c>
      <c r="H234" s="301">
        <f>Plan!IA16</f>
        <v>0</v>
      </c>
      <c r="I234" s="301">
        <f>Plan!IA17</f>
        <v>0</v>
      </c>
      <c r="J234" s="301">
        <f>Plan!IA18</f>
        <v>0</v>
      </c>
      <c r="K234" s="301">
        <f>Plan!IA19</f>
        <v>0</v>
      </c>
      <c r="L234" s="301">
        <f>Plan!IA20</f>
        <v>0</v>
      </c>
      <c r="M234" s="301">
        <f>Plan!IA21</f>
        <v>0</v>
      </c>
      <c r="N234" s="301">
        <f>Plan!IA22</f>
        <v>0</v>
      </c>
      <c r="O234" s="301">
        <f>Plan!IA23</f>
        <v>0</v>
      </c>
      <c r="P234" s="301">
        <f>Plan!IA24</f>
        <v>0</v>
      </c>
      <c r="Q234" s="301">
        <f>Plan!IA25</f>
        <v>0</v>
      </c>
      <c r="R234" s="301">
        <f>Plan!IA26</f>
        <v>0</v>
      </c>
      <c r="S234" s="301">
        <f>Plan!IA27</f>
        <v>0</v>
      </c>
      <c r="T234" s="301">
        <f>Plan!IA28</f>
        <v>0</v>
      </c>
      <c r="U234" s="301">
        <f>Plan!IA29</f>
        <v>0</v>
      </c>
      <c r="V234" s="301">
        <f>Plan!IA30</f>
        <v>0</v>
      </c>
      <c r="W234" s="301">
        <f>Plan!IA31</f>
        <v>0</v>
      </c>
      <c r="X234" s="301">
        <f>Plan!IA32</f>
        <v>0</v>
      </c>
      <c r="Y234" s="301">
        <f>Plan!IA33</f>
        <v>0</v>
      </c>
      <c r="Z234" s="301">
        <f>Plan!IA34</f>
        <v>0</v>
      </c>
      <c r="AA234" s="301">
        <f>Plan!IA35</f>
        <v>0</v>
      </c>
      <c r="AB234" s="301">
        <f>Plan!IA36</f>
        <v>0</v>
      </c>
      <c r="AC234" s="301">
        <f>Plan!IA37</f>
        <v>0</v>
      </c>
      <c r="AD234" s="301">
        <f>Plan!IA38</f>
        <v>0</v>
      </c>
      <c r="AE234" s="301">
        <f>Plan!IA39</f>
        <v>0</v>
      </c>
      <c r="AF234" s="301">
        <f>Plan!IA40</f>
        <v>0</v>
      </c>
      <c r="AG234" s="301">
        <f>Plan!IA41</f>
        <v>0</v>
      </c>
      <c r="AH234" s="301">
        <f>Plan!IA42</f>
        <v>0</v>
      </c>
      <c r="AI234" s="301">
        <f>Plan!IA43</f>
        <v>0</v>
      </c>
      <c r="AJ234" s="301">
        <f>Plan!IA44</f>
        <v>0</v>
      </c>
      <c r="AK234" s="301">
        <f>Plan!IA45</f>
        <v>0</v>
      </c>
      <c r="AL234" s="301">
        <f>Plan!IA46</f>
        <v>0</v>
      </c>
      <c r="AM234" s="301">
        <f>Plan!IA47</f>
        <v>0</v>
      </c>
      <c r="AN234" s="301">
        <f>Plan!IA48</f>
        <v>0</v>
      </c>
      <c r="AO234" s="301">
        <f>Plan!IA49</f>
        <v>0</v>
      </c>
      <c r="AP234" s="301">
        <f>Plan!IA50</f>
        <v>0</v>
      </c>
      <c r="AQ234" s="301">
        <f>Plan!IA51</f>
        <v>0</v>
      </c>
      <c r="AR234" s="301">
        <f>Plan!IA52</f>
        <v>0</v>
      </c>
      <c r="AS234" s="301">
        <f>Plan!IA53</f>
        <v>0</v>
      </c>
      <c r="AT234" s="301">
        <f>Plan!IA54</f>
        <v>0</v>
      </c>
      <c r="AU234" s="301">
        <f>Plan!IA55</f>
        <v>0</v>
      </c>
      <c r="AV234" s="301">
        <f>Plan!IA56</f>
        <v>0</v>
      </c>
      <c r="AW234" s="301">
        <f>Plan!IA57</f>
        <v>0</v>
      </c>
      <c r="AX234" s="301">
        <f>Plan!IA58</f>
        <v>0</v>
      </c>
      <c r="AY234" s="301">
        <f>Plan!IA59</f>
        <v>0</v>
      </c>
      <c r="AZ234" s="301">
        <f>Plan!IA60</f>
        <v>0</v>
      </c>
      <c r="BA234" s="301">
        <f>Plan!IA61</f>
        <v>0</v>
      </c>
      <c r="BB234" s="301">
        <f>Plan!IA62</f>
        <v>0</v>
      </c>
      <c r="BC234" s="301">
        <f>Plan!IA63</f>
        <v>0</v>
      </c>
      <c r="BD234" s="301">
        <f>Plan!IA64</f>
        <v>0</v>
      </c>
    </row>
    <row r="235" spans="1:56" ht="6" customHeight="1" x14ac:dyDescent="0.25">
      <c r="A235"/>
      <c r="B235" s="297">
        <f>COUNTIF(Feiertage!$H$3:$H$164,F235)</f>
        <v>0</v>
      </c>
      <c r="C235" s="298">
        <f t="shared" si="10"/>
        <v>6</v>
      </c>
      <c r="D235" s="298">
        <f t="shared" si="11"/>
        <v>8</v>
      </c>
      <c r="E235" s="302"/>
      <c r="F235" s="300">
        <f t="shared" si="9"/>
        <v>42966</v>
      </c>
      <c r="G235" s="301">
        <f>Plan!IB15</f>
        <v>0</v>
      </c>
      <c r="H235" s="301">
        <f>Plan!IB16</f>
        <v>0</v>
      </c>
      <c r="I235" s="301">
        <f>Plan!IB17</f>
        <v>0</v>
      </c>
      <c r="J235" s="301">
        <f>Plan!IB18</f>
        <v>0</v>
      </c>
      <c r="K235" s="301">
        <f>Plan!IB19</f>
        <v>0</v>
      </c>
      <c r="L235" s="301">
        <f>Plan!IB20</f>
        <v>0</v>
      </c>
      <c r="M235" s="301">
        <f>Plan!IB21</f>
        <v>0</v>
      </c>
      <c r="N235" s="301">
        <f>Plan!IB22</f>
        <v>0</v>
      </c>
      <c r="O235" s="301">
        <f>Plan!IB23</f>
        <v>0</v>
      </c>
      <c r="P235" s="301">
        <f>Plan!IB24</f>
        <v>0</v>
      </c>
      <c r="Q235" s="301">
        <f>Plan!IB25</f>
        <v>0</v>
      </c>
      <c r="R235" s="301">
        <f>Plan!IB26</f>
        <v>0</v>
      </c>
      <c r="S235" s="301">
        <f>Plan!IB27</f>
        <v>0</v>
      </c>
      <c r="T235" s="301">
        <f>Plan!IB28</f>
        <v>0</v>
      </c>
      <c r="U235" s="301">
        <f>Plan!IB29</f>
        <v>0</v>
      </c>
      <c r="V235" s="301">
        <f>Plan!IB30</f>
        <v>0</v>
      </c>
      <c r="W235" s="301">
        <f>Plan!IB31</f>
        <v>0</v>
      </c>
      <c r="X235" s="301">
        <f>Plan!IB32</f>
        <v>0</v>
      </c>
      <c r="Y235" s="301">
        <f>Plan!IB33</f>
        <v>0</v>
      </c>
      <c r="Z235" s="301">
        <f>Plan!IB34</f>
        <v>0</v>
      </c>
      <c r="AA235" s="301">
        <f>Plan!IB35</f>
        <v>0</v>
      </c>
      <c r="AB235" s="301">
        <f>Plan!IB36</f>
        <v>0</v>
      </c>
      <c r="AC235" s="301">
        <f>Plan!IB37</f>
        <v>0</v>
      </c>
      <c r="AD235" s="301">
        <f>Plan!IB38</f>
        <v>0</v>
      </c>
      <c r="AE235" s="301">
        <f>Plan!IB39</f>
        <v>0</v>
      </c>
      <c r="AF235" s="301">
        <f>Plan!IB40</f>
        <v>0</v>
      </c>
      <c r="AG235" s="301">
        <f>Plan!IB41</f>
        <v>0</v>
      </c>
      <c r="AH235" s="301">
        <f>Plan!IB42</f>
        <v>0</v>
      </c>
      <c r="AI235" s="301">
        <f>Plan!IB43</f>
        <v>0</v>
      </c>
      <c r="AJ235" s="301">
        <f>Plan!IB44</f>
        <v>0</v>
      </c>
      <c r="AK235" s="301">
        <f>Plan!IB45</f>
        <v>0</v>
      </c>
      <c r="AL235" s="301">
        <f>Plan!IB46</f>
        <v>0</v>
      </c>
      <c r="AM235" s="301">
        <f>Plan!IB47</f>
        <v>0</v>
      </c>
      <c r="AN235" s="301">
        <f>Plan!IB48</f>
        <v>0</v>
      </c>
      <c r="AO235" s="301">
        <f>Plan!IB49</f>
        <v>0</v>
      </c>
      <c r="AP235" s="301">
        <f>Plan!IB50</f>
        <v>0</v>
      </c>
      <c r="AQ235" s="301">
        <f>Plan!IB51</f>
        <v>0</v>
      </c>
      <c r="AR235" s="301">
        <f>Plan!IB52</f>
        <v>0</v>
      </c>
      <c r="AS235" s="301">
        <f>Plan!IB53</f>
        <v>0</v>
      </c>
      <c r="AT235" s="301">
        <f>Plan!IB54</f>
        <v>0</v>
      </c>
      <c r="AU235" s="301">
        <f>Plan!IB55</f>
        <v>0</v>
      </c>
      <c r="AV235" s="301">
        <f>Plan!IB56</f>
        <v>0</v>
      </c>
      <c r="AW235" s="301">
        <f>Plan!IB57</f>
        <v>0</v>
      </c>
      <c r="AX235" s="301">
        <f>Plan!IB58</f>
        <v>0</v>
      </c>
      <c r="AY235" s="301">
        <f>Plan!IB59</f>
        <v>0</v>
      </c>
      <c r="AZ235" s="301">
        <f>Plan!IB60</f>
        <v>0</v>
      </c>
      <c r="BA235" s="301">
        <f>Plan!IB61</f>
        <v>0</v>
      </c>
      <c r="BB235" s="301">
        <f>Plan!IB62</f>
        <v>0</v>
      </c>
      <c r="BC235" s="301">
        <f>Plan!IB63</f>
        <v>0</v>
      </c>
      <c r="BD235" s="301">
        <f>Plan!IB64</f>
        <v>0</v>
      </c>
    </row>
    <row r="236" spans="1:56" ht="6" customHeight="1" x14ac:dyDescent="0.25">
      <c r="A236"/>
      <c r="B236" s="297">
        <f>COUNTIF(Feiertage!$H$3:$H$164,F236)</f>
        <v>0</v>
      </c>
      <c r="C236" s="298">
        <f t="shared" si="10"/>
        <v>7</v>
      </c>
      <c r="D236" s="298">
        <f t="shared" si="11"/>
        <v>8</v>
      </c>
      <c r="E236" s="302"/>
      <c r="F236" s="300">
        <f t="shared" si="9"/>
        <v>42967</v>
      </c>
      <c r="G236" s="301">
        <f>Plan!IC15</f>
        <v>0</v>
      </c>
      <c r="H236" s="301">
        <f>Plan!IC16</f>
        <v>0</v>
      </c>
      <c r="I236" s="301">
        <f>Plan!IC17</f>
        <v>0</v>
      </c>
      <c r="J236" s="301">
        <f>Plan!IC18</f>
        <v>0</v>
      </c>
      <c r="K236" s="301">
        <f>Plan!IC19</f>
        <v>0</v>
      </c>
      <c r="L236" s="301">
        <f>Plan!IC20</f>
        <v>0</v>
      </c>
      <c r="M236" s="301">
        <f>Plan!IC21</f>
        <v>0</v>
      </c>
      <c r="N236" s="301">
        <f>Plan!IC22</f>
        <v>0</v>
      </c>
      <c r="O236" s="301">
        <f>Plan!IC23</f>
        <v>0</v>
      </c>
      <c r="P236" s="301">
        <f>Plan!IC24</f>
        <v>0</v>
      </c>
      <c r="Q236" s="301">
        <f>Plan!IC25</f>
        <v>0</v>
      </c>
      <c r="R236" s="301">
        <f>Plan!IC26</f>
        <v>0</v>
      </c>
      <c r="S236" s="301">
        <f>Plan!IC27</f>
        <v>0</v>
      </c>
      <c r="T236" s="301">
        <f>Plan!IC28</f>
        <v>0</v>
      </c>
      <c r="U236" s="301">
        <f>Plan!IC29</f>
        <v>0</v>
      </c>
      <c r="V236" s="301">
        <f>Plan!IC30</f>
        <v>0</v>
      </c>
      <c r="W236" s="301">
        <f>Plan!IC31</f>
        <v>0</v>
      </c>
      <c r="X236" s="301">
        <f>Plan!IC32</f>
        <v>0</v>
      </c>
      <c r="Y236" s="301">
        <f>Plan!IC33</f>
        <v>0</v>
      </c>
      <c r="Z236" s="301">
        <f>Plan!IC34</f>
        <v>0</v>
      </c>
      <c r="AA236" s="301">
        <f>Plan!IC35</f>
        <v>0</v>
      </c>
      <c r="AB236" s="301">
        <f>Plan!IC36</f>
        <v>0</v>
      </c>
      <c r="AC236" s="301">
        <f>Plan!IC37</f>
        <v>0</v>
      </c>
      <c r="AD236" s="301">
        <f>Plan!IC38</f>
        <v>0</v>
      </c>
      <c r="AE236" s="301">
        <f>Plan!IC39</f>
        <v>0</v>
      </c>
      <c r="AF236" s="301">
        <f>Plan!IC40</f>
        <v>0</v>
      </c>
      <c r="AG236" s="301">
        <f>Plan!IC41</f>
        <v>0</v>
      </c>
      <c r="AH236" s="301">
        <f>Plan!IC42</f>
        <v>0</v>
      </c>
      <c r="AI236" s="301">
        <f>Plan!IC43</f>
        <v>0</v>
      </c>
      <c r="AJ236" s="301">
        <f>Plan!IC44</f>
        <v>0</v>
      </c>
      <c r="AK236" s="301">
        <f>Plan!IC45</f>
        <v>0</v>
      </c>
      <c r="AL236" s="301">
        <f>Plan!IC46</f>
        <v>0</v>
      </c>
      <c r="AM236" s="301">
        <f>Plan!IC47</f>
        <v>0</v>
      </c>
      <c r="AN236" s="301">
        <f>Plan!IC48</f>
        <v>0</v>
      </c>
      <c r="AO236" s="301">
        <f>Plan!IC49</f>
        <v>0</v>
      </c>
      <c r="AP236" s="301">
        <f>Plan!IC50</f>
        <v>0</v>
      </c>
      <c r="AQ236" s="301">
        <f>Plan!IC51</f>
        <v>0</v>
      </c>
      <c r="AR236" s="301">
        <f>Plan!IC52</f>
        <v>0</v>
      </c>
      <c r="AS236" s="301">
        <f>Plan!IC53</f>
        <v>0</v>
      </c>
      <c r="AT236" s="301">
        <f>Plan!IC54</f>
        <v>0</v>
      </c>
      <c r="AU236" s="301">
        <f>Plan!IC55</f>
        <v>0</v>
      </c>
      <c r="AV236" s="301">
        <f>Plan!IC56</f>
        <v>0</v>
      </c>
      <c r="AW236" s="301">
        <f>Plan!IC57</f>
        <v>0</v>
      </c>
      <c r="AX236" s="301">
        <f>Plan!IC58</f>
        <v>0</v>
      </c>
      <c r="AY236" s="301">
        <f>Plan!IC59</f>
        <v>0</v>
      </c>
      <c r="AZ236" s="301">
        <f>Plan!IC60</f>
        <v>0</v>
      </c>
      <c r="BA236" s="301">
        <f>Plan!IC61</f>
        <v>0</v>
      </c>
      <c r="BB236" s="301">
        <f>Plan!IC62</f>
        <v>0</v>
      </c>
      <c r="BC236" s="301">
        <f>Plan!IC63</f>
        <v>0</v>
      </c>
      <c r="BD236" s="301">
        <f>Plan!IC64</f>
        <v>0</v>
      </c>
    </row>
    <row r="237" spans="1:56" ht="6" customHeight="1" x14ac:dyDescent="0.25">
      <c r="A237"/>
      <c r="B237" s="297">
        <f>COUNTIF(Feiertage!$H$3:$H$164,F237)</f>
        <v>0</v>
      </c>
      <c r="C237" s="298">
        <f t="shared" si="10"/>
        <v>1</v>
      </c>
      <c r="D237" s="298">
        <f t="shared" si="11"/>
        <v>8</v>
      </c>
      <c r="E237" s="302"/>
      <c r="F237" s="300">
        <f t="shared" si="9"/>
        <v>42968</v>
      </c>
      <c r="G237" s="301">
        <f>Plan!ID15</f>
        <v>0</v>
      </c>
      <c r="H237" s="301">
        <f>Plan!ID16</f>
        <v>0</v>
      </c>
      <c r="I237" s="301">
        <f>Plan!ID17</f>
        <v>0</v>
      </c>
      <c r="J237" s="301">
        <f>Plan!ID18</f>
        <v>0</v>
      </c>
      <c r="K237" s="301">
        <f>Plan!ID19</f>
        <v>0</v>
      </c>
      <c r="L237" s="301">
        <f>Plan!ID20</f>
        <v>0</v>
      </c>
      <c r="M237" s="301">
        <f>Plan!ID21</f>
        <v>0</v>
      </c>
      <c r="N237" s="301">
        <f>Plan!ID22</f>
        <v>0</v>
      </c>
      <c r="O237" s="301">
        <f>Plan!ID23</f>
        <v>0</v>
      </c>
      <c r="P237" s="301">
        <f>Plan!ID24</f>
        <v>0</v>
      </c>
      <c r="Q237" s="301">
        <f>Plan!ID25</f>
        <v>0</v>
      </c>
      <c r="R237" s="301">
        <f>Plan!ID26</f>
        <v>0</v>
      </c>
      <c r="S237" s="301">
        <f>Plan!ID27</f>
        <v>0</v>
      </c>
      <c r="T237" s="301">
        <f>Plan!ID28</f>
        <v>0</v>
      </c>
      <c r="U237" s="301">
        <f>Plan!ID29</f>
        <v>0</v>
      </c>
      <c r="V237" s="301">
        <f>Plan!ID30</f>
        <v>0</v>
      </c>
      <c r="W237" s="301">
        <f>Plan!ID31</f>
        <v>0</v>
      </c>
      <c r="X237" s="301">
        <f>Plan!ID32</f>
        <v>0</v>
      </c>
      <c r="Y237" s="301">
        <f>Plan!ID33</f>
        <v>0</v>
      </c>
      <c r="Z237" s="301">
        <f>Plan!ID34</f>
        <v>0</v>
      </c>
      <c r="AA237" s="301">
        <f>Plan!ID35</f>
        <v>0</v>
      </c>
      <c r="AB237" s="301">
        <f>Plan!ID36</f>
        <v>0</v>
      </c>
      <c r="AC237" s="301">
        <f>Plan!ID37</f>
        <v>0</v>
      </c>
      <c r="AD237" s="301">
        <f>Plan!ID38</f>
        <v>0</v>
      </c>
      <c r="AE237" s="301">
        <f>Plan!ID39</f>
        <v>0</v>
      </c>
      <c r="AF237" s="301">
        <f>Plan!ID40</f>
        <v>0</v>
      </c>
      <c r="AG237" s="301">
        <f>Plan!ID41</f>
        <v>0</v>
      </c>
      <c r="AH237" s="301">
        <f>Plan!ID42</f>
        <v>0</v>
      </c>
      <c r="AI237" s="301">
        <f>Plan!ID43</f>
        <v>0</v>
      </c>
      <c r="AJ237" s="301">
        <f>Plan!ID44</f>
        <v>0</v>
      </c>
      <c r="AK237" s="301">
        <f>Plan!ID45</f>
        <v>0</v>
      </c>
      <c r="AL237" s="301">
        <f>Plan!ID46</f>
        <v>0</v>
      </c>
      <c r="AM237" s="301">
        <f>Plan!ID47</f>
        <v>0</v>
      </c>
      <c r="AN237" s="301">
        <f>Plan!ID48</f>
        <v>0</v>
      </c>
      <c r="AO237" s="301">
        <f>Plan!ID49</f>
        <v>0</v>
      </c>
      <c r="AP237" s="301">
        <f>Plan!ID50</f>
        <v>0</v>
      </c>
      <c r="AQ237" s="301">
        <f>Plan!ID51</f>
        <v>0</v>
      </c>
      <c r="AR237" s="301">
        <f>Plan!ID52</f>
        <v>0</v>
      </c>
      <c r="AS237" s="301">
        <f>Plan!ID53</f>
        <v>0</v>
      </c>
      <c r="AT237" s="301">
        <f>Plan!ID54</f>
        <v>0</v>
      </c>
      <c r="AU237" s="301">
        <f>Plan!ID55</f>
        <v>0</v>
      </c>
      <c r="AV237" s="301">
        <f>Plan!ID56</f>
        <v>0</v>
      </c>
      <c r="AW237" s="301">
        <f>Plan!ID57</f>
        <v>0</v>
      </c>
      <c r="AX237" s="301">
        <f>Plan!ID58</f>
        <v>0</v>
      </c>
      <c r="AY237" s="301">
        <f>Plan!ID59</f>
        <v>0</v>
      </c>
      <c r="AZ237" s="301">
        <f>Plan!ID60</f>
        <v>0</v>
      </c>
      <c r="BA237" s="301">
        <f>Plan!ID61</f>
        <v>0</v>
      </c>
      <c r="BB237" s="301">
        <f>Plan!ID62</f>
        <v>0</v>
      </c>
      <c r="BC237" s="301">
        <f>Plan!ID63</f>
        <v>0</v>
      </c>
      <c r="BD237" s="301">
        <f>Plan!ID64</f>
        <v>0</v>
      </c>
    </row>
    <row r="238" spans="1:56" ht="6" customHeight="1" x14ac:dyDescent="0.25">
      <c r="A238"/>
      <c r="B238" s="297">
        <f>COUNTIF(Feiertage!$H$3:$H$164,F238)</f>
        <v>0</v>
      </c>
      <c r="C238" s="298">
        <f t="shared" si="10"/>
        <v>2</v>
      </c>
      <c r="D238" s="298">
        <f t="shared" si="11"/>
        <v>8</v>
      </c>
      <c r="E238" s="302"/>
      <c r="F238" s="300">
        <f t="shared" si="9"/>
        <v>42969</v>
      </c>
      <c r="G238" s="301">
        <f>Plan!IE15</f>
        <v>0</v>
      </c>
      <c r="H238" s="301">
        <f>Plan!IE16</f>
        <v>0</v>
      </c>
      <c r="I238" s="301">
        <f>Plan!IE17</f>
        <v>0</v>
      </c>
      <c r="J238" s="301">
        <f>Plan!IE18</f>
        <v>0</v>
      </c>
      <c r="K238" s="301">
        <f>Plan!IE19</f>
        <v>0</v>
      </c>
      <c r="L238" s="301">
        <f>Plan!IE20</f>
        <v>0</v>
      </c>
      <c r="M238" s="301">
        <f>Plan!IE21</f>
        <v>0</v>
      </c>
      <c r="N238" s="301">
        <f>Plan!IE22</f>
        <v>0</v>
      </c>
      <c r="O238" s="301">
        <f>Plan!IE23</f>
        <v>0</v>
      </c>
      <c r="P238" s="301">
        <f>Plan!IE24</f>
        <v>0</v>
      </c>
      <c r="Q238" s="301">
        <f>Plan!IE25</f>
        <v>0</v>
      </c>
      <c r="R238" s="301">
        <f>Plan!IE26</f>
        <v>0</v>
      </c>
      <c r="S238" s="301">
        <f>Plan!IE27</f>
        <v>0</v>
      </c>
      <c r="T238" s="301">
        <f>Plan!IE28</f>
        <v>0</v>
      </c>
      <c r="U238" s="301">
        <f>Plan!IE29</f>
        <v>0</v>
      </c>
      <c r="V238" s="301">
        <f>Plan!IE30</f>
        <v>0</v>
      </c>
      <c r="W238" s="301">
        <f>Plan!IE31</f>
        <v>0</v>
      </c>
      <c r="X238" s="301">
        <f>Plan!IE32</f>
        <v>0</v>
      </c>
      <c r="Y238" s="301">
        <f>Plan!IE33</f>
        <v>0</v>
      </c>
      <c r="Z238" s="301">
        <f>Plan!IE34</f>
        <v>0</v>
      </c>
      <c r="AA238" s="301">
        <f>Plan!IE35</f>
        <v>0</v>
      </c>
      <c r="AB238" s="301">
        <f>Plan!IE36</f>
        <v>0</v>
      </c>
      <c r="AC238" s="301">
        <f>Plan!IE37</f>
        <v>0</v>
      </c>
      <c r="AD238" s="301">
        <f>Plan!IE38</f>
        <v>0</v>
      </c>
      <c r="AE238" s="301">
        <f>Plan!IE39</f>
        <v>0</v>
      </c>
      <c r="AF238" s="301">
        <f>Plan!IE40</f>
        <v>0</v>
      </c>
      <c r="AG238" s="301">
        <f>Plan!IE41</f>
        <v>0</v>
      </c>
      <c r="AH238" s="301">
        <f>Plan!IE42</f>
        <v>0</v>
      </c>
      <c r="AI238" s="301">
        <f>Plan!IE43</f>
        <v>0</v>
      </c>
      <c r="AJ238" s="301">
        <f>Plan!IE44</f>
        <v>0</v>
      </c>
      <c r="AK238" s="301">
        <f>Plan!IE45</f>
        <v>0</v>
      </c>
      <c r="AL238" s="301">
        <f>Plan!IE46</f>
        <v>0</v>
      </c>
      <c r="AM238" s="301">
        <f>Plan!IE47</f>
        <v>0</v>
      </c>
      <c r="AN238" s="301">
        <f>Plan!IE48</f>
        <v>0</v>
      </c>
      <c r="AO238" s="301">
        <f>Plan!IE49</f>
        <v>0</v>
      </c>
      <c r="AP238" s="301">
        <f>Plan!IE50</f>
        <v>0</v>
      </c>
      <c r="AQ238" s="301">
        <f>Plan!IE51</f>
        <v>0</v>
      </c>
      <c r="AR238" s="301">
        <f>Plan!IE52</f>
        <v>0</v>
      </c>
      <c r="AS238" s="301">
        <f>Plan!IE53</f>
        <v>0</v>
      </c>
      <c r="AT238" s="301">
        <f>Plan!IE54</f>
        <v>0</v>
      </c>
      <c r="AU238" s="301">
        <f>Plan!IE55</f>
        <v>0</v>
      </c>
      <c r="AV238" s="301">
        <f>Plan!IE56</f>
        <v>0</v>
      </c>
      <c r="AW238" s="301">
        <f>Plan!IE57</f>
        <v>0</v>
      </c>
      <c r="AX238" s="301">
        <f>Plan!IE58</f>
        <v>0</v>
      </c>
      <c r="AY238" s="301">
        <f>Plan!IE59</f>
        <v>0</v>
      </c>
      <c r="AZ238" s="301">
        <f>Plan!IE60</f>
        <v>0</v>
      </c>
      <c r="BA238" s="301">
        <f>Plan!IE61</f>
        <v>0</v>
      </c>
      <c r="BB238" s="301">
        <f>Plan!IE62</f>
        <v>0</v>
      </c>
      <c r="BC238" s="301">
        <f>Plan!IE63</f>
        <v>0</v>
      </c>
      <c r="BD238" s="301">
        <f>Plan!IE64</f>
        <v>0</v>
      </c>
    </row>
    <row r="239" spans="1:56" ht="6" customHeight="1" x14ac:dyDescent="0.25">
      <c r="A239"/>
      <c r="B239" s="297">
        <f>COUNTIF(Feiertage!$H$3:$H$164,F239)</f>
        <v>0</v>
      </c>
      <c r="C239" s="298">
        <f t="shared" si="10"/>
        <v>3</v>
      </c>
      <c r="D239" s="298">
        <f t="shared" si="11"/>
        <v>8</v>
      </c>
      <c r="E239" s="302"/>
      <c r="F239" s="300">
        <f t="shared" si="9"/>
        <v>42970</v>
      </c>
      <c r="G239" s="301">
        <f>Plan!IF15</f>
        <v>0</v>
      </c>
      <c r="H239" s="301">
        <f>Plan!IF16</f>
        <v>0</v>
      </c>
      <c r="I239" s="301">
        <f>Plan!IF17</f>
        <v>0</v>
      </c>
      <c r="J239" s="301">
        <f>Plan!IF18</f>
        <v>0</v>
      </c>
      <c r="K239" s="301">
        <f>Plan!IF19</f>
        <v>0</v>
      </c>
      <c r="L239" s="301">
        <f>Plan!IF20</f>
        <v>0</v>
      </c>
      <c r="M239" s="301">
        <f>Plan!IF21</f>
        <v>0</v>
      </c>
      <c r="N239" s="301">
        <f>Plan!IF22</f>
        <v>0</v>
      </c>
      <c r="O239" s="301">
        <f>Plan!IF23</f>
        <v>0</v>
      </c>
      <c r="P239" s="301">
        <f>Plan!IF24</f>
        <v>0</v>
      </c>
      <c r="Q239" s="301">
        <f>Plan!IF25</f>
        <v>0</v>
      </c>
      <c r="R239" s="301">
        <f>Plan!IF26</f>
        <v>0</v>
      </c>
      <c r="S239" s="301">
        <f>Plan!IF27</f>
        <v>0</v>
      </c>
      <c r="T239" s="301">
        <f>Plan!IF28</f>
        <v>0</v>
      </c>
      <c r="U239" s="301">
        <f>Plan!IF29</f>
        <v>0</v>
      </c>
      <c r="V239" s="301">
        <f>Plan!IF30</f>
        <v>0</v>
      </c>
      <c r="W239" s="301">
        <f>Plan!IF31</f>
        <v>0</v>
      </c>
      <c r="X239" s="301">
        <f>Plan!IF32</f>
        <v>0</v>
      </c>
      <c r="Y239" s="301">
        <f>Plan!IF33</f>
        <v>0</v>
      </c>
      <c r="Z239" s="301">
        <f>Plan!IF34</f>
        <v>0</v>
      </c>
      <c r="AA239" s="301">
        <f>Plan!IF35</f>
        <v>0</v>
      </c>
      <c r="AB239" s="301">
        <f>Plan!IF36</f>
        <v>0</v>
      </c>
      <c r="AC239" s="301">
        <f>Plan!IF37</f>
        <v>0</v>
      </c>
      <c r="AD239" s="301">
        <f>Plan!IF38</f>
        <v>0</v>
      </c>
      <c r="AE239" s="301">
        <f>Plan!IF39</f>
        <v>0</v>
      </c>
      <c r="AF239" s="301">
        <f>Plan!IF40</f>
        <v>0</v>
      </c>
      <c r="AG239" s="301">
        <f>Plan!IF41</f>
        <v>0</v>
      </c>
      <c r="AH239" s="301">
        <f>Plan!IF42</f>
        <v>0</v>
      </c>
      <c r="AI239" s="301">
        <f>Plan!IF43</f>
        <v>0</v>
      </c>
      <c r="AJ239" s="301">
        <f>Plan!IF44</f>
        <v>0</v>
      </c>
      <c r="AK239" s="301">
        <f>Plan!IF45</f>
        <v>0</v>
      </c>
      <c r="AL239" s="301">
        <f>Plan!IF46</f>
        <v>0</v>
      </c>
      <c r="AM239" s="301">
        <f>Plan!IF47</f>
        <v>0</v>
      </c>
      <c r="AN239" s="301">
        <f>Plan!IF48</f>
        <v>0</v>
      </c>
      <c r="AO239" s="301">
        <f>Plan!IF49</f>
        <v>0</v>
      </c>
      <c r="AP239" s="301">
        <f>Plan!IF50</f>
        <v>0</v>
      </c>
      <c r="AQ239" s="301">
        <f>Plan!IF51</f>
        <v>0</v>
      </c>
      <c r="AR239" s="301">
        <f>Plan!IF52</f>
        <v>0</v>
      </c>
      <c r="AS239" s="301">
        <f>Plan!IF53</f>
        <v>0</v>
      </c>
      <c r="AT239" s="301">
        <f>Plan!IF54</f>
        <v>0</v>
      </c>
      <c r="AU239" s="301">
        <f>Plan!IF55</f>
        <v>0</v>
      </c>
      <c r="AV239" s="301">
        <f>Plan!IF56</f>
        <v>0</v>
      </c>
      <c r="AW239" s="301">
        <f>Plan!IF57</f>
        <v>0</v>
      </c>
      <c r="AX239" s="301">
        <f>Plan!IF58</f>
        <v>0</v>
      </c>
      <c r="AY239" s="301">
        <f>Plan!IF59</f>
        <v>0</v>
      </c>
      <c r="AZ239" s="301">
        <f>Plan!IF60</f>
        <v>0</v>
      </c>
      <c r="BA239" s="301">
        <f>Plan!IF61</f>
        <v>0</v>
      </c>
      <c r="BB239" s="301">
        <f>Plan!IF62</f>
        <v>0</v>
      </c>
      <c r="BC239" s="301">
        <f>Plan!IF63</f>
        <v>0</v>
      </c>
      <c r="BD239" s="301">
        <f>Plan!IF64</f>
        <v>0</v>
      </c>
    </row>
    <row r="240" spans="1:56" ht="6" customHeight="1" x14ac:dyDescent="0.25">
      <c r="A240"/>
      <c r="B240" s="297">
        <f>COUNTIF(Feiertage!$H$3:$H$164,F240)</f>
        <v>0</v>
      </c>
      <c r="C240" s="298">
        <f t="shared" si="10"/>
        <v>4</v>
      </c>
      <c r="D240" s="298">
        <f t="shared" si="11"/>
        <v>8</v>
      </c>
      <c r="E240" s="302"/>
      <c r="F240" s="300">
        <f t="shared" si="9"/>
        <v>42971</v>
      </c>
      <c r="G240" s="301">
        <f>Plan!IG15</f>
        <v>0</v>
      </c>
      <c r="H240" s="301">
        <f>Plan!IG16</f>
        <v>0</v>
      </c>
      <c r="I240" s="301">
        <f>Plan!IG17</f>
        <v>0</v>
      </c>
      <c r="J240" s="301">
        <f>Plan!IG18</f>
        <v>0</v>
      </c>
      <c r="K240" s="301">
        <f>Plan!IG19</f>
        <v>0</v>
      </c>
      <c r="L240" s="301">
        <f>Plan!IG20</f>
        <v>0</v>
      </c>
      <c r="M240" s="301">
        <f>Plan!IG21</f>
        <v>0</v>
      </c>
      <c r="N240" s="301">
        <f>Plan!IG22</f>
        <v>0</v>
      </c>
      <c r="O240" s="301">
        <f>Plan!IG23</f>
        <v>0</v>
      </c>
      <c r="P240" s="301">
        <f>Plan!IG24</f>
        <v>0</v>
      </c>
      <c r="Q240" s="301">
        <f>Plan!IG25</f>
        <v>0</v>
      </c>
      <c r="R240" s="301">
        <f>Plan!IG26</f>
        <v>0</v>
      </c>
      <c r="S240" s="301">
        <f>Plan!IG27</f>
        <v>0</v>
      </c>
      <c r="T240" s="301">
        <f>Plan!IG28</f>
        <v>0</v>
      </c>
      <c r="U240" s="301">
        <f>Plan!IG29</f>
        <v>0</v>
      </c>
      <c r="V240" s="301">
        <f>Plan!IG30</f>
        <v>0</v>
      </c>
      <c r="W240" s="301">
        <f>Plan!IG31</f>
        <v>0</v>
      </c>
      <c r="X240" s="301">
        <f>Plan!IG32</f>
        <v>0</v>
      </c>
      <c r="Y240" s="301">
        <f>Plan!IG33</f>
        <v>0</v>
      </c>
      <c r="Z240" s="301">
        <f>Plan!IG34</f>
        <v>0</v>
      </c>
      <c r="AA240" s="301">
        <f>Plan!IG35</f>
        <v>0</v>
      </c>
      <c r="AB240" s="301">
        <f>Plan!IG36</f>
        <v>0</v>
      </c>
      <c r="AC240" s="301">
        <f>Plan!IG37</f>
        <v>0</v>
      </c>
      <c r="AD240" s="301">
        <f>Plan!IG38</f>
        <v>0</v>
      </c>
      <c r="AE240" s="301">
        <f>Plan!IG39</f>
        <v>0</v>
      </c>
      <c r="AF240" s="301">
        <f>Plan!IG40</f>
        <v>0</v>
      </c>
      <c r="AG240" s="301">
        <f>Plan!IG41</f>
        <v>0</v>
      </c>
      <c r="AH240" s="301">
        <f>Plan!IG42</f>
        <v>0</v>
      </c>
      <c r="AI240" s="301">
        <f>Plan!IG43</f>
        <v>0</v>
      </c>
      <c r="AJ240" s="301">
        <f>Plan!IG44</f>
        <v>0</v>
      </c>
      <c r="AK240" s="301">
        <f>Plan!IG45</f>
        <v>0</v>
      </c>
      <c r="AL240" s="301">
        <f>Plan!IG46</f>
        <v>0</v>
      </c>
      <c r="AM240" s="301">
        <f>Plan!IG47</f>
        <v>0</v>
      </c>
      <c r="AN240" s="301">
        <f>Plan!IG48</f>
        <v>0</v>
      </c>
      <c r="AO240" s="301">
        <f>Plan!IG49</f>
        <v>0</v>
      </c>
      <c r="AP240" s="301">
        <f>Plan!IG50</f>
        <v>0</v>
      </c>
      <c r="AQ240" s="301">
        <f>Plan!IG51</f>
        <v>0</v>
      </c>
      <c r="AR240" s="301">
        <f>Plan!IG52</f>
        <v>0</v>
      </c>
      <c r="AS240" s="301">
        <f>Plan!IG53</f>
        <v>0</v>
      </c>
      <c r="AT240" s="301">
        <f>Plan!IG54</f>
        <v>0</v>
      </c>
      <c r="AU240" s="301">
        <f>Plan!IG55</f>
        <v>0</v>
      </c>
      <c r="AV240" s="301">
        <f>Plan!IG56</f>
        <v>0</v>
      </c>
      <c r="AW240" s="301">
        <f>Plan!IG57</f>
        <v>0</v>
      </c>
      <c r="AX240" s="301">
        <f>Plan!IG58</f>
        <v>0</v>
      </c>
      <c r="AY240" s="301">
        <f>Plan!IG59</f>
        <v>0</v>
      </c>
      <c r="AZ240" s="301">
        <f>Plan!IG60</f>
        <v>0</v>
      </c>
      <c r="BA240" s="301">
        <f>Plan!IG61</f>
        <v>0</v>
      </c>
      <c r="BB240" s="301">
        <f>Plan!IG62</f>
        <v>0</v>
      </c>
      <c r="BC240" s="301">
        <f>Plan!IG63</f>
        <v>0</v>
      </c>
      <c r="BD240" s="301">
        <f>Plan!IG64</f>
        <v>0</v>
      </c>
    </row>
    <row r="241" spans="1:56" ht="6" customHeight="1" x14ac:dyDescent="0.25">
      <c r="A241"/>
      <c r="B241" s="297">
        <f>COUNTIF(Feiertage!$H$3:$H$164,F241)</f>
        <v>0</v>
      </c>
      <c r="C241" s="298">
        <f t="shared" si="10"/>
        <v>5</v>
      </c>
      <c r="D241" s="298">
        <f t="shared" si="11"/>
        <v>8</v>
      </c>
      <c r="E241" s="302"/>
      <c r="F241" s="300">
        <f t="shared" si="9"/>
        <v>42972</v>
      </c>
      <c r="G241" s="301">
        <f>Plan!IH15</f>
        <v>0</v>
      </c>
      <c r="H241" s="301">
        <f>Plan!IH16</f>
        <v>0</v>
      </c>
      <c r="I241" s="301">
        <f>Plan!IH17</f>
        <v>0</v>
      </c>
      <c r="J241" s="301">
        <f>Plan!IH18</f>
        <v>0</v>
      </c>
      <c r="K241" s="301">
        <f>Plan!IH19</f>
        <v>0</v>
      </c>
      <c r="L241" s="301">
        <f>Plan!IH20</f>
        <v>0</v>
      </c>
      <c r="M241" s="301">
        <f>Plan!IH21</f>
        <v>0</v>
      </c>
      <c r="N241" s="301">
        <f>Plan!IH22</f>
        <v>0</v>
      </c>
      <c r="O241" s="301">
        <f>Plan!IH23</f>
        <v>0</v>
      </c>
      <c r="P241" s="301">
        <f>Plan!IH24</f>
        <v>0</v>
      </c>
      <c r="Q241" s="301">
        <f>Plan!IH25</f>
        <v>0</v>
      </c>
      <c r="R241" s="301">
        <f>Plan!IH26</f>
        <v>0</v>
      </c>
      <c r="S241" s="301">
        <f>Plan!IH27</f>
        <v>0</v>
      </c>
      <c r="T241" s="301">
        <f>Plan!IH28</f>
        <v>0</v>
      </c>
      <c r="U241" s="301">
        <f>Plan!IH29</f>
        <v>0</v>
      </c>
      <c r="V241" s="301">
        <f>Plan!IH30</f>
        <v>0</v>
      </c>
      <c r="W241" s="301">
        <f>Plan!IH31</f>
        <v>0</v>
      </c>
      <c r="X241" s="301">
        <f>Plan!IH32</f>
        <v>0</v>
      </c>
      <c r="Y241" s="301">
        <f>Plan!IH33</f>
        <v>0</v>
      </c>
      <c r="Z241" s="301">
        <f>Plan!IH34</f>
        <v>0</v>
      </c>
      <c r="AA241" s="301">
        <f>Plan!IH35</f>
        <v>0</v>
      </c>
      <c r="AB241" s="301">
        <f>Plan!IH36</f>
        <v>0</v>
      </c>
      <c r="AC241" s="301">
        <f>Plan!IH37</f>
        <v>0</v>
      </c>
      <c r="AD241" s="301">
        <f>Plan!IH38</f>
        <v>0</v>
      </c>
      <c r="AE241" s="301">
        <f>Plan!IH39</f>
        <v>0</v>
      </c>
      <c r="AF241" s="301">
        <f>Plan!IH40</f>
        <v>0</v>
      </c>
      <c r="AG241" s="301">
        <f>Plan!IH41</f>
        <v>0</v>
      </c>
      <c r="AH241" s="301">
        <f>Plan!IH42</f>
        <v>0</v>
      </c>
      <c r="AI241" s="301">
        <f>Plan!IH43</f>
        <v>0</v>
      </c>
      <c r="AJ241" s="301">
        <f>Plan!IH44</f>
        <v>0</v>
      </c>
      <c r="AK241" s="301">
        <f>Plan!IH45</f>
        <v>0</v>
      </c>
      <c r="AL241" s="301">
        <f>Plan!IH46</f>
        <v>0</v>
      </c>
      <c r="AM241" s="301">
        <f>Plan!IH47</f>
        <v>0</v>
      </c>
      <c r="AN241" s="301">
        <f>Plan!IH48</f>
        <v>0</v>
      </c>
      <c r="AO241" s="301">
        <f>Plan!IH49</f>
        <v>0</v>
      </c>
      <c r="AP241" s="301">
        <f>Plan!IH50</f>
        <v>0</v>
      </c>
      <c r="AQ241" s="301">
        <f>Plan!IH51</f>
        <v>0</v>
      </c>
      <c r="AR241" s="301">
        <f>Plan!IH52</f>
        <v>0</v>
      </c>
      <c r="AS241" s="301">
        <f>Plan!IH53</f>
        <v>0</v>
      </c>
      <c r="AT241" s="301">
        <f>Plan!IH54</f>
        <v>0</v>
      </c>
      <c r="AU241" s="301">
        <f>Plan!IH55</f>
        <v>0</v>
      </c>
      <c r="AV241" s="301">
        <f>Plan!IH56</f>
        <v>0</v>
      </c>
      <c r="AW241" s="301">
        <f>Plan!IH57</f>
        <v>0</v>
      </c>
      <c r="AX241" s="301">
        <f>Plan!IH58</f>
        <v>0</v>
      </c>
      <c r="AY241" s="301">
        <f>Plan!IH59</f>
        <v>0</v>
      </c>
      <c r="AZ241" s="301">
        <f>Plan!IH60</f>
        <v>0</v>
      </c>
      <c r="BA241" s="301">
        <f>Plan!IH61</f>
        <v>0</v>
      </c>
      <c r="BB241" s="301">
        <f>Plan!IH62</f>
        <v>0</v>
      </c>
      <c r="BC241" s="301">
        <f>Plan!IH63</f>
        <v>0</v>
      </c>
      <c r="BD241" s="301">
        <f>Plan!IH64</f>
        <v>0</v>
      </c>
    </row>
    <row r="242" spans="1:56" ht="6" customHeight="1" x14ac:dyDescent="0.25">
      <c r="A242"/>
      <c r="B242" s="297">
        <f>COUNTIF(Feiertage!$H$3:$H$164,F242)</f>
        <v>0</v>
      </c>
      <c r="C242" s="298">
        <f t="shared" si="10"/>
        <v>6</v>
      </c>
      <c r="D242" s="298">
        <f t="shared" si="11"/>
        <v>8</v>
      </c>
      <c r="E242" s="302"/>
      <c r="F242" s="300">
        <f t="shared" si="9"/>
        <v>42973</v>
      </c>
      <c r="G242" s="301">
        <f>Plan!II15</f>
        <v>0</v>
      </c>
      <c r="H242" s="301">
        <f>Plan!II16</f>
        <v>0</v>
      </c>
      <c r="I242" s="301">
        <f>Plan!II17</f>
        <v>0</v>
      </c>
      <c r="J242" s="301">
        <f>Plan!II18</f>
        <v>0</v>
      </c>
      <c r="K242" s="301">
        <f>Plan!II19</f>
        <v>0</v>
      </c>
      <c r="L242" s="301">
        <f>Plan!II20</f>
        <v>0</v>
      </c>
      <c r="M242" s="301">
        <f>Plan!II21</f>
        <v>0</v>
      </c>
      <c r="N242" s="301">
        <f>Plan!II22</f>
        <v>0</v>
      </c>
      <c r="O242" s="301">
        <f>Plan!II23</f>
        <v>0</v>
      </c>
      <c r="P242" s="301">
        <f>Plan!II24</f>
        <v>0</v>
      </c>
      <c r="Q242" s="301">
        <f>Plan!II25</f>
        <v>0</v>
      </c>
      <c r="R242" s="301">
        <f>Plan!II26</f>
        <v>0</v>
      </c>
      <c r="S242" s="301">
        <f>Plan!II27</f>
        <v>0</v>
      </c>
      <c r="T242" s="301">
        <f>Plan!II28</f>
        <v>0</v>
      </c>
      <c r="U242" s="301">
        <f>Plan!II29</f>
        <v>0</v>
      </c>
      <c r="V242" s="301">
        <f>Plan!II30</f>
        <v>0</v>
      </c>
      <c r="W242" s="301">
        <f>Plan!II31</f>
        <v>0</v>
      </c>
      <c r="X242" s="301">
        <f>Plan!II32</f>
        <v>0</v>
      </c>
      <c r="Y242" s="301">
        <f>Plan!II33</f>
        <v>0</v>
      </c>
      <c r="Z242" s="301">
        <f>Plan!II34</f>
        <v>0</v>
      </c>
      <c r="AA242" s="301">
        <f>Plan!II35</f>
        <v>0</v>
      </c>
      <c r="AB242" s="301">
        <f>Plan!II36</f>
        <v>0</v>
      </c>
      <c r="AC242" s="301">
        <f>Plan!II37</f>
        <v>0</v>
      </c>
      <c r="AD242" s="301">
        <f>Plan!II38</f>
        <v>0</v>
      </c>
      <c r="AE242" s="301">
        <f>Plan!II39</f>
        <v>0</v>
      </c>
      <c r="AF242" s="301">
        <f>Plan!II40</f>
        <v>0</v>
      </c>
      <c r="AG242" s="301">
        <f>Plan!II41</f>
        <v>0</v>
      </c>
      <c r="AH242" s="301">
        <f>Plan!II42</f>
        <v>0</v>
      </c>
      <c r="AI242" s="301">
        <f>Plan!II43</f>
        <v>0</v>
      </c>
      <c r="AJ242" s="301">
        <f>Plan!II44</f>
        <v>0</v>
      </c>
      <c r="AK242" s="301">
        <f>Plan!II45</f>
        <v>0</v>
      </c>
      <c r="AL242" s="301">
        <f>Plan!II46</f>
        <v>0</v>
      </c>
      <c r="AM242" s="301">
        <f>Plan!II47</f>
        <v>0</v>
      </c>
      <c r="AN242" s="301">
        <f>Plan!II48</f>
        <v>0</v>
      </c>
      <c r="AO242" s="301">
        <f>Plan!II49</f>
        <v>0</v>
      </c>
      <c r="AP242" s="301">
        <f>Plan!II50</f>
        <v>0</v>
      </c>
      <c r="AQ242" s="301">
        <f>Plan!II51</f>
        <v>0</v>
      </c>
      <c r="AR242" s="301">
        <f>Plan!II52</f>
        <v>0</v>
      </c>
      <c r="AS242" s="301">
        <f>Plan!II53</f>
        <v>0</v>
      </c>
      <c r="AT242" s="301">
        <f>Plan!II54</f>
        <v>0</v>
      </c>
      <c r="AU242" s="301">
        <f>Plan!II55</f>
        <v>0</v>
      </c>
      <c r="AV242" s="301">
        <f>Plan!II56</f>
        <v>0</v>
      </c>
      <c r="AW242" s="301">
        <f>Plan!II57</f>
        <v>0</v>
      </c>
      <c r="AX242" s="301">
        <f>Plan!II58</f>
        <v>0</v>
      </c>
      <c r="AY242" s="301">
        <f>Plan!II59</f>
        <v>0</v>
      </c>
      <c r="AZ242" s="301">
        <f>Plan!II60</f>
        <v>0</v>
      </c>
      <c r="BA242" s="301">
        <f>Plan!II61</f>
        <v>0</v>
      </c>
      <c r="BB242" s="301">
        <f>Plan!II62</f>
        <v>0</v>
      </c>
      <c r="BC242" s="301">
        <f>Plan!II63</f>
        <v>0</v>
      </c>
      <c r="BD242" s="301">
        <f>Plan!II64</f>
        <v>0</v>
      </c>
    </row>
    <row r="243" spans="1:56" ht="6" customHeight="1" x14ac:dyDescent="0.25">
      <c r="A243"/>
      <c r="B243" s="297">
        <f>COUNTIF(Feiertage!$H$3:$H$164,F243)</f>
        <v>0</v>
      </c>
      <c r="C243" s="298">
        <f t="shared" si="10"/>
        <v>7</v>
      </c>
      <c r="D243" s="298">
        <f t="shared" si="11"/>
        <v>8</v>
      </c>
      <c r="E243" s="302"/>
      <c r="F243" s="300">
        <f t="shared" si="9"/>
        <v>42974</v>
      </c>
      <c r="G243" s="301">
        <f>Plan!IJ15</f>
        <v>0</v>
      </c>
      <c r="H243" s="301">
        <f>Plan!IJ16</f>
        <v>0</v>
      </c>
      <c r="I243" s="301">
        <f>Plan!IJ17</f>
        <v>0</v>
      </c>
      <c r="J243" s="301">
        <f>Plan!IJ18</f>
        <v>0</v>
      </c>
      <c r="K243" s="301">
        <f>Plan!IJ19</f>
        <v>0</v>
      </c>
      <c r="L243" s="301">
        <f>Plan!IJ20</f>
        <v>0</v>
      </c>
      <c r="M243" s="301">
        <f>Plan!IJ21</f>
        <v>0</v>
      </c>
      <c r="N243" s="301">
        <f>Plan!IJ22</f>
        <v>0</v>
      </c>
      <c r="O243" s="301">
        <f>Plan!IJ23</f>
        <v>0</v>
      </c>
      <c r="P243" s="301">
        <f>Plan!IJ24</f>
        <v>0</v>
      </c>
      <c r="Q243" s="301">
        <f>Plan!IJ25</f>
        <v>0</v>
      </c>
      <c r="R243" s="301">
        <f>Plan!IJ26</f>
        <v>0</v>
      </c>
      <c r="S243" s="301">
        <f>Plan!IJ27</f>
        <v>0</v>
      </c>
      <c r="T243" s="301">
        <f>Plan!IJ28</f>
        <v>0</v>
      </c>
      <c r="U243" s="301">
        <f>Plan!IJ29</f>
        <v>0</v>
      </c>
      <c r="V243" s="301">
        <f>Plan!IJ30</f>
        <v>0</v>
      </c>
      <c r="W243" s="301">
        <f>Plan!IJ31</f>
        <v>0</v>
      </c>
      <c r="X243" s="301">
        <f>Plan!IJ32</f>
        <v>0</v>
      </c>
      <c r="Y243" s="301">
        <f>Plan!IJ33</f>
        <v>0</v>
      </c>
      <c r="Z243" s="301">
        <f>Plan!IJ34</f>
        <v>0</v>
      </c>
      <c r="AA243" s="301">
        <f>Plan!IJ35</f>
        <v>0</v>
      </c>
      <c r="AB243" s="301">
        <f>Plan!IJ36</f>
        <v>0</v>
      </c>
      <c r="AC243" s="301">
        <f>Plan!IJ37</f>
        <v>0</v>
      </c>
      <c r="AD243" s="301">
        <f>Plan!IJ38</f>
        <v>0</v>
      </c>
      <c r="AE243" s="301">
        <f>Plan!IJ39</f>
        <v>0</v>
      </c>
      <c r="AF243" s="301">
        <f>Plan!IJ40</f>
        <v>0</v>
      </c>
      <c r="AG243" s="301">
        <f>Plan!IJ41</f>
        <v>0</v>
      </c>
      <c r="AH243" s="301">
        <f>Plan!IJ42</f>
        <v>0</v>
      </c>
      <c r="AI243" s="301">
        <f>Plan!IJ43</f>
        <v>0</v>
      </c>
      <c r="AJ243" s="301">
        <f>Plan!IJ44</f>
        <v>0</v>
      </c>
      <c r="AK243" s="301">
        <f>Plan!IJ45</f>
        <v>0</v>
      </c>
      <c r="AL243" s="301">
        <f>Plan!IJ46</f>
        <v>0</v>
      </c>
      <c r="AM243" s="301">
        <f>Plan!IJ47</f>
        <v>0</v>
      </c>
      <c r="AN243" s="301">
        <f>Plan!IJ48</f>
        <v>0</v>
      </c>
      <c r="AO243" s="301">
        <f>Plan!IJ49</f>
        <v>0</v>
      </c>
      <c r="AP243" s="301">
        <f>Plan!IJ50</f>
        <v>0</v>
      </c>
      <c r="AQ243" s="301">
        <f>Plan!IJ51</f>
        <v>0</v>
      </c>
      <c r="AR243" s="301">
        <f>Plan!IJ52</f>
        <v>0</v>
      </c>
      <c r="AS243" s="301">
        <f>Plan!IJ53</f>
        <v>0</v>
      </c>
      <c r="AT243" s="301">
        <f>Plan!IJ54</f>
        <v>0</v>
      </c>
      <c r="AU243" s="301">
        <f>Plan!IJ55</f>
        <v>0</v>
      </c>
      <c r="AV243" s="301">
        <f>Plan!IJ56</f>
        <v>0</v>
      </c>
      <c r="AW243" s="301">
        <f>Plan!IJ57</f>
        <v>0</v>
      </c>
      <c r="AX243" s="301">
        <f>Plan!IJ58</f>
        <v>0</v>
      </c>
      <c r="AY243" s="301">
        <f>Plan!IJ59</f>
        <v>0</v>
      </c>
      <c r="AZ243" s="301">
        <f>Plan!IJ60</f>
        <v>0</v>
      </c>
      <c r="BA243" s="301">
        <f>Plan!IJ61</f>
        <v>0</v>
      </c>
      <c r="BB243" s="301">
        <f>Plan!IJ62</f>
        <v>0</v>
      </c>
      <c r="BC243" s="301">
        <f>Plan!IJ63</f>
        <v>0</v>
      </c>
      <c r="BD243" s="301">
        <f>Plan!IJ64</f>
        <v>0</v>
      </c>
    </row>
    <row r="244" spans="1:56" ht="6" customHeight="1" x14ac:dyDescent="0.25">
      <c r="A244"/>
      <c r="B244" s="297">
        <f>COUNTIF(Feiertage!$H$3:$H$164,F244)</f>
        <v>0</v>
      </c>
      <c r="C244" s="298">
        <f t="shared" si="10"/>
        <v>1</v>
      </c>
      <c r="D244" s="298">
        <f t="shared" si="11"/>
        <v>8</v>
      </c>
      <c r="E244" s="302"/>
      <c r="F244" s="300">
        <f t="shared" si="9"/>
        <v>42975</v>
      </c>
      <c r="G244" s="301">
        <f>Plan!IK15</f>
        <v>0</v>
      </c>
      <c r="H244" s="301">
        <f>Plan!IK16</f>
        <v>0</v>
      </c>
      <c r="I244" s="301">
        <f>Plan!IK17</f>
        <v>0</v>
      </c>
      <c r="J244" s="301">
        <f>Plan!IK18</f>
        <v>0</v>
      </c>
      <c r="K244" s="301">
        <f>Plan!IK19</f>
        <v>0</v>
      </c>
      <c r="L244" s="301">
        <f>Plan!IK20</f>
        <v>0</v>
      </c>
      <c r="M244" s="301">
        <f>Plan!IK21</f>
        <v>0</v>
      </c>
      <c r="N244" s="301">
        <f>Plan!IK22</f>
        <v>0</v>
      </c>
      <c r="O244" s="301">
        <f>Plan!IK23</f>
        <v>0</v>
      </c>
      <c r="P244" s="301">
        <f>Plan!IK24</f>
        <v>0</v>
      </c>
      <c r="Q244" s="301">
        <f>Plan!IK25</f>
        <v>0</v>
      </c>
      <c r="R244" s="301">
        <f>Plan!IK26</f>
        <v>0</v>
      </c>
      <c r="S244" s="301">
        <f>Plan!IK27</f>
        <v>0</v>
      </c>
      <c r="T244" s="301">
        <f>Plan!IK28</f>
        <v>0</v>
      </c>
      <c r="U244" s="301">
        <f>Plan!IK29</f>
        <v>0</v>
      </c>
      <c r="V244" s="301">
        <f>Plan!IK30</f>
        <v>0</v>
      </c>
      <c r="W244" s="301">
        <f>Plan!IK31</f>
        <v>0</v>
      </c>
      <c r="X244" s="301">
        <f>Plan!IK32</f>
        <v>0</v>
      </c>
      <c r="Y244" s="301">
        <f>Plan!IK33</f>
        <v>0</v>
      </c>
      <c r="Z244" s="301">
        <f>Plan!IK34</f>
        <v>0</v>
      </c>
      <c r="AA244" s="301">
        <f>Plan!IK35</f>
        <v>0</v>
      </c>
      <c r="AB244" s="301">
        <f>Plan!IK36</f>
        <v>0</v>
      </c>
      <c r="AC244" s="301">
        <f>Plan!IK37</f>
        <v>0</v>
      </c>
      <c r="AD244" s="301">
        <f>Plan!IK38</f>
        <v>0</v>
      </c>
      <c r="AE244" s="301">
        <f>Plan!IK39</f>
        <v>0</v>
      </c>
      <c r="AF244" s="301">
        <f>Plan!IK40</f>
        <v>0</v>
      </c>
      <c r="AG244" s="301">
        <f>Plan!IK41</f>
        <v>0</v>
      </c>
      <c r="AH244" s="301">
        <f>Plan!IK42</f>
        <v>0</v>
      </c>
      <c r="AI244" s="301">
        <f>Plan!IK43</f>
        <v>0</v>
      </c>
      <c r="AJ244" s="301">
        <f>Plan!IK44</f>
        <v>0</v>
      </c>
      <c r="AK244" s="301">
        <f>Plan!IK45</f>
        <v>0</v>
      </c>
      <c r="AL244" s="301">
        <f>Plan!IK46</f>
        <v>0</v>
      </c>
      <c r="AM244" s="301">
        <f>Plan!IK47</f>
        <v>0</v>
      </c>
      <c r="AN244" s="301">
        <f>Plan!IK48</f>
        <v>0</v>
      </c>
      <c r="AO244" s="301">
        <f>Plan!IK49</f>
        <v>0</v>
      </c>
      <c r="AP244" s="301">
        <f>Plan!IK50</f>
        <v>0</v>
      </c>
      <c r="AQ244" s="301">
        <f>Plan!IK51</f>
        <v>0</v>
      </c>
      <c r="AR244" s="301">
        <f>Plan!IK52</f>
        <v>0</v>
      </c>
      <c r="AS244" s="301">
        <f>Plan!IK53</f>
        <v>0</v>
      </c>
      <c r="AT244" s="301">
        <f>Plan!IK54</f>
        <v>0</v>
      </c>
      <c r="AU244" s="301">
        <f>Plan!IK55</f>
        <v>0</v>
      </c>
      <c r="AV244" s="301">
        <f>Plan!IK56</f>
        <v>0</v>
      </c>
      <c r="AW244" s="301">
        <f>Plan!IK57</f>
        <v>0</v>
      </c>
      <c r="AX244" s="301">
        <f>Plan!IK58</f>
        <v>0</v>
      </c>
      <c r="AY244" s="301">
        <f>Plan!IK59</f>
        <v>0</v>
      </c>
      <c r="AZ244" s="301">
        <f>Plan!IK60</f>
        <v>0</v>
      </c>
      <c r="BA244" s="301">
        <f>Plan!IK61</f>
        <v>0</v>
      </c>
      <c r="BB244" s="301">
        <f>Plan!IK62</f>
        <v>0</v>
      </c>
      <c r="BC244" s="301">
        <f>Plan!IK63</f>
        <v>0</v>
      </c>
      <c r="BD244" s="301">
        <f>Plan!IK64</f>
        <v>0</v>
      </c>
    </row>
    <row r="245" spans="1:56" ht="6" customHeight="1" x14ac:dyDescent="0.25">
      <c r="A245"/>
      <c r="B245" s="297">
        <f>COUNTIF(Feiertage!$H$3:$H$164,F245)</f>
        <v>0</v>
      </c>
      <c r="C245" s="298">
        <f t="shared" si="10"/>
        <v>2</v>
      </c>
      <c r="D245" s="298">
        <f t="shared" si="11"/>
        <v>8</v>
      </c>
      <c r="E245" s="302"/>
      <c r="F245" s="300">
        <f t="shared" si="9"/>
        <v>42976</v>
      </c>
      <c r="G245" s="301">
        <f>Plan!IL15</f>
        <v>0</v>
      </c>
      <c r="H245" s="301">
        <f>Plan!IL16</f>
        <v>0</v>
      </c>
      <c r="I245" s="301">
        <f>Plan!IL17</f>
        <v>0</v>
      </c>
      <c r="J245" s="301">
        <f>Plan!IL18</f>
        <v>0</v>
      </c>
      <c r="K245" s="301">
        <f>Plan!IL19</f>
        <v>0</v>
      </c>
      <c r="L245" s="301">
        <f>Plan!IL20</f>
        <v>0</v>
      </c>
      <c r="M245" s="301">
        <f>Plan!IL21</f>
        <v>0</v>
      </c>
      <c r="N245" s="301">
        <f>Plan!IL22</f>
        <v>0</v>
      </c>
      <c r="O245" s="301">
        <f>Plan!IL23</f>
        <v>0</v>
      </c>
      <c r="P245" s="301">
        <f>Plan!IL24</f>
        <v>0</v>
      </c>
      <c r="Q245" s="301">
        <f>Plan!IL25</f>
        <v>0</v>
      </c>
      <c r="R245" s="301">
        <f>Plan!IL26</f>
        <v>0</v>
      </c>
      <c r="S245" s="301">
        <f>Plan!IL27</f>
        <v>0</v>
      </c>
      <c r="T245" s="301">
        <f>Plan!IL28</f>
        <v>0</v>
      </c>
      <c r="U245" s="301">
        <f>Plan!IL29</f>
        <v>0</v>
      </c>
      <c r="V245" s="301">
        <f>Plan!IL30</f>
        <v>0</v>
      </c>
      <c r="W245" s="301">
        <f>Plan!IL31</f>
        <v>0</v>
      </c>
      <c r="X245" s="301">
        <f>Plan!IL32</f>
        <v>0</v>
      </c>
      <c r="Y245" s="301">
        <f>Plan!IL33</f>
        <v>0</v>
      </c>
      <c r="Z245" s="301">
        <f>Plan!IL34</f>
        <v>0</v>
      </c>
      <c r="AA245" s="301">
        <f>Plan!IL35</f>
        <v>0</v>
      </c>
      <c r="AB245" s="301">
        <f>Plan!IL36</f>
        <v>0</v>
      </c>
      <c r="AC245" s="301">
        <f>Plan!IL37</f>
        <v>0</v>
      </c>
      <c r="AD245" s="301">
        <f>Plan!IL38</f>
        <v>0</v>
      </c>
      <c r="AE245" s="301">
        <f>Plan!IL39</f>
        <v>0</v>
      </c>
      <c r="AF245" s="301">
        <f>Plan!IL40</f>
        <v>0</v>
      </c>
      <c r="AG245" s="301">
        <f>Plan!IL41</f>
        <v>0</v>
      </c>
      <c r="AH245" s="301">
        <f>Plan!IL42</f>
        <v>0</v>
      </c>
      <c r="AI245" s="301">
        <f>Plan!IL43</f>
        <v>0</v>
      </c>
      <c r="AJ245" s="301">
        <f>Plan!IL44</f>
        <v>0</v>
      </c>
      <c r="AK245" s="301">
        <f>Plan!IL45</f>
        <v>0</v>
      </c>
      <c r="AL245" s="301">
        <f>Plan!IL46</f>
        <v>0</v>
      </c>
      <c r="AM245" s="301">
        <f>Plan!IL47</f>
        <v>0</v>
      </c>
      <c r="AN245" s="301">
        <f>Plan!IL48</f>
        <v>0</v>
      </c>
      <c r="AO245" s="301">
        <f>Plan!IL49</f>
        <v>0</v>
      </c>
      <c r="AP245" s="301">
        <f>Plan!IL50</f>
        <v>0</v>
      </c>
      <c r="AQ245" s="301">
        <f>Plan!IL51</f>
        <v>0</v>
      </c>
      <c r="AR245" s="301">
        <f>Plan!IL52</f>
        <v>0</v>
      </c>
      <c r="AS245" s="301">
        <f>Plan!IL53</f>
        <v>0</v>
      </c>
      <c r="AT245" s="301">
        <f>Plan!IL54</f>
        <v>0</v>
      </c>
      <c r="AU245" s="301">
        <f>Plan!IL55</f>
        <v>0</v>
      </c>
      <c r="AV245" s="301">
        <f>Plan!IL56</f>
        <v>0</v>
      </c>
      <c r="AW245" s="301">
        <f>Plan!IL57</f>
        <v>0</v>
      </c>
      <c r="AX245" s="301">
        <f>Plan!IL58</f>
        <v>0</v>
      </c>
      <c r="AY245" s="301">
        <f>Plan!IL59</f>
        <v>0</v>
      </c>
      <c r="AZ245" s="301">
        <f>Plan!IL60</f>
        <v>0</v>
      </c>
      <c r="BA245" s="301">
        <f>Plan!IL61</f>
        <v>0</v>
      </c>
      <c r="BB245" s="301">
        <f>Plan!IL62</f>
        <v>0</v>
      </c>
      <c r="BC245" s="301">
        <f>Plan!IL63</f>
        <v>0</v>
      </c>
      <c r="BD245" s="301">
        <f>Plan!IL64</f>
        <v>0</v>
      </c>
    </row>
    <row r="246" spans="1:56" ht="6" customHeight="1" x14ac:dyDescent="0.25">
      <c r="A246"/>
      <c r="B246" s="297">
        <f>COUNTIF(Feiertage!$H$3:$H$164,F246)</f>
        <v>0</v>
      </c>
      <c r="C246" s="298">
        <f t="shared" si="10"/>
        <v>3</v>
      </c>
      <c r="D246" s="298">
        <f t="shared" si="11"/>
        <v>8</v>
      </c>
      <c r="E246" s="302"/>
      <c r="F246" s="300">
        <f t="shared" si="9"/>
        <v>42977</v>
      </c>
      <c r="G246" s="301">
        <f>Plan!IM15</f>
        <v>0</v>
      </c>
      <c r="H246" s="301">
        <f>Plan!IM16</f>
        <v>0</v>
      </c>
      <c r="I246" s="301">
        <f>Plan!IM17</f>
        <v>0</v>
      </c>
      <c r="J246" s="301">
        <f>Plan!IM18</f>
        <v>0</v>
      </c>
      <c r="K246" s="301">
        <f>Plan!IM19</f>
        <v>0</v>
      </c>
      <c r="L246" s="301">
        <f>Plan!IM20</f>
        <v>0</v>
      </c>
      <c r="M246" s="301">
        <f>Plan!IM21</f>
        <v>0</v>
      </c>
      <c r="N246" s="301">
        <f>Plan!IM22</f>
        <v>0</v>
      </c>
      <c r="O246" s="301">
        <f>Plan!IM23</f>
        <v>0</v>
      </c>
      <c r="P246" s="301">
        <f>Plan!IM24</f>
        <v>0</v>
      </c>
      <c r="Q246" s="301">
        <f>Plan!IM25</f>
        <v>0</v>
      </c>
      <c r="R246" s="301">
        <f>Plan!IM26</f>
        <v>0</v>
      </c>
      <c r="S246" s="301">
        <f>Plan!IM27</f>
        <v>0</v>
      </c>
      <c r="T246" s="301">
        <f>Plan!IM28</f>
        <v>0</v>
      </c>
      <c r="U246" s="301">
        <f>Plan!IM29</f>
        <v>0</v>
      </c>
      <c r="V246" s="301">
        <f>Plan!IM30</f>
        <v>0</v>
      </c>
      <c r="W246" s="301">
        <f>Plan!IM31</f>
        <v>0</v>
      </c>
      <c r="X246" s="301">
        <f>Plan!IM32</f>
        <v>0</v>
      </c>
      <c r="Y246" s="301">
        <f>Plan!IM33</f>
        <v>0</v>
      </c>
      <c r="Z246" s="301">
        <f>Plan!IM34</f>
        <v>0</v>
      </c>
      <c r="AA246" s="301">
        <f>Plan!IM35</f>
        <v>0</v>
      </c>
      <c r="AB246" s="301">
        <f>Plan!IM36</f>
        <v>0</v>
      </c>
      <c r="AC246" s="301">
        <f>Plan!IM37</f>
        <v>0</v>
      </c>
      <c r="AD246" s="301">
        <f>Plan!IM38</f>
        <v>0</v>
      </c>
      <c r="AE246" s="301">
        <f>Plan!IM39</f>
        <v>0</v>
      </c>
      <c r="AF246" s="301">
        <f>Plan!IM40</f>
        <v>0</v>
      </c>
      <c r="AG246" s="301">
        <f>Plan!IM41</f>
        <v>0</v>
      </c>
      <c r="AH246" s="301">
        <f>Plan!IM42</f>
        <v>0</v>
      </c>
      <c r="AI246" s="301">
        <f>Plan!IM43</f>
        <v>0</v>
      </c>
      <c r="AJ246" s="301">
        <f>Plan!IM44</f>
        <v>0</v>
      </c>
      <c r="AK246" s="301">
        <f>Plan!IM45</f>
        <v>0</v>
      </c>
      <c r="AL246" s="301">
        <f>Plan!IM46</f>
        <v>0</v>
      </c>
      <c r="AM246" s="301">
        <f>Plan!IM47</f>
        <v>0</v>
      </c>
      <c r="AN246" s="301">
        <f>Plan!IM48</f>
        <v>0</v>
      </c>
      <c r="AO246" s="301">
        <f>Plan!IM49</f>
        <v>0</v>
      </c>
      <c r="AP246" s="301">
        <f>Plan!IM50</f>
        <v>0</v>
      </c>
      <c r="AQ246" s="301">
        <f>Plan!IM51</f>
        <v>0</v>
      </c>
      <c r="AR246" s="301">
        <f>Plan!IM52</f>
        <v>0</v>
      </c>
      <c r="AS246" s="301">
        <f>Plan!IM53</f>
        <v>0</v>
      </c>
      <c r="AT246" s="301">
        <f>Plan!IM54</f>
        <v>0</v>
      </c>
      <c r="AU246" s="301">
        <f>Plan!IM55</f>
        <v>0</v>
      </c>
      <c r="AV246" s="301">
        <f>Plan!IM56</f>
        <v>0</v>
      </c>
      <c r="AW246" s="301">
        <f>Plan!IM57</f>
        <v>0</v>
      </c>
      <c r="AX246" s="301">
        <f>Plan!IM58</f>
        <v>0</v>
      </c>
      <c r="AY246" s="301">
        <f>Plan!IM59</f>
        <v>0</v>
      </c>
      <c r="AZ246" s="301">
        <f>Plan!IM60</f>
        <v>0</v>
      </c>
      <c r="BA246" s="301">
        <f>Plan!IM61</f>
        <v>0</v>
      </c>
      <c r="BB246" s="301">
        <f>Plan!IM62</f>
        <v>0</v>
      </c>
      <c r="BC246" s="301">
        <f>Plan!IM63</f>
        <v>0</v>
      </c>
      <c r="BD246" s="301">
        <f>Plan!IM64</f>
        <v>0</v>
      </c>
    </row>
    <row r="247" spans="1:56" ht="6" customHeight="1" x14ac:dyDescent="0.25">
      <c r="A247"/>
      <c r="B247" s="297">
        <f>COUNTIF(Feiertage!$H$3:$H$164,F247)</f>
        <v>0</v>
      </c>
      <c r="C247" s="298">
        <f t="shared" si="10"/>
        <v>4</v>
      </c>
      <c r="D247" s="298">
        <f t="shared" si="11"/>
        <v>8</v>
      </c>
      <c r="E247" s="302"/>
      <c r="F247" s="300">
        <f t="shared" si="9"/>
        <v>42978</v>
      </c>
      <c r="G247" s="301">
        <f>Plan!IN15</f>
        <v>0</v>
      </c>
      <c r="H247" s="301">
        <f>Plan!IN16</f>
        <v>0</v>
      </c>
      <c r="I247" s="301">
        <f>Plan!IN17</f>
        <v>0</v>
      </c>
      <c r="J247" s="301">
        <f>Plan!IN18</f>
        <v>0</v>
      </c>
      <c r="K247" s="301">
        <f>Plan!IN19</f>
        <v>0</v>
      </c>
      <c r="L247" s="301">
        <f>Plan!IN20</f>
        <v>0</v>
      </c>
      <c r="M247" s="301">
        <f>Plan!IN21</f>
        <v>0</v>
      </c>
      <c r="N247" s="301">
        <f>Plan!IN22</f>
        <v>0</v>
      </c>
      <c r="O247" s="301">
        <f>Plan!IN23</f>
        <v>0</v>
      </c>
      <c r="P247" s="301">
        <f>Plan!IN24</f>
        <v>0</v>
      </c>
      <c r="Q247" s="301">
        <f>Plan!IN25</f>
        <v>0</v>
      </c>
      <c r="R247" s="301">
        <f>Plan!IN26</f>
        <v>0</v>
      </c>
      <c r="S247" s="301">
        <f>Plan!IN27</f>
        <v>0</v>
      </c>
      <c r="T247" s="301">
        <f>Plan!IN28</f>
        <v>0</v>
      </c>
      <c r="U247" s="301">
        <f>Plan!IN29</f>
        <v>0</v>
      </c>
      <c r="V247" s="301">
        <f>Plan!IN30</f>
        <v>0</v>
      </c>
      <c r="W247" s="301">
        <f>Plan!IN31</f>
        <v>0</v>
      </c>
      <c r="X247" s="301">
        <f>Plan!IN32</f>
        <v>0</v>
      </c>
      <c r="Y247" s="301">
        <f>Plan!IN33</f>
        <v>0</v>
      </c>
      <c r="Z247" s="301">
        <f>Plan!IN34</f>
        <v>0</v>
      </c>
      <c r="AA247" s="301">
        <f>Plan!IN35</f>
        <v>0</v>
      </c>
      <c r="AB247" s="301">
        <f>Plan!IN36</f>
        <v>0</v>
      </c>
      <c r="AC247" s="301">
        <f>Plan!IN37</f>
        <v>0</v>
      </c>
      <c r="AD247" s="301">
        <f>Plan!IN38</f>
        <v>0</v>
      </c>
      <c r="AE247" s="301">
        <f>Plan!IN39</f>
        <v>0</v>
      </c>
      <c r="AF247" s="301">
        <f>Plan!IN40</f>
        <v>0</v>
      </c>
      <c r="AG247" s="301">
        <f>Plan!IN41</f>
        <v>0</v>
      </c>
      <c r="AH247" s="301">
        <f>Plan!IN42</f>
        <v>0</v>
      </c>
      <c r="AI247" s="301">
        <f>Plan!IN43</f>
        <v>0</v>
      </c>
      <c r="AJ247" s="301">
        <f>Plan!IN44</f>
        <v>0</v>
      </c>
      <c r="AK247" s="301">
        <f>Plan!IN45</f>
        <v>0</v>
      </c>
      <c r="AL247" s="301">
        <f>Plan!IN46</f>
        <v>0</v>
      </c>
      <c r="AM247" s="301">
        <f>Plan!IN47</f>
        <v>0</v>
      </c>
      <c r="AN247" s="301">
        <f>Plan!IN48</f>
        <v>0</v>
      </c>
      <c r="AO247" s="301">
        <f>Plan!IN49</f>
        <v>0</v>
      </c>
      <c r="AP247" s="301">
        <f>Plan!IN50</f>
        <v>0</v>
      </c>
      <c r="AQ247" s="301">
        <f>Plan!IN51</f>
        <v>0</v>
      </c>
      <c r="AR247" s="301">
        <f>Plan!IN52</f>
        <v>0</v>
      </c>
      <c r="AS247" s="301">
        <f>Plan!IN53</f>
        <v>0</v>
      </c>
      <c r="AT247" s="301">
        <f>Plan!IN54</f>
        <v>0</v>
      </c>
      <c r="AU247" s="301">
        <f>Plan!IN55</f>
        <v>0</v>
      </c>
      <c r="AV247" s="301">
        <f>Plan!IN56</f>
        <v>0</v>
      </c>
      <c r="AW247" s="301">
        <f>Plan!IN57</f>
        <v>0</v>
      </c>
      <c r="AX247" s="301">
        <f>Plan!IN58</f>
        <v>0</v>
      </c>
      <c r="AY247" s="301">
        <f>Plan!IN59</f>
        <v>0</v>
      </c>
      <c r="AZ247" s="301">
        <f>Plan!IN60</f>
        <v>0</v>
      </c>
      <c r="BA247" s="301">
        <f>Plan!IN61</f>
        <v>0</v>
      </c>
      <c r="BB247" s="301">
        <f>Plan!IN62</f>
        <v>0</v>
      </c>
      <c r="BC247" s="301">
        <f>Plan!IN63</f>
        <v>0</v>
      </c>
      <c r="BD247" s="301">
        <f>Plan!IN64</f>
        <v>0</v>
      </c>
    </row>
    <row r="248" spans="1:56" ht="6" customHeight="1" x14ac:dyDescent="0.25">
      <c r="A248"/>
      <c r="B248" s="297">
        <f>COUNTIF(Feiertage!$H$3:$H$164,F248)</f>
        <v>0</v>
      </c>
      <c r="C248" s="298">
        <f t="shared" si="10"/>
        <v>5</v>
      </c>
      <c r="D248" s="298">
        <f t="shared" si="11"/>
        <v>9</v>
      </c>
      <c r="E248" s="302"/>
      <c r="F248" s="300">
        <f t="shared" si="9"/>
        <v>42979</v>
      </c>
      <c r="G248" s="301">
        <f>Plan!IO15</f>
        <v>0</v>
      </c>
      <c r="H248" s="301">
        <f>Plan!IO16</f>
        <v>0</v>
      </c>
      <c r="I248" s="301">
        <f>Plan!IO17</f>
        <v>0</v>
      </c>
      <c r="J248" s="301">
        <f>Plan!IO18</f>
        <v>0</v>
      </c>
      <c r="K248" s="301">
        <f>Plan!IO19</f>
        <v>0</v>
      </c>
      <c r="L248" s="301">
        <f>Plan!IO20</f>
        <v>0</v>
      </c>
      <c r="M248" s="301">
        <f>Plan!IO21</f>
        <v>0</v>
      </c>
      <c r="N248" s="301">
        <f>Plan!IO22</f>
        <v>0</v>
      </c>
      <c r="O248" s="301">
        <f>Plan!IO23</f>
        <v>0</v>
      </c>
      <c r="P248" s="301">
        <f>Plan!IO24</f>
        <v>0</v>
      </c>
      <c r="Q248" s="301">
        <f>Plan!IO25</f>
        <v>0</v>
      </c>
      <c r="R248" s="301">
        <f>Plan!IO26</f>
        <v>0</v>
      </c>
      <c r="S248" s="301">
        <f>Plan!IO27</f>
        <v>0</v>
      </c>
      <c r="T248" s="301">
        <f>Plan!IO28</f>
        <v>0</v>
      </c>
      <c r="U248" s="301">
        <f>Plan!IO29</f>
        <v>0</v>
      </c>
      <c r="V248" s="301">
        <f>Plan!IO30</f>
        <v>0</v>
      </c>
      <c r="W248" s="301">
        <f>Plan!IO31</f>
        <v>0</v>
      </c>
      <c r="X248" s="301">
        <f>Plan!IO32</f>
        <v>0</v>
      </c>
      <c r="Y248" s="301">
        <f>Plan!IO33</f>
        <v>0</v>
      </c>
      <c r="Z248" s="301">
        <f>Plan!IO34</f>
        <v>0</v>
      </c>
      <c r="AA248" s="301">
        <f>Plan!IO35</f>
        <v>0</v>
      </c>
      <c r="AB248" s="301">
        <f>Plan!IO36</f>
        <v>0</v>
      </c>
      <c r="AC248" s="301">
        <f>Plan!IO37</f>
        <v>0</v>
      </c>
      <c r="AD248" s="301">
        <f>Plan!IO38</f>
        <v>0</v>
      </c>
      <c r="AE248" s="301">
        <f>Plan!IO39</f>
        <v>0</v>
      </c>
      <c r="AF248" s="301">
        <f>Plan!IO40</f>
        <v>0</v>
      </c>
      <c r="AG248" s="301">
        <f>Plan!IO41</f>
        <v>0</v>
      </c>
      <c r="AH248" s="301">
        <f>Plan!IO42</f>
        <v>0</v>
      </c>
      <c r="AI248" s="301">
        <f>Plan!IO43</f>
        <v>0</v>
      </c>
      <c r="AJ248" s="301">
        <f>Plan!IO44</f>
        <v>0</v>
      </c>
      <c r="AK248" s="301">
        <f>Plan!IO45</f>
        <v>0</v>
      </c>
      <c r="AL248" s="301">
        <f>Plan!IO46</f>
        <v>0</v>
      </c>
      <c r="AM248" s="301">
        <f>Plan!IO47</f>
        <v>0</v>
      </c>
      <c r="AN248" s="301">
        <f>Plan!IO48</f>
        <v>0</v>
      </c>
      <c r="AO248" s="301">
        <f>Plan!IO49</f>
        <v>0</v>
      </c>
      <c r="AP248" s="301">
        <f>Plan!IO50</f>
        <v>0</v>
      </c>
      <c r="AQ248" s="301">
        <f>Plan!IO51</f>
        <v>0</v>
      </c>
      <c r="AR248" s="301">
        <f>Plan!IO52</f>
        <v>0</v>
      </c>
      <c r="AS248" s="301">
        <f>Plan!IO53</f>
        <v>0</v>
      </c>
      <c r="AT248" s="301">
        <f>Plan!IO54</f>
        <v>0</v>
      </c>
      <c r="AU248" s="301">
        <f>Plan!IO55</f>
        <v>0</v>
      </c>
      <c r="AV248" s="301">
        <f>Plan!IO56</f>
        <v>0</v>
      </c>
      <c r="AW248" s="301">
        <f>Plan!IO57</f>
        <v>0</v>
      </c>
      <c r="AX248" s="301">
        <f>Plan!IO58</f>
        <v>0</v>
      </c>
      <c r="AY248" s="301">
        <f>Plan!IO59</f>
        <v>0</v>
      </c>
      <c r="AZ248" s="301">
        <f>Plan!IO60</f>
        <v>0</v>
      </c>
      <c r="BA248" s="301">
        <f>Plan!IO61</f>
        <v>0</v>
      </c>
      <c r="BB248" s="301">
        <f>Plan!IO62</f>
        <v>0</v>
      </c>
      <c r="BC248" s="301">
        <f>Plan!IO63</f>
        <v>0</v>
      </c>
      <c r="BD248" s="301">
        <f>Plan!IO64</f>
        <v>0</v>
      </c>
    </row>
    <row r="249" spans="1:56" ht="6" customHeight="1" x14ac:dyDescent="0.25">
      <c r="A249"/>
      <c r="B249" s="297">
        <f>COUNTIF(Feiertage!$H$3:$H$164,F249)</f>
        <v>0</v>
      </c>
      <c r="C249" s="298">
        <f t="shared" si="10"/>
        <v>6</v>
      </c>
      <c r="D249" s="298">
        <f t="shared" si="11"/>
        <v>9</v>
      </c>
      <c r="E249" s="302"/>
      <c r="F249" s="300">
        <f t="shared" si="9"/>
        <v>42980</v>
      </c>
      <c r="G249" s="301">
        <f>Plan!IP15</f>
        <v>0</v>
      </c>
      <c r="H249" s="301">
        <f>Plan!IP16</f>
        <v>0</v>
      </c>
      <c r="I249" s="301">
        <f>Plan!IP17</f>
        <v>0</v>
      </c>
      <c r="J249" s="301">
        <f>Plan!IP18</f>
        <v>0</v>
      </c>
      <c r="K249" s="301">
        <f>Plan!IP19</f>
        <v>0</v>
      </c>
      <c r="L249" s="301">
        <f>Plan!IP20</f>
        <v>0</v>
      </c>
      <c r="M249" s="301">
        <f>Plan!IP21</f>
        <v>0</v>
      </c>
      <c r="N249" s="301">
        <f>Plan!IP22</f>
        <v>0</v>
      </c>
      <c r="O249" s="301">
        <f>Plan!IP23</f>
        <v>0</v>
      </c>
      <c r="P249" s="301">
        <f>Plan!IP24</f>
        <v>0</v>
      </c>
      <c r="Q249" s="301">
        <f>Plan!IP25</f>
        <v>0</v>
      </c>
      <c r="R249" s="301">
        <f>Plan!IP26</f>
        <v>0</v>
      </c>
      <c r="S249" s="301">
        <f>Plan!IP27</f>
        <v>0</v>
      </c>
      <c r="T249" s="301">
        <f>Plan!IP28</f>
        <v>0</v>
      </c>
      <c r="U249" s="301">
        <f>Plan!IP29</f>
        <v>0</v>
      </c>
      <c r="V249" s="301">
        <f>Plan!IP30</f>
        <v>0</v>
      </c>
      <c r="W249" s="301">
        <f>Plan!IP31</f>
        <v>0</v>
      </c>
      <c r="X249" s="301">
        <f>Plan!IP32</f>
        <v>0</v>
      </c>
      <c r="Y249" s="301">
        <f>Plan!IP33</f>
        <v>0</v>
      </c>
      <c r="Z249" s="301">
        <f>Plan!IP34</f>
        <v>0</v>
      </c>
      <c r="AA249" s="301">
        <f>Plan!IP35</f>
        <v>0</v>
      </c>
      <c r="AB249" s="301">
        <f>Plan!IP36</f>
        <v>0</v>
      </c>
      <c r="AC249" s="301">
        <f>Plan!IP37</f>
        <v>0</v>
      </c>
      <c r="AD249" s="301">
        <f>Plan!IP38</f>
        <v>0</v>
      </c>
      <c r="AE249" s="301">
        <f>Plan!IP39</f>
        <v>0</v>
      </c>
      <c r="AF249" s="301">
        <f>Plan!IP40</f>
        <v>0</v>
      </c>
      <c r="AG249" s="301">
        <f>Plan!IP41</f>
        <v>0</v>
      </c>
      <c r="AH249" s="301">
        <f>Plan!IP42</f>
        <v>0</v>
      </c>
      <c r="AI249" s="301">
        <f>Plan!IP43</f>
        <v>0</v>
      </c>
      <c r="AJ249" s="301">
        <f>Plan!IP44</f>
        <v>0</v>
      </c>
      <c r="AK249" s="301">
        <f>Plan!IP45</f>
        <v>0</v>
      </c>
      <c r="AL249" s="301">
        <f>Plan!IP46</f>
        <v>0</v>
      </c>
      <c r="AM249" s="301">
        <f>Plan!IP47</f>
        <v>0</v>
      </c>
      <c r="AN249" s="301">
        <f>Plan!IP48</f>
        <v>0</v>
      </c>
      <c r="AO249" s="301">
        <f>Plan!IP49</f>
        <v>0</v>
      </c>
      <c r="AP249" s="301">
        <f>Plan!IP50</f>
        <v>0</v>
      </c>
      <c r="AQ249" s="301">
        <f>Plan!IP51</f>
        <v>0</v>
      </c>
      <c r="AR249" s="301">
        <f>Plan!IP52</f>
        <v>0</v>
      </c>
      <c r="AS249" s="301">
        <f>Plan!IP53</f>
        <v>0</v>
      </c>
      <c r="AT249" s="301">
        <f>Plan!IP54</f>
        <v>0</v>
      </c>
      <c r="AU249" s="301">
        <f>Plan!IP55</f>
        <v>0</v>
      </c>
      <c r="AV249" s="301">
        <f>Plan!IP56</f>
        <v>0</v>
      </c>
      <c r="AW249" s="301">
        <f>Plan!IP57</f>
        <v>0</v>
      </c>
      <c r="AX249" s="301">
        <f>Plan!IP58</f>
        <v>0</v>
      </c>
      <c r="AY249" s="301">
        <f>Plan!IP59</f>
        <v>0</v>
      </c>
      <c r="AZ249" s="301">
        <f>Plan!IP60</f>
        <v>0</v>
      </c>
      <c r="BA249" s="301">
        <f>Plan!IP61</f>
        <v>0</v>
      </c>
      <c r="BB249" s="301">
        <f>Plan!IP62</f>
        <v>0</v>
      </c>
      <c r="BC249" s="301">
        <f>Plan!IP63</f>
        <v>0</v>
      </c>
      <c r="BD249" s="301">
        <f>Plan!IP64</f>
        <v>0</v>
      </c>
    </row>
    <row r="250" spans="1:56" ht="6" customHeight="1" x14ac:dyDescent="0.25">
      <c r="A250"/>
      <c r="B250" s="297">
        <f>COUNTIF(Feiertage!$H$3:$H$164,F250)</f>
        <v>0</v>
      </c>
      <c r="C250" s="298">
        <f t="shared" si="10"/>
        <v>7</v>
      </c>
      <c r="D250" s="298">
        <f t="shared" si="11"/>
        <v>9</v>
      </c>
      <c r="E250" s="302"/>
      <c r="F250" s="300">
        <f t="shared" ref="F250:F313" si="12">F249+1</f>
        <v>42981</v>
      </c>
      <c r="G250" s="301">
        <f>Plan!IQ15</f>
        <v>0</v>
      </c>
      <c r="H250" s="301">
        <f>Plan!IQ16</f>
        <v>0</v>
      </c>
      <c r="I250" s="301">
        <f>Plan!IQ17</f>
        <v>0</v>
      </c>
      <c r="J250" s="301">
        <f>Plan!IQ18</f>
        <v>0</v>
      </c>
      <c r="K250" s="301">
        <f>Plan!IQ19</f>
        <v>0</v>
      </c>
      <c r="L250" s="301">
        <f>Plan!IQ20</f>
        <v>0</v>
      </c>
      <c r="M250" s="301">
        <f>Plan!IQ21</f>
        <v>0</v>
      </c>
      <c r="N250" s="301">
        <f>Plan!IQ22</f>
        <v>0</v>
      </c>
      <c r="O250" s="301">
        <f>Plan!IQ23</f>
        <v>0</v>
      </c>
      <c r="P250" s="301">
        <f>Plan!IQ24</f>
        <v>0</v>
      </c>
      <c r="Q250" s="301">
        <f>Plan!IQ25</f>
        <v>0</v>
      </c>
      <c r="R250" s="301">
        <f>Plan!IQ26</f>
        <v>0</v>
      </c>
      <c r="S250" s="301">
        <f>Plan!IQ27</f>
        <v>0</v>
      </c>
      <c r="T250" s="301">
        <f>Plan!IQ28</f>
        <v>0</v>
      </c>
      <c r="U250" s="301">
        <f>Plan!IQ29</f>
        <v>0</v>
      </c>
      <c r="V250" s="301">
        <f>Plan!IQ30</f>
        <v>0</v>
      </c>
      <c r="W250" s="301">
        <f>Plan!IQ31</f>
        <v>0</v>
      </c>
      <c r="X250" s="301">
        <f>Plan!IQ32</f>
        <v>0</v>
      </c>
      <c r="Y250" s="301">
        <f>Plan!IQ33</f>
        <v>0</v>
      </c>
      <c r="Z250" s="301">
        <f>Plan!IQ34</f>
        <v>0</v>
      </c>
      <c r="AA250" s="301">
        <f>Plan!IQ35</f>
        <v>0</v>
      </c>
      <c r="AB250" s="301">
        <f>Plan!IQ36</f>
        <v>0</v>
      </c>
      <c r="AC250" s="301">
        <f>Plan!IQ37</f>
        <v>0</v>
      </c>
      <c r="AD250" s="301">
        <f>Plan!IQ38</f>
        <v>0</v>
      </c>
      <c r="AE250" s="301">
        <f>Plan!IQ39</f>
        <v>0</v>
      </c>
      <c r="AF250" s="301">
        <f>Plan!IQ40</f>
        <v>0</v>
      </c>
      <c r="AG250" s="301">
        <f>Plan!IQ41</f>
        <v>0</v>
      </c>
      <c r="AH250" s="301">
        <f>Plan!IQ42</f>
        <v>0</v>
      </c>
      <c r="AI250" s="301">
        <f>Plan!IQ43</f>
        <v>0</v>
      </c>
      <c r="AJ250" s="301">
        <f>Plan!IQ44</f>
        <v>0</v>
      </c>
      <c r="AK250" s="301">
        <f>Plan!IQ45</f>
        <v>0</v>
      </c>
      <c r="AL250" s="301">
        <f>Plan!IQ46</f>
        <v>0</v>
      </c>
      <c r="AM250" s="301">
        <f>Plan!IQ47</f>
        <v>0</v>
      </c>
      <c r="AN250" s="301">
        <f>Plan!IQ48</f>
        <v>0</v>
      </c>
      <c r="AO250" s="301">
        <f>Plan!IQ49</f>
        <v>0</v>
      </c>
      <c r="AP250" s="301">
        <f>Plan!IQ50</f>
        <v>0</v>
      </c>
      <c r="AQ250" s="301">
        <f>Plan!IQ51</f>
        <v>0</v>
      </c>
      <c r="AR250" s="301">
        <f>Plan!IQ52</f>
        <v>0</v>
      </c>
      <c r="AS250" s="301">
        <f>Plan!IQ53</f>
        <v>0</v>
      </c>
      <c r="AT250" s="301">
        <f>Plan!IQ54</f>
        <v>0</v>
      </c>
      <c r="AU250" s="301">
        <f>Plan!IQ55</f>
        <v>0</v>
      </c>
      <c r="AV250" s="301">
        <f>Plan!IQ56</f>
        <v>0</v>
      </c>
      <c r="AW250" s="301">
        <f>Plan!IQ57</f>
        <v>0</v>
      </c>
      <c r="AX250" s="301">
        <f>Plan!IQ58</f>
        <v>0</v>
      </c>
      <c r="AY250" s="301">
        <f>Plan!IQ59</f>
        <v>0</v>
      </c>
      <c r="AZ250" s="301">
        <f>Plan!IQ60</f>
        <v>0</v>
      </c>
      <c r="BA250" s="301">
        <f>Plan!IQ61</f>
        <v>0</v>
      </c>
      <c r="BB250" s="301">
        <f>Plan!IQ62</f>
        <v>0</v>
      </c>
      <c r="BC250" s="301">
        <f>Plan!IQ63</f>
        <v>0</v>
      </c>
      <c r="BD250" s="301">
        <f>Plan!IQ64</f>
        <v>0</v>
      </c>
    </row>
    <row r="251" spans="1:56" ht="6" customHeight="1" x14ac:dyDescent="0.25">
      <c r="A251"/>
      <c r="B251" s="297">
        <f>COUNTIF(Feiertage!$H$3:$H$164,F251)</f>
        <v>0</v>
      </c>
      <c r="C251" s="298">
        <f t="shared" si="10"/>
        <v>1</v>
      </c>
      <c r="D251" s="298">
        <f t="shared" si="11"/>
        <v>9</v>
      </c>
      <c r="E251" s="302"/>
      <c r="F251" s="300">
        <f t="shared" si="12"/>
        <v>42982</v>
      </c>
      <c r="G251" s="301">
        <f>Plan!IR15</f>
        <v>0</v>
      </c>
      <c r="H251" s="301">
        <f>Plan!IR16</f>
        <v>0</v>
      </c>
      <c r="I251" s="301">
        <f>Plan!IR17</f>
        <v>0</v>
      </c>
      <c r="J251" s="301">
        <f>Plan!IR18</f>
        <v>0</v>
      </c>
      <c r="K251" s="301">
        <f>Plan!IR19</f>
        <v>0</v>
      </c>
      <c r="L251" s="301">
        <f>Plan!IR20</f>
        <v>0</v>
      </c>
      <c r="M251" s="301">
        <f>Plan!IR21</f>
        <v>0</v>
      </c>
      <c r="N251" s="301">
        <f>Plan!IR22</f>
        <v>0</v>
      </c>
      <c r="O251" s="301">
        <f>Plan!IR23</f>
        <v>0</v>
      </c>
      <c r="P251" s="301">
        <f>Plan!IR24</f>
        <v>0</v>
      </c>
      <c r="Q251" s="301">
        <f>Plan!IR25</f>
        <v>0</v>
      </c>
      <c r="R251" s="301">
        <f>Plan!IR26</f>
        <v>0</v>
      </c>
      <c r="S251" s="301">
        <f>Plan!IR27</f>
        <v>0</v>
      </c>
      <c r="T251" s="301">
        <f>Plan!IR28</f>
        <v>0</v>
      </c>
      <c r="U251" s="301">
        <f>Plan!IR29</f>
        <v>0</v>
      </c>
      <c r="V251" s="301">
        <f>Plan!IR30</f>
        <v>0</v>
      </c>
      <c r="W251" s="301">
        <f>Plan!IR31</f>
        <v>0</v>
      </c>
      <c r="X251" s="301">
        <f>Plan!IR32</f>
        <v>0</v>
      </c>
      <c r="Y251" s="301">
        <f>Plan!IR33</f>
        <v>0</v>
      </c>
      <c r="Z251" s="301">
        <f>Plan!IR34</f>
        <v>0</v>
      </c>
      <c r="AA251" s="301">
        <f>Plan!IR35</f>
        <v>0</v>
      </c>
      <c r="AB251" s="301">
        <f>Plan!IR36</f>
        <v>0</v>
      </c>
      <c r="AC251" s="301">
        <f>Plan!IR37</f>
        <v>0</v>
      </c>
      <c r="AD251" s="301">
        <f>Plan!IR38</f>
        <v>0</v>
      </c>
      <c r="AE251" s="301">
        <f>Plan!IR39</f>
        <v>0</v>
      </c>
      <c r="AF251" s="301">
        <f>Plan!IR40</f>
        <v>0</v>
      </c>
      <c r="AG251" s="301">
        <f>Plan!IR41</f>
        <v>0</v>
      </c>
      <c r="AH251" s="301">
        <f>Plan!IR42</f>
        <v>0</v>
      </c>
      <c r="AI251" s="301">
        <f>Plan!IR43</f>
        <v>0</v>
      </c>
      <c r="AJ251" s="301">
        <f>Plan!IR44</f>
        <v>0</v>
      </c>
      <c r="AK251" s="301">
        <f>Plan!IR45</f>
        <v>0</v>
      </c>
      <c r="AL251" s="301">
        <f>Plan!IR46</f>
        <v>0</v>
      </c>
      <c r="AM251" s="301">
        <f>Plan!IR47</f>
        <v>0</v>
      </c>
      <c r="AN251" s="301">
        <f>Plan!IR48</f>
        <v>0</v>
      </c>
      <c r="AO251" s="301">
        <f>Plan!IR49</f>
        <v>0</v>
      </c>
      <c r="AP251" s="301">
        <f>Plan!IR50</f>
        <v>0</v>
      </c>
      <c r="AQ251" s="301">
        <f>Plan!IR51</f>
        <v>0</v>
      </c>
      <c r="AR251" s="301">
        <f>Plan!IR52</f>
        <v>0</v>
      </c>
      <c r="AS251" s="301">
        <f>Plan!IR53</f>
        <v>0</v>
      </c>
      <c r="AT251" s="301">
        <f>Plan!IR54</f>
        <v>0</v>
      </c>
      <c r="AU251" s="301">
        <f>Plan!IR55</f>
        <v>0</v>
      </c>
      <c r="AV251" s="301">
        <f>Plan!IR56</f>
        <v>0</v>
      </c>
      <c r="AW251" s="301">
        <f>Plan!IR57</f>
        <v>0</v>
      </c>
      <c r="AX251" s="301">
        <f>Plan!IR58</f>
        <v>0</v>
      </c>
      <c r="AY251" s="301">
        <f>Plan!IR59</f>
        <v>0</v>
      </c>
      <c r="AZ251" s="301">
        <f>Plan!IR60</f>
        <v>0</v>
      </c>
      <c r="BA251" s="301">
        <f>Plan!IR61</f>
        <v>0</v>
      </c>
      <c r="BB251" s="301">
        <f>Plan!IR62</f>
        <v>0</v>
      </c>
      <c r="BC251" s="301">
        <f>Plan!IR63</f>
        <v>0</v>
      </c>
      <c r="BD251" s="301">
        <f>Plan!IR64</f>
        <v>0</v>
      </c>
    </row>
    <row r="252" spans="1:56" ht="6" customHeight="1" x14ac:dyDescent="0.25">
      <c r="A252"/>
      <c r="B252" s="297">
        <f>COUNTIF(Feiertage!$H$3:$H$164,F252)</f>
        <v>0</v>
      </c>
      <c r="C252" s="298">
        <f t="shared" si="10"/>
        <v>2</v>
      </c>
      <c r="D252" s="298">
        <f t="shared" si="11"/>
        <v>9</v>
      </c>
      <c r="E252" s="302"/>
      <c r="F252" s="300">
        <f t="shared" si="12"/>
        <v>42983</v>
      </c>
      <c r="G252" s="301">
        <f>Plan!IS15</f>
        <v>0</v>
      </c>
      <c r="H252" s="301">
        <f>Plan!IS16</f>
        <v>0</v>
      </c>
      <c r="I252" s="301">
        <f>Plan!IS17</f>
        <v>0</v>
      </c>
      <c r="J252" s="301">
        <f>Plan!IS18</f>
        <v>0</v>
      </c>
      <c r="K252" s="301">
        <f>Plan!IS19</f>
        <v>0</v>
      </c>
      <c r="L252" s="301">
        <f>Plan!IS20</f>
        <v>0</v>
      </c>
      <c r="M252" s="301">
        <f>Plan!IS21</f>
        <v>0</v>
      </c>
      <c r="N252" s="301">
        <f>Plan!IS22</f>
        <v>0</v>
      </c>
      <c r="O252" s="301">
        <f>Plan!IS23</f>
        <v>0</v>
      </c>
      <c r="P252" s="301">
        <f>Plan!IS24</f>
        <v>0</v>
      </c>
      <c r="Q252" s="301">
        <f>Plan!IS25</f>
        <v>0</v>
      </c>
      <c r="R252" s="301">
        <f>Plan!IS26</f>
        <v>0</v>
      </c>
      <c r="S252" s="301">
        <f>Plan!IS27</f>
        <v>0</v>
      </c>
      <c r="T252" s="301">
        <f>Plan!IS28</f>
        <v>0</v>
      </c>
      <c r="U252" s="301">
        <f>Plan!IS29</f>
        <v>0</v>
      </c>
      <c r="V252" s="301">
        <f>Plan!IS30</f>
        <v>0</v>
      </c>
      <c r="W252" s="301">
        <f>Plan!IS31</f>
        <v>0</v>
      </c>
      <c r="X252" s="301">
        <f>Plan!IS32</f>
        <v>0</v>
      </c>
      <c r="Y252" s="301">
        <f>Plan!IS33</f>
        <v>0</v>
      </c>
      <c r="Z252" s="301">
        <f>Plan!IS34</f>
        <v>0</v>
      </c>
      <c r="AA252" s="301">
        <f>Plan!IS35</f>
        <v>0</v>
      </c>
      <c r="AB252" s="301">
        <f>Plan!IS36</f>
        <v>0</v>
      </c>
      <c r="AC252" s="301">
        <f>Plan!IS37</f>
        <v>0</v>
      </c>
      <c r="AD252" s="301">
        <f>Plan!IS38</f>
        <v>0</v>
      </c>
      <c r="AE252" s="301">
        <f>Plan!IS39</f>
        <v>0</v>
      </c>
      <c r="AF252" s="301">
        <f>Plan!IS40</f>
        <v>0</v>
      </c>
      <c r="AG252" s="301">
        <f>Plan!IS41</f>
        <v>0</v>
      </c>
      <c r="AH252" s="301">
        <f>Plan!IS42</f>
        <v>0</v>
      </c>
      <c r="AI252" s="301">
        <f>Plan!IS43</f>
        <v>0</v>
      </c>
      <c r="AJ252" s="301">
        <f>Plan!IS44</f>
        <v>0</v>
      </c>
      <c r="AK252" s="301">
        <f>Plan!IS45</f>
        <v>0</v>
      </c>
      <c r="AL252" s="301">
        <f>Plan!IS46</f>
        <v>0</v>
      </c>
      <c r="AM252" s="301">
        <f>Plan!IS47</f>
        <v>0</v>
      </c>
      <c r="AN252" s="301">
        <f>Plan!IS48</f>
        <v>0</v>
      </c>
      <c r="AO252" s="301">
        <f>Plan!IS49</f>
        <v>0</v>
      </c>
      <c r="AP252" s="301">
        <f>Plan!IS50</f>
        <v>0</v>
      </c>
      <c r="AQ252" s="301">
        <f>Plan!IS51</f>
        <v>0</v>
      </c>
      <c r="AR252" s="301">
        <f>Plan!IS52</f>
        <v>0</v>
      </c>
      <c r="AS252" s="301">
        <f>Plan!IS53</f>
        <v>0</v>
      </c>
      <c r="AT252" s="301">
        <f>Plan!IS54</f>
        <v>0</v>
      </c>
      <c r="AU252" s="301">
        <f>Plan!IS55</f>
        <v>0</v>
      </c>
      <c r="AV252" s="301">
        <f>Plan!IS56</f>
        <v>0</v>
      </c>
      <c r="AW252" s="301">
        <f>Plan!IS57</f>
        <v>0</v>
      </c>
      <c r="AX252" s="301">
        <f>Plan!IS58</f>
        <v>0</v>
      </c>
      <c r="AY252" s="301">
        <f>Plan!IS59</f>
        <v>0</v>
      </c>
      <c r="AZ252" s="301">
        <f>Plan!IS60</f>
        <v>0</v>
      </c>
      <c r="BA252" s="301">
        <f>Plan!IS61</f>
        <v>0</v>
      </c>
      <c r="BB252" s="301">
        <f>Plan!IS62</f>
        <v>0</v>
      </c>
      <c r="BC252" s="301">
        <f>Plan!IS63</f>
        <v>0</v>
      </c>
      <c r="BD252" s="301">
        <f>Plan!IS64</f>
        <v>0</v>
      </c>
    </row>
    <row r="253" spans="1:56" ht="6" customHeight="1" x14ac:dyDescent="0.25">
      <c r="A253"/>
      <c r="B253" s="297">
        <f>COUNTIF(Feiertage!$H$3:$H$164,F253)</f>
        <v>0</v>
      </c>
      <c r="C253" s="298">
        <f t="shared" si="10"/>
        <v>3</v>
      </c>
      <c r="D253" s="298">
        <f t="shared" si="11"/>
        <v>9</v>
      </c>
      <c r="E253" s="302"/>
      <c r="F253" s="300">
        <f t="shared" si="12"/>
        <v>42984</v>
      </c>
      <c r="G253" s="301">
        <f>Plan!IT15</f>
        <v>0</v>
      </c>
      <c r="H253" s="301">
        <f>Plan!IT16</f>
        <v>0</v>
      </c>
      <c r="I253" s="301">
        <f>Plan!IT17</f>
        <v>0</v>
      </c>
      <c r="J253" s="301">
        <f>Plan!IT18</f>
        <v>0</v>
      </c>
      <c r="K253" s="301">
        <f>Plan!IT19</f>
        <v>0</v>
      </c>
      <c r="L253" s="301">
        <f>Plan!IT20</f>
        <v>0</v>
      </c>
      <c r="M253" s="301">
        <f>Plan!IT21</f>
        <v>0</v>
      </c>
      <c r="N253" s="301">
        <f>Plan!IT22</f>
        <v>0</v>
      </c>
      <c r="O253" s="301">
        <f>Plan!IT23</f>
        <v>0</v>
      </c>
      <c r="P253" s="301">
        <f>Plan!IT24</f>
        <v>0</v>
      </c>
      <c r="Q253" s="301">
        <f>Plan!IT25</f>
        <v>0</v>
      </c>
      <c r="R253" s="301">
        <f>Plan!IT26</f>
        <v>0</v>
      </c>
      <c r="S253" s="301">
        <f>Plan!IT27</f>
        <v>0</v>
      </c>
      <c r="T253" s="301">
        <f>Plan!IT28</f>
        <v>0</v>
      </c>
      <c r="U253" s="301">
        <f>Plan!IT29</f>
        <v>0</v>
      </c>
      <c r="V253" s="301">
        <f>Plan!IT30</f>
        <v>0</v>
      </c>
      <c r="W253" s="301">
        <f>Plan!IT31</f>
        <v>0</v>
      </c>
      <c r="X253" s="301">
        <f>Plan!IT32</f>
        <v>0</v>
      </c>
      <c r="Y253" s="301">
        <f>Plan!IT33</f>
        <v>0</v>
      </c>
      <c r="Z253" s="301">
        <f>Plan!IT34</f>
        <v>0</v>
      </c>
      <c r="AA253" s="301">
        <f>Plan!IT35</f>
        <v>0</v>
      </c>
      <c r="AB253" s="301">
        <f>Plan!IT36</f>
        <v>0</v>
      </c>
      <c r="AC253" s="301">
        <f>Plan!IT37</f>
        <v>0</v>
      </c>
      <c r="AD253" s="301">
        <f>Plan!IT38</f>
        <v>0</v>
      </c>
      <c r="AE253" s="301">
        <f>Plan!IT39</f>
        <v>0</v>
      </c>
      <c r="AF253" s="301">
        <f>Plan!IT40</f>
        <v>0</v>
      </c>
      <c r="AG253" s="301">
        <f>Plan!IT41</f>
        <v>0</v>
      </c>
      <c r="AH253" s="301">
        <f>Plan!IT42</f>
        <v>0</v>
      </c>
      <c r="AI253" s="301">
        <f>Plan!IT43</f>
        <v>0</v>
      </c>
      <c r="AJ253" s="301">
        <f>Plan!IT44</f>
        <v>0</v>
      </c>
      <c r="AK253" s="301">
        <f>Plan!IT45</f>
        <v>0</v>
      </c>
      <c r="AL253" s="301">
        <f>Plan!IT46</f>
        <v>0</v>
      </c>
      <c r="AM253" s="301">
        <f>Plan!IT47</f>
        <v>0</v>
      </c>
      <c r="AN253" s="301">
        <f>Plan!IT48</f>
        <v>0</v>
      </c>
      <c r="AO253" s="301">
        <f>Plan!IT49</f>
        <v>0</v>
      </c>
      <c r="AP253" s="301">
        <f>Plan!IT50</f>
        <v>0</v>
      </c>
      <c r="AQ253" s="301">
        <f>Plan!IT51</f>
        <v>0</v>
      </c>
      <c r="AR253" s="301">
        <f>Plan!IT52</f>
        <v>0</v>
      </c>
      <c r="AS253" s="301">
        <f>Plan!IT53</f>
        <v>0</v>
      </c>
      <c r="AT253" s="301">
        <f>Plan!IT54</f>
        <v>0</v>
      </c>
      <c r="AU253" s="301">
        <f>Plan!IT55</f>
        <v>0</v>
      </c>
      <c r="AV253" s="301">
        <f>Plan!IT56</f>
        <v>0</v>
      </c>
      <c r="AW253" s="301">
        <f>Plan!IT57</f>
        <v>0</v>
      </c>
      <c r="AX253" s="301">
        <f>Plan!IT58</f>
        <v>0</v>
      </c>
      <c r="AY253" s="301">
        <f>Plan!IT59</f>
        <v>0</v>
      </c>
      <c r="AZ253" s="301">
        <f>Plan!IT60</f>
        <v>0</v>
      </c>
      <c r="BA253" s="301">
        <f>Plan!IT61</f>
        <v>0</v>
      </c>
      <c r="BB253" s="301">
        <f>Plan!IT62</f>
        <v>0</v>
      </c>
      <c r="BC253" s="301">
        <f>Plan!IT63</f>
        <v>0</v>
      </c>
      <c r="BD253" s="301">
        <f>Plan!IT64</f>
        <v>0</v>
      </c>
    </row>
    <row r="254" spans="1:56" ht="6" customHeight="1" x14ac:dyDescent="0.25">
      <c r="A254"/>
      <c r="B254" s="297">
        <f>COUNTIF(Feiertage!$H$3:$H$164,F254)</f>
        <v>0</v>
      </c>
      <c r="C254" s="298">
        <f t="shared" si="10"/>
        <v>4</v>
      </c>
      <c r="D254" s="298">
        <f t="shared" si="11"/>
        <v>9</v>
      </c>
      <c r="E254" s="302"/>
      <c r="F254" s="300">
        <f t="shared" si="12"/>
        <v>42985</v>
      </c>
      <c r="G254" s="301">
        <f>Plan!IU15</f>
        <v>0</v>
      </c>
      <c r="H254" s="301">
        <f>Plan!IU16</f>
        <v>0</v>
      </c>
      <c r="I254" s="301">
        <f>Plan!IU17</f>
        <v>0</v>
      </c>
      <c r="J254" s="301">
        <f>Plan!IU18</f>
        <v>0</v>
      </c>
      <c r="K254" s="301">
        <f>Plan!IU19</f>
        <v>0</v>
      </c>
      <c r="L254" s="301">
        <f>Plan!IU20</f>
        <v>0</v>
      </c>
      <c r="M254" s="301">
        <f>Plan!IU21</f>
        <v>0</v>
      </c>
      <c r="N254" s="301">
        <f>Plan!IU22</f>
        <v>0</v>
      </c>
      <c r="O254" s="301">
        <f>Plan!IU23</f>
        <v>0</v>
      </c>
      <c r="P254" s="301">
        <f>Plan!IU24</f>
        <v>0</v>
      </c>
      <c r="Q254" s="301">
        <f>Plan!IU25</f>
        <v>0</v>
      </c>
      <c r="R254" s="301">
        <f>Plan!IU26</f>
        <v>0</v>
      </c>
      <c r="S254" s="301">
        <f>Plan!IU27</f>
        <v>0</v>
      </c>
      <c r="T254" s="301">
        <f>Plan!IU28</f>
        <v>0</v>
      </c>
      <c r="U254" s="301">
        <f>Plan!IU29</f>
        <v>0</v>
      </c>
      <c r="V254" s="301">
        <f>Plan!IU30</f>
        <v>0</v>
      </c>
      <c r="W254" s="301">
        <f>Plan!IU31</f>
        <v>0</v>
      </c>
      <c r="X254" s="301">
        <f>Plan!IU32</f>
        <v>0</v>
      </c>
      <c r="Y254" s="301">
        <f>Plan!IU33</f>
        <v>0</v>
      </c>
      <c r="Z254" s="301">
        <f>Plan!IU34</f>
        <v>0</v>
      </c>
      <c r="AA254" s="301">
        <f>Plan!IU35</f>
        <v>0</v>
      </c>
      <c r="AB254" s="301">
        <f>Plan!IU36</f>
        <v>0</v>
      </c>
      <c r="AC254" s="301">
        <f>Plan!IU37</f>
        <v>0</v>
      </c>
      <c r="AD254" s="301">
        <f>Plan!IU38</f>
        <v>0</v>
      </c>
      <c r="AE254" s="301">
        <f>Plan!IU39</f>
        <v>0</v>
      </c>
      <c r="AF254" s="301">
        <f>Plan!IU40</f>
        <v>0</v>
      </c>
      <c r="AG254" s="301">
        <f>Plan!IU41</f>
        <v>0</v>
      </c>
      <c r="AH254" s="301">
        <f>Plan!IU42</f>
        <v>0</v>
      </c>
      <c r="AI254" s="301">
        <f>Plan!IU43</f>
        <v>0</v>
      </c>
      <c r="AJ254" s="301">
        <f>Plan!IU44</f>
        <v>0</v>
      </c>
      <c r="AK254" s="301">
        <f>Plan!IU45</f>
        <v>0</v>
      </c>
      <c r="AL254" s="301">
        <f>Plan!IU46</f>
        <v>0</v>
      </c>
      <c r="AM254" s="301">
        <f>Plan!IU47</f>
        <v>0</v>
      </c>
      <c r="AN254" s="301">
        <f>Plan!IU48</f>
        <v>0</v>
      </c>
      <c r="AO254" s="301">
        <f>Plan!IU49</f>
        <v>0</v>
      </c>
      <c r="AP254" s="301">
        <f>Plan!IU50</f>
        <v>0</v>
      </c>
      <c r="AQ254" s="301">
        <f>Plan!IU51</f>
        <v>0</v>
      </c>
      <c r="AR254" s="301">
        <f>Plan!IU52</f>
        <v>0</v>
      </c>
      <c r="AS254" s="301">
        <f>Plan!IU53</f>
        <v>0</v>
      </c>
      <c r="AT254" s="301">
        <f>Plan!IU54</f>
        <v>0</v>
      </c>
      <c r="AU254" s="301">
        <f>Plan!IU55</f>
        <v>0</v>
      </c>
      <c r="AV254" s="301">
        <f>Plan!IU56</f>
        <v>0</v>
      </c>
      <c r="AW254" s="301">
        <f>Plan!IU57</f>
        <v>0</v>
      </c>
      <c r="AX254" s="301">
        <f>Plan!IU58</f>
        <v>0</v>
      </c>
      <c r="AY254" s="301">
        <f>Plan!IU59</f>
        <v>0</v>
      </c>
      <c r="AZ254" s="301">
        <f>Plan!IU60</f>
        <v>0</v>
      </c>
      <c r="BA254" s="301">
        <f>Plan!IU61</f>
        <v>0</v>
      </c>
      <c r="BB254" s="301">
        <f>Plan!IU62</f>
        <v>0</v>
      </c>
      <c r="BC254" s="301">
        <f>Plan!IU63</f>
        <v>0</v>
      </c>
      <c r="BD254" s="301">
        <f>Plan!IU64</f>
        <v>0</v>
      </c>
    </row>
    <row r="255" spans="1:56" ht="6" customHeight="1" x14ac:dyDescent="0.25">
      <c r="A255"/>
      <c r="B255" s="297">
        <f>COUNTIF(Feiertage!$H$3:$H$164,F255)</f>
        <v>0</v>
      </c>
      <c r="C255" s="298">
        <f t="shared" si="10"/>
        <v>5</v>
      </c>
      <c r="D255" s="298">
        <f t="shared" si="11"/>
        <v>9</v>
      </c>
      <c r="E255" s="302"/>
      <c r="F255" s="300">
        <f t="shared" si="12"/>
        <v>42986</v>
      </c>
      <c r="G255" s="301">
        <f>Plan!IV15</f>
        <v>0</v>
      </c>
      <c r="H255" s="301">
        <f>Plan!IV16</f>
        <v>0</v>
      </c>
      <c r="I255" s="301">
        <f>Plan!IV17</f>
        <v>0</v>
      </c>
      <c r="J255" s="301">
        <f>Plan!IV18</f>
        <v>0</v>
      </c>
      <c r="K255" s="301">
        <f>Plan!IV19</f>
        <v>0</v>
      </c>
      <c r="L255" s="301">
        <f>Plan!IV20</f>
        <v>0</v>
      </c>
      <c r="M255" s="301">
        <f>Plan!IV21</f>
        <v>0</v>
      </c>
      <c r="N255" s="301">
        <f>Plan!IV22</f>
        <v>0</v>
      </c>
      <c r="O255" s="301">
        <f>Plan!IV23</f>
        <v>0</v>
      </c>
      <c r="P255" s="301">
        <f>Plan!IV24</f>
        <v>0</v>
      </c>
      <c r="Q255" s="301">
        <f>Plan!IV25</f>
        <v>0</v>
      </c>
      <c r="R255" s="301">
        <f>Plan!IV26</f>
        <v>0</v>
      </c>
      <c r="S255" s="301">
        <f>Plan!IV27</f>
        <v>0</v>
      </c>
      <c r="T255" s="301">
        <f>Plan!IV28</f>
        <v>0</v>
      </c>
      <c r="U255" s="301">
        <f>Plan!IV29</f>
        <v>0</v>
      </c>
      <c r="V255" s="301">
        <f>Plan!IV30</f>
        <v>0</v>
      </c>
      <c r="W255" s="301">
        <f>Plan!IV31</f>
        <v>0</v>
      </c>
      <c r="X255" s="301">
        <f>Plan!IV32</f>
        <v>0</v>
      </c>
      <c r="Y255" s="301">
        <f>Plan!IV33</f>
        <v>0</v>
      </c>
      <c r="Z255" s="301">
        <f>Plan!IV34</f>
        <v>0</v>
      </c>
      <c r="AA255" s="301">
        <f>Plan!IV35</f>
        <v>0</v>
      </c>
      <c r="AB255" s="301">
        <f>Plan!IV36</f>
        <v>0</v>
      </c>
      <c r="AC255" s="301">
        <f>Plan!IV37</f>
        <v>0</v>
      </c>
      <c r="AD255" s="301">
        <f>Plan!IV38</f>
        <v>0</v>
      </c>
      <c r="AE255" s="301">
        <f>Plan!IV39</f>
        <v>0</v>
      </c>
      <c r="AF255" s="301">
        <f>Plan!IV40</f>
        <v>0</v>
      </c>
      <c r="AG255" s="301">
        <f>Plan!IV41</f>
        <v>0</v>
      </c>
      <c r="AH255" s="301">
        <f>Plan!IV42</f>
        <v>0</v>
      </c>
      <c r="AI255" s="301">
        <f>Plan!IV43</f>
        <v>0</v>
      </c>
      <c r="AJ255" s="301">
        <f>Plan!IV44</f>
        <v>0</v>
      </c>
      <c r="AK255" s="301">
        <f>Plan!IV45</f>
        <v>0</v>
      </c>
      <c r="AL255" s="301">
        <f>Plan!IV46</f>
        <v>0</v>
      </c>
      <c r="AM255" s="301">
        <f>Plan!IV47</f>
        <v>0</v>
      </c>
      <c r="AN255" s="301">
        <f>Plan!IV48</f>
        <v>0</v>
      </c>
      <c r="AO255" s="301">
        <f>Plan!IV49</f>
        <v>0</v>
      </c>
      <c r="AP255" s="301">
        <f>Plan!IV50</f>
        <v>0</v>
      </c>
      <c r="AQ255" s="301">
        <f>Plan!IV51</f>
        <v>0</v>
      </c>
      <c r="AR255" s="301">
        <f>Plan!IV52</f>
        <v>0</v>
      </c>
      <c r="AS255" s="301">
        <f>Plan!IV53</f>
        <v>0</v>
      </c>
      <c r="AT255" s="301">
        <f>Plan!IV54</f>
        <v>0</v>
      </c>
      <c r="AU255" s="301">
        <f>Plan!IV55</f>
        <v>0</v>
      </c>
      <c r="AV255" s="301">
        <f>Plan!IV56</f>
        <v>0</v>
      </c>
      <c r="AW255" s="301">
        <f>Plan!IV57</f>
        <v>0</v>
      </c>
      <c r="AX255" s="301">
        <f>Plan!IV58</f>
        <v>0</v>
      </c>
      <c r="AY255" s="301">
        <f>Plan!IV59</f>
        <v>0</v>
      </c>
      <c r="AZ255" s="301">
        <f>Plan!IV60</f>
        <v>0</v>
      </c>
      <c r="BA255" s="301">
        <f>Plan!IV61</f>
        <v>0</v>
      </c>
      <c r="BB255" s="301">
        <f>Plan!IV62</f>
        <v>0</v>
      </c>
      <c r="BC255" s="301">
        <f>Plan!IV63</f>
        <v>0</v>
      </c>
      <c r="BD255" s="301">
        <f>Plan!IV64</f>
        <v>0</v>
      </c>
    </row>
    <row r="256" spans="1:56" ht="6" customHeight="1" x14ac:dyDescent="0.25">
      <c r="A256"/>
      <c r="B256" s="297">
        <f>COUNTIF(Feiertage!$H$3:$H$164,F256)</f>
        <v>0</v>
      </c>
      <c r="C256" s="298">
        <f t="shared" si="10"/>
        <v>6</v>
      </c>
      <c r="D256" s="298">
        <f t="shared" si="11"/>
        <v>9</v>
      </c>
      <c r="E256" s="302"/>
      <c r="F256" s="300">
        <f t="shared" si="12"/>
        <v>42987</v>
      </c>
      <c r="G256" s="301">
        <f>Plan!IW15</f>
        <v>0</v>
      </c>
      <c r="H256" s="301">
        <f>Plan!IW16</f>
        <v>0</v>
      </c>
      <c r="I256" s="301">
        <f>Plan!IW17</f>
        <v>0</v>
      </c>
      <c r="J256" s="301">
        <f>Plan!IW18</f>
        <v>0</v>
      </c>
      <c r="K256" s="301">
        <f>Plan!IW19</f>
        <v>0</v>
      </c>
      <c r="L256" s="301">
        <f>Plan!IW20</f>
        <v>0</v>
      </c>
      <c r="M256" s="301">
        <f>Plan!IW21</f>
        <v>0</v>
      </c>
      <c r="N256" s="301">
        <f>Plan!IW22</f>
        <v>0</v>
      </c>
      <c r="O256" s="301">
        <f>Plan!IW23</f>
        <v>0</v>
      </c>
      <c r="P256" s="301">
        <f>Plan!IW24</f>
        <v>0</v>
      </c>
      <c r="Q256" s="301">
        <f>Plan!IW25</f>
        <v>0</v>
      </c>
      <c r="R256" s="301">
        <f>Plan!IW26</f>
        <v>0</v>
      </c>
      <c r="S256" s="301">
        <f>Plan!IW27</f>
        <v>0</v>
      </c>
      <c r="T256" s="301">
        <f>Plan!IW28</f>
        <v>0</v>
      </c>
      <c r="U256" s="301">
        <f>Plan!IW29</f>
        <v>0</v>
      </c>
      <c r="V256" s="301">
        <f>Plan!IW30</f>
        <v>0</v>
      </c>
      <c r="W256" s="301">
        <f>Plan!IW31</f>
        <v>0</v>
      </c>
      <c r="X256" s="301">
        <f>Plan!IW32</f>
        <v>0</v>
      </c>
      <c r="Y256" s="301">
        <f>Plan!IW33</f>
        <v>0</v>
      </c>
      <c r="Z256" s="301">
        <f>Plan!IW34</f>
        <v>0</v>
      </c>
      <c r="AA256" s="301">
        <f>Plan!IW35</f>
        <v>0</v>
      </c>
      <c r="AB256" s="301">
        <f>Plan!IW36</f>
        <v>0</v>
      </c>
      <c r="AC256" s="301">
        <f>Plan!IW37</f>
        <v>0</v>
      </c>
      <c r="AD256" s="301">
        <f>Plan!IW38</f>
        <v>0</v>
      </c>
      <c r="AE256" s="301">
        <f>Plan!IW39</f>
        <v>0</v>
      </c>
      <c r="AF256" s="301">
        <f>Plan!IW40</f>
        <v>0</v>
      </c>
      <c r="AG256" s="301">
        <f>Plan!IW41</f>
        <v>0</v>
      </c>
      <c r="AH256" s="301">
        <f>Plan!IW42</f>
        <v>0</v>
      </c>
      <c r="AI256" s="301">
        <f>Plan!IW43</f>
        <v>0</v>
      </c>
      <c r="AJ256" s="301">
        <f>Plan!IW44</f>
        <v>0</v>
      </c>
      <c r="AK256" s="301">
        <f>Plan!IW45</f>
        <v>0</v>
      </c>
      <c r="AL256" s="301">
        <f>Plan!IW46</f>
        <v>0</v>
      </c>
      <c r="AM256" s="301">
        <f>Plan!IW47</f>
        <v>0</v>
      </c>
      <c r="AN256" s="301">
        <f>Plan!IW48</f>
        <v>0</v>
      </c>
      <c r="AO256" s="301">
        <f>Plan!IW49</f>
        <v>0</v>
      </c>
      <c r="AP256" s="301">
        <f>Plan!IW50</f>
        <v>0</v>
      </c>
      <c r="AQ256" s="301">
        <f>Plan!IW51</f>
        <v>0</v>
      </c>
      <c r="AR256" s="301">
        <f>Plan!IW52</f>
        <v>0</v>
      </c>
      <c r="AS256" s="301">
        <f>Plan!IW53</f>
        <v>0</v>
      </c>
      <c r="AT256" s="301">
        <f>Plan!IW54</f>
        <v>0</v>
      </c>
      <c r="AU256" s="301">
        <f>Plan!IW55</f>
        <v>0</v>
      </c>
      <c r="AV256" s="301">
        <f>Plan!IW56</f>
        <v>0</v>
      </c>
      <c r="AW256" s="301">
        <f>Plan!IW57</f>
        <v>0</v>
      </c>
      <c r="AX256" s="301">
        <f>Plan!IW58</f>
        <v>0</v>
      </c>
      <c r="AY256" s="301">
        <f>Plan!IW59</f>
        <v>0</v>
      </c>
      <c r="AZ256" s="301">
        <f>Plan!IW60</f>
        <v>0</v>
      </c>
      <c r="BA256" s="301">
        <f>Plan!IW61</f>
        <v>0</v>
      </c>
      <c r="BB256" s="301">
        <f>Plan!IW62</f>
        <v>0</v>
      </c>
      <c r="BC256" s="301">
        <f>Plan!IW63</f>
        <v>0</v>
      </c>
      <c r="BD256" s="301">
        <f>Plan!IW64</f>
        <v>0</v>
      </c>
    </row>
    <row r="257" spans="1:56" ht="6" customHeight="1" x14ac:dyDescent="0.25">
      <c r="A257"/>
      <c r="B257" s="297">
        <f>COUNTIF(Feiertage!$H$3:$H$164,F257)</f>
        <v>0</v>
      </c>
      <c r="C257" s="298">
        <f t="shared" si="10"/>
        <v>7</v>
      </c>
      <c r="D257" s="298">
        <f t="shared" si="11"/>
        <v>9</v>
      </c>
      <c r="E257" s="302"/>
      <c r="F257" s="300">
        <f t="shared" si="12"/>
        <v>42988</v>
      </c>
      <c r="G257" s="301">
        <f>Plan!IX15</f>
        <v>0</v>
      </c>
      <c r="H257" s="301">
        <f>Plan!IX16</f>
        <v>0</v>
      </c>
      <c r="I257" s="301">
        <f>Plan!IX17</f>
        <v>0</v>
      </c>
      <c r="J257" s="301">
        <f>Plan!IX18</f>
        <v>0</v>
      </c>
      <c r="K257" s="301">
        <f>Plan!IX19</f>
        <v>0</v>
      </c>
      <c r="L257" s="301">
        <f>Plan!IX20</f>
        <v>0</v>
      </c>
      <c r="M257" s="301">
        <f>Plan!IX21</f>
        <v>0</v>
      </c>
      <c r="N257" s="301">
        <f>Plan!IX22</f>
        <v>0</v>
      </c>
      <c r="O257" s="301">
        <f>Plan!IX23</f>
        <v>0</v>
      </c>
      <c r="P257" s="301">
        <f>Plan!IX24</f>
        <v>0</v>
      </c>
      <c r="Q257" s="301">
        <f>Plan!IX25</f>
        <v>0</v>
      </c>
      <c r="R257" s="301">
        <f>Plan!IX26</f>
        <v>0</v>
      </c>
      <c r="S257" s="301">
        <f>Plan!IX27</f>
        <v>0</v>
      </c>
      <c r="T257" s="301">
        <f>Plan!IX28</f>
        <v>0</v>
      </c>
      <c r="U257" s="301">
        <f>Plan!IX29</f>
        <v>0</v>
      </c>
      <c r="V257" s="301">
        <f>Plan!IX30</f>
        <v>0</v>
      </c>
      <c r="W257" s="301">
        <f>Plan!IX31</f>
        <v>0</v>
      </c>
      <c r="X257" s="301">
        <f>Plan!IX32</f>
        <v>0</v>
      </c>
      <c r="Y257" s="301">
        <f>Plan!IX33</f>
        <v>0</v>
      </c>
      <c r="Z257" s="301">
        <f>Plan!IX34</f>
        <v>0</v>
      </c>
      <c r="AA257" s="301">
        <f>Plan!IX35</f>
        <v>0</v>
      </c>
      <c r="AB257" s="301">
        <f>Plan!IX36</f>
        <v>0</v>
      </c>
      <c r="AC257" s="301">
        <f>Plan!IX37</f>
        <v>0</v>
      </c>
      <c r="AD257" s="301">
        <f>Plan!IX38</f>
        <v>0</v>
      </c>
      <c r="AE257" s="301">
        <f>Plan!IX39</f>
        <v>0</v>
      </c>
      <c r="AF257" s="301">
        <f>Plan!IX40</f>
        <v>0</v>
      </c>
      <c r="AG257" s="301">
        <f>Plan!IX41</f>
        <v>0</v>
      </c>
      <c r="AH257" s="301">
        <f>Plan!IX42</f>
        <v>0</v>
      </c>
      <c r="AI257" s="301">
        <f>Plan!IX43</f>
        <v>0</v>
      </c>
      <c r="AJ257" s="301">
        <f>Plan!IX44</f>
        <v>0</v>
      </c>
      <c r="AK257" s="301">
        <f>Plan!IX45</f>
        <v>0</v>
      </c>
      <c r="AL257" s="301">
        <f>Plan!IX46</f>
        <v>0</v>
      </c>
      <c r="AM257" s="301">
        <f>Plan!IX47</f>
        <v>0</v>
      </c>
      <c r="AN257" s="301">
        <f>Plan!IX48</f>
        <v>0</v>
      </c>
      <c r="AO257" s="301">
        <f>Plan!IX49</f>
        <v>0</v>
      </c>
      <c r="AP257" s="301">
        <f>Plan!IX50</f>
        <v>0</v>
      </c>
      <c r="AQ257" s="301">
        <f>Plan!IX51</f>
        <v>0</v>
      </c>
      <c r="AR257" s="301">
        <f>Plan!IX52</f>
        <v>0</v>
      </c>
      <c r="AS257" s="301">
        <f>Plan!IX53</f>
        <v>0</v>
      </c>
      <c r="AT257" s="301">
        <f>Plan!IX54</f>
        <v>0</v>
      </c>
      <c r="AU257" s="301">
        <f>Plan!IX55</f>
        <v>0</v>
      </c>
      <c r="AV257" s="301">
        <f>Plan!IX56</f>
        <v>0</v>
      </c>
      <c r="AW257" s="301">
        <f>Plan!IX57</f>
        <v>0</v>
      </c>
      <c r="AX257" s="301">
        <f>Plan!IX58</f>
        <v>0</v>
      </c>
      <c r="AY257" s="301">
        <f>Plan!IX59</f>
        <v>0</v>
      </c>
      <c r="AZ257" s="301">
        <f>Plan!IX60</f>
        <v>0</v>
      </c>
      <c r="BA257" s="301">
        <f>Plan!IX61</f>
        <v>0</v>
      </c>
      <c r="BB257" s="301">
        <f>Plan!IX62</f>
        <v>0</v>
      </c>
      <c r="BC257" s="301">
        <f>Plan!IX63</f>
        <v>0</v>
      </c>
      <c r="BD257" s="301">
        <f>Plan!IX64</f>
        <v>0</v>
      </c>
    </row>
    <row r="258" spans="1:56" ht="6" customHeight="1" x14ac:dyDescent="0.25">
      <c r="A258"/>
      <c r="B258" s="297">
        <f>COUNTIF(Feiertage!$H$3:$H$164,F258)</f>
        <v>0</v>
      </c>
      <c r="C258" s="298">
        <f t="shared" si="10"/>
        <v>1</v>
      </c>
      <c r="D258" s="298">
        <f t="shared" si="11"/>
        <v>9</v>
      </c>
      <c r="E258" s="302"/>
      <c r="F258" s="300">
        <f t="shared" si="12"/>
        <v>42989</v>
      </c>
      <c r="G258" s="301">
        <f>Plan!IY15</f>
        <v>0</v>
      </c>
      <c r="H258" s="301">
        <f>Plan!IY16</f>
        <v>0</v>
      </c>
      <c r="I258" s="301">
        <f>Plan!IY17</f>
        <v>0</v>
      </c>
      <c r="J258" s="301">
        <f>Plan!IY18</f>
        <v>0</v>
      </c>
      <c r="K258" s="301">
        <f>Plan!IY19</f>
        <v>0</v>
      </c>
      <c r="L258" s="301">
        <f>Plan!IY20</f>
        <v>0</v>
      </c>
      <c r="M258" s="301">
        <f>Plan!IY21</f>
        <v>0</v>
      </c>
      <c r="N258" s="301">
        <f>Plan!IY22</f>
        <v>0</v>
      </c>
      <c r="O258" s="301">
        <f>Plan!IY23</f>
        <v>0</v>
      </c>
      <c r="P258" s="301">
        <f>Plan!IY24</f>
        <v>0</v>
      </c>
      <c r="Q258" s="301">
        <f>Plan!IY25</f>
        <v>0</v>
      </c>
      <c r="R258" s="301">
        <f>Plan!IY26</f>
        <v>0</v>
      </c>
      <c r="S258" s="301">
        <f>Plan!IY27</f>
        <v>0</v>
      </c>
      <c r="T258" s="301">
        <f>Plan!IY28</f>
        <v>0</v>
      </c>
      <c r="U258" s="301">
        <f>Plan!IY29</f>
        <v>0</v>
      </c>
      <c r="V258" s="301">
        <f>Plan!IY30</f>
        <v>0</v>
      </c>
      <c r="W258" s="301">
        <f>Plan!IY31</f>
        <v>0</v>
      </c>
      <c r="X258" s="301">
        <f>Plan!IY32</f>
        <v>0</v>
      </c>
      <c r="Y258" s="301">
        <f>Plan!IY33</f>
        <v>0</v>
      </c>
      <c r="Z258" s="301">
        <f>Plan!IY34</f>
        <v>0</v>
      </c>
      <c r="AA258" s="301">
        <f>Plan!IY35</f>
        <v>0</v>
      </c>
      <c r="AB258" s="301">
        <f>Plan!IY36</f>
        <v>0</v>
      </c>
      <c r="AC258" s="301">
        <f>Plan!IY37</f>
        <v>0</v>
      </c>
      <c r="AD258" s="301">
        <f>Plan!IY38</f>
        <v>0</v>
      </c>
      <c r="AE258" s="301">
        <f>Plan!IY39</f>
        <v>0</v>
      </c>
      <c r="AF258" s="301">
        <f>Plan!IY40</f>
        <v>0</v>
      </c>
      <c r="AG258" s="301">
        <f>Plan!IY41</f>
        <v>0</v>
      </c>
      <c r="AH258" s="301">
        <f>Plan!IY42</f>
        <v>0</v>
      </c>
      <c r="AI258" s="301">
        <f>Plan!IY43</f>
        <v>0</v>
      </c>
      <c r="AJ258" s="301">
        <f>Plan!IY44</f>
        <v>0</v>
      </c>
      <c r="AK258" s="301">
        <f>Plan!IY45</f>
        <v>0</v>
      </c>
      <c r="AL258" s="301">
        <f>Plan!IY46</f>
        <v>0</v>
      </c>
      <c r="AM258" s="301">
        <f>Plan!IY47</f>
        <v>0</v>
      </c>
      <c r="AN258" s="301">
        <f>Plan!IY48</f>
        <v>0</v>
      </c>
      <c r="AO258" s="301">
        <f>Plan!IY49</f>
        <v>0</v>
      </c>
      <c r="AP258" s="301">
        <f>Plan!IY50</f>
        <v>0</v>
      </c>
      <c r="AQ258" s="301">
        <f>Plan!IY51</f>
        <v>0</v>
      </c>
      <c r="AR258" s="301">
        <f>Plan!IY52</f>
        <v>0</v>
      </c>
      <c r="AS258" s="301">
        <f>Plan!IY53</f>
        <v>0</v>
      </c>
      <c r="AT258" s="301">
        <f>Plan!IY54</f>
        <v>0</v>
      </c>
      <c r="AU258" s="301">
        <f>Plan!IY55</f>
        <v>0</v>
      </c>
      <c r="AV258" s="301">
        <f>Plan!IY56</f>
        <v>0</v>
      </c>
      <c r="AW258" s="301">
        <f>Plan!IY57</f>
        <v>0</v>
      </c>
      <c r="AX258" s="301">
        <f>Plan!IY58</f>
        <v>0</v>
      </c>
      <c r="AY258" s="301">
        <f>Plan!IY59</f>
        <v>0</v>
      </c>
      <c r="AZ258" s="301">
        <f>Plan!IY60</f>
        <v>0</v>
      </c>
      <c r="BA258" s="301">
        <f>Plan!IY61</f>
        <v>0</v>
      </c>
      <c r="BB258" s="301">
        <f>Plan!IY62</f>
        <v>0</v>
      </c>
      <c r="BC258" s="301">
        <f>Plan!IY63</f>
        <v>0</v>
      </c>
      <c r="BD258" s="301">
        <f>Plan!IY64</f>
        <v>0</v>
      </c>
    </row>
    <row r="259" spans="1:56" ht="6" customHeight="1" x14ac:dyDescent="0.25">
      <c r="A259"/>
      <c r="B259" s="297">
        <f>COUNTIF(Feiertage!$H$3:$H$164,F259)</f>
        <v>0</v>
      </c>
      <c r="C259" s="298">
        <f t="shared" si="10"/>
        <v>2</v>
      </c>
      <c r="D259" s="298">
        <f t="shared" si="11"/>
        <v>9</v>
      </c>
      <c r="E259" s="302" t="s">
        <v>182</v>
      </c>
      <c r="F259" s="300">
        <f t="shared" si="12"/>
        <v>42990</v>
      </c>
      <c r="G259" s="301">
        <f>Plan!IZ15</f>
        <v>0</v>
      </c>
      <c r="H259" s="301">
        <f>Plan!IZ16</f>
        <v>0</v>
      </c>
      <c r="I259" s="301">
        <f>Plan!IZ17</f>
        <v>0</v>
      </c>
      <c r="J259" s="301">
        <f>Plan!IZ18</f>
        <v>0</v>
      </c>
      <c r="K259" s="301">
        <f>Plan!IZ19</f>
        <v>0</v>
      </c>
      <c r="L259" s="301">
        <f>Plan!IZ20</f>
        <v>0</v>
      </c>
      <c r="M259" s="301">
        <f>Plan!IZ21</f>
        <v>0</v>
      </c>
      <c r="N259" s="301">
        <f>Plan!IZ22</f>
        <v>0</v>
      </c>
      <c r="O259" s="301">
        <f>Plan!IZ23</f>
        <v>0</v>
      </c>
      <c r="P259" s="301">
        <f>Plan!IZ24</f>
        <v>0</v>
      </c>
      <c r="Q259" s="301">
        <f>Plan!IZ25</f>
        <v>0</v>
      </c>
      <c r="R259" s="301">
        <f>Plan!IZ26</f>
        <v>0</v>
      </c>
      <c r="S259" s="301">
        <f>Plan!IZ27</f>
        <v>0</v>
      </c>
      <c r="T259" s="301">
        <f>Plan!IZ28</f>
        <v>0</v>
      </c>
      <c r="U259" s="301">
        <f>Plan!IZ29</f>
        <v>0</v>
      </c>
      <c r="V259" s="301">
        <f>Plan!IZ30</f>
        <v>0</v>
      </c>
      <c r="W259" s="301">
        <f>Plan!IZ31</f>
        <v>0</v>
      </c>
      <c r="X259" s="301">
        <f>Plan!IZ32</f>
        <v>0</v>
      </c>
      <c r="Y259" s="301">
        <f>Plan!IZ33</f>
        <v>0</v>
      </c>
      <c r="Z259" s="301">
        <f>Plan!IZ34</f>
        <v>0</v>
      </c>
      <c r="AA259" s="301">
        <f>Plan!IZ35</f>
        <v>0</v>
      </c>
      <c r="AB259" s="301">
        <f>Plan!IZ36</f>
        <v>0</v>
      </c>
      <c r="AC259" s="301">
        <f>Plan!IZ37</f>
        <v>0</v>
      </c>
      <c r="AD259" s="301">
        <f>Plan!IZ38</f>
        <v>0</v>
      </c>
      <c r="AE259" s="301">
        <f>Plan!IZ39</f>
        <v>0</v>
      </c>
      <c r="AF259" s="301">
        <f>Plan!IZ40</f>
        <v>0</v>
      </c>
      <c r="AG259" s="301">
        <f>Plan!IZ41</f>
        <v>0</v>
      </c>
      <c r="AH259" s="301">
        <f>Plan!IZ42</f>
        <v>0</v>
      </c>
      <c r="AI259" s="301">
        <f>Plan!IZ43</f>
        <v>0</v>
      </c>
      <c r="AJ259" s="301">
        <f>Plan!IZ44</f>
        <v>0</v>
      </c>
      <c r="AK259" s="301">
        <f>Plan!IZ45</f>
        <v>0</v>
      </c>
      <c r="AL259" s="301">
        <f>Plan!IZ46</f>
        <v>0</v>
      </c>
      <c r="AM259" s="301">
        <f>Plan!IZ47</f>
        <v>0</v>
      </c>
      <c r="AN259" s="301">
        <f>Plan!IZ48</f>
        <v>0</v>
      </c>
      <c r="AO259" s="301">
        <f>Plan!IZ49</f>
        <v>0</v>
      </c>
      <c r="AP259" s="301">
        <f>Plan!IZ50</f>
        <v>0</v>
      </c>
      <c r="AQ259" s="301">
        <f>Plan!IZ51</f>
        <v>0</v>
      </c>
      <c r="AR259" s="301">
        <f>Plan!IZ52</f>
        <v>0</v>
      </c>
      <c r="AS259" s="301">
        <f>Plan!IZ53</f>
        <v>0</v>
      </c>
      <c r="AT259" s="301">
        <f>Plan!IZ54</f>
        <v>0</v>
      </c>
      <c r="AU259" s="301">
        <f>Plan!IZ55</f>
        <v>0</v>
      </c>
      <c r="AV259" s="301">
        <f>Plan!IZ56</f>
        <v>0</v>
      </c>
      <c r="AW259" s="301">
        <f>Plan!IZ57</f>
        <v>0</v>
      </c>
      <c r="AX259" s="301">
        <f>Plan!IZ58</f>
        <v>0</v>
      </c>
      <c r="AY259" s="301">
        <f>Plan!IZ59</f>
        <v>0</v>
      </c>
      <c r="AZ259" s="301">
        <f>Plan!IZ60</f>
        <v>0</v>
      </c>
      <c r="BA259" s="301">
        <f>Plan!IZ61</f>
        <v>0</v>
      </c>
      <c r="BB259" s="301">
        <f>Plan!IZ62</f>
        <v>0</v>
      </c>
      <c r="BC259" s="301">
        <f>Plan!IZ63</f>
        <v>0</v>
      </c>
      <c r="BD259" s="301">
        <f>Plan!IZ64</f>
        <v>0</v>
      </c>
    </row>
    <row r="260" spans="1:56" ht="6" customHeight="1" x14ac:dyDescent="0.25">
      <c r="A260"/>
      <c r="B260" s="297">
        <f>COUNTIF(Feiertage!$H$3:$H$164,F260)</f>
        <v>0</v>
      </c>
      <c r="C260" s="298">
        <f t="shared" si="10"/>
        <v>3</v>
      </c>
      <c r="D260" s="298">
        <f t="shared" si="11"/>
        <v>9</v>
      </c>
      <c r="E260" s="302" t="s">
        <v>173</v>
      </c>
      <c r="F260" s="300">
        <f t="shared" si="12"/>
        <v>42991</v>
      </c>
      <c r="G260" s="301">
        <f>Plan!JA15</f>
        <v>0</v>
      </c>
      <c r="H260" s="301">
        <f>Plan!JA16</f>
        <v>0</v>
      </c>
      <c r="I260" s="301">
        <f>Plan!JA17</f>
        <v>0</v>
      </c>
      <c r="J260" s="301">
        <f>Plan!JA18</f>
        <v>0</v>
      </c>
      <c r="K260" s="301">
        <f>Plan!JA19</f>
        <v>0</v>
      </c>
      <c r="L260" s="301">
        <f>Plan!JA20</f>
        <v>0</v>
      </c>
      <c r="M260" s="301">
        <f>Plan!JA21</f>
        <v>0</v>
      </c>
      <c r="N260" s="301">
        <f>Plan!JA22</f>
        <v>0</v>
      </c>
      <c r="O260" s="301">
        <f>Plan!JA23</f>
        <v>0</v>
      </c>
      <c r="P260" s="301">
        <f>Plan!JA24</f>
        <v>0</v>
      </c>
      <c r="Q260" s="301">
        <f>Plan!JA25</f>
        <v>0</v>
      </c>
      <c r="R260" s="301">
        <f>Plan!JA26</f>
        <v>0</v>
      </c>
      <c r="S260" s="301">
        <f>Plan!JA27</f>
        <v>0</v>
      </c>
      <c r="T260" s="301">
        <f>Plan!JA28</f>
        <v>0</v>
      </c>
      <c r="U260" s="301">
        <f>Plan!JA29</f>
        <v>0</v>
      </c>
      <c r="V260" s="301">
        <f>Plan!JA30</f>
        <v>0</v>
      </c>
      <c r="W260" s="301">
        <f>Plan!JA31</f>
        <v>0</v>
      </c>
      <c r="X260" s="301">
        <f>Plan!JA32</f>
        <v>0</v>
      </c>
      <c r="Y260" s="301">
        <f>Plan!JA33</f>
        <v>0</v>
      </c>
      <c r="Z260" s="301">
        <f>Plan!JA34</f>
        <v>0</v>
      </c>
      <c r="AA260" s="301">
        <f>Plan!JA35</f>
        <v>0</v>
      </c>
      <c r="AB260" s="301">
        <f>Plan!JA36</f>
        <v>0</v>
      </c>
      <c r="AC260" s="301">
        <f>Plan!JA37</f>
        <v>0</v>
      </c>
      <c r="AD260" s="301">
        <f>Plan!JA38</f>
        <v>0</v>
      </c>
      <c r="AE260" s="301">
        <f>Plan!JA39</f>
        <v>0</v>
      </c>
      <c r="AF260" s="301">
        <f>Plan!JA40</f>
        <v>0</v>
      </c>
      <c r="AG260" s="301">
        <f>Plan!JA41</f>
        <v>0</v>
      </c>
      <c r="AH260" s="301">
        <f>Plan!JA42</f>
        <v>0</v>
      </c>
      <c r="AI260" s="301">
        <f>Plan!JA43</f>
        <v>0</v>
      </c>
      <c r="AJ260" s="301">
        <f>Plan!JA44</f>
        <v>0</v>
      </c>
      <c r="AK260" s="301">
        <f>Plan!JA45</f>
        <v>0</v>
      </c>
      <c r="AL260" s="301">
        <f>Plan!JA46</f>
        <v>0</v>
      </c>
      <c r="AM260" s="301">
        <f>Plan!JA47</f>
        <v>0</v>
      </c>
      <c r="AN260" s="301">
        <f>Plan!JA48</f>
        <v>0</v>
      </c>
      <c r="AO260" s="301">
        <f>Plan!JA49</f>
        <v>0</v>
      </c>
      <c r="AP260" s="301">
        <f>Plan!JA50</f>
        <v>0</v>
      </c>
      <c r="AQ260" s="301">
        <f>Plan!JA51</f>
        <v>0</v>
      </c>
      <c r="AR260" s="301">
        <f>Plan!JA52</f>
        <v>0</v>
      </c>
      <c r="AS260" s="301">
        <f>Plan!JA53</f>
        <v>0</v>
      </c>
      <c r="AT260" s="301">
        <f>Plan!JA54</f>
        <v>0</v>
      </c>
      <c r="AU260" s="301">
        <f>Plan!JA55</f>
        <v>0</v>
      </c>
      <c r="AV260" s="301">
        <f>Plan!JA56</f>
        <v>0</v>
      </c>
      <c r="AW260" s="301">
        <f>Plan!JA57</f>
        <v>0</v>
      </c>
      <c r="AX260" s="301">
        <f>Plan!JA58</f>
        <v>0</v>
      </c>
      <c r="AY260" s="301">
        <f>Plan!JA59</f>
        <v>0</v>
      </c>
      <c r="AZ260" s="301">
        <f>Plan!JA60</f>
        <v>0</v>
      </c>
      <c r="BA260" s="301">
        <f>Plan!JA61</f>
        <v>0</v>
      </c>
      <c r="BB260" s="301">
        <f>Plan!JA62</f>
        <v>0</v>
      </c>
      <c r="BC260" s="301">
        <f>Plan!JA63</f>
        <v>0</v>
      </c>
      <c r="BD260" s="301">
        <f>Plan!JA64</f>
        <v>0</v>
      </c>
    </row>
    <row r="261" spans="1:56" ht="6" customHeight="1" x14ac:dyDescent="0.25">
      <c r="A261"/>
      <c r="B261" s="297">
        <f>COUNTIF(Feiertage!$H$3:$H$164,F261)</f>
        <v>0</v>
      </c>
      <c r="C261" s="298">
        <f t="shared" ref="C261:C324" si="13">IF(F261="","",WEEKDAY(F261,2))</f>
        <v>4</v>
      </c>
      <c r="D261" s="298">
        <f t="shared" ref="D261:D324" si="14">IF(F261="","",MONTH(F261))</f>
        <v>9</v>
      </c>
      <c r="E261" s="302" t="s">
        <v>178</v>
      </c>
      <c r="F261" s="300">
        <f t="shared" si="12"/>
        <v>42992</v>
      </c>
      <c r="G261" s="301">
        <f>Plan!JB15</f>
        <v>0</v>
      </c>
      <c r="H261" s="301">
        <f>Plan!JB16</f>
        <v>0</v>
      </c>
      <c r="I261" s="301">
        <f>Plan!JB17</f>
        <v>0</v>
      </c>
      <c r="J261" s="301">
        <f>Plan!JB18</f>
        <v>0</v>
      </c>
      <c r="K261" s="301">
        <f>Plan!JB19</f>
        <v>0</v>
      </c>
      <c r="L261" s="301">
        <f>Plan!JB20</f>
        <v>0</v>
      </c>
      <c r="M261" s="301">
        <f>Plan!JB21</f>
        <v>0</v>
      </c>
      <c r="N261" s="301">
        <f>Plan!JB22</f>
        <v>0</v>
      </c>
      <c r="O261" s="301">
        <f>Plan!JB23</f>
        <v>0</v>
      </c>
      <c r="P261" s="301">
        <f>Plan!JB24</f>
        <v>0</v>
      </c>
      <c r="Q261" s="301">
        <f>Plan!JB25</f>
        <v>0</v>
      </c>
      <c r="R261" s="301">
        <f>Plan!JB26</f>
        <v>0</v>
      </c>
      <c r="S261" s="301">
        <f>Plan!JB27</f>
        <v>0</v>
      </c>
      <c r="T261" s="301">
        <f>Plan!JB28</f>
        <v>0</v>
      </c>
      <c r="U261" s="301">
        <f>Plan!JB29</f>
        <v>0</v>
      </c>
      <c r="V261" s="301">
        <f>Plan!JB30</f>
        <v>0</v>
      </c>
      <c r="W261" s="301">
        <f>Plan!JB31</f>
        <v>0</v>
      </c>
      <c r="X261" s="301">
        <f>Plan!JB32</f>
        <v>0</v>
      </c>
      <c r="Y261" s="301">
        <f>Plan!JB33</f>
        <v>0</v>
      </c>
      <c r="Z261" s="301">
        <f>Plan!JB34</f>
        <v>0</v>
      </c>
      <c r="AA261" s="301">
        <f>Plan!JB35</f>
        <v>0</v>
      </c>
      <c r="AB261" s="301">
        <f>Plan!JB36</f>
        <v>0</v>
      </c>
      <c r="AC261" s="301">
        <f>Plan!JB37</f>
        <v>0</v>
      </c>
      <c r="AD261" s="301">
        <f>Plan!JB38</f>
        <v>0</v>
      </c>
      <c r="AE261" s="301">
        <f>Plan!JB39</f>
        <v>0</v>
      </c>
      <c r="AF261" s="301">
        <f>Plan!JB40</f>
        <v>0</v>
      </c>
      <c r="AG261" s="301">
        <f>Plan!JB41</f>
        <v>0</v>
      </c>
      <c r="AH261" s="301">
        <f>Plan!JB42</f>
        <v>0</v>
      </c>
      <c r="AI261" s="301">
        <f>Plan!JB43</f>
        <v>0</v>
      </c>
      <c r="AJ261" s="301">
        <f>Plan!JB44</f>
        <v>0</v>
      </c>
      <c r="AK261" s="301">
        <f>Plan!JB45</f>
        <v>0</v>
      </c>
      <c r="AL261" s="301">
        <f>Plan!JB46</f>
        <v>0</v>
      </c>
      <c r="AM261" s="301">
        <f>Plan!JB47</f>
        <v>0</v>
      </c>
      <c r="AN261" s="301">
        <f>Plan!JB48</f>
        <v>0</v>
      </c>
      <c r="AO261" s="301">
        <f>Plan!JB49</f>
        <v>0</v>
      </c>
      <c r="AP261" s="301">
        <f>Plan!JB50</f>
        <v>0</v>
      </c>
      <c r="AQ261" s="301">
        <f>Plan!JB51</f>
        <v>0</v>
      </c>
      <c r="AR261" s="301">
        <f>Plan!JB52</f>
        <v>0</v>
      </c>
      <c r="AS261" s="301">
        <f>Plan!JB53</f>
        <v>0</v>
      </c>
      <c r="AT261" s="301">
        <f>Plan!JB54</f>
        <v>0</v>
      </c>
      <c r="AU261" s="301">
        <f>Plan!JB55</f>
        <v>0</v>
      </c>
      <c r="AV261" s="301">
        <f>Plan!JB56</f>
        <v>0</v>
      </c>
      <c r="AW261" s="301">
        <f>Plan!JB57</f>
        <v>0</v>
      </c>
      <c r="AX261" s="301">
        <f>Plan!JB58</f>
        <v>0</v>
      </c>
      <c r="AY261" s="301">
        <f>Plan!JB59</f>
        <v>0</v>
      </c>
      <c r="AZ261" s="301">
        <f>Plan!JB60</f>
        <v>0</v>
      </c>
      <c r="BA261" s="301">
        <f>Plan!JB61</f>
        <v>0</v>
      </c>
      <c r="BB261" s="301">
        <f>Plan!JB62</f>
        <v>0</v>
      </c>
      <c r="BC261" s="301">
        <f>Plan!JB63</f>
        <v>0</v>
      </c>
      <c r="BD261" s="301">
        <f>Plan!JB64</f>
        <v>0</v>
      </c>
    </row>
    <row r="262" spans="1:56" ht="6" customHeight="1" x14ac:dyDescent="0.25">
      <c r="A262"/>
      <c r="B262" s="297">
        <f>COUNTIF(Feiertage!$H$3:$H$164,F262)</f>
        <v>0</v>
      </c>
      <c r="C262" s="298">
        <f t="shared" si="13"/>
        <v>5</v>
      </c>
      <c r="D262" s="298">
        <f t="shared" si="14"/>
        <v>9</v>
      </c>
      <c r="E262" s="302" t="s">
        <v>183</v>
      </c>
      <c r="F262" s="300">
        <f t="shared" si="12"/>
        <v>42993</v>
      </c>
      <c r="G262" s="301">
        <f>Plan!JC15</f>
        <v>0</v>
      </c>
      <c r="H262" s="301">
        <f>Plan!JC16</f>
        <v>0</v>
      </c>
      <c r="I262" s="301">
        <f>Plan!JC17</f>
        <v>0</v>
      </c>
      <c r="J262" s="301">
        <f>Plan!JC18</f>
        <v>0</v>
      </c>
      <c r="K262" s="301">
        <f>Plan!JC19</f>
        <v>0</v>
      </c>
      <c r="L262" s="301">
        <f>Plan!JC20</f>
        <v>0</v>
      </c>
      <c r="M262" s="301">
        <f>Plan!JC21</f>
        <v>0</v>
      </c>
      <c r="N262" s="301">
        <f>Plan!JC22</f>
        <v>0</v>
      </c>
      <c r="O262" s="301">
        <f>Plan!JC23</f>
        <v>0</v>
      </c>
      <c r="P262" s="301">
        <f>Plan!JC24</f>
        <v>0</v>
      </c>
      <c r="Q262" s="301">
        <f>Plan!JC25</f>
        <v>0</v>
      </c>
      <c r="R262" s="301">
        <f>Plan!JC26</f>
        <v>0</v>
      </c>
      <c r="S262" s="301">
        <f>Plan!JC27</f>
        <v>0</v>
      </c>
      <c r="T262" s="301">
        <f>Plan!JC28</f>
        <v>0</v>
      </c>
      <c r="U262" s="301">
        <f>Plan!JC29</f>
        <v>0</v>
      </c>
      <c r="V262" s="301">
        <f>Plan!JC30</f>
        <v>0</v>
      </c>
      <c r="W262" s="301">
        <f>Plan!JC31</f>
        <v>0</v>
      </c>
      <c r="X262" s="301">
        <f>Plan!JC32</f>
        <v>0</v>
      </c>
      <c r="Y262" s="301">
        <f>Plan!JC33</f>
        <v>0</v>
      </c>
      <c r="Z262" s="301">
        <f>Plan!JC34</f>
        <v>0</v>
      </c>
      <c r="AA262" s="301">
        <f>Plan!JC35</f>
        <v>0</v>
      </c>
      <c r="AB262" s="301">
        <f>Plan!JC36</f>
        <v>0</v>
      </c>
      <c r="AC262" s="301">
        <f>Plan!JC37</f>
        <v>0</v>
      </c>
      <c r="AD262" s="301">
        <f>Plan!JC38</f>
        <v>0</v>
      </c>
      <c r="AE262" s="301">
        <f>Plan!JC39</f>
        <v>0</v>
      </c>
      <c r="AF262" s="301">
        <f>Plan!JC40</f>
        <v>0</v>
      </c>
      <c r="AG262" s="301">
        <f>Plan!JC41</f>
        <v>0</v>
      </c>
      <c r="AH262" s="301">
        <f>Plan!JC42</f>
        <v>0</v>
      </c>
      <c r="AI262" s="301">
        <f>Plan!JC43</f>
        <v>0</v>
      </c>
      <c r="AJ262" s="301">
        <f>Plan!JC44</f>
        <v>0</v>
      </c>
      <c r="AK262" s="301">
        <f>Plan!JC45</f>
        <v>0</v>
      </c>
      <c r="AL262" s="301">
        <f>Plan!JC46</f>
        <v>0</v>
      </c>
      <c r="AM262" s="301">
        <f>Plan!JC47</f>
        <v>0</v>
      </c>
      <c r="AN262" s="301">
        <f>Plan!JC48</f>
        <v>0</v>
      </c>
      <c r="AO262" s="301">
        <f>Plan!JC49</f>
        <v>0</v>
      </c>
      <c r="AP262" s="301">
        <f>Plan!JC50</f>
        <v>0</v>
      </c>
      <c r="AQ262" s="301">
        <f>Plan!JC51</f>
        <v>0</v>
      </c>
      <c r="AR262" s="301">
        <f>Plan!JC52</f>
        <v>0</v>
      </c>
      <c r="AS262" s="301">
        <f>Plan!JC53</f>
        <v>0</v>
      </c>
      <c r="AT262" s="301">
        <f>Plan!JC54</f>
        <v>0</v>
      </c>
      <c r="AU262" s="301">
        <f>Plan!JC55</f>
        <v>0</v>
      </c>
      <c r="AV262" s="301">
        <f>Plan!JC56</f>
        <v>0</v>
      </c>
      <c r="AW262" s="301">
        <f>Plan!JC57</f>
        <v>0</v>
      </c>
      <c r="AX262" s="301">
        <f>Plan!JC58</f>
        <v>0</v>
      </c>
      <c r="AY262" s="301">
        <f>Plan!JC59</f>
        <v>0</v>
      </c>
      <c r="AZ262" s="301">
        <f>Plan!JC60</f>
        <v>0</v>
      </c>
      <c r="BA262" s="301">
        <f>Plan!JC61</f>
        <v>0</v>
      </c>
      <c r="BB262" s="301">
        <f>Plan!JC62</f>
        <v>0</v>
      </c>
      <c r="BC262" s="301">
        <f>Plan!JC63</f>
        <v>0</v>
      </c>
      <c r="BD262" s="301">
        <f>Plan!JC64</f>
        <v>0</v>
      </c>
    </row>
    <row r="263" spans="1:56" ht="6" customHeight="1" x14ac:dyDescent="0.25">
      <c r="A263"/>
      <c r="B263" s="297">
        <f>COUNTIF(Feiertage!$H$3:$H$164,F263)</f>
        <v>0</v>
      </c>
      <c r="C263" s="298">
        <f t="shared" si="13"/>
        <v>6</v>
      </c>
      <c r="D263" s="298">
        <f t="shared" si="14"/>
        <v>9</v>
      </c>
      <c r="E263" s="302" t="s">
        <v>173</v>
      </c>
      <c r="F263" s="300">
        <f t="shared" si="12"/>
        <v>42994</v>
      </c>
      <c r="G263" s="301">
        <f>Plan!JD15</f>
        <v>0</v>
      </c>
      <c r="H263" s="301">
        <f>Plan!JD16</f>
        <v>0</v>
      </c>
      <c r="I263" s="301">
        <f>Plan!JD17</f>
        <v>0</v>
      </c>
      <c r="J263" s="301">
        <f>Plan!JD18</f>
        <v>0</v>
      </c>
      <c r="K263" s="301">
        <f>Plan!JD19</f>
        <v>0</v>
      </c>
      <c r="L263" s="301">
        <f>Plan!JD20</f>
        <v>0</v>
      </c>
      <c r="M263" s="301">
        <f>Plan!JD21</f>
        <v>0</v>
      </c>
      <c r="N263" s="301">
        <f>Plan!JD22</f>
        <v>0</v>
      </c>
      <c r="O263" s="301">
        <f>Plan!JD23</f>
        <v>0</v>
      </c>
      <c r="P263" s="301">
        <f>Plan!JD24</f>
        <v>0</v>
      </c>
      <c r="Q263" s="301">
        <f>Plan!JD25</f>
        <v>0</v>
      </c>
      <c r="R263" s="301">
        <f>Plan!JD26</f>
        <v>0</v>
      </c>
      <c r="S263" s="301">
        <f>Plan!JD27</f>
        <v>0</v>
      </c>
      <c r="T263" s="301">
        <f>Plan!JD28</f>
        <v>0</v>
      </c>
      <c r="U263" s="301">
        <f>Plan!JD29</f>
        <v>0</v>
      </c>
      <c r="V263" s="301">
        <f>Plan!JD30</f>
        <v>0</v>
      </c>
      <c r="W263" s="301">
        <f>Plan!JD31</f>
        <v>0</v>
      </c>
      <c r="X263" s="301">
        <f>Plan!JD32</f>
        <v>0</v>
      </c>
      <c r="Y263" s="301">
        <f>Plan!JD33</f>
        <v>0</v>
      </c>
      <c r="Z263" s="301">
        <f>Plan!JD34</f>
        <v>0</v>
      </c>
      <c r="AA263" s="301">
        <f>Plan!JD35</f>
        <v>0</v>
      </c>
      <c r="AB263" s="301">
        <f>Plan!JD36</f>
        <v>0</v>
      </c>
      <c r="AC263" s="301">
        <f>Plan!JD37</f>
        <v>0</v>
      </c>
      <c r="AD263" s="301">
        <f>Plan!JD38</f>
        <v>0</v>
      </c>
      <c r="AE263" s="301">
        <f>Plan!JD39</f>
        <v>0</v>
      </c>
      <c r="AF263" s="301">
        <f>Plan!JD40</f>
        <v>0</v>
      </c>
      <c r="AG263" s="301">
        <f>Plan!JD41</f>
        <v>0</v>
      </c>
      <c r="AH263" s="301">
        <f>Plan!JD42</f>
        <v>0</v>
      </c>
      <c r="AI263" s="301">
        <f>Plan!JD43</f>
        <v>0</v>
      </c>
      <c r="AJ263" s="301">
        <f>Plan!JD44</f>
        <v>0</v>
      </c>
      <c r="AK263" s="301">
        <f>Plan!JD45</f>
        <v>0</v>
      </c>
      <c r="AL263" s="301">
        <f>Plan!JD46</f>
        <v>0</v>
      </c>
      <c r="AM263" s="301">
        <f>Plan!JD47</f>
        <v>0</v>
      </c>
      <c r="AN263" s="301">
        <f>Plan!JD48</f>
        <v>0</v>
      </c>
      <c r="AO263" s="301">
        <f>Plan!JD49</f>
        <v>0</v>
      </c>
      <c r="AP263" s="301">
        <f>Plan!JD50</f>
        <v>0</v>
      </c>
      <c r="AQ263" s="301">
        <f>Plan!JD51</f>
        <v>0</v>
      </c>
      <c r="AR263" s="301">
        <f>Plan!JD52</f>
        <v>0</v>
      </c>
      <c r="AS263" s="301">
        <f>Plan!JD53</f>
        <v>0</v>
      </c>
      <c r="AT263" s="301">
        <f>Plan!JD54</f>
        <v>0</v>
      </c>
      <c r="AU263" s="301">
        <f>Plan!JD55</f>
        <v>0</v>
      </c>
      <c r="AV263" s="301">
        <f>Plan!JD56</f>
        <v>0</v>
      </c>
      <c r="AW263" s="301">
        <f>Plan!JD57</f>
        <v>0</v>
      </c>
      <c r="AX263" s="301">
        <f>Plan!JD58</f>
        <v>0</v>
      </c>
      <c r="AY263" s="301">
        <f>Plan!JD59</f>
        <v>0</v>
      </c>
      <c r="AZ263" s="301">
        <f>Plan!JD60</f>
        <v>0</v>
      </c>
      <c r="BA263" s="301">
        <f>Plan!JD61</f>
        <v>0</v>
      </c>
      <c r="BB263" s="301">
        <f>Plan!JD62</f>
        <v>0</v>
      </c>
      <c r="BC263" s="301">
        <f>Plan!JD63</f>
        <v>0</v>
      </c>
      <c r="BD263" s="301">
        <f>Plan!JD64</f>
        <v>0</v>
      </c>
    </row>
    <row r="264" spans="1:56" ht="6" customHeight="1" x14ac:dyDescent="0.25">
      <c r="A264"/>
      <c r="B264" s="297">
        <f>COUNTIF(Feiertage!$H$3:$H$164,F264)</f>
        <v>0</v>
      </c>
      <c r="C264" s="298">
        <f t="shared" si="13"/>
        <v>7</v>
      </c>
      <c r="D264" s="298">
        <f t="shared" si="14"/>
        <v>9</v>
      </c>
      <c r="E264" s="302" t="s">
        <v>175</v>
      </c>
      <c r="F264" s="300">
        <f t="shared" si="12"/>
        <v>42995</v>
      </c>
      <c r="G264" s="301">
        <f>Plan!JE15</f>
        <v>0</v>
      </c>
      <c r="H264" s="301">
        <f>Plan!JE16</f>
        <v>0</v>
      </c>
      <c r="I264" s="301">
        <f>Plan!JE17</f>
        <v>0</v>
      </c>
      <c r="J264" s="301">
        <f>Plan!JE18</f>
        <v>0</v>
      </c>
      <c r="K264" s="301">
        <f>Plan!JE19</f>
        <v>0</v>
      </c>
      <c r="L264" s="301">
        <f>Plan!JE20</f>
        <v>0</v>
      </c>
      <c r="M264" s="301">
        <f>Plan!JE21</f>
        <v>0</v>
      </c>
      <c r="N264" s="301">
        <f>Plan!JE22</f>
        <v>0</v>
      </c>
      <c r="O264" s="301">
        <f>Plan!JE23</f>
        <v>0</v>
      </c>
      <c r="P264" s="301">
        <f>Plan!JE24</f>
        <v>0</v>
      </c>
      <c r="Q264" s="301">
        <f>Plan!JE25</f>
        <v>0</v>
      </c>
      <c r="R264" s="301">
        <f>Plan!JE26</f>
        <v>0</v>
      </c>
      <c r="S264" s="301">
        <f>Plan!JE27</f>
        <v>0</v>
      </c>
      <c r="T264" s="301">
        <f>Plan!JE28</f>
        <v>0</v>
      </c>
      <c r="U264" s="301">
        <f>Plan!JE29</f>
        <v>0</v>
      </c>
      <c r="V264" s="301">
        <f>Plan!JE30</f>
        <v>0</v>
      </c>
      <c r="W264" s="301">
        <f>Plan!JE31</f>
        <v>0</v>
      </c>
      <c r="X264" s="301">
        <f>Plan!JE32</f>
        <v>0</v>
      </c>
      <c r="Y264" s="301">
        <f>Plan!JE33</f>
        <v>0</v>
      </c>
      <c r="Z264" s="301">
        <f>Plan!JE34</f>
        <v>0</v>
      </c>
      <c r="AA264" s="301">
        <f>Plan!JE35</f>
        <v>0</v>
      </c>
      <c r="AB264" s="301">
        <f>Plan!JE36</f>
        <v>0</v>
      </c>
      <c r="AC264" s="301">
        <f>Plan!JE37</f>
        <v>0</v>
      </c>
      <c r="AD264" s="301">
        <f>Plan!JE38</f>
        <v>0</v>
      </c>
      <c r="AE264" s="301">
        <f>Plan!JE39</f>
        <v>0</v>
      </c>
      <c r="AF264" s="301">
        <f>Plan!JE40</f>
        <v>0</v>
      </c>
      <c r="AG264" s="301">
        <f>Plan!JE41</f>
        <v>0</v>
      </c>
      <c r="AH264" s="301">
        <f>Plan!JE42</f>
        <v>0</v>
      </c>
      <c r="AI264" s="301">
        <f>Plan!JE43</f>
        <v>0</v>
      </c>
      <c r="AJ264" s="301">
        <f>Plan!JE44</f>
        <v>0</v>
      </c>
      <c r="AK264" s="301">
        <f>Plan!JE45</f>
        <v>0</v>
      </c>
      <c r="AL264" s="301">
        <f>Plan!JE46</f>
        <v>0</v>
      </c>
      <c r="AM264" s="301">
        <f>Plan!JE47</f>
        <v>0</v>
      </c>
      <c r="AN264" s="301">
        <f>Plan!JE48</f>
        <v>0</v>
      </c>
      <c r="AO264" s="301">
        <f>Plan!JE49</f>
        <v>0</v>
      </c>
      <c r="AP264" s="301">
        <f>Plan!JE50</f>
        <v>0</v>
      </c>
      <c r="AQ264" s="301">
        <f>Plan!JE51</f>
        <v>0</v>
      </c>
      <c r="AR264" s="301">
        <f>Plan!JE52</f>
        <v>0</v>
      </c>
      <c r="AS264" s="301">
        <f>Plan!JE53</f>
        <v>0</v>
      </c>
      <c r="AT264" s="301">
        <f>Plan!JE54</f>
        <v>0</v>
      </c>
      <c r="AU264" s="301">
        <f>Plan!JE55</f>
        <v>0</v>
      </c>
      <c r="AV264" s="301">
        <f>Plan!JE56</f>
        <v>0</v>
      </c>
      <c r="AW264" s="301">
        <f>Plan!JE57</f>
        <v>0</v>
      </c>
      <c r="AX264" s="301">
        <f>Plan!JE58</f>
        <v>0</v>
      </c>
      <c r="AY264" s="301">
        <f>Plan!JE59</f>
        <v>0</v>
      </c>
      <c r="AZ264" s="301">
        <f>Plan!JE60</f>
        <v>0</v>
      </c>
      <c r="BA264" s="301">
        <f>Plan!JE61</f>
        <v>0</v>
      </c>
      <c r="BB264" s="301">
        <f>Plan!JE62</f>
        <v>0</v>
      </c>
      <c r="BC264" s="301">
        <f>Plan!JE63</f>
        <v>0</v>
      </c>
      <c r="BD264" s="301">
        <f>Plan!JE64</f>
        <v>0</v>
      </c>
    </row>
    <row r="265" spans="1:56" ht="6" customHeight="1" x14ac:dyDescent="0.25">
      <c r="A265"/>
      <c r="B265" s="297">
        <f>COUNTIF(Feiertage!$H$3:$H$164,F265)</f>
        <v>0</v>
      </c>
      <c r="C265" s="298">
        <f t="shared" si="13"/>
        <v>1</v>
      </c>
      <c r="D265" s="298">
        <f t="shared" si="14"/>
        <v>9</v>
      </c>
      <c r="E265" s="302" t="s">
        <v>174</v>
      </c>
      <c r="F265" s="300">
        <f t="shared" si="12"/>
        <v>42996</v>
      </c>
      <c r="G265" s="301">
        <f>Plan!JF15</f>
        <v>0</v>
      </c>
      <c r="H265" s="301">
        <f>Plan!JF16</f>
        <v>0</v>
      </c>
      <c r="I265" s="301">
        <f>Plan!JF17</f>
        <v>0</v>
      </c>
      <c r="J265" s="301">
        <f>Plan!JF18</f>
        <v>0</v>
      </c>
      <c r="K265" s="301">
        <f>Plan!JF19</f>
        <v>0</v>
      </c>
      <c r="L265" s="301">
        <f>Plan!JF20</f>
        <v>0</v>
      </c>
      <c r="M265" s="301">
        <f>Plan!JF21</f>
        <v>0</v>
      </c>
      <c r="N265" s="301">
        <f>Plan!JF22</f>
        <v>0</v>
      </c>
      <c r="O265" s="301">
        <f>Plan!JF23</f>
        <v>0</v>
      </c>
      <c r="P265" s="301">
        <f>Plan!JF24</f>
        <v>0</v>
      </c>
      <c r="Q265" s="301">
        <f>Plan!JF25</f>
        <v>0</v>
      </c>
      <c r="R265" s="301">
        <f>Plan!JF26</f>
        <v>0</v>
      </c>
      <c r="S265" s="301">
        <f>Plan!JF27</f>
        <v>0</v>
      </c>
      <c r="T265" s="301">
        <f>Plan!JF28</f>
        <v>0</v>
      </c>
      <c r="U265" s="301">
        <f>Plan!JF29</f>
        <v>0</v>
      </c>
      <c r="V265" s="301">
        <f>Plan!JF30</f>
        <v>0</v>
      </c>
      <c r="W265" s="301">
        <f>Plan!JF31</f>
        <v>0</v>
      </c>
      <c r="X265" s="301">
        <f>Plan!JF32</f>
        <v>0</v>
      </c>
      <c r="Y265" s="301">
        <f>Plan!JF33</f>
        <v>0</v>
      </c>
      <c r="Z265" s="301">
        <f>Plan!JF34</f>
        <v>0</v>
      </c>
      <c r="AA265" s="301">
        <f>Plan!JF35</f>
        <v>0</v>
      </c>
      <c r="AB265" s="301">
        <f>Plan!JF36</f>
        <v>0</v>
      </c>
      <c r="AC265" s="301">
        <f>Plan!JF37</f>
        <v>0</v>
      </c>
      <c r="AD265" s="301">
        <f>Plan!JF38</f>
        <v>0</v>
      </c>
      <c r="AE265" s="301">
        <f>Plan!JF39</f>
        <v>0</v>
      </c>
      <c r="AF265" s="301">
        <f>Plan!JF40</f>
        <v>0</v>
      </c>
      <c r="AG265" s="301">
        <f>Plan!JF41</f>
        <v>0</v>
      </c>
      <c r="AH265" s="301">
        <f>Plan!JF42</f>
        <v>0</v>
      </c>
      <c r="AI265" s="301">
        <f>Plan!JF43</f>
        <v>0</v>
      </c>
      <c r="AJ265" s="301">
        <f>Plan!JF44</f>
        <v>0</v>
      </c>
      <c r="AK265" s="301">
        <f>Plan!JF45</f>
        <v>0</v>
      </c>
      <c r="AL265" s="301">
        <f>Plan!JF46</f>
        <v>0</v>
      </c>
      <c r="AM265" s="301">
        <f>Plan!JF47</f>
        <v>0</v>
      </c>
      <c r="AN265" s="301">
        <f>Plan!JF48</f>
        <v>0</v>
      </c>
      <c r="AO265" s="301">
        <f>Plan!JF49</f>
        <v>0</v>
      </c>
      <c r="AP265" s="301">
        <f>Plan!JF50</f>
        <v>0</v>
      </c>
      <c r="AQ265" s="301">
        <f>Plan!JF51</f>
        <v>0</v>
      </c>
      <c r="AR265" s="301">
        <f>Plan!JF52</f>
        <v>0</v>
      </c>
      <c r="AS265" s="301">
        <f>Plan!JF53</f>
        <v>0</v>
      </c>
      <c r="AT265" s="301">
        <f>Plan!JF54</f>
        <v>0</v>
      </c>
      <c r="AU265" s="301">
        <f>Plan!JF55</f>
        <v>0</v>
      </c>
      <c r="AV265" s="301">
        <f>Plan!JF56</f>
        <v>0</v>
      </c>
      <c r="AW265" s="301">
        <f>Plan!JF57</f>
        <v>0</v>
      </c>
      <c r="AX265" s="301">
        <f>Plan!JF58</f>
        <v>0</v>
      </c>
      <c r="AY265" s="301">
        <f>Plan!JF59</f>
        <v>0</v>
      </c>
      <c r="AZ265" s="301">
        <f>Plan!JF60</f>
        <v>0</v>
      </c>
      <c r="BA265" s="301">
        <f>Plan!JF61</f>
        <v>0</v>
      </c>
      <c r="BB265" s="301">
        <f>Plan!JF62</f>
        <v>0</v>
      </c>
      <c r="BC265" s="301">
        <f>Plan!JF63</f>
        <v>0</v>
      </c>
      <c r="BD265" s="301">
        <f>Plan!JF64</f>
        <v>0</v>
      </c>
    </row>
    <row r="266" spans="1:56" ht="6" customHeight="1" x14ac:dyDescent="0.25">
      <c r="A266"/>
      <c r="B266" s="297">
        <f>COUNTIF(Feiertage!$H$3:$H$164,F266)</f>
        <v>0</v>
      </c>
      <c r="C266" s="298">
        <f t="shared" si="13"/>
        <v>2</v>
      </c>
      <c r="D266" s="298">
        <f t="shared" si="14"/>
        <v>9</v>
      </c>
      <c r="E266" s="302" t="s">
        <v>173</v>
      </c>
      <c r="F266" s="300">
        <f t="shared" si="12"/>
        <v>42997</v>
      </c>
      <c r="G266" s="301">
        <f>Plan!JG15</f>
        <v>0</v>
      </c>
      <c r="H266" s="301">
        <f>Plan!JG16</f>
        <v>0</v>
      </c>
      <c r="I266" s="301">
        <f>Plan!JG17</f>
        <v>0</v>
      </c>
      <c r="J266" s="301">
        <f>Plan!JG18</f>
        <v>0</v>
      </c>
      <c r="K266" s="301">
        <f>Plan!JG19</f>
        <v>0</v>
      </c>
      <c r="L266" s="301">
        <f>Plan!JG20</f>
        <v>0</v>
      </c>
      <c r="M266" s="301">
        <f>Plan!JG21</f>
        <v>0</v>
      </c>
      <c r="N266" s="301">
        <f>Plan!JG22</f>
        <v>0</v>
      </c>
      <c r="O266" s="301">
        <f>Plan!JG23</f>
        <v>0</v>
      </c>
      <c r="P266" s="301">
        <f>Plan!JG24</f>
        <v>0</v>
      </c>
      <c r="Q266" s="301">
        <f>Plan!JG25</f>
        <v>0</v>
      </c>
      <c r="R266" s="301">
        <f>Plan!JG26</f>
        <v>0</v>
      </c>
      <c r="S266" s="301">
        <f>Plan!JG27</f>
        <v>0</v>
      </c>
      <c r="T266" s="301">
        <f>Plan!JG28</f>
        <v>0</v>
      </c>
      <c r="U266" s="301">
        <f>Plan!JG29</f>
        <v>0</v>
      </c>
      <c r="V266" s="301">
        <f>Plan!JG30</f>
        <v>0</v>
      </c>
      <c r="W266" s="301">
        <f>Plan!JG31</f>
        <v>0</v>
      </c>
      <c r="X266" s="301">
        <f>Plan!JG32</f>
        <v>0</v>
      </c>
      <c r="Y266" s="301">
        <f>Plan!JG33</f>
        <v>0</v>
      </c>
      <c r="Z266" s="301">
        <f>Plan!JG34</f>
        <v>0</v>
      </c>
      <c r="AA266" s="301">
        <f>Plan!JG35</f>
        <v>0</v>
      </c>
      <c r="AB266" s="301">
        <f>Plan!JG36</f>
        <v>0</v>
      </c>
      <c r="AC266" s="301">
        <f>Plan!JG37</f>
        <v>0</v>
      </c>
      <c r="AD266" s="301">
        <f>Plan!JG38</f>
        <v>0</v>
      </c>
      <c r="AE266" s="301">
        <f>Plan!JG39</f>
        <v>0</v>
      </c>
      <c r="AF266" s="301">
        <f>Plan!JG40</f>
        <v>0</v>
      </c>
      <c r="AG266" s="301">
        <f>Plan!JG41</f>
        <v>0</v>
      </c>
      <c r="AH266" s="301">
        <f>Plan!JG42</f>
        <v>0</v>
      </c>
      <c r="AI266" s="301">
        <f>Plan!JG43</f>
        <v>0</v>
      </c>
      <c r="AJ266" s="301">
        <f>Plan!JG44</f>
        <v>0</v>
      </c>
      <c r="AK266" s="301">
        <f>Plan!JG45</f>
        <v>0</v>
      </c>
      <c r="AL266" s="301">
        <f>Plan!JG46</f>
        <v>0</v>
      </c>
      <c r="AM266" s="301">
        <f>Plan!JG47</f>
        <v>0</v>
      </c>
      <c r="AN266" s="301">
        <f>Plan!JG48</f>
        <v>0</v>
      </c>
      <c r="AO266" s="301">
        <f>Plan!JG49</f>
        <v>0</v>
      </c>
      <c r="AP266" s="301">
        <f>Plan!JG50</f>
        <v>0</v>
      </c>
      <c r="AQ266" s="301">
        <f>Plan!JG51</f>
        <v>0</v>
      </c>
      <c r="AR266" s="301">
        <f>Plan!JG52</f>
        <v>0</v>
      </c>
      <c r="AS266" s="301">
        <f>Plan!JG53</f>
        <v>0</v>
      </c>
      <c r="AT266" s="301">
        <f>Plan!JG54</f>
        <v>0</v>
      </c>
      <c r="AU266" s="301">
        <f>Plan!JG55</f>
        <v>0</v>
      </c>
      <c r="AV266" s="301">
        <f>Plan!JG56</f>
        <v>0</v>
      </c>
      <c r="AW266" s="301">
        <f>Plan!JG57</f>
        <v>0</v>
      </c>
      <c r="AX266" s="301">
        <f>Plan!JG58</f>
        <v>0</v>
      </c>
      <c r="AY266" s="301">
        <f>Plan!JG59</f>
        <v>0</v>
      </c>
      <c r="AZ266" s="301">
        <f>Plan!JG60</f>
        <v>0</v>
      </c>
      <c r="BA266" s="301">
        <f>Plan!JG61</f>
        <v>0</v>
      </c>
      <c r="BB266" s="301">
        <f>Plan!JG62</f>
        <v>0</v>
      </c>
      <c r="BC266" s="301">
        <f>Plan!JG63</f>
        <v>0</v>
      </c>
      <c r="BD266" s="301">
        <f>Plan!JG64</f>
        <v>0</v>
      </c>
    </row>
    <row r="267" spans="1:56" ht="6" customHeight="1" x14ac:dyDescent="0.25">
      <c r="A267"/>
      <c r="B267" s="297">
        <f>COUNTIF(Feiertage!$H$3:$H$164,F267)</f>
        <v>0</v>
      </c>
      <c r="C267" s="298">
        <f t="shared" si="13"/>
        <v>3</v>
      </c>
      <c r="D267" s="298">
        <f t="shared" si="14"/>
        <v>9</v>
      </c>
      <c r="E267" s="302" t="s">
        <v>171</v>
      </c>
      <c r="F267" s="300">
        <f t="shared" si="12"/>
        <v>42998</v>
      </c>
      <c r="G267" s="301">
        <f>Plan!JH15</f>
        <v>0</v>
      </c>
      <c r="H267" s="301">
        <f>Plan!JH16</f>
        <v>0</v>
      </c>
      <c r="I267" s="301">
        <f>Plan!JH17</f>
        <v>0</v>
      </c>
      <c r="J267" s="301">
        <f>Plan!JH18</f>
        <v>0</v>
      </c>
      <c r="K267" s="301">
        <f>Plan!JH19</f>
        <v>0</v>
      </c>
      <c r="L267" s="301">
        <f>Plan!JH20</f>
        <v>0</v>
      </c>
      <c r="M267" s="301">
        <f>Plan!JH21</f>
        <v>0</v>
      </c>
      <c r="N267" s="301">
        <f>Plan!JH22</f>
        <v>0</v>
      </c>
      <c r="O267" s="301">
        <f>Plan!JH23</f>
        <v>0</v>
      </c>
      <c r="P267" s="301">
        <f>Plan!JH24</f>
        <v>0</v>
      </c>
      <c r="Q267" s="301">
        <f>Plan!JH25</f>
        <v>0</v>
      </c>
      <c r="R267" s="301">
        <f>Plan!JH26</f>
        <v>0</v>
      </c>
      <c r="S267" s="301">
        <f>Plan!JH27</f>
        <v>0</v>
      </c>
      <c r="T267" s="301">
        <f>Plan!JH28</f>
        <v>0</v>
      </c>
      <c r="U267" s="301">
        <f>Plan!JH29</f>
        <v>0</v>
      </c>
      <c r="V267" s="301">
        <f>Plan!JH30</f>
        <v>0</v>
      </c>
      <c r="W267" s="301">
        <f>Plan!JH31</f>
        <v>0</v>
      </c>
      <c r="X267" s="301">
        <f>Plan!JH32</f>
        <v>0</v>
      </c>
      <c r="Y267" s="301">
        <f>Plan!JH33</f>
        <v>0</v>
      </c>
      <c r="Z267" s="301">
        <f>Plan!JH34</f>
        <v>0</v>
      </c>
      <c r="AA267" s="301">
        <f>Plan!JH35</f>
        <v>0</v>
      </c>
      <c r="AB267" s="301">
        <f>Plan!JH36</f>
        <v>0</v>
      </c>
      <c r="AC267" s="301">
        <f>Plan!JH37</f>
        <v>0</v>
      </c>
      <c r="AD267" s="301">
        <f>Plan!JH38</f>
        <v>0</v>
      </c>
      <c r="AE267" s="301">
        <f>Plan!JH39</f>
        <v>0</v>
      </c>
      <c r="AF267" s="301">
        <f>Plan!JH40</f>
        <v>0</v>
      </c>
      <c r="AG267" s="301">
        <f>Plan!JH41</f>
        <v>0</v>
      </c>
      <c r="AH267" s="301">
        <f>Plan!JH42</f>
        <v>0</v>
      </c>
      <c r="AI267" s="301">
        <f>Plan!JH43</f>
        <v>0</v>
      </c>
      <c r="AJ267" s="301">
        <f>Plan!JH44</f>
        <v>0</v>
      </c>
      <c r="AK267" s="301">
        <f>Plan!JH45</f>
        <v>0</v>
      </c>
      <c r="AL267" s="301">
        <f>Plan!JH46</f>
        <v>0</v>
      </c>
      <c r="AM267" s="301">
        <f>Plan!JH47</f>
        <v>0</v>
      </c>
      <c r="AN267" s="301">
        <f>Plan!JH48</f>
        <v>0</v>
      </c>
      <c r="AO267" s="301">
        <f>Plan!JH49</f>
        <v>0</v>
      </c>
      <c r="AP267" s="301">
        <f>Plan!JH50</f>
        <v>0</v>
      </c>
      <c r="AQ267" s="301">
        <f>Plan!JH51</f>
        <v>0</v>
      </c>
      <c r="AR267" s="301">
        <f>Plan!JH52</f>
        <v>0</v>
      </c>
      <c r="AS267" s="301">
        <f>Plan!JH53</f>
        <v>0</v>
      </c>
      <c r="AT267" s="301">
        <f>Plan!JH54</f>
        <v>0</v>
      </c>
      <c r="AU267" s="301">
        <f>Plan!JH55</f>
        <v>0</v>
      </c>
      <c r="AV267" s="301">
        <f>Plan!JH56</f>
        <v>0</v>
      </c>
      <c r="AW267" s="301">
        <f>Plan!JH57</f>
        <v>0</v>
      </c>
      <c r="AX267" s="301">
        <f>Plan!JH58</f>
        <v>0</v>
      </c>
      <c r="AY267" s="301">
        <f>Plan!JH59</f>
        <v>0</v>
      </c>
      <c r="AZ267" s="301">
        <f>Plan!JH60</f>
        <v>0</v>
      </c>
      <c r="BA267" s="301">
        <f>Plan!JH61</f>
        <v>0</v>
      </c>
      <c r="BB267" s="301">
        <f>Plan!JH62</f>
        <v>0</v>
      </c>
      <c r="BC267" s="301">
        <f>Plan!JH63</f>
        <v>0</v>
      </c>
      <c r="BD267" s="301">
        <f>Plan!JH64</f>
        <v>0</v>
      </c>
    </row>
    <row r="268" spans="1:56" ht="6" customHeight="1" x14ac:dyDescent="0.25">
      <c r="A268"/>
      <c r="B268" s="297">
        <f>COUNTIF(Feiertage!$H$3:$H$164,F268)</f>
        <v>0</v>
      </c>
      <c r="C268" s="298">
        <f t="shared" si="13"/>
        <v>4</v>
      </c>
      <c r="D268" s="298">
        <f t="shared" si="14"/>
        <v>9</v>
      </c>
      <c r="E268" s="302"/>
      <c r="F268" s="300">
        <f t="shared" si="12"/>
        <v>42999</v>
      </c>
      <c r="G268" s="301">
        <f>Plan!JI15</f>
        <v>0</v>
      </c>
      <c r="H268" s="301">
        <f>Plan!JI16</f>
        <v>0</v>
      </c>
      <c r="I268" s="301">
        <f>Plan!JI17</f>
        <v>0</v>
      </c>
      <c r="J268" s="301">
        <f>Plan!JI18</f>
        <v>0</v>
      </c>
      <c r="K268" s="301">
        <f>Plan!JI19</f>
        <v>0</v>
      </c>
      <c r="L268" s="301">
        <f>Plan!JI20</f>
        <v>0</v>
      </c>
      <c r="M268" s="301">
        <f>Plan!JI21</f>
        <v>0</v>
      </c>
      <c r="N268" s="301">
        <f>Plan!JI22</f>
        <v>0</v>
      </c>
      <c r="O268" s="301">
        <f>Plan!JI23</f>
        <v>0</v>
      </c>
      <c r="P268" s="301">
        <f>Plan!JI24</f>
        <v>0</v>
      </c>
      <c r="Q268" s="301">
        <f>Plan!JI25</f>
        <v>0</v>
      </c>
      <c r="R268" s="301">
        <f>Plan!JI26</f>
        <v>0</v>
      </c>
      <c r="S268" s="301">
        <f>Plan!JI27</f>
        <v>0</v>
      </c>
      <c r="T268" s="301">
        <f>Plan!JI28</f>
        <v>0</v>
      </c>
      <c r="U268" s="301">
        <f>Plan!JI29</f>
        <v>0</v>
      </c>
      <c r="V268" s="301">
        <f>Plan!JI30</f>
        <v>0</v>
      </c>
      <c r="W268" s="301">
        <f>Plan!JI31</f>
        <v>0</v>
      </c>
      <c r="X268" s="301">
        <f>Plan!JI32</f>
        <v>0</v>
      </c>
      <c r="Y268" s="301">
        <f>Plan!JI33</f>
        <v>0</v>
      </c>
      <c r="Z268" s="301">
        <f>Plan!JI34</f>
        <v>0</v>
      </c>
      <c r="AA268" s="301">
        <f>Plan!JI35</f>
        <v>0</v>
      </c>
      <c r="AB268" s="301">
        <f>Plan!JI36</f>
        <v>0</v>
      </c>
      <c r="AC268" s="301">
        <f>Plan!JI37</f>
        <v>0</v>
      </c>
      <c r="AD268" s="301">
        <f>Plan!JI38</f>
        <v>0</v>
      </c>
      <c r="AE268" s="301">
        <f>Plan!JI39</f>
        <v>0</v>
      </c>
      <c r="AF268" s="301">
        <f>Plan!JI40</f>
        <v>0</v>
      </c>
      <c r="AG268" s="301">
        <f>Plan!JI41</f>
        <v>0</v>
      </c>
      <c r="AH268" s="301">
        <f>Plan!JI42</f>
        <v>0</v>
      </c>
      <c r="AI268" s="301">
        <f>Plan!JI43</f>
        <v>0</v>
      </c>
      <c r="AJ268" s="301">
        <f>Plan!JI44</f>
        <v>0</v>
      </c>
      <c r="AK268" s="301">
        <f>Plan!JI45</f>
        <v>0</v>
      </c>
      <c r="AL268" s="301">
        <f>Plan!JI46</f>
        <v>0</v>
      </c>
      <c r="AM268" s="301">
        <f>Plan!JI47</f>
        <v>0</v>
      </c>
      <c r="AN268" s="301">
        <f>Plan!JI48</f>
        <v>0</v>
      </c>
      <c r="AO268" s="301">
        <f>Plan!JI49</f>
        <v>0</v>
      </c>
      <c r="AP268" s="301">
        <f>Plan!JI50</f>
        <v>0</v>
      </c>
      <c r="AQ268" s="301">
        <f>Plan!JI51</f>
        <v>0</v>
      </c>
      <c r="AR268" s="301">
        <f>Plan!JI52</f>
        <v>0</v>
      </c>
      <c r="AS268" s="301">
        <f>Plan!JI53</f>
        <v>0</v>
      </c>
      <c r="AT268" s="301">
        <f>Plan!JI54</f>
        <v>0</v>
      </c>
      <c r="AU268" s="301">
        <f>Plan!JI55</f>
        <v>0</v>
      </c>
      <c r="AV268" s="301">
        <f>Plan!JI56</f>
        <v>0</v>
      </c>
      <c r="AW268" s="301">
        <f>Plan!JI57</f>
        <v>0</v>
      </c>
      <c r="AX268" s="301">
        <f>Plan!JI58</f>
        <v>0</v>
      </c>
      <c r="AY268" s="301">
        <f>Plan!JI59</f>
        <v>0</v>
      </c>
      <c r="AZ268" s="301">
        <f>Plan!JI60</f>
        <v>0</v>
      </c>
      <c r="BA268" s="301">
        <f>Plan!JI61</f>
        <v>0</v>
      </c>
      <c r="BB268" s="301">
        <f>Plan!JI62</f>
        <v>0</v>
      </c>
      <c r="BC268" s="301">
        <f>Plan!JI63</f>
        <v>0</v>
      </c>
      <c r="BD268" s="301">
        <f>Plan!JI64</f>
        <v>0</v>
      </c>
    </row>
    <row r="269" spans="1:56" ht="6" customHeight="1" x14ac:dyDescent="0.25">
      <c r="A269"/>
      <c r="B269" s="297">
        <f>COUNTIF(Feiertage!$H$3:$H$164,F269)</f>
        <v>0</v>
      </c>
      <c r="C269" s="298">
        <f t="shared" si="13"/>
        <v>5</v>
      </c>
      <c r="D269" s="298">
        <f t="shared" si="14"/>
        <v>9</v>
      </c>
      <c r="E269" s="302"/>
      <c r="F269" s="300">
        <f t="shared" si="12"/>
        <v>43000</v>
      </c>
      <c r="G269" s="301">
        <f>Plan!JJ15</f>
        <v>0</v>
      </c>
      <c r="H269" s="301">
        <f>Plan!JJ16</f>
        <v>0</v>
      </c>
      <c r="I269" s="301">
        <f>Plan!JJ17</f>
        <v>0</v>
      </c>
      <c r="J269" s="301">
        <f>Plan!JJ18</f>
        <v>0</v>
      </c>
      <c r="K269" s="301">
        <f>Plan!JJ19</f>
        <v>0</v>
      </c>
      <c r="L269" s="301">
        <f>Plan!JJ20</f>
        <v>0</v>
      </c>
      <c r="M269" s="301">
        <f>Plan!JJ21</f>
        <v>0</v>
      </c>
      <c r="N269" s="301">
        <f>Plan!JJ22</f>
        <v>0</v>
      </c>
      <c r="O269" s="301">
        <f>Plan!JJ23</f>
        <v>0</v>
      </c>
      <c r="P269" s="301">
        <f>Plan!JJ24</f>
        <v>0</v>
      </c>
      <c r="Q269" s="301">
        <f>Plan!JJ25</f>
        <v>0</v>
      </c>
      <c r="R269" s="301">
        <f>Plan!JJ26</f>
        <v>0</v>
      </c>
      <c r="S269" s="301">
        <f>Plan!JJ27</f>
        <v>0</v>
      </c>
      <c r="T269" s="301">
        <f>Plan!JJ28</f>
        <v>0</v>
      </c>
      <c r="U269" s="301">
        <f>Plan!JJ29</f>
        <v>0</v>
      </c>
      <c r="V269" s="301">
        <f>Plan!JJ30</f>
        <v>0</v>
      </c>
      <c r="W269" s="301">
        <f>Plan!JJ31</f>
        <v>0</v>
      </c>
      <c r="X269" s="301">
        <f>Plan!JJ32</f>
        <v>0</v>
      </c>
      <c r="Y269" s="301">
        <f>Plan!JJ33</f>
        <v>0</v>
      </c>
      <c r="Z269" s="301">
        <f>Plan!JJ34</f>
        <v>0</v>
      </c>
      <c r="AA269" s="301">
        <f>Plan!JJ35</f>
        <v>0</v>
      </c>
      <c r="AB269" s="301">
        <f>Plan!JJ36</f>
        <v>0</v>
      </c>
      <c r="AC269" s="301">
        <f>Plan!JJ37</f>
        <v>0</v>
      </c>
      <c r="AD269" s="301">
        <f>Plan!JJ38</f>
        <v>0</v>
      </c>
      <c r="AE269" s="301">
        <f>Plan!JJ39</f>
        <v>0</v>
      </c>
      <c r="AF269" s="301">
        <f>Plan!JJ40</f>
        <v>0</v>
      </c>
      <c r="AG269" s="301">
        <f>Plan!JJ41</f>
        <v>0</v>
      </c>
      <c r="AH269" s="301">
        <f>Plan!JJ42</f>
        <v>0</v>
      </c>
      <c r="AI269" s="301">
        <f>Plan!JJ43</f>
        <v>0</v>
      </c>
      <c r="AJ269" s="301">
        <f>Plan!JJ44</f>
        <v>0</v>
      </c>
      <c r="AK269" s="301">
        <f>Plan!JJ45</f>
        <v>0</v>
      </c>
      <c r="AL269" s="301">
        <f>Plan!JJ46</f>
        <v>0</v>
      </c>
      <c r="AM269" s="301">
        <f>Plan!JJ47</f>
        <v>0</v>
      </c>
      <c r="AN269" s="301">
        <f>Plan!JJ48</f>
        <v>0</v>
      </c>
      <c r="AO269" s="301">
        <f>Plan!JJ49</f>
        <v>0</v>
      </c>
      <c r="AP269" s="301">
        <f>Plan!JJ50</f>
        <v>0</v>
      </c>
      <c r="AQ269" s="301">
        <f>Plan!JJ51</f>
        <v>0</v>
      </c>
      <c r="AR269" s="301">
        <f>Plan!JJ52</f>
        <v>0</v>
      </c>
      <c r="AS269" s="301">
        <f>Plan!JJ53</f>
        <v>0</v>
      </c>
      <c r="AT269" s="301">
        <f>Plan!JJ54</f>
        <v>0</v>
      </c>
      <c r="AU269" s="301">
        <f>Plan!JJ55</f>
        <v>0</v>
      </c>
      <c r="AV269" s="301">
        <f>Plan!JJ56</f>
        <v>0</v>
      </c>
      <c r="AW269" s="301">
        <f>Plan!JJ57</f>
        <v>0</v>
      </c>
      <c r="AX269" s="301">
        <f>Plan!JJ58</f>
        <v>0</v>
      </c>
      <c r="AY269" s="301">
        <f>Plan!JJ59</f>
        <v>0</v>
      </c>
      <c r="AZ269" s="301">
        <f>Plan!JJ60</f>
        <v>0</v>
      </c>
      <c r="BA269" s="301">
        <f>Plan!JJ61</f>
        <v>0</v>
      </c>
      <c r="BB269" s="301">
        <f>Plan!JJ62</f>
        <v>0</v>
      </c>
      <c r="BC269" s="301">
        <f>Plan!JJ63</f>
        <v>0</v>
      </c>
      <c r="BD269" s="301">
        <f>Plan!JJ64</f>
        <v>0</v>
      </c>
    </row>
    <row r="270" spans="1:56" ht="6" customHeight="1" x14ac:dyDescent="0.25">
      <c r="A270"/>
      <c r="B270" s="297">
        <f>COUNTIF(Feiertage!$H$3:$H$164,F270)</f>
        <v>0</v>
      </c>
      <c r="C270" s="298">
        <f t="shared" si="13"/>
        <v>6</v>
      </c>
      <c r="D270" s="298">
        <f t="shared" si="14"/>
        <v>9</v>
      </c>
      <c r="E270" s="302"/>
      <c r="F270" s="300">
        <f t="shared" si="12"/>
        <v>43001</v>
      </c>
      <c r="G270" s="301">
        <f>Plan!JK15</f>
        <v>0</v>
      </c>
      <c r="H270" s="301">
        <f>Plan!JK16</f>
        <v>0</v>
      </c>
      <c r="I270" s="301">
        <f>Plan!JK17</f>
        <v>0</v>
      </c>
      <c r="J270" s="301">
        <f>Plan!JK18</f>
        <v>0</v>
      </c>
      <c r="K270" s="301">
        <f>Plan!JK19</f>
        <v>0</v>
      </c>
      <c r="L270" s="301">
        <f>Plan!JK20</f>
        <v>0</v>
      </c>
      <c r="M270" s="301">
        <f>Plan!JK21</f>
        <v>0</v>
      </c>
      <c r="N270" s="301">
        <f>Plan!JK22</f>
        <v>0</v>
      </c>
      <c r="O270" s="301">
        <f>Plan!JK23</f>
        <v>0</v>
      </c>
      <c r="P270" s="301">
        <f>Plan!JK24</f>
        <v>0</v>
      </c>
      <c r="Q270" s="301">
        <f>Plan!JK25</f>
        <v>0</v>
      </c>
      <c r="R270" s="301">
        <f>Plan!JK26</f>
        <v>0</v>
      </c>
      <c r="S270" s="301">
        <f>Plan!JK27</f>
        <v>0</v>
      </c>
      <c r="T270" s="301">
        <f>Plan!JK28</f>
        <v>0</v>
      </c>
      <c r="U270" s="301">
        <f>Plan!JK29</f>
        <v>0</v>
      </c>
      <c r="V270" s="301">
        <f>Plan!JK30</f>
        <v>0</v>
      </c>
      <c r="W270" s="301">
        <f>Plan!JK31</f>
        <v>0</v>
      </c>
      <c r="X270" s="301">
        <f>Plan!JK32</f>
        <v>0</v>
      </c>
      <c r="Y270" s="301">
        <f>Plan!JK33</f>
        <v>0</v>
      </c>
      <c r="Z270" s="301">
        <f>Plan!JK34</f>
        <v>0</v>
      </c>
      <c r="AA270" s="301">
        <f>Plan!JK35</f>
        <v>0</v>
      </c>
      <c r="AB270" s="301">
        <f>Plan!JK36</f>
        <v>0</v>
      </c>
      <c r="AC270" s="301">
        <f>Plan!JK37</f>
        <v>0</v>
      </c>
      <c r="AD270" s="301">
        <f>Plan!JK38</f>
        <v>0</v>
      </c>
      <c r="AE270" s="301">
        <f>Plan!JK39</f>
        <v>0</v>
      </c>
      <c r="AF270" s="301">
        <f>Plan!JK40</f>
        <v>0</v>
      </c>
      <c r="AG270" s="301">
        <f>Plan!JK41</f>
        <v>0</v>
      </c>
      <c r="AH270" s="301">
        <f>Plan!JK42</f>
        <v>0</v>
      </c>
      <c r="AI270" s="301">
        <f>Plan!JK43</f>
        <v>0</v>
      </c>
      <c r="AJ270" s="301">
        <f>Plan!JK44</f>
        <v>0</v>
      </c>
      <c r="AK270" s="301">
        <f>Plan!JK45</f>
        <v>0</v>
      </c>
      <c r="AL270" s="301">
        <f>Plan!JK46</f>
        <v>0</v>
      </c>
      <c r="AM270" s="301">
        <f>Plan!JK47</f>
        <v>0</v>
      </c>
      <c r="AN270" s="301">
        <f>Plan!JK48</f>
        <v>0</v>
      </c>
      <c r="AO270" s="301">
        <f>Plan!JK49</f>
        <v>0</v>
      </c>
      <c r="AP270" s="301">
        <f>Plan!JK50</f>
        <v>0</v>
      </c>
      <c r="AQ270" s="301">
        <f>Plan!JK51</f>
        <v>0</v>
      </c>
      <c r="AR270" s="301">
        <f>Plan!JK52</f>
        <v>0</v>
      </c>
      <c r="AS270" s="301">
        <f>Plan!JK53</f>
        <v>0</v>
      </c>
      <c r="AT270" s="301">
        <f>Plan!JK54</f>
        <v>0</v>
      </c>
      <c r="AU270" s="301">
        <f>Plan!JK55</f>
        <v>0</v>
      </c>
      <c r="AV270" s="301">
        <f>Plan!JK56</f>
        <v>0</v>
      </c>
      <c r="AW270" s="301">
        <f>Plan!JK57</f>
        <v>0</v>
      </c>
      <c r="AX270" s="301">
        <f>Plan!JK58</f>
        <v>0</v>
      </c>
      <c r="AY270" s="301">
        <f>Plan!JK59</f>
        <v>0</v>
      </c>
      <c r="AZ270" s="301">
        <f>Plan!JK60</f>
        <v>0</v>
      </c>
      <c r="BA270" s="301">
        <f>Plan!JK61</f>
        <v>0</v>
      </c>
      <c r="BB270" s="301">
        <f>Plan!JK62</f>
        <v>0</v>
      </c>
      <c r="BC270" s="301">
        <f>Plan!JK63</f>
        <v>0</v>
      </c>
      <c r="BD270" s="301">
        <f>Plan!JK64</f>
        <v>0</v>
      </c>
    </row>
    <row r="271" spans="1:56" ht="6" customHeight="1" x14ac:dyDescent="0.25">
      <c r="A271"/>
      <c r="B271" s="297">
        <f>COUNTIF(Feiertage!$H$3:$H$164,F271)</f>
        <v>0</v>
      </c>
      <c r="C271" s="298">
        <f t="shared" si="13"/>
        <v>7</v>
      </c>
      <c r="D271" s="298">
        <f t="shared" si="14"/>
        <v>9</v>
      </c>
      <c r="E271" s="302"/>
      <c r="F271" s="300">
        <f t="shared" si="12"/>
        <v>43002</v>
      </c>
      <c r="G271" s="301">
        <f>Plan!JL15</f>
        <v>0</v>
      </c>
      <c r="H271" s="301">
        <f>Plan!JL16</f>
        <v>0</v>
      </c>
      <c r="I271" s="301">
        <f>Plan!JL17</f>
        <v>0</v>
      </c>
      <c r="J271" s="301">
        <f>Plan!JL18</f>
        <v>0</v>
      </c>
      <c r="K271" s="301">
        <f>Plan!JL19</f>
        <v>0</v>
      </c>
      <c r="L271" s="301">
        <f>Plan!JL20</f>
        <v>0</v>
      </c>
      <c r="M271" s="301">
        <f>Plan!JL21</f>
        <v>0</v>
      </c>
      <c r="N271" s="301">
        <f>Plan!JL22</f>
        <v>0</v>
      </c>
      <c r="O271" s="301">
        <f>Plan!JL23</f>
        <v>0</v>
      </c>
      <c r="P271" s="301">
        <f>Plan!JL24</f>
        <v>0</v>
      </c>
      <c r="Q271" s="301">
        <f>Plan!JL25</f>
        <v>0</v>
      </c>
      <c r="R271" s="301">
        <f>Plan!JL26</f>
        <v>0</v>
      </c>
      <c r="S271" s="301">
        <f>Plan!JL27</f>
        <v>0</v>
      </c>
      <c r="T271" s="301">
        <f>Plan!JL28</f>
        <v>0</v>
      </c>
      <c r="U271" s="301">
        <f>Plan!JL29</f>
        <v>0</v>
      </c>
      <c r="V271" s="301">
        <f>Plan!JL30</f>
        <v>0</v>
      </c>
      <c r="W271" s="301">
        <f>Plan!JL31</f>
        <v>0</v>
      </c>
      <c r="X271" s="301">
        <f>Plan!JL32</f>
        <v>0</v>
      </c>
      <c r="Y271" s="301">
        <f>Plan!JL33</f>
        <v>0</v>
      </c>
      <c r="Z271" s="301">
        <f>Plan!JL34</f>
        <v>0</v>
      </c>
      <c r="AA271" s="301">
        <f>Plan!JL35</f>
        <v>0</v>
      </c>
      <c r="AB271" s="301">
        <f>Plan!JL36</f>
        <v>0</v>
      </c>
      <c r="AC271" s="301">
        <f>Plan!JL37</f>
        <v>0</v>
      </c>
      <c r="AD271" s="301">
        <f>Plan!JL38</f>
        <v>0</v>
      </c>
      <c r="AE271" s="301">
        <f>Plan!JL39</f>
        <v>0</v>
      </c>
      <c r="AF271" s="301">
        <f>Plan!JL40</f>
        <v>0</v>
      </c>
      <c r="AG271" s="301">
        <f>Plan!JL41</f>
        <v>0</v>
      </c>
      <c r="AH271" s="301">
        <f>Plan!JL42</f>
        <v>0</v>
      </c>
      <c r="AI271" s="301">
        <f>Plan!JL43</f>
        <v>0</v>
      </c>
      <c r="AJ271" s="301">
        <f>Plan!JL44</f>
        <v>0</v>
      </c>
      <c r="AK271" s="301">
        <f>Plan!JL45</f>
        <v>0</v>
      </c>
      <c r="AL271" s="301">
        <f>Plan!JL46</f>
        <v>0</v>
      </c>
      <c r="AM271" s="301">
        <f>Plan!JL47</f>
        <v>0</v>
      </c>
      <c r="AN271" s="301">
        <f>Plan!JL48</f>
        <v>0</v>
      </c>
      <c r="AO271" s="301">
        <f>Plan!JL49</f>
        <v>0</v>
      </c>
      <c r="AP271" s="301">
        <f>Plan!JL50</f>
        <v>0</v>
      </c>
      <c r="AQ271" s="301">
        <f>Plan!JL51</f>
        <v>0</v>
      </c>
      <c r="AR271" s="301">
        <f>Plan!JL52</f>
        <v>0</v>
      </c>
      <c r="AS271" s="301">
        <f>Plan!JL53</f>
        <v>0</v>
      </c>
      <c r="AT271" s="301">
        <f>Plan!JL54</f>
        <v>0</v>
      </c>
      <c r="AU271" s="301">
        <f>Plan!JL55</f>
        <v>0</v>
      </c>
      <c r="AV271" s="301">
        <f>Plan!JL56</f>
        <v>0</v>
      </c>
      <c r="AW271" s="301">
        <f>Plan!JL57</f>
        <v>0</v>
      </c>
      <c r="AX271" s="301">
        <f>Plan!JL58</f>
        <v>0</v>
      </c>
      <c r="AY271" s="301">
        <f>Plan!JL59</f>
        <v>0</v>
      </c>
      <c r="AZ271" s="301">
        <f>Plan!JL60</f>
        <v>0</v>
      </c>
      <c r="BA271" s="301">
        <f>Plan!JL61</f>
        <v>0</v>
      </c>
      <c r="BB271" s="301">
        <f>Plan!JL62</f>
        <v>0</v>
      </c>
      <c r="BC271" s="301">
        <f>Plan!JL63</f>
        <v>0</v>
      </c>
      <c r="BD271" s="301">
        <f>Plan!JL64</f>
        <v>0</v>
      </c>
    </row>
    <row r="272" spans="1:56" ht="6" customHeight="1" x14ac:dyDescent="0.25">
      <c r="A272"/>
      <c r="B272" s="297">
        <f>COUNTIF(Feiertage!$H$3:$H$164,F272)</f>
        <v>0</v>
      </c>
      <c r="C272" s="298">
        <f t="shared" si="13"/>
        <v>1</v>
      </c>
      <c r="D272" s="298">
        <f t="shared" si="14"/>
        <v>9</v>
      </c>
      <c r="E272" s="302"/>
      <c r="F272" s="300">
        <f t="shared" si="12"/>
        <v>43003</v>
      </c>
      <c r="G272" s="301">
        <f>Plan!JM15</f>
        <v>0</v>
      </c>
      <c r="H272" s="301">
        <f>Plan!JM16</f>
        <v>0</v>
      </c>
      <c r="I272" s="301">
        <f>Plan!JM17</f>
        <v>0</v>
      </c>
      <c r="J272" s="301">
        <f>Plan!JM18</f>
        <v>0</v>
      </c>
      <c r="K272" s="301">
        <f>Plan!JM19</f>
        <v>0</v>
      </c>
      <c r="L272" s="301">
        <f>Plan!JM20</f>
        <v>0</v>
      </c>
      <c r="M272" s="301">
        <f>Plan!JM21</f>
        <v>0</v>
      </c>
      <c r="N272" s="301">
        <f>Plan!JM22</f>
        <v>0</v>
      </c>
      <c r="O272" s="301">
        <f>Plan!JM23</f>
        <v>0</v>
      </c>
      <c r="P272" s="301">
        <f>Plan!JM24</f>
        <v>0</v>
      </c>
      <c r="Q272" s="301">
        <f>Plan!JM25</f>
        <v>0</v>
      </c>
      <c r="R272" s="301">
        <f>Plan!JM26</f>
        <v>0</v>
      </c>
      <c r="S272" s="301">
        <f>Plan!JM27</f>
        <v>0</v>
      </c>
      <c r="T272" s="301">
        <f>Plan!JM28</f>
        <v>0</v>
      </c>
      <c r="U272" s="301">
        <f>Plan!JM29</f>
        <v>0</v>
      </c>
      <c r="V272" s="301">
        <f>Plan!JM30</f>
        <v>0</v>
      </c>
      <c r="W272" s="301">
        <f>Plan!JM31</f>
        <v>0</v>
      </c>
      <c r="X272" s="301">
        <f>Plan!JM32</f>
        <v>0</v>
      </c>
      <c r="Y272" s="301">
        <f>Plan!JM33</f>
        <v>0</v>
      </c>
      <c r="Z272" s="301">
        <f>Plan!JM34</f>
        <v>0</v>
      </c>
      <c r="AA272" s="301">
        <f>Plan!JM35</f>
        <v>0</v>
      </c>
      <c r="AB272" s="301">
        <f>Plan!JM36</f>
        <v>0</v>
      </c>
      <c r="AC272" s="301">
        <f>Plan!JM37</f>
        <v>0</v>
      </c>
      <c r="AD272" s="301">
        <f>Plan!JM38</f>
        <v>0</v>
      </c>
      <c r="AE272" s="301">
        <f>Plan!JM39</f>
        <v>0</v>
      </c>
      <c r="AF272" s="301">
        <f>Plan!JM40</f>
        <v>0</v>
      </c>
      <c r="AG272" s="301">
        <f>Plan!JM41</f>
        <v>0</v>
      </c>
      <c r="AH272" s="301">
        <f>Plan!JM42</f>
        <v>0</v>
      </c>
      <c r="AI272" s="301">
        <f>Plan!JM43</f>
        <v>0</v>
      </c>
      <c r="AJ272" s="301">
        <f>Plan!JM44</f>
        <v>0</v>
      </c>
      <c r="AK272" s="301">
        <f>Plan!JM45</f>
        <v>0</v>
      </c>
      <c r="AL272" s="301">
        <f>Plan!JM46</f>
        <v>0</v>
      </c>
      <c r="AM272" s="301">
        <f>Plan!JM47</f>
        <v>0</v>
      </c>
      <c r="AN272" s="301">
        <f>Plan!JM48</f>
        <v>0</v>
      </c>
      <c r="AO272" s="301">
        <f>Plan!JM49</f>
        <v>0</v>
      </c>
      <c r="AP272" s="301">
        <f>Plan!JM50</f>
        <v>0</v>
      </c>
      <c r="AQ272" s="301">
        <f>Plan!JM51</f>
        <v>0</v>
      </c>
      <c r="AR272" s="301">
        <f>Plan!JM52</f>
        <v>0</v>
      </c>
      <c r="AS272" s="301">
        <f>Plan!JM53</f>
        <v>0</v>
      </c>
      <c r="AT272" s="301">
        <f>Plan!JM54</f>
        <v>0</v>
      </c>
      <c r="AU272" s="301">
        <f>Plan!JM55</f>
        <v>0</v>
      </c>
      <c r="AV272" s="301">
        <f>Plan!JM56</f>
        <v>0</v>
      </c>
      <c r="AW272" s="301">
        <f>Plan!JM57</f>
        <v>0</v>
      </c>
      <c r="AX272" s="301">
        <f>Plan!JM58</f>
        <v>0</v>
      </c>
      <c r="AY272" s="301">
        <f>Plan!JM59</f>
        <v>0</v>
      </c>
      <c r="AZ272" s="301">
        <f>Plan!JM60</f>
        <v>0</v>
      </c>
      <c r="BA272" s="301">
        <f>Plan!JM61</f>
        <v>0</v>
      </c>
      <c r="BB272" s="301">
        <f>Plan!JM62</f>
        <v>0</v>
      </c>
      <c r="BC272" s="301">
        <f>Plan!JM63</f>
        <v>0</v>
      </c>
      <c r="BD272" s="301">
        <f>Plan!JM64</f>
        <v>0</v>
      </c>
    </row>
    <row r="273" spans="1:56" ht="6" customHeight="1" x14ac:dyDescent="0.25">
      <c r="A273"/>
      <c r="B273" s="297">
        <f>COUNTIF(Feiertage!$H$3:$H$164,F273)</f>
        <v>0</v>
      </c>
      <c r="C273" s="298">
        <f t="shared" si="13"/>
        <v>2</v>
      </c>
      <c r="D273" s="298">
        <f t="shared" si="14"/>
        <v>9</v>
      </c>
      <c r="E273" s="302"/>
      <c r="F273" s="300">
        <f t="shared" si="12"/>
        <v>43004</v>
      </c>
      <c r="G273" s="301">
        <f>Plan!JN15</f>
        <v>0</v>
      </c>
      <c r="H273" s="301">
        <f>Plan!JN16</f>
        <v>0</v>
      </c>
      <c r="I273" s="301">
        <f>Plan!JN17</f>
        <v>0</v>
      </c>
      <c r="J273" s="301">
        <f>Plan!JN18</f>
        <v>0</v>
      </c>
      <c r="K273" s="301">
        <f>Plan!JN19</f>
        <v>0</v>
      </c>
      <c r="L273" s="301">
        <f>Plan!JN20</f>
        <v>0</v>
      </c>
      <c r="M273" s="301">
        <f>Plan!JN21</f>
        <v>0</v>
      </c>
      <c r="N273" s="301">
        <f>Plan!JN22</f>
        <v>0</v>
      </c>
      <c r="O273" s="301">
        <f>Plan!JN23</f>
        <v>0</v>
      </c>
      <c r="P273" s="301">
        <f>Plan!JN24</f>
        <v>0</v>
      </c>
      <c r="Q273" s="301">
        <f>Plan!JN25</f>
        <v>0</v>
      </c>
      <c r="R273" s="301">
        <f>Plan!JN26</f>
        <v>0</v>
      </c>
      <c r="S273" s="301">
        <f>Plan!JN27</f>
        <v>0</v>
      </c>
      <c r="T273" s="301">
        <f>Plan!JN28</f>
        <v>0</v>
      </c>
      <c r="U273" s="301">
        <f>Plan!JN29</f>
        <v>0</v>
      </c>
      <c r="V273" s="301">
        <f>Plan!JN30</f>
        <v>0</v>
      </c>
      <c r="W273" s="301">
        <f>Plan!JN31</f>
        <v>0</v>
      </c>
      <c r="X273" s="301">
        <f>Plan!JN32</f>
        <v>0</v>
      </c>
      <c r="Y273" s="301">
        <f>Plan!JN33</f>
        <v>0</v>
      </c>
      <c r="Z273" s="301">
        <f>Plan!JN34</f>
        <v>0</v>
      </c>
      <c r="AA273" s="301">
        <f>Plan!JN35</f>
        <v>0</v>
      </c>
      <c r="AB273" s="301">
        <f>Plan!JN36</f>
        <v>0</v>
      </c>
      <c r="AC273" s="301">
        <f>Plan!JN37</f>
        <v>0</v>
      </c>
      <c r="AD273" s="301">
        <f>Plan!JN38</f>
        <v>0</v>
      </c>
      <c r="AE273" s="301">
        <f>Plan!JN39</f>
        <v>0</v>
      </c>
      <c r="AF273" s="301">
        <f>Plan!JN40</f>
        <v>0</v>
      </c>
      <c r="AG273" s="301">
        <f>Plan!JN41</f>
        <v>0</v>
      </c>
      <c r="AH273" s="301">
        <f>Plan!JN42</f>
        <v>0</v>
      </c>
      <c r="AI273" s="301">
        <f>Plan!JN43</f>
        <v>0</v>
      </c>
      <c r="AJ273" s="301">
        <f>Plan!JN44</f>
        <v>0</v>
      </c>
      <c r="AK273" s="301">
        <f>Plan!JN45</f>
        <v>0</v>
      </c>
      <c r="AL273" s="301">
        <f>Plan!JN46</f>
        <v>0</v>
      </c>
      <c r="AM273" s="301">
        <f>Plan!JN47</f>
        <v>0</v>
      </c>
      <c r="AN273" s="301">
        <f>Plan!JN48</f>
        <v>0</v>
      </c>
      <c r="AO273" s="301">
        <f>Plan!JN49</f>
        <v>0</v>
      </c>
      <c r="AP273" s="301">
        <f>Plan!JN50</f>
        <v>0</v>
      </c>
      <c r="AQ273" s="301">
        <f>Plan!JN51</f>
        <v>0</v>
      </c>
      <c r="AR273" s="301">
        <f>Plan!JN52</f>
        <v>0</v>
      </c>
      <c r="AS273" s="301">
        <f>Plan!JN53</f>
        <v>0</v>
      </c>
      <c r="AT273" s="301">
        <f>Plan!JN54</f>
        <v>0</v>
      </c>
      <c r="AU273" s="301">
        <f>Plan!JN55</f>
        <v>0</v>
      </c>
      <c r="AV273" s="301">
        <f>Plan!JN56</f>
        <v>0</v>
      </c>
      <c r="AW273" s="301">
        <f>Plan!JN57</f>
        <v>0</v>
      </c>
      <c r="AX273" s="301">
        <f>Plan!JN58</f>
        <v>0</v>
      </c>
      <c r="AY273" s="301">
        <f>Plan!JN59</f>
        <v>0</v>
      </c>
      <c r="AZ273" s="301">
        <f>Plan!JN60</f>
        <v>0</v>
      </c>
      <c r="BA273" s="301">
        <f>Plan!JN61</f>
        <v>0</v>
      </c>
      <c r="BB273" s="301">
        <f>Plan!JN62</f>
        <v>0</v>
      </c>
      <c r="BC273" s="301">
        <f>Plan!JN63</f>
        <v>0</v>
      </c>
      <c r="BD273" s="301">
        <f>Plan!JN64</f>
        <v>0</v>
      </c>
    </row>
    <row r="274" spans="1:56" ht="6" customHeight="1" x14ac:dyDescent="0.25">
      <c r="A274"/>
      <c r="B274" s="297">
        <f>COUNTIF(Feiertage!$H$3:$H$164,F274)</f>
        <v>0</v>
      </c>
      <c r="C274" s="298">
        <f t="shared" si="13"/>
        <v>3</v>
      </c>
      <c r="D274" s="298">
        <f t="shared" si="14"/>
        <v>9</v>
      </c>
      <c r="E274" s="302"/>
      <c r="F274" s="300">
        <f t="shared" si="12"/>
        <v>43005</v>
      </c>
      <c r="G274" s="301">
        <f>Plan!JO15</f>
        <v>0</v>
      </c>
      <c r="H274" s="301">
        <f>Plan!JO16</f>
        <v>0</v>
      </c>
      <c r="I274" s="301">
        <f>Plan!JO17</f>
        <v>0</v>
      </c>
      <c r="J274" s="301">
        <f>Plan!JO18</f>
        <v>0</v>
      </c>
      <c r="K274" s="301">
        <f>Plan!JO19</f>
        <v>0</v>
      </c>
      <c r="L274" s="301">
        <f>Plan!JO20</f>
        <v>0</v>
      </c>
      <c r="M274" s="301">
        <f>Plan!JO21</f>
        <v>0</v>
      </c>
      <c r="N274" s="301">
        <f>Plan!JO22</f>
        <v>0</v>
      </c>
      <c r="O274" s="301">
        <f>Plan!JO23</f>
        <v>0</v>
      </c>
      <c r="P274" s="301">
        <f>Plan!JO24</f>
        <v>0</v>
      </c>
      <c r="Q274" s="301">
        <f>Plan!JO25</f>
        <v>0</v>
      </c>
      <c r="R274" s="301">
        <f>Plan!JO26</f>
        <v>0</v>
      </c>
      <c r="S274" s="301">
        <f>Plan!JO27</f>
        <v>0</v>
      </c>
      <c r="T274" s="301">
        <f>Plan!JO28</f>
        <v>0</v>
      </c>
      <c r="U274" s="301">
        <f>Plan!JO29</f>
        <v>0</v>
      </c>
      <c r="V274" s="301">
        <f>Plan!JO30</f>
        <v>0</v>
      </c>
      <c r="W274" s="301">
        <f>Plan!JO31</f>
        <v>0</v>
      </c>
      <c r="X274" s="301">
        <f>Plan!JO32</f>
        <v>0</v>
      </c>
      <c r="Y274" s="301">
        <f>Plan!JO33</f>
        <v>0</v>
      </c>
      <c r="Z274" s="301">
        <f>Plan!JO34</f>
        <v>0</v>
      </c>
      <c r="AA274" s="301">
        <f>Plan!JO35</f>
        <v>0</v>
      </c>
      <c r="AB274" s="301">
        <f>Plan!JO36</f>
        <v>0</v>
      </c>
      <c r="AC274" s="301">
        <f>Plan!JO37</f>
        <v>0</v>
      </c>
      <c r="AD274" s="301">
        <f>Plan!JO38</f>
        <v>0</v>
      </c>
      <c r="AE274" s="301">
        <f>Plan!JO39</f>
        <v>0</v>
      </c>
      <c r="AF274" s="301">
        <f>Plan!JO40</f>
        <v>0</v>
      </c>
      <c r="AG274" s="301">
        <f>Plan!JO41</f>
        <v>0</v>
      </c>
      <c r="AH274" s="301">
        <f>Plan!JO42</f>
        <v>0</v>
      </c>
      <c r="AI274" s="301">
        <f>Plan!JO43</f>
        <v>0</v>
      </c>
      <c r="AJ274" s="301">
        <f>Plan!JO44</f>
        <v>0</v>
      </c>
      <c r="AK274" s="301">
        <f>Plan!JO45</f>
        <v>0</v>
      </c>
      <c r="AL274" s="301">
        <f>Plan!JO46</f>
        <v>0</v>
      </c>
      <c r="AM274" s="301">
        <f>Plan!JO47</f>
        <v>0</v>
      </c>
      <c r="AN274" s="301">
        <f>Plan!JO48</f>
        <v>0</v>
      </c>
      <c r="AO274" s="301">
        <f>Plan!JO49</f>
        <v>0</v>
      </c>
      <c r="AP274" s="301">
        <f>Plan!JO50</f>
        <v>0</v>
      </c>
      <c r="AQ274" s="301">
        <f>Plan!JO51</f>
        <v>0</v>
      </c>
      <c r="AR274" s="301">
        <f>Plan!JO52</f>
        <v>0</v>
      </c>
      <c r="AS274" s="301">
        <f>Plan!JO53</f>
        <v>0</v>
      </c>
      <c r="AT274" s="301">
        <f>Plan!JO54</f>
        <v>0</v>
      </c>
      <c r="AU274" s="301">
        <f>Plan!JO55</f>
        <v>0</v>
      </c>
      <c r="AV274" s="301">
        <f>Plan!JO56</f>
        <v>0</v>
      </c>
      <c r="AW274" s="301">
        <f>Plan!JO57</f>
        <v>0</v>
      </c>
      <c r="AX274" s="301">
        <f>Plan!JO58</f>
        <v>0</v>
      </c>
      <c r="AY274" s="301">
        <f>Plan!JO59</f>
        <v>0</v>
      </c>
      <c r="AZ274" s="301">
        <f>Plan!JO60</f>
        <v>0</v>
      </c>
      <c r="BA274" s="301">
        <f>Plan!JO61</f>
        <v>0</v>
      </c>
      <c r="BB274" s="301">
        <f>Plan!JO62</f>
        <v>0</v>
      </c>
      <c r="BC274" s="301">
        <f>Plan!JO63</f>
        <v>0</v>
      </c>
      <c r="BD274" s="301">
        <f>Plan!JO64</f>
        <v>0</v>
      </c>
    </row>
    <row r="275" spans="1:56" ht="6" customHeight="1" x14ac:dyDescent="0.25">
      <c r="A275"/>
      <c r="B275" s="297">
        <f>COUNTIF(Feiertage!$H$3:$H$164,F275)</f>
        <v>0</v>
      </c>
      <c r="C275" s="298">
        <f t="shared" si="13"/>
        <v>4</v>
      </c>
      <c r="D275" s="298">
        <f t="shared" si="14"/>
        <v>9</v>
      </c>
      <c r="E275" s="302"/>
      <c r="F275" s="300">
        <f t="shared" si="12"/>
        <v>43006</v>
      </c>
      <c r="G275" s="301">
        <f>Plan!JP15</f>
        <v>0</v>
      </c>
      <c r="H275" s="301">
        <f>Plan!JP16</f>
        <v>0</v>
      </c>
      <c r="I275" s="301">
        <f>Plan!JP17</f>
        <v>0</v>
      </c>
      <c r="J275" s="301">
        <f>Plan!JP18</f>
        <v>0</v>
      </c>
      <c r="K275" s="301">
        <f>Plan!JP19</f>
        <v>0</v>
      </c>
      <c r="L275" s="301">
        <f>Plan!JP20</f>
        <v>0</v>
      </c>
      <c r="M275" s="301">
        <f>Plan!JP21</f>
        <v>0</v>
      </c>
      <c r="N275" s="301">
        <f>Plan!JP22</f>
        <v>0</v>
      </c>
      <c r="O275" s="301">
        <f>Plan!JP23</f>
        <v>0</v>
      </c>
      <c r="P275" s="301">
        <f>Plan!JP24</f>
        <v>0</v>
      </c>
      <c r="Q275" s="301">
        <f>Plan!JP25</f>
        <v>0</v>
      </c>
      <c r="R275" s="301">
        <f>Plan!JP26</f>
        <v>0</v>
      </c>
      <c r="S275" s="301">
        <f>Plan!JP27</f>
        <v>0</v>
      </c>
      <c r="T275" s="301">
        <f>Plan!JP28</f>
        <v>0</v>
      </c>
      <c r="U275" s="301">
        <f>Plan!JP29</f>
        <v>0</v>
      </c>
      <c r="V275" s="301">
        <f>Plan!JP30</f>
        <v>0</v>
      </c>
      <c r="W275" s="301">
        <f>Plan!JP31</f>
        <v>0</v>
      </c>
      <c r="X275" s="301">
        <f>Plan!JP32</f>
        <v>0</v>
      </c>
      <c r="Y275" s="301">
        <f>Plan!JP33</f>
        <v>0</v>
      </c>
      <c r="Z275" s="301">
        <f>Plan!JP34</f>
        <v>0</v>
      </c>
      <c r="AA275" s="301">
        <f>Plan!JP35</f>
        <v>0</v>
      </c>
      <c r="AB275" s="301">
        <f>Plan!JP36</f>
        <v>0</v>
      </c>
      <c r="AC275" s="301">
        <f>Plan!JP37</f>
        <v>0</v>
      </c>
      <c r="AD275" s="301">
        <f>Plan!JP38</f>
        <v>0</v>
      </c>
      <c r="AE275" s="301">
        <f>Plan!JP39</f>
        <v>0</v>
      </c>
      <c r="AF275" s="301">
        <f>Plan!JP40</f>
        <v>0</v>
      </c>
      <c r="AG275" s="301">
        <f>Plan!JP41</f>
        <v>0</v>
      </c>
      <c r="AH275" s="301">
        <f>Plan!JP42</f>
        <v>0</v>
      </c>
      <c r="AI275" s="301">
        <f>Plan!JP43</f>
        <v>0</v>
      </c>
      <c r="AJ275" s="301">
        <f>Plan!JP44</f>
        <v>0</v>
      </c>
      <c r="AK275" s="301">
        <f>Plan!JP45</f>
        <v>0</v>
      </c>
      <c r="AL275" s="301">
        <f>Plan!JP46</f>
        <v>0</v>
      </c>
      <c r="AM275" s="301">
        <f>Plan!JP47</f>
        <v>0</v>
      </c>
      <c r="AN275" s="301">
        <f>Plan!JP48</f>
        <v>0</v>
      </c>
      <c r="AO275" s="301">
        <f>Plan!JP49</f>
        <v>0</v>
      </c>
      <c r="AP275" s="301">
        <f>Plan!JP50</f>
        <v>0</v>
      </c>
      <c r="AQ275" s="301">
        <f>Plan!JP51</f>
        <v>0</v>
      </c>
      <c r="AR275" s="301">
        <f>Plan!JP52</f>
        <v>0</v>
      </c>
      <c r="AS275" s="301">
        <f>Plan!JP53</f>
        <v>0</v>
      </c>
      <c r="AT275" s="301">
        <f>Plan!JP54</f>
        <v>0</v>
      </c>
      <c r="AU275" s="301">
        <f>Plan!JP55</f>
        <v>0</v>
      </c>
      <c r="AV275" s="301">
        <f>Plan!JP56</f>
        <v>0</v>
      </c>
      <c r="AW275" s="301">
        <f>Plan!JP57</f>
        <v>0</v>
      </c>
      <c r="AX275" s="301">
        <f>Plan!JP58</f>
        <v>0</v>
      </c>
      <c r="AY275" s="301">
        <f>Plan!JP59</f>
        <v>0</v>
      </c>
      <c r="AZ275" s="301">
        <f>Plan!JP60</f>
        <v>0</v>
      </c>
      <c r="BA275" s="301">
        <f>Plan!JP61</f>
        <v>0</v>
      </c>
      <c r="BB275" s="301">
        <f>Plan!JP62</f>
        <v>0</v>
      </c>
      <c r="BC275" s="301">
        <f>Plan!JP63</f>
        <v>0</v>
      </c>
      <c r="BD275" s="301">
        <f>Plan!JP64</f>
        <v>0</v>
      </c>
    </row>
    <row r="276" spans="1:56" ht="6" customHeight="1" x14ac:dyDescent="0.25">
      <c r="A276"/>
      <c r="B276" s="297">
        <f>COUNTIF(Feiertage!$H$3:$H$164,F276)</f>
        <v>0</v>
      </c>
      <c r="C276" s="298">
        <f t="shared" si="13"/>
        <v>5</v>
      </c>
      <c r="D276" s="298">
        <f t="shared" si="14"/>
        <v>9</v>
      </c>
      <c r="E276" s="302"/>
      <c r="F276" s="300">
        <f t="shared" si="12"/>
        <v>43007</v>
      </c>
      <c r="G276" s="301">
        <f>Plan!JQ15</f>
        <v>0</v>
      </c>
      <c r="H276" s="301">
        <f>Plan!JQ16</f>
        <v>0</v>
      </c>
      <c r="I276" s="301">
        <f>Plan!JQ17</f>
        <v>0</v>
      </c>
      <c r="J276" s="301">
        <f>Plan!JQ18</f>
        <v>0</v>
      </c>
      <c r="K276" s="301">
        <f>Plan!JQ19</f>
        <v>0</v>
      </c>
      <c r="L276" s="301">
        <f>Plan!JQ20</f>
        <v>0</v>
      </c>
      <c r="M276" s="301">
        <f>Plan!JQ21</f>
        <v>0</v>
      </c>
      <c r="N276" s="301">
        <f>Plan!JQ22</f>
        <v>0</v>
      </c>
      <c r="O276" s="301">
        <f>Plan!JQ23</f>
        <v>0</v>
      </c>
      <c r="P276" s="301">
        <f>Plan!JQ24</f>
        <v>0</v>
      </c>
      <c r="Q276" s="301">
        <f>Plan!JQ25</f>
        <v>0</v>
      </c>
      <c r="R276" s="301">
        <f>Plan!JQ26</f>
        <v>0</v>
      </c>
      <c r="S276" s="301">
        <f>Plan!JQ27</f>
        <v>0</v>
      </c>
      <c r="T276" s="301">
        <f>Plan!JQ28</f>
        <v>0</v>
      </c>
      <c r="U276" s="301">
        <f>Plan!JQ29</f>
        <v>0</v>
      </c>
      <c r="V276" s="301">
        <f>Plan!JQ30</f>
        <v>0</v>
      </c>
      <c r="W276" s="301">
        <f>Plan!JQ31</f>
        <v>0</v>
      </c>
      <c r="X276" s="301">
        <f>Plan!JQ32</f>
        <v>0</v>
      </c>
      <c r="Y276" s="301">
        <f>Plan!JQ33</f>
        <v>0</v>
      </c>
      <c r="Z276" s="301">
        <f>Plan!JQ34</f>
        <v>0</v>
      </c>
      <c r="AA276" s="301">
        <f>Plan!JQ35</f>
        <v>0</v>
      </c>
      <c r="AB276" s="301">
        <f>Plan!JQ36</f>
        <v>0</v>
      </c>
      <c r="AC276" s="301">
        <f>Plan!JQ37</f>
        <v>0</v>
      </c>
      <c r="AD276" s="301">
        <f>Plan!JQ38</f>
        <v>0</v>
      </c>
      <c r="AE276" s="301">
        <f>Plan!JQ39</f>
        <v>0</v>
      </c>
      <c r="AF276" s="301">
        <f>Plan!JQ40</f>
        <v>0</v>
      </c>
      <c r="AG276" s="301">
        <f>Plan!JQ41</f>
        <v>0</v>
      </c>
      <c r="AH276" s="301">
        <f>Plan!JQ42</f>
        <v>0</v>
      </c>
      <c r="AI276" s="301">
        <f>Plan!JQ43</f>
        <v>0</v>
      </c>
      <c r="AJ276" s="301">
        <f>Plan!JQ44</f>
        <v>0</v>
      </c>
      <c r="AK276" s="301">
        <f>Plan!JQ45</f>
        <v>0</v>
      </c>
      <c r="AL276" s="301">
        <f>Plan!JQ46</f>
        <v>0</v>
      </c>
      <c r="AM276" s="301">
        <f>Plan!JQ47</f>
        <v>0</v>
      </c>
      <c r="AN276" s="301">
        <f>Plan!JQ48</f>
        <v>0</v>
      </c>
      <c r="AO276" s="301">
        <f>Plan!JQ49</f>
        <v>0</v>
      </c>
      <c r="AP276" s="301">
        <f>Plan!JQ50</f>
        <v>0</v>
      </c>
      <c r="AQ276" s="301">
        <f>Plan!JQ51</f>
        <v>0</v>
      </c>
      <c r="AR276" s="301">
        <f>Plan!JQ52</f>
        <v>0</v>
      </c>
      <c r="AS276" s="301">
        <f>Plan!JQ53</f>
        <v>0</v>
      </c>
      <c r="AT276" s="301">
        <f>Plan!JQ54</f>
        <v>0</v>
      </c>
      <c r="AU276" s="301">
        <f>Plan!JQ55</f>
        <v>0</v>
      </c>
      <c r="AV276" s="301">
        <f>Plan!JQ56</f>
        <v>0</v>
      </c>
      <c r="AW276" s="301">
        <f>Plan!JQ57</f>
        <v>0</v>
      </c>
      <c r="AX276" s="301">
        <f>Plan!JQ58</f>
        <v>0</v>
      </c>
      <c r="AY276" s="301">
        <f>Plan!JQ59</f>
        <v>0</v>
      </c>
      <c r="AZ276" s="301">
        <f>Plan!JQ60</f>
        <v>0</v>
      </c>
      <c r="BA276" s="301">
        <f>Plan!JQ61</f>
        <v>0</v>
      </c>
      <c r="BB276" s="301">
        <f>Plan!JQ62</f>
        <v>0</v>
      </c>
      <c r="BC276" s="301">
        <f>Plan!JQ63</f>
        <v>0</v>
      </c>
      <c r="BD276" s="301">
        <f>Plan!JQ64</f>
        <v>0</v>
      </c>
    </row>
    <row r="277" spans="1:56" ht="6" customHeight="1" x14ac:dyDescent="0.25">
      <c r="A277"/>
      <c r="B277" s="297">
        <f>COUNTIF(Feiertage!$H$3:$H$164,F277)</f>
        <v>0</v>
      </c>
      <c r="C277" s="298">
        <f t="shared" si="13"/>
        <v>6</v>
      </c>
      <c r="D277" s="298">
        <f t="shared" si="14"/>
        <v>9</v>
      </c>
      <c r="E277" s="302"/>
      <c r="F277" s="300">
        <f t="shared" si="12"/>
        <v>43008</v>
      </c>
      <c r="G277" s="301">
        <f>Plan!JR15</f>
        <v>0</v>
      </c>
      <c r="H277" s="301">
        <f>Plan!JR16</f>
        <v>0</v>
      </c>
      <c r="I277" s="301">
        <f>Plan!JR17</f>
        <v>0</v>
      </c>
      <c r="J277" s="301">
        <f>Plan!JR18</f>
        <v>0</v>
      </c>
      <c r="K277" s="301">
        <f>Plan!JR19</f>
        <v>0</v>
      </c>
      <c r="L277" s="301">
        <f>Plan!JR20</f>
        <v>0</v>
      </c>
      <c r="M277" s="301">
        <f>Plan!JR21</f>
        <v>0</v>
      </c>
      <c r="N277" s="301">
        <f>Plan!JR22</f>
        <v>0</v>
      </c>
      <c r="O277" s="301">
        <f>Plan!JR23</f>
        <v>0</v>
      </c>
      <c r="P277" s="301">
        <f>Plan!JR24</f>
        <v>0</v>
      </c>
      <c r="Q277" s="301">
        <f>Plan!JR25</f>
        <v>0</v>
      </c>
      <c r="R277" s="301">
        <f>Plan!JR26</f>
        <v>0</v>
      </c>
      <c r="S277" s="301">
        <f>Plan!JR27</f>
        <v>0</v>
      </c>
      <c r="T277" s="301">
        <f>Plan!JR28</f>
        <v>0</v>
      </c>
      <c r="U277" s="301">
        <f>Plan!JR29</f>
        <v>0</v>
      </c>
      <c r="V277" s="301">
        <f>Plan!JR30</f>
        <v>0</v>
      </c>
      <c r="W277" s="301">
        <f>Plan!JR31</f>
        <v>0</v>
      </c>
      <c r="X277" s="301">
        <f>Plan!JR32</f>
        <v>0</v>
      </c>
      <c r="Y277" s="301">
        <f>Plan!JR33</f>
        <v>0</v>
      </c>
      <c r="Z277" s="301">
        <f>Plan!JR34</f>
        <v>0</v>
      </c>
      <c r="AA277" s="301">
        <f>Plan!JR35</f>
        <v>0</v>
      </c>
      <c r="AB277" s="301">
        <f>Plan!JR36</f>
        <v>0</v>
      </c>
      <c r="AC277" s="301">
        <f>Plan!JR37</f>
        <v>0</v>
      </c>
      <c r="AD277" s="301">
        <f>Plan!JR38</f>
        <v>0</v>
      </c>
      <c r="AE277" s="301">
        <f>Plan!JR39</f>
        <v>0</v>
      </c>
      <c r="AF277" s="301">
        <f>Plan!JR40</f>
        <v>0</v>
      </c>
      <c r="AG277" s="301">
        <f>Plan!JR41</f>
        <v>0</v>
      </c>
      <c r="AH277" s="301">
        <f>Plan!JR42</f>
        <v>0</v>
      </c>
      <c r="AI277" s="301">
        <f>Plan!JR43</f>
        <v>0</v>
      </c>
      <c r="AJ277" s="301">
        <f>Plan!JR44</f>
        <v>0</v>
      </c>
      <c r="AK277" s="301">
        <f>Plan!JR45</f>
        <v>0</v>
      </c>
      <c r="AL277" s="301">
        <f>Plan!JR46</f>
        <v>0</v>
      </c>
      <c r="AM277" s="301">
        <f>Plan!JR47</f>
        <v>0</v>
      </c>
      <c r="AN277" s="301">
        <f>Plan!JR48</f>
        <v>0</v>
      </c>
      <c r="AO277" s="301">
        <f>Plan!JR49</f>
        <v>0</v>
      </c>
      <c r="AP277" s="301">
        <f>Plan!JR50</f>
        <v>0</v>
      </c>
      <c r="AQ277" s="301">
        <f>Plan!JR51</f>
        <v>0</v>
      </c>
      <c r="AR277" s="301">
        <f>Plan!JR52</f>
        <v>0</v>
      </c>
      <c r="AS277" s="301">
        <f>Plan!JR53</f>
        <v>0</v>
      </c>
      <c r="AT277" s="301">
        <f>Plan!JR54</f>
        <v>0</v>
      </c>
      <c r="AU277" s="301">
        <f>Plan!JR55</f>
        <v>0</v>
      </c>
      <c r="AV277" s="301">
        <f>Plan!JR56</f>
        <v>0</v>
      </c>
      <c r="AW277" s="301">
        <f>Plan!JR57</f>
        <v>0</v>
      </c>
      <c r="AX277" s="301">
        <f>Plan!JR58</f>
        <v>0</v>
      </c>
      <c r="AY277" s="301">
        <f>Plan!JR59</f>
        <v>0</v>
      </c>
      <c r="AZ277" s="301">
        <f>Plan!JR60</f>
        <v>0</v>
      </c>
      <c r="BA277" s="301">
        <f>Plan!JR61</f>
        <v>0</v>
      </c>
      <c r="BB277" s="301">
        <f>Plan!JR62</f>
        <v>0</v>
      </c>
      <c r="BC277" s="301">
        <f>Plan!JR63</f>
        <v>0</v>
      </c>
      <c r="BD277" s="301">
        <f>Plan!JR64</f>
        <v>0</v>
      </c>
    </row>
    <row r="278" spans="1:56" ht="6" customHeight="1" x14ac:dyDescent="0.25">
      <c r="A278"/>
      <c r="B278" s="297">
        <f>COUNTIF(Feiertage!$H$3:$H$164,F278)</f>
        <v>0</v>
      </c>
      <c r="C278" s="298">
        <f t="shared" si="13"/>
        <v>7</v>
      </c>
      <c r="D278" s="298">
        <f t="shared" si="14"/>
        <v>10</v>
      </c>
      <c r="E278" s="302"/>
      <c r="F278" s="300">
        <f t="shared" si="12"/>
        <v>43009</v>
      </c>
      <c r="G278" s="301">
        <f>Plan!JS15</f>
        <v>0</v>
      </c>
      <c r="H278" s="301">
        <f>Plan!JS16</f>
        <v>0</v>
      </c>
      <c r="I278" s="301">
        <f>Plan!JS17</f>
        <v>0</v>
      </c>
      <c r="J278" s="301">
        <f>Plan!JS18</f>
        <v>0</v>
      </c>
      <c r="K278" s="301">
        <f>Plan!JS19</f>
        <v>0</v>
      </c>
      <c r="L278" s="301">
        <f>Plan!JS20</f>
        <v>0</v>
      </c>
      <c r="M278" s="301">
        <f>Plan!JS21</f>
        <v>0</v>
      </c>
      <c r="N278" s="301">
        <f>Plan!JS22</f>
        <v>0</v>
      </c>
      <c r="O278" s="301">
        <f>Plan!JS23</f>
        <v>0</v>
      </c>
      <c r="P278" s="301">
        <f>Plan!JS24</f>
        <v>0</v>
      </c>
      <c r="Q278" s="301">
        <f>Plan!JS25</f>
        <v>0</v>
      </c>
      <c r="R278" s="301">
        <f>Plan!JS26</f>
        <v>0</v>
      </c>
      <c r="S278" s="301">
        <f>Plan!JS27</f>
        <v>0</v>
      </c>
      <c r="T278" s="301">
        <f>Plan!JS28</f>
        <v>0</v>
      </c>
      <c r="U278" s="301">
        <f>Plan!JS29</f>
        <v>0</v>
      </c>
      <c r="V278" s="301">
        <f>Plan!JS30</f>
        <v>0</v>
      </c>
      <c r="W278" s="301">
        <f>Plan!JS31</f>
        <v>0</v>
      </c>
      <c r="X278" s="301">
        <f>Plan!JS32</f>
        <v>0</v>
      </c>
      <c r="Y278" s="301">
        <f>Plan!JS33</f>
        <v>0</v>
      </c>
      <c r="Z278" s="301">
        <f>Plan!JS34</f>
        <v>0</v>
      </c>
      <c r="AA278" s="301">
        <f>Plan!JS35</f>
        <v>0</v>
      </c>
      <c r="AB278" s="301">
        <f>Plan!JS36</f>
        <v>0</v>
      </c>
      <c r="AC278" s="301">
        <f>Plan!JS37</f>
        <v>0</v>
      </c>
      <c r="AD278" s="301">
        <f>Plan!JS38</f>
        <v>0</v>
      </c>
      <c r="AE278" s="301">
        <f>Plan!JS39</f>
        <v>0</v>
      </c>
      <c r="AF278" s="301">
        <f>Plan!JS40</f>
        <v>0</v>
      </c>
      <c r="AG278" s="301">
        <f>Plan!JS41</f>
        <v>0</v>
      </c>
      <c r="AH278" s="301">
        <f>Plan!JS42</f>
        <v>0</v>
      </c>
      <c r="AI278" s="301">
        <f>Plan!JS43</f>
        <v>0</v>
      </c>
      <c r="AJ278" s="301">
        <f>Plan!JS44</f>
        <v>0</v>
      </c>
      <c r="AK278" s="301">
        <f>Plan!JS45</f>
        <v>0</v>
      </c>
      <c r="AL278" s="301">
        <f>Plan!JS46</f>
        <v>0</v>
      </c>
      <c r="AM278" s="301">
        <f>Plan!JS47</f>
        <v>0</v>
      </c>
      <c r="AN278" s="301">
        <f>Plan!JS48</f>
        <v>0</v>
      </c>
      <c r="AO278" s="301">
        <f>Plan!JS49</f>
        <v>0</v>
      </c>
      <c r="AP278" s="301">
        <f>Plan!JS50</f>
        <v>0</v>
      </c>
      <c r="AQ278" s="301">
        <f>Plan!JS51</f>
        <v>0</v>
      </c>
      <c r="AR278" s="301">
        <f>Plan!JS52</f>
        <v>0</v>
      </c>
      <c r="AS278" s="301">
        <f>Plan!JS53</f>
        <v>0</v>
      </c>
      <c r="AT278" s="301">
        <f>Plan!JS54</f>
        <v>0</v>
      </c>
      <c r="AU278" s="301">
        <f>Plan!JS55</f>
        <v>0</v>
      </c>
      <c r="AV278" s="301">
        <f>Plan!JS56</f>
        <v>0</v>
      </c>
      <c r="AW278" s="301">
        <f>Plan!JS57</f>
        <v>0</v>
      </c>
      <c r="AX278" s="301">
        <f>Plan!JS58</f>
        <v>0</v>
      </c>
      <c r="AY278" s="301">
        <f>Plan!JS59</f>
        <v>0</v>
      </c>
      <c r="AZ278" s="301">
        <f>Plan!JS60</f>
        <v>0</v>
      </c>
      <c r="BA278" s="301">
        <f>Plan!JS61</f>
        <v>0</v>
      </c>
      <c r="BB278" s="301">
        <f>Plan!JS62</f>
        <v>0</v>
      </c>
      <c r="BC278" s="301">
        <f>Plan!JS63</f>
        <v>0</v>
      </c>
      <c r="BD278" s="301">
        <f>Plan!JS64</f>
        <v>0</v>
      </c>
    </row>
    <row r="279" spans="1:56" ht="6" customHeight="1" x14ac:dyDescent="0.25">
      <c r="A279"/>
      <c r="B279" s="297">
        <f>COUNTIF(Feiertage!$H$3:$H$164,F279)</f>
        <v>0</v>
      </c>
      <c r="C279" s="298">
        <f t="shared" si="13"/>
        <v>1</v>
      </c>
      <c r="D279" s="298">
        <f t="shared" si="14"/>
        <v>10</v>
      </c>
      <c r="E279" s="302"/>
      <c r="F279" s="300">
        <f t="shared" si="12"/>
        <v>43010</v>
      </c>
      <c r="G279" s="301">
        <f>Plan!JT15</f>
        <v>0</v>
      </c>
      <c r="H279" s="301">
        <f>Plan!JT16</f>
        <v>0</v>
      </c>
      <c r="I279" s="301">
        <f>Plan!JT17</f>
        <v>0</v>
      </c>
      <c r="J279" s="301">
        <f>Plan!JT18</f>
        <v>0</v>
      </c>
      <c r="K279" s="301">
        <f>Plan!JT19</f>
        <v>0</v>
      </c>
      <c r="L279" s="301">
        <f>Plan!JT20</f>
        <v>0</v>
      </c>
      <c r="M279" s="301">
        <f>Plan!JT21</f>
        <v>0</v>
      </c>
      <c r="N279" s="301">
        <f>Plan!JT22</f>
        <v>0</v>
      </c>
      <c r="O279" s="301">
        <f>Plan!JT23</f>
        <v>0</v>
      </c>
      <c r="P279" s="301">
        <f>Plan!JT24</f>
        <v>0</v>
      </c>
      <c r="Q279" s="301">
        <f>Plan!JT25</f>
        <v>0</v>
      </c>
      <c r="R279" s="301">
        <f>Plan!JT26</f>
        <v>0</v>
      </c>
      <c r="S279" s="301">
        <f>Plan!JT27</f>
        <v>0</v>
      </c>
      <c r="T279" s="301">
        <f>Plan!JT28</f>
        <v>0</v>
      </c>
      <c r="U279" s="301">
        <f>Plan!JT29</f>
        <v>0</v>
      </c>
      <c r="V279" s="301">
        <f>Plan!JT30</f>
        <v>0</v>
      </c>
      <c r="W279" s="301">
        <f>Plan!JT31</f>
        <v>0</v>
      </c>
      <c r="X279" s="301">
        <f>Plan!JT32</f>
        <v>0</v>
      </c>
      <c r="Y279" s="301">
        <f>Plan!JT33</f>
        <v>0</v>
      </c>
      <c r="Z279" s="301">
        <f>Plan!JT34</f>
        <v>0</v>
      </c>
      <c r="AA279" s="301">
        <f>Plan!JT35</f>
        <v>0</v>
      </c>
      <c r="AB279" s="301">
        <f>Plan!JT36</f>
        <v>0</v>
      </c>
      <c r="AC279" s="301">
        <f>Plan!JT37</f>
        <v>0</v>
      </c>
      <c r="AD279" s="301">
        <f>Plan!JT38</f>
        <v>0</v>
      </c>
      <c r="AE279" s="301">
        <f>Plan!JT39</f>
        <v>0</v>
      </c>
      <c r="AF279" s="301">
        <f>Plan!JT40</f>
        <v>0</v>
      </c>
      <c r="AG279" s="301">
        <f>Plan!JT41</f>
        <v>0</v>
      </c>
      <c r="AH279" s="301">
        <f>Plan!JT42</f>
        <v>0</v>
      </c>
      <c r="AI279" s="301">
        <f>Plan!JT43</f>
        <v>0</v>
      </c>
      <c r="AJ279" s="301">
        <f>Plan!JT44</f>
        <v>0</v>
      </c>
      <c r="AK279" s="301">
        <f>Plan!JT45</f>
        <v>0</v>
      </c>
      <c r="AL279" s="301">
        <f>Plan!JT46</f>
        <v>0</v>
      </c>
      <c r="AM279" s="301">
        <f>Plan!JT47</f>
        <v>0</v>
      </c>
      <c r="AN279" s="301">
        <f>Plan!JT48</f>
        <v>0</v>
      </c>
      <c r="AO279" s="301">
        <f>Plan!JT49</f>
        <v>0</v>
      </c>
      <c r="AP279" s="301">
        <f>Plan!JT50</f>
        <v>0</v>
      </c>
      <c r="AQ279" s="301">
        <f>Plan!JT51</f>
        <v>0</v>
      </c>
      <c r="AR279" s="301">
        <f>Plan!JT52</f>
        <v>0</v>
      </c>
      <c r="AS279" s="301">
        <f>Plan!JT53</f>
        <v>0</v>
      </c>
      <c r="AT279" s="301">
        <f>Plan!JT54</f>
        <v>0</v>
      </c>
      <c r="AU279" s="301">
        <f>Plan!JT55</f>
        <v>0</v>
      </c>
      <c r="AV279" s="301">
        <f>Plan!JT56</f>
        <v>0</v>
      </c>
      <c r="AW279" s="301">
        <f>Plan!JT57</f>
        <v>0</v>
      </c>
      <c r="AX279" s="301">
        <f>Plan!JT58</f>
        <v>0</v>
      </c>
      <c r="AY279" s="301">
        <f>Plan!JT59</f>
        <v>0</v>
      </c>
      <c r="AZ279" s="301">
        <f>Plan!JT60</f>
        <v>0</v>
      </c>
      <c r="BA279" s="301">
        <f>Plan!JT61</f>
        <v>0</v>
      </c>
      <c r="BB279" s="301">
        <f>Plan!JT62</f>
        <v>0</v>
      </c>
      <c r="BC279" s="301">
        <f>Plan!JT63</f>
        <v>0</v>
      </c>
      <c r="BD279" s="301">
        <f>Plan!JT64</f>
        <v>0</v>
      </c>
    </row>
    <row r="280" spans="1:56" ht="6" customHeight="1" x14ac:dyDescent="0.25">
      <c r="A280"/>
      <c r="B280" s="297">
        <f>COUNTIF(Feiertage!$H$3:$H$164,F280)</f>
        <v>0</v>
      </c>
      <c r="C280" s="298">
        <f t="shared" si="13"/>
        <v>2</v>
      </c>
      <c r="D280" s="298">
        <f t="shared" si="14"/>
        <v>10</v>
      </c>
      <c r="E280" s="302"/>
      <c r="F280" s="300">
        <f t="shared" si="12"/>
        <v>43011</v>
      </c>
      <c r="G280" s="301">
        <f>Plan!JU15</f>
        <v>0</v>
      </c>
      <c r="H280" s="301">
        <f>Plan!JU16</f>
        <v>0</v>
      </c>
      <c r="I280" s="301">
        <f>Plan!JU17</f>
        <v>0</v>
      </c>
      <c r="J280" s="301">
        <f>Plan!JU18</f>
        <v>0</v>
      </c>
      <c r="K280" s="301">
        <f>Plan!JU19</f>
        <v>0</v>
      </c>
      <c r="L280" s="301">
        <f>Plan!JU20</f>
        <v>0</v>
      </c>
      <c r="M280" s="301">
        <f>Plan!JU21</f>
        <v>0</v>
      </c>
      <c r="N280" s="301">
        <f>Plan!JU22</f>
        <v>0</v>
      </c>
      <c r="O280" s="301">
        <f>Plan!JU23</f>
        <v>0</v>
      </c>
      <c r="P280" s="301">
        <f>Plan!JU24</f>
        <v>0</v>
      </c>
      <c r="Q280" s="301">
        <f>Plan!JU25</f>
        <v>0</v>
      </c>
      <c r="R280" s="301">
        <f>Plan!JU26</f>
        <v>0</v>
      </c>
      <c r="S280" s="301">
        <f>Plan!JU27</f>
        <v>0</v>
      </c>
      <c r="T280" s="301">
        <f>Plan!JU28</f>
        <v>0</v>
      </c>
      <c r="U280" s="301">
        <f>Plan!JU29</f>
        <v>0</v>
      </c>
      <c r="V280" s="301">
        <f>Plan!JU30</f>
        <v>0</v>
      </c>
      <c r="W280" s="301">
        <f>Plan!JU31</f>
        <v>0</v>
      </c>
      <c r="X280" s="301">
        <f>Plan!JU32</f>
        <v>0</v>
      </c>
      <c r="Y280" s="301">
        <f>Plan!JU33</f>
        <v>0</v>
      </c>
      <c r="Z280" s="301">
        <f>Plan!JU34</f>
        <v>0</v>
      </c>
      <c r="AA280" s="301">
        <f>Plan!JU35</f>
        <v>0</v>
      </c>
      <c r="AB280" s="301">
        <f>Plan!JU36</f>
        <v>0</v>
      </c>
      <c r="AC280" s="301">
        <f>Plan!JU37</f>
        <v>0</v>
      </c>
      <c r="AD280" s="301">
        <f>Plan!JU38</f>
        <v>0</v>
      </c>
      <c r="AE280" s="301">
        <f>Plan!JU39</f>
        <v>0</v>
      </c>
      <c r="AF280" s="301">
        <f>Plan!JU40</f>
        <v>0</v>
      </c>
      <c r="AG280" s="301">
        <f>Plan!JU41</f>
        <v>0</v>
      </c>
      <c r="AH280" s="301">
        <f>Plan!JU42</f>
        <v>0</v>
      </c>
      <c r="AI280" s="301">
        <f>Plan!JU43</f>
        <v>0</v>
      </c>
      <c r="AJ280" s="301">
        <f>Plan!JU44</f>
        <v>0</v>
      </c>
      <c r="AK280" s="301">
        <f>Plan!JU45</f>
        <v>0</v>
      </c>
      <c r="AL280" s="301">
        <f>Plan!JU46</f>
        <v>0</v>
      </c>
      <c r="AM280" s="301">
        <f>Plan!JU47</f>
        <v>0</v>
      </c>
      <c r="AN280" s="301">
        <f>Plan!JU48</f>
        <v>0</v>
      </c>
      <c r="AO280" s="301">
        <f>Plan!JU49</f>
        <v>0</v>
      </c>
      <c r="AP280" s="301">
        <f>Plan!JU50</f>
        <v>0</v>
      </c>
      <c r="AQ280" s="301">
        <f>Plan!JU51</f>
        <v>0</v>
      </c>
      <c r="AR280" s="301">
        <f>Plan!JU52</f>
        <v>0</v>
      </c>
      <c r="AS280" s="301">
        <f>Plan!JU53</f>
        <v>0</v>
      </c>
      <c r="AT280" s="301">
        <f>Plan!JU54</f>
        <v>0</v>
      </c>
      <c r="AU280" s="301">
        <f>Plan!JU55</f>
        <v>0</v>
      </c>
      <c r="AV280" s="301">
        <f>Plan!JU56</f>
        <v>0</v>
      </c>
      <c r="AW280" s="301">
        <f>Plan!JU57</f>
        <v>0</v>
      </c>
      <c r="AX280" s="301">
        <f>Plan!JU58</f>
        <v>0</v>
      </c>
      <c r="AY280" s="301">
        <f>Plan!JU59</f>
        <v>0</v>
      </c>
      <c r="AZ280" s="301">
        <f>Plan!JU60</f>
        <v>0</v>
      </c>
      <c r="BA280" s="301">
        <f>Plan!JU61</f>
        <v>0</v>
      </c>
      <c r="BB280" s="301">
        <f>Plan!JU62</f>
        <v>0</v>
      </c>
      <c r="BC280" s="301">
        <f>Plan!JU63</f>
        <v>0</v>
      </c>
      <c r="BD280" s="301">
        <f>Plan!JU64</f>
        <v>0</v>
      </c>
    </row>
    <row r="281" spans="1:56" ht="6" customHeight="1" x14ac:dyDescent="0.25">
      <c r="A281"/>
      <c r="B281" s="297">
        <f>COUNTIF(Feiertage!$H$3:$H$164,F281)</f>
        <v>0</v>
      </c>
      <c r="C281" s="298">
        <f t="shared" si="13"/>
        <v>3</v>
      </c>
      <c r="D281" s="298">
        <f t="shared" si="14"/>
        <v>10</v>
      </c>
      <c r="E281" s="302"/>
      <c r="F281" s="300">
        <f t="shared" si="12"/>
        <v>43012</v>
      </c>
      <c r="G281" s="301">
        <f>Plan!JV15</f>
        <v>0</v>
      </c>
      <c r="H281" s="301">
        <f>Plan!JV16</f>
        <v>0</v>
      </c>
      <c r="I281" s="301">
        <f>Plan!JV17</f>
        <v>0</v>
      </c>
      <c r="J281" s="301">
        <f>Plan!JV18</f>
        <v>0</v>
      </c>
      <c r="K281" s="301">
        <f>Plan!JV19</f>
        <v>0</v>
      </c>
      <c r="L281" s="301">
        <f>Plan!JV20</f>
        <v>0</v>
      </c>
      <c r="M281" s="301">
        <f>Plan!JV21</f>
        <v>0</v>
      </c>
      <c r="N281" s="301">
        <f>Plan!JV22</f>
        <v>0</v>
      </c>
      <c r="O281" s="301">
        <f>Plan!JV23</f>
        <v>0</v>
      </c>
      <c r="P281" s="301">
        <f>Plan!JV24</f>
        <v>0</v>
      </c>
      <c r="Q281" s="301">
        <f>Plan!JV25</f>
        <v>0</v>
      </c>
      <c r="R281" s="301">
        <f>Plan!JV26</f>
        <v>0</v>
      </c>
      <c r="S281" s="301">
        <f>Plan!JV27</f>
        <v>0</v>
      </c>
      <c r="T281" s="301">
        <f>Plan!JV28</f>
        <v>0</v>
      </c>
      <c r="U281" s="301">
        <f>Plan!JV29</f>
        <v>0</v>
      </c>
      <c r="V281" s="301">
        <f>Plan!JV30</f>
        <v>0</v>
      </c>
      <c r="W281" s="301">
        <f>Plan!JV31</f>
        <v>0</v>
      </c>
      <c r="X281" s="301">
        <f>Plan!JV32</f>
        <v>0</v>
      </c>
      <c r="Y281" s="301">
        <f>Plan!JV33</f>
        <v>0</v>
      </c>
      <c r="Z281" s="301">
        <f>Plan!JV34</f>
        <v>0</v>
      </c>
      <c r="AA281" s="301">
        <f>Plan!JV35</f>
        <v>0</v>
      </c>
      <c r="AB281" s="301">
        <f>Plan!JV36</f>
        <v>0</v>
      </c>
      <c r="AC281" s="301">
        <f>Plan!JV37</f>
        <v>0</v>
      </c>
      <c r="AD281" s="301">
        <f>Plan!JV38</f>
        <v>0</v>
      </c>
      <c r="AE281" s="301">
        <f>Plan!JV39</f>
        <v>0</v>
      </c>
      <c r="AF281" s="301">
        <f>Plan!JV40</f>
        <v>0</v>
      </c>
      <c r="AG281" s="301">
        <f>Plan!JV41</f>
        <v>0</v>
      </c>
      <c r="AH281" s="301">
        <f>Plan!JV42</f>
        <v>0</v>
      </c>
      <c r="AI281" s="301">
        <f>Plan!JV43</f>
        <v>0</v>
      </c>
      <c r="AJ281" s="301">
        <f>Plan!JV44</f>
        <v>0</v>
      </c>
      <c r="AK281" s="301">
        <f>Plan!JV45</f>
        <v>0</v>
      </c>
      <c r="AL281" s="301">
        <f>Plan!JV46</f>
        <v>0</v>
      </c>
      <c r="AM281" s="301">
        <f>Plan!JV47</f>
        <v>0</v>
      </c>
      <c r="AN281" s="301">
        <f>Plan!JV48</f>
        <v>0</v>
      </c>
      <c r="AO281" s="301">
        <f>Plan!JV49</f>
        <v>0</v>
      </c>
      <c r="AP281" s="301">
        <f>Plan!JV50</f>
        <v>0</v>
      </c>
      <c r="AQ281" s="301">
        <f>Plan!JV51</f>
        <v>0</v>
      </c>
      <c r="AR281" s="301">
        <f>Plan!JV52</f>
        <v>0</v>
      </c>
      <c r="AS281" s="301">
        <f>Plan!JV53</f>
        <v>0</v>
      </c>
      <c r="AT281" s="301">
        <f>Plan!JV54</f>
        <v>0</v>
      </c>
      <c r="AU281" s="301">
        <f>Plan!JV55</f>
        <v>0</v>
      </c>
      <c r="AV281" s="301">
        <f>Plan!JV56</f>
        <v>0</v>
      </c>
      <c r="AW281" s="301">
        <f>Plan!JV57</f>
        <v>0</v>
      </c>
      <c r="AX281" s="301">
        <f>Plan!JV58</f>
        <v>0</v>
      </c>
      <c r="AY281" s="301">
        <f>Plan!JV59</f>
        <v>0</v>
      </c>
      <c r="AZ281" s="301">
        <f>Plan!JV60</f>
        <v>0</v>
      </c>
      <c r="BA281" s="301">
        <f>Plan!JV61</f>
        <v>0</v>
      </c>
      <c r="BB281" s="301">
        <f>Plan!JV62</f>
        <v>0</v>
      </c>
      <c r="BC281" s="301">
        <f>Plan!JV63</f>
        <v>0</v>
      </c>
      <c r="BD281" s="301">
        <f>Plan!JV64</f>
        <v>0</v>
      </c>
    </row>
    <row r="282" spans="1:56" ht="6" customHeight="1" x14ac:dyDescent="0.25">
      <c r="A282"/>
      <c r="B282" s="297">
        <f>COUNTIF(Feiertage!$H$3:$H$164,F282)</f>
        <v>0</v>
      </c>
      <c r="C282" s="298">
        <f t="shared" si="13"/>
        <v>4</v>
      </c>
      <c r="D282" s="298">
        <f t="shared" si="14"/>
        <v>10</v>
      </c>
      <c r="E282" s="302"/>
      <c r="F282" s="300">
        <f t="shared" si="12"/>
        <v>43013</v>
      </c>
      <c r="G282" s="301">
        <f>Plan!JW15</f>
        <v>0</v>
      </c>
      <c r="H282" s="301">
        <f>Plan!JW16</f>
        <v>0</v>
      </c>
      <c r="I282" s="301">
        <f>Plan!JW17</f>
        <v>0</v>
      </c>
      <c r="J282" s="301">
        <f>Plan!JW18</f>
        <v>0</v>
      </c>
      <c r="K282" s="301">
        <f>Plan!JW19</f>
        <v>0</v>
      </c>
      <c r="L282" s="301">
        <f>Plan!JW20</f>
        <v>0</v>
      </c>
      <c r="M282" s="301">
        <f>Plan!JW21</f>
        <v>0</v>
      </c>
      <c r="N282" s="301">
        <f>Plan!JW22</f>
        <v>0</v>
      </c>
      <c r="O282" s="301">
        <f>Plan!JW23</f>
        <v>0</v>
      </c>
      <c r="P282" s="301">
        <f>Plan!JW24</f>
        <v>0</v>
      </c>
      <c r="Q282" s="301">
        <f>Plan!JW25</f>
        <v>0</v>
      </c>
      <c r="R282" s="301">
        <f>Plan!JW26</f>
        <v>0</v>
      </c>
      <c r="S282" s="301">
        <f>Plan!JW27</f>
        <v>0</v>
      </c>
      <c r="T282" s="301">
        <f>Plan!JW28</f>
        <v>0</v>
      </c>
      <c r="U282" s="301">
        <f>Plan!JW29</f>
        <v>0</v>
      </c>
      <c r="V282" s="301">
        <f>Plan!JW30</f>
        <v>0</v>
      </c>
      <c r="W282" s="301">
        <f>Plan!JW31</f>
        <v>0</v>
      </c>
      <c r="X282" s="301">
        <f>Plan!JW32</f>
        <v>0</v>
      </c>
      <c r="Y282" s="301">
        <f>Plan!JW33</f>
        <v>0</v>
      </c>
      <c r="Z282" s="301">
        <f>Plan!JW34</f>
        <v>0</v>
      </c>
      <c r="AA282" s="301">
        <f>Plan!JW35</f>
        <v>0</v>
      </c>
      <c r="AB282" s="301">
        <f>Plan!JW36</f>
        <v>0</v>
      </c>
      <c r="AC282" s="301">
        <f>Plan!JW37</f>
        <v>0</v>
      </c>
      <c r="AD282" s="301">
        <f>Plan!JW38</f>
        <v>0</v>
      </c>
      <c r="AE282" s="301">
        <f>Plan!JW39</f>
        <v>0</v>
      </c>
      <c r="AF282" s="301">
        <f>Plan!JW40</f>
        <v>0</v>
      </c>
      <c r="AG282" s="301">
        <f>Plan!JW41</f>
        <v>0</v>
      </c>
      <c r="AH282" s="301">
        <f>Plan!JW42</f>
        <v>0</v>
      </c>
      <c r="AI282" s="301">
        <f>Plan!JW43</f>
        <v>0</v>
      </c>
      <c r="AJ282" s="301">
        <f>Plan!JW44</f>
        <v>0</v>
      </c>
      <c r="AK282" s="301">
        <f>Plan!JW45</f>
        <v>0</v>
      </c>
      <c r="AL282" s="301">
        <f>Plan!JW46</f>
        <v>0</v>
      </c>
      <c r="AM282" s="301">
        <f>Plan!JW47</f>
        <v>0</v>
      </c>
      <c r="AN282" s="301">
        <f>Plan!JW48</f>
        <v>0</v>
      </c>
      <c r="AO282" s="301">
        <f>Plan!JW49</f>
        <v>0</v>
      </c>
      <c r="AP282" s="301">
        <f>Plan!JW50</f>
        <v>0</v>
      </c>
      <c r="AQ282" s="301">
        <f>Plan!JW51</f>
        <v>0</v>
      </c>
      <c r="AR282" s="301">
        <f>Plan!JW52</f>
        <v>0</v>
      </c>
      <c r="AS282" s="301">
        <f>Plan!JW53</f>
        <v>0</v>
      </c>
      <c r="AT282" s="301">
        <f>Plan!JW54</f>
        <v>0</v>
      </c>
      <c r="AU282" s="301">
        <f>Plan!JW55</f>
        <v>0</v>
      </c>
      <c r="AV282" s="301">
        <f>Plan!JW56</f>
        <v>0</v>
      </c>
      <c r="AW282" s="301">
        <f>Plan!JW57</f>
        <v>0</v>
      </c>
      <c r="AX282" s="301">
        <f>Plan!JW58</f>
        <v>0</v>
      </c>
      <c r="AY282" s="301">
        <f>Plan!JW59</f>
        <v>0</v>
      </c>
      <c r="AZ282" s="301">
        <f>Plan!JW60</f>
        <v>0</v>
      </c>
      <c r="BA282" s="301">
        <f>Plan!JW61</f>
        <v>0</v>
      </c>
      <c r="BB282" s="301">
        <f>Plan!JW62</f>
        <v>0</v>
      </c>
      <c r="BC282" s="301">
        <f>Plan!JW63</f>
        <v>0</v>
      </c>
      <c r="BD282" s="301">
        <f>Plan!JW64</f>
        <v>0</v>
      </c>
    </row>
    <row r="283" spans="1:56" ht="6" customHeight="1" x14ac:dyDescent="0.25">
      <c r="A283"/>
      <c r="B283" s="297">
        <f>COUNTIF(Feiertage!$H$3:$H$164,F283)</f>
        <v>0</v>
      </c>
      <c r="C283" s="298">
        <f t="shared" si="13"/>
        <v>5</v>
      </c>
      <c r="D283" s="298">
        <f t="shared" si="14"/>
        <v>10</v>
      </c>
      <c r="E283" s="302"/>
      <c r="F283" s="300">
        <f t="shared" si="12"/>
        <v>43014</v>
      </c>
      <c r="G283" s="301">
        <f>Plan!JX15</f>
        <v>0</v>
      </c>
      <c r="H283" s="301">
        <f>Plan!JX16</f>
        <v>0</v>
      </c>
      <c r="I283" s="301">
        <f>Plan!JX17</f>
        <v>0</v>
      </c>
      <c r="J283" s="301">
        <f>Plan!JX18</f>
        <v>0</v>
      </c>
      <c r="K283" s="301">
        <f>Plan!JX19</f>
        <v>0</v>
      </c>
      <c r="L283" s="301">
        <f>Plan!JX20</f>
        <v>0</v>
      </c>
      <c r="M283" s="301">
        <f>Plan!JX21</f>
        <v>0</v>
      </c>
      <c r="N283" s="301">
        <f>Plan!JX22</f>
        <v>0</v>
      </c>
      <c r="O283" s="301">
        <f>Plan!JX23</f>
        <v>0</v>
      </c>
      <c r="P283" s="301">
        <f>Plan!JX24</f>
        <v>0</v>
      </c>
      <c r="Q283" s="301">
        <f>Plan!JX25</f>
        <v>0</v>
      </c>
      <c r="R283" s="301">
        <f>Plan!JX26</f>
        <v>0</v>
      </c>
      <c r="S283" s="301">
        <f>Plan!JX27</f>
        <v>0</v>
      </c>
      <c r="T283" s="301">
        <f>Plan!JX28</f>
        <v>0</v>
      </c>
      <c r="U283" s="301">
        <f>Plan!JX29</f>
        <v>0</v>
      </c>
      <c r="V283" s="301">
        <f>Plan!JX30</f>
        <v>0</v>
      </c>
      <c r="W283" s="301">
        <f>Plan!JX31</f>
        <v>0</v>
      </c>
      <c r="X283" s="301">
        <f>Plan!JX32</f>
        <v>0</v>
      </c>
      <c r="Y283" s="301">
        <f>Plan!JX33</f>
        <v>0</v>
      </c>
      <c r="Z283" s="301">
        <f>Plan!JX34</f>
        <v>0</v>
      </c>
      <c r="AA283" s="301">
        <f>Plan!JX35</f>
        <v>0</v>
      </c>
      <c r="AB283" s="301">
        <f>Plan!JX36</f>
        <v>0</v>
      </c>
      <c r="AC283" s="301">
        <f>Plan!JX37</f>
        <v>0</v>
      </c>
      <c r="AD283" s="301">
        <f>Plan!JX38</f>
        <v>0</v>
      </c>
      <c r="AE283" s="301">
        <f>Plan!JX39</f>
        <v>0</v>
      </c>
      <c r="AF283" s="301">
        <f>Plan!JX40</f>
        <v>0</v>
      </c>
      <c r="AG283" s="301">
        <f>Plan!JX41</f>
        <v>0</v>
      </c>
      <c r="AH283" s="301">
        <f>Plan!JX42</f>
        <v>0</v>
      </c>
      <c r="AI283" s="301">
        <f>Plan!JX43</f>
        <v>0</v>
      </c>
      <c r="AJ283" s="301">
        <f>Plan!JX44</f>
        <v>0</v>
      </c>
      <c r="AK283" s="301">
        <f>Plan!JX45</f>
        <v>0</v>
      </c>
      <c r="AL283" s="301">
        <f>Plan!JX46</f>
        <v>0</v>
      </c>
      <c r="AM283" s="301">
        <f>Plan!JX47</f>
        <v>0</v>
      </c>
      <c r="AN283" s="301">
        <f>Plan!JX48</f>
        <v>0</v>
      </c>
      <c r="AO283" s="301">
        <f>Plan!JX49</f>
        <v>0</v>
      </c>
      <c r="AP283" s="301">
        <f>Plan!JX50</f>
        <v>0</v>
      </c>
      <c r="AQ283" s="301">
        <f>Plan!JX51</f>
        <v>0</v>
      </c>
      <c r="AR283" s="301">
        <f>Plan!JX52</f>
        <v>0</v>
      </c>
      <c r="AS283" s="301">
        <f>Plan!JX53</f>
        <v>0</v>
      </c>
      <c r="AT283" s="301">
        <f>Plan!JX54</f>
        <v>0</v>
      </c>
      <c r="AU283" s="301">
        <f>Plan!JX55</f>
        <v>0</v>
      </c>
      <c r="AV283" s="301">
        <f>Plan!JX56</f>
        <v>0</v>
      </c>
      <c r="AW283" s="301">
        <f>Plan!JX57</f>
        <v>0</v>
      </c>
      <c r="AX283" s="301">
        <f>Plan!JX58</f>
        <v>0</v>
      </c>
      <c r="AY283" s="301">
        <f>Plan!JX59</f>
        <v>0</v>
      </c>
      <c r="AZ283" s="301">
        <f>Plan!JX60</f>
        <v>0</v>
      </c>
      <c r="BA283" s="301">
        <f>Plan!JX61</f>
        <v>0</v>
      </c>
      <c r="BB283" s="301">
        <f>Plan!JX62</f>
        <v>0</v>
      </c>
      <c r="BC283" s="301">
        <f>Plan!JX63</f>
        <v>0</v>
      </c>
      <c r="BD283" s="301">
        <f>Plan!JX64</f>
        <v>0</v>
      </c>
    </row>
    <row r="284" spans="1:56" ht="6" customHeight="1" x14ac:dyDescent="0.25">
      <c r="A284"/>
      <c r="B284" s="297">
        <f>COUNTIF(Feiertage!$H$3:$H$164,F284)</f>
        <v>0</v>
      </c>
      <c r="C284" s="298">
        <f t="shared" si="13"/>
        <v>6</v>
      </c>
      <c r="D284" s="298">
        <f t="shared" si="14"/>
        <v>10</v>
      </c>
      <c r="E284" s="302"/>
      <c r="F284" s="300">
        <f t="shared" si="12"/>
        <v>43015</v>
      </c>
      <c r="G284" s="301">
        <f>Plan!JY15</f>
        <v>0</v>
      </c>
      <c r="H284" s="301">
        <f>Plan!JY16</f>
        <v>0</v>
      </c>
      <c r="I284" s="301">
        <f>Plan!JY17</f>
        <v>0</v>
      </c>
      <c r="J284" s="301">
        <f>Plan!JY18</f>
        <v>0</v>
      </c>
      <c r="K284" s="301">
        <f>Plan!JY19</f>
        <v>0</v>
      </c>
      <c r="L284" s="301">
        <f>Plan!JY20</f>
        <v>0</v>
      </c>
      <c r="M284" s="301">
        <f>Plan!JY21</f>
        <v>0</v>
      </c>
      <c r="N284" s="301">
        <f>Plan!JY22</f>
        <v>0</v>
      </c>
      <c r="O284" s="301">
        <f>Plan!JY23</f>
        <v>0</v>
      </c>
      <c r="P284" s="301">
        <f>Plan!JY24</f>
        <v>0</v>
      </c>
      <c r="Q284" s="301">
        <f>Plan!JY25</f>
        <v>0</v>
      </c>
      <c r="R284" s="301">
        <f>Plan!JY26</f>
        <v>0</v>
      </c>
      <c r="S284" s="301">
        <f>Plan!JY27</f>
        <v>0</v>
      </c>
      <c r="T284" s="301">
        <f>Plan!JY28</f>
        <v>0</v>
      </c>
      <c r="U284" s="301">
        <f>Plan!JY29</f>
        <v>0</v>
      </c>
      <c r="V284" s="301">
        <f>Plan!JY30</f>
        <v>0</v>
      </c>
      <c r="W284" s="301">
        <f>Plan!JY31</f>
        <v>0</v>
      </c>
      <c r="X284" s="301">
        <f>Plan!JY32</f>
        <v>0</v>
      </c>
      <c r="Y284" s="301">
        <f>Plan!JY33</f>
        <v>0</v>
      </c>
      <c r="Z284" s="301">
        <f>Plan!JY34</f>
        <v>0</v>
      </c>
      <c r="AA284" s="301">
        <f>Plan!JY35</f>
        <v>0</v>
      </c>
      <c r="AB284" s="301">
        <f>Plan!JY36</f>
        <v>0</v>
      </c>
      <c r="AC284" s="301">
        <f>Plan!JY37</f>
        <v>0</v>
      </c>
      <c r="AD284" s="301">
        <f>Plan!JY38</f>
        <v>0</v>
      </c>
      <c r="AE284" s="301">
        <f>Plan!JY39</f>
        <v>0</v>
      </c>
      <c r="AF284" s="301">
        <f>Plan!JY40</f>
        <v>0</v>
      </c>
      <c r="AG284" s="301">
        <f>Plan!JY41</f>
        <v>0</v>
      </c>
      <c r="AH284" s="301">
        <f>Plan!JY42</f>
        <v>0</v>
      </c>
      <c r="AI284" s="301">
        <f>Plan!JY43</f>
        <v>0</v>
      </c>
      <c r="AJ284" s="301">
        <f>Plan!JY44</f>
        <v>0</v>
      </c>
      <c r="AK284" s="301">
        <f>Plan!JY45</f>
        <v>0</v>
      </c>
      <c r="AL284" s="301">
        <f>Plan!JY46</f>
        <v>0</v>
      </c>
      <c r="AM284" s="301">
        <f>Plan!JY47</f>
        <v>0</v>
      </c>
      <c r="AN284" s="301">
        <f>Plan!JY48</f>
        <v>0</v>
      </c>
      <c r="AO284" s="301">
        <f>Plan!JY49</f>
        <v>0</v>
      </c>
      <c r="AP284" s="301">
        <f>Plan!JY50</f>
        <v>0</v>
      </c>
      <c r="AQ284" s="301">
        <f>Plan!JY51</f>
        <v>0</v>
      </c>
      <c r="AR284" s="301">
        <f>Plan!JY52</f>
        <v>0</v>
      </c>
      <c r="AS284" s="301">
        <f>Plan!JY53</f>
        <v>0</v>
      </c>
      <c r="AT284" s="301">
        <f>Plan!JY54</f>
        <v>0</v>
      </c>
      <c r="AU284" s="301">
        <f>Plan!JY55</f>
        <v>0</v>
      </c>
      <c r="AV284" s="301">
        <f>Plan!JY56</f>
        <v>0</v>
      </c>
      <c r="AW284" s="301">
        <f>Plan!JY57</f>
        <v>0</v>
      </c>
      <c r="AX284" s="301">
        <f>Plan!JY58</f>
        <v>0</v>
      </c>
      <c r="AY284" s="301">
        <f>Plan!JY59</f>
        <v>0</v>
      </c>
      <c r="AZ284" s="301">
        <f>Plan!JY60</f>
        <v>0</v>
      </c>
      <c r="BA284" s="301">
        <f>Plan!JY61</f>
        <v>0</v>
      </c>
      <c r="BB284" s="301">
        <f>Plan!JY62</f>
        <v>0</v>
      </c>
      <c r="BC284" s="301">
        <f>Plan!JY63</f>
        <v>0</v>
      </c>
      <c r="BD284" s="301">
        <f>Plan!JY64</f>
        <v>0</v>
      </c>
    </row>
    <row r="285" spans="1:56" ht="6" customHeight="1" x14ac:dyDescent="0.25">
      <c r="A285"/>
      <c r="B285" s="297">
        <f>COUNTIF(Feiertage!$H$3:$H$164,F285)</f>
        <v>0</v>
      </c>
      <c r="C285" s="298">
        <f t="shared" si="13"/>
        <v>7</v>
      </c>
      <c r="D285" s="298">
        <f t="shared" si="14"/>
        <v>10</v>
      </c>
      <c r="E285" s="302"/>
      <c r="F285" s="300">
        <f t="shared" si="12"/>
        <v>43016</v>
      </c>
      <c r="G285" s="301">
        <f>Plan!JZ15</f>
        <v>0</v>
      </c>
      <c r="H285" s="301">
        <f>Plan!JZ16</f>
        <v>0</v>
      </c>
      <c r="I285" s="301">
        <f>Plan!JZ17</f>
        <v>0</v>
      </c>
      <c r="J285" s="301">
        <f>Plan!JZ18</f>
        <v>0</v>
      </c>
      <c r="K285" s="301">
        <f>Plan!JZ19</f>
        <v>0</v>
      </c>
      <c r="L285" s="301">
        <f>Plan!JZ20</f>
        <v>0</v>
      </c>
      <c r="M285" s="301">
        <f>Plan!JZ21</f>
        <v>0</v>
      </c>
      <c r="N285" s="301">
        <f>Plan!JZ22</f>
        <v>0</v>
      </c>
      <c r="O285" s="301">
        <f>Plan!JZ23</f>
        <v>0</v>
      </c>
      <c r="P285" s="301">
        <f>Plan!JZ24</f>
        <v>0</v>
      </c>
      <c r="Q285" s="301">
        <f>Plan!JZ25</f>
        <v>0</v>
      </c>
      <c r="R285" s="301">
        <f>Plan!JZ26</f>
        <v>0</v>
      </c>
      <c r="S285" s="301">
        <f>Plan!JZ27</f>
        <v>0</v>
      </c>
      <c r="T285" s="301">
        <f>Plan!JZ28</f>
        <v>0</v>
      </c>
      <c r="U285" s="301">
        <f>Plan!JZ29</f>
        <v>0</v>
      </c>
      <c r="V285" s="301">
        <f>Plan!JZ30</f>
        <v>0</v>
      </c>
      <c r="W285" s="301">
        <f>Plan!JZ31</f>
        <v>0</v>
      </c>
      <c r="X285" s="301">
        <f>Plan!JZ32</f>
        <v>0</v>
      </c>
      <c r="Y285" s="301">
        <f>Plan!JZ33</f>
        <v>0</v>
      </c>
      <c r="Z285" s="301">
        <f>Plan!JZ34</f>
        <v>0</v>
      </c>
      <c r="AA285" s="301">
        <f>Plan!JZ35</f>
        <v>0</v>
      </c>
      <c r="AB285" s="301">
        <f>Plan!JZ36</f>
        <v>0</v>
      </c>
      <c r="AC285" s="301">
        <f>Plan!JZ37</f>
        <v>0</v>
      </c>
      <c r="AD285" s="301">
        <f>Plan!JZ38</f>
        <v>0</v>
      </c>
      <c r="AE285" s="301">
        <f>Plan!JZ39</f>
        <v>0</v>
      </c>
      <c r="AF285" s="301">
        <f>Plan!JZ40</f>
        <v>0</v>
      </c>
      <c r="AG285" s="301">
        <f>Plan!JZ41</f>
        <v>0</v>
      </c>
      <c r="AH285" s="301">
        <f>Plan!JZ42</f>
        <v>0</v>
      </c>
      <c r="AI285" s="301">
        <f>Plan!JZ43</f>
        <v>0</v>
      </c>
      <c r="AJ285" s="301">
        <f>Plan!JZ44</f>
        <v>0</v>
      </c>
      <c r="AK285" s="301">
        <f>Plan!JZ45</f>
        <v>0</v>
      </c>
      <c r="AL285" s="301">
        <f>Plan!JZ46</f>
        <v>0</v>
      </c>
      <c r="AM285" s="301">
        <f>Plan!JZ47</f>
        <v>0</v>
      </c>
      <c r="AN285" s="301">
        <f>Plan!JZ48</f>
        <v>0</v>
      </c>
      <c r="AO285" s="301">
        <f>Plan!JZ49</f>
        <v>0</v>
      </c>
      <c r="AP285" s="301">
        <f>Plan!JZ50</f>
        <v>0</v>
      </c>
      <c r="AQ285" s="301">
        <f>Plan!JZ51</f>
        <v>0</v>
      </c>
      <c r="AR285" s="301">
        <f>Plan!JZ52</f>
        <v>0</v>
      </c>
      <c r="AS285" s="301">
        <f>Plan!JZ53</f>
        <v>0</v>
      </c>
      <c r="AT285" s="301">
        <f>Plan!JZ54</f>
        <v>0</v>
      </c>
      <c r="AU285" s="301">
        <f>Plan!JZ55</f>
        <v>0</v>
      </c>
      <c r="AV285" s="301">
        <f>Plan!JZ56</f>
        <v>0</v>
      </c>
      <c r="AW285" s="301">
        <f>Plan!JZ57</f>
        <v>0</v>
      </c>
      <c r="AX285" s="301">
        <f>Plan!JZ58</f>
        <v>0</v>
      </c>
      <c r="AY285" s="301">
        <f>Plan!JZ59</f>
        <v>0</v>
      </c>
      <c r="AZ285" s="301">
        <f>Plan!JZ60</f>
        <v>0</v>
      </c>
      <c r="BA285" s="301">
        <f>Plan!JZ61</f>
        <v>0</v>
      </c>
      <c r="BB285" s="301">
        <f>Plan!JZ62</f>
        <v>0</v>
      </c>
      <c r="BC285" s="301">
        <f>Plan!JZ63</f>
        <v>0</v>
      </c>
      <c r="BD285" s="301">
        <f>Plan!JZ64</f>
        <v>0</v>
      </c>
    </row>
    <row r="286" spans="1:56" ht="6" customHeight="1" x14ac:dyDescent="0.25">
      <c r="A286"/>
      <c r="B286" s="297">
        <f>COUNTIF(Feiertage!$H$3:$H$164,F286)</f>
        <v>0</v>
      </c>
      <c r="C286" s="298">
        <f t="shared" si="13"/>
        <v>1</v>
      </c>
      <c r="D286" s="298">
        <f t="shared" si="14"/>
        <v>10</v>
      </c>
      <c r="E286" s="302"/>
      <c r="F286" s="300">
        <f t="shared" si="12"/>
        <v>43017</v>
      </c>
      <c r="G286" s="301">
        <f>Plan!KA15</f>
        <v>0</v>
      </c>
      <c r="H286" s="301">
        <f>Plan!KA16</f>
        <v>0</v>
      </c>
      <c r="I286" s="301">
        <f>Plan!KA17</f>
        <v>0</v>
      </c>
      <c r="J286" s="301">
        <f>Plan!KA18</f>
        <v>0</v>
      </c>
      <c r="K286" s="301">
        <f>Plan!KA19</f>
        <v>0</v>
      </c>
      <c r="L286" s="301">
        <f>Plan!KA20</f>
        <v>0</v>
      </c>
      <c r="M286" s="301">
        <f>Plan!KA21</f>
        <v>0</v>
      </c>
      <c r="N286" s="301">
        <f>Plan!KA22</f>
        <v>0</v>
      </c>
      <c r="O286" s="301">
        <f>Plan!KA23</f>
        <v>0</v>
      </c>
      <c r="P286" s="301">
        <f>Plan!KA24</f>
        <v>0</v>
      </c>
      <c r="Q286" s="301">
        <f>Plan!KA25</f>
        <v>0</v>
      </c>
      <c r="R286" s="301">
        <f>Plan!KA26</f>
        <v>0</v>
      </c>
      <c r="S286" s="301">
        <f>Plan!KA27</f>
        <v>0</v>
      </c>
      <c r="T286" s="301">
        <f>Plan!KA28</f>
        <v>0</v>
      </c>
      <c r="U286" s="301">
        <f>Plan!KA29</f>
        <v>0</v>
      </c>
      <c r="V286" s="301">
        <f>Plan!KA30</f>
        <v>0</v>
      </c>
      <c r="W286" s="301">
        <f>Plan!KA31</f>
        <v>0</v>
      </c>
      <c r="X286" s="301">
        <f>Plan!KA32</f>
        <v>0</v>
      </c>
      <c r="Y286" s="301">
        <f>Plan!KA33</f>
        <v>0</v>
      </c>
      <c r="Z286" s="301">
        <f>Plan!KA34</f>
        <v>0</v>
      </c>
      <c r="AA286" s="301">
        <f>Plan!KA35</f>
        <v>0</v>
      </c>
      <c r="AB286" s="301">
        <f>Plan!KA36</f>
        <v>0</v>
      </c>
      <c r="AC286" s="301">
        <f>Plan!KA37</f>
        <v>0</v>
      </c>
      <c r="AD286" s="301">
        <f>Plan!KA38</f>
        <v>0</v>
      </c>
      <c r="AE286" s="301">
        <f>Plan!KA39</f>
        <v>0</v>
      </c>
      <c r="AF286" s="301">
        <f>Plan!KA40</f>
        <v>0</v>
      </c>
      <c r="AG286" s="301">
        <f>Plan!KA41</f>
        <v>0</v>
      </c>
      <c r="AH286" s="301">
        <f>Plan!KA42</f>
        <v>0</v>
      </c>
      <c r="AI286" s="301">
        <f>Plan!KA43</f>
        <v>0</v>
      </c>
      <c r="AJ286" s="301">
        <f>Plan!KA44</f>
        <v>0</v>
      </c>
      <c r="AK286" s="301">
        <f>Plan!KA45</f>
        <v>0</v>
      </c>
      <c r="AL286" s="301">
        <f>Plan!KA46</f>
        <v>0</v>
      </c>
      <c r="AM286" s="301">
        <f>Plan!KA47</f>
        <v>0</v>
      </c>
      <c r="AN286" s="301">
        <f>Plan!KA48</f>
        <v>0</v>
      </c>
      <c r="AO286" s="301">
        <f>Plan!KA49</f>
        <v>0</v>
      </c>
      <c r="AP286" s="301">
        <f>Plan!KA50</f>
        <v>0</v>
      </c>
      <c r="AQ286" s="301">
        <f>Plan!KA51</f>
        <v>0</v>
      </c>
      <c r="AR286" s="301">
        <f>Plan!KA52</f>
        <v>0</v>
      </c>
      <c r="AS286" s="301">
        <f>Plan!KA53</f>
        <v>0</v>
      </c>
      <c r="AT286" s="301">
        <f>Plan!KA54</f>
        <v>0</v>
      </c>
      <c r="AU286" s="301">
        <f>Plan!KA55</f>
        <v>0</v>
      </c>
      <c r="AV286" s="301">
        <f>Plan!KA56</f>
        <v>0</v>
      </c>
      <c r="AW286" s="301">
        <f>Plan!KA57</f>
        <v>0</v>
      </c>
      <c r="AX286" s="301">
        <f>Plan!KA58</f>
        <v>0</v>
      </c>
      <c r="AY286" s="301">
        <f>Plan!KA59</f>
        <v>0</v>
      </c>
      <c r="AZ286" s="301">
        <f>Plan!KA60</f>
        <v>0</v>
      </c>
      <c r="BA286" s="301">
        <f>Plan!KA61</f>
        <v>0</v>
      </c>
      <c r="BB286" s="301">
        <f>Plan!KA62</f>
        <v>0</v>
      </c>
      <c r="BC286" s="301">
        <f>Plan!KA63</f>
        <v>0</v>
      </c>
      <c r="BD286" s="301">
        <f>Plan!KA64</f>
        <v>0</v>
      </c>
    </row>
    <row r="287" spans="1:56" ht="6" customHeight="1" x14ac:dyDescent="0.25">
      <c r="A287"/>
      <c r="B287" s="297">
        <f>COUNTIF(Feiertage!$H$3:$H$164,F287)</f>
        <v>0</v>
      </c>
      <c r="C287" s="298">
        <f t="shared" si="13"/>
        <v>2</v>
      </c>
      <c r="D287" s="298">
        <f t="shared" si="14"/>
        <v>10</v>
      </c>
      <c r="E287" s="302"/>
      <c r="F287" s="300">
        <f t="shared" si="12"/>
        <v>43018</v>
      </c>
      <c r="G287" s="301">
        <f>Plan!KB15</f>
        <v>0</v>
      </c>
      <c r="H287" s="301">
        <f>Plan!KB16</f>
        <v>0</v>
      </c>
      <c r="I287" s="301">
        <f>Plan!KB17</f>
        <v>0</v>
      </c>
      <c r="J287" s="301">
        <f>Plan!KB18</f>
        <v>0</v>
      </c>
      <c r="K287" s="301">
        <f>Plan!KB19</f>
        <v>0</v>
      </c>
      <c r="L287" s="301">
        <f>Plan!KB20</f>
        <v>0</v>
      </c>
      <c r="M287" s="301">
        <f>Plan!KB21</f>
        <v>0</v>
      </c>
      <c r="N287" s="301">
        <f>Plan!KB22</f>
        <v>0</v>
      </c>
      <c r="O287" s="301">
        <f>Plan!KB23</f>
        <v>0</v>
      </c>
      <c r="P287" s="301">
        <f>Plan!KB24</f>
        <v>0</v>
      </c>
      <c r="Q287" s="301">
        <f>Plan!KB25</f>
        <v>0</v>
      </c>
      <c r="R287" s="301">
        <f>Plan!KB26</f>
        <v>0</v>
      </c>
      <c r="S287" s="301">
        <f>Plan!KB27</f>
        <v>0</v>
      </c>
      <c r="T287" s="301">
        <f>Plan!KB28</f>
        <v>0</v>
      </c>
      <c r="U287" s="301">
        <f>Plan!KB29</f>
        <v>0</v>
      </c>
      <c r="V287" s="301">
        <f>Plan!KB30</f>
        <v>0</v>
      </c>
      <c r="W287" s="301">
        <f>Plan!KB31</f>
        <v>0</v>
      </c>
      <c r="X287" s="301">
        <f>Plan!KB32</f>
        <v>0</v>
      </c>
      <c r="Y287" s="301">
        <f>Plan!KB33</f>
        <v>0</v>
      </c>
      <c r="Z287" s="301">
        <f>Plan!KB34</f>
        <v>0</v>
      </c>
      <c r="AA287" s="301">
        <f>Plan!KB35</f>
        <v>0</v>
      </c>
      <c r="AB287" s="301">
        <f>Plan!KB36</f>
        <v>0</v>
      </c>
      <c r="AC287" s="301">
        <f>Plan!KB37</f>
        <v>0</v>
      </c>
      <c r="AD287" s="301">
        <f>Plan!KB38</f>
        <v>0</v>
      </c>
      <c r="AE287" s="301">
        <f>Plan!KB39</f>
        <v>0</v>
      </c>
      <c r="AF287" s="301">
        <f>Plan!KB40</f>
        <v>0</v>
      </c>
      <c r="AG287" s="301">
        <f>Plan!KB41</f>
        <v>0</v>
      </c>
      <c r="AH287" s="301">
        <f>Plan!KB42</f>
        <v>0</v>
      </c>
      <c r="AI287" s="301">
        <f>Plan!KB43</f>
        <v>0</v>
      </c>
      <c r="AJ287" s="301">
        <f>Plan!KB44</f>
        <v>0</v>
      </c>
      <c r="AK287" s="301">
        <f>Plan!KB45</f>
        <v>0</v>
      </c>
      <c r="AL287" s="301">
        <f>Plan!KB46</f>
        <v>0</v>
      </c>
      <c r="AM287" s="301">
        <f>Plan!KB47</f>
        <v>0</v>
      </c>
      <c r="AN287" s="301">
        <f>Plan!KB48</f>
        <v>0</v>
      </c>
      <c r="AO287" s="301">
        <f>Plan!KB49</f>
        <v>0</v>
      </c>
      <c r="AP287" s="301">
        <f>Plan!KB50</f>
        <v>0</v>
      </c>
      <c r="AQ287" s="301">
        <f>Plan!KB51</f>
        <v>0</v>
      </c>
      <c r="AR287" s="301">
        <f>Plan!KB52</f>
        <v>0</v>
      </c>
      <c r="AS287" s="301">
        <f>Plan!KB53</f>
        <v>0</v>
      </c>
      <c r="AT287" s="301">
        <f>Plan!KB54</f>
        <v>0</v>
      </c>
      <c r="AU287" s="301">
        <f>Plan!KB55</f>
        <v>0</v>
      </c>
      <c r="AV287" s="301">
        <f>Plan!KB56</f>
        <v>0</v>
      </c>
      <c r="AW287" s="301">
        <f>Plan!KB57</f>
        <v>0</v>
      </c>
      <c r="AX287" s="301">
        <f>Plan!KB58</f>
        <v>0</v>
      </c>
      <c r="AY287" s="301">
        <f>Plan!KB59</f>
        <v>0</v>
      </c>
      <c r="AZ287" s="301">
        <f>Plan!KB60</f>
        <v>0</v>
      </c>
      <c r="BA287" s="301">
        <f>Plan!KB61</f>
        <v>0</v>
      </c>
      <c r="BB287" s="301">
        <f>Plan!KB62</f>
        <v>0</v>
      </c>
      <c r="BC287" s="301">
        <f>Plan!KB63</f>
        <v>0</v>
      </c>
      <c r="BD287" s="301">
        <f>Plan!KB64</f>
        <v>0</v>
      </c>
    </row>
    <row r="288" spans="1:56" ht="6" customHeight="1" x14ac:dyDescent="0.25">
      <c r="A288"/>
      <c r="B288" s="297">
        <f>COUNTIF(Feiertage!$H$3:$H$164,F288)</f>
        <v>0</v>
      </c>
      <c r="C288" s="298">
        <f t="shared" si="13"/>
        <v>3</v>
      </c>
      <c r="D288" s="298">
        <f t="shared" si="14"/>
        <v>10</v>
      </c>
      <c r="E288" s="302" t="s">
        <v>184</v>
      </c>
      <c r="F288" s="300">
        <f t="shared" si="12"/>
        <v>43019</v>
      </c>
      <c r="G288" s="301">
        <f>Plan!KC15</f>
        <v>0</v>
      </c>
      <c r="H288" s="301">
        <f>Plan!KC16</f>
        <v>0</v>
      </c>
      <c r="I288" s="301">
        <f>Plan!KC17</f>
        <v>0</v>
      </c>
      <c r="J288" s="301">
        <f>Plan!KC18</f>
        <v>0</v>
      </c>
      <c r="K288" s="301">
        <f>Plan!KC19</f>
        <v>0</v>
      </c>
      <c r="L288" s="301">
        <f>Plan!KC20</f>
        <v>0</v>
      </c>
      <c r="M288" s="301">
        <f>Plan!KC21</f>
        <v>0</v>
      </c>
      <c r="N288" s="301">
        <f>Plan!KC22</f>
        <v>0</v>
      </c>
      <c r="O288" s="301">
        <f>Plan!KC23</f>
        <v>0</v>
      </c>
      <c r="P288" s="301">
        <f>Plan!KC24</f>
        <v>0</v>
      </c>
      <c r="Q288" s="301">
        <f>Plan!KC25</f>
        <v>0</v>
      </c>
      <c r="R288" s="301">
        <f>Plan!KC26</f>
        <v>0</v>
      </c>
      <c r="S288" s="301">
        <f>Plan!KC27</f>
        <v>0</v>
      </c>
      <c r="T288" s="301">
        <f>Plan!KC28</f>
        <v>0</v>
      </c>
      <c r="U288" s="301">
        <f>Plan!KC29</f>
        <v>0</v>
      </c>
      <c r="V288" s="301">
        <f>Plan!KC30</f>
        <v>0</v>
      </c>
      <c r="W288" s="301">
        <f>Plan!KC31</f>
        <v>0</v>
      </c>
      <c r="X288" s="301">
        <f>Plan!KC32</f>
        <v>0</v>
      </c>
      <c r="Y288" s="301">
        <f>Plan!KC33</f>
        <v>0</v>
      </c>
      <c r="Z288" s="301">
        <f>Plan!KC34</f>
        <v>0</v>
      </c>
      <c r="AA288" s="301">
        <f>Plan!KC35</f>
        <v>0</v>
      </c>
      <c r="AB288" s="301">
        <f>Plan!KC36</f>
        <v>0</v>
      </c>
      <c r="AC288" s="301">
        <f>Plan!KC37</f>
        <v>0</v>
      </c>
      <c r="AD288" s="301">
        <f>Plan!KC38</f>
        <v>0</v>
      </c>
      <c r="AE288" s="301">
        <f>Plan!KC39</f>
        <v>0</v>
      </c>
      <c r="AF288" s="301">
        <f>Plan!KC40</f>
        <v>0</v>
      </c>
      <c r="AG288" s="301">
        <f>Plan!KC41</f>
        <v>0</v>
      </c>
      <c r="AH288" s="301">
        <f>Plan!KC42</f>
        <v>0</v>
      </c>
      <c r="AI288" s="301">
        <f>Plan!KC43</f>
        <v>0</v>
      </c>
      <c r="AJ288" s="301">
        <f>Plan!KC44</f>
        <v>0</v>
      </c>
      <c r="AK288" s="301">
        <f>Plan!KC45</f>
        <v>0</v>
      </c>
      <c r="AL288" s="301">
        <f>Plan!KC46</f>
        <v>0</v>
      </c>
      <c r="AM288" s="301">
        <f>Plan!KC47</f>
        <v>0</v>
      </c>
      <c r="AN288" s="301">
        <f>Plan!KC48</f>
        <v>0</v>
      </c>
      <c r="AO288" s="301">
        <f>Plan!KC49</f>
        <v>0</v>
      </c>
      <c r="AP288" s="301">
        <f>Plan!KC50</f>
        <v>0</v>
      </c>
      <c r="AQ288" s="301">
        <f>Plan!KC51</f>
        <v>0</v>
      </c>
      <c r="AR288" s="301">
        <f>Plan!KC52</f>
        <v>0</v>
      </c>
      <c r="AS288" s="301">
        <f>Plan!KC53</f>
        <v>0</v>
      </c>
      <c r="AT288" s="301">
        <f>Plan!KC54</f>
        <v>0</v>
      </c>
      <c r="AU288" s="301">
        <f>Plan!KC55</f>
        <v>0</v>
      </c>
      <c r="AV288" s="301">
        <f>Plan!KC56</f>
        <v>0</v>
      </c>
      <c r="AW288" s="301">
        <f>Plan!KC57</f>
        <v>0</v>
      </c>
      <c r="AX288" s="301">
        <f>Plan!KC58</f>
        <v>0</v>
      </c>
      <c r="AY288" s="301">
        <f>Plan!KC59</f>
        <v>0</v>
      </c>
      <c r="AZ288" s="301">
        <f>Plan!KC60</f>
        <v>0</v>
      </c>
      <c r="BA288" s="301">
        <f>Plan!KC61</f>
        <v>0</v>
      </c>
      <c r="BB288" s="301">
        <f>Plan!KC62</f>
        <v>0</v>
      </c>
      <c r="BC288" s="301">
        <f>Plan!KC63</f>
        <v>0</v>
      </c>
      <c r="BD288" s="301">
        <f>Plan!KC64</f>
        <v>0</v>
      </c>
    </row>
    <row r="289" spans="1:56" ht="6" customHeight="1" x14ac:dyDescent="0.25">
      <c r="A289"/>
      <c r="B289" s="297">
        <f>COUNTIF(Feiertage!$H$3:$H$164,F289)</f>
        <v>0</v>
      </c>
      <c r="C289" s="298">
        <f t="shared" si="13"/>
        <v>4</v>
      </c>
      <c r="D289" s="298">
        <f t="shared" si="14"/>
        <v>10</v>
      </c>
      <c r="E289" s="302" t="s">
        <v>185</v>
      </c>
      <c r="F289" s="300">
        <f t="shared" si="12"/>
        <v>43020</v>
      </c>
      <c r="G289" s="301">
        <f>Plan!KD15</f>
        <v>0</v>
      </c>
      <c r="H289" s="301">
        <f>Plan!KD16</f>
        <v>0</v>
      </c>
      <c r="I289" s="301">
        <f>Plan!KD17</f>
        <v>0</v>
      </c>
      <c r="J289" s="301">
        <f>Plan!KD18</f>
        <v>0</v>
      </c>
      <c r="K289" s="301">
        <f>Plan!KD19</f>
        <v>0</v>
      </c>
      <c r="L289" s="301">
        <f>Plan!KD20</f>
        <v>0</v>
      </c>
      <c r="M289" s="301">
        <f>Plan!KD21</f>
        <v>0</v>
      </c>
      <c r="N289" s="301">
        <f>Plan!KD22</f>
        <v>0</v>
      </c>
      <c r="O289" s="301">
        <f>Plan!KD23</f>
        <v>0</v>
      </c>
      <c r="P289" s="301">
        <f>Plan!KD24</f>
        <v>0</v>
      </c>
      <c r="Q289" s="301">
        <f>Plan!KD25</f>
        <v>0</v>
      </c>
      <c r="R289" s="301">
        <f>Plan!KD26</f>
        <v>0</v>
      </c>
      <c r="S289" s="301">
        <f>Plan!KD27</f>
        <v>0</v>
      </c>
      <c r="T289" s="301">
        <f>Plan!KD28</f>
        <v>0</v>
      </c>
      <c r="U289" s="301">
        <f>Plan!KD29</f>
        <v>0</v>
      </c>
      <c r="V289" s="301">
        <f>Plan!KD30</f>
        <v>0</v>
      </c>
      <c r="W289" s="301">
        <f>Plan!KD31</f>
        <v>0</v>
      </c>
      <c r="X289" s="301">
        <f>Plan!KD32</f>
        <v>0</v>
      </c>
      <c r="Y289" s="301">
        <f>Plan!KD33</f>
        <v>0</v>
      </c>
      <c r="Z289" s="301">
        <f>Plan!KD34</f>
        <v>0</v>
      </c>
      <c r="AA289" s="301">
        <f>Plan!KD35</f>
        <v>0</v>
      </c>
      <c r="AB289" s="301">
        <f>Plan!KD36</f>
        <v>0</v>
      </c>
      <c r="AC289" s="301">
        <f>Plan!KD37</f>
        <v>0</v>
      </c>
      <c r="AD289" s="301">
        <f>Plan!KD38</f>
        <v>0</v>
      </c>
      <c r="AE289" s="301">
        <f>Plan!KD39</f>
        <v>0</v>
      </c>
      <c r="AF289" s="301">
        <f>Plan!KD40</f>
        <v>0</v>
      </c>
      <c r="AG289" s="301">
        <f>Plan!KD41</f>
        <v>0</v>
      </c>
      <c r="AH289" s="301">
        <f>Plan!KD42</f>
        <v>0</v>
      </c>
      <c r="AI289" s="301">
        <f>Plan!KD43</f>
        <v>0</v>
      </c>
      <c r="AJ289" s="301">
        <f>Plan!KD44</f>
        <v>0</v>
      </c>
      <c r="AK289" s="301">
        <f>Plan!KD45</f>
        <v>0</v>
      </c>
      <c r="AL289" s="301">
        <f>Plan!KD46</f>
        <v>0</v>
      </c>
      <c r="AM289" s="301">
        <f>Plan!KD47</f>
        <v>0</v>
      </c>
      <c r="AN289" s="301">
        <f>Plan!KD48</f>
        <v>0</v>
      </c>
      <c r="AO289" s="301">
        <f>Plan!KD49</f>
        <v>0</v>
      </c>
      <c r="AP289" s="301">
        <f>Plan!KD50</f>
        <v>0</v>
      </c>
      <c r="AQ289" s="301">
        <f>Plan!KD51</f>
        <v>0</v>
      </c>
      <c r="AR289" s="301">
        <f>Plan!KD52</f>
        <v>0</v>
      </c>
      <c r="AS289" s="301">
        <f>Plan!KD53</f>
        <v>0</v>
      </c>
      <c r="AT289" s="301">
        <f>Plan!KD54</f>
        <v>0</v>
      </c>
      <c r="AU289" s="301">
        <f>Plan!KD55</f>
        <v>0</v>
      </c>
      <c r="AV289" s="301">
        <f>Plan!KD56</f>
        <v>0</v>
      </c>
      <c r="AW289" s="301">
        <f>Plan!KD57</f>
        <v>0</v>
      </c>
      <c r="AX289" s="301">
        <f>Plan!KD58</f>
        <v>0</v>
      </c>
      <c r="AY289" s="301">
        <f>Plan!KD59</f>
        <v>0</v>
      </c>
      <c r="AZ289" s="301">
        <f>Plan!KD60</f>
        <v>0</v>
      </c>
      <c r="BA289" s="301">
        <f>Plan!KD61</f>
        <v>0</v>
      </c>
      <c r="BB289" s="301">
        <f>Plan!KD62</f>
        <v>0</v>
      </c>
      <c r="BC289" s="301">
        <f>Plan!KD63</f>
        <v>0</v>
      </c>
      <c r="BD289" s="301">
        <f>Plan!KD64</f>
        <v>0</v>
      </c>
    </row>
    <row r="290" spans="1:56" ht="6" customHeight="1" x14ac:dyDescent="0.25">
      <c r="A290"/>
      <c r="B290" s="297">
        <f>COUNTIF(Feiertage!$H$3:$H$164,F290)</f>
        <v>0</v>
      </c>
      <c r="C290" s="298">
        <f t="shared" si="13"/>
        <v>5</v>
      </c>
      <c r="D290" s="298">
        <f t="shared" si="14"/>
        <v>10</v>
      </c>
      <c r="E290" s="302" t="s">
        <v>183</v>
      </c>
      <c r="F290" s="300">
        <f t="shared" si="12"/>
        <v>43021</v>
      </c>
      <c r="G290" s="301">
        <f>Plan!KE15</f>
        <v>0</v>
      </c>
      <c r="H290" s="301">
        <f>Plan!KE16</f>
        <v>0</v>
      </c>
      <c r="I290" s="301">
        <f>Plan!KE17</f>
        <v>0</v>
      </c>
      <c r="J290" s="301">
        <f>Plan!KE18</f>
        <v>0</v>
      </c>
      <c r="K290" s="301">
        <f>Plan!KE19</f>
        <v>0</v>
      </c>
      <c r="L290" s="301">
        <f>Plan!KE20</f>
        <v>0</v>
      </c>
      <c r="M290" s="301">
        <f>Plan!KE21</f>
        <v>0</v>
      </c>
      <c r="N290" s="301">
        <f>Plan!KE22</f>
        <v>0</v>
      </c>
      <c r="O290" s="301">
        <f>Plan!KE23</f>
        <v>0</v>
      </c>
      <c r="P290" s="301">
        <f>Plan!KE24</f>
        <v>0</v>
      </c>
      <c r="Q290" s="301">
        <f>Plan!KE25</f>
        <v>0</v>
      </c>
      <c r="R290" s="301">
        <f>Plan!KE26</f>
        <v>0</v>
      </c>
      <c r="S290" s="301">
        <f>Plan!KE27</f>
        <v>0</v>
      </c>
      <c r="T290" s="301">
        <f>Plan!KE28</f>
        <v>0</v>
      </c>
      <c r="U290" s="301">
        <f>Plan!KE29</f>
        <v>0</v>
      </c>
      <c r="V290" s="301">
        <f>Plan!KE30</f>
        <v>0</v>
      </c>
      <c r="W290" s="301">
        <f>Plan!KE31</f>
        <v>0</v>
      </c>
      <c r="X290" s="301">
        <f>Plan!KE32</f>
        <v>0</v>
      </c>
      <c r="Y290" s="301">
        <f>Plan!KE33</f>
        <v>0</v>
      </c>
      <c r="Z290" s="301">
        <f>Plan!KE34</f>
        <v>0</v>
      </c>
      <c r="AA290" s="301">
        <f>Plan!KE35</f>
        <v>0</v>
      </c>
      <c r="AB290" s="301">
        <f>Plan!KE36</f>
        <v>0</v>
      </c>
      <c r="AC290" s="301">
        <f>Plan!KE37</f>
        <v>0</v>
      </c>
      <c r="AD290" s="301">
        <f>Plan!KE38</f>
        <v>0</v>
      </c>
      <c r="AE290" s="301">
        <f>Plan!KE39</f>
        <v>0</v>
      </c>
      <c r="AF290" s="301">
        <f>Plan!KE40</f>
        <v>0</v>
      </c>
      <c r="AG290" s="301">
        <f>Plan!KE41</f>
        <v>0</v>
      </c>
      <c r="AH290" s="301">
        <f>Plan!KE42</f>
        <v>0</v>
      </c>
      <c r="AI290" s="301">
        <f>Plan!KE43</f>
        <v>0</v>
      </c>
      <c r="AJ290" s="301">
        <f>Plan!KE44</f>
        <v>0</v>
      </c>
      <c r="AK290" s="301">
        <f>Plan!KE45</f>
        <v>0</v>
      </c>
      <c r="AL290" s="301">
        <f>Plan!KE46</f>
        <v>0</v>
      </c>
      <c r="AM290" s="301">
        <f>Plan!KE47</f>
        <v>0</v>
      </c>
      <c r="AN290" s="301">
        <f>Plan!KE48</f>
        <v>0</v>
      </c>
      <c r="AO290" s="301">
        <f>Plan!KE49</f>
        <v>0</v>
      </c>
      <c r="AP290" s="301">
        <f>Plan!KE50</f>
        <v>0</v>
      </c>
      <c r="AQ290" s="301">
        <f>Plan!KE51</f>
        <v>0</v>
      </c>
      <c r="AR290" s="301">
        <f>Plan!KE52</f>
        <v>0</v>
      </c>
      <c r="AS290" s="301">
        <f>Plan!KE53</f>
        <v>0</v>
      </c>
      <c r="AT290" s="301">
        <f>Plan!KE54</f>
        <v>0</v>
      </c>
      <c r="AU290" s="301">
        <f>Plan!KE55</f>
        <v>0</v>
      </c>
      <c r="AV290" s="301">
        <f>Plan!KE56</f>
        <v>0</v>
      </c>
      <c r="AW290" s="301">
        <f>Plan!KE57</f>
        <v>0</v>
      </c>
      <c r="AX290" s="301">
        <f>Plan!KE58</f>
        <v>0</v>
      </c>
      <c r="AY290" s="301">
        <f>Plan!KE59</f>
        <v>0</v>
      </c>
      <c r="AZ290" s="301">
        <f>Plan!KE60</f>
        <v>0</v>
      </c>
      <c r="BA290" s="301">
        <f>Plan!KE61</f>
        <v>0</v>
      </c>
      <c r="BB290" s="301">
        <f>Plan!KE62</f>
        <v>0</v>
      </c>
      <c r="BC290" s="301">
        <f>Plan!KE63</f>
        <v>0</v>
      </c>
      <c r="BD290" s="301">
        <f>Plan!KE64</f>
        <v>0</v>
      </c>
    </row>
    <row r="291" spans="1:56" ht="6" customHeight="1" x14ac:dyDescent="0.25">
      <c r="A291"/>
      <c r="B291" s="297">
        <f>COUNTIF(Feiertage!$H$3:$H$164,F291)</f>
        <v>0</v>
      </c>
      <c r="C291" s="298">
        <f t="shared" si="13"/>
        <v>6</v>
      </c>
      <c r="D291" s="298">
        <f t="shared" si="14"/>
        <v>10</v>
      </c>
      <c r="E291" s="302" t="s">
        <v>184</v>
      </c>
      <c r="F291" s="300">
        <f t="shared" si="12"/>
        <v>43022</v>
      </c>
      <c r="G291" s="301">
        <f>Plan!KF15</f>
        <v>0</v>
      </c>
      <c r="H291" s="301">
        <f>Plan!KF16</f>
        <v>0</v>
      </c>
      <c r="I291" s="301">
        <f>Plan!KF17</f>
        <v>0</v>
      </c>
      <c r="J291" s="301">
        <f>Plan!KF18</f>
        <v>0</v>
      </c>
      <c r="K291" s="301">
        <f>Plan!KF19</f>
        <v>0</v>
      </c>
      <c r="L291" s="301">
        <f>Plan!KF20</f>
        <v>0</v>
      </c>
      <c r="M291" s="301">
        <f>Plan!KF21</f>
        <v>0</v>
      </c>
      <c r="N291" s="301">
        <f>Plan!KF22</f>
        <v>0</v>
      </c>
      <c r="O291" s="301">
        <f>Plan!KF23</f>
        <v>0</v>
      </c>
      <c r="P291" s="301">
        <f>Plan!KF24</f>
        <v>0</v>
      </c>
      <c r="Q291" s="301">
        <f>Plan!KF25</f>
        <v>0</v>
      </c>
      <c r="R291" s="301">
        <f>Plan!KF26</f>
        <v>0</v>
      </c>
      <c r="S291" s="301">
        <f>Plan!KF27</f>
        <v>0</v>
      </c>
      <c r="T291" s="301">
        <f>Plan!KF28</f>
        <v>0</v>
      </c>
      <c r="U291" s="301">
        <f>Plan!KF29</f>
        <v>0</v>
      </c>
      <c r="V291" s="301">
        <f>Plan!KF30</f>
        <v>0</v>
      </c>
      <c r="W291" s="301">
        <f>Plan!KF31</f>
        <v>0</v>
      </c>
      <c r="X291" s="301">
        <f>Plan!KF32</f>
        <v>0</v>
      </c>
      <c r="Y291" s="301">
        <f>Plan!KF33</f>
        <v>0</v>
      </c>
      <c r="Z291" s="301">
        <f>Plan!KF34</f>
        <v>0</v>
      </c>
      <c r="AA291" s="301">
        <f>Plan!KF35</f>
        <v>0</v>
      </c>
      <c r="AB291" s="301">
        <f>Plan!KF36</f>
        <v>0</v>
      </c>
      <c r="AC291" s="301">
        <f>Plan!KF37</f>
        <v>0</v>
      </c>
      <c r="AD291" s="301">
        <f>Plan!KF38</f>
        <v>0</v>
      </c>
      <c r="AE291" s="301">
        <f>Plan!KF39</f>
        <v>0</v>
      </c>
      <c r="AF291" s="301">
        <f>Plan!KF40</f>
        <v>0</v>
      </c>
      <c r="AG291" s="301">
        <f>Plan!KF41</f>
        <v>0</v>
      </c>
      <c r="AH291" s="301">
        <f>Plan!KF42</f>
        <v>0</v>
      </c>
      <c r="AI291" s="301">
        <f>Plan!KF43</f>
        <v>0</v>
      </c>
      <c r="AJ291" s="301">
        <f>Plan!KF44</f>
        <v>0</v>
      </c>
      <c r="AK291" s="301">
        <f>Plan!KF45</f>
        <v>0</v>
      </c>
      <c r="AL291" s="301">
        <f>Plan!KF46</f>
        <v>0</v>
      </c>
      <c r="AM291" s="301">
        <f>Plan!KF47</f>
        <v>0</v>
      </c>
      <c r="AN291" s="301">
        <f>Plan!KF48</f>
        <v>0</v>
      </c>
      <c r="AO291" s="301">
        <f>Plan!KF49</f>
        <v>0</v>
      </c>
      <c r="AP291" s="301">
        <f>Plan!KF50</f>
        <v>0</v>
      </c>
      <c r="AQ291" s="301">
        <f>Plan!KF51</f>
        <v>0</v>
      </c>
      <c r="AR291" s="301">
        <f>Plan!KF52</f>
        <v>0</v>
      </c>
      <c r="AS291" s="301">
        <f>Plan!KF53</f>
        <v>0</v>
      </c>
      <c r="AT291" s="301">
        <f>Plan!KF54</f>
        <v>0</v>
      </c>
      <c r="AU291" s="301">
        <f>Plan!KF55</f>
        <v>0</v>
      </c>
      <c r="AV291" s="301">
        <f>Plan!KF56</f>
        <v>0</v>
      </c>
      <c r="AW291" s="301">
        <f>Plan!KF57</f>
        <v>0</v>
      </c>
      <c r="AX291" s="301">
        <f>Plan!KF58</f>
        <v>0</v>
      </c>
      <c r="AY291" s="301">
        <f>Plan!KF59</f>
        <v>0</v>
      </c>
      <c r="AZ291" s="301">
        <f>Plan!KF60</f>
        <v>0</v>
      </c>
      <c r="BA291" s="301">
        <f>Plan!KF61</f>
        <v>0</v>
      </c>
      <c r="BB291" s="301">
        <f>Plan!KF62</f>
        <v>0</v>
      </c>
      <c r="BC291" s="301">
        <f>Plan!KF63</f>
        <v>0</v>
      </c>
      <c r="BD291" s="301">
        <f>Plan!KF64</f>
        <v>0</v>
      </c>
    </row>
    <row r="292" spans="1:56" ht="6" customHeight="1" x14ac:dyDescent="0.25">
      <c r="A292"/>
      <c r="B292" s="297">
        <f>COUNTIF(Feiertage!$H$3:$H$164,F292)</f>
        <v>0</v>
      </c>
      <c r="C292" s="298">
        <f t="shared" si="13"/>
        <v>7</v>
      </c>
      <c r="D292" s="298">
        <f t="shared" si="14"/>
        <v>10</v>
      </c>
      <c r="E292" s="302" t="s">
        <v>174</v>
      </c>
      <c r="F292" s="300">
        <f t="shared" si="12"/>
        <v>43023</v>
      </c>
      <c r="G292" s="301">
        <f>Plan!KG15</f>
        <v>0</v>
      </c>
      <c r="H292" s="301">
        <f>Plan!KG16</f>
        <v>0</v>
      </c>
      <c r="I292" s="301">
        <f>Plan!KG17</f>
        <v>0</v>
      </c>
      <c r="J292" s="301">
        <f>Plan!KG18</f>
        <v>0</v>
      </c>
      <c r="K292" s="301">
        <f>Plan!KG19</f>
        <v>0</v>
      </c>
      <c r="L292" s="301">
        <f>Plan!KG20</f>
        <v>0</v>
      </c>
      <c r="M292" s="301">
        <f>Plan!KG21</f>
        <v>0</v>
      </c>
      <c r="N292" s="301">
        <f>Plan!KG22</f>
        <v>0</v>
      </c>
      <c r="O292" s="301">
        <f>Plan!KG23</f>
        <v>0</v>
      </c>
      <c r="P292" s="301">
        <f>Plan!KG24</f>
        <v>0</v>
      </c>
      <c r="Q292" s="301">
        <f>Plan!KG25</f>
        <v>0</v>
      </c>
      <c r="R292" s="301">
        <f>Plan!KG26</f>
        <v>0</v>
      </c>
      <c r="S292" s="301">
        <f>Plan!KG27</f>
        <v>0</v>
      </c>
      <c r="T292" s="301">
        <f>Plan!KG28</f>
        <v>0</v>
      </c>
      <c r="U292" s="301">
        <f>Plan!KG29</f>
        <v>0</v>
      </c>
      <c r="V292" s="301">
        <f>Plan!KG30</f>
        <v>0</v>
      </c>
      <c r="W292" s="301">
        <f>Plan!KG31</f>
        <v>0</v>
      </c>
      <c r="X292" s="301">
        <f>Plan!KG32</f>
        <v>0</v>
      </c>
      <c r="Y292" s="301">
        <f>Plan!KG33</f>
        <v>0</v>
      </c>
      <c r="Z292" s="301">
        <f>Plan!KG34</f>
        <v>0</v>
      </c>
      <c r="AA292" s="301">
        <f>Plan!KG35</f>
        <v>0</v>
      </c>
      <c r="AB292" s="301">
        <f>Plan!KG36</f>
        <v>0</v>
      </c>
      <c r="AC292" s="301">
        <f>Plan!KG37</f>
        <v>0</v>
      </c>
      <c r="AD292" s="301">
        <f>Plan!KG38</f>
        <v>0</v>
      </c>
      <c r="AE292" s="301">
        <f>Plan!KG39</f>
        <v>0</v>
      </c>
      <c r="AF292" s="301">
        <f>Plan!KG40</f>
        <v>0</v>
      </c>
      <c r="AG292" s="301">
        <f>Plan!KG41</f>
        <v>0</v>
      </c>
      <c r="AH292" s="301">
        <f>Plan!KG42</f>
        <v>0</v>
      </c>
      <c r="AI292" s="301">
        <f>Plan!KG43</f>
        <v>0</v>
      </c>
      <c r="AJ292" s="301">
        <f>Plan!KG44</f>
        <v>0</v>
      </c>
      <c r="AK292" s="301">
        <f>Plan!KG45</f>
        <v>0</v>
      </c>
      <c r="AL292" s="301">
        <f>Plan!KG46</f>
        <v>0</v>
      </c>
      <c r="AM292" s="301">
        <f>Plan!KG47</f>
        <v>0</v>
      </c>
      <c r="AN292" s="301">
        <f>Plan!KG48</f>
        <v>0</v>
      </c>
      <c r="AO292" s="301">
        <f>Plan!KG49</f>
        <v>0</v>
      </c>
      <c r="AP292" s="301">
        <f>Plan!KG50</f>
        <v>0</v>
      </c>
      <c r="AQ292" s="301">
        <f>Plan!KG51</f>
        <v>0</v>
      </c>
      <c r="AR292" s="301">
        <f>Plan!KG52</f>
        <v>0</v>
      </c>
      <c r="AS292" s="301">
        <f>Plan!KG53</f>
        <v>0</v>
      </c>
      <c r="AT292" s="301">
        <f>Plan!KG54</f>
        <v>0</v>
      </c>
      <c r="AU292" s="301">
        <f>Plan!KG55</f>
        <v>0</v>
      </c>
      <c r="AV292" s="301">
        <f>Plan!KG56</f>
        <v>0</v>
      </c>
      <c r="AW292" s="301">
        <f>Plan!KG57</f>
        <v>0</v>
      </c>
      <c r="AX292" s="301">
        <f>Plan!KG58</f>
        <v>0</v>
      </c>
      <c r="AY292" s="301">
        <f>Plan!KG59</f>
        <v>0</v>
      </c>
      <c r="AZ292" s="301">
        <f>Plan!KG60</f>
        <v>0</v>
      </c>
      <c r="BA292" s="301">
        <f>Plan!KG61</f>
        <v>0</v>
      </c>
      <c r="BB292" s="301">
        <f>Plan!KG62</f>
        <v>0</v>
      </c>
      <c r="BC292" s="301">
        <f>Plan!KG63</f>
        <v>0</v>
      </c>
      <c r="BD292" s="301">
        <f>Plan!KG64</f>
        <v>0</v>
      </c>
    </row>
    <row r="293" spans="1:56" ht="6" customHeight="1" x14ac:dyDescent="0.25">
      <c r="A293"/>
      <c r="B293" s="297">
        <f>COUNTIF(Feiertage!$H$3:$H$164,F293)</f>
        <v>0</v>
      </c>
      <c r="C293" s="298">
        <f t="shared" si="13"/>
        <v>1</v>
      </c>
      <c r="D293" s="298">
        <f t="shared" si="14"/>
        <v>10</v>
      </c>
      <c r="E293" s="302" t="s">
        <v>173</v>
      </c>
      <c r="F293" s="300">
        <f t="shared" si="12"/>
        <v>43024</v>
      </c>
      <c r="G293" s="301">
        <f>Plan!KH15</f>
        <v>0</v>
      </c>
      <c r="H293" s="301">
        <f>Plan!KH16</f>
        <v>0</v>
      </c>
      <c r="I293" s="301">
        <f>Plan!KH17</f>
        <v>0</v>
      </c>
      <c r="J293" s="301">
        <f>Plan!KH18</f>
        <v>0</v>
      </c>
      <c r="K293" s="301">
        <f>Plan!KH19</f>
        <v>0</v>
      </c>
      <c r="L293" s="301">
        <f>Plan!KH20</f>
        <v>0</v>
      </c>
      <c r="M293" s="301">
        <f>Plan!KH21</f>
        <v>0</v>
      </c>
      <c r="N293" s="301">
        <f>Plan!KH22</f>
        <v>0</v>
      </c>
      <c r="O293" s="301">
        <f>Plan!KH23</f>
        <v>0</v>
      </c>
      <c r="P293" s="301">
        <f>Plan!KH24</f>
        <v>0</v>
      </c>
      <c r="Q293" s="301">
        <f>Plan!KH25</f>
        <v>0</v>
      </c>
      <c r="R293" s="301">
        <f>Plan!KH26</f>
        <v>0</v>
      </c>
      <c r="S293" s="301">
        <f>Plan!KH27</f>
        <v>0</v>
      </c>
      <c r="T293" s="301">
        <f>Plan!KH28</f>
        <v>0</v>
      </c>
      <c r="U293" s="301">
        <f>Plan!KH29</f>
        <v>0</v>
      </c>
      <c r="V293" s="301">
        <f>Plan!KH30</f>
        <v>0</v>
      </c>
      <c r="W293" s="301">
        <f>Plan!KH31</f>
        <v>0</v>
      </c>
      <c r="X293" s="301">
        <f>Plan!KH32</f>
        <v>0</v>
      </c>
      <c r="Y293" s="301">
        <f>Plan!KH33</f>
        <v>0</v>
      </c>
      <c r="Z293" s="301">
        <f>Plan!KH34</f>
        <v>0</v>
      </c>
      <c r="AA293" s="301">
        <f>Plan!KH35</f>
        <v>0</v>
      </c>
      <c r="AB293" s="301">
        <f>Plan!KH36</f>
        <v>0</v>
      </c>
      <c r="AC293" s="301">
        <f>Plan!KH37</f>
        <v>0</v>
      </c>
      <c r="AD293" s="301">
        <f>Plan!KH38</f>
        <v>0</v>
      </c>
      <c r="AE293" s="301">
        <f>Plan!KH39</f>
        <v>0</v>
      </c>
      <c r="AF293" s="301">
        <f>Plan!KH40</f>
        <v>0</v>
      </c>
      <c r="AG293" s="301">
        <f>Plan!KH41</f>
        <v>0</v>
      </c>
      <c r="AH293" s="301">
        <f>Plan!KH42</f>
        <v>0</v>
      </c>
      <c r="AI293" s="301">
        <f>Plan!KH43</f>
        <v>0</v>
      </c>
      <c r="AJ293" s="301">
        <f>Plan!KH44</f>
        <v>0</v>
      </c>
      <c r="AK293" s="301">
        <f>Plan!KH45</f>
        <v>0</v>
      </c>
      <c r="AL293" s="301">
        <f>Plan!KH46</f>
        <v>0</v>
      </c>
      <c r="AM293" s="301">
        <f>Plan!KH47</f>
        <v>0</v>
      </c>
      <c r="AN293" s="301">
        <f>Plan!KH48</f>
        <v>0</v>
      </c>
      <c r="AO293" s="301">
        <f>Plan!KH49</f>
        <v>0</v>
      </c>
      <c r="AP293" s="301">
        <f>Plan!KH50</f>
        <v>0</v>
      </c>
      <c r="AQ293" s="301">
        <f>Plan!KH51</f>
        <v>0</v>
      </c>
      <c r="AR293" s="301">
        <f>Plan!KH52</f>
        <v>0</v>
      </c>
      <c r="AS293" s="301">
        <f>Plan!KH53</f>
        <v>0</v>
      </c>
      <c r="AT293" s="301">
        <f>Plan!KH54</f>
        <v>0</v>
      </c>
      <c r="AU293" s="301">
        <f>Plan!KH55</f>
        <v>0</v>
      </c>
      <c r="AV293" s="301">
        <f>Plan!KH56</f>
        <v>0</v>
      </c>
      <c r="AW293" s="301">
        <f>Plan!KH57</f>
        <v>0</v>
      </c>
      <c r="AX293" s="301">
        <f>Plan!KH58</f>
        <v>0</v>
      </c>
      <c r="AY293" s="301">
        <f>Plan!KH59</f>
        <v>0</v>
      </c>
      <c r="AZ293" s="301">
        <f>Plan!KH60</f>
        <v>0</v>
      </c>
      <c r="BA293" s="301">
        <f>Plan!KH61</f>
        <v>0</v>
      </c>
      <c r="BB293" s="301">
        <f>Plan!KH62</f>
        <v>0</v>
      </c>
      <c r="BC293" s="301">
        <f>Plan!KH63</f>
        <v>0</v>
      </c>
      <c r="BD293" s="301">
        <f>Plan!KH64</f>
        <v>0</v>
      </c>
    </row>
    <row r="294" spans="1:56" ht="6" customHeight="1" x14ac:dyDescent="0.25">
      <c r="A294"/>
      <c r="B294" s="297">
        <f>COUNTIF(Feiertage!$H$3:$H$164,F294)</f>
        <v>0</v>
      </c>
      <c r="C294" s="298">
        <f t="shared" si="13"/>
        <v>2</v>
      </c>
      <c r="D294" s="298">
        <f t="shared" si="14"/>
        <v>10</v>
      </c>
      <c r="E294" s="302" t="s">
        <v>171</v>
      </c>
      <c r="F294" s="300">
        <f t="shared" si="12"/>
        <v>43025</v>
      </c>
      <c r="G294" s="301">
        <f>Plan!KI15</f>
        <v>0</v>
      </c>
      <c r="H294" s="301">
        <f>Plan!KI16</f>
        <v>0</v>
      </c>
      <c r="I294" s="301">
        <f>Plan!KI17</f>
        <v>0</v>
      </c>
      <c r="J294" s="301">
        <f>Plan!KI18</f>
        <v>0</v>
      </c>
      <c r="K294" s="301">
        <f>Plan!KI19</f>
        <v>0</v>
      </c>
      <c r="L294" s="301">
        <f>Plan!KI20</f>
        <v>0</v>
      </c>
      <c r="M294" s="301">
        <f>Plan!KI21</f>
        <v>0</v>
      </c>
      <c r="N294" s="301">
        <f>Plan!KI22</f>
        <v>0</v>
      </c>
      <c r="O294" s="301">
        <f>Plan!KI23</f>
        <v>0</v>
      </c>
      <c r="P294" s="301">
        <f>Plan!KI24</f>
        <v>0</v>
      </c>
      <c r="Q294" s="301">
        <f>Plan!KI25</f>
        <v>0</v>
      </c>
      <c r="R294" s="301">
        <f>Plan!KI26</f>
        <v>0</v>
      </c>
      <c r="S294" s="301">
        <f>Plan!KI27</f>
        <v>0</v>
      </c>
      <c r="T294" s="301">
        <f>Plan!KI28</f>
        <v>0</v>
      </c>
      <c r="U294" s="301">
        <f>Plan!KI29</f>
        <v>0</v>
      </c>
      <c r="V294" s="301">
        <f>Plan!KI30</f>
        <v>0</v>
      </c>
      <c r="W294" s="301">
        <f>Plan!KI31</f>
        <v>0</v>
      </c>
      <c r="X294" s="301">
        <f>Plan!KI32</f>
        <v>0</v>
      </c>
      <c r="Y294" s="301">
        <f>Plan!KI33</f>
        <v>0</v>
      </c>
      <c r="Z294" s="301">
        <f>Plan!KI34</f>
        <v>0</v>
      </c>
      <c r="AA294" s="301">
        <f>Plan!KI35</f>
        <v>0</v>
      </c>
      <c r="AB294" s="301">
        <f>Plan!KI36</f>
        <v>0</v>
      </c>
      <c r="AC294" s="301">
        <f>Plan!KI37</f>
        <v>0</v>
      </c>
      <c r="AD294" s="301">
        <f>Plan!KI38</f>
        <v>0</v>
      </c>
      <c r="AE294" s="301">
        <f>Plan!KI39</f>
        <v>0</v>
      </c>
      <c r="AF294" s="301">
        <f>Plan!KI40</f>
        <v>0</v>
      </c>
      <c r="AG294" s="301">
        <f>Plan!KI41</f>
        <v>0</v>
      </c>
      <c r="AH294" s="301">
        <f>Plan!KI42</f>
        <v>0</v>
      </c>
      <c r="AI294" s="301">
        <f>Plan!KI43</f>
        <v>0</v>
      </c>
      <c r="AJ294" s="301">
        <f>Plan!KI44</f>
        <v>0</v>
      </c>
      <c r="AK294" s="301">
        <f>Plan!KI45</f>
        <v>0</v>
      </c>
      <c r="AL294" s="301">
        <f>Plan!KI46</f>
        <v>0</v>
      </c>
      <c r="AM294" s="301">
        <f>Plan!KI47</f>
        <v>0</v>
      </c>
      <c r="AN294" s="301">
        <f>Plan!KI48</f>
        <v>0</v>
      </c>
      <c r="AO294" s="301">
        <f>Plan!KI49</f>
        <v>0</v>
      </c>
      <c r="AP294" s="301">
        <f>Plan!KI50</f>
        <v>0</v>
      </c>
      <c r="AQ294" s="301">
        <f>Plan!KI51</f>
        <v>0</v>
      </c>
      <c r="AR294" s="301">
        <f>Plan!KI52</f>
        <v>0</v>
      </c>
      <c r="AS294" s="301">
        <f>Plan!KI53</f>
        <v>0</v>
      </c>
      <c r="AT294" s="301">
        <f>Plan!KI54</f>
        <v>0</v>
      </c>
      <c r="AU294" s="301">
        <f>Plan!KI55</f>
        <v>0</v>
      </c>
      <c r="AV294" s="301">
        <f>Plan!KI56</f>
        <v>0</v>
      </c>
      <c r="AW294" s="301">
        <f>Plan!KI57</f>
        <v>0</v>
      </c>
      <c r="AX294" s="301">
        <f>Plan!KI58</f>
        <v>0</v>
      </c>
      <c r="AY294" s="301">
        <f>Plan!KI59</f>
        <v>0</v>
      </c>
      <c r="AZ294" s="301">
        <f>Plan!KI60</f>
        <v>0</v>
      </c>
      <c r="BA294" s="301">
        <f>Plan!KI61</f>
        <v>0</v>
      </c>
      <c r="BB294" s="301">
        <f>Plan!KI62</f>
        <v>0</v>
      </c>
      <c r="BC294" s="301">
        <f>Plan!KI63</f>
        <v>0</v>
      </c>
      <c r="BD294" s="301">
        <f>Plan!KI64</f>
        <v>0</v>
      </c>
    </row>
    <row r="295" spans="1:56" ht="6" customHeight="1" x14ac:dyDescent="0.25">
      <c r="A295"/>
      <c r="B295" s="297">
        <f>COUNTIF(Feiertage!$H$3:$H$164,F295)</f>
        <v>0</v>
      </c>
      <c r="C295" s="298">
        <f t="shared" si="13"/>
        <v>3</v>
      </c>
      <c r="D295" s="298">
        <f t="shared" si="14"/>
        <v>10</v>
      </c>
      <c r="E295" s="302"/>
      <c r="F295" s="300">
        <f t="shared" si="12"/>
        <v>43026</v>
      </c>
      <c r="G295" s="301">
        <f>Plan!KJ15</f>
        <v>0</v>
      </c>
      <c r="H295" s="301">
        <f>Plan!KJ16</f>
        <v>0</v>
      </c>
      <c r="I295" s="301">
        <f>Plan!KJ17</f>
        <v>0</v>
      </c>
      <c r="J295" s="301">
        <f>Plan!KJ18</f>
        <v>0</v>
      </c>
      <c r="K295" s="301">
        <f>Plan!KJ19</f>
        <v>0</v>
      </c>
      <c r="L295" s="301">
        <f>Plan!KJ20</f>
        <v>0</v>
      </c>
      <c r="M295" s="301">
        <f>Plan!KJ21</f>
        <v>0</v>
      </c>
      <c r="N295" s="301">
        <f>Plan!KJ22</f>
        <v>0</v>
      </c>
      <c r="O295" s="301">
        <f>Plan!KJ23</f>
        <v>0</v>
      </c>
      <c r="P295" s="301">
        <f>Plan!KJ24</f>
        <v>0</v>
      </c>
      <c r="Q295" s="301">
        <f>Plan!KJ25</f>
        <v>0</v>
      </c>
      <c r="R295" s="301">
        <f>Plan!KJ26</f>
        <v>0</v>
      </c>
      <c r="S295" s="301">
        <f>Plan!KJ27</f>
        <v>0</v>
      </c>
      <c r="T295" s="301">
        <f>Plan!KJ28</f>
        <v>0</v>
      </c>
      <c r="U295" s="301">
        <f>Plan!KJ29</f>
        <v>0</v>
      </c>
      <c r="V295" s="301">
        <f>Plan!KJ30</f>
        <v>0</v>
      </c>
      <c r="W295" s="301">
        <f>Plan!KJ31</f>
        <v>0</v>
      </c>
      <c r="X295" s="301">
        <f>Plan!KJ32</f>
        <v>0</v>
      </c>
      <c r="Y295" s="301">
        <f>Plan!KJ33</f>
        <v>0</v>
      </c>
      <c r="Z295" s="301">
        <f>Plan!KJ34</f>
        <v>0</v>
      </c>
      <c r="AA295" s="301">
        <f>Plan!KJ35</f>
        <v>0</v>
      </c>
      <c r="AB295" s="301">
        <f>Plan!KJ36</f>
        <v>0</v>
      </c>
      <c r="AC295" s="301">
        <f>Plan!KJ37</f>
        <v>0</v>
      </c>
      <c r="AD295" s="301">
        <f>Plan!KJ38</f>
        <v>0</v>
      </c>
      <c r="AE295" s="301">
        <f>Plan!KJ39</f>
        <v>0</v>
      </c>
      <c r="AF295" s="301">
        <f>Plan!KJ40</f>
        <v>0</v>
      </c>
      <c r="AG295" s="301">
        <f>Plan!KJ41</f>
        <v>0</v>
      </c>
      <c r="AH295" s="301">
        <f>Plan!KJ42</f>
        <v>0</v>
      </c>
      <c r="AI295" s="301">
        <f>Plan!KJ43</f>
        <v>0</v>
      </c>
      <c r="AJ295" s="301">
        <f>Plan!KJ44</f>
        <v>0</v>
      </c>
      <c r="AK295" s="301">
        <f>Plan!KJ45</f>
        <v>0</v>
      </c>
      <c r="AL295" s="301">
        <f>Plan!KJ46</f>
        <v>0</v>
      </c>
      <c r="AM295" s="301">
        <f>Plan!KJ47</f>
        <v>0</v>
      </c>
      <c r="AN295" s="301">
        <f>Plan!KJ48</f>
        <v>0</v>
      </c>
      <c r="AO295" s="301">
        <f>Plan!KJ49</f>
        <v>0</v>
      </c>
      <c r="AP295" s="301">
        <f>Plan!KJ50</f>
        <v>0</v>
      </c>
      <c r="AQ295" s="301">
        <f>Plan!KJ51</f>
        <v>0</v>
      </c>
      <c r="AR295" s="301">
        <f>Plan!KJ52</f>
        <v>0</v>
      </c>
      <c r="AS295" s="301">
        <f>Plan!KJ53</f>
        <v>0</v>
      </c>
      <c r="AT295" s="301">
        <f>Plan!KJ54</f>
        <v>0</v>
      </c>
      <c r="AU295" s="301">
        <f>Plan!KJ55</f>
        <v>0</v>
      </c>
      <c r="AV295" s="301">
        <f>Plan!KJ56</f>
        <v>0</v>
      </c>
      <c r="AW295" s="301">
        <f>Plan!KJ57</f>
        <v>0</v>
      </c>
      <c r="AX295" s="301">
        <f>Plan!KJ58</f>
        <v>0</v>
      </c>
      <c r="AY295" s="301">
        <f>Plan!KJ59</f>
        <v>0</v>
      </c>
      <c r="AZ295" s="301">
        <f>Plan!KJ60</f>
        <v>0</v>
      </c>
      <c r="BA295" s="301">
        <f>Plan!KJ61</f>
        <v>0</v>
      </c>
      <c r="BB295" s="301">
        <f>Plan!KJ62</f>
        <v>0</v>
      </c>
      <c r="BC295" s="301">
        <f>Plan!KJ63</f>
        <v>0</v>
      </c>
      <c r="BD295" s="301">
        <f>Plan!KJ64</f>
        <v>0</v>
      </c>
    </row>
    <row r="296" spans="1:56" ht="6" customHeight="1" x14ac:dyDescent="0.25">
      <c r="A296"/>
      <c r="B296" s="297">
        <f>COUNTIF(Feiertage!$H$3:$H$164,F296)</f>
        <v>0</v>
      </c>
      <c r="C296" s="298">
        <f t="shared" si="13"/>
        <v>4</v>
      </c>
      <c r="D296" s="298">
        <f t="shared" si="14"/>
        <v>10</v>
      </c>
      <c r="E296" s="302"/>
      <c r="F296" s="300">
        <f t="shared" si="12"/>
        <v>43027</v>
      </c>
      <c r="G296" s="301">
        <f>Plan!KK15</f>
        <v>0</v>
      </c>
      <c r="H296" s="301">
        <f>Plan!KK16</f>
        <v>0</v>
      </c>
      <c r="I296" s="301">
        <f>Plan!KK17</f>
        <v>0</v>
      </c>
      <c r="J296" s="301">
        <f>Plan!KK18</f>
        <v>0</v>
      </c>
      <c r="K296" s="301">
        <f>Plan!KK19</f>
        <v>0</v>
      </c>
      <c r="L296" s="301">
        <f>Plan!KK20</f>
        <v>0</v>
      </c>
      <c r="M296" s="301">
        <f>Plan!KK21</f>
        <v>0</v>
      </c>
      <c r="N296" s="301">
        <f>Plan!KK22</f>
        <v>0</v>
      </c>
      <c r="O296" s="301">
        <f>Plan!KK23</f>
        <v>0</v>
      </c>
      <c r="P296" s="301">
        <f>Plan!KK24</f>
        <v>0</v>
      </c>
      <c r="Q296" s="301">
        <f>Plan!KK25</f>
        <v>0</v>
      </c>
      <c r="R296" s="301">
        <f>Plan!KK26</f>
        <v>0</v>
      </c>
      <c r="S296" s="301">
        <f>Plan!KK27</f>
        <v>0</v>
      </c>
      <c r="T296" s="301">
        <f>Plan!KK28</f>
        <v>0</v>
      </c>
      <c r="U296" s="301">
        <f>Plan!KK29</f>
        <v>0</v>
      </c>
      <c r="V296" s="301">
        <f>Plan!KK30</f>
        <v>0</v>
      </c>
      <c r="W296" s="301">
        <f>Plan!KK31</f>
        <v>0</v>
      </c>
      <c r="X296" s="301">
        <f>Plan!KK32</f>
        <v>0</v>
      </c>
      <c r="Y296" s="301">
        <f>Plan!KK33</f>
        <v>0</v>
      </c>
      <c r="Z296" s="301">
        <f>Plan!KK34</f>
        <v>0</v>
      </c>
      <c r="AA296" s="301">
        <f>Plan!KK35</f>
        <v>0</v>
      </c>
      <c r="AB296" s="301">
        <f>Plan!KK36</f>
        <v>0</v>
      </c>
      <c r="AC296" s="301">
        <f>Plan!KK37</f>
        <v>0</v>
      </c>
      <c r="AD296" s="301">
        <f>Plan!KK38</f>
        <v>0</v>
      </c>
      <c r="AE296" s="301">
        <f>Plan!KK39</f>
        <v>0</v>
      </c>
      <c r="AF296" s="301">
        <f>Plan!KK40</f>
        <v>0</v>
      </c>
      <c r="AG296" s="301">
        <f>Plan!KK41</f>
        <v>0</v>
      </c>
      <c r="AH296" s="301">
        <f>Plan!KK42</f>
        <v>0</v>
      </c>
      <c r="AI296" s="301">
        <f>Plan!KK43</f>
        <v>0</v>
      </c>
      <c r="AJ296" s="301">
        <f>Plan!KK44</f>
        <v>0</v>
      </c>
      <c r="AK296" s="301">
        <f>Plan!KK45</f>
        <v>0</v>
      </c>
      <c r="AL296" s="301">
        <f>Plan!KK46</f>
        <v>0</v>
      </c>
      <c r="AM296" s="301">
        <f>Plan!KK47</f>
        <v>0</v>
      </c>
      <c r="AN296" s="301">
        <f>Plan!KK48</f>
        <v>0</v>
      </c>
      <c r="AO296" s="301">
        <f>Plan!KK49</f>
        <v>0</v>
      </c>
      <c r="AP296" s="301">
        <f>Plan!KK50</f>
        <v>0</v>
      </c>
      <c r="AQ296" s="301">
        <f>Plan!KK51</f>
        <v>0</v>
      </c>
      <c r="AR296" s="301">
        <f>Plan!KK52</f>
        <v>0</v>
      </c>
      <c r="AS296" s="301">
        <f>Plan!KK53</f>
        <v>0</v>
      </c>
      <c r="AT296" s="301">
        <f>Plan!KK54</f>
        <v>0</v>
      </c>
      <c r="AU296" s="301">
        <f>Plan!KK55</f>
        <v>0</v>
      </c>
      <c r="AV296" s="301">
        <f>Plan!KK56</f>
        <v>0</v>
      </c>
      <c r="AW296" s="301">
        <f>Plan!KK57</f>
        <v>0</v>
      </c>
      <c r="AX296" s="301">
        <f>Plan!KK58</f>
        <v>0</v>
      </c>
      <c r="AY296" s="301">
        <f>Plan!KK59</f>
        <v>0</v>
      </c>
      <c r="AZ296" s="301">
        <f>Plan!KK60</f>
        <v>0</v>
      </c>
      <c r="BA296" s="301">
        <f>Plan!KK61</f>
        <v>0</v>
      </c>
      <c r="BB296" s="301">
        <f>Plan!KK62</f>
        <v>0</v>
      </c>
      <c r="BC296" s="301">
        <f>Plan!KK63</f>
        <v>0</v>
      </c>
      <c r="BD296" s="301">
        <f>Plan!KK64</f>
        <v>0</v>
      </c>
    </row>
    <row r="297" spans="1:56" ht="6" customHeight="1" x14ac:dyDescent="0.25">
      <c r="A297"/>
      <c r="B297" s="297">
        <f>COUNTIF(Feiertage!$H$3:$H$164,F297)</f>
        <v>0</v>
      </c>
      <c r="C297" s="298">
        <f t="shared" si="13"/>
        <v>5</v>
      </c>
      <c r="D297" s="298">
        <f t="shared" si="14"/>
        <v>10</v>
      </c>
      <c r="E297" s="302"/>
      <c r="F297" s="300">
        <f t="shared" si="12"/>
        <v>43028</v>
      </c>
      <c r="G297" s="301">
        <f>Plan!KL15</f>
        <v>0</v>
      </c>
      <c r="H297" s="301">
        <f>Plan!KL16</f>
        <v>0</v>
      </c>
      <c r="I297" s="301">
        <f>Plan!KL17</f>
        <v>0</v>
      </c>
      <c r="J297" s="301">
        <f>Plan!KL18</f>
        <v>0</v>
      </c>
      <c r="K297" s="301">
        <f>Plan!KL19</f>
        <v>0</v>
      </c>
      <c r="L297" s="301">
        <f>Plan!KL20</f>
        <v>0</v>
      </c>
      <c r="M297" s="301">
        <f>Plan!KL21</f>
        <v>0</v>
      </c>
      <c r="N297" s="301">
        <f>Plan!KL22</f>
        <v>0</v>
      </c>
      <c r="O297" s="301">
        <f>Plan!KL23</f>
        <v>0</v>
      </c>
      <c r="P297" s="301">
        <f>Plan!KL24</f>
        <v>0</v>
      </c>
      <c r="Q297" s="301">
        <f>Plan!KL25</f>
        <v>0</v>
      </c>
      <c r="R297" s="301">
        <f>Plan!KL26</f>
        <v>0</v>
      </c>
      <c r="S297" s="301">
        <f>Plan!KL27</f>
        <v>0</v>
      </c>
      <c r="T297" s="301">
        <f>Plan!KL28</f>
        <v>0</v>
      </c>
      <c r="U297" s="301">
        <f>Plan!KL29</f>
        <v>0</v>
      </c>
      <c r="V297" s="301">
        <f>Plan!KL30</f>
        <v>0</v>
      </c>
      <c r="W297" s="301">
        <f>Plan!KL31</f>
        <v>0</v>
      </c>
      <c r="X297" s="301">
        <f>Plan!KL32</f>
        <v>0</v>
      </c>
      <c r="Y297" s="301">
        <f>Plan!KL33</f>
        <v>0</v>
      </c>
      <c r="Z297" s="301">
        <f>Plan!KL34</f>
        <v>0</v>
      </c>
      <c r="AA297" s="301">
        <f>Plan!KL35</f>
        <v>0</v>
      </c>
      <c r="AB297" s="301">
        <f>Plan!KL36</f>
        <v>0</v>
      </c>
      <c r="AC297" s="301">
        <f>Plan!KL37</f>
        <v>0</v>
      </c>
      <c r="AD297" s="301">
        <f>Plan!KL38</f>
        <v>0</v>
      </c>
      <c r="AE297" s="301">
        <f>Plan!KL39</f>
        <v>0</v>
      </c>
      <c r="AF297" s="301">
        <f>Plan!KL40</f>
        <v>0</v>
      </c>
      <c r="AG297" s="301">
        <f>Plan!KL41</f>
        <v>0</v>
      </c>
      <c r="AH297" s="301">
        <f>Plan!KL42</f>
        <v>0</v>
      </c>
      <c r="AI297" s="301">
        <f>Plan!KL43</f>
        <v>0</v>
      </c>
      <c r="AJ297" s="301">
        <f>Plan!KL44</f>
        <v>0</v>
      </c>
      <c r="AK297" s="301">
        <f>Plan!KL45</f>
        <v>0</v>
      </c>
      <c r="AL297" s="301">
        <f>Plan!KL46</f>
        <v>0</v>
      </c>
      <c r="AM297" s="301">
        <f>Plan!KL47</f>
        <v>0</v>
      </c>
      <c r="AN297" s="301">
        <f>Plan!KL48</f>
        <v>0</v>
      </c>
      <c r="AO297" s="301">
        <f>Plan!KL49</f>
        <v>0</v>
      </c>
      <c r="AP297" s="301">
        <f>Plan!KL50</f>
        <v>0</v>
      </c>
      <c r="AQ297" s="301">
        <f>Plan!KL51</f>
        <v>0</v>
      </c>
      <c r="AR297" s="301">
        <f>Plan!KL52</f>
        <v>0</v>
      </c>
      <c r="AS297" s="301">
        <f>Plan!KL53</f>
        <v>0</v>
      </c>
      <c r="AT297" s="301">
        <f>Plan!KL54</f>
        <v>0</v>
      </c>
      <c r="AU297" s="301">
        <f>Plan!KL55</f>
        <v>0</v>
      </c>
      <c r="AV297" s="301">
        <f>Plan!KL56</f>
        <v>0</v>
      </c>
      <c r="AW297" s="301">
        <f>Plan!KL57</f>
        <v>0</v>
      </c>
      <c r="AX297" s="301">
        <f>Plan!KL58</f>
        <v>0</v>
      </c>
      <c r="AY297" s="301">
        <f>Plan!KL59</f>
        <v>0</v>
      </c>
      <c r="AZ297" s="301">
        <f>Plan!KL60</f>
        <v>0</v>
      </c>
      <c r="BA297" s="301">
        <f>Plan!KL61</f>
        <v>0</v>
      </c>
      <c r="BB297" s="301">
        <f>Plan!KL62</f>
        <v>0</v>
      </c>
      <c r="BC297" s="301">
        <f>Plan!KL63</f>
        <v>0</v>
      </c>
      <c r="BD297" s="301">
        <f>Plan!KL64</f>
        <v>0</v>
      </c>
    </row>
    <row r="298" spans="1:56" ht="6" customHeight="1" x14ac:dyDescent="0.25">
      <c r="A298"/>
      <c r="B298" s="297">
        <f>COUNTIF(Feiertage!$H$3:$H$164,F298)</f>
        <v>0</v>
      </c>
      <c r="C298" s="298">
        <f t="shared" si="13"/>
        <v>6</v>
      </c>
      <c r="D298" s="298">
        <f t="shared" si="14"/>
        <v>10</v>
      </c>
      <c r="E298" s="302"/>
      <c r="F298" s="300">
        <f t="shared" si="12"/>
        <v>43029</v>
      </c>
      <c r="G298" s="301">
        <f>Plan!KM15</f>
        <v>0</v>
      </c>
      <c r="H298" s="301">
        <f>Plan!KM16</f>
        <v>0</v>
      </c>
      <c r="I298" s="301">
        <f>Plan!KM17</f>
        <v>0</v>
      </c>
      <c r="J298" s="301">
        <f>Plan!KM18</f>
        <v>0</v>
      </c>
      <c r="K298" s="301">
        <f>Plan!KM19</f>
        <v>0</v>
      </c>
      <c r="L298" s="301">
        <f>Plan!KM20</f>
        <v>0</v>
      </c>
      <c r="M298" s="301">
        <f>Plan!KM21</f>
        <v>0</v>
      </c>
      <c r="N298" s="301">
        <f>Plan!KM22</f>
        <v>0</v>
      </c>
      <c r="O298" s="301">
        <f>Plan!KM23</f>
        <v>0</v>
      </c>
      <c r="P298" s="301">
        <f>Plan!KM24</f>
        <v>0</v>
      </c>
      <c r="Q298" s="301">
        <f>Plan!KM25</f>
        <v>0</v>
      </c>
      <c r="R298" s="301">
        <f>Plan!KM26</f>
        <v>0</v>
      </c>
      <c r="S298" s="301">
        <f>Plan!KM27</f>
        <v>0</v>
      </c>
      <c r="T298" s="301">
        <f>Plan!KM28</f>
        <v>0</v>
      </c>
      <c r="U298" s="301">
        <f>Plan!KM29</f>
        <v>0</v>
      </c>
      <c r="V298" s="301">
        <f>Plan!KM30</f>
        <v>0</v>
      </c>
      <c r="W298" s="301">
        <f>Plan!KM31</f>
        <v>0</v>
      </c>
      <c r="X298" s="301">
        <f>Plan!KM32</f>
        <v>0</v>
      </c>
      <c r="Y298" s="301">
        <f>Plan!KM33</f>
        <v>0</v>
      </c>
      <c r="Z298" s="301">
        <f>Plan!KM34</f>
        <v>0</v>
      </c>
      <c r="AA298" s="301">
        <f>Plan!KM35</f>
        <v>0</v>
      </c>
      <c r="AB298" s="301">
        <f>Plan!KM36</f>
        <v>0</v>
      </c>
      <c r="AC298" s="301">
        <f>Plan!KM37</f>
        <v>0</v>
      </c>
      <c r="AD298" s="301">
        <f>Plan!KM38</f>
        <v>0</v>
      </c>
      <c r="AE298" s="301">
        <f>Plan!KM39</f>
        <v>0</v>
      </c>
      <c r="AF298" s="301">
        <f>Plan!KM40</f>
        <v>0</v>
      </c>
      <c r="AG298" s="301">
        <f>Plan!KM41</f>
        <v>0</v>
      </c>
      <c r="AH298" s="301">
        <f>Plan!KM42</f>
        <v>0</v>
      </c>
      <c r="AI298" s="301">
        <f>Plan!KM43</f>
        <v>0</v>
      </c>
      <c r="AJ298" s="301">
        <f>Plan!KM44</f>
        <v>0</v>
      </c>
      <c r="AK298" s="301">
        <f>Plan!KM45</f>
        <v>0</v>
      </c>
      <c r="AL298" s="301">
        <f>Plan!KM46</f>
        <v>0</v>
      </c>
      <c r="AM298" s="301">
        <f>Plan!KM47</f>
        <v>0</v>
      </c>
      <c r="AN298" s="301">
        <f>Plan!KM48</f>
        <v>0</v>
      </c>
      <c r="AO298" s="301">
        <f>Plan!KM49</f>
        <v>0</v>
      </c>
      <c r="AP298" s="301">
        <f>Plan!KM50</f>
        <v>0</v>
      </c>
      <c r="AQ298" s="301">
        <f>Plan!KM51</f>
        <v>0</v>
      </c>
      <c r="AR298" s="301">
        <f>Plan!KM52</f>
        <v>0</v>
      </c>
      <c r="AS298" s="301">
        <f>Plan!KM53</f>
        <v>0</v>
      </c>
      <c r="AT298" s="301">
        <f>Plan!KM54</f>
        <v>0</v>
      </c>
      <c r="AU298" s="301">
        <f>Plan!KM55</f>
        <v>0</v>
      </c>
      <c r="AV298" s="301">
        <f>Plan!KM56</f>
        <v>0</v>
      </c>
      <c r="AW298" s="301">
        <f>Plan!KM57</f>
        <v>0</v>
      </c>
      <c r="AX298" s="301">
        <f>Plan!KM58</f>
        <v>0</v>
      </c>
      <c r="AY298" s="301">
        <f>Plan!KM59</f>
        <v>0</v>
      </c>
      <c r="AZ298" s="301">
        <f>Plan!KM60</f>
        <v>0</v>
      </c>
      <c r="BA298" s="301">
        <f>Plan!KM61</f>
        <v>0</v>
      </c>
      <c r="BB298" s="301">
        <f>Plan!KM62</f>
        <v>0</v>
      </c>
      <c r="BC298" s="301">
        <f>Plan!KM63</f>
        <v>0</v>
      </c>
      <c r="BD298" s="301">
        <f>Plan!KM64</f>
        <v>0</v>
      </c>
    </row>
    <row r="299" spans="1:56" ht="6" customHeight="1" x14ac:dyDescent="0.25">
      <c r="A299"/>
      <c r="B299" s="297">
        <f>COUNTIF(Feiertage!$H$3:$H$164,F299)</f>
        <v>0</v>
      </c>
      <c r="C299" s="298">
        <f t="shared" si="13"/>
        <v>7</v>
      </c>
      <c r="D299" s="298">
        <f t="shared" si="14"/>
        <v>10</v>
      </c>
      <c r="E299" s="302"/>
      <c r="F299" s="300">
        <f t="shared" si="12"/>
        <v>43030</v>
      </c>
      <c r="G299" s="301">
        <f>Plan!KN15</f>
        <v>0</v>
      </c>
      <c r="H299" s="301">
        <f>Plan!KN16</f>
        <v>0</v>
      </c>
      <c r="I299" s="301">
        <f>Plan!KN17</f>
        <v>0</v>
      </c>
      <c r="J299" s="301">
        <f>Plan!KN18</f>
        <v>0</v>
      </c>
      <c r="K299" s="301">
        <f>Plan!KN19</f>
        <v>0</v>
      </c>
      <c r="L299" s="301">
        <f>Plan!KN20</f>
        <v>0</v>
      </c>
      <c r="M299" s="301">
        <f>Plan!KN21</f>
        <v>0</v>
      </c>
      <c r="N299" s="301">
        <f>Plan!KN22</f>
        <v>0</v>
      </c>
      <c r="O299" s="301">
        <f>Plan!KN23</f>
        <v>0</v>
      </c>
      <c r="P299" s="301">
        <f>Plan!KN24</f>
        <v>0</v>
      </c>
      <c r="Q299" s="301">
        <f>Plan!KN25</f>
        <v>0</v>
      </c>
      <c r="R299" s="301">
        <f>Plan!KN26</f>
        <v>0</v>
      </c>
      <c r="S299" s="301">
        <f>Plan!KN27</f>
        <v>0</v>
      </c>
      <c r="T299" s="301">
        <f>Plan!KN28</f>
        <v>0</v>
      </c>
      <c r="U299" s="301">
        <f>Plan!KN29</f>
        <v>0</v>
      </c>
      <c r="V299" s="301">
        <f>Plan!KN30</f>
        <v>0</v>
      </c>
      <c r="W299" s="301">
        <f>Plan!KN31</f>
        <v>0</v>
      </c>
      <c r="X299" s="301">
        <f>Plan!KN32</f>
        <v>0</v>
      </c>
      <c r="Y299" s="301">
        <f>Plan!KN33</f>
        <v>0</v>
      </c>
      <c r="Z299" s="301">
        <f>Plan!KN34</f>
        <v>0</v>
      </c>
      <c r="AA299" s="301">
        <f>Plan!KN35</f>
        <v>0</v>
      </c>
      <c r="AB299" s="301">
        <f>Plan!KN36</f>
        <v>0</v>
      </c>
      <c r="AC299" s="301">
        <f>Plan!KN37</f>
        <v>0</v>
      </c>
      <c r="AD299" s="301">
        <f>Plan!KN38</f>
        <v>0</v>
      </c>
      <c r="AE299" s="301">
        <f>Plan!KN39</f>
        <v>0</v>
      </c>
      <c r="AF299" s="301">
        <f>Plan!KN40</f>
        <v>0</v>
      </c>
      <c r="AG299" s="301">
        <f>Plan!KN41</f>
        <v>0</v>
      </c>
      <c r="AH299" s="301">
        <f>Plan!KN42</f>
        <v>0</v>
      </c>
      <c r="AI299" s="301">
        <f>Plan!KN43</f>
        <v>0</v>
      </c>
      <c r="AJ299" s="301">
        <f>Plan!KN44</f>
        <v>0</v>
      </c>
      <c r="AK299" s="301">
        <f>Plan!KN45</f>
        <v>0</v>
      </c>
      <c r="AL299" s="301">
        <f>Plan!KN46</f>
        <v>0</v>
      </c>
      <c r="AM299" s="301">
        <f>Plan!KN47</f>
        <v>0</v>
      </c>
      <c r="AN299" s="301">
        <f>Plan!KN48</f>
        <v>0</v>
      </c>
      <c r="AO299" s="301">
        <f>Plan!KN49</f>
        <v>0</v>
      </c>
      <c r="AP299" s="301">
        <f>Plan!KN50</f>
        <v>0</v>
      </c>
      <c r="AQ299" s="301">
        <f>Plan!KN51</f>
        <v>0</v>
      </c>
      <c r="AR299" s="301">
        <f>Plan!KN52</f>
        <v>0</v>
      </c>
      <c r="AS299" s="301">
        <f>Plan!KN53</f>
        <v>0</v>
      </c>
      <c r="AT299" s="301">
        <f>Plan!KN54</f>
        <v>0</v>
      </c>
      <c r="AU299" s="301">
        <f>Plan!KN55</f>
        <v>0</v>
      </c>
      <c r="AV299" s="301">
        <f>Plan!KN56</f>
        <v>0</v>
      </c>
      <c r="AW299" s="301">
        <f>Plan!KN57</f>
        <v>0</v>
      </c>
      <c r="AX299" s="301">
        <f>Plan!KN58</f>
        <v>0</v>
      </c>
      <c r="AY299" s="301">
        <f>Plan!KN59</f>
        <v>0</v>
      </c>
      <c r="AZ299" s="301">
        <f>Plan!KN60</f>
        <v>0</v>
      </c>
      <c r="BA299" s="301">
        <f>Plan!KN61</f>
        <v>0</v>
      </c>
      <c r="BB299" s="301">
        <f>Plan!KN62</f>
        <v>0</v>
      </c>
      <c r="BC299" s="301">
        <f>Plan!KN63</f>
        <v>0</v>
      </c>
      <c r="BD299" s="301">
        <f>Plan!KN64</f>
        <v>0</v>
      </c>
    </row>
    <row r="300" spans="1:56" ht="6" customHeight="1" x14ac:dyDescent="0.25">
      <c r="A300"/>
      <c r="B300" s="297">
        <f>COUNTIF(Feiertage!$H$3:$H$164,F300)</f>
        <v>0</v>
      </c>
      <c r="C300" s="298">
        <f t="shared" si="13"/>
        <v>1</v>
      </c>
      <c r="D300" s="298">
        <f t="shared" si="14"/>
        <v>10</v>
      </c>
      <c r="E300" s="302"/>
      <c r="F300" s="300">
        <f t="shared" si="12"/>
        <v>43031</v>
      </c>
      <c r="G300" s="301">
        <f>Plan!KO15</f>
        <v>0</v>
      </c>
      <c r="H300" s="301">
        <f>Plan!KO16</f>
        <v>0</v>
      </c>
      <c r="I300" s="301">
        <f>Plan!KO17</f>
        <v>0</v>
      </c>
      <c r="J300" s="301">
        <f>Plan!KO18</f>
        <v>0</v>
      </c>
      <c r="K300" s="301">
        <f>Plan!KO19</f>
        <v>0</v>
      </c>
      <c r="L300" s="301">
        <f>Plan!KO20</f>
        <v>0</v>
      </c>
      <c r="M300" s="301">
        <f>Plan!KO21</f>
        <v>0</v>
      </c>
      <c r="N300" s="301">
        <f>Plan!KO22</f>
        <v>0</v>
      </c>
      <c r="O300" s="301">
        <f>Plan!KO23</f>
        <v>0</v>
      </c>
      <c r="P300" s="301">
        <f>Plan!KO24</f>
        <v>0</v>
      </c>
      <c r="Q300" s="301">
        <f>Plan!KO25</f>
        <v>0</v>
      </c>
      <c r="R300" s="301">
        <f>Plan!KO26</f>
        <v>0</v>
      </c>
      <c r="S300" s="301">
        <f>Plan!KO27</f>
        <v>0</v>
      </c>
      <c r="T300" s="301">
        <f>Plan!KO28</f>
        <v>0</v>
      </c>
      <c r="U300" s="301">
        <f>Plan!KO29</f>
        <v>0</v>
      </c>
      <c r="V300" s="301">
        <f>Plan!KO30</f>
        <v>0</v>
      </c>
      <c r="W300" s="301">
        <f>Plan!KO31</f>
        <v>0</v>
      </c>
      <c r="X300" s="301">
        <f>Plan!KO32</f>
        <v>0</v>
      </c>
      <c r="Y300" s="301">
        <f>Plan!KO33</f>
        <v>0</v>
      </c>
      <c r="Z300" s="301">
        <f>Plan!KO34</f>
        <v>0</v>
      </c>
      <c r="AA300" s="301">
        <f>Plan!KO35</f>
        <v>0</v>
      </c>
      <c r="AB300" s="301">
        <f>Plan!KO36</f>
        <v>0</v>
      </c>
      <c r="AC300" s="301">
        <f>Plan!KO37</f>
        <v>0</v>
      </c>
      <c r="AD300" s="301">
        <f>Plan!KO38</f>
        <v>0</v>
      </c>
      <c r="AE300" s="301">
        <f>Plan!KO39</f>
        <v>0</v>
      </c>
      <c r="AF300" s="301">
        <f>Plan!KO40</f>
        <v>0</v>
      </c>
      <c r="AG300" s="301">
        <f>Plan!KO41</f>
        <v>0</v>
      </c>
      <c r="AH300" s="301">
        <f>Plan!KO42</f>
        <v>0</v>
      </c>
      <c r="AI300" s="301">
        <f>Plan!KO43</f>
        <v>0</v>
      </c>
      <c r="AJ300" s="301">
        <f>Plan!KO44</f>
        <v>0</v>
      </c>
      <c r="AK300" s="301">
        <f>Plan!KO45</f>
        <v>0</v>
      </c>
      <c r="AL300" s="301">
        <f>Plan!KO46</f>
        <v>0</v>
      </c>
      <c r="AM300" s="301">
        <f>Plan!KO47</f>
        <v>0</v>
      </c>
      <c r="AN300" s="301">
        <f>Plan!KO48</f>
        <v>0</v>
      </c>
      <c r="AO300" s="301">
        <f>Plan!KO49</f>
        <v>0</v>
      </c>
      <c r="AP300" s="301">
        <f>Plan!KO50</f>
        <v>0</v>
      </c>
      <c r="AQ300" s="301">
        <f>Plan!KO51</f>
        <v>0</v>
      </c>
      <c r="AR300" s="301">
        <f>Plan!KO52</f>
        <v>0</v>
      </c>
      <c r="AS300" s="301">
        <f>Plan!KO53</f>
        <v>0</v>
      </c>
      <c r="AT300" s="301">
        <f>Plan!KO54</f>
        <v>0</v>
      </c>
      <c r="AU300" s="301">
        <f>Plan!KO55</f>
        <v>0</v>
      </c>
      <c r="AV300" s="301">
        <f>Plan!KO56</f>
        <v>0</v>
      </c>
      <c r="AW300" s="301">
        <f>Plan!KO57</f>
        <v>0</v>
      </c>
      <c r="AX300" s="301">
        <f>Plan!KO58</f>
        <v>0</v>
      </c>
      <c r="AY300" s="301">
        <f>Plan!KO59</f>
        <v>0</v>
      </c>
      <c r="AZ300" s="301">
        <f>Plan!KO60</f>
        <v>0</v>
      </c>
      <c r="BA300" s="301">
        <f>Plan!KO61</f>
        <v>0</v>
      </c>
      <c r="BB300" s="301">
        <f>Plan!KO62</f>
        <v>0</v>
      </c>
      <c r="BC300" s="301">
        <f>Plan!KO63</f>
        <v>0</v>
      </c>
      <c r="BD300" s="301">
        <f>Plan!KO64</f>
        <v>0</v>
      </c>
    </row>
    <row r="301" spans="1:56" ht="6" customHeight="1" x14ac:dyDescent="0.25">
      <c r="A301"/>
      <c r="B301" s="297">
        <f>COUNTIF(Feiertage!$H$3:$H$164,F301)</f>
        <v>0</v>
      </c>
      <c r="C301" s="298">
        <f t="shared" si="13"/>
        <v>2</v>
      </c>
      <c r="D301" s="298">
        <f t="shared" si="14"/>
        <v>10</v>
      </c>
      <c r="E301" s="302"/>
      <c r="F301" s="300">
        <f t="shared" si="12"/>
        <v>43032</v>
      </c>
      <c r="G301" s="301">
        <f>Plan!KP15</f>
        <v>0</v>
      </c>
      <c r="H301" s="301">
        <f>Plan!KP16</f>
        <v>0</v>
      </c>
      <c r="I301" s="301">
        <f>Plan!KP17</f>
        <v>0</v>
      </c>
      <c r="J301" s="301">
        <f>Plan!KP18</f>
        <v>0</v>
      </c>
      <c r="K301" s="301">
        <f>Plan!KP19</f>
        <v>0</v>
      </c>
      <c r="L301" s="301">
        <f>Plan!KP20</f>
        <v>0</v>
      </c>
      <c r="M301" s="301">
        <f>Plan!KP21</f>
        <v>0</v>
      </c>
      <c r="N301" s="301">
        <f>Plan!KP22</f>
        <v>0</v>
      </c>
      <c r="O301" s="301">
        <f>Plan!KP23</f>
        <v>0</v>
      </c>
      <c r="P301" s="301">
        <f>Plan!KP24</f>
        <v>0</v>
      </c>
      <c r="Q301" s="301">
        <f>Plan!KP25</f>
        <v>0</v>
      </c>
      <c r="R301" s="301">
        <f>Plan!KP26</f>
        <v>0</v>
      </c>
      <c r="S301" s="301">
        <f>Plan!KP27</f>
        <v>0</v>
      </c>
      <c r="T301" s="301">
        <f>Plan!KP28</f>
        <v>0</v>
      </c>
      <c r="U301" s="301">
        <f>Plan!KP29</f>
        <v>0</v>
      </c>
      <c r="V301" s="301">
        <f>Plan!KP30</f>
        <v>0</v>
      </c>
      <c r="W301" s="301">
        <f>Plan!KP31</f>
        <v>0</v>
      </c>
      <c r="X301" s="301">
        <f>Plan!KP32</f>
        <v>0</v>
      </c>
      <c r="Y301" s="301">
        <f>Plan!KP33</f>
        <v>0</v>
      </c>
      <c r="Z301" s="301">
        <f>Plan!KP34</f>
        <v>0</v>
      </c>
      <c r="AA301" s="301">
        <f>Plan!KP35</f>
        <v>0</v>
      </c>
      <c r="AB301" s="301">
        <f>Plan!KP36</f>
        <v>0</v>
      </c>
      <c r="AC301" s="301">
        <f>Plan!KP37</f>
        <v>0</v>
      </c>
      <c r="AD301" s="301">
        <f>Plan!KP38</f>
        <v>0</v>
      </c>
      <c r="AE301" s="301">
        <f>Plan!KP39</f>
        <v>0</v>
      </c>
      <c r="AF301" s="301">
        <f>Plan!KP40</f>
        <v>0</v>
      </c>
      <c r="AG301" s="301">
        <f>Plan!KP41</f>
        <v>0</v>
      </c>
      <c r="AH301" s="301">
        <f>Plan!KP42</f>
        <v>0</v>
      </c>
      <c r="AI301" s="301">
        <f>Plan!KP43</f>
        <v>0</v>
      </c>
      <c r="AJ301" s="301">
        <f>Plan!KP44</f>
        <v>0</v>
      </c>
      <c r="AK301" s="301">
        <f>Plan!KP45</f>
        <v>0</v>
      </c>
      <c r="AL301" s="301">
        <f>Plan!KP46</f>
        <v>0</v>
      </c>
      <c r="AM301" s="301">
        <f>Plan!KP47</f>
        <v>0</v>
      </c>
      <c r="AN301" s="301">
        <f>Plan!KP48</f>
        <v>0</v>
      </c>
      <c r="AO301" s="301">
        <f>Plan!KP49</f>
        <v>0</v>
      </c>
      <c r="AP301" s="301">
        <f>Plan!KP50</f>
        <v>0</v>
      </c>
      <c r="AQ301" s="301">
        <f>Plan!KP51</f>
        <v>0</v>
      </c>
      <c r="AR301" s="301">
        <f>Plan!KP52</f>
        <v>0</v>
      </c>
      <c r="AS301" s="301">
        <f>Plan!KP53</f>
        <v>0</v>
      </c>
      <c r="AT301" s="301">
        <f>Plan!KP54</f>
        <v>0</v>
      </c>
      <c r="AU301" s="301">
        <f>Plan!KP55</f>
        <v>0</v>
      </c>
      <c r="AV301" s="301">
        <f>Plan!KP56</f>
        <v>0</v>
      </c>
      <c r="AW301" s="301">
        <f>Plan!KP57</f>
        <v>0</v>
      </c>
      <c r="AX301" s="301">
        <f>Plan!KP58</f>
        <v>0</v>
      </c>
      <c r="AY301" s="301">
        <f>Plan!KP59</f>
        <v>0</v>
      </c>
      <c r="AZ301" s="301">
        <f>Plan!KP60</f>
        <v>0</v>
      </c>
      <c r="BA301" s="301">
        <f>Plan!KP61</f>
        <v>0</v>
      </c>
      <c r="BB301" s="301">
        <f>Plan!KP62</f>
        <v>0</v>
      </c>
      <c r="BC301" s="301">
        <f>Plan!KP63</f>
        <v>0</v>
      </c>
      <c r="BD301" s="301">
        <f>Plan!KP64</f>
        <v>0</v>
      </c>
    </row>
    <row r="302" spans="1:56" ht="6" customHeight="1" x14ac:dyDescent="0.25">
      <c r="A302"/>
      <c r="B302" s="297">
        <f>COUNTIF(Feiertage!$H$3:$H$164,F302)</f>
        <v>0</v>
      </c>
      <c r="C302" s="298">
        <f t="shared" si="13"/>
        <v>3</v>
      </c>
      <c r="D302" s="298">
        <f t="shared" si="14"/>
        <v>10</v>
      </c>
      <c r="E302" s="302"/>
      <c r="F302" s="300">
        <f t="shared" si="12"/>
        <v>43033</v>
      </c>
      <c r="G302" s="301">
        <f>Plan!KQ15</f>
        <v>0</v>
      </c>
      <c r="H302" s="301">
        <f>Plan!KQ16</f>
        <v>0</v>
      </c>
      <c r="I302" s="301">
        <f>Plan!KQ17</f>
        <v>0</v>
      </c>
      <c r="J302" s="301">
        <f>Plan!KQ18</f>
        <v>0</v>
      </c>
      <c r="K302" s="301">
        <f>Plan!KQ19</f>
        <v>0</v>
      </c>
      <c r="L302" s="301">
        <f>Plan!KQ20</f>
        <v>0</v>
      </c>
      <c r="M302" s="301">
        <f>Plan!KQ21</f>
        <v>0</v>
      </c>
      <c r="N302" s="301">
        <f>Plan!KQ22</f>
        <v>0</v>
      </c>
      <c r="O302" s="301">
        <f>Plan!KQ23</f>
        <v>0</v>
      </c>
      <c r="P302" s="301">
        <f>Plan!KQ24</f>
        <v>0</v>
      </c>
      <c r="Q302" s="301">
        <f>Plan!KQ25</f>
        <v>0</v>
      </c>
      <c r="R302" s="301">
        <f>Plan!KQ26</f>
        <v>0</v>
      </c>
      <c r="S302" s="301">
        <f>Plan!KQ27</f>
        <v>0</v>
      </c>
      <c r="T302" s="301">
        <f>Plan!KQ28</f>
        <v>0</v>
      </c>
      <c r="U302" s="301">
        <f>Plan!KQ29</f>
        <v>0</v>
      </c>
      <c r="V302" s="301">
        <f>Plan!KQ30</f>
        <v>0</v>
      </c>
      <c r="W302" s="301">
        <f>Plan!KQ31</f>
        <v>0</v>
      </c>
      <c r="X302" s="301">
        <f>Plan!KQ32</f>
        <v>0</v>
      </c>
      <c r="Y302" s="301">
        <f>Plan!KQ33</f>
        <v>0</v>
      </c>
      <c r="Z302" s="301">
        <f>Plan!KQ34</f>
        <v>0</v>
      </c>
      <c r="AA302" s="301">
        <f>Plan!KQ35</f>
        <v>0</v>
      </c>
      <c r="AB302" s="301">
        <f>Plan!KQ36</f>
        <v>0</v>
      </c>
      <c r="AC302" s="301">
        <f>Plan!KQ37</f>
        <v>0</v>
      </c>
      <c r="AD302" s="301">
        <f>Plan!KQ38</f>
        <v>0</v>
      </c>
      <c r="AE302" s="301">
        <f>Plan!KQ39</f>
        <v>0</v>
      </c>
      <c r="AF302" s="301">
        <f>Plan!KQ40</f>
        <v>0</v>
      </c>
      <c r="AG302" s="301">
        <f>Plan!KQ41</f>
        <v>0</v>
      </c>
      <c r="AH302" s="301">
        <f>Plan!KQ42</f>
        <v>0</v>
      </c>
      <c r="AI302" s="301">
        <f>Plan!KQ43</f>
        <v>0</v>
      </c>
      <c r="AJ302" s="301">
        <f>Plan!KQ44</f>
        <v>0</v>
      </c>
      <c r="AK302" s="301">
        <f>Plan!KQ45</f>
        <v>0</v>
      </c>
      <c r="AL302" s="301">
        <f>Plan!KQ46</f>
        <v>0</v>
      </c>
      <c r="AM302" s="301">
        <f>Plan!KQ47</f>
        <v>0</v>
      </c>
      <c r="AN302" s="301">
        <f>Plan!KQ48</f>
        <v>0</v>
      </c>
      <c r="AO302" s="301">
        <f>Plan!KQ49</f>
        <v>0</v>
      </c>
      <c r="AP302" s="301">
        <f>Plan!KQ50</f>
        <v>0</v>
      </c>
      <c r="AQ302" s="301">
        <f>Plan!KQ51</f>
        <v>0</v>
      </c>
      <c r="AR302" s="301">
        <f>Plan!KQ52</f>
        <v>0</v>
      </c>
      <c r="AS302" s="301">
        <f>Plan!KQ53</f>
        <v>0</v>
      </c>
      <c r="AT302" s="301">
        <f>Plan!KQ54</f>
        <v>0</v>
      </c>
      <c r="AU302" s="301">
        <f>Plan!KQ55</f>
        <v>0</v>
      </c>
      <c r="AV302" s="301">
        <f>Plan!KQ56</f>
        <v>0</v>
      </c>
      <c r="AW302" s="301">
        <f>Plan!KQ57</f>
        <v>0</v>
      </c>
      <c r="AX302" s="301">
        <f>Plan!KQ58</f>
        <v>0</v>
      </c>
      <c r="AY302" s="301">
        <f>Plan!KQ59</f>
        <v>0</v>
      </c>
      <c r="AZ302" s="301">
        <f>Plan!KQ60</f>
        <v>0</v>
      </c>
      <c r="BA302" s="301">
        <f>Plan!KQ61</f>
        <v>0</v>
      </c>
      <c r="BB302" s="301">
        <f>Plan!KQ62</f>
        <v>0</v>
      </c>
      <c r="BC302" s="301">
        <f>Plan!KQ63</f>
        <v>0</v>
      </c>
      <c r="BD302" s="301">
        <f>Plan!KQ64</f>
        <v>0</v>
      </c>
    </row>
    <row r="303" spans="1:56" ht="6" customHeight="1" x14ac:dyDescent="0.25">
      <c r="A303"/>
      <c r="B303" s="297">
        <f>COUNTIF(Feiertage!$H$3:$H$164,F303)</f>
        <v>1</v>
      </c>
      <c r="C303" s="298">
        <f t="shared" si="13"/>
        <v>4</v>
      </c>
      <c r="D303" s="298">
        <f t="shared" si="14"/>
        <v>10</v>
      </c>
      <c r="E303" s="302"/>
      <c r="F303" s="300">
        <f t="shared" si="12"/>
        <v>43034</v>
      </c>
      <c r="G303" s="301">
        <f>Plan!KR15</f>
        <v>0</v>
      </c>
      <c r="H303" s="301">
        <f>Plan!KR16</f>
        <v>0</v>
      </c>
      <c r="I303" s="301">
        <f>Plan!KR17</f>
        <v>0</v>
      </c>
      <c r="J303" s="301">
        <f>Plan!KR18</f>
        <v>0</v>
      </c>
      <c r="K303" s="301">
        <f>Plan!KR19</f>
        <v>0</v>
      </c>
      <c r="L303" s="301">
        <f>Plan!KR20</f>
        <v>0</v>
      </c>
      <c r="M303" s="301">
        <f>Plan!KR21</f>
        <v>0</v>
      </c>
      <c r="N303" s="301">
        <f>Plan!KR22</f>
        <v>0</v>
      </c>
      <c r="O303" s="301">
        <f>Plan!KR23</f>
        <v>0</v>
      </c>
      <c r="P303" s="301">
        <f>Plan!KR24</f>
        <v>0</v>
      </c>
      <c r="Q303" s="301">
        <f>Plan!KR25</f>
        <v>0</v>
      </c>
      <c r="R303" s="301">
        <f>Plan!KR26</f>
        <v>0</v>
      </c>
      <c r="S303" s="301">
        <f>Plan!KR27</f>
        <v>0</v>
      </c>
      <c r="T303" s="301">
        <f>Plan!KR28</f>
        <v>0</v>
      </c>
      <c r="U303" s="301">
        <f>Plan!KR29</f>
        <v>0</v>
      </c>
      <c r="V303" s="301">
        <f>Plan!KR30</f>
        <v>0</v>
      </c>
      <c r="W303" s="301">
        <f>Plan!KR31</f>
        <v>0</v>
      </c>
      <c r="X303" s="301">
        <f>Plan!KR32</f>
        <v>0</v>
      </c>
      <c r="Y303" s="301">
        <f>Plan!KR33</f>
        <v>0</v>
      </c>
      <c r="Z303" s="301">
        <f>Plan!KR34</f>
        <v>0</v>
      </c>
      <c r="AA303" s="301">
        <f>Plan!KR35</f>
        <v>0</v>
      </c>
      <c r="AB303" s="301">
        <f>Plan!KR36</f>
        <v>0</v>
      </c>
      <c r="AC303" s="301">
        <f>Plan!KR37</f>
        <v>0</v>
      </c>
      <c r="AD303" s="301">
        <f>Plan!KR38</f>
        <v>0</v>
      </c>
      <c r="AE303" s="301">
        <f>Plan!KR39</f>
        <v>0</v>
      </c>
      <c r="AF303" s="301">
        <f>Plan!KR40</f>
        <v>0</v>
      </c>
      <c r="AG303" s="301">
        <f>Plan!KR41</f>
        <v>0</v>
      </c>
      <c r="AH303" s="301">
        <f>Plan!KR42</f>
        <v>0</v>
      </c>
      <c r="AI303" s="301">
        <f>Plan!KR43</f>
        <v>0</v>
      </c>
      <c r="AJ303" s="301">
        <f>Plan!KR44</f>
        <v>0</v>
      </c>
      <c r="AK303" s="301">
        <f>Plan!KR45</f>
        <v>0</v>
      </c>
      <c r="AL303" s="301">
        <f>Plan!KR46</f>
        <v>0</v>
      </c>
      <c r="AM303" s="301">
        <f>Plan!KR47</f>
        <v>0</v>
      </c>
      <c r="AN303" s="301">
        <f>Plan!KR48</f>
        <v>0</v>
      </c>
      <c r="AO303" s="301">
        <f>Plan!KR49</f>
        <v>0</v>
      </c>
      <c r="AP303" s="301">
        <f>Plan!KR50</f>
        <v>0</v>
      </c>
      <c r="AQ303" s="301">
        <f>Plan!KR51</f>
        <v>0</v>
      </c>
      <c r="AR303" s="301">
        <f>Plan!KR52</f>
        <v>0</v>
      </c>
      <c r="AS303" s="301">
        <f>Plan!KR53</f>
        <v>0</v>
      </c>
      <c r="AT303" s="301">
        <f>Plan!KR54</f>
        <v>0</v>
      </c>
      <c r="AU303" s="301">
        <f>Plan!KR55</f>
        <v>0</v>
      </c>
      <c r="AV303" s="301">
        <f>Plan!KR56</f>
        <v>0</v>
      </c>
      <c r="AW303" s="301">
        <f>Plan!KR57</f>
        <v>0</v>
      </c>
      <c r="AX303" s="301">
        <f>Plan!KR58</f>
        <v>0</v>
      </c>
      <c r="AY303" s="301">
        <f>Plan!KR59</f>
        <v>0</v>
      </c>
      <c r="AZ303" s="301">
        <f>Plan!KR60</f>
        <v>0</v>
      </c>
      <c r="BA303" s="301">
        <f>Plan!KR61</f>
        <v>0</v>
      </c>
      <c r="BB303" s="301">
        <f>Plan!KR62</f>
        <v>0</v>
      </c>
      <c r="BC303" s="301">
        <f>Plan!KR63</f>
        <v>0</v>
      </c>
      <c r="BD303" s="301">
        <f>Plan!KR64</f>
        <v>0</v>
      </c>
    </row>
    <row r="304" spans="1:56" ht="6" customHeight="1" x14ac:dyDescent="0.25">
      <c r="A304"/>
      <c r="B304" s="297">
        <f>COUNTIF(Feiertage!$H$3:$H$164,F304)</f>
        <v>0</v>
      </c>
      <c r="C304" s="298">
        <f t="shared" si="13"/>
        <v>5</v>
      </c>
      <c r="D304" s="298">
        <f t="shared" si="14"/>
        <v>10</v>
      </c>
      <c r="E304" s="302"/>
      <c r="F304" s="300">
        <f t="shared" si="12"/>
        <v>43035</v>
      </c>
      <c r="G304" s="301">
        <f>Plan!KS15</f>
        <v>0</v>
      </c>
      <c r="H304" s="301">
        <f>Plan!KS16</f>
        <v>0</v>
      </c>
      <c r="I304" s="301">
        <f>Plan!KS17</f>
        <v>0</v>
      </c>
      <c r="J304" s="301">
        <f>Plan!KS18</f>
        <v>0</v>
      </c>
      <c r="K304" s="301">
        <f>Plan!KS19</f>
        <v>0</v>
      </c>
      <c r="L304" s="301">
        <f>Plan!KS20</f>
        <v>0</v>
      </c>
      <c r="M304" s="301">
        <f>Plan!KS21</f>
        <v>0</v>
      </c>
      <c r="N304" s="301">
        <f>Plan!KS22</f>
        <v>0</v>
      </c>
      <c r="O304" s="301">
        <f>Plan!KS23</f>
        <v>0</v>
      </c>
      <c r="P304" s="301">
        <f>Plan!KS24</f>
        <v>0</v>
      </c>
      <c r="Q304" s="301">
        <f>Plan!KS25</f>
        <v>0</v>
      </c>
      <c r="R304" s="301">
        <f>Plan!KS26</f>
        <v>0</v>
      </c>
      <c r="S304" s="301">
        <f>Plan!KS27</f>
        <v>0</v>
      </c>
      <c r="T304" s="301">
        <f>Plan!KS28</f>
        <v>0</v>
      </c>
      <c r="U304" s="301">
        <f>Plan!KS29</f>
        <v>0</v>
      </c>
      <c r="V304" s="301">
        <f>Plan!KS30</f>
        <v>0</v>
      </c>
      <c r="W304" s="301">
        <f>Plan!KS31</f>
        <v>0</v>
      </c>
      <c r="X304" s="301">
        <f>Plan!KS32</f>
        <v>0</v>
      </c>
      <c r="Y304" s="301">
        <f>Plan!KS33</f>
        <v>0</v>
      </c>
      <c r="Z304" s="301">
        <f>Plan!KS34</f>
        <v>0</v>
      </c>
      <c r="AA304" s="301">
        <f>Plan!KS35</f>
        <v>0</v>
      </c>
      <c r="AB304" s="301">
        <f>Plan!KS36</f>
        <v>0</v>
      </c>
      <c r="AC304" s="301">
        <f>Plan!KS37</f>
        <v>0</v>
      </c>
      <c r="AD304" s="301">
        <f>Plan!KS38</f>
        <v>0</v>
      </c>
      <c r="AE304" s="301">
        <f>Plan!KS39</f>
        <v>0</v>
      </c>
      <c r="AF304" s="301">
        <f>Plan!KS40</f>
        <v>0</v>
      </c>
      <c r="AG304" s="301">
        <f>Plan!KS41</f>
        <v>0</v>
      </c>
      <c r="AH304" s="301">
        <f>Plan!KS42</f>
        <v>0</v>
      </c>
      <c r="AI304" s="301">
        <f>Plan!KS43</f>
        <v>0</v>
      </c>
      <c r="AJ304" s="301">
        <f>Plan!KS44</f>
        <v>0</v>
      </c>
      <c r="AK304" s="301">
        <f>Plan!KS45</f>
        <v>0</v>
      </c>
      <c r="AL304" s="301">
        <f>Plan!KS46</f>
        <v>0</v>
      </c>
      <c r="AM304" s="301">
        <f>Plan!KS47</f>
        <v>0</v>
      </c>
      <c r="AN304" s="301">
        <f>Plan!KS48</f>
        <v>0</v>
      </c>
      <c r="AO304" s="301">
        <f>Plan!KS49</f>
        <v>0</v>
      </c>
      <c r="AP304" s="301">
        <f>Plan!KS50</f>
        <v>0</v>
      </c>
      <c r="AQ304" s="301">
        <f>Plan!KS51</f>
        <v>0</v>
      </c>
      <c r="AR304" s="301">
        <f>Plan!KS52</f>
        <v>0</v>
      </c>
      <c r="AS304" s="301">
        <f>Plan!KS53</f>
        <v>0</v>
      </c>
      <c r="AT304" s="301">
        <f>Plan!KS54</f>
        <v>0</v>
      </c>
      <c r="AU304" s="301">
        <f>Plan!KS55</f>
        <v>0</v>
      </c>
      <c r="AV304" s="301">
        <f>Plan!KS56</f>
        <v>0</v>
      </c>
      <c r="AW304" s="301">
        <f>Plan!KS57</f>
        <v>0</v>
      </c>
      <c r="AX304" s="301">
        <f>Plan!KS58</f>
        <v>0</v>
      </c>
      <c r="AY304" s="301">
        <f>Plan!KS59</f>
        <v>0</v>
      </c>
      <c r="AZ304" s="301">
        <f>Plan!KS60</f>
        <v>0</v>
      </c>
      <c r="BA304" s="301">
        <f>Plan!KS61</f>
        <v>0</v>
      </c>
      <c r="BB304" s="301">
        <f>Plan!KS62</f>
        <v>0</v>
      </c>
      <c r="BC304" s="301">
        <f>Plan!KS63</f>
        <v>0</v>
      </c>
      <c r="BD304" s="301">
        <f>Plan!KS64</f>
        <v>0</v>
      </c>
    </row>
    <row r="305" spans="1:56" ht="6" customHeight="1" x14ac:dyDescent="0.25">
      <c r="A305"/>
      <c r="B305" s="297">
        <f>COUNTIF(Feiertage!$H$3:$H$164,F305)</f>
        <v>0</v>
      </c>
      <c r="C305" s="298">
        <f t="shared" si="13"/>
        <v>6</v>
      </c>
      <c r="D305" s="298">
        <f t="shared" si="14"/>
        <v>10</v>
      </c>
      <c r="E305" s="302"/>
      <c r="F305" s="300">
        <f t="shared" si="12"/>
        <v>43036</v>
      </c>
      <c r="G305" s="301">
        <f>Plan!KT15</f>
        <v>0</v>
      </c>
      <c r="H305" s="301">
        <f>Plan!KT16</f>
        <v>0</v>
      </c>
      <c r="I305" s="301">
        <f>Plan!KT17</f>
        <v>0</v>
      </c>
      <c r="J305" s="301">
        <f>Plan!KT18</f>
        <v>0</v>
      </c>
      <c r="K305" s="301">
        <f>Plan!KT19</f>
        <v>0</v>
      </c>
      <c r="L305" s="301">
        <f>Plan!KT20</f>
        <v>0</v>
      </c>
      <c r="M305" s="301">
        <f>Plan!KT21</f>
        <v>0</v>
      </c>
      <c r="N305" s="301">
        <f>Plan!KT22</f>
        <v>0</v>
      </c>
      <c r="O305" s="301">
        <f>Plan!KT23</f>
        <v>0</v>
      </c>
      <c r="P305" s="301">
        <f>Plan!KT24</f>
        <v>0</v>
      </c>
      <c r="Q305" s="301">
        <f>Plan!KT25</f>
        <v>0</v>
      </c>
      <c r="R305" s="301">
        <f>Plan!KT26</f>
        <v>0</v>
      </c>
      <c r="S305" s="301">
        <f>Plan!KT27</f>
        <v>0</v>
      </c>
      <c r="T305" s="301">
        <f>Plan!KT28</f>
        <v>0</v>
      </c>
      <c r="U305" s="301">
        <f>Plan!KT29</f>
        <v>0</v>
      </c>
      <c r="V305" s="301">
        <f>Plan!KT30</f>
        <v>0</v>
      </c>
      <c r="W305" s="301">
        <f>Plan!KT31</f>
        <v>0</v>
      </c>
      <c r="X305" s="301">
        <f>Plan!KT32</f>
        <v>0</v>
      </c>
      <c r="Y305" s="301">
        <f>Plan!KT33</f>
        <v>0</v>
      </c>
      <c r="Z305" s="301">
        <f>Plan!KT34</f>
        <v>0</v>
      </c>
      <c r="AA305" s="301">
        <f>Plan!KT35</f>
        <v>0</v>
      </c>
      <c r="AB305" s="301">
        <f>Plan!KT36</f>
        <v>0</v>
      </c>
      <c r="AC305" s="301">
        <f>Plan!KT37</f>
        <v>0</v>
      </c>
      <c r="AD305" s="301">
        <f>Plan!KT38</f>
        <v>0</v>
      </c>
      <c r="AE305" s="301">
        <f>Plan!KT39</f>
        <v>0</v>
      </c>
      <c r="AF305" s="301">
        <f>Plan!KT40</f>
        <v>0</v>
      </c>
      <c r="AG305" s="301">
        <f>Plan!KT41</f>
        <v>0</v>
      </c>
      <c r="AH305" s="301">
        <f>Plan!KT42</f>
        <v>0</v>
      </c>
      <c r="AI305" s="301">
        <f>Plan!KT43</f>
        <v>0</v>
      </c>
      <c r="AJ305" s="301">
        <f>Plan!KT44</f>
        <v>0</v>
      </c>
      <c r="AK305" s="301">
        <f>Plan!KT45</f>
        <v>0</v>
      </c>
      <c r="AL305" s="301">
        <f>Plan!KT46</f>
        <v>0</v>
      </c>
      <c r="AM305" s="301">
        <f>Plan!KT47</f>
        <v>0</v>
      </c>
      <c r="AN305" s="301">
        <f>Plan!KT48</f>
        <v>0</v>
      </c>
      <c r="AO305" s="301">
        <f>Plan!KT49</f>
        <v>0</v>
      </c>
      <c r="AP305" s="301">
        <f>Plan!KT50</f>
        <v>0</v>
      </c>
      <c r="AQ305" s="301">
        <f>Plan!KT51</f>
        <v>0</v>
      </c>
      <c r="AR305" s="301">
        <f>Plan!KT52</f>
        <v>0</v>
      </c>
      <c r="AS305" s="301">
        <f>Plan!KT53</f>
        <v>0</v>
      </c>
      <c r="AT305" s="301">
        <f>Plan!KT54</f>
        <v>0</v>
      </c>
      <c r="AU305" s="301">
        <f>Plan!KT55</f>
        <v>0</v>
      </c>
      <c r="AV305" s="301">
        <f>Plan!KT56</f>
        <v>0</v>
      </c>
      <c r="AW305" s="301">
        <f>Plan!KT57</f>
        <v>0</v>
      </c>
      <c r="AX305" s="301">
        <f>Plan!KT58</f>
        <v>0</v>
      </c>
      <c r="AY305" s="301">
        <f>Plan!KT59</f>
        <v>0</v>
      </c>
      <c r="AZ305" s="301">
        <f>Plan!KT60</f>
        <v>0</v>
      </c>
      <c r="BA305" s="301">
        <f>Plan!KT61</f>
        <v>0</v>
      </c>
      <c r="BB305" s="301">
        <f>Plan!KT62</f>
        <v>0</v>
      </c>
      <c r="BC305" s="301">
        <f>Plan!KT63</f>
        <v>0</v>
      </c>
      <c r="BD305" s="301">
        <f>Plan!KT64</f>
        <v>0</v>
      </c>
    </row>
    <row r="306" spans="1:56" ht="6" customHeight="1" x14ac:dyDescent="0.25">
      <c r="A306"/>
      <c r="B306" s="297">
        <f>COUNTIF(Feiertage!$H$3:$H$164,F306)</f>
        <v>0</v>
      </c>
      <c r="C306" s="298">
        <f t="shared" si="13"/>
        <v>7</v>
      </c>
      <c r="D306" s="298">
        <f t="shared" si="14"/>
        <v>10</v>
      </c>
      <c r="E306" s="302"/>
      <c r="F306" s="300">
        <f t="shared" si="12"/>
        <v>43037</v>
      </c>
      <c r="G306" s="301">
        <f>Plan!KU15</f>
        <v>0</v>
      </c>
      <c r="H306" s="301">
        <f>Plan!KU16</f>
        <v>0</v>
      </c>
      <c r="I306" s="301">
        <f>Plan!KU17</f>
        <v>0</v>
      </c>
      <c r="J306" s="301">
        <f>Plan!KU18</f>
        <v>0</v>
      </c>
      <c r="K306" s="301">
        <f>Plan!KU19</f>
        <v>0</v>
      </c>
      <c r="L306" s="301">
        <f>Plan!KU20</f>
        <v>0</v>
      </c>
      <c r="M306" s="301">
        <f>Plan!KU21</f>
        <v>0</v>
      </c>
      <c r="N306" s="301">
        <f>Plan!KU22</f>
        <v>0</v>
      </c>
      <c r="O306" s="301">
        <f>Plan!KU23</f>
        <v>0</v>
      </c>
      <c r="P306" s="301">
        <f>Plan!KU24</f>
        <v>0</v>
      </c>
      <c r="Q306" s="301">
        <f>Plan!KU25</f>
        <v>0</v>
      </c>
      <c r="R306" s="301">
        <f>Plan!KU26</f>
        <v>0</v>
      </c>
      <c r="S306" s="301">
        <f>Plan!KU27</f>
        <v>0</v>
      </c>
      <c r="T306" s="301">
        <f>Plan!KU28</f>
        <v>0</v>
      </c>
      <c r="U306" s="301">
        <f>Plan!KU29</f>
        <v>0</v>
      </c>
      <c r="V306" s="301">
        <f>Plan!KU30</f>
        <v>0</v>
      </c>
      <c r="W306" s="301">
        <f>Plan!KU31</f>
        <v>0</v>
      </c>
      <c r="X306" s="301">
        <f>Plan!KU32</f>
        <v>0</v>
      </c>
      <c r="Y306" s="301">
        <f>Plan!KU33</f>
        <v>0</v>
      </c>
      <c r="Z306" s="301">
        <f>Plan!KU34</f>
        <v>0</v>
      </c>
      <c r="AA306" s="301">
        <f>Plan!KU35</f>
        <v>0</v>
      </c>
      <c r="AB306" s="301">
        <f>Plan!KU36</f>
        <v>0</v>
      </c>
      <c r="AC306" s="301">
        <f>Plan!KU37</f>
        <v>0</v>
      </c>
      <c r="AD306" s="301">
        <f>Plan!KU38</f>
        <v>0</v>
      </c>
      <c r="AE306" s="301">
        <f>Plan!KU39</f>
        <v>0</v>
      </c>
      <c r="AF306" s="301">
        <f>Plan!KU40</f>
        <v>0</v>
      </c>
      <c r="AG306" s="301">
        <f>Plan!KU41</f>
        <v>0</v>
      </c>
      <c r="AH306" s="301">
        <f>Plan!KU42</f>
        <v>0</v>
      </c>
      <c r="AI306" s="301">
        <f>Plan!KU43</f>
        <v>0</v>
      </c>
      <c r="AJ306" s="301">
        <f>Plan!KU44</f>
        <v>0</v>
      </c>
      <c r="AK306" s="301">
        <f>Plan!KU45</f>
        <v>0</v>
      </c>
      <c r="AL306" s="301">
        <f>Plan!KU46</f>
        <v>0</v>
      </c>
      <c r="AM306" s="301">
        <f>Plan!KU47</f>
        <v>0</v>
      </c>
      <c r="AN306" s="301">
        <f>Plan!KU48</f>
        <v>0</v>
      </c>
      <c r="AO306" s="301">
        <f>Plan!KU49</f>
        <v>0</v>
      </c>
      <c r="AP306" s="301">
        <f>Plan!KU50</f>
        <v>0</v>
      </c>
      <c r="AQ306" s="301">
        <f>Plan!KU51</f>
        <v>0</v>
      </c>
      <c r="AR306" s="301">
        <f>Plan!KU52</f>
        <v>0</v>
      </c>
      <c r="AS306" s="301">
        <f>Plan!KU53</f>
        <v>0</v>
      </c>
      <c r="AT306" s="301">
        <f>Plan!KU54</f>
        <v>0</v>
      </c>
      <c r="AU306" s="301">
        <f>Plan!KU55</f>
        <v>0</v>
      </c>
      <c r="AV306" s="301">
        <f>Plan!KU56</f>
        <v>0</v>
      </c>
      <c r="AW306" s="301">
        <f>Plan!KU57</f>
        <v>0</v>
      </c>
      <c r="AX306" s="301">
        <f>Plan!KU58</f>
        <v>0</v>
      </c>
      <c r="AY306" s="301">
        <f>Plan!KU59</f>
        <v>0</v>
      </c>
      <c r="AZ306" s="301">
        <f>Plan!KU60</f>
        <v>0</v>
      </c>
      <c r="BA306" s="301">
        <f>Plan!KU61</f>
        <v>0</v>
      </c>
      <c r="BB306" s="301">
        <f>Plan!KU62</f>
        <v>0</v>
      </c>
      <c r="BC306" s="301">
        <f>Plan!KU63</f>
        <v>0</v>
      </c>
      <c r="BD306" s="301">
        <f>Plan!KU64</f>
        <v>0</v>
      </c>
    </row>
    <row r="307" spans="1:56" ht="6" customHeight="1" x14ac:dyDescent="0.25">
      <c r="A307"/>
      <c r="B307" s="297">
        <f>COUNTIF(Feiertage!$H$3:$H$164,F307)</f>
        <v>0</v>
      </c>
      <c r="C307" s="298">
        <f t="shared" si="13"/>
        <v>1</v>
      </c>
      <c r="D307" s="298">
        <f t="shared" si="14"/>
        <v>10</v>
      </c>
      <c r="E307" s="302"/>
      <c r="F307" s="300">
        <f t="shared" si="12"/>
        <v>43038</v>
      </c>
      <c r="G307" s="301">
        <f>Plan!KV15</f>
        <v>0</v>
      </c>
      <c r="H307" s="301">
        <f>Plan!KV16</f>
        <v>0</v>
      </c>
      <c r="I307" s="301">
        <f>Plan!KV17</f>
        <v>0</v>
      </c>
      <c r="J307" s="301">
        <f>Plan!KV18</f>
        <v>0</v>
      </c>
      <c r="K307" s="301">
        <f>Plan!KV19</f>
        <v>0</v>
      </c>
      <c r="L307" s="301">
        <f>Plan!KV20</f>
        <v>0</v>
      </c>
      <c r="M307" s="301">
        <f>Plan!KV21</f>
        <v>0</v>
      </c>
      <c r="N307" s="301">
        <f>Plan!KV22</f>
        <v>0</v>
      </c>
      <c r="O307" s="301">
        <f>Plan!KV23</f>
        <v>0</v>
      </c>
      <c r="P307" s="301">
        <f>Plan!KV24</f>
        <v>0</v>
      </c>
      <c r="Q307" s="301">
        <f>Plan!KV25</f>
        <v>0</v>
      </c>
      <c r="R307" s="301">
        <f>Plan!KV26</f>
        <v>0</v>
      </c>
      <c r="S307" s="301">
        <f>Plan!KV27</f>
        <v>0</v>
      </c>
      <c r="T307" s="301">
        <f>Plan!KV28</f>
        <v>0</v>
      </c>
      <c r="U307" s="301">
        <f>Plan!KV29</f>
        <v>0</v>
      </c>
      <c r="V307" s="301">
        <f>Plan!KV30</f>
        <v>0</v>
      </c>
      <c r="W307" s="301">
        <f>Plan!KV31</f>
        <v>0</v>
      </c>
      <c r="X307" s="301">
        <f>Plan!KV32</f>
        <v>0</v>
      </c>
      <c r="Y307" s="301">
        <f>Plan!KV33</f>
        <v>0</v>
      </c>
      <c r="Z307" s="301">
        <f>Plan!KV34</f>
        <v>0</v>
      </c>
      <c r="AA307" s="301">
        <f>Plan!KV35</f>
        <v>0</v>
      </c>
      <c r="AB307" s="301">
        <f>Plan!KV36</f>
        <v>0</v>
      </c>
      <c r="AC307" s="301">
        <f>Plan!KV37</f>
        <v>0</v>
      </c>
      <c r="AD307" s="301">
        <f>Plan!KV38</f>
        <v>0</v>
      </c>
      <c r="AE307" s="301">
        <f>Plan!KV39</f>
        <v>0</v>
      </c>
      <c r="AF307" s="301">
        <f>Plan!KV40</f>
        <v>0</v>
      </c>
      <c r="AG307" s="301">
        <f>Plan!KV41</f>
        <v>0</v>
      </c>
      <c r="AH307" s="301">
        <f>Plan!KV42</f>
        <v>0</v>
      </c>
      <c r="AI307" s="301">
        <f>Plan!KV43</f>
        <v>0</v>
      </c>
      <c r="AJ307" s="301">
        <f>Plan!KV44</f>
        <v>0</v>
      </c>
      <c r="AK307" s="301">
        <f>Plan!KV45</f>
        <v>0</v>
      </c>
      <c r="AL307" s="301">
        <f>Plan!KV46</f>
        <v>0</v>
      </c>
      <c r="AM307" s="301">
        <f>Plan!KV47</f>
        <v>0</v>
      </c>
      <c r="AN307" s="301">
        <f>Plan!KV48</f>
        <v>0</v>
      </c>
      <c r="AO307" s="301">
        <f>Plan!KV49</f>
        <v>0</v>
      </c>
      <c r="AP307" s="301">
        <f>Plan!KV50</f>
        <v>0</v>
      </c>
      <c r="AQ307" s="301">
        <f>Plan!KV51</f>
        <v>0</v>
      </c>
      <c r="AR307" s="301">
        <f>Plan!KV52</f>
        <v>0</v>
      </c>
      <c r="AS307" s="301">
        <f>Plan!KV53</f>
        <v>0</v>
      </c>
      <c r="AT307" s="301">
        <f>Plan!KV54</f>
        <v>0</v>
      </c>
      <c r="AU307" s="301">
        <f>Plan!KV55</f>
        <v>0</v>
      </c>
      <c r="AV307" s="301">
        <f>Plan!KV56</f>
        <v>0</v>
      </c>
      <c r="AW307" s="301">
        <f>Plan!KV57</f>
        <v>0</v>
      </c>
      <c r="AX307" s="301">
        <f>Plan!KV58</f>
        <v>0</v>
      </c>
      <c r="AY307" s="301">
        <f>Plan!KV59</f>
        <v>0</v>
      </c>
      <c r="AZ307" s="301">
        <f>Plan!KV60</f>
        <v>0</v>
      </c>
      <c r="BA307" s="301">
        <f>Plan!KV61</f>
        <v>0</v>
      </c>
      <c r="BB307" s="301">
        <f>Plan!KV62</f>
        <v>0</v>
      </c>
      <c r="BC307" s="301">
        <f>Plan!KV63</f>
        <v>0</v>
      </c>
      <c r="BD307" s="301">
        <f>Plan!KV64</f>
        <v>0</v>
      </c>
    </row>
    <row r="308" spans="1:56" ht="6" customHeight="1" x14ac:dyDescent="0.25">
      <c r="A308"/>
      <c r="B308" s="297">
        <f>COUNTIF(Feiertage!$H$3:$H$164,F308)</f>
        <v>0</v>
      </c>
      <c r="C308" s="298">
        <f t="shared" si="13"/>
        <v>2</v>
      </c>
      <c r="D308" s="298">
        <f t="shared" si="14"/>
        <v>10</v>
      </c>
      <c r="E308" s="302"/>
      <c r="F308" s="300">
        <f t="shared" si="12"/>
        <v>43039</v>
      </c>
      <c r="G308" s="301">
        <f>Plan!KW15</f>
        <v>0</v>
      </c>
      <c r="H308" s="301">
        <f>Plan!KW16</f>
        <v>0</v>
      </c>
      <c r="I308" s="301">
        <f>Plan!KW17</f>
        <v>0</v>
      </c>
      <c r="J308" s="301">
        <f>Plan!KW18</f>
        <v>0</v>
      </c>
      <c r="K308" s="301">
        <f>Plan!KW19</f>
        <v>0</v>
      </c>
      <c r="L308" s="301">
        <f>Plan!KW20</f>
        <v>0</v>
      </c>
      <c r="M308" s="301">
        <f>Plan!KW21</f>
        <v>0</v>
      </c>
      <c r="N308" s="301">
        <f>Plan!KW22</f>
        <v>0</v>
      </c>
      <c r="O308" s="301">
        <f>Plan!KW23</f>
        <v>0</v>
      </c>
      <c r="P308" s="301">
        <f>Plan!KW24</f>
        <v>0</v>
      </c>
      <c r="Q308" s="301">
        <f>Plan!KW25</f>
        <v>0</v>
      </c>
      <c r="R308" s="301">
        <f>Plan!KW26</f>
        <v>0</v>
      </c>
      <c r="S308" s="301">
        <f>Plan!KW27</f>
        <v>0</v>
      </c>
      <c r="T308" s="301">
        <f>Plan!KW28</f>
        <v>0</v>
      </c>
      <c r="U308" s="301">
        <f>Plan!KW29</f>
        <v>0</v>
      </c>
      <c r="V308" s="301">
        <f>Plan!KW30</f>
        <v>0</v>
      </c>
      <c r="W308" s="301">
        <f>Plan!KW31</f>
        <v>0</v>
      </c>
      <c r="X308" s="301">
        <f>Plan!KW32</f>
        <v>0</v>
      </c>
      <c r="Y308" s="301">
        <f>Plan!KW33</f>
        <v>0</v>
      </c>
      <c r="Z308" s="301">
        <f>Plan!KW34</f>
        <v>0</v>
      </c>
      <c r="AA308" s="301">
        <f>Plan!KW35</f>
        <v>0</v>
      </c>
      <c r="AB308" s="301">
        <f>Plan!KW36</f>
        <v>0</v>
      </c>
      <c r="AC308" s="301">
        <f>Plan!KW37</f>
        <v>0</v>
      </c>
      <c r="AD308" s="301">
        <f>Plan!KW38</f>
        <v>0</v>
      </c>
      <c r="AE308" s="301">
        <f>Plan!KW39</f>
        <v>0</v>
      </c>
      <c r="AF308" s="301">
        <f>Plan!KW40</f>
        <v>0</v>
      </c>
      <c r="AG308" s="301">
        <f>Plan!KW41</f>
        <v>0</v>
      </c>
      <c r="AH308" s="301">
        <f>Plan!KW42</f>
        <v>0</v>
      </c>
      <c r="AI308" s="301">
        <f>Plan!KW43</f>
        <v>0</v>
      </c>
      <c r="AJ308" s="301">
        <f>Plan!KW44</f>
        <v>0</v>
      </c>
      <c r="AK308" s="301">
        <f>Plan!KW45</f>
        <v>0</v>
      </c>
      <c r="AL308" s="301">
        <f>Plan!KW46</f>
        <v>0</v>
      </c>
      <c r="AM308" s="301">
        <f>Plan!KW47</f>
        <v>0</v>
      </c>
      <c r="AN308" s="301">
        <f>Plan!KW48</f>
        <v>0</v>
      </c>
      <c r="AO308" s="301">
        <f>Plan!KW49</f>
        <v>0</v>
      </c>
      <c r="AP308" s="301">
        <f>Plan!KW50</f>
        <v>0</v>
      </c>
      <c r="AQ308" s="301">
        <f>Plan!KW51</f>
        <v>0</v>
      </c>
      <c r="AR308" s="301">
        <f>Plan!KW52</f>
        <v>0</v>
      </c>
      <c r="AS308" s="301">
        <f>Plan!KW53</f>
        <v>0</v>
      </c>
      <c r="AT308" s="301">
        <f>Plan!KW54</f>
        <v>0</v>
      </c>
      <c r="AU308" s="301">
        <f>Plan!KW55</f>
        <v>0</v>
      </c>
      <c r="AV308" s="301">
        <f>Plan!KW56</f>
        <v>0</v>
      </c>
      <c r="AW308" s="301">
        <f>Plan!KW57</f>
        <v>0</v>
      </c>
      <c r="AX308" s="301">
        <f>Plan!KW58</f>
        <v>0</v>
      </c>
      <c r="AY308" s="301">
        <f>Plan!KW59</f>
        <v>0</v>
      </c>
      <c r="AZ308" s="301">
        <f>Plan!KW60</f>
        <v>0</v>
      </c>
      <c r="BA308" s="301">
        <f>Plan!KW61</f>
        <v>0</v>
      </c>
      <c r="BB308" s="301">
        <f>Plan!KW62</f>
        <v>0</v>
      </c>
      <c r="BC308" s="301">
        <f>Plan!KW63</f>
        <v>0</v>
      </c>
      <c r="BD308" s="301">
        <f>Plan!KW64</f>
        <v>0</v>
      </c>
    </row>
    <row r="309" spans="1:56" ht="6" customHeight="1" x14ac:dyDescent="0.25">
      <c r="A309"/>
      <c r="B309" s="297">
        <f>COUNTIF(Feiertage!$H$3:$H$164,F309)</f>
        <v>1</v>
      </c>
      <c r="C309" s="298">
        <f t="shared" si="13"/>
        <v>3</v>
      </c>
      <c r="D309" s="298">
        <f t="shared" si="14"/>
        <v>11</v>
      </c>
      <c r="E309" s="302"/>
      <c r="F309" s="300">
        <f t="shared" si="12"/>
        <v>43040</v>
      </c>
      <c r="G309" s="301">
        <f>Plan!KX15</f>
        <v>0</v>
      </c>
      <c r="H309" s="301">
        <f>Plan!KX16</f>
        <v>0</v>
      </c>
      <c r="I309" s="301">
        <f>Plan!KX17</f>
        <v>0</v>
      </c>
      <c r="J309" s="301">
        <f>Plan!KX18</f>
        <v>0</v>
      </c>
      <c r="K309" s="301">
        <f>Plan!KX19</f>
        <v>0</v>
      </c>
      <c r="L309" s="301">
        <f>Plan!KX20</f>
        <v>0</v>
      </c>
      <c r="M309" s="301">
        <f>Plan!KX21</f>
        <v>0</v>
      </c>
      <c r="N309" s="301">
        <f>Plan!KX22</f>
        <v>0</v>
      </c>
      <c r="O309" s="301">
        <f>Plan!KX23</f>
        <v>0</v>
      </c>
      <c r="P309" s="301">
        <f>Plan!KX24</f>
        <v>0</v>
      </c>
      <c r="Q309" s="301">
        <f>Plan!KX25</f>
        <v>0</v>
      </c>
      <c r="R309" s="301">
        <f>Plan!KX26</f>
        <v>0</v>
      </c>
      <c r="S309" s="301">
        <f>Plan!KX27</f>
        <v>0</v>
      </c>
      <c r="T309" s="301">
        <f>Plan!KX28</f>
        <v>0</v>
      </c>
      <c r="U309" s="301">
        <f>Plan!KX29</f>
        <v>0</v>
      </c>
      <c r="V309" s="301">
        <f>Plan!KX30</f>
        <v>0</v>
      </c>
      <c r="W309" s="301">
        <f>Plan!KX31</f>
        <v>0</v>
      </c>
      <c r="X309" s="301">
        <f>Plan!KX32</f>
        <v>0</v>
      </c>
      <c r="Y309" s="301">
        <f>Plan!KX33</f>
        <v>0</v>
      </c>
      <c r="Z309" s="301">
        <f>Plan!KX34</f>
        <v>0</v>
      </c>
      <c r="AA309" s="301">
        <f>Plan!KX35</f>
        <v>0</v>
      </c>
      <c r="AB309" s="301">
        <f>Plan!KX36</f>
        <v>0</v>
      </c>
      <c r="AC309" s="301">
        <f>Plan!KX37</f>
        <v>0</v>
      </c>
      <c r="AD309" s="301">
        <f>Plan!KX38</f>
        <v>0</v>
      </c>
      <c r="AE309" s="301">
        <f>Plan!KX39</f>
        <v>0</v>
      </c>
      <c r="AF309" s="301">
        <f>Plan!KX40</f>
        <v>0</v>
      </c>
      <c r="AG309" s="301">
        <f>Plan!KX41</f>
        <v>0</v>
      </c>
      <c r="AH309" s="301">
        <f>Plan!KX42</f>
        <v>0</v>
      </c>
      <c r="AI309" s="301">
        <f>Plan!KX43</f>
        <v>0</v>
      </c>
      <c r="AJ309" s="301">
        <f>Plan!KX44</f>
        <v>0</v>
      </c>
      <c r="AK309" s="301">
        <f>Plan!KX45</f>
        <v>0</v>
      </c>
      <c r="AL309" s="301">
        <f>Plan!KX46</f>
        <v>0</v>
      </c>
      <c r="AM309" s="301">
        <f>Plan!KX47</f>
        <v>0</v>
      </c>
      <c r="AN309" s="301">
        <f>Plan!KX48</f>
        <v>0</v>
      </c>
      <c r="AO309" s="301">
        <f>Plan!KX49</f>
        <v>0</v>
      </c>
      <c r="AP309" s="301">
        <f>Plan!KX50</f>
        <v>0</v>
      </c>
      <c r="AQ309" s="301">
        <f>Plan!KX51</f>
        <v>0</v>
      </c>
      <c r="AR309" s="301">
        <f>Plan!KX52</f>
        <v>0</v>
      </c>
      <c r="AS309" s="301">
        <f>Plan!KX53</f>
        <v>0</v>
      </c>
      <c r="AT309" s="301">
        <f>Plan!KX54</f>
        <v>0</v>
      </c>
      <c r="AU309" s="301">
        <f>Plan!KX55</f>
        <v>0</v>
      </c>
      <c r="AV309" s="301">
        <f>Plan!KX56</f>
        <v>0</v>
      </c>
      <c r="AW309" s="301">
        <f>Plan!KX57</f>
        <v>0</v>
      </c>
      <c r="AX309" s="301">
        <f>Plan!KX58</f>
        <v>0</v>
      </c>
      <c r="AY309" s="301">
        <f>Plan!KX59</f>
        <v>0</v>
      </c>
      <c r="AZ309" s="301">
        <f>Plan!KX60</f>
        <v>0</v>
      </c>
      <c r="BA309" s="301">
        <f>Plan!KX61</f>
        <v>0</v>
      </c>
      <c r="BB309" s="301">
        <f>Plan!KX62</f>
        <v>0</v>
      </c>
      <c r="BC309" s="301">
        <f>Plan!KX63</f>
        <v>0</v>
      </c>
      <c r="BD309" s="301">
        <f>Plan!KX64</f>
        <v>0</v>
      </c>
    </row>
    <row r="310" spans="1:56" ht="6" customHeight="1" x14ac:dyDescent="0.25">
      <c r="A310"/>
      <c r="B310" s="297">
        <f>COUNTIF(Feiertage!$H$3:$H$164,F310)</f>
        <v>0</v>
      </c>
      <c r="C310" s="298">
        <f t="shared" si="13"/>
        <v>4</v>
      </c>
      <c r="D310" s="298">
        <f t="shared" si="14"/>
        <v>11</v>
      </c>
      <c r="E310" s="302"/>
      <c r="F310" s="300">
        <f t="shared" si="12"/>
        <v>43041</v>
      </c>
      <c r="G310" s="301">
        <f>Plan!KY15</f>
        <v>0</v>
      </c>
      <c r="H310" s="301">
        <f>Plan!KY16</f>
        <v>0</v>
      </c>
      <c r="I310" s="301">
        <f>Plan!KY17</f>
        <v>0</v>
      </c>
      <c r="J310" s="301">
        <f>Plan!KY18</f>
        <v>0</v>
      </c>
      <c r="K310" s="301">
        <f>Plan!KY19</f>
        <v>0</v>
      </c>
      <c r="L310" s="301">
        <f>Plan!KY20</f>
        <v>0</v>
      </c>
      <c r="M310" s="301">
        <f>Plan!KY21</f>
        <v>0</v>
      </c>
      <c r="N310" s="301">
        <f>Plan!KY22</f>
        <v>0</v>
      </c>
      <c r="O310" s="301">
        <f>Plan!KY23</f>
        <v>0</v>
      </c>
      <c r="P310" s="301">
        <f>Plan!KY24</f>
        <v>0</v>
      </c>
      <c r="Q310" s="301">
        <f>Plan!KY25</f>
        <v>0</v>
      </c>
      <c r="R310" s="301">
        <f>Plan!KY26</f>
        <v>0</v>
      </c>
      <c r="S310" s="301">
        <f>Plan!KY27</f>
        <v>0</v>
      </c>
      <c r="T310" s="301">
        <f>Plan!KY28</f>
        <v>0</v>
      </c>
      <c r="U310" s="301">
        <f>Plan!KY29</f>
        <v>0</v>
      </c>
      <c r="V310" s="301">
        <f>Plan!KY30</f>
        <v>0</v>
      </c>
      <c r="W310" s="301">
        <f>Plan!KY31</f>
        <v>0</v>
      </c>
      <c r="X310" s="301">
        <f>Plan!KY32</f>
        <v>0</v>
      </c>
      <c r="Y310" s="301">
        <f>Plan!KY33</f>
        <v>0</v>
      </c>
      <c r="Z310" s="301">
        <f>Plan!KY34</f>
        <v>0</v>
      </c>
      <c r="AA310" s="301">
        <f>Plan!KY35</f>
        <v>0</v>
      </c>
      <c r="AB310" s="301">
        <f>Plan!KY36</f>
        <v>0</v>
      </c>
      <c r="AC310" s="301">
        <f>Plan!KY37</f>
        <v>0</v>
      </c>
      <c r="AD310" s="301">
        <f>Plan!KY38</f>
        <v>0</v>
      </c>
      <c r="AE310" s="301">
        <f>Plan!KY39</f>
        <v>0</v>
      </c>
      <c r="AF310" s="301">
        <f>Plan!KY40</f>
        <v>0</v>
      </c>
      <c r="AG310" s="301">
        <f>Plan!KY41</f>
        <v>0</v>
      </c>
      <c r="AH310" s="301">
        <f>Plan!KY42</f>
        <v>0</v>
      </c>
      <c r="AI310" s="301">
        <f>Plan!KY43</f>
        <v>0</v>
      </c>
      <c r="AJ310" s="301">
        <f>Plan!KY44</f>
        <v>0</v>
      </c>
      <c r="AK310" s="301">
        <f>Plan!KY45</f>
        <v>0</v>
      </c>
      <c r="AL310" s="301">
        <f>Plan!KY46</f>
        <v>0</v>
      </c>
      <c r="AM310" s="301">
        <f>Plan!KY47</f>
        <v>0</v>
      </c>
      <c r="AN310" s="301">
        <f>Plan!KY48</f>
        <v>0</v>
      </c>
      <c r="AO310" s="301">
        <f>Plan!KY49</f>
        <v>0</v>
      </c>
      <c r="AP310" s="301">
        <f>Plan!KY50</f>
        <v>0</v>
      </c>
      <c r="AQ310" s="301">
        <f>Plan!KY51</f>
        <v>0</v>
      </c>
      <c r="AR310" s="301">
        <f>Plan!KY52</f>
        <v>0</v>
      </c>
      <c r="AS310" s="301">
        <f>Plan!KY53</f>
        <v>0</v>
      </c>
      <c r="AT310" s="301">
        <f>Plan!KY54</f>
        <v>0</v>
      </c>
      <c r="AU310" s="301">
        <f>Plan!KY55</f>
        <v>0</v>
      </c>
      <c r="AV310" s="301">
        <f>Plan!KY56</f>
        <v>0</v>
      </c>
      <c r="AW310" s="301">
        <f>Plan!KY57</f>
        <v>0</v>
      </c>
      <c r="AX310" s="301">
        <f>Plan!KY58</f>
        <v>0</v>
      </c>
      <c r="AY310" s="301">
        <f>Plan!KY59</f>
        <v>0</v>
      </c>
      <c r="AZ310" s="301">
        <f>Plan!KY60</f>
        <v>0</v>
      </c>
      <c r="BA310" s="301">
        <f>Plan!KY61</f>
        <v>0</v>
      </c>
      <c r="BB310" s="301">
        <f>Plan!KY62</f>
        <v>0</v>
      </c>
      <c r="BC310" s="301">
        <f>Plan!KY63</f>
        <v>0</v>
      </c>
      <c r="BD310" s="301">
        <f>Plan!KY64</f>
        <v>0</v>
      </c>
    </row>
    <row r="311" spans="1:56" ht="6" customHeight="1" x14ac:dyDescent="0.25">
      <c r="A311"/>
      <c r="B311" s="297">
        <f>COUNTIF(Feiertage!$H$3:$H$164,F311)</f>
        <v>0</v>
      </c>
      <c r="C311" s="298">
        <f t="shared" si="13"/>
        <v>5</v>
      </c>
      <c r="D311" s="298">
        <f t="shared" si="14"/>
        <v>11</v>
      </c>
      <c r="E311" s="302"/>
      <c r="F311" s="300">
        <f t="shared" si="12"/>
        <v>43042</v>
      </c>
      <c r="G311" s="301">
        <f>Plan!KZ15</f>
        <v>0</v>
      </c>
      <c r="H311" s="301">
        <f>Plan!KZ16</f>
        <v>0</v>
      </c>
      <c r="I311" s="301">
        <f>Plan!KZ17</f>
        <v>0</v>
      </c>
      <c r="J311" s="301">
        <f>Plan!KZ18</f>
        <v>0</v>
      </c>
      <c r="K311" s="301">
        <f>Plan!KZ19</f>
        <v>0</v>
      </c>
      <c r="L311" s="301">
        <f>Plan!KZ20</f>
        <v>0</v>
      </c>
      <c r="M311" s="301">
        <f>Plan!KZ21</f>
        <v>0</v>
      </c>
      <c r="N311" s="301">
        <f>Plan!KZ22</f>
        <v>0</v>
      </c>
      <c r="O311" s="301">
        <f>Plan!KZ23</f>
        <v>0</v>
      </c>
      <c r="P311" s="301">
        <f>Plan!KZ24</f>
        <v>0</v>
      </c>
      <c r="Q311" s="301">
        <f>Plan!KZ25</f>
        <v>0</v>
      </c>
      <c r="R311" s="301">
        <f>Plan!KZ26</f>
        <v>0</v>
      </c>
      <c r="S311" s="301">
        <f>Plan!KZ27</f>
        <v>0</v>
      </c>
      <c r="T311" s="301">
        <f>Plan!KZ28</f>
        <v>0</v>
      </c>
      <c r="U311" s="301">
        <f>Plan!KZ29</f>
        <v>0</v>
      </c>
      <c r="V311" s="301">
        <f>Plan!KZ30</f>
        <v>0</v>
      </c>
      <c r="W311" s="301">
        <f>Plan!KZ31</f>
        <v>0</v>
      </c>
      <c r="X311" s="301">
        <f>Plan!KZ32</f>
        <v>0</v>
      </c>
      <c r="Y311" s="301">
        <f>Plan!KZ33</f>
        <v>0</v>
      </c>
      <c r="Z311" s="301">
        <f>Plan!KZ34</f>
        <v>0</v>
      </c>
      <c r="AA311" s="301">
        <f>Plan!KZ35</f>
        <v>0</v>
      </c>
      <c r="AB311" s="301">
        <f>Plan!KZ36</f>
        <v>0</v>
      </c>
      <c r="AC311" s="301">
        <f>Plan!KZ37</f>
        <v>0</v>
      </c>
      <c r="AD311" s="301">
        <f>Plan!KZ38</f>
        <v>0</v>
      </c>
      <c r="AE311" s="301">
        <f>Plan!KZ39</f>
        <v>0</v>
      </c>
      <c r="AF311" s="301">
        <f>Plan!KZ40</f>
        <v>0</v>
      </c>
      <c r="AG311" s="301">
        <f>Plan!KZ41</f>
        <v>0</v>
      </c>
      <c r="AH311" s="301">
        <f>Plan!KZ42</f>
        <v>0</v>
      </c>
      <c r="AI311" s="301">
        <f>Plan!KZ43</f>
        <v>0</v>
      </c>
      <c r="AJ311" s="301">
        <f>Plan!KZ44</f>
        <v>0</v>
      </c>
      <c r="AK311" s="301">
        <f>Plan!KZ45</f>
        <v>0</v>
      </c>
      <c r="AL311" s="301">
        <f>Plan!KZ46</f>
        <v>0</v>
      </c>
      <c r="AM311" s="301">
        <f>Plan!KZ47</f>
        <v>0</v>
      </c>
      <c r="AN311" s="301">
        <f>Plan!KZ48</f>
        <v>0</v>
      </c>
      <c r="AO311" s="301">
        <f>Plan!KZ49</f>
        <v>0</v>
      </c>
      <c r="AP311" s="301">
        <f>Plan!KZ50</f>
        <v>0</v>
      </c>
      <c r="AQ311" s="301">
        <f>Plan!KZ51</f>
        <v>0</v>
      </c>
      <c r="AR311" s="301">
        <f>Plan!KZ52</f>
        <v>0</v>
      </c>
      <c r="AS311" s="301">
        <f>Plan!KZ53</f>
        <v>0</v>
      </c>
      <c r="AT311" s="301">
        <f>Plan!KZ54</f>
        <v>0</v>
      </c>
      <c r="AU311" s="301">
        <f>Plan!KZ55</f>
        <v>0</v>
      </c>
      <c r="AV311" s="301">
        <f>Plan!KZ56</f>
        <v>0</v>
      </c>
      <c r="AW311" s="301">
        <f>Plan!KZ57</f>
        <v>0</v>
      </c>
      <c r="AX311" s="301">
        <f>Plan!KZ58</f>
        <v>0</v>
      </c>
      <c r="AY311" s="301">
        <f>Plan!KZ59</f>
        <v>0</v>
      </c>
      <c r="AZ311" s="301">
        <f>Plan!KZ60</f>
        <v>0</v>
      </c>
      <c r="BA311" s="301">
        <f>Plan!KZ61</f>
        <v>0</v>
      </c>
      <c r="BB311" s="301">
        <f>Plan!KZ62</f>
        <v>0</v>
      </c>
      <c r="BC311" s="301">
        <f>Plan!KZ63</f>
        <v>0</v>
      </c>
      <c r="BD311" s="301">
        <f>Plan!KZ64</f>
        <v>0</v>
      </c>
    </row>
    <row r="312" spans="1:56" ht="6" customHeight="1" x14ac:dyDescent="0.25">
      <c r="A312"/>
      <c r="B312" s="297">
        <f>COUNTIF(Feiertage!$H$3:$H$164,F312)</f>
        <v>0</v>
      </c>
      <c r="C312" s="298">
        <f t="shared" si="13"/>
        <v>6</v>
      </c>
      <c r="D312" s="298">
        <f t="shared" si="14"/>
        <v>11</v>
      </c>
      <c r="E312" s="302"/>
      <c r="F312" s="300">
        <f t="shared" si="12"/>
        <v>43043</v>
      </c>
      <c r="G312" s="301">
        <f>Plan!LA15</f>
        <v>0</v>
      </c>
      <c r="H312" s="301">
        <f>Plan!LA16</f>
        <v>0</v>
      </c>
      <c r="I312" s="301">
        <f>Plan!LA17</f>
        <v>0</v>
      </c>
      <c r="J312" s="301">
        <f>Plan!LA18</f>
        <v>0</v>
      </c>
      <c r="K312" s="301">
        <f>Plan!LA19</f>
        <v>0</v>
      </c>
      <c r="L312" s="301">
        <f>Plan!LA20</f>
        <v>0</v>
      </c>
      <c r="M312" s="301">
        <f>Plan!LA21</f>
        <v>0</v>
      </c>
      <c r="N312" s="301">
        <f>Plan!LA22</f>
        <v>0</v>
      </c>
      <c r="O312" s="301">
        <f>Plan!LA23</f>
        <v>0</v>
      </c>
      <c r="P312" s="301">
        <f>Plan!LA24</f>
        <v>0</v>
      </c>
      <c r="Q312" s="301">
        <f>Plan!LA25</f>
        <v>0</v>
      </c>
      <c r="R312" s="301">
        <f>Plan!LA26</f>
        <v>0</v>
      </c>
      <c r="S312" s="301">
        <f>Plan!LA27</f>
        <v>0</v>
      </c>
      <c r="T312" s="301">
        <f>Plan!LA28</f>
        <v>0</v>
      </c>
      <c r="U312" s="301">
        <f>Plan!LA29</f>
        <v>0</v>
      </c>
      <c r="V312" s="301">
        <f>Plan!LA30</f>
        <v>0</v>
      </c>
      <c r="W312" s="301">
        <f>Plan!LA31</f>
        <v>0</v>
      </c>
      <c r="X312" s="301">
        <f>Plan!LA32</f>
        <v>0</v>
      </c>
      <c r="Y312" s="301">
        <f>Plan!LA33</f>
        <v>0</v>
      </c>
      <c r="Z312" s="301">
        <f>Plan!LA34</f>
        <v>0</v>
      </c>
      <c r="AA312" s="301">
        <f>Plan!LA35</f>
        <v>0</v>
      </c>
      <c r="AB312" s="301">
        <f>Plan!LA36</f>
        <v>0</v>
      </c>
      <c r="AC312" s="301">
        <f>Plan!LA37</f>
        <v>0</v>
      </c>
      <c r="AD312" s="301">
        <f>Plan!LA38</f>
        <v>0</v>
      </c>
      <c r="AE312" s="301">
        <f>Plan!LA39</f>
        <v>0</v>
      </c>
      <c r="AF312" s="301">
        <f>Plan!LA40</f>
        <v>0</v>
      </c>
      <c r="AG312" s="301">
        <f>Plan!LA41</f>
        <v>0</v>
      </c>
      <c r="AH312" s="301">
        <f>Plan!LA42</f>
        <v>0</v>
      </c>
      <c r="AI312" s="301">
        <f>Plan!LA43</f>
        <v>0</v>
      </c>
      <c r="AJ312" s="301">
        <f>Plan!LA44</f>
        <v>0</v>
      </c>
      <c r="AK312" s="301">
        <f>Plan!LA45</f>
        <v>0</v>
      </c>
      <c r="AL312" s="301">
        <f>Plan!LA46</f>
        <v>0</v>
      </c>
      <c r="AM312" s="301">
        <f>Plan!LA47</f>
        <v>0</v>
      </c>
      <c r="AN312" s="301">
        <f>Plan!LA48</f>
        <v>0</v>
      </c>
      <c r="AO312" s="301">
        <f>Plan!LA49</f>
        <v>0</v>
      </c>
      <c r="AP312" s="301">
        <f>Plan!LA50</f>
        <v>0</v>
      </c>
      <c r="AQ312" s="301">
        <f>Plan!LA51</f>
        <v>0</v>
      </c>
      <c r="AR312" s="301">
        <f>Plan!LA52</f>
        <v>0</v>
      </c>
      <c r="AS312" s="301">
        <f>Plan!LA53</f>
        <v>0</v>
      </c>
      <c r="AT312" s="301">
        <f>Plan!LA54</f>
        <v>0</v>
      </c>
      <c r="AU312" s="301">
        <f>Plan!LA55</f>
        <v>0</v>
      </c>
      <c r="AV312" s="301">
        <f>Plan!LA56</f>
        <v>0</v>
      </c>
      <c r="AW312" s="301">
        <f>Plan!LA57</f>
        <v>0</v>
      </c>
      <c r="AX312" s="301">
        <f>Plan!LA58</f>
        <v>0</v>
      </c>
      <c r="AY312" s="301">
        <f>Plan!LA59</f>
        <v>0</v>
      </c>
      <c r="AZ312" s="301">
        <f>Plan!LA60</f>
        <v>0</v>
      </c>
      <c r="BA312" s="301">
        <f>Plan!LA61</f>
        <v>0</v>
      </c>
      <c r="BB312" s="301">
        <f>Plan!LA62</f>
        <v>0</v>
      </c>
      <c r="BC312" s="301">
        <f>Plan!LA63</f>
        <v>0</v>
      </c>
      <c r="BD312" s="301">
        <f>Plan!LA64</f>
        <v>0</v>
      </c>
    </row>
    <row r="313" spans="1:56" ht="6" customHeight="1" x14ac:dyDescent="0.25">
      <c r="A313"/>
      <c r="B313" s="297">
        <f>COUNTIF(Feiertage!$H$3:$H$164,F313)</f>
        <v>0</v>
      </c>
      <c r="C313" s="298">
        <f t="shared" si="13"/>
        <v>7</v>
      </c>
      <c r="D313" s="298">
        <f t="shared" si="14"/>
        <v>11</v>
      </c>
      <c r="E313" s="302"/>
      <c r="F313" s="300">
        <f t="shared" si="12"/>
        <v>43044</v>
      </c>
      <c r="G313" s="301">
        <f>Plan!LB15</f>
        <v>0</v>
      </c>
      <c r="H313" s="301">
        <f>Plan!LB16</f>
        <v>0</v>
      </c>
      <c r="I313" s="301">
        <f>Plan!LB17</f>
        <v>0</v>
      </c>
      <c r="J313" s="301">
        <f>Plan!LB18</f>
        <v>0</v>
      </c>
      <c r="K313" s="301">
        <f>Plan!LB19</f>
        <v>0</v>
      </c>
      <c r="L313" s="301">
        <f>Plan!LB20</f>
        <v>0</v>
      </c>
      <c r="M313" s="301">
        <f>Plan!LB21</f>
        <v>0</v>
      </c>
      <c r="N313" s="301">
        <f>Plan!LB22</f>
        <v>0</v>
      </c>
      <c r="O313" s="301">
        <f>Plan!LB23</f>
        <v>0</v>
      </c>
      <c r="P313" s="301">
        <f>Plan!LB24</f>
        <v>0</v>
      </c>
      <c r="Q313" s="301">
        <f>Plan!LB25</f>
        <v>0</v>
      </c>
      <c r="R313" s="301">
        <f>Plan!LB26</f>
        <v>0</v>
      </c>
      <c r="S313" s="301">
        <f>Plan!LB27</f>
        <v>0</v>
      </c>
      <c r="T313" s="301">
        <f>Plan!LB28</f>
        <v>0</v>
      </c>
      <c r="U313" s="301">
        <f>Plan!LB29</f>
        <v>0</v>
      </c>
      <c r="V313" s="301">
        <f>Plan!LB30</f>
        <v>0</v>
      </c>
      <c r="W313" s="301">
        <f>Plan!LB31</f>
        <v>0</v>
      </c>
      <c r="X313" s="301">
        <f>Plan!LB32</f>
        <v>0</v>
      </c>
      <c r="Y313" s="301">
        <f>Plan!LB33</f>
        <v>0</v>
      </c>
      <c r="Z313" s="301">
        <f>Plan!LB34</f>
        <v>0</v>
      </c>
      <c r="AA313" s="301">
        <f>Plan!LB35</f>
        <v>0</v>
      </c>
      <c r="AB313" s="301">
        <f>Plan!LB36</f>
        <v>0</v>
      </c>
      <c r="AC313" s="301">
        <f>Plan!LB37</f>
        <v>0</v>
      </c>
      <c r="AD313" s="301">
        <f>Plan!LB38</f>
        <v>0</v>
      </c>
      <c r="AE313" s="301">
        <f>Plan!LB39</f>
        <v>0</v>
      </c>
      <c r="AF313" s="301">
        <f>Plan!LB40</f>
        <v>0</v>
      </c>
      <c r="AG313" s="301">
        <f>Plan!LB41</f>
        <v>0</v>
      </c>
      <c r="AH313" s="301">
        <f>Plan!LB42</f>
        <v>0</v>
      </c>
      <c r="AI313" s="301">
        <f>Plan!LB43</f>
        <v>0</v>
      </c>
      <c r="AJ313" s="301">
        <f>Plan!LB44</f>
        <v>0</v>
      </c>
      <c r="AK313" s="301">
        <f>Plan!LB45</f>
        <v>0</v>
      </c>
      <c r="AL313" s="301">
        <f>Plan!LB46</f>
        <v>0</v>
      </c>
      <c r="AM313" s="301">
        <f>Plan!LB47</f>
        <v>0</v>
      </c>
      <c r="AN313" s="301">
        <f>Plan!LB48</f>
        <v>0</v>
      </c>
      <c r="AO313" s="301">
        <f>Plan!LB49</f>
        <v>0</v>
      </c>
      <c r="AP313" s="301">
        <f>Plan!LB50</f>
        <v>0</v>
      </c>
      <c r="AQ313" s="301">
        <f>Plan!LB51</f>
        <v>0</v>
      </c>
      <c r="AR313" s="301">
        <f>Plan!LB52</f>
        <v>0</v>
      </c>
      <c r="AS313" s="301">
        <f>Plan!LB53</f>
        <v>0</v>
      </c>
      <c r="AT313" s="301">
        <f>Plan!LB54</f>
        <v>0</v>
      </c>
      <c r="AU313" s="301">
        <f>Plan!LB55</f>
        <v>0</v>
      </c>
      <c r="AV313" s="301">
        <f>Plan!LB56</f>
        <v>0</v>
      </c>
      <c r="AW313" s="301">
        <f>Plan!LB57</f>
        <v>0</v>
      </c>
      <c r="AX313" s="301">
        <f>Plan!LB58</f>
        <v>0</v>
      </c>
      <c r="AY313" s="301">
        <f>Plan!LB59</f>
        <v>0</v>
      </c>
      <c r="AZ313" s="301">
        <f>Plan!LB60</f>
        <v>0</v>
      </c>
      <c r="BA313" s="301">
        <f>Plan!LB61</f>
        <v>0</v>
      </c>
      <c r="BB313" s="301">
        <f>Plan!LB62</f>
        <v>0</v>
      </c>
      <c r="BC313" s="301">
        <f>Plan!LB63</f>
        <v>0</v>
      </c>
      <c r="BD313" s="301">
        <f>Plan!LB64</f>
        <v>0</v>
      </c>
    </row>
    <row r="314" spans="1:56" ht="6" customHeight="1" x14ac:dyDescent="0.25">
      <c r="A314"/>
      <c r="B314" s="297">
        <f>COUNTIF(Feiertage!$H$3:$H$164,F314)</f>
        <v>0</v>
      </c>
      <c r="C314" s="298">
        <f t="shared" si="13"/>
        <v>1</v>
      </c>
      <c r="D314" s="298">
        <f t="shared" si="14"/>
        <v>11</v>
      </c>
      <c r="E314" s="302"/>
      <c r="F314" s="300">
        <f t="shared" ref="F314:F370" si="15">F313+1</f>
        <v>43045</v>
      </c>
      <c r="G314" s="301">
        <f>Plan!LC15</f>
        <v>0</v>
      </c>
      <c r="H314" s="301">
        <f>Plan!LC16</f>
        <v>0</v>
      </c>
      <c r="I314" s="301">
        <f>Plan!LC17</f>
        <v>0</v>
      </c>
      <c r="J314" s="301">
        <f>Plan!LC18</f>
        <v>0</v>
      </c>
      <c r="K314" s="301">
        <f>Plan!LC19</f>
        <v>0</v>
      </c>
      <c r="L314" s="301">
        <f>Plan!LC20</f>
        <v>0</v>
      </c>
      <c r="M314" s="301">
        <f>Plan!LC21</f>
        <v>0</v>
      </c>
      <c r="N314" s="301">
        <f>Plan!LC22</f>
        <v>0</v>
      </c>
      <c r="O314" s="301">
        <f>Plan!LC23</f>
        <v>0</v>
      </c>
      <c r="P314" s="301">
        <f>Plan!LC24</f>
        <v>0</v>
      </c>
      <c r="Q314" s="301">
        <f>Plan!LC25</f>
        <v>0</v>
      </c>
      <c r="R314" s="301">
        <f>Plan!LC26</f>
        <v>0</v>
      </c>
      <c r="S314" s="301">
        <f>Plan!LC27</f>
        <v>0</v>
      </c>
      <c r="T314" s="301">
        <f>Plan!LC28</f>
        <v>0</v>
      </c>
      <c r="U314" s="301">
        <f>Plan!LC29</f>
        <v>0</v>
      </c>
      <c r="V314" s="301">
        <f>Plan!LC30</f>
        <v>0</v>
      </c>
      <c r="W314" s="301">
        <f>Plan!LC31</f>
        <v>0</v>
      </c>
      <c r="X314" s="301">
        <f>Plan!LC32</f>
        <v>0</v>
      </c>
      <c r="Y314" s="301">
        <f>Plan!LC33</f>
        <v>0</v>
      </c>
      <c r="Z314" s="301">
        <f>Plan!LC34</f>
        <v>0</v>
      </c>
      <c r="AA314" s="301">
        <f>Plan!LC35</f>
        <v>0</v>
      </c>
      <c r="AB314" s="301">
        <f>Plan!LC36</f>
        <v>0</v>
      </c>
      <c r="AC314" s="301">
        <f>Plan!LC37</f>
        <v>0</v>
      </c>
      <c r="AD314" s="301">
        <f>Plan!LC38</f>
        <v>0</v>
      </c>
      <c r="AE314" s="301">
        <f>Plan!LC39</f>
        <v>0</v>
      </c>
      <c r="AF314" s="301">
        <f>Plan!LC40</f>
        <v>0</v>
      </c>
      <c r="AG314" s="301">
        <f>Plan!LC41</f>
        <v>0</v>
      </c>
      <c r="AH314" s="301">
        <f>Plan!LC42</f>
        <v>0</v>
      </c>
      <c r="AI314" s="301">
        <f>Plan!LC43</f>
        <v>0</v>
      </c>
      <c r="AJ314" s="301">
        <f>Plan!LC44</f>
        <v>0</v>
      </c>
      <c r="AK314" s="301">
        <f>Plan!LC45</f>
        <v>0</v>
      </c>
      <c r="AL314" s="301">
        <f>Plan!LC46</f>
        <v>0</v>
      </c>
      <c r="AM314" s="301">
        <f>Plan!LC47</f>
        <v>0</v>
      </c>
      <c r="AN314" s="301">
        <f>Plan!LC48</f>
        <v>0</v>
      </c>
      <c r="AO314" s="301">
        <f>Plan!LC49</f>
        <v>0</v>
      </c>
      <c r="AP314" s="301">
        <f>Plan!LC50</f>
        <v>0</v>
      </c>
      <c r="AQ314" s="301">
        <f>Plan!LC51</f>
        <v>0</v>
      </c>
      <c r="AR314" s="301">
        <f>Plan!LC52</f>
        <v>0</v>
      </c>
      <c r="AS314" s="301">
        <f>Plan!LC53</f>
        <v>0</v>
      </c>
      <c r="AT314" s="301">
        <f>Plan!LC54</f>
        <v>0</v>
      </c>
      <c r="AU314" s="301">
        <f>Plan!LC55</f>
        <v>0</v>
      </c>
      <c r="AV314" s="301">
        <f>Plan!LC56</f>
        <v>0</v>
      </c>
      <c r="AW314" s="301">
        <f>Plan!LC57</f>
        <v>0</v>
      </c>
      <c r="AX314" s="301">
        <f>Plan!LC58</f>
        <v>0</v>
      </c>
      <c r="AY314" s="301">
        <f>Plan!LC59</f>
        <v>0</v>
      </c>
      <c r="AZ314" s="301">
        <f>Plan!LC60</f>
        <v>0</v>
      </c>
      <c r="BA314" s="301">
        <f>Plan!LC61</f>
        <v>0</v>
      </c>
      <c r="BB314" s="301">
        <f>Plan!LC62</f>
        <v>0</v>
      </c>
      <c r="BC314" s="301">
        <f>Plan!LC63</f>
        <v>0</v>
      </c>
      <c r="BD314" s="301">
        <f>Plan!LC64</f>
        <v>0</v>
      </c>
    </row>
    <row r="315" spans="1:56" ht="6" customHeight="1" x14ac:dyDescent="0.25">
      <c r="A315"/>
      <c r="B315" s="297">
        <f>COUNTIF(Feiertage!$H$3:$H$164,F315)</f>
        <v>0</v>
      </c>
      <c r="C315" s="298">
        <f t="shared" si="13"/>
        <v>2</v>
      </c>
      <c r="D315" s="298">
        <f t="shared" si="14"/>
        <v>11</v>
      </c>
      <c r="E315" s="302"/>
      <c r="F315" s="300">
        <f t="shared" si="15"/>
        <v>43046</v>
      </c>
      <c r="G315" s="301">
        <f>Plan!LD15</f>
        <v>0</v>
      </c>
      <c r="H315" s="301">
        <f>Plan!LD16</f>
        <v>0</v>
      </c>
      <c r="I315" s="301">
        <f>Plan!LD17</f>
        <v>0</v>
      </c>
      <c r="J315" s="301">
        <f>Plan!LD18</f>
        <v>0</v>
      </c>
      <c r="K315" s="301">
        <f>Plan!LD19</f>
        <v>0</v>
      </c>
      <c r="L315" s="301">
        <f>Plan!LD20</f>
        <v>0</v>
      </c>
      <c r="M315" s="301">
        <f>Plan!LD21</f>
        <v>0</v>
      </c>
      <c r="N315" s="301">
        <f>Plan!LD22</f>
        <v>0</v>
      </c>
      <c r="O315" s="301">
        <f>Plan!LD23</f>
        <v>0</v>
      </c>
      <c r="P315" s="301">
        <f>Plan!LD24</f>
        <v>0</v>
      </c>
      <c r="Q315" s="301">
        <f>Plan!LD25</f>
        <v>0</v>
      </c>
      <c r="R315" s="301">
        <f>Plan!LD26</f>
        <v>0</v>
      </c>
      <c r="S315" s="301">
        <f>Plan!LD27</f>
        <v>0</v>
      </c>
      <c r="T315" s="301">
        <f>Plan!LD28</f>
        <v>0</v>
      </c>
      <c r="U315" s="301">
        <f>Plan!LD29</f>
        <v>0</v>
      </c>
      <c r="V315" s="301">
        <f>Plan!LD30</f>
        <v>0</v>
      </c>
      <c r="W315" s="301">
        <f>Plan!LD31</f>
        <v>0</v>
      </c>
      <c r="X315" s="301">
        <f>Plan!LD32</f>
        <v>0</v>
      </c>
      <c r="Y315" s="301">
        <f>Plan!LD33</f>
        <v>0</v>
      </c>
      <c r="Z315" s="301">
        <f>Plan!LD34</f>
        <v>0</v>
      </c>
      <c r="AA315" s="301">
        <f>Plan!LD35</f>
        <v>0</v>
      </c>
      <c r="AB315" s="301">
        <f>Plan!LD36</f>
        <v>0</v>
      </c>
      <c r="AC315" s="301">
        <f>Plan!LD37</f>
        <v>0</v>
      </c>
      <c r="AD315" s="301">
        <f>Plan!LD38</f>
        <v>0</v>
      </c>
      <c r="AE315" s="301">
        <f>Plan!LD39</f>
        <v>0</v>
      </c>
      <c r="AF315" s="301">
        <f>Plan!LD40</f>
        <v>0</v>
      </c>
      <c r="AG315" s="301">
        <f>Plan!LD41</f>
        <v>0</v>
      </c>
      <c r="AH315" s="301">
        <f>Plan!LD42</f>
        <v>0</v>
      </c>
      <c r="AI315" s="301">
        <f>Plan!LD43</f>
        <v>0</v>
      </c>
      <c r="AJ315" s="301">
        <f>Plan!LD44</f>
        <v>0</v>
      </c>
      <c r="AK315" s="301">
        <f>Plan!LD45</f>
        <v>0</v>
      </c>
      <c r="AL315" s="301">
        <f>Plan!LD46</f>
        <v>0</v>
      </c>
      <c r="AM315" s="301">
        <f>Plan!LD47</f>
        <v>0</v>
      </c>
      <c r="AN315" s="301">
        <f>Plan!LD48</f>
        <v>0</v>
      </c>
      <c r="AO315" s="301">
        <f>Plan!LD49</f>
        <v>0</v>
      </c>
      <c r="AP315" s="301">
        <f>Plan!LD50</f>
        <v>0</v>
      </c>
      <c r="AQ315" s="301">
        <f>Plan!LD51</f>
        <v>0</v>
      </c>
      <c r="AR315" s="301">
        <f>Plan!LD52</f>
        <v>0</v>
      </c>
      <c r="AS315" s="301">
        <f>Plan!LD53</f>
        <v>0</v>
      </c>
      <c r="AT315" s="301">
        <f>Plan!LD54</f>
        <v>0</v>
      </c>
      <c r="AU315" s="301">
        <f>Plan!LD55</f>
        <v>0</v>
      </c>
      <c r="AV315" s="301">
        <f>Plan!LD56</f>
        <v>0</v>
      </c>
      <c r="AW315" s="301">
        <f>Plan!LD57</f>
        <v>0</v>
      </c>
      <c r="AX315" s="301">
        <f>Plan!LD58</f>
        <v>0</v>
      </c>
      <c r="AY315" s="301">
        <f>Plan!LD59</f>
        <v>0</v>
      </c>
      <c r="AZ315" s="301">
        <f>Plan!LD60</f>
        <v>0</v>
      </c>
      <c r="BA315" s="301">
        <f>Plan!LD61</f>
        <v>0</v>
      </c>
      <c r="BB315" s="301">
        <f>Plan!LD62</f>
        <v>0</v>
      </c>
      <c r="BC315" s="301">
        <f>Plan!LD63</f>
        <v>0</v>
      </c>
      <c r="BD315" s="301">
        <f>Plan!LD64</f>
        <v>0</v>
      </c>
    </row>
    <row r="316" spans="1:56" ht="6" customHeight="1" x14ac:dyDescent="0.25">
      <c r="A316"/>
      <c r="B316" s="297">
        <f>COUNTIF(Feiertage!$H$3:$H$164,F316)</f>
        <v>0</v>
      </c>
      <c r="C316" s="298">
        <f t="shared" si="13"/>
        <v>3</v>
      </c>
      <c r="D316" s="298">
        <f t="shared" si="14"/>
        <v>11</v>
      </c>
      <c r="E316" s="302"/>
      <c r="F316" s="300">
        <f t="shared" si="15"/>
        <v>43047</v>
      </c>
      <c r="G316" s="301">
        <f>Plan!LE15</f>
        <v>0</v>
      </c>
      <c r="H316" s="301">
        <f>Plan!LE16</f>
        <v>0</v>
      </c>
      <c r="I316" s="301">
        <f>Plan!LE17</f>
        <v>0</v>
      </c>
      <c r="J316" s="301">
        <f>Plan!LE18</f>
        <v>0</v>
      </c>
      <c r="K316" s="301">
        <f>Plan!LE19</f>
        <v>0</v>
      </c>
      <c r="L316" s="301">
        <f>Plan!LE20</f>
        <v>0</v>
      </c>
      <c r="M316" s="301">
        <f>Plan!LE21</f>
        <v>0</v>
      </c>
      <c r="N316" s="301">
        <f>Plan!LE22</f>
        <v>0</v>
      </c>
      <c r="O316" s="301">
        <f>Plan!LE23</f>
        <v>0</v>
      </c>
      <c r="P316" s="301">
        <f>Plan!LE24</f>
        <v>0</v>
      </c>
      <c r="Q316" s="301">
        <f>Plan!LE25</f>
        <v>0</v>
      </c>
      <c r="R316" s="301">
        <f>Plan!LE26</f>
        <v>0</v>
      </c>
      <c r="S316" s="301">
        <f>Plan!LE27</f>
        <v>0</v>
      </c>
      <c r="T316" s="301">
        <f>Plan!LE28</f>
        <v>0</v>
      </c>
      <c r="U316" s="301">
        <f>Plan!LE29</f>
        <v>0</v>
      </c>
      <c r="V316" s="301">
        <f>Plan!LE30</f>
        <v>0</v>
      </c>
      <c r="W316" s="301">
        <f>Plan!LE31</f>
        <v>0</v>
      </c>
      <c r="X316" s="301">
        <f>Plan!LE32</f>
        <v>0</v>
      </c>
      <c r="Y316" s="301">
        <f>Plan!LE33</f>
        <v>0</v>
      </c>
      <c r="Z316" s="301">
        <f>Plan!LE34</f>
        <v>0</v>
      </c>
      <c r="AA316" s="301">
        <f>Plan!LE35</f>
        <v>0</v>
      </c>
      <c r="AB316" s="301">
        <f>Plan!LE36</f>
        <v>0</v>
      </c>
      <c r="AC316" s="301">
        <f>Plan!LE37</f>
        <v>0</v>
      </c>
      <c r="AD316" s="301">
        <f>Plan!LE38</f>
        <v>0</v>
      </c>
      <c r="AE316" s="301">
        <f>Plan!LE39</f>
        <v>0</v>
      </c>
      <c r="AF316" s="301">
        <f>Plan!LE40</f>
        <v>0</v>
      </c>
      <c r="AG316" s="301">
        <f>Plan!LE41</f>
        <v>0</v>
      </c>
      <c r="AH316" s="301">
        <f>Plan!LE42</f>
        <v>0</v>
      </c>
      <c r="AI316" s="301">
        <f>Plan!LE43</f>
        <v>0</v>
      </c>
      <c r="AJ316" s="301">
        <f>Plan!LE44</f>
        <v>0</v>
      </c>
      <c r="AK316" s="301">
        <f>Plan!LE45</f>
        <v>0</v>
      </c>
      <c r="AL316" s="301">
        <f>Plan!LE46</f>
        <v>0</v>
      </c>
      <c r="AM316" s="301">
        <f>Plan!LE47</f>
        <v>0</v>
      </c>
      <c r="AN316" s="301">
        <f>Plan!LE48</f>
        <v>0</v>
      </c>
      <c r="AO316" s="301">
        <f>Plan!LE49</f>
        <v>0</v>
      </c>
      <c r="AP316" s="301">
        <f>Plan!LE50</f>
        <v>0</v>
      </c>
      <c r="AQ316" s="301">
        <f>Plan!LE51</f>
        <v>0</v>
      </c>
      <c r="AR316" s="301">
        <f>Plan!LE52</f>
        <v>0</v>
      </c>
      <c r="AS316" s="301">
        <f>Plan!LE53</f>
        <v>0</v>
      </c>
      <c r="AT316" s="301">
        <f>Plan!LE54</f>
        <v>0</v>
      </c>
      <c r="AU316" s="301">
        <f>Plan!LE55</f>
        <v>0</v>
      </c>
      <c r="AV316" s="301">
        <f>Plan!LE56</f>
        <v>0</v>
      </c>
      <c r="AW316" s="301">
        <f>Plan!LE57</f>
        <v>0</v>
      </c>
      <c r="AX316" s="301">
        <f>Plan!LE58</f>
        <v>0</v>
      </c>
      <c r="AY316" s="301">
        <f>Plan!LE59</f>
        <v>0</v>
      </c>
      <c r="AZ316" s="301">
        <f>Plan!LE60</f>
        <v>0</v>
      </c>
      <c r="BA316" s="301">
        <f>Plan!LE61</f>
        <v>0</v>
      </c>
      <c r="BB316" s="301">
        <f>Plan!LE62</f>
        <v>0</v>
      </c>
      <c r="BC316" s="301">
        <f>Plan!LE63</f>
        <v>0</v>
      </c>
      <c r="BD316" s="301">
        <f>Plan!LE64</f>
        <v>0</v>
      </c>
    </row>
    <row r="317" spans="1:56" ht="6" customHeight="1" x14ac:dyDescent="0.25">
      <c r="A317"/>
      <c r="B317" s="297">
        <f>COUNTIF(Feiertage!$H$3:$H$164,F317)</f>
        <v>0</v>
      </c>
      <c r="C317" s="298">
        <f t="shared" si="13"/>
        <v>4</v>
      </c>
      <c r="D317" s="298">
        <f t="shared" si="14"/>
        <v>11</v>
      </c>
      <c r="E317" s="302"/>
      <c r="F317" s="300">
        <f t="shared" si="15"/>
        <v>43048</v>
      </c>
      <c r="G317" s="301">
        <f>Plan!LF15</f>
        <v>0</v>
      </c>
      <c r="H317" s="301">
        <f>Plan!LF16</f>
        <v>0</v>
      </c>
      <c r="I317" s="301">
        <f>Plan!LF17</f>
        <v>0</v>
      </c>
      <c r="J317" s="301">
        <f>Plan!LF18</f>
        <v>0</v>
      </c>
      <c r="K317" s="301">
        <f>Plan!LF19</f>
        <v>0</v>
      </c>
      <c r="L317" s="301">
        <f>Plan!LF20</f>
        <v>0</v>
      </c>
      <c r="M317" s="301">
        <f>Plan!LF21</f>
        <v>0</v>
      </c>
      <c r="N317" s="301">
        <f>Plan!LF22</f>
        <v>0</v>
      </c>
      <c r="O317" s="301">
        <f>Plan!LF23</f>
        <v>0</v>
      </c>
      <c r="P317" s="301">
        <f>Plan!LF24</f>
        <v>0</v>
      </c>
      <c r="Q317" s="301">
        <f>Plan!LF25</f>
        <v>0</v>
      </c>
      <c r="R317" s="301">
        <f>Plan!LF26</f>
        <v>0</v>
      </c>
      <c r="S317" s="301">
        <f>Plan!LF27</f>
        <v>0</v>
      </c>
      <c r="T317" s="301">
        <f>Plan!LF28</f>
        <v>0</v>
      </c>
      <c r="U317" s="301">
        <f>Plan!LF29</f>
        <v>0</v>
      </c>
      <c r="V317" s="301">
        <f>Plan!LF30</f>
        <v>0</v>
      </c>
      <c r="W317" s="301">
        <f>Plan!LF31</f>
        <v>0</v>
      </c>
      <c r="X317" s="301">
        <f>Plan!LF32</f>
        <v>0</v>
      </c>
      <c r="Y317" s="301">
        <f>Plan!LF33</f>
        <v>0</v>
      </c>
      <c r="Z317" s="301">
        <f>Plan!LF34</f>
        <v>0</v>
      </c>
      <c r="AA317" s="301">
        <f>Plan!LF35</f>
        <v>0</v>
      </c>
      <c r="AB317" s="301">
        <f>Plan!LF36</f>
        <v>0</v>
      </c>
      <c r="AC317" s="301">
        <f>Plan!LF37</f>
        <v>0</v>
      </c>
      <c r="AD317" s="301">
        <f>Plan!LF38</f>
        <v>0</v>
      </c>
      <c r="AE317" s="301">
        <f>Plan!LF39</f>
        <v>0</v>
      </c>
      <c r="AF317" s="301">
        <f>Plan!LF40</f>
        <v>0</v>
      </c>
      <c r="AG317" s="301">
        <f>Plan!LF41</f>
        <v>0</v>
      </c>
      <c r="AH317" s="301">
        <f>Plan!LF42</f>
        <v>0</v>
      </c>
      <c r="AI317" s="301">
        <f>Plan!LF43</f>
        <v>0</v>
      </c>
      <c r="AJ317" s="301">
        <f>Plan!LF44</f>
        <v>0</v>
      </c>
      <c r="AK317" s="301">
        <f>Plan!LF45</f>
        <v>0</v>
      </c>
      <c r="AL317" s="301">
        <f>Plan!LF46</f>
        <v>0</v>
      </c>
      <c r="AM317" s="301">
        <f>Plan!LF47</f>
        <v>0</v>
      </c>
      <c r="AN317" s="301">
        <f>Plan!LF48</f>
        <v>0</v>
      </c>
      <c r="AO317" s="301">
        <f>Plan!LF49</f>
        <v>0</v>
      </c>
      <c r="AP317" s="301">
        <f>Plan!LF50</f>
        <v>0</v>
      </c>
      <c r="AQ317" s="301">
        <f>Plan!LF51</f>
        <v>0</v>
      </c>
      <c r="AR317" s="301">
        <f>Plan!LF52</f>
        <v>0</v>
      </c>
      <c r="AS317" s="301">
        <f>Plan!LF53</f>
        <v>0</v>
      </c>
      <c r="AT317" s="301">
        <f>Plan!LF54</f>
        <v>0</v>
      </c>
      <c r="AU317" s="301">
        <f>Plan!LF55</f>
        <v>0</v>
      </c>
      <c r="AV317" s="301">
        <f>Plan!LF56</f>
        <v>0</v>
      </c>
      <c r="AW317" s="301">
        <f>Plan!LF57</f>
        <v>0</v>
      </c>
      <c r="AX317" s="301">
        <f>Plan!LF58</f>
        <v>0</v>
      </c>
      <c r="AY317" s="301">
        <f>Plan!LF59</f>
        <v>0</v>
      </c>
      <c r="AZ317" s="301">
        <f>Plan!LF60</f>
        <v>0</v>
      </c>
      <c r="BA317" s="301">
        <f>Plan!LF61</f>
        <v>0</v>
      </c>
      <c r="BB317" s="301">
        <f>Plan!LF62</f>
        <v>0</v>
      </c>
      <c r="BC317" s="301">
        <f>Plan!LF63</f>
        <v>0</v>
      </c>
      <c r="BD317" s="301">
        <f>Plan!LF64</f>
        <v>0</v>
      </c>
    </row>
    <row r="318" spans="1:56" ht="6" customHeight="1" x14ac:dyDescent="0.25">
      <c r="A318"/>
      <c r="B318" s="297">
        <f>COUNTIF(Feiertage!$H$3:$H$164,F318)</f>
        <v>0</v>
      </c>
      <c r="C318" s="298">
        <f t="shared" si="13"/>
        <v>5</v>
      </c>
      <c r="D318" s="298">
        <f t="shared" si="14"/>
        <v>11</v>
      </c>
      <c r="E318" s="302"/>
      <c r="F318" s="300">
        <f t="shared" si="15"/>
        <v>43049</v>
      </c>
      <c r="G318" s="301">
        <f>Plan!LG15</f>
        <v>0</v>
      </c>
      <c r="H318" s="301">
        <f>Plan!LG16</f>
        <v>0</v>
      </c>
      <c r="I318" s="301">
        <f>Plan!LG17</f>
        <v>0</v>
      </c>
      <c r="J318" s="301">
        <f>Plan!LG18</f>
        <v>0</v>
      </c>
      <c r="K318" s="301">
        <f>Plan!LG19</f>
        <v>0</v>
      </c>
      <c r="L318" s="301">
        <f>Plan!LG20</f>
        <v>0</v>
      </c>
      <c r="M318" s="301">
        <f>Plan!LG21</f>
        <v>0</v>
      </c>
      <c r="N318" s="301">
        <f>Plan!LG22</f>
        <v>0</v>
      </c>
      <c r="O318" s="301">
        <f>Plan!LG23</f>
        <v>0</v>
      </c>
      <c r="P318" s="301">
        <f>Plan!LG24</f>
        <v>0</v>
      </c>
      <c r="Q318" s="301">
        <f>Plan!LG25</f>
        <v>0</v>
      </c>
      <c r="R318" s="301">
        <f>Plan!LG26</f>
        <v>0</v>
      </c>
      <c r="S318" s="301">
        <f>Plan!LG27</f>
        <v>0</v>
      </c>
      <c r="T318" s="301">
        <f>Plan!LG28</f>
        <v>0</v>
      </c>
      <c r="U318" s="301">
        <f>Plan!LG29</f>
        <v>0</v>
      </c>
      <c r="V318" s="301">
        <f>Plan!LG30</f>
        <v>0</v>
      </c>
      <c r="W318" s="301">
        <f>Plan!LG31</f>
        <v>0</v>
      </c>
      <c r="X318" s="301">
        <f>Plan!LG32</f>
        <v>0</v>
      </c>
      <c r="Y318" s="301">
        <f>Plan!LG33</f>
        <v>0</v>
      </c>
      <c r="Z318" s="301">
        <f>Plan!LG34</f>
        <v>0</v>
      </c>
      <c r="AA318" s="301">
        <f>Plan!LG35</f>
        <v>0</v>
      </c>
      <c r="AB318" s="301">
        <f>Plan!LG36</f>
        <v>0</v>
      </c>
      <c r="AC318" s="301">
        <f>Plan!LG37</f>
        <v>0</v>
      </c>
      <c r="AD318" s="301">
        <f>Plan!LG38</f>
        <v>0</v>
      </c>
      <c r="AE318" s="301">
        <f>Plan!LG39</f>
        <v>0</v>
      </c>
      <c r="AF318" s="301">
        <f>Plan!LG40</f>
        <v>0</v>
      </c>
      <c r="AG318" s="301">
        <f>Plan!LG41</f>
        <v>0</v>
      </c>
      <c r="AH318" s="301">
        <f>Plan!LG42</f>
        <v>0</v>
      </c>
      <c r="AI318" s="301">
        <f>Plan!LG43</f>
        <v>0</v>
      </c>
      <c r="AJ318" s="301">
        <f>Plan!LG44</f>
        <v>0</v>
      </c>
      <c r="AK318" s="301">
        <f>Plan!LG45</f>
        <v>0</v>
      </c>
      <c r="AL318" s="301">
        <f>Plan!LG46</f>
        <v>0</v>
      </c>
      <c r="AM318" s="301">
        <f>Plan!LG47</f>
        <v>0</v>
      </c>
      <c r="AN318" s="301">
        <f>Plan!LG48</f>
        <v>0</v>
      </c>
      <c r="AO318" s="301">
        <f>Plan!LG49</f>
        <v>0</v>
      </c>
      <c r="AP318" s="301">
        <f>Plan!LG50</f>
        <v>0</v>
      </c>
      <c r="AQ318" s="301">
        <f>Plan!LG51</f>
        <v>0</v>
      </c>
      <c r="AR318" s="301">
        <f>Plan!LG52</f>
        <v>0</v>
      </c>
      <c r="AS318" s="301">
        <f>Plan!LG53</f>
        <v>0</v>
      </c>
      <c r="AT318" s="301">
        <f>Plan!LG54</f>
        <v>0</v>
      </c>
      <c r="AU318" s="301">
        <f>Plan!LG55</f>
        <v>0</v>
      </c>
      <c r="AV318" s="301">
        <f>Plan!LG56</f>
        <v>0</v>
      </c>
      <c r="AW318" s="301">
        <f>Plan!LG57</f>
        <v>0</v>
      </c>
      <c r="AX318" s="301">
        <f>Plan!LG58</f>
        <v>0</v>
      </c>
      <c r="AY318" s="301">
        <f>Plan!LG59</f>
        <v>0</v>
      </c>
      <c r="AZ318" s="301">
        <f>Plan!LG60</f>
        <v>0</v>
      </c>
      <c r="BA318" s="301">
        <f>Plan!LG61</f>
        <v>0</v>
      </c>
      <c r="BB318" s="301">
        <f>Plan!LG62</f>
        <v>0</v>
      </c>
      <c r="BC318" s="301">
        <f>Plan!LG63</f>
        <v>0</v>
      </c>
      <c r="BD318" s="301">
        <f>Plan!LG64</f>
        <v>0</v>
      </c>
    </row>
    <row r="319" spans="1:56" ht="6" customHeight="1" x14ac:dyDescent="0.25">
      <c r="A319"/>
      <c r="B319" s="297">
        <f>COUNTIF(Feiertage!$H$3:$H$164,F319)</f>
        <v>0</v>
      </c>
      <c r="C319" s="298">
        <f t="shared" si="13"/>
        <v>6</v>
      </c>
      <c r="D319" s="298">
        <f t="shared" si="14"/>
        <v>11</v>
      </c>
      <c r="E319" s="302"/>
      <c r="F319" s="300">
        <f t="shared" si="15"/>
        <v>43050</v>
      </c>
      <c r="G319" s="301">
        <f>Plan!LH15</f>
        <v>0</v>
      </c>
      <c r="H319" s="301">
        <f>Plan!LH16</f>
        <v>0</v>
      </c>
      <c r="I319" s="301">
        <f>Plan!LH17</f>
        <v>0</v>
      </c>
      <c r="J319" s="301">
        <f>Plan!LH18</f>
        <v>0</v>
      </c>
      <c r="K319" s="301">
        <f>Plan!LH19</f>
        <v>0</v>
      </c>
      <c r="L319" s="301">
        <f>Plan!LH20</f>
        <v>0</v>
      </c>
      <c r="M319" s="301">
        <f>Plan!LH21</f>
        <v>0</v>
      </c>
      <c r="N319" s="301">
        <f>Plan!LH22</f>
        <v>0</v>
      </c>
      <c r="O319" s="301">
        <f>Plan!LH23</f>
        <v>0</v>
      </c>
      <c r="P319" s="301">
        <f>Plan!LH24</f>
        <v>0</v>
      </c>
      <c r="Q319" s="301">
        <f>Plan!LH25</f>
        <v>0</v>
      </c>
      <c r="R319" s="301">
        <f>Plan!LH26</f>
        <v>0</v>
      </c>
      <c r="S319" s="301">
        <f>Plan!LH27</f>
        <v>0</v>
      </c>
      <c r="T319" s="301">
        <f>Plan!LH28</f>
        <v>0</v>
      </c>
      <c r="U319" s="301">
        <f>Plan!LH29</f>
        <v>0</v>
      </c>
      <c r="V319" s="301">
        <f>Plan!LH30</f>
        <v>0</v>
      </c>
      <c r="W319" s="301">
        <f>Plan!LH31</f>
        <v>0</v>
      </c>
      <c r="X319" s="301">
        <f>Plan!LH32</f>
        <v>0</v>
      </c>
      <c r="Y319" s="301">
        <f>Plan!LH33</f>
        <v>0</v>
      </c>
      <c r="Z319" s="301">
        <f>Plan!LH34</f>
        <v>0</v>
      </c>
      <c r="AA319" s="301">
        <f>Plan!LH35</f>
        <v>0</v>
      </c>
      <c r="AB319" s="301">
        <f>Plan!LH36</f>
        <v>0</v>
      </c>
      <c r="AC319" s="301">
        <f>Plan!LH37</f>
        <v>0</v>
      </c>
      <c r="AD319" s="301">
        <f>Plan!LH38</f>
        <v>0</v>
      </c>
      <c r="AE319" s="301">
        <f>Plan!LH39</f>
        <v>0</v>
      </c>
      <c r="AF319" s="301">
        <f>Plan!LH40</f>
        <v>0</v>
      </c>
      <c r="AG319" s="301">
        <f>Plan!LH41</f>
        <v>0</v>
      </c>
      <c r="AH319" s="301">
        <f>Plan!LH42</f>
        <v>0</v>
      </c>
      <c r="AI319" s="301">
        <f>Plan!LH43</f>
        <v>0</v>
      </c>
      <c r="AJ319" s="301">
        <f>Plan!LH44</f>
        <v>0</v>
      </c>
      <c r="AK319" s="301">
        <f>Plan!LH45</f>
        <v>0</v>
      </c>
      <c r="AL319" s="301">
        <f>Plan!LH46</f>
        <v>0</v>
      </c>
      <c r="AM319" s="301">
        <f>Plan!LH47</f>
        <v>0</v>
      </c>
      <c r="AN319" s="301">
        <f>Plan!LH48</f>
        <v>0</v>
      </c>
      <c r="AO319" s="301">
        <f>Plan!LH49</f>
        <v>0</v>
      </c>
      <c r="AP319" s="301">
        <f>Plan!LH50</f>
        <v>0</v>
      </c>
      <c r="AQ319" s="301">
        <f>Plan!LH51</f>
        <v>0</v>
      </c>
      <c r="AR319" s="301">
        <f>Plan!LH52</f>
        <v>0</v>
      </c>
      <c r="AS319" s="301">
        <f>Plan!LH53</f>
        <v>0</v>
      </c>
      <c r="AT319" s="301">
        <f>Plan!LH54</f>
        <v>0</v>
      </c>
      <c r="AU319" s="301">
        <f>Plan!LH55</f>
        <v>0</v>
      </c>
      <c r="AV319" s="301">
        <f>Plan!LH56</f>
        <v>0</v>
      </c>
      <c r="AW319" s="301">
        <f>Plan!LH57</f>
        <v>0</v>
      </c>
      <c r="AX319" s="301">
        <f>Plan!LH58</f>
        <v>0</v>
      </c>
      <c r="AY319" s="301">
        <f>Plan!LH59</f>
        <v>0</v>
      </c>
      <c r="AZ319" s="301">
        <f>Plan!LH60</f>
        <v>0</v>
      </c>
      <c r="BA319" s="301">
        <f>Plan!LH61</f>
        <v>0</v>
      </c>
      <c r="BB319" s="301">
        <f>Plan!LH62</f>
        <v>0</v>
      </c>
      <c r="BC319" s="301">
        <f>Plan!LH63</f>
        <v>0</v>
      </c>
      <c r="BD319" s="301">
        <f>Plan!LH64</f>
        <v>0</v>
      </c>
    </row>
    <row r="320" spans="1:56" ht="6" customHeight="1" x14ac:dyDescent="0.25">
      <c r="A320"/>
      <c r="B320" s="297">
        <f>COUNTIF(Feiertage!$H$3:$H$164,F320)</f>
        <v>0</v>
      </c>
      <c r="C320" s="298">
        <f t="shared" si="13"/>
        <v>7</v>
      </c>
      <c r="D320" s="298">
        <f t="shared" si="14"/>
        <v>11</v>
      </c>
      <c r="E320" s="302" t="s">
        <v>169</v>
      </c>
      <c r="F320" s="300">
        <f t="shared" si="15"/>
        <v>43051</v>
      </c>
      <c r="G320" s="301">
        <f>Plan!LI15</f>
        <v>0</v>
      </c>
      <c r="H320" s="301">
        <f>Plan!LI16</f>
        <v>0</v>
      </c>
      <c r="I320" s="301">
        <f>Plan!LI17</f>
        <v>0</v>
      </c>
      <c r="J320" s="301">
        <f>Plan!LI18</f>
        <v>0</v>
      </c>
      <c r="K320" s="301">
        <f>Plan!LI19</f>
        <v>0</v>
      </c>
      <c r="L320" s="301">
        <f>Plan!LI20</f>
        <v>0</v>
      </c>
      <c r="M320" s="301">
        <f>Plan!LI21</f>
        <v>0</v>
      </c>
      <c r="N320" s="301">
        <f>Plan!LI22</f>
        <v>0</v>
      </c>
      <c r="O320" s="301">
        <f>Plan!LI23</f>
        <v>0</v>
      </c>
      <c r="P320" s="301">
        <f>Plan!LI24</f>
        <v>0</v>
      </c>
      <c r="Q320" s="301">
        <f>Plan!LI25</f>
        <v>0</v>
      </c>
      <c r="R320" s="301">
        <f>Plan!LI26</f>
        <v>0</v>
      </c>
      <c r="S320" s="301">
        <f>Plan!LI27</f>
        <v>0</v>
      </c>
      <c r="T320" s="301">
        <f>Plan!LI28</f>
        <v>0</v>
      </c>
      <c r="U320" s="301">
        <f>Plan!LI29</f>
        <v>0</v>
      </c>
      <c r="V320" s="301">
        <f>Plan!LI30</f>
        <v>0</v>
      </c>
      <c r="W320" s="301">
        <f>Plan!LI31</f>
        <v>0</v>
      </c>
      <c r="X320" s="301">
        <f>Plan!LI32</f>
        <v>0</v>
      </c>
      <c r="Y320" s="301">
        <f>Plan!LI33</f>
        <v>0</v>
      </c>
      <c r="Z320" s="301">
        <f>Plan!LI34</f>
        <v>0</v>
      </c>
      <c r="AA320" s="301">
        <f>Plan!LI35</f>
        <v>0</v>
      </c>
      <c r="AB320" s="301">
        <f>Plan!LI36</f>
        <v>0</v>
      </c>
      <c r="AC320" s="301">
        <f>Plan!LI37</f>
        <v>0</v>
      </c>
      <c r="AD320" s="301">
        <f>Plan!LI38</f>
        <v>0</v>
      </c>
      <c r="AE320" s="301">
        <f>Plan!LI39</f>
        <v>0</v>
      </c>
      <c r="AF320" s="301">
        <f>Plan!LI40</f>
        <v>0</v>
      </c>
      <c r="AG320" s="301">
        <f>Plan!LI41</f>
        <v>0</v>
      </c>
      <c r="AH320" s="301">
        <f>Plan!LI42</f>
        <v>0</v>
      </c>
      <c r="AI320" s="301">
        <f>Plan!LI43</f>
        <v>0</v>
      </c>
      <c r="AJ320" s="301">
        <f>Plan!LI44</f>
        <v>0</v>
      </c>
      <c r="AK320" s="301">
        <f>Plan!LI45</f>
        <v>0</v>
      </c>
      <c r="AL320" s="301">
        <f>Plan!LI46</f>
        <v>0</v>
      </c>
      <c r="AM320" s="301">
        <f>Plan!LI47</f>
        <v>0</v>
      </c>
      <c r="AN320" s="301">
        <f>Plan!LI48</f>
        <v>0</v>
      </c>
      <c r="AO320" s="301">
        <f>Plan!LI49</f>
        <v>0</v>
      </c>
      <c r="AP320" s="301">
        <f>Plan!LI50</f>
        <v>0</v>
      </c>
      <c r="AQ320" s="301">
        <f>Plan!LI51</f>
        <v>0</v>
      </c>
      <c r="AR320" s="301">
        <f>Plan!LI52</f>
        <v>0</v>
      </c>
      <c r="AS320" s="301">
        <f>Plan!LI53</f>
        <v>0</v>
      </c>
      <c r="AT320" s="301">
        <f>Plan!LI54</f>
        <v>0</v>
      </c>
      <c r="AU320" s="301">
        <f>Plan!LI55</f>
        <v>0</v>
      </c>
      <c r="AV320" s="301">
        <f>Plan!LI56</f>
        <v>0</v>
      </c>
      <c r="AW320" s="301">
        <f>Plan!LI57</f>
        <v>0</v>
      </c>
      <c r="AX320" s="301">
        <f>Plan!LI58</f>
        <v>0</v>
      </c>
      <c r="AY320" s="301">
        <f>Plan!LI59</f>
        <v>0</v>
      </c>
      <c r="AZ320" s="301">
        <f>Plan!LI60</f>
        <v>0</v>
      </c>
      <c r="BA320" s="301">
        <f>Plan!LI61</f>
        <v>0</v>
      </c>
      <c r="BB320" s="301">
        <f>Plan!LI62</f>
        <v>0</v>
      </c>
      <c r="BC320" s="301">
        <f>Plan!LI63</f>
        <v>0</v>
      </c>
      <c r="BD320" s="301">
        <f>Plan!LI64</f>
        <v>0</v>
      </c>
    </row>
    <row r="321" spans="1:56" ht="6" customHeight="1" x14ac:dyDescent="0.25">
      <c r="A321"/>
      <c r="B321" s="297">
        <f>COUNTIF(Feiertage!$H$3:$H$164,F321)</f>
        <v>0</v>
      </c>
      <c r="C321" s="298">
        <f t="shared" si="13"/>
        <v>1</v>
      </c>
      <c r="D321" s="298">
        <f t="shared" si="14"/>
        <v>11</v>
      </c>
      <c r="E321" s="302" t="s">
        <v>184</v>
      </c>
      <c r="F321" s="300">
        <f t="shared" si="15"/>
        <v>43052</v>
      </c>
      <c r="G321" s="301">
        <f>Plan!LJ15</f>
        <v>0</v>
      </c>
      <c r="H321" s="301">
        <f>Plan!LJ16</f>
        <v>0</v>
      </c>
      <c r="I321" s="301">
        <f>Plan!LJ17</f>
        <v>0</v>
      </c>
      <c r="J321" s="301">
        <f>Plan!LJ18</f>
        <v>0</v>
      </c>
      <c r="K321" s="301">
        <f>Plan!LJ19</f>
        <v>0</v>
      </c>
      <c r="L321" s="301">
        <f>Plan!LJ20</f>
        <v>0</v>
      </c>
      <c r="M321" s="301">
        <f>Plan!LJ21</f>
        <v>0</v>
      </c>
      <c r="N321" s="301">
        <f>Plan!LJ22</f>
        <v>0</v>
      </c>
      <c r="O321" s="301">
        <f>Plan!LJ23</f>
        <v>0</v>
      </c>
      <c r="P321" s="301">
        <f>Plan!LJ24</f>
        <v>0</v>
      </c>
      <c r="Q321" s="301">
        <f>Plan!LJ25</f>
        <v>0</v>
      </c>
      <c r="R321" s="301">
        <f>Plan!LJ26</f>
        <v>0</v>
      </c>
      <c r="S321" s="301">
        <f>Plan!LJ27</f>
        <v>0</v>
      </c>
      <c r="T321" s="301">
        <f>Plan!LJ28</f>
        <v>0</v>
      </c>
      <c r="U321" s="301">
        <f>Plan!LJ29</f>
        <v>0</v>
      </c>
      <c r="V321" s="301">
        <f>Plan!LJ30</f>
        <v>0</v>
      </c>
      <c r="W321" s="301">
        <f>Plan!LJ31</f>
        <v>0</v>
      </c>
      <c r="X321" s="301">
        <f>Plan!LJ32</f>
        <v>0</v>
      </c>
      <c r="Y321" s="301">
        <f>Plan!LJ33</f>
        <v>0</v>
      </c>
      <c r="Z321" s="301">
        <f>Plan!LJ34</f>
        <v>0</v>
      </c>
      <c r="AA321" s="301">
        <f>Plan!LJ35</f>
        <v>0</v>
      </c>
      <c r="AB321" s="301">
        <f>Plan!LJ36</f>
        <v>0</v>
      </c>
      <c r="AC321" s="301">
        <f>Plan!LJ37</f>
        <v>0</v>
      </c>
      <c r="AD321" s="301">
        <f>Plan!LJ38</f>
        <v>0</v>
      </c>
      <c r="AE321" s="301">
        <f>Plan!LJ39</f>
        <v>0</v>
      </c>
      <c r="AF321" s="301">
        <f>Plan!LJ40</f>
        <v>0</v>
      </c>
      <c r="AG321" s="301">
        <f>Plan!LJ41</f>
        <v>0</v>
      </c>
      <c r="AH321" s="301">
        <f>Plan!LJ42</f>
        <v>0</v>
      </c>
      <c r="AI321" s="301">
        <f>Plan!LJ43</f>
        <v>0</v>
      </c>
      <c r="AJ321" s="301">
        <f>Plan!LJ44</f>
        <v>0</v>
      </c>
      <c r="AK321" s="301">
        <f>Plan!LJ45</f>
        <v>0</v>
      </c>
      <c r="AL321" s="301">
        <f>Plan!LJ46</f>
        <v>0</v>
      </c>
      <c r="AM321" s="301">
        <f>Plan!LJ47</f>
        <v>0</v>
      </c>
      <c r="AN321" s="301">
        <f>Plan!LJ48</f>
        <v>0</v>
      </c>
      <c r="AO321" s="301">
        <f>Plan!LJ49</f>
        <v>0</v>
      </c>
      <c r="AP321" s="301">
        <f>Plan!LJ50</f>
        <v>0</v>
      </c>
      <c r="AQ321" s="301">
        <f>Plan!LJ51</f>
        <v>0</v>
      </c>
      <c r="AR321" s="301">
        <f>Plan!LJ52</f>
        <v>0</v>
      </c>
      <c r="AS321" s="301">
        <f>Plan!LJ53</f>
        <v>0</v>
      </c>
      <c r="AT321" s="301">
        <f>Plan!LJ54</f>
        <v>0</v>
      </c>
      <c r="AU321" s="301">
        <f>Plan!LJ55</f>
        <v>0</v>
      </c>
      <c r="AV321" s="301">
        <f>Plan!LJ56</f>
        <v>0</v>
      </c>
      <c r="AW321" s="301">
        <f>Plan!LJ57</f>
        <v>0</v>
      </c>
      <c r="AX321" s="301">
        <f>Plan!LJ58</f>
        <v>0</v>
      </c>
      <c r="AY321" s="301">
        <f>Plan!LJ59</f>
        <v>0</v>
      </c>
      <c r="AZ321" s="301">
        <f>Plan!LJ60</f>
        <v>0</v>
      </c>
      <c r="BA321" s="301">
        <f>Plan!LJ61</f>
        <v>0</v>
      </c>
      <c r="BB321" s="301">
        <f>Plan!LJ62</f>
        <v>0</v>
      </c>
      <c r="BC321" s="301">
        <f>Plan!LJ63</f>
        <v>0</v>
      </c>
      <c r="BD321" s="301">
        <f>Plan!LJ64</f>
        <v>0</v>
      </c>
    </row>
    <row r="322" spans="1:56" ht="6" customHeight="1" x14ac:dyDescent="0.25">
      <c r="A322"/>
      <c r="B322" s="297">
        <f>COUNTIF(Feiertage!$H$3:$H$164,F322)</f>
        <v>0</v>
      </c>
      <c r="C322" s="298">
        <f t="shared" si="13"/>
        <v>2</v>
      </c>
      <c r="D322" s="298">
        <f t="shared" si="14"/>
        <v>11</v>
      </c>
      <c r="E322" s="302" t="s">
        <v>186</v>
      </c>
      <c r="F322" s="300">
        <f t="shared" si="15"/>
        <v>43053</v>
      </c>
      <c r="G322" s="301">
        <f>Plan!LK15</f>
        <v>0</v>
      </c>
      <c r="H322" s="301">
        <f>Plan!LK16</f>
        <v>0</v>
      </c>
      <c r="I322" s="301">
        <f>Plan!LK17</f>
        <v>0</v>
      </c>
      <c r="J322" s="301">
        <f>Plan!LK18</f>
        <v>0</v>
      </c>
      <c r="K322" s="301">
        <f>Plan!LK19</f>
        <v>0</v>
      </c>
      <c r="L322" s="301">
        <f>Plan!LK20</f>
        <v>0</v>
      </c>
      <c r="M322" s="301">
        <f>Plan!LK21</f>
        <v>0</v>
      </c>
      <c r="N322" s="301">
        <f>Plan!LK22</f>
        <v>0</v>
      </c>
      <c r="O322" s="301">
        <f>Plan!LK23</f>
        <v>0</v>
      </c>
      <c r="P322" s="301">
        <f>Plan!LK24</f>
        <v>0</v>
      </c>
      <c r="Q322" s="301">
        <f>Plan!LK25</f>
        <v>0</v>
      </c>
      <c r="R322" s="301">
        <f>Plan!LK26</f>
        <v>0</v>
      </c>
      <c r="S322" s="301">
        <f>Plan!LK27</f>
        <v>0</v>
      </c>
      <c r="T322" s="301">
        <f>Plan!LK28</f>
        <v>0</v>
      </c>
      <c r="U322" s="301">
        <f>Plan!LK29</f>
        <v>0</v>
      </c>
      <c r="V322" s="301">
        <f>Plan!LK30</f>
        <v>0</v>
      </c>
      <c r="W322" s="301">
        <f>Plan!LK31</f>
        <v>0</v>
      </c>
      <c r="X322" s="301">
        <f>Plan!LK32</f>
        <v>0</v>
      </c>
      <c r="Y322" s="301">
        <f>Plan!LK33</f>
        <v>0</v>
      </c>
      <c r="Z322" s="301">
        <f>Plan!LK34</f>
        <v>0</v>
      </c>
      <c r="AA322" s="301">
        <f>Plan!LK35</f>
        <v>0</v>
      </c>
      <c r="AB322" s="301">
        <f>Plan!LK36</f>
        <v>0</v>
      </c>
      <c r="AC322" s="301">
        <f>Plan!LK37</f>
        <v>0</v>
      </c>
      <c r="AD322" s="301">
        <f>Plan!LK38</f>
        <v>0</v>
      </c>
      <c r="AE322" s="301">
        <f>Plan!LK39</f>
        <v>0</v>
      </c>
      <c r="AF322" s="301">
        <f>Plan!LK40</f>
        <v>0</v>
      </c>
      <c r="AG322" s="301">
        <f>Plan!LK41</f>
        <v>0</v>
      </c>
      <c r="AH322" s="301">
        <f>Plan!LK42</f>
        <v>0</v>
      </c>
      <c r="AI322" s="301">
        <f>Plan!LK43</f>
        <v>0</v>
      </c>
      <c r="AJ322" s="301">
        <f>Plan!LK44</f>
        <v>0</v>
      </c>
      <c r="AK322" s="301">
        <f>Plan!LK45</f>
        <v>0</v>
      </c>
      <c r="AL322" s="301">
        <f>Plan!LK46</f>
        <v>0</v>
      </c>
      <c r="AM322" s="301">
        <f>Plan!LK47</f>
        <v>0</v>
      </c>
      <c r="AN322" s="301">
        <f>Plan!LK48</f>
        <v>0</v>
      </c>
      <c r="AO322" s="301">
        <f>Plan!LK49</f>
        <v>0</v>
      </c>
      <c r="AP322" s="301">
        <f>Plan!LK50</f>
        <v>0</v>
      </c>
      <c r="AQ322" s="301">
        <f>Plan!LK51</f>
        <v>0</v>
      </c>
      <c r="AR322" s="301">
        <f>Plan!LK52</f>
        <v>0</v>
      </c>
      <c r="AS322" s="301">
        <f>Plan!LK53</f>
        <v>0</v>
      </c>
      <c r="AT322" s="301">
        <f>Plan!LK54</f>
        <v>0</v>
      </c>
      <c r="AU322" s="301">
        <f>Plan!LK55</f>
        <v>0</v>
      </c>
      <c r="AV322" s="301">
        <f>Plan!LK56</f>
        <v>0</v>
      </c>
      <c r="AW322" s="301">
        <f>Plan!LK57</f>
        <v>0</v>
      </c>
      <c r="AX322" s="301">
        <f>Plan!LK58</f>
        <v>0</v>
      </c>
      <c r="AY322" s="301">
        <f>Plan!LK59</f>
        <v>0</v>
      </c>
      <c r="AZ322" s="301">
        <f>Plan!LK60</f>
        <v>0</v>
      </c>
      <c r="BA322" s="301">
        <f>Plan!LK61</f>
        <v>0</v>
      </c>
      <c r="BB322" s="301">
        <f>Plan!LK62</f>
        <v>0</v>
      </c>
      <c r="BC322" s="301">
        <f>Plan!LK63</f>
        <v>0</v>
      </c>
      <c r="BD322" s="301">
        <f>Plan!LK64</f>
        <v>0</v>
      </c>
    </row>
    <row r="323" spans="1:56" ht="6" customHeight="1" x14ac:dyDescent="0.25">
      <c r="A323"/>
      <c r="B323" s="297">
        <f>COUNTIF(Feiertage!$H$3:$H$164,F323)</f>
        <v>0</v>
      </c>
      <c r="C323" s="298">
        <f t="shared" si="13"/>
        <v>3</v>
      </c>
      <c r="D323" s="298">
        <f t="shared" si="14"/>
        <v>11</v>
      </c>
      <c r="E323" s="302" t="s">
        <v>173</v>
      </c>
      <c r="F323" s="300">
        <f t="shared" si="15"/>
        <v>43054</v>
      </c>
      <c r="G323" s="301">
        <f>Plan!LL15</f>
        <v>0</v>
      </c>
      <c r="H323" s="301">
        <f>Plan!LL16</f>
        <v>0</v>
      </c>
      <c r="I323" s="301">
        <f>Plan!LL17</f>
        <v>0</v>
      </c>
      <c r="J323" s="301">
        <f>Plan!LL18</f>
        <v>0</v>
      </c>
      <c r="K323" s="301">
        <f>Plan!LL19</f>
        <v>0</v>
      </c>
      <c r="L323" s="301">
        <f>Plan!LL20</f>
        <v>0</v>
      </c>
      <c r="M323" s="301">
        <f>Plan!LL21</f>
        <v>0</v>
      </c>
      <c r="N323" s="301">
        <f>Plan!LL22</f>
        <v>0</v>
      </c>
      <c r="O323" s="301">
        <f>Plan!LL23</f>
        <v>0</v>
      </c>
      <c r="P323" s="301">
        <f>Plan!LL24</f>
        <v>0</v>
      </c>
      <c r="Q323" s="301">
        <f>Plan!LL25</f>
        <v>0</v>
      </c>
      <c r="R323" s="301">
        <f>Plan!LL26</f>
        <v>0</v>
      </c>
      <c r="S323" s="301">
        <f>Plan!LL27</f>
        <v>0</v>
      </c>
      <c r="T323" s="301">
        <f>Plan!LL28</f>
        <v>0</v>
      </c>
      <c r="U323" s="301">
        <f>Plan!LL29</f>
        <v>0</v>
      </c>
      <c r="V323" s="301">
        <f>Plan!LL30</f>
        <v>0</v>
      </c>
      <c r="W323" s="301">
        <f>Plan!LL31</f>
        <v>0</v>
      </c>
      <c r="X323" s="301">
        <f>Plan!LL32</f>
        <v>0</v>
      </c>
      <c r="Y323" s="301">
        <f>Plan!LL33</f>
        <v>0</v>
      </c>
      <c r="Z323" s="301">
        <f>Plan!LL34</f>
        <v>0</v>
      </c>
      <c r="AA323" s="301">
        <f>Plan!LL35</f>
        <v>0</v>
      </c>
      <c r="AB323" s="301">
        <f>Plan!LL36</f>
        <v>0</v>
      </c>
      <c r="AC323" s="301">
        <f>Plan!LL37</f>
        <v>0</v>
      </c>
      <c r="AD323" s="301">
        <f>Plan!LL38</f>
        <v>0</v>
      </c>
      <c r="AE323" s="301">
        <f>Plan!LL39</f>
        <v>0</v>
      </c>
      <c r="AF323" s="301">
        <f>Plan!LL40</f>
        <v>0</v>
      </c>
      <c r="AG323" s="301">
        <f>Plan!LL41</f>
        <v>0</v>
      </c>
      <c r="AH323" s="301">
        <f>Plan!LL42</f>
        <v>0</v>
      </c>
      <c r="AI323" s="301">
        <f>Plan!LL43</f>
        <v>0</v>
      </c>
      <c r="AJ323" s="301">
        <f>Plan!LL44</f>
        <v>0</v>
      </c>
      <c r="AK323" s="301">
        <f>Plan!LL45</f>
        <v>0</v>
      </c>
      <c r="AL323" s="301">
        <f>Plan!LL46</f>
        <v>0</v>
      </c>
      <c r="AM323" s="301">
        <f>Plan!LL47</f>
        <v>0</v>
      </c>
      <c r="AN323" s="301">
        <f>Plan!LL48</f>
        <v>0</v>
      </c>
      <c r="AO323" s="301">
        <f>Plan!LL49</f>
        <v>0</v>
      </c>
      <c r="AP323" s="301">
        <f>Plan!LL50</f>
        <v>0</v>
      </c>
      <c r="AQ323" s="301">
        <f>Plan!LL51</f>
        <v>0</v>
      </c>
      <c r="AR323" s="301">
        <f>Plan!LL52</f>
        <v>0</v>
      </c>
      <c r="AS323" s="301">
        <f>Plan!LL53</f>
        <v>0</v>
      </c>
      <c r="AT323" s="301">
        <f>Plan!LL54</f>
        <v>0</v>
      </c>
      <c r="AU323" s="301">
        <f>Plan!LL55</f>
        <v>0</v>
      </c>
      <c r="AV323" s="301">
        <f>Plan!LL56</f>
        <v>0</v>
      </c>
      <c r="AW323" s="301">
        <f>Plan!LL57</f>
        <v>0</v>
      </c>
      <c r="AX323" s="301">
        <f>Plan!LL58</f>
        <v>0</v>
      </c>
      <c r="AY323" s="301">
        <f>Plan!LL59</f>
        <v>0</v>
      </c>
      <c r="AZ323" s="301">
        <f>Plan!LL60</f>
        <v>0</v>
      </c>
      <c r="BA323" s="301">
        <f>Plan!LL61</f>
        <v>0</v>
      </c>
      <c r="BB323" s="301">
        <f>Plan!LL62</f>
        <v>0</v>
      </c>
      <c r="BC323" s="301">
        <f>Plan!LL63</f>
        <v>0</v>
      </c>
      <c r="BD323" s="301">
        <f>Plan!LL64</f>
        <v>0</v>
      </c>
    </row>
    <row r="324" spans="1:56" ht="6" customHeight="1" x14ac:dyDescent="0.25">
      <c r="A324"/>
      <c r="B324" s="297">
        <f>COUNTIF(Feiertage!$H$3:$H$164,F324)</f>
        <v>0</v>
      </c>
      <c r="C324" s="298">
        <f t="shared" si="13"/>
        <v>4</v>
      </c>
      <c r="D324" s="298">
        <f t="shared" si="14"/>
        <v>11</v>
      </c>
      <c r="E324" s="302" t="s">
        <v>175</v>
      </c>
      <c r="F324" s="300">
        <f t="shared" si="15"/>
        <v>43055</v>
      </c>
      <c r="G324" s="301">
        <f>Plan!LM15</f>
        <v>0</v>
      </c>
      <c r="H324" s="301">
        <f>Plan!LM16</f>
        <v>0</v>
      </c>
      <c r="I324" s="301">
        <f>Plan!LM17</f>
        <v>0</v>
      </c>
      <c r="J324" s="301">
        <f>Plan!LM18</f>
        <v>0</v>
      </c>
      <c r="K324" s="301">
        <f>Plan!LM19</f>
        <v>0</v>
      </c>
      <c r="L324" s="301">
        <f>Plan!LM20</f>
        <v>0</v>
      </c>
      <c r="M324" s="301">
        <f>Plan!LM21</f>
        <v>0</v>
      </c>
      <c r="N324" s="301">
        <f>Plan!LM22</f>
        <v>0</v>
      </c>
      <c r="O324" s="301">
        <f>Plan!LM23</f>
        <v>0</v>
      </c>
      <c r="P324" s="301">
        <f>Plan!LM24</f>
        <v>0</v>
      </c>
      <c r="Q324" s="301">
        <f>Plan!LM25</f>
        <v>0</v>
      </c>
      <c r="R324" s="301">
        <f>Plan!LM26</f>
        <v>0</v>
      </c>
      <c r="S324" s="301">
        <f>Plan!LM27</f>
        <v>0</v>
      </c>
      <c r="T324" s="301">
        <f>Plan!LM28</f>
        <v>0</v>
      </c>
      <c r="U324" s="301">
        <f>Plan!LM29</f>
        <v>0</v>
      </c>
      <c r="V324" s="301">
        <f>Plan!LM30</f>
        <v>0</v>
      </c>
      <c r="W324" s="301">
        <f>Plan!LM31</f>
        <v>0</v>
      </c>
      <c r="X324" s="301">
        <f>Plan!LM32</f>
        <v>0</v>
      </c>
      <c r="Y324" s="301">
        <f>Plan!LM33</f>
        <v>0</v>
      </c>
      <c r="Z324" s="301">
        <f>Plan!LM34</f>
        <v>0</v>
      </c>
      <c r="AA324" s="301">
        <f>Plan!LM35</f>
        <v>0</v>
      </c>
      <c r="AB324" s="301">
        <f>Plan!LM36</f>
        <v>0</v>
      </c>
      <c r="AC324" s="301">
        <f>Plan!LM37</f>
        <v>0</v>
      </c>
      <c r="AD324" s="301">
        <f>Plan!LM38</f>
        <v>0</v>
      </c>
      <c r="AE324" s="301">
        <f>Plan!LM39</f>
        <v>0</v>
      </c>
      <c r="AF324" s="301">
        <f>Plan!LM40</f>
        <v>0</v>
      </c>
      <c r="AG324" s="301">
        <f>Plan!LM41</f>
        <v>0</v>
      </c>
      <c r="AH324" s="301">
        <f>Plan!LM42</f>
        <v>0</v>
      </c>
      <c r="AI324" s="301">
        <f>Plan!LM43</f>
        <v>0</v>
      </c>
      <c r="AJ324" s="301">
        <f>Plan!LM44</f>
        <v>0</v>
      </c>
      <c r="AK324" s="301">
        <f>Plan!LM45</f>
        <v>0</v>
      </c>
      <c r="AL324" s="301">
        <f>Plan!LM46</f>
        <v>0</v>
      </c>
      <c r="AM324" s="301">
        <f>Plan!LM47</f>
        <v>0</v>
      </c>
      <c r="AN324" s="301">
        <f>Plan!LM48</f>
        <v>0</v>
      </c>
      <c r="AO324" s="301">
        <f>Plan!LM49</f>
        <v>0</v>
      </c>
      <c r="AP324" s="301">
        <f>Plan!LM50</f>
        <v>0</v>
      </c>
      <c r="AQ324" s="301">
        <f>Plan!LM51</f>
        <v>0</v>
      </c>
      <c r="AR324" s="301">
        <f>Plan!LM52</f>
        <v>0</v>
      </c>
      <c r="AS324" s="301">
        <f>Plan!LM53</f>
        <v>0</v>
      </c>
      <c r="AT324" s="301">
        <f>Plan!LM54</f>
        <v>0</v>
      </c>
      <c r="AU324" s="301">
        <f>Plan!LM55</f>
        <v>0</v>
      </c>
      <c r="AV324" s="301">
        <f>Plan!LM56</f>
        <v>0</v>
      </c>
      <c r="AW324" s="301">
        <f>Plan!LM57</f>
        <v>0</v>
      </c>
      <c r="AX324" s="301">
        <f>Plan!LM58</f>
        <v>0</v>
      </c>
      <c r="AY324" s="301">
        <f>Plan!LM59</f>
        <v>0</v>
      </c>
      <c r="AZ324" s="301">
        <f>Plan!LM60</f>
        <v>0</v>
      </c>
      <c r="BA324" s="301">
        <f>Plan!LM61</f>
        <v>0</v>
      </c>
      <c r="BB324" s="301">
        <f>Plan!LM62</f>
        <v>0</v>
      </c>
      <c r="BC324" s="301">
        <f>Plan!LM63</f>
        <v>0</v>
      </c>
      <c r="BD324" s="301">
        <f>Plan!LM64</f>
        <v>0</v>
      </c>
    </row>
    <row r="325" spans="1:56" ht="6" customHeight="1" x14ac:dyDescent="0.25">
      <c r="A325"/>
      <c r="B325" s="297">
        <f>COUNTIF(Feiertage!$H$3:$H$164,F325)</f>
        <v>0</v>
      </c>
      <c r="C325" s="298">
        <f t="shared" ref="C325:C370" si="16">IF(F325="","",WEEKDAY(F325,2))</f>
        <v>5</v>
      </c>
      <c r="D325" s="298">
        <f t="shared" ref="D325:D370" si="17">IF(F325="","",MONTH(F325))</f>
        <v>11</v>
      </c>
      <c r="E325" s="302" t="s">
        <v>174</v>
      </c>
      <c r="F325" s="300">
        <f t="shared" si="15"/>
        <v>43056</v>
      </c>
      <c r="G325" s="301">
        <f>Plan!LN15</f>
        <v>0</v>
      </c>
      <c r="H325" s="301">
        <f>Plan!LN16</f>
        <v>0</v>
      </c>
      <c r="I325" s="301">
        <f>Plan!LN17</f>
        <v>0</v>
      </c>
      <c r="J325" s="301">
        <f>Plan!LN18</f>
        <v>0</v>
      </c>
      <c r="K325" s="301">
        <f>Plan!LN19</f>
        <v>0</v>
      </c>
      <c r="L325" s="301">
        <f>Plan!LN20</f>
        <v>0</v>
      </c>
      <c r="M325" s="301">
        <f>Plan!LN21</f>
        <v>0</v>
      </c>
      <c r="N325" s="301">
        <f>Plan!LN22</f>
        <v>0</v>
      </c>
      <c r="O325" s="301">
        <f>Plan!LN23</f>
        <v>0</v>
      </c>
      <c r="P325" s="301">
        <f>Plan!LN24</f>
        <v>0</v>
      </c>
      <c r="Q325" s="301">
        <f>Plan!LN25</f>
        <v>0</v>
      </c>
      <c r="R325" s="301">
        <f>Plan!LN26</f>
        <v>0</v>
      </c>
      <c r="S325" s="301">
        <f>Plan!LN27</f>
        <v>0</v>
      </c>
      <c r="T325" s="301">
        <f>Plan!LN28</f>
        <v>0</v>
      </c>
      <c r="U325" s="301">
        <f>Plan!LN29</f>
        <v>0</v>
      </c>
      <c r="V325" s="301">
        <f>Plan!LN30</f>
        <v>0</v>
      </c>
      <c r="W325" s="301">
        <f>Plan!LN31</f>
        <v>0</v>
      </c>
      <c r="X325" s="301">
        <f>Plan!LN32</f>
        <v>0</v>
      </c>
      <c r="Y325" s="301">
        <f>Plan!LN33</f>
        <v>0</v>
      </c>
      <c r="Z325" s="301">
        <f>Plan!LN34</f>
        <v>0</v>
      </c>
      <c r="AA325" s="301">
        <f>Plan!LN35</f>
        <v>0</v>
      </c>
      <c r="AB325" s="301">
        <f>Plan!LN36</f>
        <v>0</v>
      </c>
      <c r="AC325" s="301">
        <f>Plan!LN37</f>
        <v>0</v>
      </c>
      <c r="AD325" s="301">
        <f>Plan!LN38</f>
        <v>0</v>
      </c>
      <c r="AE325" s="301">
        <f>Plan!LN39</f>
        <v>0</v>
      </c>
      <c r="AF325" s="301">
        <f>Plan!LN40</f>
        <v>0</v>
      </c>
      <c r="AG325" s="301">
        <f>Plan!LN41</f>
        <v>0</v>
      </c>
      <c r="AH325" s="301">
        <f>Plan!LN42</f>
        <v>0</v>
      </c>
      <c r="AI325" s="301">
        <f>Plan!LN43</f>
        <v>0</v>
      </c>
      <c r="AJ325" s="301">
        <f>Plan!LN44</f>
        <v>0</v>
      </c>
      <c r="AK325" s="301">
        <f>Plan!LN45</f>
        <v>0</v>
      </c>
      <c r="AL325" s="301">
        <f>Plan!LN46</f>
        <v>0</v>
      </c>
      <c r="AM325" s="301">
        <f>Plan!LN47</f>
        <v>0</v>
      </c>
      <c r="AN325" s="301">
        <f>Plan!LN48</f>
        <v>0</v>
      </c>
      <c r="AO325" s="301">
        <f>Plan!LN49</f>
        <v>0</v>
      </c>
      <c r="AP325" s="301">
        <f>Plan!LN50</f>
        <v>0</v>
      </c>
      <c r="AQ325" s="301">
        <f>Plan!LN51</f>
        <v>0</v>
      </c>
      <c r="AR325" s="301">
        <f>Plan!LN52</f>
        <v>0</v>
      </c>
      <c r="AS325" s="301">
        <f>Plan!LN53</f>
        <v>0</v>
      </c>
      <c r="AT325" s="301">
        <f>Plan!LN54</f>
        <v>0</v>
      </c>
      <c r="AU325" s="301">
        <f>Plan!LN55</f>
        <v>0</v>
      </c>
      <c r="AV325" s="301">
        <f>Plan!LN56</f>
        <v>0</v>
      </c>
      <c r="AW325" s="301">
        <f>Plan!LN57</f>
        <v>0</v>
      </c>
      <c r="AX325" s="301">
        <f>Plan!LN58</f>
        <v>0</v>
      </c>
      <c r="AY325" s="301">
        <f>Plan!LN59</f>
        <v>0</v>
      </c>
      <c r="AZ325" s="301">
        <f>Plan!LN60</f>
        <v>0</v>
      </c>
      <c r="BA325" s="301">
        <f>Plan!LN61</f>
        <v>0</v>
      </c>
      <c r="BB325" s="301">
        <f>Plan!LN62</f>
        <v>0</v>
      </c>
      <c r="BC325" s="301">
        <f>Plan!LN63</f>
        <v>0</v>
      </c>
      <c r="BD325" s="301">
        <f>Plan!LN64</f>
        <v>0</v>
      </c>
    </row>
    <row r="326" spans="1:56" ht="6" customHeight="1" x14ac:dyDescent="0.25">
      <c r="A326"/>
      <c r="B326" s="297">
        <f>COUNTIF(Feiertage!$H$3:$H$164,F326)</f>
        <v>0</v>
      </c>
      <c r="C326" s="298">
        <f t="shared" si="16"/>
        <v>6</v>
      </c>
      <c r="D326" s="298">
        <f t="shared" si="17"/>
        <v>11</v>
      </c>
      <c r="E326" s="302" t="s">
        <v>173</v>
      </c>
      <c r="F326" s="300">
        <f t="shared" si="15"/>
        <v>43057</v>
      </c>
      <c r="G326" s="301">
        <f>Plan!LO15</f>
        <v>0</v>
      </c>
      <c r="H326" s="301">
        <f>Plan!LO16</f>
        <v>0</v>
      </c>
      <c r="I326" s="301">
        <f>Plan!LO17</f>
        <v>0</v>
      </c>
      <c r="J326" s="301">
        <f>Plan!LO18</f>
        <v>0</v>
      </c>
      <c r="K326" s="301">
        <f>Plan!LO19</f>
        <v>0</v>
      </c>
      <c r="L326" s="301">
        <f>Plan!LO20</f>
        <v>0</v>
      </c>
      <c r="M326" s="301">
        <f>Plan!LO21</f>
        <v>0</v>
      </c>
      <c r="N326" s="301">
        <f>Plan!LO22</f>
        <v>0</v>
      </c>
      <c r="O326" s="301">
        <f>Plan!LO23</f>
        <v>0</v>
      </c>
      <c r="P326" s="301">
        <f>Plan!LO24</f>
        <v>0</v>
      </c>
      <c r="Q326" s="301">
        <f>Plan!LO25</f>
        <v>0</v>
      </c>
      <c r="R326" s="301">
        <f>Plan!LO26</f>
        <v>0</v>
      </c>
      <c r="S326" s="301">
        <f>Plan!LO27</f>
        <v>0</v>
      </c>
      <c r="T326" s="301">
        <f>Plan!LO28</f>
        <v>0</v>
      </c>
      <c r="U326" s="301">
        <f>Plan!LO29</f>
        <v>0</v>
      </c>
      <c r="V326" s="301">
        <f>Plan!LO30</f>
        <v>0</v>
      </c>
      <c r="W326" s="301">
        <f>Plan!LO31</f>
        <v>0</v>
      </c>
      <c r="X326" s="301">
        <f>Plan!LO32</f>
        <v>0</v>
      </c>
      <c r="Y326" s="301">
        <f>Plan!LO33</f>
        <v>0</v>
      </c>
      <c r="Z326" s="301">
        <f>Plan!LO34</f>
        <v>0</v>
      </c>
      <c r="AA326" s="301">
        <f>Plan!LO35</f>
        <v>0</v>
      </c>
      <c r="AB326" s="301">
        <f>Plan!LO36</f>
        <v>0</v>
      </c>
      <c r="AC326" s="301">
        <f>Plan!LO37</f>
        <v>0</v>
      </c>
      <c r="AD326" s="301">
        <f>Plan!LO38</f>
        <v>0</v>
      </c>
      <c r="AE326" s="301">
        <f>Plan!LO39</f>
        <v>0</v>
      </c>
      <c r="AF326" s="301">
        <f>Plan!LO40</f>
        <v>0</v>
      </c>
      <c r="AG326" s="301">
        <f>Plan!LO41</f>
        <v>0</v>
      </c>
      <c r="AH326" s="301">
        <f>Plan!LO42</f>
        <v>0</v>
      </c>
      <c r="AI326" s="301">
        <f>Plan!LO43</f>
        <v>0</v>
      </c>
      <c r="AJ326" s="301">
        <f>Plan!LO44</f>
        <v>0</v>
      </c>
      <c r="AK326" s="301">
        <f>Plan!LO45</f>
        <v>0</v>
      </c>
      <c r="AL326" s="301">
        <f>Plan!LO46</f>
        <v>0</v>
      </c>
      <c r="AM326" s="301">
        <f>Plan!LO47</f>
        <v>0</v>
      </c>
      <c r="AN326" s="301">
        <f>Plan!LO48</f>
        <v>0</v>
      </c>
      <c r="AO326" s="301">
        <f>Plan!LO49</f>
        <v>0</v>
      </c>
      <c r="AP326" s="301">
        <f>Plan!LO50</f>
        <v>0</v>
      </c>
      <c r="AQ326" s="301">
        <f>Plan!LO51</f>
        <v>0</v>
      </c>
      <c r="AR326" s="301">
        <f>Plan!LO52</f>
        <v>0</v>
      </c>
      <c r="AS326" s="301">
        <f>Plan!LO53</f>
        <v>0</v>
      </c>
      <c r="AT326" s="301">
        <f>Plan!LO54</f>
        <v>0</v>
      </c>
      <c r="AU326" s="301">
        <f>Plan!LO55</f>
        <v>0</v>
      </c>
      <c r="AV326" s="301">
        <f>Plan!LO56</f>
        <v>0</v>
      </c>
      <c r="AW326" s="301">
        <f>Plan!LO57</f>
        <v>0</v>
      </c>
      <c r="AX326" s="301">
        <f>Plan!LO58</f>
        <v>0</v>
      </c>
      <c r="AY326" s="301">
        <f>Plan!LO59</f>
        <v>0</v>
      </c>
      <c r="AZ326" s="301">
        <f>Plan!LO60</f>
        <v>0</v>
      </c>
      <c r="BA326" s="301">
        <f>Plan!LO61</f>
        <v>0</v>
      </c>
      <c r="BB326" s="301">
        <f>Plan!LO62</f>
        <v>0</v>
      </c>
      <c r="BC326" s="301">
        <f>Plan!LO63</f>
        <v>0</v>
      </c>
      <c r="BD326" s="301">
        <f>Plan!LO64</f>
        <v>0</v>
      </c>
    </row>
    <row r="327" spans="1:56" ht="6" customHeight="1" x14ac:dyDescent="0.25">
      <c r="A327"/>
      <c r="B327" s="297">
        <f>COUNTIF(Feiertage!$H$3:$H$164,F327)</f>
        <v>0</v>
      </c>
      <c r="C327" s="298">
        <f t="shared" si="16"/>
        <v>7</v>
      </c>
      <c r="D327" s="298">
        <f t="shared" si="17"/>
        <v>11</v>
      </c>
      <c r="E327" s="302" t="s">
        <v>171</v>
      </c>
      <c r="F327" s="300">
        <f t="shared" si="15"/>
        <v>43058</v>
      </c>
      <c r="G327" s="301">
        <f>Plan!LP15</f>
        <v>0</v>
      </c>
      <c r="H327" s="301">
        <f>Plan!LP16</f>
        <v>0</v>
      </c>
      <c r="I327" s="301">
        <f>Plan!LP17</f>
        <v>0</v>
      </c>
      <c r="J327" s="301">
        <f>Plan!LP18</f>
        <v>0</v>
      </c>
      <c r="K327" s="301">
        <f>Plan!LP19</f>
        <v>0</v>
      </c>
      <c r="L327" s="301">
        <f>Plan!LP20</f>
        <v>0</v>
      </c>
      <c r="M327" s="301">
        <f>Plan!LP21</f>
        <v>0</v>
      </c>
      <c r="N327" s="301">
        <f>Plan!LP22</f>
        <v>0</v>
      </c>
      <c r="O327" s="301">
        <f>Plan!LP23</f>
        <v>0</v>
      </c>
      <c r="P327" s="301">
        <f>Plan!LP24</f>
        <v>0</v>
      </c>
      <c r="Q327" s="301">
        <f>Plan!LP25</f>
        <v>0</v>
      </c>
      <c r="R327" s="301">
        <f>Plan!LP26</f>
        <v>0</v>
      </c>
      <c r="S327" s="301">
        <f>Plan!LP27</f>
        <v>0</v>
      </c>
      <c r="T327" s="301">
        <f>Plan!LP28</f>
        <v>0</v>
      </c>
      <c r="U327" s="301">
        <f>Plan!LP29</f>
        <v>0</v>
      </c>
      <c r="V327" s="301">
        <f>Plan!LP30</f>
        <v>0</v>
      </c>
      <c r="W327" s="301">
        <f>Plan!LP31</f>
        <v>0</v>
      </c>
      <c r="X327" s="301">
        <f>Plan!LP32</f>
        <v>0</v>
      </c>
      <c r="Y327" s="301">
        <f>Plan!LP33</f>
        <v>0</v>
      </c>
      <c r="Z327" s="301">
        <f>Plan!LP34</f>
        <v>0</v>
      </c>
      <c r="AA327" s="301">
        <f>Plan!LP35</f>
        <v>0</v>
      </c>
      <c r="AB327" s="301">
        <f>Plan!LP36</f>
        <v>0</v>
      </c>
      <c r="AC327" s="301">
        <f>Plan!LP37</f>
        <v>0</v>
      </c>
      <c r="AD327" s="301">
        <f>Plan!LP38</f>
        <v>0</v>
      </c>
      <c r="AE327" s="301">
        <f>Plan!LP39</f>
        <v>0</v>
      </c>
      <c r="AF327" s="301">
        <f>Plan!LP40</f>
        <v>0</v>
      </c>
      <c r="AG327" s="301">
        <f>Plan!LP41</f>
        <v>0</v>
      </c>
      <c r="AH327" s="301">
        <f>Plan!LP42</f>
        <v>0</v>
      </c>
      <c r="AI327" s="301">
        <f>Plan!LP43</f>
        <v>0</v>
      </c>
      <c r="AJ327" s="301">
        <f>Plan!LP44</f>
        <v>0</v>
      </c>
      <c r="AK327" s="301">
        <f>Plan!LP45</f>
        <v>0</v>
      </c>
      <c r="AL327" s="301">
        <f>Plan!LP46</f>
        <v>0</v>
      </c>
      <c r="AM327" s="301">
        <f>Plan!LP47</f>
        <v>0</v>
      </c>
      <c r="AN327" s="301">
        <f>Plan!LP48</f>
        <v>0</v>
      </c>
      <c r="AO327" s="301">
        <f>Plan!LP49</f>
        <v>0</v>
      </c>
      <c r="AP327" s="301">
        <f>Plan!LP50</f>
        <v>0</v>
      </c>
      <c r="AQ327" s="301">
        <f>Plan!LP51</f>
        <v>0</v>
      </c>
      <c r="AR327" s="301">
        <f>Plan!LP52</f>
        <v>0</v>
      </c>
      <c r="AS327" s="301">
        <f>Plan!LP53</f>
        <v>0</v>
      </c>
      <c r="AT327" s="301">
        <f>Plan!LP54</f>
        <v>0</v>
      </c>
      <c r="AU327" s="301">
        <f>Plan!LP55</f>
        <v>0</v>
      </c>
      <c r="AV327" s="301">
        <f>Plan!LP56</f>
        <v>0</v>
      </c>
      <c r="AW327" s="301">
        <f>Plan!LP57</f>
        <v>0</v>
      </c>
      <c r="AX327" s="301">
        <f>Plan!LP58</f>
        <v>0</v>
      </c>
      <c r="AY327" s="301">
        <f>Plan!LP59</f>
        <v>0</v>
      </c>
      <c r="AZ327" s="301">
        <f>Plan!LP60</f>
        <v>0</v>
      </c>
      <c r="BA327" s="301">
        <f>Plan!LP61</f>
        <v>0</v>
      </c>
      <c r="BB327" s="301">
        <f>Plan!LP62</f>
        <v>0</v>
      </c>
      <c r="BC327" s="301">
        <f>Plan!LP63</f>
        <v>0</v>
      </c>
      <c r="BD327" s="301">
        <f>Plan!LP64</f>
        <v>0</v>
      </c>
    </row>
    <row r="328" spans="1:56" ht="6" customHeight="1" x14ac:dyDescent="0.25">
      <c r="A328"/>
      <c r="B328" s="297">
        <f>COUNTIF(Feiertage!$H$3:$H$164,F328)</f>
        <v>0</v>
      </c>
      <c r="C328" s="298">
        <f t="shared" si="16"/>
        <v>1</v>
      </c>
      <c r="D328" s="298">
        <f t="shared" si="17"/>
        <v>11</v>
      </c>
      <c r="E328" s="302"/>
      <c r="F328" s="300">
        <f t="shared" si="15"/>
        <v>43059</v>
      </c>
      <c r="G328" s="301">
        <f>Plan!LQ15</f>
        <v>0</v>
      </c>
      <c r="H328" s="301">
        <f>Plan!LQ16</f>
        <v>0</v>
      </c>
      <c r="I328" s="301">
        <f>Plan!LQ17</f>
        <v>0</v>
      </c>
      <c r="J328" s="301">
        <f>Plan!LQ18</f>
        <v>0</v>
      </c>
      <c r="K328" s="301">
        <f>Plan!LQ19</f>
        <v>0</v>
      </c>
      <c r="L328" s="301">
        <f>Plan!LQ20</f>
        <v>0</v>
      </c>
      <c r="M328" s="301">
        <f>Plan!LQ21</f>
        <v>0</v>
      </c>
      <c r="N328" s="301">
        <f>Plan!LQ22</f>
        <v>0</v>
      </c>
      <c r="O328" s="301">
        <f>Plan!LQ23</f>
        <v>0</v>
      </c>
      <c r="P328" s="301">
        <f>Plan!LQ24</f>
        <v>0</v>
      </c>
      <c r="Q328" s="301">
        <f>Plan!LQ25</f>
        <v>0</v>
      </c>
      <c r="R328" s="301">
        <f>Plan!LQ26</f>
        <v>0</v>
      </c>
      <c r="S328" s="301">
        <f>Plan!LQ27</f>
        <v>0</v>
      </c>
      <c r="T328" s="301">
        <f>Plan!LQ28</f>
        <v>0</v>
      </c>
      <c r="U328" s="301">
        <f>Plan!LQ29</f>
        <v>0</v>
      </c>
      <c r="V328" s="301">
        <f>Plan!LQ30</f>
        <v>0</v>
      </c>
      <c r="W328" s="301">
        <f>Plan!LQ31</f>
        <v>0</v>
      </c>
      <c r="X328" s="301">
        <f>Plan!LQ32</f>
        <v>0</v>
      </c>
      <c r="Y328" s="301">
        <f>Plan!LQ33</f>
        <v>0</v>
      </c>
      <c r="Z328" s="301">
        <f>Plan!LQ34</f>
        <v>0</v>
      </c>
      <c r="AA328" s="301">
        <f>Plan!LQ35</f>
        <v>0</v>
      </c>
      <c r="AB328" s="301">
        <f>Plan!LQ36</f>
        <v>0</v>
      </c>
      <c r="AC328" s="301">
        <f>Plan!LQ37</f>
        <v>0</v>
      </c>
      <c r="AD328" s="301">
        <f>Plan!LQ38</f>
        <v>0</v>
      </c>
      <c r="AE328" s="301">
        <f>Plan!LQ39</f>
        <v>0</v>
      </c>
      <c r="AF328" s="301">
        <f>Plan!LQ40</f>
        <v>0</v>
      </c>
      <c r="AG328" s="301">
        <f>Plan!LQ41</f>
        <v>0</v>
      </c>
      <c r="AH328" s="301">
        <f>Plan!LQ42</f>
        <v>0</v>
      </c>
      <c r="AI328" s="301">
        <f>Plan!LQ43</f>
        <v>0</v>
      </c>
      <c r="AJ328" s="301">
        <f>Plan!LQ44</f>
        <v>0</v>
      </c>
      <c r="AK328" s="301">
        <f>Plan!LQ45</f>
        <v>0</v>
      </c>
      <c r="AL328" s="301">
        <f>Plan!LQ46</f>
        <v>0</v>
      </c>
      <c r="AM328" s="301">
        <f>Plan!LQ47</f>
        <v>0</v>
      </c>
      <c r="AN328" s="301">
        <f>Plan!LQ48</f>
        <v>0</v>
      </c>
      <c r="AO328" s="301">
        <f>Plan!LQ49</f>
        <v>0</v>
      </c>
      <c r="AP328" s="301">
        <f>Plan!LQ50</f>
        <v>0</v>
      </c>
      <c r="AQ328" s="301">
        <f>Plan!LQ51</f>
        <v>0</v>
      </c>
      <c r="AR328" s="301">
        <f>Plan!LQ52</f>
        <v>0</v>
      </c>
      <c r="AS328" s="301">
        <f>Plan!LQ53</f>
        <v>0</v>
      </c>
      <c r="AT328" s="301">
        <f>Plan!LQ54</f>
        <v>0</v>
      </c>
      <c r="AU328" s="301">
        <f>Plan!LQ55</f>
        <v>0</v>
      </c>
      <c r="AV328" s="301">
        <f>Plan!LQ56</f>
        <v>0</v>
      </c>
      <c r="AW328" s="301">
        <f>Plan!LQ57</f>
        <v>0</v>
      </c>
      <c r="AX328" s="301">
        <f>Plan!LQ58</f>
        <v>0</v>
      </c>
      <c r="AY328" s="301">
        <f>Plan!LQ59</f>
        <v>0</v>
      </c>
      <c r="AZ328" s="301">
        <f>Plan!LQ60</f>
        <v>0</v>
      </c>
      <c r="BA328" s="301">
        <f>Plan!LQ61</f>
        <v>0</v>
      </c>
      <c r="BB328" s="301">
        <f>Plan!LQ62</f>
        <v>0</v>
      </c>
      <c r="BC328" s="301">
        <f>Plan!LQ63</f>
        <v>0</v>
      </c>
      <c r="BD328" s="301">
        <f>Plan!LQ64</f>
        <v>0</v>
      </c>
    </row>
    <row r="329" spans="1:56" ht="6" customHeight="1" x14ac:dyDescent="0.25">
      <c r="A329"/>
      <c r="B329" s="297">
        <f>COUNTIF(Feiertage!$H$3:$H$164,F329)</f>
        <v>0</v>
      </c>
      <c r="C329" s="298">
        <f t="shared" si="16"/>
        <v>2</v>
      </c>
      <c r="D329" s="298">
        <f t="shared" si="17"/>
        <v>11</v>
      </c>
      <c r="E329" s="302"/>
      <c r="F329" s="300">
        <f t="shared" si="15"/>
        <v>43060</v>
      </c>
      <c r="G329" s="301">
        <f>Plan!LR15</f>
        <v>0</v>
      </c>
      <c r="H329" s="301">
        <f>Plan!LR16</f>
        <v>0</v>
      </c>
      <c r="I329" s="301">
        <f>Plan!LR17</f>
        <v>0</v>
      </c>
      <c r="J329" s="301">
        <f>Plan!LR18</f>
        <v>0</v>
      </c>
      <c r="K329" s="301">
        <f>Plan!LR19</f>
        <v>0</v>
      </c>
      <c r="L329" s="301">
        <f>Plan!LR20</f>
        <v>0</v>
      </c>
      <c r="M329" s="301">
        <f>Plan!LR21</f>
        <v>0</v>
      </c>
      <c r="N329" s="301">
        <f>Plan!LR22</f>
        <v>0</v>
      </c>
      <c r="O329" s="301">
        <f>Plan!LR23</f>
        <v>0</v>
      </c>
      <c r="P329" s="301">
        <f>Plan!LR24</f>
        <v>0</v>
      </c>
      <c r="Q329" s="301">
        <f>Plan!LR25</f>
        <v>0</v>
      </c>
      <c r="R329" s="301">
        <f>Plan!LR26</f>
        <v>0</v>
      </c>
      <c r="S329" s="301">
        <f>Plan!LR27</f>
        <v>0</v>
      </c>
      <c r="T329" s="301">
        <f>Plan!LR28</f>
        <v>0</v>
      </c>
      <c r="U329" s="301">
        <f>Plan!LR29</f>
        <v>0</v>
      </c>
      <c r="V329" s="301">
        <f>Plan!LR30</f>
        <v>0</v>
      </c>
      <c r="W329" s="301">
        <f>Plan!LR31</f>
        <v>0</v>
      </c>
      <c r="X329" s="301">
        <f>Plan!LR32</f>
        <v>0</v>
      </c>
      <c r="Y329" s="301">
        <f>Plan!LR33</f>
        <v>0</v>
      </c>
      <c r="Z329" s="301">
        <f>Plan!LR34</f>
        <v>0</v>
      </c>
      <c r="AA329" s="301">
        <f>Plan!LR35</f>
        <v>0</v>
      </c>
      <c r="AB329" s="301">
        <f>Plan!LR36</f>
        <v>0</v>
      </c>
      <c r="AC329" s="301">
        <f>Plan!LR37</f>
        <v>0</v>
      </c>
      <c r="AD329" s="301">
        <f>Plan!LR38</f>
        <v>0</v>
      </c>
      <c r="AE329" s="301">
        <f>Plan!LR39</f>
        <v>0</v>
      </c>
      <c r="AF329" s="301">
        <f>Plan!LR40</f>
        <v>0</v>
      </c>
      <c r="AG329" s="301">
        <f>Plan!LR41</f>
        <v>0</v>
      </c>
      <c r="AH329" s="301">
        <f>Plan!LR42</f>
        <v>0</v>
      </c>
      <c r="AI329" s="301">
        <f>Plan!LR43</f>
        <v>0</v>
      </c>
      <c r="AJ329" s="301">
        <f>Plan!LR44</f>
        <v>0</v>
      </c>
      <c r="AK329" s="301">
        <f>Plan!LR45</f>
        <v>0</v>
      </c>
      <c r="AL329" s="301">
        <f>Plan!LR46</f>
        <v>0</v>
      </c>
      <c r="AM329" s="301">
        <f>Plan!LR47</f>
        <v>0</v>
      </c>
      <c r="AN329" s="301">
        <f>Plan!LR48</f>
        <v>0</v>
      </c>
      <c r="AO329" s="301">
        <f>Plan!LR49</f>
        <v>0</v>
      </c>
      <c r="AP329" s="301">
        <f>Plan!LR50</f>
        <v>0</v>
      </c>
      <c r="AQ329" s="301">
        <f>Plan!LR51</f>
        <v>0</v>
      </c>
      <c r="AR329" s="301">
        <f>Plan!LR52</f>
        <v>0</v>
      </c>
      <c r="AS329" s="301">
        <f>Plan!LR53</f>
        <v>0</v>
      </c>
      <c r="AT329" s="301">
        <f>Plan!LR54</f>
        <v>0</v>
      </c>
      <c r="AU329" s="301">
        <f>Plan!LR55</f>
        <v>0</v>
      </c>
      <c r="AV329" s="301">
        <f>Plan!LR56</f>
        <v>0</v>
      </c>
      <c r="AW329" s="301">
        <f>Plan!LR57</f>
        <v>0</v>
      </c>
      <c r="AX329" s="301">
        <f>Plan!LR58</f>
        <v>0</v>
      </c>
      <c r="AY329" s="301">
        <f>Plan!LR59</f>
        <v>0</v>
      </c>
      <c r="AZ329" s="301">
        <f>Plan!LR60</f>
        <v>0</v>
      </c>
      <c r="BA329" s="301">
        <f>Plan!LR61</f>
        <v>0</v>
      </c>
      <c r="BB329" s="301">
        <f>Plan!LR62</f>
        <v>0</v>
      </c>
      <c r="BC329" s="301">
        <f>Plan!LR63</f>
        <v>0</v>
      </c>
      <c r="BD329" s="301">
        <f>Plan!LR64</f>
        <v>0</v>
      </c>
    </row>
    <row r="330" spans="1:56" ht="6" customHeight="1" x14ac:dyDescent="0.25">
      <c r="A330"/>
      <c r="B330" s="297">
        <f>COUNTIF(Feiertage!$H$3:$H$164,F330)</f>
        <v>1</v>
      </c>
      <c r="C330" s="298">
        <f t="shared" si="16"/>
        <v>3</v>
      </c>
      <c r="D330" s="298">
        <f t="shared" si="17"/>
        <v>11</v>
      </c>
      <c r="E330" s="302"/>
      <c r="F330" s="300">
        <f t="shared" si="15"/>
        <v>43061</v>
      </c>
      <c r="G330" s="301">
        <f>Plan!LS15</f>
        <v>0</v>
      </c>
      <c r="H330" s="301">
        <f>Plan!LS16</f>
        <v>0</v>
      </c>
      <c r="I330" s="301">
        <f>Plan!LS17</f>
        <v>0</v>
      </c>
      <c r="J330" s="301">
        <f>Plan!LS18</f>
        <v>0</v>
      </c>
      <c r="K330" s="301">
        <f>Plan!LS19</f>
        <v>0</v>
      </c>
      <c r="L330" s="301">
        <f>Plan!LS20</f>
        <v>0</v>
      </c>
      <c r="M330" s="301">
        <f>Plan!LS21</f>
        <v>0</v>
      </c>
      <c r="N330" s="301">
        <f>Plan!LS22</f>
        <v>0</v>
      </c>
      <c r="O330" s="301">
        <f>Plan!LS23</f>
        <v>0</v>
      </c>
      <c r="P330" s="301">
        <f>Plan!LS24</f>
        <v>0</v>
      </c>
      <c r="Q330" s="301">
        <f>Plan!LS25</f>
        <v>0</v>
      </c>
      <c r="R330" s="301">
        <f>Plan!LS26</f>
        <v>0</v>
      </c>
      <c r="S330" s="301">
        <f>Plan!LS27</f>
        <v>0</v>
      </c>
      <c r="T330" s="301">
        <f>Plan!LS28</f>
        <v>0</v>
      </c>
      <c r="U330" s="301">
        <f>Plan!LS29</f>
        <v>0</v>
      </c>
      <c r="V330" s="301">
        <f>Plan!LS30</f>
        <v>0</v>
      </c>
      <c r="W330" s="301">
        <f>Plan!LS31</f>
        <v>0</v>
      </c>
      <c r="X330" s="301">
        <f>Plan!LS32</f>
        <v>0</v>
      </c>
      <c r="Y330" s="301">
        <f>Plan!LS33</f>
        <v>0</v>
      </c>
      <c r="Z330" s="301">
        <f>Plan!LS34</f>
        <v>0</v>
      </c>
      <c r="AA330" s="301">
        <f>Plan!LS35</f>
        <v>0</v>
      </c>
      <c r="AB330" s="301">
        <f>Plan!LS36</f>
        <v>0</v>
      </c>
      <c r="AC330" s="301">
        <f>Plan!LS37</f>
        <v>0</v>
      </c>
      <c r="AD330" s="301">
        <f>Plan!LS38</f>
        <v>0</v>
      </c>
      <c r="AE330" s="301">
        <f>Plan!LS39</f>
        <v>0</v>
      </c>
      <c r="AF330" s="301">
        <f>Plan!LS40</f>
        <v>0</v>
      </c>
      <c r="AG330" s="301">
        <f>Plan!LS41</f>
        <v>0</v>
      </c>
      <c r="AH330" s="301">
        <f>Plan!LS42</f>
        <v>0</v>
      </c>
      <c r="AI330" s="301">
        <f>Plan!LS43</f>
        <v>0</v>
      </c>
      <c r="AJ330" s="301">
        <f>Plan!LS44</f>
        <v>0</v>
      </c>
      <c r="AK330" s="301">
        <f>Plan!LS45</f>
        <v>0</v>
      </c>
      <c r="AL330" s="301">
        <f>Plan!LS46</f>
        <v>0</v>
      </c>
      <c r="AM330" s="301">
        <f>Plan!LS47</f>
        <v>0</v>
      </c>
      <c r="AN330" s="301">
        <f>Plan!LS48</f>
        <v>0</v>
      </c>
      <c r="AO330" s="301">
        <f>Plan!LS49</f>
        <v>0</v>
      </c>
      <c r="AP330" s="301">
        <f>Plan!LS50</f>
        <v>0</v>
      </c>
      <c r="AQ330" s="301">
        <f>Plan!LS51</f>
        <v>0</v>
      </c>
      <c r="AR330" s="301">
        <f>Plan!LS52</f>
        <v>0</v>
      </c>
      <c r="AS330" s="301">
        <f>Plan!LS53</f>
        <v>0</v>
      </c>
      <c r="AT330" s="301">
        <f>Plan!LS54</f>
        <v>0</v>
      </c>
      <c r="AU330" s="301">
        <f>Plan!LS55</f>
        <v>0</v>
      </c>
      <c r="AV330" s="301">
        <f>Plan!LS56</f>
        <v>0</v>
      </c>
      <c r="AW330" s="301">
        <f>Plan!LS57</f>
        <v>0</v>
      </c>
      <c r="AX330" s="301">
        <f>Plan!LS58</f>
        <v>0</v>
      </c>
      <c r="AY330" s="301">
        <f>Plan!LS59</f>
        <v>0</v>
      </c>
      <c r="AZ330" s="301">
        <f>Plan!LS60</f>
        <v>0</v>
      </c>
      <c r="BA330" s="301">
        <f>Plan!LS61</f>
        <v>0</v>
      </c>
      <c r="BB330" s="301">
        <f>Plan!LS62</f>
        <v>0</v>
      </c>
      <c r="BC330" s="301">
        <f>Plan!LS63</f>
        <v>0</v>
      </c>
      <c r="BD330" s="301">
        <f>Plan!LS64</f>
        <v>0</v>
      </c>
    </row>
    <row r="331" spans="1:56" ht="6" customHeight="1" x14ac:dyDescent="0.25">
      <c r="A331"/>
      <c r="B331" s="297">
        <f>COUNTIF(Feiertage!$H$3:$H$164,F331)</f>
        <v>0</v>
      </c>
      <c r="C331" s="298">
        <f t="shared" si="16"/>
        <v>4</v>
      </c>
      <c r="D331" s="298">
        <f t="shared" si="17"/>
        <v>11</v>
      </c>
      <c r="E331" s="302"/>
      <c r="F331" s="300">
        <f t="shared" si="15"/>
        <v>43062</v>
      </c>
      <c r="G331" s="301">
        <f>Plan!LT15</f>
        <v>0</v>
      </c>
      <c r="H331" s="301">
        <f>Plan!LT16</f>
        <v>0</v>
      </c>
      <c r="I331" s="301">
        <f>Plan!LT17</f>
        <v>0</v>
      </c>
      <c r="J331" s="301">
        <f>Plan!LT18</f>
        <v>0</v>
      </c>
      <c r="K331" s="301">
        <f>Plan!LT19</f>
        <v>0</v>
      </c>
      <c r="L331" s="301">
        <f>Plan!LT20</f>
        <v>0</v>
      </c>
      <c r="M331" s="301">
        <f>Plan!LT21</f>
        <v>0</v>
      </c>
      <c r="N331" s="301">
        <f>Plan!LT22</f>
        <v>0</v>
      </c>
      <c r="O331" s="301">
        <f>Plan!LT23</f>
        <v>0</v>
      </c>
      <c r="P331" s="301">
        <f>Plan!LT24</f>
        <v>0</v>
      </c>
      <c r="Q331" s="301">
        <f>Plan!LT25</f>
        <v>0</v>
      </c>
      <c r="R331" s="301">
        <f>Plan!LT26</f>
        <v>0</v>
      </c>
      <c r="S331" s="301">
        <f>Plan!LT27</f>
        <v>0</v>
      </c>
      <c r="T331" s="301">
        <f>Plan!LT28</f>
        <v>0</v>
      </c>
      <c r="U331" s="301">
        <f>Plan!LT29</f>
        <v>0</v>
      </c>
      <c r="V331" s="301">
        <f>Plan!LT30</f>
        <v>0</v>
      </c>
      <c r="W331" s="301">
        <f>Plan!LT31</f>
        <v>0</v>
      </c>
      <c r="X331" s="301">
        <f>Plan!LT32</f>
        <v>0</v>
      </c>
      <c r="Y331" s="301">
        <f>Plan!LT33</f>
        <v>0</v>
      </c>
      <c r="Z331" s="301">
        <f>Plan!LT34</f>
        <v>0</v>
      </c>
      <c r="AA331" s="301">
        <f>Plan!LT35</f>
        <v>0</v>
      </c>
      <c r="AB331" s="301">
        <f>Plan!LT36</f>
        <v>0</v>
      </c>
      <c r="AC331" s="301">
        <f>Plan!LT37</f>
        <v>0</v>
      </c>
      <c r="AD331" s="301">
        <f>Plan!LT38</f>
        <v>0</v>
      </c>
      <c r="AE331" s="301">
        <f>Plan!LT39</f>
        <v>0</v>
      </c>
      <c r="AF331" s="301">
        <f>Plan!LT40</f>
        <v>0</v>
      </c>
      <c r="AG331" s="301">
        <f>Plan!LT41</f>
        <v>0</v>
      </c>
      <c r="AH331" s="301">
        <f>Plan!LT42</f>
        <v>0</v>
      </c>
      <c r="AI331" s="301">
        <f>Plan!LT43</f>
        <v>0</v>
      </c>
      <c r="AJ331" s="301">
        <f>Plan!LT44</f>
        <v>0</v>
      </c>
      <c r="AK331" s="301">
        <f>Plan!LT45</f>
        <v>0</v>
      </c>
      <c r="AL331" s="301">
        <f>Plan!LT46</f>
        <v>0</v>
      </c>
      <c r="AM331" s="301">
        <f>Plan!LT47</f>
        <v>0</v>
      </c>
      <c r="AN331" s="301">
        <f>Plan!LT48</f>
        <v>0</v>
      </c>
      <c r="AO331" s="301">
        <f>Plan!LT49</f>
        <v>0</v>
      </c>
      <c r="AP331" s="301">
        <f>Plan!LT50</f>
        <v>0</v>
      </c>
      <c r="AQ331" s="301">
        <f>Plan!LT51</f>
        <v>0</v>
      </c>
      <c r="AR331" s="301">
        <f>Plan!LT52</f>
        <v>0</v>
      </c>
      <c r="AS331" s="301">
        <f>Plan!LT53</f>
        <v>0</v>
      </c>
      <c r="AT331" s="301">
        <f>Plan!LT54</f>
        <v>0</v>
      </c>
      <c r="AU331" s="301">
        <f>Plan!LT55</f>
        <v>0</v>
      </c>
      <c r="AV331" s="301">
        <f>Plan!LT56</f>
        <v>0</v>
      </c>
      <c r="AW331" s="301">
        <f>Plan!LT57</f>
        <v>0</v>
      </c>
      <c r="AX331" s="301">
        <f>Plan!LT58</f>
        <v>0</v>
      </c>
      <c r="AY331" s="301">
        <f>Plan!LT59</f>
        <v>0</v>
      </c>
      <c r="AZ331" s="301">
        <f>Plan!LT60</f>
        <v>0</v>
      </c>
      <c r="BA331" s="301">
        <f>Plan!LT61</f>
        <v>0</v>
      </c>
      <c r="BB331" s="301">
        <f>Plan!LT62</f>
        <v>0</v>
      </c>
      <c r="BC331" s="301">
        <f>Plan!LT63</f>
        <v>0</v>
      </c>
      <c r="BD331" s="301">
        <f>Plan!LT64</f>
        <v>0</v>
      </c>
    </row>
    <row r="332" spans="1:56" ht="6" customHeight="1" x14ac:dyDescent="0.25">
      <c r="A332"/>
      <c r="B332" s="297">
        <f>COUNTIF(Feiertage!$H$3:$H$164,F332)</f>
        <v>0</v>
      </c>
      <c r="C332" s="298">
        <f t="shared" si="16"/>
        <v>5</v>
      </c>
      <c r="D332" s="298">
        <f t="shared" si="17"/>
        <v>11</v>
      </c>
      <c r="E332" s="302"/>
      <c r="F332" s="300">
        <f t="shared" si="15"/>
        <v>43063</v>
      </c>
      <c r="G332" s="301">
        <f>Plan!LU15</f>
        <v>0</v>
      </c>
      <c r="H332" s="301">
        <f>Plan!LU16</f>
        <v>0</v>
      </c>
      <c r="I332" s="301">
        <f>Plan!LU17</f>
        <v>0</v>
      </c>
      <c r="J332" s="301">
        <f>Plan!LU18</f>
        <v>0</v>
      </c>
      <c r="K332" s="301">
        <f>Plan!LU19</f>
        <v>0</v>
      </c>
      <c r="L332" s="301">
        <f>Plan!LU20</f>
        <v>0</v>
      </c>
      <c r="M332" s="301">
        <f>Plan!LU21</f>
        <v>0</v>
      </c>
      <c r="N332" s="301">
        <f>Plan!LU22</f>
        <v>0</v>
      </c>
      <c r="O332" s="301">
        <f>Plan!LU23</f>
        <v>0</v>
      </c>
      <c r="P332" s="301">
        <f>Plan!LU24</f>
        <v>0</v>
      </c>
      <c r="Q332" s="301">
        <f>Plan!LU25</f>
        <v>0</v>
      </c>
      <c r="R332" s="301">
        <f>Plan!LU26</f>
        <v>0</v>
      </c>
      <c r="S332" s="301">
        <f>Plan!LU27</f>
        <v>0</v>
      </c>
      <c r="T332" s="301">
        <f>Plan!LU28</f>
        <v>0</v>
      </c>
      <c r="U332" s="301">
        <f>Plan!LU29</f>
        <v>0</v>
      </c>
      <c r="V332" s="301">
        <f>Plan!LU30</f>
        <v>0</v>
      </c>
      <c r="W332" s="301">
        <f>Plan!LU31</f>
        <v>0</v>
      </c>
      <c r="X332" s="301">
        <f>Plan!LU32</f>
        <v>0</v>
      </c>
      <c r="Y332" s="301">
        <f>Plan!LU33</f>
        <v>0</v>
      </c>
      <c r="Z332" s="301">
        <f>Plan!LU34</f>
        <v>0</v>
      </c>
      <c r="AA332" s="301">
        <f>Plan!LU35</f>
        <v>0</v>
      </c>
      <c r="AB332" s="301">
        <f>Plan!LU36</f>
        <v>0</v>
      </c>
      <c r="AC332" s="301">
        <f>Plan!LU37</f>
        <v>0</v>
      </c>
      <c r="AD332" s="301">
        <f>Plan!LU38</f>
        <v>0</v>
      </c>
      <c r="AE332" s="301">
        <f>Plan!LU39</f>
        <v>0</v>
      </c>
      <c r="AF332" s="301">
        <f>Plan!LU40</f>
        <v>0</v>
      </c>
      <c r="AG332" s="301">
        <f>Plan!LU41</f>
        <v>0</v>
      </c>
      <c r="AH332" s="301">
        <f>Plan!LU42</f>
        <v>0</v>
      </c>
      <c r="AI332" s="301">
        <f>Plan!LU43</f>
        <v>0</v>
      </c>
      <c r="AJ332" s="301">
        <f>Plan!LU44</f>
        <v>0</v>
      </c>
      <c r="AK332" s="301">
        <f>Plan!LU45</f>
        <v>0</v>
      </c>
      <c r="AL332" s="301">
        <f>Plan!LU46</f>
        <v>0</v>
      </c>
      <c r="AM332" s="301">
        <f>Plan!LU47</f>
        <v>0</v>
      </c>
      <c r="AN332" s="301">
        <f>Plan!LU48</f>
        <v>0</v>
      </c>
      <c r="AO332" s="301">
        <f>Plan!LU49</f>
        <v>0</v>
      </c>
      <c r="AP332" s="301">
        <f>Plan!LU50</f>
        <v>0</v>
      </c>
      <c r="AQ332" s="301">
        <f>Plan!LU51</f>
        <v>0</v>
      </c>
      <c r="AR332" s="301">
        <f>Plan!LU52</f>
        <v>0</v>
      </c>
      <c r="AS332" s="301">
        <f>Plan!LU53</f>
        <v>0</v>
      </c>
      <c r="AT332" s="301">
        <f>Plan!LU54</f>
        <v>0</v>
      </c>
      <c r="AU332" s="301">
        <f>Plan!LU55</f>
        <v>0</v>
      </c>
      <c r="AV332" s="301">
        <f>Plan!LU56</f>
        <v>0</v>
      </c>
      <c r="AW332" s="301">
        <f>Plan!LU57</f>
        <v>0</v>
      </c>
      <c r="AX332" s="301">
        <f>Plan!LU58</f>
        <v>0</v>
      </c>
      <c r="AY332" s="301">
        <f>Plan!LU59</f>
        <v>0</v>
      </c>
      <c r="AZ332" s="301">
        <f>Plan!LU60</f>
        <v>0</v>
      </c>
      <c r="BA332" s="301">
        <f>Plan!LU61</f>
        <v>0</v>
      </c>
      <c r="BB332" s="301">
        <f>Plan!LU62</f>
        <v>0</v>
      </c>
      <c r="BC332" s="301">
        <f>Plan!LU63</f>
        <v>0</v>
      </c>
      <c r="BD332" s="301">
        <f>Plan!LU64</f>
        <v>0</v>
      </c>
    </row>
    <row r="333" spans="1:56" ht="6" customHeight="1" x14ac:dyDescent="0.25">
      <c r="A333"/>
      <c r="B333" s="297">
        <f>COUNTIF(Feiertage!$H$3:$H$164,F333)</f>
        <v>0</v>
      </c>
      <c r="C333" s="298">
        <f t="shared" si="16"/>
        <v>6</v>
      </c>
      <c r="D333" s="298">
        <f t="shared" si="17"/>
        <v>11</v>
      </c>
      <c r="E333" s="302"/>
      <c r="F333" s="300">
        <f t="shared" si="15"/>
        <v>43064</v>
      </c>
      <c r="G333" s="301">
        <f>Plan!LV15</f>
        <v>0</v>
      </c>
      <c r="H333" s="301">
        <f>Plan!LV16</f>
        <v>0</v>
      </c>
      <c r="I333" s="301">
        <f>Plan!LV17</f>
        <v>0</v>
      </c>
      <c r="J333" s="301">
        <f>Plan!LV18</f>
        <v>0</v>
      </c>
      <c r="K333" s="301">
        <f>Plan!LV19</f>
        <v>0</v>
      </c>
      <c r="L333" s="301">
        <f>Plan!LV20</f>
        <v>0</v>
      </c>
      <c r="M333" s="301">
        <f>Plan!LV21</f>
        <v>0</v>
      </c>
      <c r="N333" s="301">
        <f>Plan!LV22</f>
        <v>0</v>
      </c>
      <c r="O333" s="301">
        <f>Plan!LV23</f>
        <v>0</v>
      </c>
      <c r="P333" s="301">
        <f>Plan!LV24</f>
        <v>0</v>
      </c>
      <c r="Q333" s="301">
        <f>Plan!LV25</f>
        <v>0</v>
      </c>
      <c r="R333" s="301">
        <f>Plan!LV26</f>
        <v>0</v>
      </c>
      <c r="S333" s="301">
        <f>Plan!LV27</f>
        <v>0</v>
      </c>
      <c r="T333" s="301">
        <f>Plan!LV28</f>
        <v>0</v>
      </c>
      <c r="U333" s="301">
        <f>Plan!LV29</f>
        <v>0</v>
      </c>
      <c r="V333" s="301">
        <f>Plan!LV30</f>
        <v>0</v>
      </c>
      <c r="W333" s="301">
        <f>Plan!LV31</f>
        <v>0</v>
      </c>
      <c r="X333" s="301">
        <f>Plan!LV32</f>
        <v>0</v>
      </c>
      <c r="Y333" s="301">
        <f>Plan!LV33</f>
        <v>0</v>
      </c>
      <c r="Z333" s="301">
        <f>Plan!LV34</f>
        <v>0</v>
      </c>
      <c r="AA333" s="301">
        <f>Plan!LV35</f>
        <v>0</v>
      </c>
      <c r="AB333" s="301">
        <f>Plan!LV36</f>
        <v>0</v>
      </c>
      <c r="AC333" s="301">
        <f>Plan!LV37</f>
        <v>0</v>
      </c>
      <c r="AD333" s="301">
        <f>Plan!LV38</f>
        <v>0</v>
      </c>
      <c r="AE333" s="301">
        <f>Plan!LV39</f>
        <v>0</v>
      </c>
      <c r="AF333" s="301">
        <f>Plan!LV40</f>
        <v>0</v>
      </c>
      <c r="AG333" s="301">
        <f>Plan!LV41</f>
        <v>0</v>
      </c>
      <c r="AH333" s="301">
        <f>Plan!LV42</f>
        <v>0</v>
      </c>
      <c r="AI333" s="301">
        <f>Plan!LV43</f>
        <v>0</v>
      </c>
      <c r="AJ333" s="301">
        <f>Plan!LV44</f>
        <v>0</v>
      </c>
      <c r="AK333" s="301">
        <f>Plan!LV45</f>
        <v>0</v>
      </c>
      <c r="AL333" s="301">
        <f>Plan!LV46</f>
        <v>0</v>
      </c>
      <c r="AM333" s="301">
        <f>Plan!LV47</f>
        <v>0</v>
      </c>
      <c r="AN333" s="301">
        <f>Plan!LV48</f>
        <v>0</v>
      </c>
      <c r="AO333" s="301">
        <f>Plan!LV49</f>
        <v>0</v>
      </c>
      <c r="AP333" s="301">
        <f>Plan!LV50</f>
        <v>0</v>
      </c>
      <c r="AQ333" s="301">
        <f>Plan!LV51</f>
        <v>0</v>
      </c>
      <c r="AR333" s="301">
        <f>Plan!LV52</f>
        <v>0</v>
      </c>
      <c r="AS333" s="301">
        <f>Plan!LV53</f>
        <v>0</v>
      </c>
      <c r="AT333" s="301">
        <f>Plan!LV54</f>
        <v>0</v>
      </c>
      <c r="AU333" s="301">
        <f>Plan!LV55</f>
        <v>0</v>
      </c>
      <c r="AV333" s="301">
        <f>Plan!LV56</f>
        <v>0</v>
      </c>
      <c r="AW333" s="301">
        <f>Plan!LV57</f>
        <v>0</v>
      </c>
      <c r="AX333" s="301">
        <f>Plan!LV58</f>
        <v>0</v>
      </c>
      <c r="AY333" s="301">
        <f>Plan!LV59</f>
        <v>0</v>
      </c>
      <c r="AZ333" s="301">
        <f>Plan!LV60</f>
        <v>0</v>
      </c>
      <c r="BA333" s="301">
        <f>Plan!LV61</f>
        <v>0</v>
      </c>
      <c r="BB333" s="301">
        <f>Plan!LV62</f>
        <v>0</v>
      </c>
      <c r="BC333" s="301">
        <f>Plan!LV63</f>
        <v>0</v>
      </c>
      <c r="BD333" s="301">
        <f>Plan!LV64</f>
        <v>0</v>
      </c>
    </row>
    <row r="334" spans="1:56" ht="6" customHeight="1" x14ac:dyDescent="0.25">
      <c r="A334"/>
      <c r="B334" s="297">
        <f>COUNTIF(Feiertage!$H$3:$H$164,F334)</f>
        <v>0</v>
      </c>
      <c r="C334" s="298">
        <f t="shared" si="16"/>
        <v>7</v>
      </c>
      <c r="D334" s="298">
        <f t="shared" si="17"/>
        <v>11</v>
      </c>
      <c r="E334" s="302"/>
      <c r="F334" s="300">
        <f t="shared" si="15"/>
        <v>43065</v>
      </c>
      <c r="G334" s="301">
        <f>Plan!LW15</f>
        <v>0</v>
      </c>
      <c r="H334" s="301">
        <f>Plan!LW16</f>
        <v>0</v>
      </c>
      <c r="I334" s="301">
        <f>Plan!LW17</f>
        <v>0</v>
      </c>
      <c r="J334" s="301">
        <f>Plan!LW18</f>
        <v>0</v>
      </c>
      <c r="K334" s="301">
        <f>Plan!LW19</f>
        <v>0</v>
      </c>
      <c r="L334" s="301">
        <f>Plan!LW20</f>
        <v>0</v>
      </c>
      <c r="M334" s="301">
        <f>Plan!LW21</f>
        <v>0</v>
      </c>
      <c r="N334" s="301">
        <f>Plan!LW22</f>
        <v>0</v>
      </c>
      <c r="O334" s="301">
        <f>Plan!LW23</f>
        <v>0</v>
      </c>
      <c r="P334" s="301">
        <f>Plan!LW24</f>
        <v>0</v>
      </c>
      <c r="Q334" s="301">
        <f>Plan!LW25</f>
        <v>0</v>
      </c>
      <c r="R334" s="301">
        <f>Plan!LW26</f>
        <v>0</v>
      </c>
      <c r="S334" s="301">
        <f>Plan!LW27</f>
        <v>0</v>
      </c>
      <c r="T334" s="301">
        <f>Plan!LW28</f>
        <v>0</v>
      </c>
      <c r="U334" s="301">
        <f>Plan!LW29</f>
        <v>0</v>
      </c>
      <c r="V334" s="301">
        <f>Plan!LW30</f>
        <v>0</v>
      </c>
      <c r="W334" s="301">
        <f>Plan!LW31</f>
        <v>0</v>
      </c>
      <c r="X334" s="301">
        <f>Plan!LW32</f>
        <v>0</v>
      </c>
      <c r="Y334" s="301">
        <f>Plan!LW33</f>
        <v>0</v>
      </c>
      <c r="Z334" s="301">
        <f>Plan!LW34</f>
        <v>0</v>
      </c>
      <c r="AA334" s="301">
        <f>Plan!LW35</f>
        <v>0</v>
      </c>
      <c r="AB334" s="301">
        <f>Plan!LW36</f>
        <v>0</v>
      </c>
      <c r="AC334" s="301">
        <f>Plan!LW37</f>
        <v>0</v>
      </c>
      <c r="AD334" s="301">
        <f>Plan!LW38</f>
        <v>0</v>
      </c>
      <c r="AE334" s="301">
        <f>Plan!LW39</f>
        <v>0</v>
      </c>
      <c r="AF334" s="301">
        <f>Plan!LW40</f>
        <v>0</v>
      </c>
      <c r="AG334" s="301">
        <f>Plan!LW41</f>
        <v>0</v>
      </c>
      <c r="AH334" s="301">
        <f>Plan!LW42</f>
        <v>0</v>
      </c>
      <c r="AI334" s="301">
        <f>Plan!LW43</f>
        <v>0</v>
      </c>
      <c r="AJ334" s="301">
        <f>Plan!LW44</f>
        <v>0</v>
      </c>
      <c r="AK334" s="301">
        <f>Plan!LW45</f>
        <v>0</v>
      </c>
      <c r="AL334" s="301">
        <f>Plan!LW46</f>
        <v>0</v>
      </c>
      <c r="AM334" s="301">
        <f>Plan!LW47</f>
        <v>0</v>
      </c>
      <c r="AN334" s="301">
        <f>Plan!LW48</f>
        <v>0</v>
      </c>
      <c r="AO334" s="301">
        <f>Plan!LW49</f>
        <v>0</v>
      </c>
      <c r="AP334" s="301">
        <f>Plan!LW50</f>
        <v>0</v>
      </c>
      <c r="AQ334" s="301">
        <f>Plan!LW51</f>
        <v>0</v>
      </c>
      <c r="AR334" s="301">
        <f>Plan!LW52</f>
        <v>0</v>
      </c>
      <c r="AS334" s="301">
        <f>Plan!LW53</f>
        <v>0</v>
      </c>
      <c r="AT334" s="301">
        <f>Plan!LW54</f>
        <v>0</v>
      </c>
      <c r="AU334" s="301">
        <f>Plan!LW55</f>
        <v>0</v>
      </c>
      <c r="AV334" s="301">
        <f>Plan!LW56</f>
        <v>0</v>
      </c>
      <c r="AW334" s="301">
        <f>Plan!LW57</f>
        <v>0</v>
      </c>
      <c r="AX334" s="301">
        <f>Plan!LW58</f>
        <v>0</v>
      </c>
      <c r="AY334" s="301">
        <f>Plan!LW59</f>
        <v>0</v>
      </c>
      <c r="AZ334" s="301">
        <f>Plan!LW60</f>
        <v>0</v>
      </c>
      <c r="BA334" s="301">
        <f>Plan!LW61</f>
        <v>0</v>
      </c>
      <c r="BB334" s="301">
        <f>Plan!LW62</f>
        <v>0</v>
      </c>
      <c r="BC334" s="301">
        <f>Plan!LW63</f>
        <v>0</v>
      </c>
      <c r="BD334" s="301">
        <f>Plan!LW64</f>
        <v>0</v>
      </c>
    </row>
    <row r="335" spans="1:56" ht="6" customHeight="1" x14ac:dyDescent="0.25">
      <c r="A335"/>
      <c r="B335" s="297">
        <f>COUNTIF(Feiertage!$H$3:$H$164,F335)</f>
        <v>0</v>
      </c>
      <c r="C335" s="298">
        <f t="shared" si="16"/>
        <v>1</v>
      </c>
      <c r="D335" s="298">
        <f t="shared" si="17"/>
        <v>11</v>
      </c>
      <c r="E335" s="302"/>
      <c r="F335" s="300">
        <f t="shared" si="15"/>
        <v>43066</v>
      </c>
      <c r="G335" s="301">
        <f>Plan!LX15</f>
        <v>0</v>
      </c>
      <c r="H335" s="301">
        <f>Plan!LX16</f>
        <v>0</v>
      </c>
      <c r="I335" s="301">
        <f>Plan!LX17</f>
        <v>0</v>
      </c>
      <c r="J335" s="301">
        <f>Plan!LX18</f>
        <v>0</v>
      </c>
      <c r="K335" s="301">
        <f>Plan!LX19</f>
        <v>0</v>
      </c>
      <c r="L335" s="301">
        <f>Plan!LX20</f>
        <v>0</v>
      </c>
      <c r="M335" s="301">
        <f>Plan!LX21</f>
        <v>0</v>
      </c>
      <c r="N335" s="301">
        <f>Plan!LX22</f>
        <v>0</v>
      </c>
      <c r="O335" s="301">
        <f>Plan!LX23</f>
        <v>0</v>
      </c>
      <c r="P335" s="301">
        <f>Plan!LX24</f>
        <v>0</v>
      </c>
      <c r="Q335" s="301">
        <f>Plan!LX25</f>
        <v>0</v>
      </c>
      <c r="R335" s="301">
        <f>Plan!LX26</f>
        <v>0</v>
      </c>
      <c r="S335" s="301">
        <f>Plan!LX27</f>
        <v>0</v>
      </c>
      <c r="T335" s="301">
        <f>Plan!LX28</f>
        <v>0</v>
      </c>
      <c r="U335" s="301">
        <f>Plan!LX29</f>
        <v>0</v>
      </c>
      <c r="V335" s="301">
        <f>Plan!LX30</f>
        <v>0</v>
      </c>
      <c r="W335" s="301">
        <f>Plan!LX31</f>
        <v>0</v>
      </c>
      <c r="X335" s="301">
        <f>Plan!LX32</f>
        <v>0</v>
      </c>
      <c r="Y335" s="301">
        <f>Plan!LX33</f>
        <v>0</v>
      </c>
      <c r="Z335" s="301">
        <f>Plan!LX34</f>
        <v>0</v>
      </c>
      <c r="AA335" s="301">
        <f>Plan!LX35</f>
        <v>0</v>
      </c>
      <c r="AB335" s="301">
        <f>Plan!LX36</f>
        <v>0</v>
      </c>
      <c r="AC335" s="301">
        <f>Plan!LX37</f>
        <v>0</v>
      </c>
      <c r="AD335" s="301">
        <f>Plan!LX38</f>
        <v>0</v>
      </c>
      <c r="AE335" s="301">
        <f>Plan!LX39</f>
        <v>0</v>
      </c>
      <c r="AF335" s="301">
        <f>Plan!LX40</f>
        <v>0</v>
      </c>
      <c r="AG335" s="301">
        <f>Plan!LX41</f>
        <v>0</v>
      </c>
      <c r="AH335" s="301">
        <f>Plan!LX42</f>
        <v>0</v>
      </c>
      <c r="AI335" s="301">
        <f>Plan!LX43</f>
        <v>0</v>
      </c>
      <c r="AJ335" s="301">
        <f>Plan!LX44</f>
        <v>0</v>
      </c>
      <c r="AK335" s="301">
        <f>Plan!LX45</f>
        <v>0</v>
      </c>
      <c r="AL335" s="301">
        <f>Plan!LX46</f>
        <v>0</v>
      </c>
      <c r="AM335" s="301">
        <f>Plan!LX47</f>
        <v>0</v>
      </c>
      <c r="AN335" s="301">
        <f>Plan!LX48</f>
        <v>0</v>
      </c>
      <c r="AO335" s="301">
        <f>Plan!LX49</f>
        <v>0</v>
      </c>
      <c r="AP335" s="301">
        <f>Plan!LX50</f>
        <v>0</v>
      </c>
      <c r="AQ335" s="301">
        <f>Plan!LX51</f>
        <v>0</v>
      </c>
      <c r="AR335" s="301">
        <f>Plan!LX52</f>
        <v>0</v>
      </c>
      <c r="AS335" s="301">
        <f>Plan!LX53</f>
        <v>0</v>
      </c>
      <c r="AT335" s="301">
        <f>Plan!LX54</f>
        <v>0</v>
      </c>
      <c r="AU335" s="301">
        <f>Plan!LX55</f>
        <v>0</v>
      </c>
      <c r="AV335" s="301">
        <f>Plan!LX56</f>
        <v>0</v>
      </c>
      <c r="AW335" s="301">
        <f>Plan!LX57</f>
        <v>0</v>
      </c>
      <c r="AX335" s="301">
        <f>Plan!LX58</f>
        <v>0</v>
      </c>
      <c r="AY335" s="301">
        <f>Plan!LX59</f>
        <v>0</v>
      </c>
      <c r="AZ335" s="301">
        <f>Plan!LX60</f>
        <v>0</v>
      </c>
      <c r="BA335" s="301">
        <f>Plan!LX61</f>
        <v>0</v>
      </c>
      <c r="BB335" s="301">
        <f>Plan!LX62</f>
        <v>0</v>
      </c>
      <c r="BC335" s="301">
        <f>Plan!LX63</f>
        <v>0</v>
      </c>
      <c r="BD335" s="301">
        <f>Plan!LX64</f>
        <v>0</v>
      </c>
    </row>
    <row r="336" spans="1:56" ht="6" customHeight="1" x14ac:dyDescent="0.25">
      <c r="A336"/>
      <c r="B336" s="297">
        <f>COUNTIF(Feiertage!$H$3:$H$164,F336)</f>
        <v>0</v>
      </c>
      <c r="C336" s="298">
        <f t="shared" si="16"/>
        <v>2</v>
      </c>
      <c r="D336" s="298">
        <f t="shared" si="17"/>
        <v>11</v>
      </c>
      <c r="E336" s="302"/>
      <c r="F336" s="300">
        <f t="shared" si="15"/>
        <v>43067</v>
      </c>
      <c r="G336" s="301">
        <f>Plan!LY15</f>
        <v>0</v>
      </c>
      <c r="H336" s="301">
        <f>Plan!LY16</f>
        <v>0</v>
      </c>
      <c r="I336" s="301">
        <f>Plan!LY17</f>
        <v>0</v>
      </c>
      <c r="J336" s="301">
        <f>Plan!LY18</f>
        <v>0</v>
      </c>
      <c r="K336" s="301">
        <f>Plan!LY19</f>
        <v>0</v>
      </c>
      <c r="L336" s="301">
        <f>Plan!LY20</f>
        <v>0</v>
      </c>
      <c r="M336" s="301">
        <f>Plan!LY21</f>
        <v>0</v>
      </c>
      <c r="N336" s="301">
        <f>Plan!LY22</f>
        <v>0</v>
      </c>
      <c r="O336" s="301">
        <f>Plan!LY23</f>
        <v>0</v>
      </c>
      <c r="P336" s="301">
        <f>Plan!LY24</f>
        <v>0</v>
      </c>
      <c r="Q336" s="301">
        <f>Plan!LY25</f>
        <v>0</v>
      </c>
      <c r="R336" s="301">
        <f>Plan!LY26</f>
        <v>0</v>
      </c>
      <c r="S336" s="301">
        <f>Plan!LY27</f>
        <v>0</v>
      </c>
      <c r="T336" s="301">
        <f>Plan!LY28</f>
        <v>0</v>
      </c>
      <c r="U336" s="301">
        <f>Plan!LY29</f>
        <v>0</v>
      </c>
      <c r="V336" s="301">
        <f>Plan!LY30</f>
        <v>0</v>
      </c>
      <c r="W336" s="301">
        <f>Plan!LY31</f>
        <v>0</v>
      </c>
      <c r="X336" s="301">
        <f>Plan!LY32</f>
        <v>0</v>
      </c>
      <c r="Y336" s="301">
        <f>Plan!LY33</f>
        <v>0</v>
      </c>
      <c r="Z336" s="301">
        <f>Plan!LY34</f>
        <v>0</v>
      </c>
      <c r="AA336" s="301">
        <f>Plan!LY35</f>
        <v>0</v>
      </c>
      <c r="AB336" s="301">
        <f>Plan!LY36</f>
        <v>0</v>
      </c>
      <c r="AC336" s="301">
        <f>Plan!LY37</f>
        <v>0</v>
      </c>
      <c r="AD336" s="301">
        <f>Plan!LY38</f>
        <v>0</v>
      </c>
      <c r="AE336" s="301">
        <f>Plan!LY39</f>
        <v>0</v>
      </c>
      <c r="AF336" s="301">
        <f>Plan!LY40</f>
        <v>0</v>
      </c>
      <c r="AG336" s="301">
        <f>Plan!LY41</f>
        <v>0</v>
      </c>
      <c r="AH336" s="301">
        <f>Plan!LY42</f>
        <v>0</v>
      </c>
      <c r="AI336" s="301">
        <f>Plan!LY43</f>
        <v>0</v>
      </c>
      <c r="AJ336" s="301">
        <f>Plan!LY44</f>
        <v>0</v>
      </c>
      <c r="AK336" s="301">
        <f>Plan!LY45</f>
        <v>0</v>
      </c>
      <c r="AL336" s="301">
        <f>Plan!LY46</f>
        <v>0</v>
      </c>
      <c r="AM336" s="301">
        <f>Plan!LY47</f>
        <v>0</v>
      </c>
      <c r="AN336" s="301">
        <f>Plan!LY48</f>
        <v>0</v>
      </c>
      <c r="AO336" s="301">
        <f>Plan!LY49</f>
        <v>0</v>
      </c>
      <c r="AP336" s="301">
        <f>Plan!LY50</f>
        <v>0</v>
      </c>
      <c r="AQ336" s="301">
        <f>Plan!LY51</f>
        <v>0</v>
      </c>
      <c r="AR336" s="301">
        <f>Plan!LY52</f>
        <v>0</v>
      </c>
      <c r="AS336" s="301">
        <f>Plan!LY53</f>
        <v>0</v>
      </c>
      <c r="AT336" s="301">
        <f>Plan!LY54</f>
        <v>0</v>
      </c>
      <c r="AU336" s="301">
        <f>Plan!LY55</f>
        <v>0</v>
      </c>
      <c r="AV336" s="301">
        <f>Plan!LY56</f>
        <v>0</v>
      </c>
      <c r="AW336" s="301">
        <f>Plan!LY57</f>
        <v>0</v>
      </c>
      <c r="AX336" s="301">
        <f>Plan!LY58</f>
        <v>0</v>
      </c>
      <c r="AY336" s="301">
        <f>Plan!LY59</f>
        <v>0</v>
      </c>
      <c r="AZ336" s="301">
        <f>Plan!LY60</f>
        <v>0</v>
      </c>
      <c r="BA336" s="301">
        <f>Plan!LY61</f>
        <v>0</v>
      </c>
      <c r="BB336" s="301">
        <f>Plan!LY62</f>
        <v>0</v>
      </c>
      <c r="BC336" s="301">
        <f>Plan!LY63</f>
        <v>0</v>
      </c>
      <c r="BD336" s="301">
        <f>Plan!LY64</f>
        <v>0</v>
      </c>
    </row>
    <row r="337" spans="1:56" ht="6" customHeight="1" x14ac:dyDescent="0.25">
      <c r="A337"/>
      <c r="B337" s="297">
        <f>COUNTIF(Feiertage!$H$3:$H$164,F337)</f>
        <v>0</v>
      </c>
      <c r="C337" s="298">
        <f t="shared" si="16"/>
        <v>3</v>
      </c>
      <c r="D337" s="298">
        <f t="shared" si="17"/>
        <v>11</v>
      </c>
      <c r="E337" s="302"/>
      <c r="F337" s="300">
        <f t="shared" si="15"/>
        <v>43068</v>
      </c>
      <c r="G337" s="301">
        <f>Plan!LZ15</f>
        <v>0</v>
      </c>
      <c r="H337" s="301">
        <f>Plan!LZ16</f>
        <v>0</v>
      </c>
      <c r="I337" s="301">
        <f>Plan!LZ17</f>
        <v>0</v>
      </c>
      <c r="J337" s="301">
        <f>Plan!LZ18</f>
        <v>0</v>
      </c>
      <c r="K337" s="301">
        <f>Plan!LZ19</f>
        <v>0</v>
      </c>
      <c r="L337" s="301">
        <f>Plan!LZ20</f>
        <v>0</v>
      </c>
      <c r="M337" s="301">
        <f>Plan!LZ21</f>
        <v>0</v>
      </c>
      <c r="N337" s="301">
        <f>Plan!LZ22</f>
        <v>0</v>
      </c>
      <c r="O337" s="301">
        <f>Plan!LZ23</f>
        <v>0</v>
      </c>
      <c r="P337" s="301">
        <f>Plan!LZ24</f>
        <v>0</v>
      </c>
      <c r="Q337" s="301">
        <f>Plan!LZ25</f>
        <v>0</v>
      </c>
      <c r="R337" s="301">
        <f>Plan!LZ26</f>
        <v>0</v>
      </c>
      <c r="S337" s="301">
        <f>Plan!LZ27</f>
        <v>0</v>
      </c>
      <c r="T337" s="301">
        <f>Plan!LZ28</f>
        <v>0</v>
      </c>
      <c r="U337" s="301">
        <f>Plan!LZ29</f>
        <v>0</v>
      </c>
      <c r="V337" s="301">
        <f>Plan!LZ30</f>
        <v>0</v>
      </c>
      <c r="W337" s="301">
        <f>Plan!LZ31</f>
        <v>0</v>
      </c>
      <c r="X337" s="301">
        <f>Plan!LZ32</f>
        <v>0</v>
      </c>
      <c r="Y337" s="301">
        <f>Plan!LZ33</f>
        <v>0</v>
      </c>
      <c r="Z337" s="301">
        <f>Plan!LZ34</f>
        <v>0</v>
      </c>
      <c r="AA337" s="301">
        <f>Plan!LZ35</f>
        <v>0</v>
      </c>
      <c r="AB337" s="301">
        <f>Plan!LZ36</f>
        <v>0</v>
      </c>
      <c r="AC337" s="301">
        <f>Plan!LZ37</f>
        <v>0</v>
      </c>
      <c r="AD337" s="301">
        <f>Plan!LZ38</f>
        <v>0</v>
      </c>
      <c r="AE337" s="301">
        <f>Plan!LZ39</f>
        <v>0</v>
      </c>
      <c r="AF337" s="301">
        <f>Plan!LZ40</f>
        <v>0</v>
      </c>
      <c r="AG337" s="301">
        <f>Plan!LZ41</f>
        <v>0</v>
      </c>
      <c r="AH337" s="301">
        <f>Plan!LZ42</f>
        <v>0</v>
      </c>
      <c r="AI337" s="301">
        <f>Plan!LZ43</f>
        <v>0</v>
      </c>
      <c r="AJ337" s="301">
        <f>Plan!LZ44</f>
        <v>0</v>
      </c>
      <c r="AK337" s="301">
        <f>Plan!LZ45</f>
        <v>0</v>
      </c>
      <c r="AL337" s="301">
        <f>Plan!LZ46</f>
        <v>0</v>
      </c>
      <c r="AM337" s="301">
        <f>Plan!LZ47</f>
        <v>0</v>
      </c>
      <c r="AN337" s="301">
        <f>Plan!LZ48</f>
        <v>0</v>
      </c>
      <c r="AO337" s="301">
        <f>Plan!LZ49</f>
        <v>0</v>
      </c>
      <c r="AP337" s="301">
        <f>Plan!LZ50</f>
        <v>0</v>
      </c>
      <c r="AQ337" s="301">
        <f>Plan!LZ51</f>
        <v>0</v>
      </c>
      <c r="AR337" s="301">
        <f>Plan!LZ52</f>
        <v>0</v>
      </c>
      <c r="AS337" s="301">
        <f>Plan!LZ53</f>
        <v>0</v>
      </c>
      <c r="AT337" s="301">
        <f>Plan!LZ54</f>
        <v>0</v>
      </c>
      <c r="AU337" s="301">
        <f>Plan!LZ55</f>
        <v>0</v>
      </c>
      <c r="AV337" s="301">
        <f>Plan!LZ56</f>
        <v>0</v>
      </c>
      <c r="AW337" s="301">
        <f>Plan!LZ57</f>
        <v>0</v>
      </c>
      <c r="AX337" s="301">
        <f>Plan!LZ58</f>
        <v>0</v>
      </c>
      <c r="AY337" s="301">
        <f>Plan!LZ59</f>
        <v>0</v>
      </c>
      <c r="AZ337" s="301">
        <f>Plan!LZ60</f>
        <v>0</v>
      </c>
      <c r="BA337" s="301">
        <f>Plan!LZ61</f>
        <v>0</v>
      </c>
      <c r="BB337" s="301">
        <f>Plan!LZ62</f>
        <v>0</v>
      </c>
      <c r="BC337" s="301">
        <f>Plan!LZ63</f>
        <v>0</v>
      </c>
      <c r="BD337" s="301">
        <f>Plan!LZ64</f>
        <v>0</v>
      </c>
    </row>
    <row r="338" spans="1:56" ht="6" customHeight="1" x14ac:dyDescent="0.25">
      <c r="A338"/>
      <c r="B338" s="297">
        <f>COUNTIF(Feiertage!$H$3:$H$164,F338)</f>
        <v>0</v>
      </c>
      <c r="C338" s="298">
        <f t="shared" si="16"/>
        <v>4</v>
      </c>
      <c r="D338" s="298">
        <f t="shared" si="17"/>
        <v>11</v>
      </c>
      <c r="E338" s="302"/>
      <c r="F338" s="300">
        <f t="shared" si="15"/>
        <v>43069</v>
      </c>
      <c r="G338" s="301">
        <f>Plan!MA15</f>
        <v>0</v>
      </c>
      <c r="H338" s="301">
        <f>Plan!MA16</f>
        <v>0</v>
      </c>
      <c r="I338" s="301">
        <f>Plan!MA17</f>
        <v>0</v>
      </c>
      <c r="J338" s="301">
        <f>Plan!MA18</f>
        <v>0</v>
      </c>
      <c r="K338" s="301">
        <f>Plan!MA19</f>
        <v>0</v>
      </c>
      <c r="L338" s="301">
        <f>Plan!MA20</f>
        <v>0</v>
      </c>
      <c r="M338" s="301">
        <f>Plan!MA21</f>
        <v>0</v>
      </c>
      <c r="N338" s="301">
        <f>Plan!MA22</f>
        <v>0</v>
      </c>
      <c r="O338" s="301">
        <f>Plan!MA23</f>
        <v>0</v>
      </c>
      <c r="P338" s="301">
        <f>Plan!MA24</f>
        <v>0</v>
      </c>
      <c r="Q338" s="301">
        <f>Plan!MA25</f>
        <v>0</v>
      </c>
      <c r="R338" s="301">
        <f>Plan!MA26</f>
        <v>0</v>
      </c>
      <c r="S338" s="301">
        <f>Plan!MA27</f>
        <v>0</v>
      </c>
      <c r="T338" s="301">
        <f>Plan!MA28</f>
        <v>0</v>
      </c>
      <c r="U338" s="301">
        <f>Plan!MA29</f>
        <v>0</v>
      </c>
      <c r="V338" s="301">
        <f>Plan!MA30</f>
        <v>0</v>
      </c>
      <c r="W338" s="301">
        <f>Plan!MA31</f>
        <v>0</v>
      </c>
      <c r="X338" s="301">
        <f>Plan!MA32</f>
        <v>0</v>
      </c>
      <c r="Y338" s="301">
        <f>Plan!MA33</f>
        <v>0</v>
      </c>
      <c r="Z338" s="301">
        <f>Plan!MA34</f>
        <v>0</v>
      </c>
      <c r="AA338" s="301">
        <f>Plan!MA35</f>
        <v>0</v>
      </c>
      <c r="AB338" s="301">
        <f>Plan!MA36</f>
        <v>0</v>
      </c>
      <c r="AC338" s="301">
        <f>Plan!MA37</f>
        <v>0</v>
      </c>
      <c r="AD338" s="301">
        <f>Plan!MA38</f>
        <v>0</v>
      </c>
      <c r="AE338" s="301">
        <f>Plan!MA39</f>
        <v>0</v>
      </c>
      <c r="AF338" s="301">
        <f>Plan!MA40</f>
        <v>0</v>
      </c>
      <c r="AG338" s="301">
        <f>Plan!MA41</f>
        <v>0</v>
      </c>
      <c r="AH338" s="301">
        <f>Plan!MA42</f>
        <v>0</v>
      </c>
      <c r="AI338" s="301">
        <f>Plan!MA43</f>
        <v>0</v>
      </c>
      <c r="AJ338" s="301">
        <f>Plan!MA44</f>
        <v>0</v>
      </c>
      <c r="AK338" s="301">
        <f>Plan!MA45</f>
        <v>0</v>
      </c>
      <c r="AL338" s="301">
        <f>Plan!MA46</f>
        <v>0</v>
      </c>
      <c r="AM338" s="301">
        <f>Plan!MA47</f>
        <v>0</v>
      </c>
      <c r="AN338" s="301">
        <f>Plan!MA48</f>
        <v>0</v>
      </c>
      <c r="AO338" s="301">
        <f>Plan!MA49</f>
        <v>0</v>
      </c>
      <c r="AP338" s="301">
        <f>Plan!MA50</f>
        <v>0</v>
      </c>
      <c r="AQ338" s="301">
        <f>Plan!MA51</f>
        <v>0</v>
      </c>
      <c r="AR338" s="301">
        <f>Plan!MA52</f>
        <v>0</v>
      </c>
      <c r="AS338" s="301">
        <f>Plan!MA53</f>
        <v>0</v>
      </c>
      <c r="AT338" s="301">
        <f>Plan!MA54</f>
        <v>0</v>
      </c>
      <c r="AU338" s="301">
        <f>Plan!MA55</f>
        <v>0</v>
      </c>
      <c r="AV338" s="301">
        <f>Plan!MA56</f>
        <v>0</v>
      </c>
      <c r="AW338" s="301">
        <f>Plan!MA57</f>
        <v>0</v>
      </c>
      <c r="AX338" s="301">
        <f>Plan!MA58</f>
        <v>0</v>
      </c>
      <c r="AY338" s="301">
        <f>Plan!MA59</f>
        <v>0</v>
      </c>
      <c r="AZ338" s="301">
        <f>Plan!MA60</f>
        <v>0</v>
      </c>
      <c r="BA338" s="301">
        <f>Plan!MA61</f>
        <v>0</v>
      </c>
      <c r="BB338" s="301">
        <f>Plan!MA62</f>
        <v>0</v>
      </c>
      <c r="BC338" s="301">
        <f>Plan!MA63</f>
        <v>0</v>
      </c>
      <c r="BD338" s="301">
        <f>Plan!MA64</f>
        <v>0</v>
      </c>
    </row>
    <row r="339" spans="1:56" ht="6" customHeight="1" x14ac:dyDescent="0.25">
      <c r="A339"/>
      <c r="B339" s="297">
        <f>COUNTIF(Feiertage!$H$3:$H$164,F339)</f>
        <v>0</v>
      </c>
      <c r="C339" s="298">
        <f t="shared" si="16"/>
        <v>5</v>
      </c>
      <c r="D339" s="298">
        <f t="shared" si="17"/>
        <v>12</v>
      </c>
      <c r="E339" s="302"/>
      <c r="F339" s="300">
        <f t="shared" si="15"/>
        <v>43070</v>
      </c>
      <c r="G339" s="301">
        <f>Plan!MB15</f>
        <v>0</v>
      </c>
      <c r="H339" s="301">
        <f>Plan!MB16</f>
        <v>0</v>
      </c>
      <c r="I339" s="301">
        <f>Plan!MB17</f>
        <v>0</v>
      </c>
      <c r="J339" s="301">
        <f>Plan!MB18</f>
        <v>0</v>
      </c>
      <c r="K339" s="301">
        <f>Plan!MB19</f>
        <v>0</v>
      </c>
      <c r="L339" s="301">
        <f>Plan!MB20</f>
        <v>0</v>
      </c>
      <c r="M339" s="301">
        <f>Plan!MB21</f>
        <v>0</v>
      </c>
      <c r="N339" s="301">
        <f>Plan!MB22</f>
        <v>0</v>
      </c>
      <c r="O339" s="301">
        <f>Plan!MB23</f>
        <v>0</v>
      </c>
      <c r="P339" s="301">
        <f>Plan!MB24</f>
        <v>0</v>
      </c>
      <c r="Q339" s="301">
        <f>Plan!MB25</f>
        <v>0</v>
      </c>
      <c r="R339" s="301">
        <f>Plan!MB26</f>
        <v>0</v>
      </c>
      <c r="S339" s="301">
        <f>Plan!MB27</f>
        <v>0</v>
      </c>
      <c r="T339" s="301">
        <f>Plan!MB28</f>
        <v>0</v>
      </c>
      <c r="U339" s="301">
        <f>Plan!MB29</f>
        <v>0</v>
      </c>
      <c r="V339" s="301">
        <f>Plan!MB30</f>
        <v>0</v>
      </c>
      <c r="W339" s="301">
        <f>Plan!MB31</f>
        <v>0</v>
      </c>
      <c r="X339" s="301">
        <f>Plan!MB32</f>
        <v>0</v>
      </c>
      <c r="Y339" s="301">
        <f>Plan!MB33</f>
        <v>0</v>
      </c>
      <c r="Z339" s="301">
        <f>Plan!MB34</f>
        <v>0</v>
      </c>
      <c r="AA339" s="301">
        <f>Plan!MB35</f>
        <v>0</v>
      </c>
      <c r="AB339" s="301">
        <f>Plan!MB36</f>
        <v>0</v>
      </c>
      <c r="AC339" s="301">
        <f>Plan!MB37</f>
        <v>0</v>
      </c>
      <c r="AD339" s="301">
        <f>Plan!MB38</f>
        <v>0</v>
      </c>
      <c r="AE339" s="301">
        <f>Plan!MB39</f>
        <v>0</v>
      </c>
      <c r="AF339" s="301">
        <f>Plan!MB40</f>
        <v>0</v>
      </c>
      <c r="AG339" s="301">
        <f>Plan!MB41</f>
        <v>0</v>
      </c>
      <c r="AH339" s="301">
        <f>Plan!MB42</f>
        <v>0</v>
      </c>
      <c r="AI339" s="301">
        <f>Plan!MB43</f>
        <v>0</v>
      </c>
      <c r="AJ339" s="301">
        <f>Plan!MB44</f>
        <v>0</v>
      </c>
      <c r="AK339" s="301">
        <f>Plan!MB45</f>
        <v>0</v>
      </c>
      <c r="AL339" s="301">
        <f>Plan!MB46</f>
        <v>0</v>
      </c>
      <c r="AM339" s="301">
        <f>Plan!MB47</f>
        <v>0</v>
      </c>
      <c r="AN339" s="301">
        <f>Plan!MB48</f>
        <v>0</v>
      </c>
      <c r="AO339" s="301">
        <f>Plan!MB49</f>
        <v>0</v>
      </c>
      <c r="AP339" s="301">
        <f>Plan!MB50</f>
        <v>0</v>
      </c>
      <c r="AQ339" s="301">
        <f>Plan!MB51</f>
        <v>0</v>
      </c>
      <c r="AR339" s="301">
        <f>Plan!MB52</f>
        <v>0</v>
      </c>
      <c r="AS339" s="301">
        <f>Plan!MB53</f>
        <v>0</v>
      </c>
      <c r="AT339" s="301">
        <f>Plan!MB54</f>
        <v>0</v>
      </c>
      <c r="AU339" s="301">
        <f>Plan!MB55</f>
        <v>0</v>
      </c>
      <c r="AV339" s="301">
        <f>Plan!MB56</f>
        <v>0</v>
      </c>
      <c r="AW339" s="301">
        <f>Plan!MB57</f>
        <v>0</v>
      </c>
      <c r="AX339" s="301">
        <f>Plan!MB58</f>
        <v>0</v>
      </c>
      <c r="AY339" s="301">
        <f>Plan!MB59</f>
        <v>0</v>
      </c>
      <c r="AZ339" s="301">
        <f>Plan!MB60</f>
        <v>0</v>
      </c>
      <c r="BA339" s="301">
        <f>Plan!MB61</f>
        <v>0</v>
      </c>
      <c r="BB339" s="301">
        <f>Plan!MB62</f>
        <v>0</v>
      </c>
      <c r="BC339" s="301">
        <f>Plan!MB63</f>
        <v>0</v>
      </c>
      <c r="BD339" s="301">
        <f>Plan!MB64</f>
        <v>0</v>
      </c>
    </row>
    <row r="340" spans="1:56" ht="6" customHeight="1" x14ac:dyDescent="0.25">
      <c r="A340"/>
      <c r="B340" s="297">
        <f>COUNTIF(Feiertage!$H$3:$H$164,F340)</f>
        <v>0</v>
      </c>
      <c r="C340" s="298">
        <f t="shared" si="16"/>
        <v>6</v>
      </c>
      <c r="D340" s="298">
        <f t="shared" si="17"/>
        <v>12</v>
      </c>
      <c r="E340" s="302"/>
      <c r="F340" s="300">
        <f t="shared" si="15"/>
        <v>43071</v>
      </c>
      <c r="G340" s="301">
        <f>Plan!MC15</f>
        <v>0</v>
      </c>
      <c r="H340" s="301">
        <f>Plan!MC16</f>
        <v>0</v>
      </c>
      <c r="I340" s="301">
        <f>Plan!MC17</f>
        <v>0</v>
      </c>
      <c r="J340" s="301">
        <f>Plan!MC18</f>
        <v>0</v>
      </c>
      <c r="K340" s="301">
        <f>Plan!MC19</f>
        <v>0</v>
      </c>
      <c r="L340" s="301">
        <f>Plan!MC20</f>
        <v>0</v>
      </c>
      <c r="M340" s="301">
        <f>Plan!MC21</f>
        <v>0</v>
      </c>
      <c r="N340" s="301">
        <f>Plan!MC22</f>
        <v>0</v>
      </c>
      <c r="O340" s="301">
        <f>Plan!MC23</f>
        <v>0</v>
      </c>
      <c r="P340" s="301">
        <f>Plan!MC24</f>
        <v>0</v>
      </c>
      <c r="Q340" s="301">
        <f>Plan!MC25</f>
        <v>0</v>
      </c>
      <c r="R340" s="301">
        <f>Plan!MC26</f>
        <v>0</v>
      </c>
      <c r="S340" s="301">
        <f>Plan!MC27</f>
        <v>0</v>
      </c>
      <c r="T340" s="301">
        <f>Plan!MC28</f>
        <v>0</v>
      </c>
      <c r="U340" s="301">
        <f>Plan!MC29</f>
        <v>0</v>
      </c>
      <c r="V340" s="301">
        <f>Plan!MC30</f>
        <v>0</v>
      </c>
      <c r="W340" s="301">
        <f>Plan!MC31</f>
        <v>0</v>
      </c>
      <c r="X340" s="301">
        <f>Plan!MC32</f>
        <v>0</v>
      </c>
      <c r="Y340" s="301">
        <f>Plan!MC33</f>
        <v>0</v>
      </c>
      <c r="Z340" s="301">
        <f>Plan!MC34</f>
        <v>0</v>
      </c>
      <c r="AA340" s="301">
        <f>Plan!MC35</f>
        <v>0</v>
      </c>
      <c r="AB340" s="301">
        <f>Plan!MC36</f>
        <v>0</v>
      </c>
      <c r="AC340" s="301">
        <f>Plan!MC37</f>
        <v>0</v>
      </c>
      <c r="AD340" s="301">
        <f>Plan!MC38</f>
        <v>0</v>
      </c>
      <c r="AE340" s="301">
        <f>Plan!MC39</f>
        <v>0</v>
      </c>
      <c r="AF340" s="301">
        <f>Plan!MC40</f>
        <v>0</v>
      </c>
      <c r="AG340" s="301">
        <f>Plan!MC41</f>
        <v>0</v>
      </c>
      <c r="AH340" s="301">
        <f>Plan!MC42</f>
        <v>0</v>
      </c>
      <c r="AI340" s="301">
        <f>Plan!MC43</f>
        <v>0</v>
      </c>
      <c r="AJ340" s="301">
        <f>Plan!MC44</f>
        <v>0</v>
      </c>
      <c r="AK340" s="301">
        <f>Plan!MC45</f>
        <v>0</v>
      </c>
      <c r="AL340" s="301">
        <f>Plan!MC46</f>
        <v>0</v>
      </c>
      <c r="AM340" s="301">
        <f>Plan!MC47</f>
        <v>0</v>
      </c>
      <c r="AN340" s="301">
        <f>Plan!MC48</f>
        <v>0</v>
      </c>
      <c r="AO340" s="301">
        <f>Plan!MC49</f>
        <v>0</v>
      </c>
      <c r="AP340" s="301">
        <f>Plan!MC50</f>
        <v>0</v>
      </c>
      <c r="AQ340" s="301">
        <f>Plan!MC51</f>
        <v>0</v>
      </c>
      <c r="AR340" s="301">
        <f>Plan!MC52</f>
        <v>0</v>
      </c>
      <c r="AS340" s="301">
        <f>Plan!MC53</f>
        <v>0</v>
      </c>
      <c r="AT340" s="301">
        <f>Plan!MC54</f>
        <v>0</v>
      </c>
      <c r="AU340" s="301">
        <f>Plan!MC55</f>
        <v>0</v>
      </c>
      <c r="AV340" s="301">
        <f>Plan!MC56</f>
        <v>0</v>
      </c>
      <c r="AW340" s="301">
        <f>Plan!MC57</f>
        <v>0</v>
      </c>
      <c r="AX340" s="301">
        <f>Plan!MC58</f>
        <v>0</v>
      </c>
      <c r="AY340" s="301">
        <f>Plan!MC59</f>
        <v>0</v>
      </c>
      <c r="AZ340" s="301">
        <f>Plan!MC60</f>
        <v>0</v>
      </c>
      <c r="BA340" s="301">
        <f>Plan!MC61</f>
        <v>0</v>
      </c>
      <c r="BB340" s="301">
        <f>Plan!MC62</f>
        <v>0</v>
      </c>
      <c r="BC340" s="301">
        <f>Plan!MC63</f>
        <v>0</v>
      </c>
      <c r="BD340" s="301">
        <f>Plan!MC64</f>
        <v>0</v>
      </c>
    </row>
    <row r="341" spans="1:56" ht="6" customHeight="1" x14ac:dyDescent="0.25">
      <c r="A341"/>
      <c r="B341" s="297">
        <f>COUNTIF(Feiertage!$H$3:$H$164,F341)</f>
        <v>0</v>
      </c>
      <c r="C341" s="298">
        <f t="shared" si="16"/>
        <v>7</v>
      </c>
      <c r="D341" s="298">
        <f t="shared" si="17"/>
        <v>12</v>
      </c>
      <c r="E341" s="302"/>
      <c r="F341" s="300">
        <f t="shared" si="15"/>
        <v>43072</v>
      </c>
      <c r="G341" s="301">
        <f>Plan!MD15</f>
        <v>0</v>
      </c>
      <c r="H341" s="301">
        <f>Plan!MD16</f>
        <v>0</v>
      </c>
      <c r="I341" s="301">
        <f>Plan!MD17</f>
        <v>0</v>
      </c>
      <c r="J341" s="301">
        <f>Plan!MD18</f>
        <v>0</v>
      </c>
      <c r="K341" s="301">
        <f>Plan!MD19</f>
        <v>0</v>
      </c>
      <c r="L341" s="301">
        <f>Plan!MD20</f>
        <v>0</v>
      </c>
      <c r="M341" s="301">
        <f>Plan!MD21</f>
        <v>0</v>
      </c>
      <c r="N341" s="301">
        <f>Plan!MD22</f>
        <v>0</v>
      </c>
      <c r="O341" s="301">
        <f>Plan!MD23</f>
        <v>0</v>
      </c>
      <c r="P341" s="301">
        <f>Plan!MD24</f>
        <v>0</v>
      </c>
      <c r="Q341" s="301">
        <f>Plan!MD25</f>
        <v>0</v>
      </c>
      <c r="R341" s="301">
        <f>Plan!MD26</f>
        <v>0</v>
      </c>
      <c r="S341" s="301">
        <f>Plan!MD27</f>
        <v>0</v>
      </c>
      <c r="T341" s="301">
        <f>Plan!MD28</f>
        <v>0</v>
      </c>
      <c r="U341" s="301">
        <f>Plan!MD29</f>
        <v>0</v>
      </c>
      <c r="V341" s="301">
        <f>Plan!MD30</f>
        <v>0</v>
      </c>
      <c r="W341" s="301">
        <f>Plan!MD31</f>
        <v>0</v>
      </c>
      <c r="X341" s="301">
        <f>Plan!MD32</f>
        <v>0</v>
      </c>
      <c r="Y341" s="301">
        <f>Plan!MD33</f>
        <v>0</v>
      </c>
      <c r="Z341" s="301">
        <f>Plan!MD34</f>
        <v>0</v>
      </c>
      <c r="AA341" s="301">
        <f>Plan!MD35</f>
        <v>0</v>
      </c>
      <c r="AB341" s="301">
        <f>Plan!MD36</f>
        <v>0</v>
      </c>
      <c r="AC341" s="301">
        <f>Plan!MD37</f>
        <v>0</v>
      </c>
      <c r="AD341" s="301">
        <f>Plan!MD38</f>
        <v>0</v>
      </c>
      <c r="AE341" s="301">
        <f>Plan!MD39</f>
        <v>0</v>
      </c>
      <c r="AF341" s="301">
        <f>Plan!MD40</f>
        <v>0</v>
      </c>
      <c r="AG341" s="301">
        <f>Plan!MD41</f>
        <v>0</v>
      </c>
      <c r="AH341" s="301">
        <f>Plan!MD42</f>
        <v>0</v>
      </c>
      <c r="AI341" s="301">
        <f>Plan!MD43</f>
        <v>0</v>
      </c>
      <c r="AJ341" s="301">
        <f>Plan!MD44</f>
        <v>0</v>
      </c>
      <c r="AK341" s="301">
        <f>Plan!MD45</f>
        <v>0</v>
      </c>
      <c r="AL341" s="301">
        <f>Plan!MD46</f>
        <v>0</v>
      </c>
      <c r="AM341" s="301">
        <f>Plan!MD47</f>
        <v>0</v>
      </c>
      <c r="AN341" s="301">
        <f>Plan!MD48</f>
        <v>0</v>
      </c>
      <c r="AO341" s="301">
        <f>Plan!MD49</f>
        <v>0</v>
      </c>
      <c r="AP341" s="301">
        <f>Plan!MD50</f>
        <v>0</v>
      </c>
      <c r="AQ341" s="301">
        <f>Plan!MD51</f>
        <v>0</v>
      </c>
      <c r="AR341" s="301">
        <f>Plan!MD52</f>
        <v>0</v>
      </c>
      <c r="AS341" s="301">
        <f>Plan!MD53</f>
        <v>0</v>
      </c>
      <c r="AT341" s="301">
        <f>Plan!MD54</f>
        <v>0</v>
      </c>
      <c r="AU341" s="301">
        <f>Plan!MD55</f>
        <v>0</v>
      </c>
      <c r="AV341" s="301">
        <f>Plan!MD56</f>
        <v>0</v>
      </c>
      <c r="AW341" s="301">
        <f>Plan!MD57</f>
        <v>0</v>
      </c>
      <c r="AX341" s="301">
        <f>Plan!MD58</f>
        <v>0</v>
      </c>
      <c r="AY341" s="301">
        <f>Plan!MD59</f>
        <v>0</v>
      </c>
      <c r="AZ341" s="301">
        <f>Plan!MD60</f>
        <v>0</v>
      </c>
      <c r="BA341" s="301">
        <f>Plan!MD61</f>
        <v>0</v>
      </c>
      <c r="BB341" s="301">
        <f>Plan!MD62</f>
        <v>0</v>
      </c>
      <c r="BC341" s="301">
        <f>Plan!MD63</f>
        <v>0</v>
      </c>
      <c r="BD341" s="301">
        <f>Plan!MD64</f>
        <v>0</v>
      </c>
    </row>
    <row r="342" spans="1:56" ht="6" customHeight="1" x14ac:dyDescent="0.25">
      <c r="A342"/>
      <c r="B342" s="297">
        <f>COUNTIF(Feiertage!$H$3:$H$164,F342)</f>
        <v>0</v>
      </c>
      <c r="C342" s="298">
        <f t="shared" si="16"/>
        <v>1</v>
      </c>
      <c r="D342" s="298">
        <f t="shared" si="17"/>
        <v>12</v>
      </c>
      <c r="E342" s="302"/>
      <c r="F342" s="300">
        <f t="shared" si="15"/>
        <v>43073</v>
      </c>
      <c r="G342" s="301">
        <f>Plan!ME15</f>
        <v>0</v>
      </c>
      <c r="H342" s="301">
        <f>Plan!ME16</f>
        <v>0</v>
      </c>
      <c r="I342" s="301">
        <f>Plan!ME17</f>
        <v>0</v>
      </c>
      <c r="J342" s="301">
        <f>Plan!ME18</f>
        <v>0</v>
      </c>
      <c r="K342" s="301">
        <f>Plan!ME19</f>
        <v>0</v>
      </c>
      <c r="L342" s="301">
        <f>Plan!ME20</f>
        <v>0</v>
      </c>
      <c r="M342" s="301">
        <f>Plan!ME21</f>
        <v>0</v>
      </c>
      <c r="N342" s="301">
        <f>Plan!ME22</f>
        <v>0</v>
      </c>
      <c r="O342" s="301">
        <f>Plan!ME23</f>
        <v>0</v>
      </c>
      <c r="P342" s="301">
        <f>Plan!ME24</f>
        <v>0</v>
      </c>
      <c r="Q342" s="301">
        <f>Plan!ME25</f>
        <v>0</v>
      </c>
      <c r="R342" s="301">
        <f>Plan!ME26</f>
        <v>0</v>
      </c>
      <c r="S342" s="301">
        <f>Plan!ME27</f>
        <v>0</v>
      </c>
      <c r="T342" s="301">
        <f>Plan!ME28</f>
        <v>0</v>
      </c>
      <c r="U342" s="301">
        <f>Plan!ME29</f>
        <v>0</v>
      </c>
      <c r="V342" s="301">
        <f>Plan!ME30</f>
        <v>0</v>
      </c>
      <c r="W342" s="301">
        <f>Plan!ME31</f>
        <v>0</v>
      </c>
      <c r="X342" s="301">
        <f>Plan!ME32</f>
        <v>0</v>
      </c>
      <c r="Y342" s="301">
        <f>Plan!ME33</f>
        <v>0</v>
      </c>
      <c r="Z342" s="301">
        <f>Plan!ME34</f>
        <v>0</v>
      </c>
      <c r="AA342" s="301">
        <f>Plan!ME35</f>
        <v>0</v>
      </c>
      <c r="AB342" s="301">
        <f>Plan!ME36</f>
        <v>0</v>
      </c>
      <c r="AC342" s="301">
        <f>Plan!ME37</f>
        <v>0</v>
      </c>
      <c r="AD342" s="301">
        <f>Plan!ME38</f>
        <v>0</v>
      </c>
      <c r="AE342" s="301">
        <f>Plan!ME39</f>
        <v>0</v>
      </c>
      <c r="AF342" s="301">
        <f>Plan!ME40</f>
        <v>0</v>
      </c>
      <c r="AG342" s="301">
        <f>Plan!ME41</f>
        <v>0</v>
      </c>
      <c r="AH342" s="301">
        <f>Plan!ME42</f>
        <v>0</v>
      </c>
      <c r="AI342" s="301">
        <f>Plan!ME43</f>
        <v>0</v>
      </c>
      <c r="AJ342" s="301">
        <f>Plan!ME44</f>
        <v>0</v>
      </c>
      <c r="AK342" s="301">
        <f>Plan!ME45</f>
        <v>0</v>
      </c>
      <c r="AL342" s="301">
        <f>Plan!ME46</f>
        <v>0</v>
      </c>
      <c r="AM342" s="301">
        <f>Plan!ME47</f>
        <v>0</v>
      </c>
      <c r="AN342" s="301">
        <f>Plan!ME48</f>
        <v>0</v>
      </c>
      <c r="AO342" s="301">
        <f>Plan!ME49</f>
        <v>0</v>
      </c>
      <c r="AP342" s="301">
        <f>Plan!ME50</f>
        <v>0</v>
      </c>
      <c r="AQ342" s="301">
        <f>Plan!ME51</f>
        <v>0</v>
      </c>
      <c r="AR342" s="301">
        <f>Plan!ME52</f>
        <v>0</v>
      </c>
      <c r="AS342" s="301">
        <f>Plan!ME53</f>
        <v>0</v>
      </c>
      <c r="AT342" s="301">
        <f>Plan!ME54</f>
        <v>0</v>
      </c>
      <c r="AU342" s="301">
        <f>Plan!ME55</f>
        <v>0</v>
      </c>
      <c r="AV342" s="301">
        <f>Plan!ME56</f>
        <v>0</v>
      </c>
      <c r="AW342" s="301">
        <f>Plan!ME57</f>
        <v>0</v>
      </c>
      <c r="AX342" s="301">
        <f>Plan!ME58</f>
        <v>0</v>
      </c>
      <c r="AY342" s="301">
        <f>Plan!ME59</f>
        <v>0</v>
      </c>
      <c r="AZ342" s="301">
        <f>Plan!ME60</f>
        <v>0</v>
      </c>
      <c r="BA342" s="301">
        <f>Plan!ME61</f>
        <v>0</v>
      </c>
      <c r="BB342" s="301">
        <f>Plan!ME62</f>
        <v>0</v>
      </c>
      <c r="BC342" s="301">
        <f>Plan!ME63</f>
        <v>0</v>
      </c>
      <c r="BD342" s="301">
        <f>Plan!ME64</f>
        <v>0</v>
      </c>
    </row>
    <row r="343" spans="1:56" ht="6" customHeight="1" x14ac:dyDescent="0.25">
      <c r="A343"/>
      <c r="B343" s="297">
        <f>COUNTIF(Feiertage!$H$3:$H$164,F343)</f>
        <v>0</v>
      </c>
      <c r="C343" s="298">
        <f t="shared" si="16"/>
        <v>2</v>
      </c>
      <c r="D343" s="298">
        <f t="shared" si="17"/>
        <v>12</v>
      </c>
      <c r="E343" s="302"/>
      <c r="F343" s="300">
        <f t="shared" si="15"/>
        <v>43074</v>
      </c>
      <c r="G343" s="301">
        <f>Plan!MF15</f>
        <v>0</v>
      </c>
      <c r="H343" s="301">
        <f>Plan!MF16</f>
        <v>0</v>
      </c>
      <c r="I343" s="301">
        <f>Plan!MF17</f>
        <v>0</v>
      </c>
      <c r="J343" s="301">
        <f>Plan!MF18</f>
        <v>0</v>
      </c>
      <c r="K343" s="301">
        <f>Plan!MF19</f>
        <v>0</v>
      </c>
      <c r="L343" s="301">
        <f>Plan!MF20</f>
        <v>0</v>
      </c>
      <c r="M343" s="301">
        <f>Plan!MF21</f>
        <v>0</v>
      </c>
      <c r="N343" s="301">
        <f>Plan!MF22</f>
        <v>0</v>
      </c>
      <c r="O343" s="301">
        <f>Plan!MF23</f>
        <v>0</v>
      </c>
      <c r="P343" s="301">
        <f>Plan!MF24</f>
        <v>0</v>
      </c>
      <c r="Q343" s="301">
        <f>Plan!MF25</f>
        <v>0</v>
      </c>
      <c r="R343" s="301">
        <f>Plan!MF26</f>
        <v>0</v>
      </c>
      <c r="S343" s="301">
        <f>Plan!MF27</f>
        <v>0</v>
      </c>
      <c r="T343" s="301">
        <f>Plan!MF28</f>
        <v>0</v>
      </c>
      <c r="U343" s="301">
        <f>Plan!MF29</f>
        <v>0</v>
      </c>
      <c r="V343" s="301">
        <f>Plan!MF30</f>
        <v>0</v>
      </c>
      <c r="W343" s="301">
        <f>Plan!MF31</f>
        <v>0</v>
      </c>
      <c r="X343" s="301">
        <f>Plan!MF32</f>
        <v>0</v>
      </c>
      <c r="Y343" s="301">
        <f>Plan!MF33</f>
        <v>0</v>
      </c>
      <c r="Z343" s="301">
        <f>Plan!MF34</f>
        <v>0</v>
      </c>
      <c r="AA343" s="301">
        <f>Plan!MF35</f>
        <v>0</v>
      </c>
      <c r="AB343" s="301">
        <f>Plan!MF36</f>
        <v>0</v>
      </c>
      <c r="AC343" s="301">
        <f>Plan!MF37</f>
        <v>0</v>
      </c>
      <c r="AD343" s="301">
        <f>Plan!MF38</f>
        <v>0</v>
      </c>
      <c r="AE343" s="301">
        <f>Plan!MF39</f>
        <v>0</v>
      </c>
      <c r="AF343" s="301">
        <f>Plan!MF40</f>
        <v>0</v>
      </c>
      <c r="AG343" s="301">
        <f>Plan!MF41</f>
        <v>0</v>
      </c>
      <c r="AH343" s="301">
        <f>Plan!MF42</f>
        <v>0</v>
      </c>
      <c r="AI343" s="301">
        <f>Plan!MF43</f>
        <v>0</v>
      </c>
      <c r="AJ343" s="301">
        <f>Plan!MF44</f>
        <v>0</v>
      </c>
      <c r="AK343" s="301">
        <f>Plan!MF45</f>
        <v>0</v>
      </c>
      <c r="AL343" s="301">
        <f>Plan!MF46</f>
        <v>0</v>
      </c>
      <c r="AM343" s="301">
        <f>Plan!MF47</f>
        <v>0</v>
      </c>
      <c r="AN343" s="301">
        <f>Plan!MF48</f>
        <v>0</v>
      </c>
      <c r="AO343" s="301">
        <f>Plan!MF49</f>
        <v>0</v>
      </c>
      <c r="AP343" s="301">
        <f>Plan!MF50</f>
        <v>0</v>
      </c>
      <c r="AQ343" s="301">
        <f>Plan!MF51</f>
        <v>0</v>
      </c>
      <c r="AR343" s="301">
        <f>Plan!MF52</f>
        <v>0</v>
      </c>
      <c r="AS343" s="301">
        <f>Plan!MF53</f>
        <v>0</v>
      </c>
      <c r="AT343" s="301">
        <f>Plan!MF54</f>
        <v>0</v>
      </c>
      <c r="AU343" s="301">
        <f>Plan!MF55</f>
        <v>0</v>
      </c>
      <c r="AV343" s="301">
        <f>Plan!MF56</f>
        <v>0</v>
      </c>
      <c r="AW343" s="301">
        <f>Plan!MF57</f>
        <v>0</v>
      </c>
      <c r="AX343" s="301">
        <f>Plan!MF58</f>
        <v>0</v>
      </c>
      <c r="AY343" s="301">
        <f>Plan!MF59</f>
        <v>0</v>
      </c>
      <c r="AZ343" s="301">
        <f>Plan!MF60</f>
        <v>0</v>
      </c>
      <c r="BA343" s="301">
        <f>Plan!MF61</f>
        <v>0</v>
      </c>
      <c r="BB343" s="301">
        <f>Plan!MF62</f>
        <v>0</v>
      </c>
      <c r="BC343" s="301">
        <f>Plan!MF63</f>
        <v>0</v>
      </c>
      <c r="BD343" s="301">
        <f>Plan!MF64</f>
        <v>0</v>
      </c>
    </row>
    <row r="344" spans="1:56" ht="6" customHeight="1" x14ac:dyDescent="0.25">
      <c r="A344"/>
      <c r="B344" s="297">
        <f>COUNTIF(Feiertage!$H$3:$H$164,F344)</f>
        <v>0</v>
      </c>
      <c r="C344" s="298">
        <f t="shared" si="16"/>
        <v>3</v>
      </c>
      <c r="D344" s="298">
        <f t="shared" si="17"/>
        <v>12</v>
      </c>
      <c r="E344" s="302"/>
      <c r="F344" s="300">
        <f t="shared" si="15"/>
        <v>43075</v>
      </c>
      <c r="G344" s="301">
        <f>Plan!MG15</f>
        <v>0</v>
      </c>
      <c r="H344" s="301">
        <f>Plan!MG16</f>
        <v>0</v>
      </c>
      <c r="I344" s="301">
        <f>Plan!MG17</f>
        <v>0</v>
      </c>
      <c r="J344" s="301">
        <f>Plan!MG18</f>
        <v>0</v>
      </c>
      <c r="K344" s="301">
        <f>Plan!MG19</f>
        <v>0</v>
      </c>
      <c r="L344" s="301">
        <f>Plan!MG20</f>
        <v>0</v>
      </c>
      <c r="M344" s="301">
        <f>Plan!MG21</f>
        <v>0</v>
      </c>
      <c r="N344" s="301">
        <f>Plan!MG22</f>
        <v>0</v>
      </c>
      <c r="O344" s="301">
        <f>Plan!MG23</f>
        <v>0</v>
      </c>
      <c r="P344" s="301">
        <f>Plan!MG24</f>
        <v>0</v>
      </c>
      <c r="Q344" s="301">
        <f>Plan!MG25</f>
        <v>0</v>
      </c>
      <c r="R344" s="301">
        <f>Plan!MG26</f>
        <v>0</v>
      </c>
      <c r="S344" s="301">
        <f>Plan!MG27</f>
        <v>0</v>
      </c>
      <c r="T344" s="301">
        <f>Plan!MG28</f>
        <v>0</v>
      </c>
      <c r="U344" s="301">
        <f>Plan!MG29</f>
        <v>0</v>
      </c>
      <c r="V344" s="301">
        <f>Plan!MG30</f>
        <v>0</v>
      </c>
      <c r="W344" s="301">
        <f>Plan!MG31</f>
        <v>0</v>
      </c>
      <c r="X344" s="301">
        <f>Plan!MG32</f>
        <v>0</v>
      </c>
      <c r="Y344" s="301">
        <f>Plan!MG33</f>
        <v>0</v>
      </c>
      <c r="Z344" s="301">
        <f>Plan!MG34</f>
        <v>0</v>
      </c>
      <c r="AA344" s="301">
        <f>Plan!MG35</f>
        <v>0</v>
      </c>
      <c r="AB344" s="301">
        <f>Plan!MG36</f>
        <v>0</v>
      </c>
      <c r="AC344" s="301">
        <f>Plan!MG37</f>
        <v>0</v>
      </c>
      <c r="AD344" s="301">
        <f>Plan!MG38</f>
        <v>0</v>
      </c>
      <c r="AE344" s="301">
        <f>Plan!MG39</f>
        <v>0</v>
      </c>
      <c r="AF344" s="301">
        <f>Plan!MG40</f>
        <v>0</v>
      </c>
      <c r="AG344" s="301">
        <f>Plan!MG41</f>
        <v>0</v>
      </c>
      <c r="AH344" s="301">
        <f>Plan!MG42</f>
        <v>0</v>
      </c>
      <c r="AI344" s="301">
        <f>Plan!MG43</f>
        <v>0</v>
      </c>
      <c r="AJ344" s="301">
        <f>Plan!MG44</f>
        <v>0</v>
      </c>
      <c r="AK344" s="301">
        <f>Plan!MG45</f>
        <v>0</v>
      </c>
      <c r="AL344" s="301">
        <f>Plan!MG46</f>
        <v>0</v>
      </c>
      <c r="AM344" s="301">
        <f>Plan!MG47</f>
        <v>0</v>
      </c>
      <c r="AN344" s="301">
        <f>Plan!MG48</f>
        <v>0</v>
      </c>
      <c r="AO344" s="301">
        <f>Plan!MG49</f>
        <v>0</v>
      </c>
      <c r="AP344" s="301">
        <f>Plan!MG50</f>
        <v>0</v>
      </c>
      <c r="AQ344" s="301">
        <f>Plan!MG51</f>
        <v>0</v>
      </c>
      <c r="AR344" s="301">
        <f>Plan!MG52</f>
        <v>0</v>
      </c>
      <c r="AS344" s="301">
        <f>Plan!MG53</f>
        <v>0</v>
      </c>
      <c r="AT344" s="301">
        <f>Plan!MG54</f>
        <v>0</v>
      </c>
      <c r="AU344" s="301">
        <f>Plan!MG55</f>
        <v>0</v>
      </c>
      <c r="AV344" s="301">
        <f>Plan!MG56</f>
        <v>0</v>
      </c>
      <c r="AW344" s="301">
        <f>Plan!MG57</f>
        <v>0</v>
      </c>
      <c r="AX344" s="301">
        <f>Plan!MG58</f>
        <v>0</v>
      </c>
      <c r="AY344" s="301">
        <f>Plan!MG59</f>
        <v>0</v>
      </c>
      <c r="AZ344" s="301">
        <f>Plan!MG60</f>
        <v>0</v>
      </c>
      <c r="BA344" s="301">
        <f>Plan!MG61</f>
        <v>0</v>
      </c>
      <c r="BB344" s="301">
        <f>Plan!MG62</f>
        <v>0</v>
      </c>
      <c r="BC344" s="301">
        <f>Plan!MG63</f>
        <v>0</v>
      </c>
      <c r="BD344" s="301">
        <f>Plan!MG64</f>
        <v>0</v>
      </c>
    </row>
    <row r="345" spans="1:56" ht="6" customHeight="1" x14ac:dyDescent="0.25">
      <c r="A345"/>
      <c r="B345" s="297">
        <f>COUNTIF(Feiertage!$H$3:$H$164,F345)</f>
        <v>0</v>
      </c>
      <c r="C345" s="298">
        <f t="shared" si="16"/>
        <v>4</v>
      </c>
      <c r="D345" s="298">
        <f t="shared" si="17"/>
        <v>12</v>
      </c>
      <c r="E345" s="302"/>
      <c r="F345" s="300">
        <f t="shared" si="15"/>
        <v>43076</v>
      </c>
      <c r="G345" s="301">
        <f>Plan!MH15</f>
        <v>0</v>
      </c>
      <c r="H345" s="301">
        <f>Plan!MH16</f>
        <v>0</v>
      </c>
      <c r="I345" s="301">
        <f>Plan!MH17</f>
        <v>0</v>
      </c>
      <c r="J345" s="301">
        <f>Plan!MH18</f>
        <v>0</v>
      </c>
      <c r="K345" s="301">
        <f>Plan!MH19</f>
        <v>0</v>
      </c>
      <c r="L345" s="301">
        <f>Plan!MH20</f>
        <v>0</v>
      </c>
      <c r="M345" s="301">
        <f>Plan!MH21</f>
        <v>0</v>
      </c>
      <c r="N345" s="301">
        <f>Plan!MH22</f>
        <v>0</v>
      </c>
      <c r="O345" s="301">
        <f>Plan!MH23</f>
        <v>0</v>
      </c>
      <c r="P345" s="301">
        <f>Plan!MH24</f>
        <v>0</v>
      </c>
      <c r="Q345" s="301">
        <f>Plan!MH25</f>
        <v>0</v>
      </c>
      <c r="R345" s="301">
        <f>Plan!MH26</f>
        <v>0</v>
      </c>
      <c r="S345" s="301">
        <f>Plan!MH27</f>
        <v>0</v>
      </c>
      <c r="T345" s="301">
        <f>Plan!MH28</f>
        <v>0</v>
      </c>
      <c r="U345" s="301">
        <f>Plan!MH29</f>
        <v>0</v>
      </c>
      <c r="V345" s="301">
        <f>Plan!MH30</f>
        <v>0</v>
      </c>
      <c r="W345" s="301">
        <f>Plan!MH31</f>
        <v>0</v>
      </c>
      <c r="X345" s="301">
        <f>Plan!MH32</f>
        <v>0</v>
      </c>
      <c r="Y345" s="301">
        <f>Plan!MH33</f>
        <v>0</v>
      </c>
      <c r="Z345" s="301">
        <f>Plan!MH34</f>
        <v>0</v>
      </c>
      <c r="AA345" s="301">
        <f>Plan!MH35</f>
        <v>0</v>
      </c>
      <c r="AB345" s="301">
        <f>Plan!MH36</f>
        <v>0</v>
      </c>
      <c r="AC345" s="301">
        <f>Plan!MH37</f>
        <v>0</v>
      </c>
      <c r="AD345" s="301">
        <f>Plan!MH38</f>
        <v>0</v>
      </c>
      <c r="AE345" s="301">
        <f>Plan!MH39</f>
        <v>0</v>
      </c>
      <c r="AF345" s="301">
        <f>Plan!MH40</f>
        <v>0</v>
      </c>
      <c r="AG345" s="301">
        <f>Plan!MH41</f>
        <v>0</v>
      </c>
      <c r="AH345" s="301">
        <f>Plan!MH42</f>
        <v>0</v>
      </c>
      <c r="AI345" s="301">
        <f>Plan!MH43</f>
        <v>0</v>
      </c>
      <c r="AJ345" s="301">
        <f>Plan!MH44</f>
        <v>0</v>
      </c>
      <c r="AK345" s="301">
        <f>Plan!MH45</f>
        <v>0</v>
      </c>
      <c r="AL345" s="301">
        <f>Plan!MH46</f>
        <v>0</v>
      </c>
      <c r="AM345" s="301">
        <f>Plan!MH47</f>
        <v>0</v>
      </c>
      <c r="AN345" s="301">
        <f>Plan!MH48</f>
        <v>0</v>
      </c>
      <c r="AO345" s="301">
        <f>Plan!MH49</f>
        <v>0</v>
      </c>
      <c r="AP345" s="301">
        <f>Plan!MH50</f>
        <v>0</v>
      </c>
      <c r="AQ345" s="301">
        <f>Plan!MH51</f>
        <v>0</v>
      </c>
      <c r="AR345" s="301">
        <f>Plan!MH52</f>
        <v>0</v>
      </c>
      <c r="AS345" s="301">
        <f>Plan!MH53</f>
        <v>0</v>
      </c>
      <c r="AT345" s="301">
        <f>Plan!MH54</f>
        <v>0</v>
      </c>
      <c r="AU345" s="301">
        <f>Plan!MH55</f>
        <v>0</v>
      </c>
      <c r="AV345" s="301">
        <f>Plan!MH56</f>
        <v>0</v>
      </c>
      <c r="AW345" s="301">
        <f>Plan!MH57</f>
        <v>0</v>
      </c>
      <c r="AX345" s="301">
        <f>Plan!MH58</f>
        <v>0</v>
      </c>
      <c r="AY345" s="301">
        <f>Plan!MH59</f>
        <v>0</v>
      </c>
      <c r="AZ345" s="301">
        <f>Plan!MH60</f>
        <v>0</v>
      </c>
      <c r="BA345" s="301">
        <f>Plan!MH61</f>
        <v>0</v>
      </c>
      <c r="BB345" s="301">
        <f>Plan!MH62</f>
        <v>0</v>
      </c>
      <c r="BC345" s="301">
        <f>Plan!MH63</f>
        <v>0</v>
      </c>
      <c r="BD345" s="301">
        <f>Plan!MH64</f>
        <v>0</v>
      </c>
    </row>
    <row r="346" spans="1:56" ht="6" customHeight="1" x14ac:dyDescent="0.25">
      <c r="A346"/>
      <c r="B346" s="297">
        <f>COUNTIF(Feiertage!$H$3:$H$164,F346)</f>
        <v>0</v>
      </c>
      <c r="C346" s="298">
        <f t="shared" si="16"/>
        <v>5</v>
      </c>
      <c r="D346" s="298">
        <f t="shared" si="17"/>
        <v>12</v>
      </c>
      <c r="E346" s="302"/>
      <c r="F346" s="300">
        <f t="shared" si="15"/>
        <v>43077</v>
      </c>
      <c r="G346" s="301">
        <f>Plan!MI15</f>
        <v>0</v>
      </c>
      <c r="H346" s="301">
        <f>Plan!MI16</f>
        <v>0</v>
      </c>
      <c r="I346" s="301">
        <f>Plan!MI17</f>
        <v>0</v>
      </c>
      <c r="J346" s="301">
        <f>Plan!MI18</f>
        <v>0</v>
      </c>
      <c r="K346" s="301">
        <f>Plan!MI19</f>
        <v>0</v>
      </c>
      <c r="L346" s="301">
        <f>Plan!MI20</f>
        <v>0</v>
      </c>
      <c r="M346" s="301">
        <f>Plan!MI21</f>
        <v>0</v>
      </c>
      <c r="N346" s="301">
        <f>Plan!MI22</f>
        <v>0</v>
      </c>
      <c r="O346" s="301">
        <f>Plan!MI23</f>
        <v>0</v>
      </c>
      <c r="P346" s="301">
        <f>Plan!MI24</f>
        <v>0</v>
      </c>
      <c r="Q346" s="301">
        <f>Plan!MI25</f>
        <v>0</v>
      </c>
      <c r="R346" s="301">
        <f>Plan!MI26</f>
        <v>0</v>
      </c>
      <c r="S346" s="301">
        <f>Plan!MI27</f>
        <v>0</v>
      </c>
      <c r="T346" s="301">
        <f>Plan!MI28</f>
        <v>0</v>
      </c>
      <c r="U346" s="301">
        <f>Plan!MI29</f>
        <v>0</v>
      </c>
      <c r="V346" s="301">
        <f>Plan!MI30</f>
        <v>0</v>
      </c>
      <c r="W346" s="301">
        <f>Plan!MI31</f>
        <v>0</v>
      </c>
      <c r="X346" s="301">
        <f>Plan!MI32</f>
        <v>0</v>
      </c>
      <c r="Y346" s="301">
        <f>Plan!MI33</f>
        <v>0</v>
      </c>
      <c r="Z346" s="301">
        <f>Plan!MI34</f>
        <v>0</v>
      </c>
      <c r="AA346" s="301">
        <f>Plan!MI35</f>
        <v>0</v>
      </c>
      <c r="AB346" s="301">
        <f>Plan!MI36</f>
        <v>0</v>
      </c>
      <c r="AC346" s="301">
        <f>Plan!MI37</f>
        <v>0</v>
      </c>
      <c r="AD346" s="301">
        <f>Plan!MI38</f>
        <v>0</v>
      </c>
      <c r="AE346" s="301">
        <f>Plan!MI39</f>
        <v>0</v>
      </c>
      <c r="AF346" s="301">
        <f>Plan!MI40</f>
        <v>0</v>
      </c>
      <c r="AG346" s="301">
        <f>Plan!MI41</f>
        <v>0</v>
      </c>
      <c r="AH346" s="301">
        <f>Plan!MI42</f>
        <v>0</v>
      </c>
      <c r="AI346" s="301">
        <f>Plan!MI43</f>
        <v>0</v>
      </c>
      <c r="AJ346" s="301">
        <f>Plan!MI44</f>
        <v>0</v>
      </c>
      <c r="AK346" s="301">
        <f>Plan!MI45</f>
        <v>0</v>
      </c>
      <c r="AL346" s="301">
        <f>Plan!MI46</f>
        <v>0</v>
      </c>
      <c r="AM346" s="301">
        <f>Plan!MI47</f>
        <v>0</v>
      </c>
      <c r="AN346" s="301">
        <f>Plan!MI48</f>
        <v>0</v>
      </c>
      <c r="AO346" s="301">
        <f>Plan!MI49</f>
        <v>0</v>
      </c>
      <c r="AP346" s="301">
        <f>Plan!MI50</f>
        <v>0</v>
      </c>
      <c r="AQ346" s="301">
        <f>Plan!MI51</f>
        <v>0</v>
      </c>
      <c r="AR346" s="301">
        <f>Plan!MI52</f>
        <v>0</v>
      </c>
      <c r="AS346" s="301">
        <f>Plan!MI53</f>
        <v>0</v>
      </c>
      <c r="AT346" s="301">
        <f>Plan!MI54</f>
        <v>0</v>
      </c>
      <c r="AU346" s="301">
        <f>Plan!MI55</f>
        <v>0</v>
      </c>
      <c r="AV346" s="301">
        <f>Plan!MI56</f>
        <v>0</v>
      </c>
      <c r="AW346" s="301">
        <f>Plan!MI57</f>
        <v>0</v>
      </c>
      <c r="AX346" s="301">
        <f>Plan!MI58</f>
        <v>0</v>
      </c>
      <c r="AY346" s="301">
        <f>Plan!MI59</f>
        <v>0</v>
      </c>
      <c r="AZ346" s="301">
        <f>Plan!MI60</f>
        <v>0</v>
      </c>
      <c r="BA346" s="301">
        <f>Plan!MI61</f>
        <v>0</v>
      </c>
      <c r="BB346" s="301">
        <f>Plan!MI62</f>
        <v>0</v>
      </c>
      <c r="BC346" s="301">
        <f>Plan!MI63</f>
        <v>0</v>
      </c>
      <c r="BD346" s="301">
        <f>Plan!MI64</f>
        <v>0</v>
      </c>
    </row>
    <row r="347" spans="1:56" ht="6" customHeight="1" x14ac:dyDescent="0.25">
      <c r="A347"/>
      <c r="B347" s="297">
        <f>COUNTIF(Feiertage!$H$3:$H$164,F347)</f>
        <v>0</v>
      </c>
      <c r="C347" s="298">
        <f t="shared" si="16"/>
        <v>6</v>
      </c>
      <c r="D347" s="298">
        <f t="shared" si="17"/>
        <v>12</v>
      </c>
      <c r="E347" s="302"/>
      <c r="F347" s="300">
        <f t="shared" si="15"/>
        <v>43078</v>
      </c>
      <c r="G347" s="301">
        <f>Plan!MJ15</f>
        <v>0</v>
      </c>
      <c r="H347" s="301">
        <f>Plan!MJ16</f>
        <v>0</v>
      </c>
      <c r="I347" s="301">
        <f>Plan!MJ17</f>
        <v>0</v>
      </c>
      <c r="J347" s="301">
        <f>Plan!MJ18</f>
        <v>0</v>
      </c>
      <c r="K347" s="301">
        <f>Plan!MJ19</f>
        <v>0</v>
      </c>
      <c r="L347" s="301">
        <f>Plan!MJ20</f>
        <v>0</v>
      </c>
      <c r="M347" s="301">
        <f>Plan!MJ21</f>
        <v>0</v>
      </c>
      <c r="N347" s="301">
        <f>Plan!MJ22</f>
        <v>0</v>
      </c>
      <c r="O347" s="301">
        <f>Plan!MJ23</f>
        <v>0</v>
      </c>
      <c r="P347" s="301">
        <f>Plan!MJ24</f>
        <v>0</v>
      </c>
      <c r="Q347" s="301">
        <f>Plan!MJ25</f>
        <v>0</v>
      </c>
      <c r="R347" s="301">
        <f>Plan!MJ26</f>
        <v>0</v>
      </c>
      <c r="S347" s="301">
        <f>Plan!MJ27</f>
        <v>0</v>
      </c>
      <c r="T347" s="301">
        <f>Plan!MJ28</f>
        <v>0</v>
      </c>
      <c r="U347" s="301">
        <f>Plan!MJ29</f>
        <v>0</v>
      </c>
      <c r="V347" s="301">
        <f>Plan!MJ30</f>
        <v>0</v>
      </c>
      <c r="W347" s="301">
        <f>Plan!MJ31</f>
        <v>0</v>
      </c>
      <c r="X347" s="301">
        <f>Plan!MJ32</f>
        <v>0</v>
      </c>
      <c r="Y347" s="301">
        <f>Plan!MJ33</f>
        <v>0</v>
      </c>
      <c r="Z347" s="301">
        <f>Plan!MJ34</f>
        <v>0</v>
      </c>
      <c r="AA347" s="301">
        <f>Plan!MJ35</f>
        <v>0</v>
      </c>
      <c r="AB347" s="301">
        <f>Plan!MJ36</f>
        <v>0</v>
      </c>
      <c r="AC347" s="301">
        <f>Plan!MJ37</f>
        <v>0</v>
      </c>
      <c r="AD347" s="301">
        <f>Plan!MJ38</f>
        <v>0</v>
      </c>
      <c r="AE347" s="301">
        <f>Plan!MJ39</f>
        <v>0</v>
      </c>
      <c r="AF347" s="301">
        <f>Plan!MJ40</f>
        <v>0</v>
      </c>
      <c r="AG347" s="301">
        <f>Plan!MJ41</f>
        <v>0</v>
      </c>
      <c r="AH347" s="301">
        <f>Plan!MJ42</f>
        <v>0</v>
      </c>
      <c r="AI347" s="301">
        <f>Plan!MJ43</f>
        <v>0</v>
      </c>
      <c r="AJ347" s="301">
        <f>Plan!MJ44</f>
        <v>0</v>
      </c>
      <c r="AK347" s="301">
        <f>Plan!MJ45</f>
        <v>0</v>
      </c>
      <c r="AL347" s="301">
        <f>Plan!MJ46</f>
        <v>0</v>
      </c>
      <c r="AM347" s="301">
        <f>Plan!MJ47</f>
        <v>0</v>
      </c>
      <c r="AN347" s="301">
        <f>Plan!MJ48</f>
        <v>0</v>
      </c>
      <c r="AO347" s="301">
        <f>Plan!MJ49</f>
        <v>0</v>
      </c>
      <c r="AP347" s="301">
        <f>Plan!MJ50</f>
        <v>0</v>
      </c>
      <c r="AQ347" s="301">
        <f>Plan!MJ51</f>
        <v>0</v>
      </c>
      <c r="AR347" s="301">
        <f>Plan!MJ52</f>
        <v>0</v>
      </c>
      <c r="AS347" s="301">
        <f>Plan!MJ53</f>
        <v>0</v>
      </c>
      <c r="AT347" s="301">
        <f>Plan!MJ54</f>
        <v>0</v>
      </c>
      <c r="AU347" s="301">
        <f>Plan!MJ55</f>
        <v>0</v>
      </c>
      <c r="AV347" s="301">
        <f>Plan!MJ56</f>
        <v>0</v>
      </c>
      <c r="AW347" s="301">
        <f>Plan!MJ57</f>
        <v>0</v>
      </c>
      <c r="AX347" s="301">
        <f>Plan!MJ58</f>
        <v>0</v>
      </c>
      <c r="AY347" s="301">
        <f>Plan!MJ59</f>
        <v>0</v>
      </c>
      <c r="AZ347" s="301">
        <f>Plan!MJ60</f>
        <v>0</v>
      </c>
      <c r="BA347" s="301">
        <f>Plan!MJ61</f>
        <v>0</v>
      </c>
      <c r="BB347" s="301">
        <f>Plan!MJ62</f>
        <v>0</v>
      </c>
      <c r="BC347" s="301">
        <f>Plan!MJ63</f>
        <v>0</v>
      </c>
      <c r="BD347" s="301">
        <f>Plan!MJ64</f>
        <v>0</v>
      </c>
    </row>
    <row r="348" spans="1:56" ht="6" customHeight="1" x14ac:dyDescent="0.25">
      <c r="A348"/>
      <c r="B348" s="297">
        <f>COUNTIF(Feiertage!$H$3:$H$164,F348)</f>
        <v>0</v>
      </c>
      <c r="C348" s="298">
        <f t="shared" si="16"/>
        <v>7</v>
      </c>
      <c r="D348" s="298">
        <f t="shared" si="17"/>
        <v>12</v>
      </c>
      <c r="E348" s="302"/>
      <c r="F348" s="300">
        <f t="shared" si="15"/>
        <v>43079</v>
      </c>
      <c r="G348" s="301">
        <f>Plan!MK15</f>
        <v>0</v>
      </c>
      <c r="H348" s="301">
        <f>Plan!MK16</f>
        <v>0</v>
      </c>
      <c r="I348" s="301">
        <f>Plan!MK17</f>
        <v>0</v>
      </c>
      <c r="J348" s="301">
        <f>Plan!MK18</f>
        <v>0</v>
      </c>
      <c r="K348" s="301">
        <f>Plan!MK19</f>
        <v>0</v>
      </c>
      <c r="L348" s="301">
        <f>Plan!MK20</f>
        <v>0</v>
      </c>
      <c r="M348" s="301">
        <f>Plan!MK21</f>
        <v>0</v>
      </c>
      <c r="N348" s="301">
        <f>Plan!MK22</f>
        <v>0</v>
      </c>
      <c r="O348" s="301">
        <f>Plan!MK23</f>
        <v>0</v>
      </c>
      <c r="P348" s="301">
        <f>Plan!MK24</f>
        <v>0</v>
      </c>
      <c r="Q348" s="301">
        <f>Plan!MK25</f>
        <v>0</v>
      </c>
      <c r="R348" s="301">
        <f>Plan!MK26</f>
        <v>0</v>
      </c>
      <c r="S348" s="301">
        <f>Plan!MK27</f>
        <v>0</v>
      </c>
      <c r="T348" s="301">
        <f>Plan!MK28</f>
        <v>0</v>
      </c>
      <c r="U348" s="301">
        <f>Plan!MK29</f>
        <v>0</v>
      </c>
      <c r="V348" s="301">
        <f>Plan!MK30</f>
        <v>0</v>
      </c>
      <c r="W348" s="301">
        <f>Plan!MK31</f>
        <v>0</v>
      </c>
      <c r="X348" s="301">
        <f>Plan!MK32</f>
        <v>0</v>
      </c>
      <c r="Y348" s="301">
        <f>Plan!MK33</f>
        <v>0</v>
      </c>
      <c r="Z348" s="301">
        <f>Plan!MK34</f>
        <v>0</v>
      </c>
      <c r="AA348" s="301">
        <f>Plan!MK35</f>
        <v>0</v>
      </c>
      <c r="AB348" s="301">
        <f>Plan!MK36</f>
        <v>0</v>
      </c>
      <c r="AC348" s="301">
        <f>Plan!MK37</f>
        <v>0</v>
      </c>
      <c r="AD348" s="301">
        <f>Plan!MK38</f>
        <v>0</v>
      </c>
      <c r="AE348" s="301">
        <f>Plan!MK39</f>
        <v>0</v>
      </c>
      <c r="AF348" s="301">
        <f>Plan!MK40</f>
        <v>0</v>
      </c>
      <c r="AG348" s="301">
        <f>Plan!MK41</f>
        <v>0</v>
      </c>
      <c r="AH348" s="301">
        <f>Plan!MK42</f>
        <v>0</v>
      </c>
      <c r="AI348" s="301">
        <f>Plan!MK43</f>
        <v>0</v>
      </c>
      <c r="AJ348" s="301">
        <f>Plan!MK44</f>
        <v>0</v>
      </c>
      <c r="AK348" s="301">
        <f>Plan!MK45</f>
        <v>0</v>
      </c>
      <c r="AL348" s="301">
        <f>Plan!MK46</f>
        <v>0</v>
      </c>
      <c r="AM348" s="301">
        <f>Plan!MK47</f>
        <v>0</v>
      </c>
      <c r="AN348" s="301">
        <f>Plan!MK48</f>
        <v>0</v>
      </c>
      <c r="AO348" s="301">
        <f>Plan!MK49</f>
        <v>0</v>
      </c>
      <c r="AP348" s="301">
        <f>Plan!MK50</f>
        <v>0</v>
      </c>
      <c r="AQ348" s="301">
        <f>Plan!MK51</f>
        <v>0</v>
      </c>
      <c r="AR348" s="301">
        <f>Plan!MK52</f>
        <v>0</v>
      </c>
      <c r="AS348" s="301">
        <f>Plan!MK53</f>
        <v>0</v>
      </c>
      <c r="AT348" s="301">
        <f>Plan!MK54</f>
        <v>0</v>
      </c>
      <c r="AU348" s="301">
        <f>Plan!MK55</f>
        <v>0</v>
      </c>
      <c r="AV348" s="301">
        <f>Plan!MK56</f>
        <v>0</v>
      </c>
      <c r="AW348" s="301">
        <f>Plan!MK57</f>
        <v>0</v>
      </c>
      <c r="AX348" s="301">
        <f>Plan!MK58</f>
        <v>0</v>
      </c>
      <c r="AY348" s="301">
        <f>Plan!MK59</f>
        <v>0</v>
      </c>
      <c r="AZ348" s="301">
        <f>Plan!MK60</f>
        <v>0</v>
      </c>
      <c r="BA348" s="301">
        <f>Plan!MK61</f>
        <v>0</v>
      </c>
      <c r="BB348" s="301">
        <f>Plan!MK62</f>
        <v>0</v>
      </c>
      <c r="BC348" s="301">
        <f>Plan!MK63</f>
        <v>0</v>
      </c>
      <c r="BD348" s="301">
        <f>Plan!MK64</f>
        <v>0</v>
      </c>
    </row>
    <row r="349" spans="1:56" ht="6" customHeight="1" x14ac:dyDescent="0.25">
      <c r="A349"/>
      <c r="B349" s="297">
        <f>COUNTIF(Feiertage!$H$3:$H$164,F349)</f>
        <v>0</v>
      </c>
      <c r="C349" s="298">
        <f t="shared" si="16"/>
        <v>1</v>
      </c>
      <c r="D349" s="298">
        <f t="shared" si="17"/>
        <v>12</v>
      </c>
      <c r="E349" s="302"/>
      <c r="F349" s="300">
        <f t="shared" si="15"/>
        <v>43080</v>
      </c>
      <c r="G349" s="301">
        <f>Plan!ML15</f>
        <v>0</v>
      </c>
      <c r="H349" s="301">
        <f>Plan!ML16</f>
        <v>0</v>
      </c>
      <c r="I349" s="301">
        <f>Plan!ML17</f>
        <v>0</v>
      </c>
      <c r="J349" s="301">
        <f>Plan!ML18</f>
        <v>0</v>
      </c>
      <c r="K349" s="301">
        <f>Plan!ML19</f>
        <v>0</v>
      </c>
      <c r="L349" s="301">
        <f>Plan!ML20</f>
        <v>0</v>
      </c>
      <c r="M349" s="301">
        <f>Plan!ML21</f>
        <v>0</v>
      </c>
      <c r="N349" s="301">
        <f>Plan!ML22</f>
        <v>0</v>
      </c>
      <c r="O349" s="301">
        <f>Plan!ML23</f>
        <v>0</v>
      </c>
      <c r="P349" s="301">
        <f>Plan!ML24</f>
        <v>0</v>
      </c>
      <c r="Q349" s="301">
        <f>Plan!ML25</f>
        <v>0</v>
      </c>
      <c r="R349" s="301">
        <f>Plan!ML26</f>
        <v>0</v>
      </c>
      <c r="S349" s="301">
        <f>Plan!ML27</f>
        <v>0</v>
      </c>
      <c r="T349" s="301">
        <f>Plan!ML28</f>
        <v>0</v>
      </c>
      <c r="U349" s="301">
        <f>Plan!ML29</f>
        <v>0</v>
      </c>
      <c r="V349" s="301">
        <f>Plan!ML30</f>
        <v>0</v>
      </c>
      <c r="W349" s="301">
        <f>Plan!ML31</f>
        <v>0</v>
      </c>
      <c r="X349" s="301">
        <f>Plan!ML32</f>
        <v>0</v>
      </c>
      <c r="Y349" s="301">
        <f>Plan!ML33</f>
        <v>0</v>
      </c>
      <c r="Z349" s="301">
        <f>Plan!ML34</f>
        <v>0</v>
      </c>
      <c r="AA349" s="301">
        <f>Plan!ML35</f>
        <v>0</v>
      </c>
      <c r="AB349" s="301">
        <f>Plan!ML36</f>
        <v>0</v>
      </c>
      <c r="AC349" s="301">
        <f>Plan!ML37</f>
        <v>0</v>
      </c>
      <c r="AD349" s="301">
        <f>Plan!ML38</f>
        <v>0</v>
      </c>
      <c r="AE349" s="301">
        <f>Plan!ML39</f>
        <v>0</v>
      </c>
      <c r="AF349" s="301">
        <f>Plan!ML40</f>
        <v>0</v>
      </c>
      <c r="AG349" s="301">
        <f>Plan!ML41</f>
        <v>0</v>
      </c>
      <c r="AH349" s="301">
        <f>Plan!ML42</f>
        <v>0</v>
      </c>
      <c r="AI349" s="301">
        <f>Plan!ML43</f>
        <v>0</v>
      </c>
      <c r="AJ349" s="301">
        <f>Plan!ML44</f>
        <v>0</v>
      </c>
      <c r="AK349" s="301">
        <f>Plan!ML45</f>
        <v>0</v>
      </c>
      <c r="AL349" s="301">
        <f>Plan!ML46</f>
        <v>0</v>
      </c>
      <c r="AM349" s="301">
        <f>Plan!ML47</f>
        <v>0</v>
      </c>
      <c r="AN349" s="301">
        <f>Plan!ML48</f>
        <v>0</v>
      </c>
      <c r="AO349" s="301">
        <f>Plan!ML49</f>
        <v>0</v>
      </c>
      <c r="AP349" s="301">
        <f>Plan!ML50</f>
        <v>0</v>
      </c>
      <c r="AQ349" s="301">
        <f>Plan!ML51</f>
        <v>0</v>
      </c>
      <c r="AR349" s="301">
        <f>Plan!ML52</f>
        <v>0</v>
      </c>
      <c r="AS349" s="301">
        <f>Plan!ML53</f>
        <v>0</v>
      </c>
      <c r="AT349" s="301">
        <f>Plan!ML54</f>
        <v>0</v>
      </c>
      <c r="AU349" s="301">
        <f>Plan!ML55</f>
        <v>0</v>
      </c>
      <c r="AV349" s="301">
        <f>Plan!ML56</f>
        <v>0</v>
      </c>
      <c r="AW349" s="301">
        <f>Plan!ML57</f>
        <v>0</v>
      </c>
      <c r="AX349" s="301">
        <f>Plan!ML58</f>
        <v>0</v>
      </c>
      <c r="AY349" s="301">
        <f>Plan!ML59</f>
        <v>0</v>
      </c>
      <c r="AZ349" s="301">
        <f>Plan!ML60</f>
        <v>0</v>
      </c>
      <c r="BA349" s="301">
        <f>Plan!ML61</f>
        <v>0</v>
      </c>
      <c r="BB349" s="301">
        <f>Plan!ML62</f>
        <v>0</v>
      </c>
      <c r="BC349" s="301">
        <f>Plan!ML63</f>
        <v>0</v>
      </c>
      <c r="BD349" s="301">
        <f>Plan!ML64</f>
        <v>0</v>
      </c>
    </row>
    <row r="350" spans="1:56" ht="6" customHeight="1" x14ac:dyDescent="0.25">
      <c r="A350"/>
      <c r="B350" s="297">
        <f>COUNTIF(Feiertage!$H$3:$H$164,F350)</f>
        <v>0</v>
      </c>
      <c r="C350" s="298">
        <f t="shared" si="16"/>
        <v>2</v>
      </c>
      <c r="D350" s="298">
        <f t="shared" si="17"/>
        <v>12</v>
      </c>
      <c r="E350" s="302" t="s">
        <v>187</v>
      </c>
      <c r="F350" s="300">
        <f t="shared" si="15"/>
        <v>43081</v>
      </c>
      <c r="G350" s="301">
        <f>Plan!MM15</f>
        <v>0</v>
      </c>
      <c r="H350" s="301">
        <f>Plan!MM16</f>
        <v>0</v>
      </c>
      <c r="I350" s="301">
        <f>Plan!MM17</f>
        <v>0</v>
      </c>
      <c r="J350" s="301">
        <f>Plan!MM18</f>
        <v>0</v>
      </c>
      <c r="K350" s="301">
        <f>Plan!MM19</f>
        <v>0</v>
      </c>
      <c r="L350" s="301">
        <f>Plan!MM20</f>
        <v>0</v>
      </c>
      <c r="M350" s="301">
        <f>Plan!MM21</f>
        <v>0</v>
      </c>
      <c r="N350" s="301">
        <f>Plan!MM22</f>
        <v>0</v>
      </c>
      <c r="O350" s="301">
        <f>Plan!MM23</f>
        <v>0</v>
      </c>
      <c r="P350" s="301">
        <f>Plan!MM24</f>
        <v>0</v>
      </c>
      <c r="Q350" s="301">
        <f>Plan!MM25</f>
        <v>0</v>
      </c>
      <c r="R350" s="301">
        <f>Plan!MM26</f>
        <v>0</v>
      </c>
      <c r="S350" s="301">
        <f>Plan!MM27</f>
        <v>0</v>
      </c>
      <c r="T350" s="301">
        <f>Plan!MM28</f>
        <v>0</v>
      </c>
      <c r="U350" s="301">
        <f>Plan!MM29</f>
        <v>0</v>
      </c>
      <c r="V350" s="301">
        <f>Plan!MM30</f>
        <v>0</v>
      </c>
      <c r="W350" s="301">
        <f>Plan!MM31</f>
        <v>0</v>
      </c>
      <c r="X350" s="301">
        <f>Plan!MM32</f>
        <v>0</v>
      </c>
      <c r="Y350" s="301">
        <f>Plan!MM33</f>
        <v>0</v>
      </c>
      <c r="Z350" s="301">
        <f>Plan!MM34</f>
        <v>0</v>
      </c>
      <c r="AA350" s="301">
        <f>Plan!MM35</f>
        <v>0</v>
      </c>
      <c r="AB350" s="301">
        <f>Plan!MM36</f>
        <v>0</v>
      </c>
      <c r="AC350" s="301">
        <f>Plan!MM37</f>
        <v>0</v>
      </c>
      <c r="AD350" s="301">
        <f>Plan!MM38</f>
        <v>0</v>
      </c>
      <c r="AE350" s="301">
        <f>Plan!MM39</f>
        <v>0</v>
      </c>
      <c r="AF350" s="301">
        <f>Plan!MM40</f>
        <v>0</v>
      </c>
      <c r="AG350" s="301">
        <f>Plan!MM41</f>
        <v>0</v>
      </c>
      <c r="AH350" s="301">
        <f>Plan!MM42</f>
        <v>0</v>
      </c>
      <c r="AI350" s="301">
        <f>Plan!MM43</f>
        <v>0</v>
      </c>
      <c r="AJ350" s="301">
        <f>Plan!MM44</f>
        <v>0</v>
      </c>
      <c r="AK350" s="301">
        <f>Plan!MM45</f>
        <v>0</v>
      </c>
      <c r="AL350" s="301">
        <f>Plan!MM46</f>
        <v>0</v>
      </c>
      <c r="AM350" s="301">
        <f>Plan!MM47</f>
        <v>0</v>
      </c>
      <c r="AN350" s="301">
        <f>Plan!MM48</f>
        <v>0</v>
      </c>
      <c r="AO350" s="301">
        <f>Plan!MM49</f>
        <v>0</v>
      </c>
      <c r="AP350" s="301">
        <f>Plan!MM50</f>
        <v>0</v>
      </c>
      <c r="AQ350" s="301">
        <f>Plan!MM51</f>
        <v>0</v>
      </c>
      <c r="AR350" s="301">
        <f>Plan!MM52</f>
        <v>0</v>
      </c>
      <c r="AS350" s="301">
        <f>Plan!MM53</f>
        <v>0</v>
      </c>
      <c r="AT350" s="301">
        <f>Plan!MM54</f>
        <v>0</v>
      </c>
      <c r="AU350" s="301">
        <f>Plan!MM55</f>
        <v>0</v>
      </c>
      <c r="AV350" s="301">
        <f>Plan!MM56</f>
        <v>0</v>
      </c>
      <c r="AW350" s="301">
        <f>Plan!MM57</f>
        <v>0</v>
      </c>
      <c r="AX350" s="301">
        <f>Plan!MM58</f>
        <v>0</v>
      </c>
      <c r="AY350" s="301">
        <f>Plan!MM59</f>
        <v>0</v>
      </c>
      <c r="AZ350" s="301">
        <f>Plan!MM60</f>
        <v>0</v>
      </c>
      <c r="BA350" s="301">
        <f>Plan!MM61</f>
        <v>0</v>
      </c>
      <c r="BB350" s="301">
        <f>Plan!MM62</f>
        <v>0</v>
      </c>
      <c r="BC350" s="301">
        <f>Plan!MM63</f>
        <v>0</v>
      </c>
      <c r="BD350" s="301">
        <f>Plan!MM64</f>
        <v>0</v>
      </c>
    </row>
    <row r="351" spans="1:56" ht="6" customHeight="1" x14ac:dyDescent="0.25">
      <c r="A351"/>
      <c r="B351" s="297">
        <f>COUNTIF(Feiertage!$H$3:$H$164,F351)</f>
        <v>0</v>
      </c>
      <c r="C351" s="298">
        <f t="shared" si="16"/>
        <v>3</v>
      </c>
      <c r="D351" s="298">
        <f>IF(F351="","",MONTH(F351))</f>
        <v>12</v>
      </c>
      <c r="E351" s="302" t="s">
        <v>173</v>
      </c>
      <c r="F351" s="300">
        <f t="shared" si="15"/>
        <v>43082</v>
      </c>
      <c r="G351" s="301">
        <f>Plan!MN15</f>
        <v>0</v>
      </c>
      <c r="H351" s="301">
        <f>Plan!MN16</f>
        <v>0</v>
      </c>
      <c r="I351" s="301">
        <f>Plan!MN17</f>
        <v>0</v>
      </c>
      <c r="J351" s="301">
        <f>Plan!MN18</f>
        <v>0</v>
      </c>
      <c r="K351" s="301">
        <f>Plan!MN19</f>
        <v>0</v>
      </c>
      <c r="L351" s="301">
        <f>Plan!MN20</f>
        <v>0</v>
      </c>
      <c r="M351" s="301">
        <f>Plan!MN21</f>
        <v>0</v>
      </c>
      <c r="N351" s="301">
        <f>Plan!MN22</f>
        <v>0</v>
      </c>
      <c r="O351" s="301">
        <f>Plan!MN23</f>
        <v>0</v>
      </c>
      <c r="P351" s="301">
        <f>Plan!MN24</f>
        <v>0</v>
      </c>
      <c r="Q351" s="301">
        <f>Plan!MN25</f>
        <v>0</v>
      </c>
      <c r="R351" s="301">
        <f>Plan!MN26</f>
        <v>0</v>
      </c>
      <c r="S351" s="301">
        <f>Plan!MN27</f>
        <v>0</v>
      </c>
      <c r="T351" s="301">
        <f>Plan!MN28</f>
        <v>0</v>
      </c>
      <c r="U351" s="301">
        <f>Plan!MN29</f>
        <v>0</v>
      </c>
      <c r="V351" s="301">
        <f>Plan!MN30</f>
        <v>0</v>
      </c>
      <c r="W351" s="301">
        <f>Plan!MN31</f>
        <v>0</v>
      </c>
      <c r="X351" s="301">
        <f>Plan!MN32</f>
        <v>0</v>
      </c>
      <c r="Y351" s="301">
        <f>Plan!MN33</f>
        <v>0</v>
      </c>
      <c r="Z351" s="301">
        <f>Plan!MN34</f>
        <v>0</v>
      </c>
      <c r="AA351" s="301">
        <f>Plan!MN35</f>
        <v>0</v>
      </c>
      <c r="AB351" s="301">
        <f>Plan!MN36</f>
        <v>0</v>
      </c>
      <c r="AC351" s="301">
        <f>Plan!MN37</f>
        <v>0</v>
      </c>
      <c r="AD351" s="301">
        <f>Plan!MN38</f>
        <v>0</v>
      </c>
      <c r="AE351" s="301">
        <f>Plan!MN39</f>
        <v>0</v>
      </c>
      <c r="AF351" s="301">
        <f>Plan!MN40</f>
        <v>0</v>
      </c>
      <c r="AG351" s="301">
        <f>Plan!MN41</f>
        <v>0</v>
      </c>
      <c r="AH351" s="301">
        <f>Plan!MN42</f>
        <v>0</v>
      </c>
      <c r="AI351" s="301">
        <f>Plan!MN43</f>
        <v>0</v>
      </c>
      <c r="AJ351" s="301">
        <f>Plan!MN44</f>
        <v>0</v>
      </c>
      <c r="AK351" s="301">
        <f>Plan!MN45</f>
        <v>0</v>
      </c>
      <c r="AL351" s="301">
        <f>Plan!MN46</f>
        <v>0</v>
      </c>
      <c r="AM351" s="301">
        <f>Plan!MN47</f>
        <v>0</v>
      </c>
      <c r="AN351" s="301">
        <f>Plan!MN48</f>
        <v>0</v>
      </c>
      <c r="AO351" s="301">
        <f>Plan!MN49</f>
        <v>0</v>
      </c>
      <c r="AP351" s="301">
        <f>Plan!MN50</f>
        <v>0</v>
      </c>
      <c r="AQ351" s="301">
        <f>Plan!MN51</f>
        <v>0</v>
      </c>
      <c r="AR351" s="301">
        <f>Plan!MN52</f>
        <v>0</v>
      </c>
      <c r="AS351" s="301">
        <f>Plan!MN53</f>
        <v>0</v>
      </c>
      <c r="AT351" s="301">
        <f>Plan!MN54</f>
        <v>0</v>
      </c>
      <c r="AU351" s="301">
        <f>Plan!MN55</f>
        <v>0</v>
      </c>
      <c r="AV351" s="301">
        <f>Plan!MN56</f>
        <v>0</v>
      </c>
      <c r="AW351" s="301">
        <f>Plan!MN57</f>
        <v>0</v>
      </c>
      <c r="AX351" s="301">
        <f>Plan!MN58</f>
        <v>0</v>
      </c>
      <c r="AY351" s="301">
        <f>Plan!MN59</f>
        <v>0</v>
      </c>
      <c r="AZ351" s="301">
        <f>Plan!MN60</f>
        <v>0</v>
      </c>
      <c r="BA351" s="301">
        <f>Plan!MN61</f>
        <v>0</v>
      </c>
      <c r="BB351" s="301">
        <f>Plan!MN62</f>
        <v>0</v>
      </c>
      <c r="BC351" s="301">
        <f>Plan!MN63</f>
        <v>0</v>
      </c>
      <c r="BD351" s="301">
        <f>Plan!MN64</f>
        <v>0</v>
      </c>
    </row>
    <row r="352" spans="1:56" ht="6" customHeight="1" x14ac:dyDescent="0.25">
      <c r="A352"/>
      <c r="B352" s="297">
        <f>COUNTIF(Feiertage!$H$3:$H$164,F352)</f>
        <v>0</v>
      </c>
      <c r="C352" s="298">
        <f t="shared" si="16"/>
        <v>4</v>
      </c>
      <c r="D352" s="298">
        <f t="shared" si="17"/>
        <v>12</v>
      </c>
      <c r="E352" s="302" t="s">
        <v>177</v>
      </c>
      <c r="F352" s="300">
        <f t="shared" si="15"/>
        <v>43083</v>
      </c>
      <c r="G352" s="301">
        <f>Plan!MO15</f>
        <v>0</v>
      </c>
      <c r="H352" s="301">
        <f>Plan!MO16</f>
        <v>0</v>
      </c>
      <c r="I352" s="301">
        <f>Plan!MO17</f>
        <v>0</v>
      </c>
      <c r="J352" s="301">
        <f>Plan!MO18</f>
        <v>0</v>
      </c>
      <c r="K352" s="301">
        <f>Plan!MO19</f>
        <v>0</v>
      </c>
      <c r="L352" s="301">
        <f>Plan!MO20</f>
        <v>0</v>
      </c>
      <c r="M352" s="301">
        <f>Plan!MO21</f>
        <v>0</v>
      </c>
      <c r="N352" s="301">
        <f>Plan!MO22</f>
        <v>0</v>
      </c>
      <c r="O352" s="301">
        <f>Plan!MO23</f>
        <v>0</v>
      </c>
      <c r="P352" s="301">
        <f>Plan!MO24</f>
        <v>0</v>
      </c>
      <c r="Q352" s="301">
        <f>Plan!MO25</f>
        <v>0</v>
      </c>
      <c r="R352" s="301">
        <f>Plan!MO26</f>
        <v>0</v>
      </c>
      <c r="S352" s="301">
        <f>Plan!MO27</f>
        <v>0</v>
      </c>
      <c r="T352" s="301">
        <f>Plan!MO28</f>
        <v>0</v>
      </c>
      <c r="U352" s="301">
        <f>Plan!MO29</f>
        <v>0</v>
      </c>
      <c r="V352" s="301">
        <f>Plan!MO30</f>
        <v>0</v>
      </c>
      <c r="W352" s="301">
        <f>Plan!MO31</f>
        <v>0</v>
      </c>
      <c r="X352" s="301">
        <f>Plan!MO32</f>
        <v>0</v>
      </c>
      <c r="Y352" s="301">
        <f>Plan!MO33</f>
        <v>0</v>
      </c>
      <c r="Z352" s="301">
        <f>Plan!MO34</f>
        <v>0</v>
      </c>
      <c r="AA352" s="301">
        <f>Plan!MO35</f>
        <v>0</v>
      </c>
      <c r="AB352" s="301">
        <f>Plan!MO36</f>
        <v>0</v>
      </c>
      <c r="AC352" s="301">
        <f>Plan!MO37</f>
        <v>0</v>
      </c>
      <c r="AD352" s="301">
        <f>Plan!MO38</f>
        <v>0</v>
      </c>
      <c r="AE352" s="301">
        <f>Plan!MO39</f>
        <v>0</v>
      </c>
      <c r="AF352" s="301">
        <f>Plan!MO40</f>
        <v>0</v>
      </c>
      <c r="AG352" s="301">
        <f>Plan!MO41</f>
        <v>0</v>
      </c>
      <c r="AH352" s="301">
        <f>Plan!MO42</f>
        <v>0</v>
      </c>
      <c r="AI352" s="301">
        <f>Plan!MO43</f>
        <v>0</v>
      </c>
      <c r="AJ352" s="301">
        <f>Plan!MO44</f>
        <v>0</v>
      </c>
      <c r="AK352" s="301">
        <f>Plan!MO45</f>
        <v>0</v>
      </c>
      <c r="AL352" s="301">
        <f>Plan!MO46</f>
        <v>0</v>
      </c>
      <c r="AM352" s="301">
        <f>Plan!MO47</f>
        <v>0</v>
      </c>
      <c r="AN352" s="301">
        <f>Plan!MO48</f>
        <v>0</v>
      </c>
      <c r="AO352" s="301">
        <f>Plan!MO49</f>
        <v>0</v>
      </c>
      <c r="AP352" s="301">
        <f>Plan!MO50</f>
        <v>0</v>
      </c>
      <c r="AQ352" s="301">
        <f>Plan!MO51</f>
        <v>0</v>
      </c>
      <c r="AR352" s="301">
        <f>Plan!MO52</f>
        <v>0</v>
      </c>
      <c r="AS352" s="301">
        <f>Plan!MO53</f>
        <v>0</v>
      </c>
      <c r="AT352" s="301">
        <f>Plan!MO54</f>
        <v>0</v>
      </c>
      <c r="AU352" s="301">
        <f>Plan!MO55</f>
        <v>0</v>
      </c>
      <c r="AV352" s="301">
        <f>Plan!MO56</f>
        <v>0</v>
      </c>
      <c r="AW352" s="301">
        <f>Plan!MO57</f>
        <v>0</v>
      </c>
      <c r="AX352" s="301">
        <f>Plan!MO58</f>
        <v>0</v>
      </c>
      <c r="AY352" s="301">
        <f>Plan!MO59</f>
        <v>0</v>
      </c>
      <c r="AZ352" s="301">
        <f>Plan!MO60</f>
        <v>0</v>
      </c>
      <c r="BA352" s="301">
        <f>Plan!MO61</f>
        <v>0</v>
      </c>
      <c r="BB352" s="301">
        <f>Plan!MO62</f>
        <v>0</v>
      </c>
      <c r="BC352" s="301">
        <f>Plan!MO63</f>
        <v>0</v>
      </c>
      <c r="BD352" s="301">
        <f>Plan!MO64</f>
        <v>0</v>
      </c>
    </row>
    <row r="353" spans="1:56" ht="6" customHeight="1" x14ac:dyDescent="0.25">
      <c r="A353"/>
      <c r="B353" s="297">
        <f>COUNTIF(Feiertage!$H$3:$H$164,F353)</f>
        <v>0</v>
      </c>
      <c r="C353" s="298">
        <f t="shared" si="16"/>
        <v>5</v>
      </c>
      <c r="D353" s="298">
        <f t="shared" si="17"/>
        <v>12</v>
      </c>
      <c r="E353" s="302" t="s">
        <v>173</v>
      </c>
      <c r="F353" s="300">
        <f t="shared" si="15"/>
        <v>43084</v>
      </c>
      <c r="G353" s="301">
        <f>Plan!MP15</f>
        <v>0</v>
      </c>
      <c r="H353" s="301">
        <f>Plan!MP16</f>
        <v>0</v>
      </c>
      <c r="I353" s="301">
        <f>Plan!MP17</f>
        <v>0</v>
      </c>
      <c r="J353" s="301">
        <f>Plan!MP18</f>
        <v>0</v>
      </c>
      <c r="K353" s="301">
        <f>Plan!MP19</f>
        <v>0</v>
      </c>
      <c r="L353" s="301">
        <f>Plan!MP20</f>
        <v>0</v>
      </c>
      <c r="M353" s="301">
        <f>Plan!MP21</f>
        <v>0</v>
      </c>
      <c r="N353" s="301">
        <f>Plan!MP22</f>
        <v>0</v>
      </c>
      <c r="O353" s="301">
        <f>Plan!MP23</f>
        <v>0</v>
      </c>
      <c r="P353" s="301">
        <f>Plan!MP24</f>
        <v>0</v>
      </c>
      <c r="Q353" s="301">
        <f>Plan!MP25</f>
        <v>0</v>
      </c>
      <c r="R353" s="301">
        <f>Plan!MP26</f>
        <v>0</v>
      </c>
      <c r="S353" s="301">
        <f>Plan!MP27</f>
        <v>0</v>
      </c>
      <c r="T353" s="301">
        <f>Plan!MP28</f>
        <v>0</v>
      </c>
      <c r="U353" s="301">
        <f>Plan!MP29</f>
        <v>0</v>
      </c>
      <c r="V353" s="301">
        <f>Plan!MP30</f>
        <v>0</v>
      </c>
      <c r="W353" s="301">
        <f>Plan!MP31</f>
        <v>0</v>
      </c>
      <c r="X353" s="301">
        <f>Plan!MP32</f>
        <v>0</v>
      </c>
      <c r="Y353" s="301">
        <f>Plan!MP33</f>
        <v>0</v>
      </c>
      <c r="Z353" s="301">
        <f>Plan!MP34</f>
        <v>0</v>
      </c>
      <c r="AA353" s="301">
        <f>Plan!MP35</f>
        <v>0</v>
      </c>
      <c r="AB353" s="301">
        <f>Plan!MP36</f>
        <v>0</v>
      </c>
      <c r="AC353" s="301">
        <f>Plan!MP37</f>
        <v>0</v>
      </c>
      <c r="AD353" s="301">
        <f>Plan!MP38</f>
        <v>0</v>
      </c>
      <c r="AE353" s="301">
        <f>Plan!MP39</f>
        <v>0</v>
      </c>
      <c r="AF353" s="301">
        <f>Plan!MP40</f>
        <v>0</v>
      </c>
      <c r="AG353" s="301">
        <f>Plan!MP41</f>
        <v>0</v>
      </c>
      <c r="AH353" s="301">
        <f>Plan!MP42</f>
        <v>0</v>
      </c>
      <c r="AI353" s="301">
        <f>Plan!MP43</f>
        <v>0</v>
      </c>
      <c r="AJ353" s="301">
        <f>Plan!MP44</f>
        <v>0</v>
      </c>
      <c r="AK353" s="301">
        <f>Plan!MP45</f>
        <v>0</v>
      </c>
      <c r="AL353" s="301">
        <f>Plan!MP46</f>
        <v>0</v>
      </c>
      <c r="AM353" s="301">
        <f>Plan!MP47</f>
        <v>0</v>
      </c>
      <c r="AN353" s="301">
        <f>Plan!MP48</f>
        <v>0</v>
      </c>
      <c r="AO353" s="301">
        <f>Plan!MP49</f>
        <v>0</v>
      </c>
      <c r="AP353" s="301">
        <f>Plan!MP50</f>
        <v>0</v>
      </c>
      <c r="AQ353" s="301">
        <f>Plan!MP51</f>
        <v>0</v>
      </c>
      <c r="AR353" s="301">
        <f>Plan!MP52</f>
        <v>0</v>
      </c>
      <c r="AS353" s="301">
        <f>Plan!MP53</f>
        <v>0</v>
      </c>
      <c r="AT353" s="301">
        <f>Plan!MP54</f>
        <v>0</v>
      </c>
      <c r="AU353" s="301">
        <f>Plan!MP55</f>
        <v>0</v>
      </c>
      <c r="AV353" s="301">
        <f>Plan!MP56</f>
        <v>0</v>
      </c>
      <c r="AW353" s="301">
        <f>Plan!MP57</f>
        <v>0</v>
      </c>
      <c r="AX353" s="301">
        <f>Plan!MP58</f>
        <v>0</v>
      </c>
      <c r="AY353" s="301">
        <f>Plan!MP59</f>
        <v>0</v>
      </c>
      <c r="AZ353" s="301">
        <f>Plan!MP60</f>
        <v>0</v>
      </c>
      <c r="BA353" s="301">
        <f>Plan!MP61</f>
        <v>0</v>
      </c>
      <c r="BB353" s="301">
        <f>Plan!MP62</f>
        <v>0</v>
      </c>
      <c r="BC353" s="301">
        <f>Plan!MP63</f>
        <v>0</v>
      </c>
      <c r="BD353" s="301">
        <f>Plan!MP64</f>
        <v>0</v>
      </c>
    </row>
    <row r="354" spans="1:56" ht="6" customHeight="1" x14ac:dyDescent="0.25">
      <c r="A354"/>
      <c r="B354" s="297">
        <f>COUNTIF(Feiertage!$H$3:$H$164,F354)</f>
        <v>0</v>
      </c>
      <c r="C354" s="298">
        <f t="shared" si="16"/>
        <v>6</v>
      </c>
      <c r="D354" s="298">
        <f t="shared" si="17"/>
        <v>12</v>
      </c>
      <c r="E354" s="302" t="s">
        <v>175</v>
      </c>
      <c r="F354" s="300">
        <f t="shared" si="15"/>
        <v>43085</v>
      </c>
      <c r="G354" s="301">
        <f>Plan!MQ15</f>
        <v>0</v>
      </c>
      <c r="H354" s="301">
        <f>Plan!MQ16</f>
        <v>0</v>
      </c>
      <c r="I354" s="301">
        <f>Plan!MQ17</f>
        <v>0</v>
      </c>
      <c r="J354" s="301">
        <f>Plan!MQ18</f>
        <v>0</v>
      </c>
      <c r="K354" s="301">
        <f>Plan!MQ19</f>
        <v>0</v>
      </c>
      <c r="L354" s="301">
        <f>Plan!MQ20</f>
        <v>0</v>
      </c>
      <c r="M354" s="301">
        <f>Plan!MQ21</f>
        <v>0</v>
      </c>
      <c r="N354" s="301">
        <f>Plan!MQ22</f>
        <v>0</v>
      </c>
      <c r="O354" s="301">
        <f>Plan!MQ23</f>
        <v>0</v>
      </c>
      <c r="P354" s="301">
        <f>Plan!MQ24</f>
        <v>0</v>
      </c>
      <c r="Q354" s="301">
        <f>Plan!MQ25</f>
        <v>0</v>
      </c>
      <c r="R354" s="301">
        <f>Plan!MQ26</f>
        <v>0</v>
      </c>
      <c r="S354" s="301">
        <f>Plan!MQ27</f>
        <v>0</v>
      </c>
      <c r="T354" s="301">
        <f>Plan!MQ28</f>
        <v>0</v>
      </c>
      <c r="U354" s="301">
        <f>Plan!MQ29</f>
        <v>0</v>
      </c>
      <c r="V354" s="301">
        <f>Plan!MQ30</f>
        <v>0</v>
      </c>
      <c r="W354" s="301">
        <f>Plan!MQ31</f>
        <v>0</v>
      </c>
      <c r="X354" s="301">
        <f>Plan!MQ32</f>
        <v>0</v>
      </c>
      <c r="Y354" s="301">
        <f>Plan!MQ33</f>
        <v>0</v>
      </c>
      <c r="Z354" s="301">
        <f>Plan!MQ34</f>
        <v>0</v>
      </c>
      <c r="AA354" s="301">
        <f>Plan!MQ35</f>
        <v>0</v>
      </c>
      <c r="AB354" s="301">
        <f>Plan!MQ36</f>
        <v>0</v>
      </c>
      <c r="AC354" s="301">
        <f>Plan!MQ37</f>
        <v>0</v>
      </c>
      <c r="AD354" s="301">
        <f>Plan!MQ38</f>
        <v>0</v>
      </c>
      <c r="AE354" s="301">
        <f>Plan!MQ39</f>
        <v>0</v>
      </c>
      <c r="AF354" s="301">
        <f>Plan!MQ40</f>
        <v>0</v>
      </c>
      <c r="AG354" s="301">
        <f>Plan!MQ41</f>
        <v>0</v>
      </c>
      <c r="AH354" s="301">
        <f>Plan!MQ42</f>
        <v>0</v>
      </c>
      <c r="AI354" s="301">
        <f>Plan!MQ43</f>
        <v>0</v>
      </c>
      <c r="AJ354" s="301">
        <f>Plan!MQ44</f>
        <v>0</v>
      </c>
      <c r="AK354" s="301">
        <f>Plan!MQ45</f>
        <v>0</v>
      </c>
      <c r="AL354" s="301">
        <f>Plan!MQ46</f>
        <v>0</v>
      </c>
      <c r="AM354" s="301">
        <f>Plan!MQ47</f>
        <v>0</v>
      </c>
      <c r="AN354" s="301">
        <f>Plan!MQ48</f>
        <v>0</v>
      </c>
      <c r="AO354" s="301">
        <f>Plan!MQ49</f>
        <v>0</v>
      </c>
      <c r="AP354" s="301">
        <f>Plan!MQ50</f>
        <v>0</v>
      </c>
      <c r="AQ354" s="301">
        <f>Plan!MQ51</f>
        <v>0</v>
      </c>
      <c r="AR354" s="301">
        <f>Plan!MQ52</f>
        <v>0</v>
      </c>
      <c r="AS354" s="301">
        <f>Plan!MQ53</f>
        <v>0</v>
      </c>
      <c r="AT354" s="301">
        <f>Plan!MQ54</f>
        <v>0</v>
      </c>
      <c r="AU354" s="301">
        <f>Plan!MQ55</f>
        <v>0</v>
      </c>
      <c r="AV354" s="301">
        <f>Plan!MQ56</f>
        <v>0</v>
      </c>
      <c r="AW354" s="301">
        <f>Plan!MQ57</f>
        <v>0</v>
      </c>
      <c r="AX354" s="301">
        <f>Plan!MQ58</f>
        <v>0</v>
      </c>
      <c r="AY354" s="301">
        <f>Plan!MQ59</f>
        <v>0</v>
      </c>
      <c r="AZ354" s="301">
        <f>Plan!MQ60</f>
        <v>0</v>
      </c>
      <c r="BA354" s="301">
        <f>Plan!MQ61</f>
        <v>0</v>
      </c>
      <c r="BB354" s="301">
        <f>Plan!MQ62</f>
        <v>0</v>
      </c>
      <c r="BC354" s="301">
        <f>Plan!MQ63</f>
        <v>0</v>
      </c>
      <c r="BD354" s="301">
        <f>Plan!MQ64</f>
        <v>0</v>
      </c>
    </row>
    <row r="355" spans="1:56" ht="6" customHeight="1" x14ac:dyDescent="0.25">
      <c r="A355"/>
      <c r="B355" s="297">
        <f>COUNTIF(Feiertage!$H$3:$H$164,F355)</f>
        <v>0</v>
      </c>
      <c r="C355" s="298">
        <f t="shared" si="16"/>
        <v>7</v>
      </c>
      <c r="D355" s="298">
        <f t="shared" si="17"/>
        <v>12</v>
      </c>
      <c r="E355" s="302" t="s">
        <v>174</v>
      </c>
      <c r="F355" s="300">
        <f t="shared" si="15"/>
        <v>43086</v>
      </c>
      <c r="G355" s="301">
        <f>Plan!MR15</f>
        <v>0</v>
      </c>
      <c r="H355" s="301">
        <f>Plan!MR16</f>
        <v>0</v>
      </c>
      <c r="I355" s="301">
        <f>Plan!MR17</f>
        <v>0</v>
      </c>
      <c r="J355" s="301">
        <f>Plan!MR18</f>
        <v>0</v>
      </c>
      <c r="K355" s="301">
        <f>Plan!MR19</f>
        <v>0</v>
      </c>
      <c r="L355" s="301">
        <f>Plan!MR20</f>
        <v>0</v>
      </c>
      <c r="M355" s="301">
        <f>Plan!MR21</f>
        <v>0</v>
      </c>
      <c r="N355" s="301">
        <f>Plan!MR22</f>
        <v>0</v>
      </c>
      <c r="O355" s="301">
        <f>Plan!MR23</f>
        <v>0</v>
      </c>
      <c r="P355" s="301">
        <f>Plan!MR24</f>
        <v>0</v>
      </c>
      <c r="Q355" s="301">
        <f>Plan!MR25</f>
        <v>0</v>
      </c>
      <c r="R355" s="301">
        <f>Plan!MR26</f>
        <v>0</v>
      </c>
      <c r="S355" s="301">
        <f>Plan!MR27</f>
        <v>0</v>
      </c>
      <c r="T355" s="301">
        <f>Plan!MR28</f>
        <v>0</v>
      </c>
      <c r="U355" s="301">
        <f>Plan!MR29</f>
        <v>0</v>
      </c>
      <c r="V355" s="301">
        <f>Plan!MR30</f>
        <v>0</v>
      </c>
      <c r="W355" s="301">
        <f>Plan!MR31</f>
        <v>0</v>
      </c>
      <c r="X355" s="301">
        <f>Plan!MR32</f>
        <v>0</v>
      </c>
      <c r="Y355" s="301">
        <f>Plan!MR33</f>
        <v>0</v>
      </c>
      <c r="Z355" s="301">
        <f>Plan!MR34</f>
        <v>0</v>
      </c>
      <c r="AA355" s="301">
        <f>Plan!MR35</f>
        <v>0</v>
      </c>
      <c r="AB355" s="301">
        <f>Plan!MR36</f>
        <v>0</v>
      </c>
      <c r="AC355" s="301">
        <f>Plan!MR37</f>
        <v>0</v>
      </c>
      <c r="AD355" s="301">
        <f>Plan!MR38</f>
        <v>0</v>
      </c>
      <c r="AE355" s="301">
        <f>Plan!MR39</f>
        <v>0</v>
      </c>
      <c r="AF355" s="301">
        <f>Plan!MR40</f>
        <v>0</v>
      </c>
      <c r="AG355" s="301">
        <f>Plan!MR41</f>
        <v>0</v>
      </c>
      <c r="AH355" s="301">
        <f>Plan!MR42</f>
        <v>0</v>
      </c>
      <c r="AI355" s="301">
        <f>Plan!MR43</f>
        <v>0</v>
      </c>
      <c r="AJ355" s="301">
        <f>Plan!MR44</f>
        <v>0</v>
      </c>
      <c r="AK355" s="301">
        <f>Plan!MR45</f>
        <v>0</v>
      </c>
      <c r="AL355" s="301">
        <f>Plan!MR46</f>
        <v>0</v>
      </c>
      <c r="AM355" s="301">
        <f>Plan!MR47</f>
        <v>0</v>
      </c>
      <c r="AN355" s="301">
        <f>Plan!MR48</f>
        <v>0</v>
      </c>
      <c r="AO355" s="301">
        <f>Plan!MR49</f>
        <v>0</v>
      </c>
      <c r="AP355" s="301">
        <f>Plan!MR50</f>
        <v>0</v>
      </c>
      <c r="AQ355" s="301">
        <f>Plan!MR51</f>
        <v>0</v>
      </c>
      <c r="AR355" s="301">
        <f>Plan!MR52</f>
        <v>0</v>
      </c>
      <c r="AS355" s="301">
        <f>Plan!MR53</f>
        <v>0</v>
      </c>
      <c r="AT355" s="301">
        <f>Plan!MR54</f>
        <v>0</v>
      </c>
      <c r="AU355" s="301">
        <f>Plan!MR55</f>
        <v>0</v>
      </c>
      <c r="AV355" s="301">
        <f>Plan!MR56</f>
        <v>0</v>
      </c>
      <c r="AW355" s="301">
        <f>Plan!MR57</f>
        <v>0</v>
      </c>
      <c r="AX355" s="301">
        <f>Plan!MR58</f>
        <v>0</v>
      </c>
      <c r="AY355" s="301">
        <f>Plan!MR59</f>
        <v>0</v>
      </c>
      <c r="AZ355" s="301">
        <f>Plan!MR60</f>
        <v>0</v>
      </c>
      <c r="BA355" s="301">
        <f>Plan!MR61</f>
        <v>0</v>
      </c>
      <c r="BB355" s="301">
        <f>Plan!MR62</f>
        <v>0</v>
      </c>
      <c r="BC355" s="301">
        <f>Plan!MR63</f>
        <v>0</v>
      </c>
      <c r="BD355" s="301">
        <f>Plan!MR64</f>
        <v>0</v>
      </c>
    </row>
    <row r="356" spans="1:56" ht="6" customHeight="1" x14ac:dyDescent="0.25">
      <c r="A356"/>
      <c r="B356" s="297">
        <f>COUNTIF(Feiertage!$H$3:$H$164,F356)</f>
        <v>0</v>
      </c>
      <c r="C356" s="298">
        <f t="shared" si="16"/>
        <v>1</v>
      </c>
      <c r="D356" s="298">
        <f t="shared" si="17"/>
        <v>12</v>
      </c>
      <c r="E356" s="302" t="s">
        <v>173</v>
      </c>
      <c r="F356" s="300">
        <f t="shared" si="15"/>
        <v>43087</v>
      </c>
      <c r="G356" s="301">
        <f>Plan!MS15</f>
        <v>0</v>
      </c>
      <c r="H356" s="301">
        <f>Plan!MS16</f>
        <v>0</v>
      </c>
      <c r="I356" s="301">
        <f>Plan!MS17</f>
        <v>0</v>
      </c>
      <c r="J356" s="301">
        <f>Plan!MS18</f>
        <v>0</v>
      </c>
      <c r="K356" s="301">
        <f>Plan!MS19</f>
        <v>0</v>
      </c>
      <c r="L356" s="301">
        <f>Plan!MS20</f>
        <v>0</v>
      </c>
      <c r="M356" s="301">
        <f>Plan!MS21</f>
        <v>0</v>
      </c>
      <c r="N356" s="301">
        <f>Plan!MS22</f>
        <v>0</v>
      </c>
      <c r="O356" s="301">
        <f>Plan!MS23</f>
        <v>0</v>
      </c>
      <c r="P356" s="301">
        <f>Plan!MS24</f>
        <v>0</v>
      </c>
      <c r="Q356" s="301">
        <f>Plan!MS25</f>
        <v>0</v>
      </c>
      <c r="R356" s="301">
        <f>Plan!MS26</f>
        <v>0</v>
      </c>
      <c r="S356" s="301">
        <f>Plan!MS27</f>
        <v>0</v>
      </c>
      <c r="T356" s="301">
        <f>Plan!MS28</f>
        <v>0</v>
      </c>
      <c r="U356" s="301">
        <f>Plan!MS29</f>
        <v>0</v>
      </c>
      <c r="V356" s="301">
        <f>Plan!MS30</f>
        <v>0</v>
      </c>
      <c r="W356" s="301">
        <f>Plan!MS31</f>
        <v>0</v>
      </c>
      <c r="X356" s="301">
        <f>Plan!MS32</f>
        <v>0</v>
      </c>
      <c r="Y356" s="301">
        <f>Plan!MS33</f>
        <v>0</v>
      </c>
      <c r="Z356" s="301">
        <f>Plan!MS34</f>
        <v>0</v>
      </c>
      <c r="AA356" s="301">
        <f>Plan!MS35</f>
        <v>0</v>
      </c>
      <c r="AB356" s="301">
        <f>Plan!MS36</f>
        <v>0</v>
      </c>
      <c r="AC356" s="301">
        <f>Plan!MS37</f>
        <v>0</v>
      </c>
      <c r="AD356" s="301">
        <f>Plan!MS38</f>
        <v>0</v>
      </c>
      <c r="AE356" s="301">
        <f>Plan!MS39</f>
        <v>0</v>
      </c>
      <c r="AF356" s="301">
        <f>Plan!MS40</f>
        <v>0</v>
      </c>
      <c r="AG356" s="301">
        <f>Plan!MS41</f>
        <v>0</v>
      </c>
      <c r="AH356" s="301">
        <f>Plan!MS42</f>
        <v>0</v>
      </c>
      <c r="AI356" s="301">
        <f>Plan!MS43</f>
        <v>0</v>
      </c>
      <c r="AJ356" s="301">
        <f>Plan!MS44</f>
        <v>0</v>
      </c>
      <c r="AK356" s="301">
        <f>Plan!MS45</f>
        <v>0</v>
      </c>
      <c r="AL356" s="301">
        <f>Plan!MS46</f>
        <v>0</v>
      </c>
      <c r="AM356" s="301">
        <f>Plan!MS47</f>
        <v>0</v>
      </c>
      <c r="AN356" s="301">
        <f>Plan!MS48</f>
        <v>0</v>
      </c>
      <c r="AO356" s="301">
        <f>Plan!MS49</f>
        <v>0</v>
      </c>
      <c r="AP356" s="301">
        <f>Plan!MS50</f>
        <v>0</v>
      </c>
      <c r="AQ356" s="301">
        <f>Plan!MS51</f>
        <v>0</v>
      </c>
      <c r="AR356" s="301">
        <f>Plan!MS52</f>
        <v>0</v>
      </c>
      <c r="AS356" s="301">
        <f>Plan!MS53</f>
        <v>0</v>
      </c>
      <c r="AT356" s="301">
        <f>Plan!MS54</f>
        <v>0</v>
      </c>
      <c r="AU356" s="301">
        <f>Plan!MS55</f>
        <v>0</v>
      </c>
      <c r="AV356" s="301">
        <f>Plan!MS56</f>
        <v>0</v>
      </c>
      <c r="AW356" s="301">
        <f>Plan!MS57</f>
        <v>0</v>
      </c>
      <c r="AX356" s="301">
        <f>Plan!MS58</f>
        <v>0</v>
      </c>
      <c r="AY356" s="301">
        <f>Plan!MS59</f>
        <v>0</v>
      </c>
      <c r="AZ356" s="301">
        <f>Plan!MS60</f>
        <v>0</v>
      </c>
      <c r="BA356" s="301">
        <f>Plan!MS61</f>
        <v>0</v>
      </c>
      <c r="BB356" s="301">
        <f>Plan!MS62</f>
        <v>0</v>
      </c>
      <c r="BC356" s="301">
        <f>Plan!MS63</f>
        <v>0</v>
      </c>
      <c r="BD356" s="301">
        <f>Plan!MS64</f>
        <v>0</v>
      </c>
    </row>
    <row r="357" spans="1:56" ht="6" customHeight="1" x14ac:dyDescent="0.25">
      <c r="A357"/>
      <c r="B357" s="297">
        <f>COUNTIF(Feiertage!$H$3:$H$164,F357)</f>
        <v>0</v>
      </c>
      <c r="C357" s="298">
        <f t="shared" si="16"/>
        <v>2</v>
      </c>
      <c r="D357" s="298">
        <f t="shared" si="17"/>
        <v>12</v>
      </c>
      <c r="E357" s="302" t="s">
        <v>171</v>
      </c>
      <c r="F357" s="300">
        <f t="shared" si="15"/>
        <v>43088</v>
      </c>
      <c r="G357" s="301">
        <f>Plan!MT15</f>
        <v>0</v>
      </c>
      <c r="H357" s="301">
        <f>Plan!MT16</f>
        <v>0</v>
      </c>
      <c r="I357" s="301">
        <f>Plan!MT17</f>
        <v>0</v>
      </c>
      <c r="J357" s="301">
        <f>Plan!MT18</f>
        <v>0</v>
      </c>
      <c r="K357" s="301">
        <f>Plan!MT19</f>
        <v>0</v>
      </c>
      <c r="L357" s="301">
        <f>Plan!MT20</f>
        <v>0</v>
      </c>
      <c r="M357" s="301">
        <f>Plan!MT21</f>
        <v>0</v>
      </c>
      <c r="N357" s="301">
        <f>Plan!MT22</f>
        <v>0</v>
      </c>
      <c r="O357" s="301">
        <f>Plan!MT23</f>
        <v>0</v>
      </c>
      <c r="P357" s="301">
        <f>Plan!MT24</f>
        <v>0</v>
      </c>
      <c r="Q357" s="301">
        <f>Plan!MT25</f>
        <v>0</v>
      </c>
      <c r="R357" s="301">
        <f>Plan!MT26</f>
        <v>0</v>
      </c>
      <c r="S357" s="301">
        <f>Plan!MT27</f>
        <v>0</v>
      </c>
      <c r="T357" s="301">
        <f>Plan!MT28</f>
        <v>0</v>
      </c>
      <c r="U357" s="301">
        <f>Plan!MT29</f>
        <v>0</v>
      </c>
      <c r="V357" s="301">
        <f>Plan!MT30</f>
        <v>0</v>
      </c>
      <c r="W357" s="301">
        <f>Plan!MT31</f>
        <v>0</v>
      </c>
      <c r="X357" s="301">
        <f>Plan!MT32</f>
        <v>0</v>
      </c>
      <c r="Y357" s="301">
        <f>Plan!MT33</f>
        <v>0</v>
      </c>
      <c r="Z357" s="301">
        <f>Plan!MT34</f>
        <v>0</v>
      </c>
      <c r="AA357" s="301">
        <f>Plan!MT35</f>
        <v>0</v>
      </c>
      <c r="AB357" s="301">
        <f>Plan!MT36</f>
        <v>0</v>
      </c>
      <c r="AC357" s="301">
        <f>Plan!MT37</f>
        <v>0</v>
      </c>
      <c r="AD357" s="301">
        <f>Plan!MT38</f>
        <v>0</v>
      </c>
      <c r="AE357" s="301">
        <f>Plan!MT39</f>
        <v>0</v>
      </c>
      <c r="AF357" s="301">
        <f>Plan!MT40</f>
        <v>0</v>
      </c>
      <c r="AG357" s="301">
        <f>Plan!MT41</f>
        <v>0</v>
      </c>
      <c r="AH357" s="301">
        <f>Plan!MT42</f>
        <v>0</v>
      </c>
      <c r="AI357" s="301">
        <f>Plan!MT43</f>
        <v>0</v>
      </c>
      <c r="AJ357" s="301">
        <f>Plan!MT44</f>
        <v>0</v>
      </c>
      <c r="AK357" s="301">
        <f>Plan!MT45</f>
        <v>0</v>
      </c>
      <c r="AL357" s="301">
        <f>Plan!MT46</f>
        <v>0</v>
      </c>
      <c r="AM357" s="301">
        <f>Plan!MT47</f>
        <v>0</v>
      </c>
      <c r="AN357" s="301">
        <f>Plan!MT48</f>
        <v>0</v>
      </c>
      <c r="AO357" s="301">
        <f>Plan!MT49</f>
        <v>0</v>
      </c>
      <c r="AP357" s="301">
        <f>Plan!MT50</f>
        <v>0</v>
      </c>
      <c r="AQ357" s="301">
        <f>Plan!MT51</f>
        <v>0</v>
      </c>
      <c r="AR357" s="301">
        <f>Plan!MT52</f>
        <v>0</v>
      </c>
      <c r="AS357" s="301">
        <f>Plan!MT53</f>
        <v>0</v>
      </c>
      <c r="AT357" s="301">
        <f>Plan!MT54</f>
        <v>0</v>
      </c>
      <c r="AU357" s="301">
        <f>Plan!MT55</f>
        <v>0</v>
      </c>
      <c r="AV357" s="301">
        <f>Plan!MT56</f>
        <v>0</v>
      </c>
      <c r="AW357" s="301">
        <f>Plan!MT57</f>
        <v>0</v>
      </c>
      <c r="AX357" s="301">
        <f>Plan!MT58</f>
        <v>0</v>
      </c>
      <c r="AY357" s="301">
        <f>Plan!MT59</f>
        <v>0</v>
      </c>
      <c r="AZ357" s="301">
        <f>Plan!MT60</f>
        <v>0</v>
      </c>
      <c r="BA357" s="301">
        <f>Plan!MT61</f>
        <v>0</v>
      </c>
      <c r="BB357" s="301">
        <f>Plan!MT62</f>
        <v>0</v>
      </c>
      <c r="BC357" s="301">
        <f>Plan!MT63</f>
        <v>0</v>
      </c>
      <c r="BD357" s="301">
        <f>Plan!MT64</f>
        <v>0</v>
      </c>
    </row>
    <row r="358" spans="1:56" ht="6" customHeight="1" x14ac:dyDescent="0.25">
      <c r="A358"/>
      <c r="B358" s="297">
        <f>COUNTIF(Feiertage!$H$3:$H$164,F358)</f>
        <v>0</v>
      </c>
      <c r="C358" s="298">
        <f t="shared" si="16"/>
        <v>3</v>
      </c>
      <c r="D358" s="298">
        <f t="shared" si="17"/>
        <v>12</v>
      </c>
      <c r="E358" s="302"/>
      <c r="F358" s="300">
        <f t="shared" si="15"/>
        <v>43089</v>
      </c>
      <c r="G358" s="301">
        <f>Plan!MU15</f>
        <v>0</v>
      </c>
      <c r="H358" s="301">
        <f>Plan!MU16</f>
        <v>0</v>
      </c>
      <c r="I358" s="301">
        <f>Plan!MU17</f>
        <v>0</v>
      </c>
      <c r="J358" s="301">
        <f>Plan!MU18</f>
        <v>0</v>
      </c>
      <c r="K358" s="301">
        <f>Plan!MU19</f>
        <v>0</v>
      </c>
      <c r="L358" s="301">
        <f>Plan!MU20</f>
        <v>0</v>
      </c>
      <c r="M358" s="301">
        <f>Plan!MU21</f>
        <v>0</v>
      </c>
      <c r="N358" s="301">
        <f>Plan!MU22</f>
        <v>0</v>
      </c>
      <c r="O358" s="301">
        <f>Plan!MU23</f>
        <v>0</v>
      </c>
      <c r="P358" s="301">
        <f>Plan!MU24</f>
        <v>0</v>
      </c>
      <c r="Q358" s="301">
        <f>Plan!MU25</f>
        <v>0</v>
      </c>
      <c r="R358" s="301">
        <f>Plan!MU26</f>
        <v>0</v>
      </c>
      <c r="S358" s="301">
        <f>Plan!MU27</f>
        <v>0</v>
      </c>
      <c r="T358" s="301">
        <f>Plan!MU28</f>
        <v>0</v>
      </c>
      <c r="U358" s="301">
        <f>Plan!MU29</f>
        <v>0</v>
      </c>
      <c r="V358" s="301">
        <f>Plan!MU30</f>
        <v>0</v>
      </c>
      <c r="W358" s="301">
        <f>Plan!MU31</f>
        <v>0</v>
      </c>
      <c r="X358" s="301">
        <f>Plan!MU32</f>
        <v>0</v>
      </c>
      <c r="Y358" s="301">
        <f>Plan!MU33</f>
        <v>0</v>
      </c>
      <c r="Z358" s="301">
        <f>Plan!MU34</f>
        <v>0</v>
      </c>
      <c r="AA358" s="301">
        <f>Plan!MU35</f>
        <v>0</v>
      </c>
      <c r="AB358" s="301">
        <f>Plan!MU36</f>
        <v>0</v>
      </c>
      <c r="AC358" s="301">
        <f>Plan!MU37</f>
        <v>0</v>
      </c>
      <c r="AD358" s="301">
        <f>Plan!MU38</f>
        <v>0</v>
      </c>
      <c r="AE358" s="301">
        <f>Plan!MU39</f>
        <v>0</v>
      </c>
      <c r="AF358" s="301">
        <f>Plan!MU40</f>
        <v>0</v>
      </c>
      <c r="AG358" s="301">
        <f>Plan!MU41</f>
        <v>0</v>
      </c>
      <c r="AH358" s="301">
        <f>Plan!MU42</f>
        <v>0</v>
      </c>
      <c r="AI358" s="301">
        <f>Plan!MU43</f>
        <v>0</v>
      </c>
      <c r="AJ358" s="301">
        <f>Plan!MU44</f>
        <v>0</v>
      </c>
      <c r="AK358" s="301">
        <f>Plan!MU45</f>
        <v>0</v>
      </c>
      <c r="AL358" s="301">
        <f>Plan!MU46</f>
        <v>0</v>
      </c>
      <c r="AM358" s="301">
        <f>Plan!MU47</f>
        <v>0</v>
      </c>
      <c r="AN358" s="301">
        <f>Plan!MU48</f>
        <v>0</v>
      </c>
      <c r="AO358" s="301">
        <f>Plan!MU49</f>
        <v>0</v>
      </c>
      <c r="AP358" s="301">
        <f>Plan!MU50</f>
        <v>0</v>
      </c>
      <c r="AQ358" s="301">
        <f>Plan!MU51</f>
        <v>0</v>
      </c>
      <c r="AR358" s="301">
        <f>Plan!MU52</f>
        <v>0</v>
      </c>
      <c r="AS358" s="301">
        <f>Plan!MU53</f>
        <v>0</v>
      </c>
      <c r="AT358" s="301">
        <f>Plan!MU54</f>
        <v>0</v>
      </c>
      <c r="AU358" s="301">
        <f>Plan!MU55</f>
        <v>0</v>
      </c>
      <c r="AV358" s="301">
        <f>Plan!MU56</f>
        <v>0</v>
      </c>
      <c r="AW358" s="301">
        <f>Plan!MU57</f>
        <v>0</v>
      </c>
      <c r="AX358" s="301">
        <f>Plan!MU58</f>
        <v>0</v>
      </c>
      <c r="AY358" s="301">
        <f>Plan!MU59</f>
        <v>0</v>
      </c>
      <c r="AZ358" s="301">
        <f>Plan!MU60</f>
        <v>0</v>
      </c>
      <c r="BA358" s="301">
        <f>Plan!MU61</f>
        <v>0</v>
      </c>
      <c r="BB358" s="301">
        <f>Plan!MU62</f>
        <v>0</v>
      </c>
      <c r="BC358" s="301">
        <f>Plan!MU63</f>
        <v>0</v>
      </c>
      <c r="BD358" s="301">
        <f>Plan!MU64</f>
        <v>0</v>
      </c>
    </row>
    <row r="359" spans="1:56" ht="6" customHeight="1" x14ac:dyDescent="0.25">
      <c r="A359"/>
      <c r="B359" s="297">
        <f>COUNTIF(Feiertage!$H$3:$H$164,F359)</f>
        <v>0</v>
      </c>
      <c r="C359" s="298">
        <f t="shared" si="16"/>
        <v>4</v>
      </c>
      <c r="D359" s="298">
        <f t="shared" si="17"/>
        <v>12</v>
      </c>
      <c r="E359" s="302"/>
      <c r="F359" s="300">
        <f t="shared" si="15"/>
        <v>43090</v>
      </c>
      <c r="G359" s="301">
        <f>Plan!MV15</f>
        <v>0</v>
      </c>
      <c r="H359" s="301">
        <f>Plan!MV16</f>
        <v>0</v>
      </c>
      <c r="I359" s="301">
        <f>Plan!MV17</f>
        <v>0</v>
      </c>
      <c r="J359" s="301">
        <f>Plan!MV18</f>
        <v>0</v>
      </c>
      <c r="K359" s="301">
        <f>Plan!MV19</f>
        <v>0</v>
      </c>
      <c r="L359" s="301">
        <f>Plan!MV20</f>
        <v>0</v>
      </c>
      <c r="M359" s="301">
        <f>Plan!MV21</f>
        <v>0</v>
      </c>
      <c r="N359" s="301">
        <f>Plan!MV22</f>
        <v>0</v>
      </c>
      <c r="O359" s="301">
        <f>Plan!MV23</f>
        <v>0</v>
      </c>
      <c r="P359" s="301">
        <f>Plan!MV24</f>
        <v>0</v>
      </c>
      <c r="Q359" s="301">
        <f>Plan!MV25</f>
        <v>0</v>
      </c>
      <c r="R359" s="301">
        <f>Plan!MV26</f>
        <v>0</v>
      </c>
      <c r="S359" s="301">
        <f>Plan!MV27</f>
        <v>0</v>
      </c>
      <c r="T359" s="301">
        <f>Plan!MV28</f>
        <v>0</v>
      </c>
      <c r="U359" s="301">
        <f>Plan!MV29</f>
        <v>0</v>
      </c>
      <c r="V359" s="301">
        <f>Plan!MV30</f>
        <v>0</v>
      </c>
      <c r="W359" s="301">
        <f>Plan!MV31</f>
        <v>0</v>
      </c>
      <c r="X359" s="301">
        <f>Plan!MV32</f>
        <v>0</v>
      </c>
      <c r="Y359" s="301">
        <f>Plan!MV33</f>
        <v>0</v>
      </c>
      <c r="Z359" s="301">
        <f>Plan!MV34</f>
        <v>0</v>
      </c>
      <c r="AA359" s="301">
        <f>Plan!MV35</f>
        <v>0</v>
      </c>
      <c r="AB359" s="301">
        <f>Plan!MV36</f>
        <v>0</v>
      </c>
      <c r="AC359" s="301">
        <f>Plan!MV37</f>
        <v>0</v>
      </c>
      <c r="AD359" s="301">
        <f>Plan!MV38</f>
        <v>0</v>
      </c>
      <c r="AE359" s="301">
        <f>Plan!MV39</f>
        <v>0</v>
      </c>
      <c r="AF359" s="301">
        <f>Plan!MV40</f>
        <v>0</v>
      </c>
      <c r="AG359" s="301">
        <f>Plan!MV41</f>
        <v>0</v>
      </c>
      <c r="AH359" s="301">
        <f>Plan!MV42</f>
        <v>0</v>
      </c>
      <c r="AI359" s="301">
        <f>Plan!MV43</f>
        <v>0</v>
      </c>
      <c r="AJ359" s="301">
        <f>Plan!MV44</f>
        <v>0</v>
      </c>
      <c r="AK359" s="301">
        <f>Plan!MV45</f>
        <v>0</v>
      </c>
      <c r="AL359" s="301">
        <f>Plan!MV46</f>
        <v>0</v>
      </c>
      <c r="AM359" s="301">
        <f>Plan!MV47</f>
        <v>0</v>
      </c>
      <c r="AN359" s="301">
        <f>Plan!MV48</f>
        <v>0</v>
      </c>
      <c r="AO359" s="301">
        <f>Plan!MV49</f>
        <v>0</v>
      </c>
      <c r="AP359" s="301">
        <f>Plan!MV50</f>
        <v>0</v>
      </c>
      <c r="AQ359" s="301">
        <f>Plan!MV51</f>
        <v>0</v>
      </c>
      <c r="AR359" s="301">
        <f>Plan!MV52</f>
        <v>0</v>
      </c>
      <c r="AS359" s="301">
        <f>Plan!MV53</f>
        <v>0</v>
      </c>
      <c r="AT359" s="301">
        <f>Plan!MV54</f>
        <v>0</v>
      </c>
      <c r="AU359" s="301">
        <f>Plan!MV55</f>
        <v>0</v>
      </c>
      <c r="AV359" s="301">
        <f>Plan!MV56</f>
        <v>0</v>
      </c>
      <c r="AW359" s="301">
        <f>Plan!MV57</f>
        <v>0</v>
      </c>
      <c r="AX359" s="301">
        <f>Plan!MV58</f>
        <v>0</v>
      </c>
      <c r="AY359" s="301">
        <f>Plan!MV59</f>
        <v>0</v>
      </c>
      <c r="AZ359" s="301">
        <f>Plan!MV60</f>
        <v>0</v>
      </c>
      <c r="BA359" s="301">
        <f>Plan!MV61</f>
        <v>0</v>
      </c>
      <c r="BB359" s="301">
        <f>Plan!MV62</f>
        <v>0</v>
      </c>
      <c r="BC359" s="301">
        <f>Plan!MV63</f>
        <v>0</v>
      </c>
      <c r="BD359" s="301">
        <f>Plan!MV64</f>
        <v>0</v>
      </c>
    </row>
    <row r="360" spans="1:56" ht="6" customHeight="1" x14ac:dyDescent="0.25">
      <c r="A360"/>
      <c r="B360" s="297">
        <f>COUNTIF(Feiertage!$H$3:$H$164,F360)</f>
        <v>0</v>
      </c>
      <c r="C360" s="298">
        <f t="shared" si="16"/>
        <v>5</v>
      </c>
      <c r="D360" s="298">
        <f t="shared" si="17"/>
        <v>12</v>
      </c>
      <c r="E360" s="302"/>
      <c r="F360" s="300">
        <f t="shared" si="15"/>
        <v>43091</v>
      </c>
      <c r="G360" s="301">
        <f>Plan!MW15</f>
        <v>0</v>
      </c>
      <c r="H360" s="301">
        <f>Plan!MW16</f>
        <v>0</v>
      </c>
      <c r="I360" s="301">
        <f>Plan!MW17</f>
        <v>0</v>
      </c>
      <c r="J360" s="301">
        <f>Plan!MW18</f>
        <v>0</v>
      </c>
      <c r="K360" s="301">
        <f>Plan!MW19</f>
        <v>0</v>
      </c>
      <c r="L360" s="301">
        <f>Plan!MW20</f>
        <v>0</v>
      </c>
      <c r="M360" s="301">
        <f>Plan!MW21</f>
        <v>0</v>
      </c>
      <c r="N360" s="301">
        <f>Plan!MW22</f>
        <v>0</v>
      </c>
      <c r="O360" s="301">
        <f>Plan!MW23</f>
        <v>0</v>
      </c>
      <c r="P360" s="301">
        <f>Plan!MW24</f>
        <v>0</v>
      </c>
      <c r="Q360" s="301">
        <f>Plan!MW25</f>
        <v>0</v>
      </c>
      <c r="R360" s="301">
        <f>Plan!MW26</f>
        <v>0</v>
      </c>
      <c r="S360" s="301">
        <f>Plan!MW27</f>
        <v>0</v>
      </c>
      <c r="T360" s="301">
        <f>Plan!MW28</f>
        <v>0</v>
      </c>
      <c r="U360" s="301">
        <f>Plan!MW29</f>
        <v>0</v>
      </c>
      <c r="V360" s="301">
        <f>Plan!MW30</f>
        <v>0</v>
      </c>
      <c r="W360" s="301">
        <f>Plan!MW31</f>
        <v>0</v>
      </c>
      <c r="X360" s="301">
        <f>Plan!MW32</f>
        <v>0</v>
      </c>
      <c r="Y360" s="301">
        <f>Plan!MW33</f>
        <v>0</v>
      </c>
      <c r="Z360" s="301">
        <f>Plan!MW34</f>
        <v>0</v>
      </c>
      <c r="AA360" s="301">
        <f>Plan!MW35</f>
        <v>0</v>
      </c>
      <c r="AB360" s="301">
        <f>Plan!MW36</f>
        <v>0</v>
      </c>
      <c r="AC360" s="301">
        <f>Plan!MW37</f>
        <v>0</v>
      </c>
      <c r="AD360" s="301">
        <f>Plan!MW38</f>
        <v>0</v>
      </c>
      <c r="AE360" s="301">
        <f>Plan!MW39</f>
        <v>0</v>
      </c>
      <c r="AF360" s="301">
        <f>Plan!MW40</f>
        <v>0</v>
      </c>
      <c r="AG360" s="301">
        <f>Plan!MW41</f>
        <v>0</v>
      </c>
      <c r="AH360" s="301">
        <f>Plan!MW42</f>
        <v>0</v>
      </c>
      <c r="AI360" s="301">
        <f>Plan!MW43</f>
        <v>0</v>
      </c>
      <c r="AJ360" s="301">
        <f>Plan!MW44</f>
        <v>0</v>
      </c>
      <c r="AK360" s="301">
        <f>Plan!MW45</f>
        <v>0</v>
      </c>
      <c r="AL360" s="301">
        <f>Plan!MW46</f>
        <v>0</v>
      </c>
      <c r="AM360" s="301">
        <f>Plan!MW47</f>
        <v>0</v>
      </c>
      <c r="AN360" s="301">
        <f>Plan!MW48</f>
        <v>0</v>
      </c>
      <c r="AO360" s="301">
        <f>Plan!MW49</f>
        <v>0</v>
      </c>
      <c r="AP360" s="301">
        <f>Plan!MW50</f>
        <v>0</v>
      </c>
      <c r="AQ360" s="301">
        <f>Plan!MW51</f>
        <v>0</v>
      </c>
      <c r="AR360" s="301">
        <f>Plan!MW52</f>
        <v>0</v>
      </c>
      <c r="AS360" s="301">
        <f>Plan!MW53</f>
        <v>0</v>
      </c>
      <c r="AT360" s="301">
        <f>Plan!MW54</f>
        <v>0</v>
      </c>
      <c r="AU360" s="301">
        <f>Plan!MW55</f>
        <v>0</v>
      </c>
      <c r="AV360" s="301">
        <f>Plan!MW56</f>
        <v>0</v>
      </c>
      <c r="AW360" s="301">
        <f>Plan!MW57</f>
        <v>0</v>
      </c>
      <c r="AX360" s="301">
        <f>Plan!MW58</f>
        <v>0</v>
      </c>
      <c r="AY360" s="301">
        <f>Plan!MW59</f>
        <v>0</v>
      </c>
      <c r="AZ360" s="301">
        <f>Plan!MW60</f>
        <v>0</v>
      </c>
      <c r="BA360" s="301">
        <f>Plan!MW61</f>
        <v>0</v>
      </c>
      <c r="BB360" s="301">
        <f>Plan!MW62</f>
        <v>0</v>
      </c>
      <c r="BC360" s="301">
        <f>Plan!MW63</f>
        <v>0</v>
      </c>
      <c r="BD360" s="301">
        <f>Plan!MW64</f>
        <v>0</v>
      </c>
    </row>
    <row r="361" spans="1:56" ht="6" customHeight="1" x14ac:dyDescent="0.25">
      <c r="A361"/>
      <c r="B361" s="297">
        <f>COUNTIF(Feiertage!$H$3:$H$164,F361)</f>
        <v>0</v>
      </c>
      <c r="C361" s="298">
        <f t="shared" si="16"/>
        <v>6</v>
      </c>
      <c r="D361" s="298">
        <f t="shared" si="17"/>
        <v>12</v>
      </c>
      <c r="E361" s="302"/>
      <c r="F361" s="300">
        <f t="shared" si="15"/>
        <v>43092</v>
      </c>
      <c r="G361" s="301">
        <f>Plan!MX15</f>
        <v>0</v>
      </c>
      <c r="H361" s="301">
        <f>Plan!MX16</f>
        <v>0</v>
      </c>
      <c r="I361" s="301">
        <f>Plan!MX17</f>
        <v>0</v>
      </c>
      <c r="J361" s="301">
        <f>Plan!MX18</f>
        <v>0</v>
      </c>
      <c r="K361" s="301">
        <f>Plan!MX19</f>
        <v>0</v>
      </c>
      <c r="L361" s="301">
        <f>Plan!MX20</f>
        <v>0</v>
      </c>
      <c r="M361" s="301">
        <f>Plan!MX21</f>
        <v>0</v>
      </c>
      <c r="N361" s="301">
        <f>Plan!MX22</f>
        <v>0</v>
      </c>
      <c r="O361" s="301">
        <f>Plan!MX23</f>
        <v>0</v>
      </c>
      <c r="P361" s="301">
        <f>Plan!MX24</f>
        <v>0</v>
      </c>
      <c r="Q361" s="301">
        <f>Plan!MX25</f>
        <v>0</v>
      </c>
      <c r="R361" s="301">
        <f>Plan!MX26</f>
        <v>0</v>
      </c>
      <c r="S361" s="301">
        <f>Plan!MX27</f>
        <v>0</v>
      </c>
      <c r="T361" s="301">
        <f>Plan!MX28</f>
        <v>0</v>
      </c>
      <c r="U361" s="301">
        <f>Plan!MX29</f>
        <v>0</v>
      </c>
      <c r="V361" s="301">
        <f>Plan!MX30</f>
        <v>0</v>
      </c>
      <c r="W361" s="301">
        <f>Plan!MX31</f>
        <v>0</v>
      </c>
      <c r="X361" s="301">
        <f>Plan!MX32</f>
        <v>0</v>
      </c>
      <c r="Y361" s="301">
        <f>Plan!MX33</f>
        <v>0</v>
      </c>
      <c r="Z361" s="301">
        <f>Plan!MX34</f>
        <v>0</v>
      </c>
      <c r="AA361" s="301">
        <f>Plan!MX35</f>
        <v>0</v>
      </c>
      <c r="AB361" s="301">
        <f>Plan!MX36</f>
        <v>0</v>
      </c>
      <c r="AC361" s="301">
        <f>Plan!MX37</f>
        <v>0</v>
      </c>
      <c r="AD361" s="301">
        <f>Plan!MX38</f>
        <v>0</v>
      </c>
      <c r="AE361" s="301">
        <f>Plan!MX39</f>
        <v>0</v>
      </c>
      <c r="AF361" s="301">
        <f>Plan!MX40</f>
        <v>0</v>
      </c>
      <c r="AG361" s="301">
        <f>Plan!MX41</f>
        <v>0</v>
      </c>
      <c r="AH361" s="301">
        <f>Plan!MX42</f>
        <v>0</v>
      </c>
      <c r="AI361" s="301">
        <f>Plan!MX43</f>
        <v>0</v>
      </c>
      <c r="AJ361" s="301">
        <f>Plan!MX44</f>
        <v>0</v>
      </c>
      <c r="AK361" s="301">
        <f>Plan!MX45</f>
        <v>0</v>
      </c>
      <c r="AL361" s="301">
        <f>Plan!MX46</f>
        <v>0</v>
      </c>
      <c r="AM361" s="301">
        <f>Plan!MX47</f>
        <v>0</v>
      </c>
      <c r="AN361" s="301">
        <f>Plan!MX48</f>
        <v>0</v>
      </c>
      <c r="AO361" s="301">
        <f>Plan!MX49</f>
        <v>0</v>
      </c>
      <c r="AP361" s="301">
        <f>Plan!MX50</f>
        <v>0</v>
      </c>
      <c r="AQ361" s="301">
        <f>Plan!MX51</f>
        <v>0</v>
      </c>
      <c r="AR361" s="301">
        <f>Plan!MX52</f>
        <v>0</v>
      </c>
      <c r="AS361" s="301">
        <f>Plan!MX53</f>
        <v>0</v>
      </c>
      <c r="AT361" s="301">
        <f>Plan!MX54</f>
        <v>0</v>
      </c>
      <c r="AU361" s="301">
        <f>Plan!MX55</f>
        <v>0</v>
      </c>
      <c r="AV361" s="301">
        <f>Plan!MX56</f>
        <v>0</v>
      </c>
      <c r="AW361" s="301">
        <f>Plan!MX57</f>
        <v>0</v>
      </c>
      <c r="AX361" s="301">
        <f>Plan!MX58</f>
        <v>0</v>
      </c>
      <c r="AY361" s="301">
        <f>Plan!MX59</f>
        <v>0</v>
      </c>
      <c r="AZ361" s="301">
        <f>Plan!MX60</f>
        <v>0</v>
      </c>
      <c r="BA361" s="301">
        <f>Plan!MX61</f>
        <v>0</v>
      </c>
      <c r="BB361" s="301">
        <f>Plan!MX62</f>
        <v>0</v>
      </c>
      <c r="BC361" s="301">
        <f>Plan!MX63</f>
        <v>0</v>
      </c>
      <c r="BD361" s="301">
        <f>Plan!MX64</f>
        <v>0</v>
      </c>
    </row>
    <row r="362" spans="1:56" ht="6" customHeight="1" x14ac:dyDescent="0.25">
      <c r="A362"/>
      <c r="B362" s="297">
        <f>COUNTIF(Feiertage!$H$3:$H$164,F362)</f>
        <v>0</v>
      </c>
      <c r="C362" s="298">
        <f t="shared" si="16"/>
        <v>7</v>
      </c>
      <c r="D362" s="298">
        <f t="shared" si="17"/>
        <v>12</v>
      </c>
      <c r="E362" s="302"/>
      <c r="F362" s="300">
        <f t="shared" si="15"/>
        <v>43093</v>
      </c>
      <c r="G362" s="301">
        <f>Plan!MY15</f>
        <v>0</v>
      </c>
      <c r="H362" s="301">
        <f>Plan!MY16</f>
        <v>0</v>
      </c>
      <c r="I362" s="301">
        <f>Plan!MY17</f>
        <v>0</v>
      </c>
      <c r="J362" s="301">
        <f>Plan!MY18</f>
        <v>0</v>
      </c>
      <c r="K362" s="301">
        <f>Plan!MY19</f>
        <v>0</v>
      </c>
      <c r="L362" s="301">
        <f>Plan!MY20</f>
        <v>0</v>
      </c>
      <c r="M362" s="301">
        <f>Plan!MY21</f>
        <v>0</v>
      </c>
      <c r="N362" s="301">
        <f>Plan!MY22</f>
        <v>0</v>
      </c>
      <c r="O362" s="301">
        <f>Plan!MY23</f>
        <v>0</v>
      </c>
      <c r="P362" s="301">
        <f>Plan!MY24</f>
        <v>0</v>
      </c>
      <c r="Q362" s="301">
        <f>Plan!MY25</f>
        <v>0</v>
      </c>
      <c r="R362" s="301">
        <f>Plan!MY26</f>
        <v>0</v>
      </c>
      <c r="S362" s="301">
        <f>Plan!MY27</f>
        <v>0</v>
      </c>
      <c r="T362" s="301">
        <f>Plan!MY28</f>
        <v>0</v>
      </c>
      <c r="U362" s="301">
        <f>Plan!MY29</f>
        <v>0</v>
      </c>
      <c r="V362" s="301">
        <f>Plan!MY30</f>
        <v>0</v>
      </c>
      <c r="W362" s="301">
        <f>Plan!MY31</f>
        <v>0</v>
      </c>
      <c r="X362" s="301">
        <f>Plan!MY32</f>
        <v>0</v>
      </c>
      <c r="Y362" s="301">
        <f>Plan!MY33</f>
        <v>0</v>
      </c>
      <c r="Z362" s="301">
        <f>Plan!MY34</f>
        <v>0</v>
      </c>
      <c r="AA362" s="301">
        <f>Plan!MY35</f>
        <v>0</v>
      </c>
      <c r="AB362" s="301">
        <f>Plan!MY36</f>
        <v>0</v>
      </c>
      <c r="AC362" s="301">
        <f>Plan!MY37</f>
        <v>0</v>
      </c>
      <c r="AD362" s="301">
        <f>Plan!MY38</f>
        <v>0</v>
      </c>
      <c r="AE362" s="301">
        <f>Plan!MY39</f>
        <v>0</v>
      </c>
      <c r="AF362" s="301">
        <f>Plan!MY40</f>
        <v>0</v>
      </c>
      <c r="AG362" s="301">
        <f>Plan!MY41</f>
        <v>0</v>
      </c>
      <c r="AH362" s="301">
        <f>Plan!MY42</f>
        <v>0</v>
      </c>
      <c r="AI362" s="301">
        <f>Plan!MY43</f>
        <v>0</v>
      </c>
      <c r="AJ362" s="301">
        <f>Plan!MY44</f>
        <v>0</v>
      </c>
      <c r="AK362" s="301">
        <f>Plan!MY45</f>
        <v>0</v>
      </c>
      <c r="AL362" s="301">
        <f>Plan!MY46</f>
        <v>0</v>
      </c>
      <c r="AM362" s="301">
        <f>Plan!MY47</f>
        <v>0</v>
      </c>
      <c r="AN362" s="301">
        <f>Plan!MY48</f>
        <v>0</v>
      </c>
      <c r="AO362" s="301">
        <f>Plan!MY49</f>
        <v>0</v>
      </c>
      <c r="AP362" s="301">
        <f>Plan!MY50</f>
        <v>0</v>
      </c>
      <c r="AQ362" s="301">
        <f>Plan!MY51</f>
        <v>0</v>
      </c>
      <c r="AR362" s="301">
        <f>Plan!MY52</f>
        <v>0</v>
      </c>
      <c r="AS362" s="301">
        <f>Plan!MY53</f>
        <v>0</v>
      </c>
      <c r="AT362" s="301">
        <f>Plan!MY54</f>
        <v>0</v>
      </c>
      <c r="AU362" s="301">
        <f>Plan!MY55</f>
        <v>0</v>
      </c>
      <c r="AV362" s="301">
        <f>Plan!MY56</f>
        <v>0</v>
      </c>
      <c r="AW362" s="301">
        <f>Plan!MY57</f>
        <v>0</v>
      </c>
      <c r="AX362" s="301">
        <f>Plan!MY58</f>
        <v>0</v>
      </c>
      <c r="AY362" s="301">
        <f>Plan!MY59</f>
        <v>0</v>
      </c>
      <c r="AZ362" s="301">
        <f>Plan!MY60</f>
        <v>0</v>
      </c>
      <c r="BA362" s="301">
        <f>Plan!MY61</f>
        <v>0</v>
      </c>
      <c r="BB362" s="301">
        <f>Plan!MY62</f>
        <v>0</v>
      </c>
      <c r="BC362" s="301">
        <f>Plan!MY63</f>
        <v>0</v>
      </c>
      <c r="BD362" s="301">
        <f>Plan!MY64</f>
        <v>0</v>
      </c>
    </row>
    <row r="363" spans="1:56" ht="6" customHeight="1" x14ac:dyDescent="0.25">
      <c r="A363"/>
      <c r="B363" s="297">
        <f>COUNTIF(Feiertage!$H$3:$H$164,F363)</f>
        <v>1</v>
      </c>
      <c r="C363" s="298">
        <f t="shared" si="16"/>
        <v>1</v>
      </c>
      <c r="D363" s="298">
        <f>IF(F363="","",MONTH(F363))</f>
        <v>12</v>
      </c>
      <c r="E363" s="302"/>
      <c r="F363" s="300">
        <f t="shared" si="15"/>
        <v>43094</v>
      </c>
      <c r="G363" s="301">
        <f>Plan!MZ15</f>
        <v>0</v>
      </c>
      <c r="H363" s="301">
        <f>Plan!MZ16</f>
        <v>0</v>
      </c>
      <c r="I363" s="301">
        <f>Plan!MZ17</f>
        <v>0</v>
      </c>
      <c r="J363" s="301">
        <f>Plan!MZ18</f>
        <v>0</v>
      </c>
      <c r="K363" s="301">
        <f>Plan!MZ19</f>
        <v>0</v>
      </c>
      <c r="L363" s="301">
        <f>Plan!MZ20</f>
        <v>0</v>
      </c>
      <c r="M363" s="301">
        <f>Plan!MZ21</f>
        <v>0</v>
      </c>
      <c r="N363" s="301">
        <f>Plan!MZ22</f>
        <v>0</v>
      </c>
      <c r="O363" s="301">
        <f>Plan!MZ23</f>
        <v>0</v>
      </c>
      <c r="P363" s="301">
        <f>Plan!MZ24</f>
        <v>0</v>
      </c>
      <c r="Q363" s="301">
        <f>Plan!MZ25</f>
        <v>0</v>
      </c>
      <c r="R363" s="301">
        <f>Plan!MZ26</f>
        <v>0</v>
      </c>
      <c r="S363" s="301">
        <f>Plan!MZ27</f>
        <v>0</v>
      </c>
      <c r="T363" s="301">
        <f>Plan!MZ28</f>
        <v>0</v>
      </c>
      <c r="U363" s="301">
        <f>Plan!MZ29</f>
        <v>0</v>
      </c>
      <c r="V363" s="301">
        <f>Plan!MZ30</f>
        <v>0</v>
      </c>
      <c r="W363" s="301">
        <f>Plan!MZ31</f>
        <v>0</v>
      </c>
      <c r="X363" s="301">
        <f>Plan!MZ32</f>
        <v>0</v>
      </c>
      <c r="Y363" s="301">
        <f>Plan!MZ33</f>
        <v>0</v>
      </c>
      <c r="Z363" s="301">
        <f>Plan!MZ34</f>
        <v>0</v>
      </c>
      <c r="AA363" s="301">
        <f>Plan!MZ35</f>
        <v>0</v>
      </c>
      <c r="AB363" s="301">
        <f>Plan!MZ36</f>
        <v>0</v>
      </c>
      <c r="AC363" s="301">
        <f>Plan!MZ37</f>
        <v>0</v>
      </c>
      <c r="AD363" s="301">
        <f>Plan!MZ38</f>
        <v>0</v>
      </c>
      <c r="AE363" s="301">
        <f>Plan!MZ39</f>
        <v>0</v>
      </c>
      <c r="AF363" s="301">
        <f>Plan!MZ40</f>
        <v>0</v>
      </c>
      <c r="AG363" s="301">
        <f>Plan!MZ41</f>
        <v>0</v>
      </c>
      <c r="AH363" s="301">
        <f>Plan!MZ42</f>
        <v>0</v>
      </c>
      <c r="AI363" s="301">
        <f>Plan!MZ43</f>
        <v>0</v>
      </c>
      <c r="AJ363" s="301">
        <f>Plan!MZ44</f>
        <v>0</v>
      </c>
      <c r="AK363" s="301">
        <f>Plan!MZ45</f>
        <v>0</v>
      </c>
      <c r="AL363" s="301">
        <f>Plan!MZ46</f>
        <v>0</v>
      </c>
      <c r="AM363" s="301">
        <f>Plan!MZ47</f>
        <v>0</v>
      </c>
      <c r="AN363" s="301">
        <f>Plan!MZ48</f>
        <v>0</v>
      </c>
      <c r="AO363" s="301">
        <f>Plan!MZ49</f>
        <v>0</v>
      </c>
      <c r="AP363" s="301">
        <f>Plan!MZ50</f>
        <v>0</v>
      </c>
      <c r="AQ363" s="301">
        <f>Plan!MZ51</f>
        <v>0</v>
      </c>
      <c r="AR363" s="301">
        <f>Plan!MZ52</f>
        <v>0</v>
      </c>
      <c r="AS363" s="301">
        <f>Plan!MZ53</f>
        <v>0</v>
      </c>
      <c r="AT363" s="301">
        <f>Plan!MZ54</f>
        <v>0</v>
      </c>
      <c r="AU363" s="301">
        <f>Plan!MZ55</f>
        <v>0</v>
      </c>
      <c r="AV363" s="301">
        <f>Plan!MZ56</f>
        <v>0</v>
      </c>
      <c r="AW363" s="301">
        <f>Plan!MZ57</f>
        <v>0</v>
      </c>
      <c r="AX363" s="301">
        <f>Plan!MZ58</f>
        <v>0</v>
      </c>
      <c r="AY363" s="301">
        <f>Plan!MZ59</f>
        <v>0</v>
      </c>
      <c r="AZ363" s="301">
        <f>Plan!MZ60</f>
        <v>0</v>
      </c>
      <c r="BA363" s="301">
        <f>Plan!MZ61</f>
        <v>0</v>
      </c>
      <c r="BB363" s="301">
        <f>Plan!MZ62</f>
        <v>0</v>
      </c>
      <c r="BC363" s="301">
        <f>Plan!MZ63</f>
        <v>0</v>
      </c>
      <c r="BD363" s="301">
        <f>Plan!MZ64</f>
        <v>0</v>
      </c>
    </row>
    <row r="364" spans="1:56" ht="6" customHeight="1" x14ac:dyDescent="0.25">
      <c r="A364"/>
      <c r="B364" s="297">
        <f>COUNTIF(Feiertage!$H$3:$H$164,F364)</f>
        <v>1</v>
      </c>
      <c r="C364" s="298">
        <f t="shared" si="16"/>
        <v>2</v>
      </c>
      <c r="D364" s="298">
        <f t="shared" si="17"/>
        <v>12</v>
      </c>
      <c r="E364" s="302"/>
      <c r="F364" s="300">
        <f t="shared" si="15"/>
        <v>43095</v>
      </c>
      <c r="G364" s="301">
        <f>Plan!NA15</f>
        <v>0</v>
      </c>
      <c r="H364" s="301">
        <f>Plan!NA16</f>
        <v>0</v>
      </c>
      <c r="I364" s="301">
        <f>Plan!NA17</f>
        <v>0</v>
      </c>
      <c r="J364" s="301">
        <f>Plan!NA18</f>
        <v>0</v>
      </c>
      <c r="K364" s="301">
        <f>Plan!NA19</f>
        <v>0</v>
      </c>
      <c r="L364" s="301">
        <f>Plan!NA20</f>
        <v>0</v>
      </c>
      <c r="M364" s="301">
        <f>Plan!NA21</f>
        <v>0</v>
      </c>
      <c r="N364" s="301">
        <f>Plan!NA22</f>
        <v>0</v>
      </c>
      <c r="O364" s="301">
        <f>Plan!NA23</f>
        <v>0</v>
      </c>
      <c r="P364" s="301">
        <f>Plan!NA24</f>
        <v>0</v>
      </c>
      <c r="Q364" s="301">
        <f>Plan!NA25</f>
        <v>0</v>
      </c>
      <c r="R364" s="301">
        <f>Plan!NA26</f>
        <v>0</v>
      </c>
      <c r="S364" s="301">
        <f>Plan!NA27</f>
        <v>0</v>
      </c>
      <c r="T364" s="301">
        <f>Plan!NA28</f>
        <v>0</v>
      </c>
      <c r="U364" s="301">
        <f>Plan!NA29</f>
        <v>0</v>
      </c>
      <c r="V364" s="301">
        <f>Plan!NA30</f>
        <v>0</v>
      </c>
      <c r="W364" s="301">
        <f>Plan!NA31</f>
        <v>0</v>
      </c>
      <c r="X364" s="301">
        <f>Plan!NA32</f>
        <v>0</v>
      </c>
      <c r="Y364" s="301">
        <f>Plan!NA33</f>
        <v>0</v>
      </c>
      <c r="Z364" s="301">
        <f>Plan!NA34</f>
        <v>0</v>
      </c>
      <c r="AA364" s="301">
        <f>Plan!NA35</f>
        <v>0</v>
      </c>
      <c r="AB364" s="301">
        <f>Plan!NA36</f>
        <v>0</v>
      </c>
      <c r="AC364" s="301">
        <f>Plan!NA37</f>
        <v>0</v>
      </c>
      <c r="AD364" s="301">
        <f>Plan!NA38</f>
        <v>0</v>
      </c>
      <c r="AE364" s="301">
        <f>Plan!NA39</f>
        <v>0</v>
      </c>
      <c r="AF364" s="301">
        <f>Plan!NA40</f>
        <v>0</v>
      </c>
      <c r="AG364" s="301">
        <f>Plan!NA41</f>
        <v>0</v>
      </c>
      <c r="AH364" s="301">
        <f>Plan!NA42</f>
        <v>0</v>
      </c>
      <c r="AI364" s="301">
        <f>Plan!NA43</f>
        <v>0</v>
      </c>
      <c r="AJ364" s="301">
        <f>Plan!NA44</f>
        <v>0</v>
      </c>
      <c r="AK364" s="301">
        <f>Plan!NA45</f>
        <v>0</v>
      </c>
      <c r="AL364" s="301">
        <f>Plan!NA46</f>
        <v>0</v>
      </c>
      <c r="AM364" s="301">
        <f>Plan!NA47</f>
        <v>0</v>
      </c>
      <c r="AN364" s="301">
        <f>Plan!NA48</f>
        <v>0</v>
      </c>
      <c r="AO364" s="301">
        <f>Plan!NA49</f>
        <v>0</v>
      </c>
      <c r="AP364" s="301">
        <f>Plan!NA50</f>
        <v>0</v>
      </c>
      <c r="AQ364" s="301">
        <f>Plan!NA51</f>
        <v>0</v>
      </c>
      <c r="AR364" s="301">
        <f>Plan!NA52</f>
        <v>0</v>
      </c>
      <c r="AS364" s="301">
        <f>Plan!NA53</f>
        <v>0</v>
      </c>
      <c r="AT364" s="301">
        <f>Plan!NA54</f>
        <v>0</v>
      </c>
      <c r="AU364" s="301">
        <f>Plan!NA55</f>
        <v>0</v>
      </c>
      <c r="AV364" s="301">
        <f>Plan!NA56</f>
        <v>0</v>
      </c>
      <c r="AW364" s="301">
        <f>Plan!NA57</f>
        <v>0</v>
      </c>
      <c r="AX364" s="301">
        <f>Plan!NA58</f>
        <v>0</v>
      </c>
      <c r="AY364" s="301">
        <f>Plan!NA59</f>
        <v>0</v>
      </c>
      <c r="AZ364" s="301">
        <f>Plan!NA60</f>
        <v>0</v>
      </c>
      <c r="BA364" s="301">
        <f>Plan!NA61</f>
        <v>0</v>
      </c>
      <c r="BB364" s="301">
        <f>Plan!NA62</f>
        <v>0</v>
      </c>
      <c r="BC364" s="301">
        <f>Plan!NA63</f>
        <v>0</v>
      </c>
      <c r="BD364" s="301">
        <f>Plan!NA64</f>
        <v>0</v>
      </c>
    </row>
    <row r="365" spans="1:56" ht="6" customHeight="1" x14ac:dyDescent="0.25">
      <c r="A365"/>
      <c r="B365" s="297">
        <f>COUNTIF(Feiertage!$H$3:$H$164,F365)</f>
        <v>0</v>
      </c>
      <c r="C365" s="298">
        <f t="shared" si="16"/>
        <v>3</v>
      </c>
      <c r="D365" s="298">
        <f t="shared" si="17"/>
        <v>12</v>
      </c>
      <c r="E365" s="302"/>
      <c r="F365" s="300">
        <f t="shared" si="15"/>
        <v>43096</v>
      </c>
      <c r="G365" s="301">
        <f>Plan!NB15</f>
        <v>0</v>
      </c>
      <c r="H365" s="301">
        <f>Plan!NB16</f>
        <v>0</v>
      </c>
      <c r="I365" s="301">
        <f>Plan!NB17</f>
        <v>0</v>
      </c>
      <c r="J365" s="301">
        <f>Plan!NB18</f>
        <v>0</v>
      </c>
      <c r="K365" s="301">
        <f>Plan!NB19</f>
        <v>0</v>
      </c>
      <c r="L365" s="301">
        <f>Plan!NB20</f>
        <v>0</v>
      </c>
      <c r="M365" s="301">
        <f>Plan!NB21</f>
        <v>0</v>
      </c>
      <c r="N365" s="301">
        <f>Plan!NB22</f>
        <v>0</v>
      </c>
      <c r="O365" s="301">
        <f>Plan!NB23</f>
        <v>0</v>
      </c>
      <c r="P365" s="301">
        <f>Plan!NB24</f>
        <v>0</v>
      </c>
      <c r="Q365" s="301">
        <f>Plan!NB25</f>
        <v>0</v>
      </c>
      <c r="R365" s="301">
        <f>Plan!NB26</f>
        <v>0</v>
      </c>
      <c r="S365" s="301">
        <f>Plan!NB27</f>
        <v>0</v>
      </c>
      <c r="T365" s="301">
        <f>Plan!NB28</f>
        <v>0</v>
      </c>
      <c r="U365" s="301">
        <f>Plan!NB29</f>
        <v>0</v>
      </c>
      <c r="V365" s="301">
        <f>Plan!NB30</f>
        <v>0</v>
      </c>
      <c r="W365" s="301">
        <f>Plan!NB31</f>
        <v>0</v>
      </c>
      <c r="X365" s="301">
        <f>Plan!NB32</f>
        <v>0</v>
      </c>
      <c r="Y365" s="301">
        <f>Plan!NB33</f>
        <v>0</v>
      </c>
      <c r="Z365" s="301">
        <f>Plan!NB34</f>
        <v>0</v>
      </c>
      <c r="AA365" s="301">
        <f>Plan!NB35</f>
        <v>0</v>
      </c>
      <c r="AB365" s="301">
        <f>Plan!NB36</f>
        <v>0</v>
      </c>
      <c r="AC365" s="301">
        <f>Plan!NB37</f>
        <v>0</v>
      </c>
      <c r="AD365" s="301">
        <f>Plan!NB38</f>
        <v>0</v>
      </c>
      <c r="AE365" s="301">
        <f>Plan!NB39</f>
        <v>0</v>
      </c>
      <c r="AF365" s="301">
        <f>Plan!NB40</f>
        <v>0</v>
      </c>
      <c r="AG365" s="301">
        <f>Plan!NB41</f>
        <v>0</v>
      </c>
      <c r="AH365" s="301">
        <f>Plan!NB42</f>
        <v>0</v>
      </c>
      <c r="AI365" s="301">
        <f>Plan!NB43</f>
        <v>0</v>
      </c>
      <c r="AJ365" s="301">
        <f>Plan!NB44</f>
        <v>0</v>
      </c>
      <c r="AK365" s="301">
        <f>Plan!NB45</f>
        <v>0</v>
      </c>
      <c r="AL365" s="301">
        <f>Plan!NB46</f>
        <v>0</v>
      </c>
      <c r="AM365" s="301">
        <f>Plan!NB47</f>
        <v>0</v>
      </c>
      <c r="AN365" s="301">
        <f>Plan!NB48</f>
        <v>0</v>
      </c>
      <c r="AO365" s="301">
        <f>Plan!NB49</f>
        <v>0</v>
      </c>
      <c r="AP365" s="301">
        <f>Plan!NB50</f>
        <v>0</v>
      </c>
      <c r="AQ365" s="301">
        <f>Plan!NB51</f>
        <v>0</v>
      </c>
      <c r="AR365" s="301">
        <f>Plan!NB52</f>
        <v>0</v>
      </c>
      <c r="AS365" s="301">
        <f>Plan!NB53</f>
        <v>0</v>
      </c>
      <c r="AT365" s="301">
        <f>Plan!NB54</f>
        <v>0</v>
      </c>
      <c r="AU365" s="301">
        <f>Plan!NB55</f>
        <v>0</v>
      </c>
      <c r="AV365" s="301">
        <f>Plan!NB56</f>
        <v>0</v>
      </c>
      <c r="AW365" s="301">
        <f>Plan!NB57</f>
        <v>0</v>
      </c>
      <c r="AX365" s="301">
        <f>Plan!NB58</f>
        <v>0</v>
      </c>
      <c r="AY365" s="301">
        <f>Plan!NB59</f>
        <v>0</v>
      </c>
      <c r="AZ365" s="301">
        <f>Plan!NB60</f>
        <v>0</v>
      </c>
      <c r="BA365" s="301">
        <f>Plan!NB61</f>
        <v>0</v>
      </c>
      <c r="BB365" s="301">
        <f>Plan!NB62</f>
        <v>0</v>
      </c>
      <c r="BC365" s="301">
        <f>Plan!NB63</f>
        <v>0</v>
      </c>
      <c r="BD365" s="301">
        <f>Plan!NB64</f>
        <v>0</v>
      </c>
    </row>
    <row r="366" spans="1:56" ht="6" customHeight="1" x14ac:dyDescent="0.25">
      <c r="A366"/>
      <c r="B366" s="297">
        <f>COUNTIF(Feiertage!$H$3:$H$164,F366)</f>
        <v>0</v>
      </c>
      <c r="C366" s="298">
        <f t="shared" si="16"/>
        <v>4</v>
      </c>
      <c r="D366" s="298">
        <f t="shared" si="17"/>
        <v>12</v>
      </c>
      <c r="E366" s="302"/>
      <c r="F366" s="300">
        <f t="shared" si="15"/>
        <v>43097</v>
      </c>
      <c r="G366" s="301">
        <f>Plan!NC15</f>
        <v>0</v>
      </c>
      <c r="H366" s="301">
        <f>Plan!NC16</f>
        <v>0</v>
      </c>
      <c r="I366" s="301">
        <f>Plan!NC17</f>
        <v>0</v>
      </c>
      <c r="J366" s="301">
        <f>Plan!NC18</f>
        <v>0</v>
      </c>
      <c r="K366" s="301">
        <f>Plan!NC19</f>
        <v>0</v>
      </c>
      <c r="L366" s="301">
        <f>Plan!NC20</f>
        <v>0</v>
      </c>
      <c r="M366" s="301">
        <f>Plan!NC21</f>
        <v>0</v>
      </c>
      <c r="N366" s="301">
        <f>Plan!NC22</f>
        <v>0</v>
      </c>
      <c r="O366" s="301">
        <f>Plan!NC23</f>
        <v>0</v>
      </c>
      <c r="P366" s="301">
        <f>Plan!NC24</f>
        <v>0</v>
      </c>
      <c r="Q366" s="301">
        <f>Plan!NC25</f>
        <v>0</v>
      </c>
      <c r="R366" s="301">
        <f>Plan!NC26</f>
        <v>0</v>
      </c>
      <c r="S366" s="301">
        <f>Plan!NC27</f>
        <v>0</v>
      </c>
      <c r="T366" s="301">
        <f>Plan!NC28</f>
        <v>0</v>
      </c>
      <c r="U366" s="301">
        <f>Plan!NC29</f>
        <v>0</v>
      </c>
      <c r="V366" s="301">
        <f>Plan!NC30</f>
        <v>0</v>
      </c>
      <c r="W366" s="301">
        <f>Plan!NC31</f>
        <v>0</v>
      </c>
      <c r="X366" s="301">
        <f>Plan!NC32</f>
        <v>0</v>
      </c>
      <c r="Y366" s="301">
        <f>Plan!NC33</f>
        <v>0</v>
      </c>
      <c r="Z366" s="301">
        <f>Plan!NC34</f>
        <v>0</v>
      </c>
      <c r="AA366" s="301">
        <f>Plan!NC35</f>
        <v>0</v>
      </c>
      <c r="AB366" s="301">
        <f>Plan!NC36</f>
        <v>0</v>
      </c>
      <c r="AC366" s="301">
        <f>Plan!NC37</f>
        <v>0</v>
      </c>
      <c r="AD366" s="301">
        <f>Plan!NC38</f>
        <v>0</v>
      </c>
      <c r="AE366" s="301">
        <f>Plan!NC39</f>
        <v>0</v>
      </c>
      <c r="AF366" s="301">
        <f>Plan!NC40</f>
        <v>0</v>
      </c>
      <c r="AG366" s="301">
        <f>Plan!NC41</f>
        <v>0</v>
      </c>
      <c r="AH366" s="301">
        <f>Plan!NC42</f>
        <v>0</v>
      </c>
      <c r="AI366" s="301">
        <f>Plan!NC43</f>
        <v>0</v>
      </c>
      <c r="AJ366" s="301">
        <f>Plan!NC44</f>
        <v>0</v>
      </c>
      <c r="AK366" s="301">
        <f>Plan!NC45</f>
        <v>0</v>
      </c>
      <c r="AL366" s="301">
        <f>Plan!NC46</f>
        <v>0</v>
      </c>
      <c r="AM366" s="301">
        <f>Plan!NC47</f>
        <v>0</v>
      </c>
      <c r="AN366" s="301">
        <f>Plan!NC48</f>
        <v>0</v>
      </c>
      <c r="AO366" s="301">
        <f>Plan!NC49</f>
        <v>0</v>
      </c>
      <c r="AP366" s="301">
        <f>Plan!NC50</f>
        <v>0</v>
      </c>
      <c r="AQ366" s="301">
        <f>Plan!NC51</f>
        <v>0</v>
      </c>
      <c r="AR366" s="301">
        <f>Plan!NC52</f>
        <v>0</v>
      </c>
      <c r="AS366" s="301">
        <f>Plan!NC53</f>
        <v>0</v>
      </c>
      <c r="AT366" s="301">
        <f>Plan!NC54</f>
        <v>0</v>
      </c>
      <c r="AU366" s="301">
        <f>Plan!NC55</f>
        <v>0</v>
      </c>
      <c r="AV366" s="301">
        <f>Plan!NC56</f>
        <v>0</v>
      </c>
      <c r="AW366" s="301">
        <f>Plan!NC57</f>
        <v>0</v>
      </c>
      <c r="AX366" s="301">
        <f>Plan!NC58</f>
        <v>0</v>
      </c>
      <c r="AY366" s="301">
        <f>Plan!NC59</f>
        <v>0</v>
      </c>
      <c r="AZ366" s="301">
        <f>Plan!NC60</f>
        <v>0</v>
      </c>
      <c r="BA366" s="301">
        <f>Plan!NC61</f>
        <v>0</v>
      </c>
      <c r="BB366" s="301">
        <f>Plan!NC62</f>
        <v>0</v>
      </c>
      <c r="BC366" s="301">
        <f>Plan!NC63</f>
        <v>0</v>
      </c>
      <c r="BD366" s="301">
        <f>Plan!NC64</f>
        <v>0</v>
      </c>
    </row>
    <row r="367" spans="1:56" ht="6" customHeight="1" x14ac:dyDescent="0.25">
      <c r="A367"/>
      <c r="B367" s="297">
        <f>COUNTIF(Feiertage!$H$3:$H$164,F367)</f>
        <v>0</v>
      </c>
      <c r="C367" s="298">
        <f t="shared" si="16"/>
        <v>5</v>
      </c>
      <c r="D367" s="298">
        <f t="shared" si="17"/>
        <v>12</v>
      </c>
      <c r="E367" s="302"/>
      <c r="F367" s="300">
        <f t="shared" si="15"/>
        <v>43098</v>
      </c>
      <c r="G367" s="301">
        <f>Plan!ND15</f>
        <v>0</v>
      </c>
      <c r="H367" s="301">
        <f>Plan!ND16</f>
        <v>0</v>
      </c>
      <c r="I367" s="301">
        <f>Plan!ND17</f>
        <v>0</v>
      </c>
      <c r="J367" s="301">
        <f>Plan!ND18</f>
        <v>0</v>
      </c>
      <c r="K367" s="301">
        <f>Plan!ND19</f>
        <v>0</v>
      </c>
      <c r="L367" s="301">
        <f>Plan!ND20</f>
        <v>0</v>
      </c>
      <c r="M367" s="301">
        <f>Plan!ND21</f>
        <v>0</v>
      </c>
      <c r="N367" s="301">
        <f>Plan!ND22</f>
        <v>0</v>
      </c>
      <c r="O367" s="301">
        <f>Plan!ND23</f>
        <v>0</v>
      </c>
      <c r="P367" s="301">
        <f>Plan!ND24</f>
        <v>0</v>
      </c>
      <c r="Q367" s="301">
        <f>Plan!ND25</f>
        <v>0</v>
      </c>
      <c r="R367" s="301">
        <f>Plan!ND26</f>
        <v>0</v>
      </c>
      <c r="S367" s="301">
        <f>Plan!ND27</f>
        <v>0</v>
      </c>
      <c r="T367" s="301">
        <f>Plan!ND28</f>
        <v>0</v>
      </c>
      <c r="U367" s="301">
        <f>Plan!ND29</f>
        <v>0</v>
      </c>
      <c r="V367" s="301">
        <f>Plan!ND30</f>
        <v>0</v>
      </c>
      <c r="W367" s="301">
        <f>Plan!ND31</f>
        <v>0</v>
      </c>
      <c r="X367" s="301">
        <f>Plan!ND32</f>
        <v>0</v>
      </c>
      <c r="Y367" s="301">
        <f>Plan!ND33</f>
        <v>0</v>
      </c>
      <c r="Z367" s="301">
        <f>Plan!ND34</f>
        <v>0</v>
      </c>
      <c r="AA367" s="301">
        <f>Plan!ND35</f>
        <v>0</v>
      </c>
      <c r="AB367" s="301">
        <f>Plan!ND36</f>
        <v>0</v>
      </c>
      <c r="AC367" s="301">
        <f>Plan!ND37</f>
        <v>0</v>
      </c>
      <c r="AD367" s="301">
        <f>Plan!ND38</f>
        <v>0</v>
      </c>
      <c r="AE367" s="301">
        <f>Plan!ND39</f>
        <v>0</v>
      </c>
      <c r="AF367" s="301">
        <f>Plan!ND40</f>
        <v>0</v>
      </c>
      <c r="AG367" s="301">
        <f>Plan!ND41</f>
        <v>0</v>
      </c>
      <c r="AH367" s="301">
        <f>Plan!ND42</f>
        <v>0</v>
      </c>
      <c r="AI367" s="301">
        <f>Plan!ND43</f>
        <v>0</v>
      </c>
      <c r="AJ367" s="301">
        <f>Plan!ND44</f>
        <v>0</v>
      </c>
      <c r="AK367" s="301">
        <f>Plan!ND45</f>
        <v>0</v>
      </c>
      <c r="AL367" s="301">
        <f>Plan!ND46</f>
        <v>0</v>
      </c>
      <c r="AM367" s="301">
        <f>Plan!ND47</f>
        <v>0</v>
      </c>
      <c r="AN367" s="301">
        <f>Plan!ND48</f>
        <v>0</v>
      </c>
      <c r="AO367" s="301">
        <f>Plan!ND49</f>
        <v>0</v>
      </c>
      <c r="AP367" s="301">
        <f>Plan!ND50</f>
        <v>0</v>
      </c>
      <c r="AQ367" s="301">
        <f>Plan!ND51</f>
        <v>0</v>
      </c>
      <c r="AR367" s="301">
        <f>Plan!ND52</f>
        <v>0</v>
      </c>
      <c r="AS367" s="301">
        <f>Plan!ND53</f>
        <v>0</v>
      </c>
      <c r="AT367" s="301">
        <f>Plan!ND54</f>
        <v>0</v>
      </c>
      <c r="AU367" s="301">
        <f>Plan!ND55</f>
        <v>0</v>
      </c>
      <c r="AV367" s="301">
        <f>Plan!ND56</f>
        <v>0</v>
      </c>
      <c r="AW367" s="301">
        <f>Plan!ND57</f>
        <v>0</v>
      </c>
      <c r="AX367" s="301">
        <f>Plan!ND58</f>
        <v>0</v>
      </c>
      <c r="AY367" s="301">
        <f>Plan!ND59</f>
        <v>0</v>
      </c>
      <c r="AZ367" s="301">
        <f>Plan!ND60</f>
        <v>0</v>
      </c>
      <c r="BA367" s="301">
        <f>Plan!ND61</f>
        <v>0</v>
      </c>
      <c r="BB367" s="301">
        <f>Plan!ND62</f>
        <v>0</v>
      </c>
      <c r="BC367" s="301">
        <f>Plan!ND63</f>
        <v>0</v>
      </c>
      <c r="BD367" s="301">
        <f>Plan!ND64</f>
        <v>0</v>
      </c>
    </row>
    <row r="368" spans="1:56" ht="6" customHeight="1" x14ac:dyDescent="0.25">
      <c r="A368"/>
      <c r="B368" s="297">
        <f>COUNTIF(Feiertage!$H$3:$H$164,F368)</f>
        <v>0</v>
      </c>
      <c r="C368" s="298">
        <f t="shared" si="16"/>
        <v>6</v>
      </c>
      <c r="D368" s="298">
        <f t="shared" si="17"/>
        <v>12</v>
      </c>
      <c r="E368" s="302"/>
      <c r="F368" s="300">
        <f t="shared" si="15"/>
        <v>43099</v>
      </c>
      <c r="G368" s="301">
        <f>Plan!NE15</f>
        <v>0</v>
      </c>
      <c r="H368" s="301">
        <f>Plan!NE16</f>
        <v>0</v>
      </c>
      <c r="I368" s="301">
        <f>Plan!NE17</f>
        <v>0</v>
      </c>
      <c r="J368" s="301">
        <f>Plan!NE18</f>
        <v>0</v>
      </c>
      <c r="K368" s="301">
        <f>Plan!NE19</f>
        <v>0</v>
      </c>
      <c r="L368" s="301">
        <f>Plan!NE20</f>
        <v>0</v>
      </c>
      <c r="M368" s="301">
        <f>Plan!NE21</f>
        <v>0</v>
      </c>
      <c r="N368" s="301">
        <f>Plan!NE22</f>
        <v>0</v>
      </c>
      <c r="O368" s="301">
        <f>Plan!NE23</f>
        <v>0</v>
      </c>
      <c r="P368" s="301">
        <f>Plan!NE24</f>
        <v>0</v>
      </c>
      <c r="Q368" s="301">
        <f>Plan!NE25</f>
        <v>0</v>
      </c>
      <c r="R368" s="301">
        <f>Plan!NE26</f>
        <v>0</v>
      </c>
      <c r="S368" s="301">
        <f>Plan!NE27</f>
        <v>0</v>
      </c>
      <c r="T368" s="301">
        <f>Plan!NE28</f>
        <v>0</v>
      </c>
      <c r="U368" s="301">
        <f>Plan!NE29</f>
        <v>0</v>
      </c>
      <c r="V368" s="301">
        <f>Plan!NE30</f>
        <v>0</v>
      </c>
      <c r="W368" s="301">
        <f>Plan!NE31</f>
        <v>0</v>
      </c>
      <c r="X368" s="301">
        <f>Plan!NE32</f>
        <v>0</v>
      </c>
      <c r="Y368" s="301">
        <f>Plan!NE33</f>
        <v>0</v>
      </c>
      <c r="Z368" s="301">
        <f>Plan!NE34</f>
        <v>0</v>
      </c>
      <c r="AA368" s="301">
        <f>Plan!NE35</f>
        <v>0</v>
      </c>
      <c r="AB368" s="301">
        <f>Plan!NE36</f>
        <v>0</v>
      </c>
      <c r="AC368" s="301">
        <f>Plan!NE37</f>
        <v>0</v>
      </c>
      <c r="AD368" s="301">
        <f>Plan!NE38</f>
        <v>0</v>
      </c>
      <c r="AE368" s="301">
        <f>Plan!NE39</f>
        <v>0</v>
      </c>
      <c r="AF368" s="301">
        <f>Plan!NE40</f>
        <v>0</v>
      </c>
      <c r="AG368" s="301">
        <f>Plan!NE41</f>
        <v>0</v>
      </c>
      <c r="AH368" s="301">
        <f>Plan!NE42</f>
        <v>0</v>
      </c>
      <c r="AI368" s="301">
        <f>Plan!NE43</f>
        <v>0</v>
      </c>
      <c r="AJ368" s="301">
        <f>Plan!NE44</f>
        <v>0</v>
      </c>
      <c r="AK368" s="301">
        <f>Plan!NE45</f>
        <v>0</v>
      </c>
      <c r="AL368" s="301">
        <f>Plan!NE46</f>
        <v>0</v>
      </c>
      <c r="AM368" s="301">
        <f>Plan!NE47</f>
        <v>0</v>
      </c>
      <c r="AN368" s="301">
        <f>Plan!NE48</f>
        <v>0</v>
      </c>
      <c r="AO368" s="301">
        <f>Plan!NE49</f>
        <v>0</v>
      </c>
      <c r="AP368" s="301">
        <f>Plan!NE50</f>
        <v>0</v>
      </c>
      <c r="AQ368" s="301">
        <f>Plan!NE51</f>
        <v>0</v>
      </c>
      <c r="AR368" s="301">
        <f>Plan!NE52</f>
        <v>0</v>
      </c>
      <c r="AS368" s="301">
        <f>Plan!NE53</f>
        <v>0</v>
      </c>
      <c r="AT368" s="301">
        <f>Plan!NE54</f>
        <v>0</v>
      </c>
      <c r="AU368" s="301">
        <f>Plan!NE55</f>
        <v>0</v>
      </c>
      <c r="AV368" s="301">
        <f>Plan!NE56</f>
        <v>0</v>
      </c>
      <c r="AW368" s="301">
        <f>Plan!NE57</f>
        <v>0</v>
      </c>
      <c r="AX368" s="301">
        <f>Plan!NE58</f>
        <v>0</v>
      </c>
      <c r="AY368" s="301">
        <f>Plan!NE59</f>
        <v>0</v>
      </c>
      <c r="AZ368" s="301">
        <f>Plan!NE60</f>
        <v>0</v>
      </c>
      <c r="BA368" s="301">
        <f>Plan!NE61</f>
        <v>0</v>
      </c>
      <c r="BB368" s="301">
        <f>Plan!NE62</f>
        <v>0</v>
      </c>
      <c r="BC368" s="301">
        <f>Plan!NE63</f>
        <v>0</v>
      </c>
      <c r="BD368" s="301">
        <f>Plan!NE64</f>
        <v>0</v>
      </c>
    </row>
    <row r="369" spans="1:56" ht="6" customHeight="1" x14ac:dyDescent="0.25">
      <c r="A369"/>
      <c r="B369" s="297">
        <f>COUNTIF(Feiertage!$H$3:$H$164,F369)</f>
        <v>0</v>
      </c>
      <c r="C369" s="298">
        <f t="shared" ref="C369" si="18">IF(F369="","",WEEKDAY(F369,2))</f>
        <v>7</v>
      </c>
      <c r="D369" s="298">
        <f t="shared" ref="D369" si="19">IF(F369="","",MONTH(F369))</f>
        <v>12</v>
      </c>
      <c r="E369" s="302"/>
      <c r="F369" s="300">
        <f t="shared" si="15"/>
        <v>43100</v>
      </c>
      <c r="G369" s="311">
        <f>Plan!NF15</f>
        <v>0</v>
      </c>
      <c r="H369" s="301">
        <f>Plan!NF16</f>
        <v>0</v>
      </c>
      <c r="I369" s="301">
        <f>Plan!NF17</f>
        <v>0</v>
      </c>
      <c r="J369" s="301">
        <f>Plan!NF18</f>
        <v>0</v>
      </c>
      <c r="K369" s="301">
        <f>Plan!NF19</f>
        <v>0</v>
      </c>
      <c r="L369" s="301">
        <f>Plan!NF20</f>
        <v>0</v>
      </c>
      <c r="M369" s="301">
        <f>Plan!NF21</f>
        <v>0</v>
      </c>
      <c r="N369" s="301">
        <f>Plan!NF22</f>
        <v>0</v>
      </c>
      <c r="O369" s="301">
        <f>Plan!NF23</f>
        <v>0</v>
      </c>
      <c r="P369" s="301">
        <f>Plan!NF24</f>
        <v>0</v>
      </c>
      <c r="Q369" s="301">
        <f>Plan!NF25</f>
        <v>0</v>
      </c>
      <c r="R369" s="301">
        <f>Plan!NF26</f>
        <v>0</v>
      </c>
      <c r="S369" s="301">
        <f>Plan!NF27</f>
        <v>0</v>
      </c>
      <c r="T369" s="301">
        <f>Plan!NF28</f>
        <v>0</v>
      </c>
      <c r="U369" s="301">
        <f>Plan!NF29</f>
        <v>0</v>
      </c>
      <c r="V369" s="301">
        <f>Plan!NF30</f>
        <v>0</v>
      </c>
      <c r="W369" s="301">
        <f>Plan!NF31</f>
        <v>0</v>
      </c>
      <c r="X369" s="301">
        <f>Plan!NF32</f>
        <v>0</v>
      </c>
      <c r="Y369" s="301">
        <f>Plan!NF33</f>
        <v>0</v>
      </c>
      <c r="Z369" s="301">
        <f>Plan!NF34</f>
        <v>0</v>
      </c>
      <c r="AA369" s="301">
        <f>Plan!NF35</f>
        <v>0</v>
      </c>
      <c r="AB369" s="301">
        <f>Plan!NF36</f>
        <v>0</v>
      </c>
      <c r="AC369" s="301">
        <f>Plan!NF37</f>
        <v>0</v>
      </c>
      <c r="AD369" s="301">
        <f>Plan!NF38</f>
        <v>0</v>
      </c>
      <c r="AE369" s="301">
        <f>Plan!NF39</f>
        <v>0</v>
      </c>
      <c r="AF369" s="301">
        <f>Plan!NF40</f>
        <v>0</v>
      </c>
      <c r="AG369" s="301">
        <f>Plan!NF41</f>
        <v>0</v>
      </c>
      <c r="AH369" s="301">
        <f>Plan!NF42</f>
        <v>0</v>
      </c>
      <c r="AI369" s="301">
        <f>Plan!NF43</f>
        <v>0</v>
      </c>
      <c r="AJ369" s="301">
        <f>Plan!NF44</f>
        <v>0</v>
      </c>
      <c r="AK369" s="301">
        <f>Plan!NF45</f>
        <v>0</v>
      </c>
      <c r="AL369" s="301">
        <f>Plan!NF46</f>
        <v>0</v>
      </c>
      <c r="AM369" s="301">
        <f>Plan!NF47</f>
        <v>0</v>
      </c>
      <c r="AN369" s="301">
        <f>Plan!NF48</f>
        <v>0</v>
      </c>
      <c r="AO369" s="301">
        <f>Plan!NF49</f>
        <v>0</v>
      </c>
      <c r="AP369" s="301">
        <f>Plan!NF50</f>
        <v>0</v>
      </c>
      <c r="AQ369" s="301">
        <f>Plan!NF51</f>
        <v>0</v>
      </c>
      <c r="AR369" s="301">
        <f>Plan!NF52</f>
        <v>0</v>
      </c>
      <c r="AS369" s="301">
        <f>Plan!NF53</f>
        <v>0</v>
      </c>
      <c r="AT369" s="301">
        <f>Plan!NF54</f>
        <v>0</v>
      </c>
      <c r="AU369" s="301">
        <f>Plan!NF55</f>
        <v>0</v>
      </c>
      <c r="AV369" s="301">
        <f>Plan!NF56</f>
        <v>0</v>
      </c>
      <c r="AW369" s="301">
        <f>Plan!NF57</f>
        <v>0</v>
      </c>
      <c r="AX369" s="301">
        <f>Plan!NF58</f>
        <v>0</v>
      </c>
      <c r="AY369" s="301">
        <f>Plan!NF59</f>
        <v>0</v>
      </c>
      <c r="AZ369" s="301">
        <f>Plan!NF60</f>
        <v>0</v>
      </c>
      <c r="BA369" s="301">
        <f>Plan!NF61</f>
        <v>0</v>
      </c>
      <c r="BB369" s="301">
        <f>Plan!NF62</f>
        <v>0</v>
      </c>
      <c r="BC369" s="301">
        <f>Plan!NF63</f>
        <v>0</v>
      </c>
      <c r="BD369" s="301">
        <f>Plan!NF64</f>
        <v>0</v>
      </c>
    </row>
    <row r="370" spans="1:56" ht="6" customHeight="1" x14ac:dyDescent="0.25">
      <c r="A370"/>
      <c r="B370" s="297">
        <f>COUNTIF(Feiertage!$H$3:$H$164,F370)</f>
        <v>1</v>
      </c>
      <c r="C370" s="298">
        <f t="shared" si="16"/>
        <v>1</v>
      </c>
      <c r="D370" s="298">
        <f t="shared" si="17"/>
        <v>1</v>
      </c>
      <c r="E370" s="303"/>
      <c r="F370" s="300">
        <f t="shared" si="15"/>
        <v>43101</v>
      </c>
      <c r="G370" s="301">
        <f>Plan!NG15</f>
        <v>0</v>
      </c>
      <c r="H370" s="301">
        <f>Plan!NG16</f>
        <v>0</v>
      </c>
      <c r="I370" s="301">
        <f>Plan!NG17</f>
        <v>0</v>
      </c>
      <c r="J370" s="301">
        <f>Plan!NG18</f>
        <v>0</v>
      </c>
      <c r="K370" s="301">
        <f>Plan!NG19</f>
        <v>0</v>
      </c>
      <c r="L370" s="301">
        <f>Plan!NG20</f>
        <v>0</v>
      </c>
      <c r="M370" s="301">
        <f>Plan!NG21</f>
        <v>0</v>
      </c>
      <c r="N370" s="301">
        <f>Plan!NG22</f>
        <v>0</v>
      </c>
      <c r="O370" s="301">
        <f>Plan!NG23</f>
        <v>0</v>
      </c>
      <c r="P370" s="301">
        <f>Plan!NG24</f>
        <v>0</v>
      </c>
      <c r="Q370" s="301">
        <f>Plan!NG25</f>
        <v>0</v>
      </c>
      <c r="R370" s="301">
        <f>Plan!NG26</f>
        <v>0</v>
      </c>
      <c r="S370" s="301">
        <f>Plan!NG27</f>
        <v>0</v>
      </c>
      <c r="T370" s="301">
        <f>Plan!NG28</f>
        <v>0</v>
      </c>
      <c r="U370" s="301">
        <f>Plan!NG29</f>
        <v>0</v>
      </c>
      <c r="V370" s="301">
        <f>Plan!NG30</f>
        <v>0</v>
      </c>
      <c r="W370" s="301">
        <f>Plan!NG31</f>
        <v>0</v>
      </c>
      <c r="X370" s="301">
        <f>Plan!NG32</f>
        <v>0</v>
      </c>
      <c r="Y370" s="301">
        <f>Plan!NG33</f>
        <v>0</v>
      </c>
      <c r="Z370" s="301">
        <f>Plan!NG34</f>
        <v>0</v>
      </c>
      <c r="AA370" s="301">
        <f>Plan!NG35</f>
        <v>0</v>
      </c>
      <c r="AB370" s="301">
        <f>Plan!NG36</f>
        <v>0</v>
      </c>
      <c r="AC370" s="301">
        <f>Plan!NG37</f>
        <v>0</v>
      </c>
      <c r="AD370" s="301">
        <f>Plan!NG38</f>
        <v>0</v>
      </c>
      <c r="AE370" s="301">
        <f>Plan!NG39</f>
        <v>0</v>
      </c>
      <c r="AF370" s="301">
        <f>Plan!NG40</f>
        <v>0</v>
      </c>
      <c r="AG370" s="301">
        <f>Plan!NG41</f>
        <v>0</v>
      </c>
      <c r="AH370" s="301">
        <f>Plan!NG42</f>
        <v>0</v>
      </c>
      <c r="AI370" s="301">
        <f>Plan!NG43</f>
        <v>0</v>
      </c>
      <c r="AJ370" s="301">
        <f>Plan!NG44</f>
        <v>0</v>
      </c>
      <c r="AK370" s="301">
        <f>Plan!NG45</f>
        <v>0</v>
      </c>
      <c r="AL370" s="301">
        <f>Plan!NG46</f>
        <v>0</v>
      </c>
      <c r="AM370" s="301">
        <f>Plan!NG47</f>
        <v>0</v>
      </c>
      <c r="AN370" s="301">
        <f>Plan!NG48</f>
        <v>0</v>
      </c>
      <c r="AO370" s="301">
        <f>Plan!NG49</f>
        <v>0</v>
      </c>
      <c r="AP370" s="301">
        <f>Plan!NG50</f>
        <v>0</v>
      </c>
      <c r="AQ370" s="301">
        <f>Plan!NG51</f>
        <v>0</v>
      </c>
      <c r="AR370" s="301">
        <f>Plan!NG52</f>
        <v>0</v>
      </c>
      <c r="AS370" s="301">
        <f>Plan!NG53</f>
        <v>0</v>
      </c>
      <c r="AT370" s="301">
        <f>Plan!NG54</f>
        <v>0</v>
      </c>
      <c r="AU370" s="301">
        <f>Plan!NG55</f>
        <v>0</v>
      </c>
      <c r="AV370" s="301">
        <f>Plan!NG56</f>
        <v>0</v>
      </c>
      <c r="AW370" s="301">
        <f>Plan!NG57</f>
        <v>0</v>
      </c>
      <c r="AX370" s="301">
        <f>Plan!NG58</f>
        <v>0</v>
      </c>
      <c r="AY370" s="301">
        <f>Plan!NG59</f>
        <v>0</v>
      </c>
      <c r="AZ370" s="301">
        <f>Plan!NG60</f>
        <v>0</v>
      </c>
      <c r="BA370" s="301">
        <f>Plan!NG61</f>
        <v>0</v>
      </c>
      <c r="BB370" s="301">
        <f>Plan!NG62</f>
        <v>0</v>
      </c>
      <c r="BC370" s="301">
        <f>Plan!NG63</f>
        <v>0</v>
      </c>
      <c r="BD370" s="301">
        <f>Plan!NG64</f>
        <v>0</v>
      </c>
    </row>
  </sheetData>
  <sheetProtection password="8205" sheet="1" objects="1" scenarios="1" selectLockedCells="1" selectUnlockedCells="1"/>
  <conditionalFormatting sqref="F6:F370">
    <cfRule type="expression" dxfId="16" priority="7" stopIfTrue="1">
      <formula>OR(C6=6,C6=7,B6=1)</formula>
    </cfRule>
    <cfRule type="expression" dxfId="15" priority="8" stopIfTrue="1">
      <formula>OR(D6=1,D6=3,D6=5,D6=7=D6=9,D6=11)</formula>
    </cfRule>
  </conditionalFormatting>
  <conditionalFormatting sqref="E5:E370">
    <cfRule type="expression" dxfId="14" priority="6" stopIfTrue="1">
      <formula>OR(D5=1,D5=3,D5=5,D5=7,D5=9,D5=11)</formula>
    </cfRule>
  </conditionalFormatting>
  <conditionalFormatting sqref="F5">
    <cfRule type="expression" dxfId="13" priority="4" stopIfTrue="1">
      <formula>OR($C5=6,$C5=7,$B5=1)</formula>
    </cfRule>
    <cfRule type="expression" dxfId="12" priority="5" stopIfTrue="1">
      <formula>OR($D$5=1,$D$5=3,$D$5=5,$D$5=7=$D$5=9,$D$5=11)</formula>
    </cfRule>
  </conditionalFormatting>
  <conditionalFormatting sqref="G5:BD370">
    <cfRule type="expression" dxfId="11" priority="1" stopIfTrue="1">
      <formula>OR(G5=$G$1,G5=$H$1,G5=$I$1,G5=$J$1,G5=$K$1,G5=$L$1,G5=$M$1)</formula>
    </cfRule>
    <cfRule type="expression" dxfId="10" priority="2" stopIfTrue="1">
      <formula>OR(G5=$N$1,G5=$O$1,G5=$P$1,G5=$Q$1,G5=$R$1,G5=$S$1,G5=$T$1)</formula>
    </cfRule>
    <cfRule type="expression" dxfId="9" priority="3" stopIfTrue="1">
      <formula>OR($C5=6,$C5=7,$B5=1)</formula>
    </cfRule>
  </conditionalFormatting>
  <pageMargins left="0.15748031496062992" right="0.31496062992125984" top="0.35433070866141736" bottom="0.43307086614173229" header="0.27559055118110237" footer="0.23622047244094491"/>
  <pageSetup paperSize="9" scale="95" orientation="portrait" r:id="rId1"/>
  <headerFooter alignWithMargins="0">
    <oddFooter>&amp;L&amp;A - &amp;D - &amp;T&amp;RSeite: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 enableFormatConditionsCalculation="0">
    <tabColor indexed="51"/>
    <pageSetUpPr autoPageBreaks="0"/>
  </sheetPr>
  <dimension ref="B1:W58"/>
  <sheetViews>
    <sheetView showGridLines="0" showRowColHeaders="0" showZeros="0" showOutlineSymbols="0" zoomScale="90"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H7" sqref="H7"/>
    </sheetView>
  </sheetViews>
  <sheetFormatPr baseColWidth="10" defaultRowHeight="13.2" x14ac:dyDescent="0.25"/>
  <cols>
    <col min="1" max="1" width="1.88671875" customWidth="1"/>
    <col min="2" max="2" width="15.88671875" customWidth="1"/>
    <col min="3" max="3" width="14.44140625" customWidth="1"/>
    <col min="4" max="4" width="17.33203125" customWidth="1"/>
    <col min="12" max="23" width="7.6640625" customWidth="1"/>
  </cols>
  <sheetData>
    <row r="1" spans="2:23" ht="8.25" customHeight="1" x14ac:dyDescent="0.25"/>
    <row r="2" spans="2:23" ht="15.6" x14ac:dyDescent="0.25">
      <c r="B2" s="24" t="s">
        <v>75</v>
      </c>
      <c r="C2" s="25">
        <f>Feiertage!A1</f>
        <v>2017</v>
      </c>
    </row>
    <row r="3" spans="2:23" ht="15.6" x14ac:dyDescent="0.25">
      <c r="B3" s="24"/>
      <c r="C3" s="127"/>
    </row>
    <row r="4" spans="2:23" ht="15.9" customHeight="1" x14ac:dyDescent="0.25">
      <c r="B4" s="156" t="s">
        <v>133</v>
      </c>
      <c r="C4" s="151"/>
      <c r="D4" s="151"/>
      <c r="E4" s="152"/>
      <c r="F4" s="153" t="s">
        <v>103</v>
      </c>
      <c r="G4" s="151"/>
      <c r="H4" s="151"/>
      <c r="I4" s="151"/>
      <c r="J4" s="151"/>
      <c r="K4" s="152"/>
      <c r="L4" s="153" t="s">
        <v>109</v>
      </c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</row>
    <row r="5" spans="2:23" s="1" customFormat="1" ht="33.75" customHeight="1" x14ac:dyDescent="0.25">
      <c r="B5" s="22" t="s">
        <v>24</v>
      </c>
      <c r="C5" s="22" t="s">
        <v>25</v>
      </c>
      <c r="D5" s="23" t="s">
        <v>27</v>
      </c>
      <c r="E5" s="148" t="s">
        <v>99</v>
      </c>
      <c r="F5" s="145" t="s">
        <v>132</v>
      </c>
      <c r="G5" s="117" t="s">
        <v>137</v>
      </c>
      <c r="H5" s="196" t="s">
        <v>108</v>
      </c>
      <c r="I5" s="197" t="s">
        <v>110</v>
      </c>
      <c r="J5" s="198" t="s">
        <v>72</v>
      </c>
      <c r="K5" s="144" t="s">
        <v>98</v>
      </c>
      <c r="L5" s="147" t="s">
        <v>40</v>
      </c>
      <c r="M5" s="125" t="s">
        <v>41</v>
      </c>
      <c r="N5" s="126" t="s">
        <v>42</v>
      </c>
      <c r="O5" s="125" t="s">
        <v>43</v>
      </c>
      <c r="P5" s="126" t="s">
        <v>44</v>
      </c>
      <c r="Q5" s="125" t="s">
        <v>45</v>
      </c>
      <c r="R5" s="126" t="s">
        <v>46</v>
      </c>
      <c r="S5" s="125" t="s">
        <v>47</v>
      </c>
      <c r="T5" s="333" t="s">
        <v>48</v>
      </c>
      <c r="U5" s="125" t="s">
        <v>49</v>
      </c>
      <c r="V5" s="126" t="s">
        <v>50</v>
      </c>
      <c r="W5" s="125" t="s">
        <v>51</v>
      </c>
    </row>
    <row r="6" spans="2:23" ht="18" customHeight="1" x14ac:dyDescent="0.25">
      <c r="B6" s="21" t="str">
        <f>IF(Mitarbeiter!B7="","",Mitarbeiter!B7)</f>
        <v/>
      </c>
      <c r="C6" s="21" t="str">
        <f>IF(Mitarbeiter!C7="","",Mitarbeiter!C7)</f>
        <v/>
      </c>
      <c r="D6" s="21" t="str">
        <f>IF(Mitarbeiter!E7="","",Mitarbeiter!E7)</f>
        <v/>
      </c>
      <c r="E6" s="149">
        <f>Mitarbeiter!W7</f>
        <v>0</v>
      </c>
      <c r="F6" s="160">
        <f>COUNTIF(Plan!F15:QT15,"u")+(COUNTIF(Plan!F15:QT15,"u2")/2)+COUNTIF(Plan!F15:QT15,"s")+(COUNTIF(Plan!F15:QT15,"s2")/2)</f>
        <v>0</v>
      </c>
      <c r="G6" s="128">
        <f>COUNTIF(Plan!F15:QT15,"x")+(COUNTIF(Plan!F15:QT15,"x2")/2)+COUNTIF(Plan!F15:QT15,"az")+COUNTIF(Plan!F15:QT15,"fz")</f>
        <v>0</v>
      </c>
      <c r="H6" s="128">
        <f>COUNTIF(Plan!F15:QT15,"f")+(COUNTIF(Plan!F15:QT15,"f2")/2)</f>
        <v>0</v>
      </c>
      <c r="I6" s="161">
        <f>COUNTIF(Plan!F15:QT15,"k")+(COUNTIF(Plan!F15:QT15,"k2")/2)</f>
        <v>0</v>
      </c>
      <c r="J6" s="128">
        <f>COUNTIF(Plan!F15:QT15,"a")</f>
        <v>0</v>
      </c>
      <c r="K6" s="334">
        <f t="shared" ref="K6:K55" si="0">SUM(F6:J6)</f>
        <v>0</v>
      </c>
      <c r="L6" s="340">
        <f>(SUMPRODUCT((Plan!$F$5:$NG$5=1)*(Plan!$F$15:$NG$15&gt;0)))-(SUMPRODUCT((Plan!$F$5:$NG$5=1)*((Plan!$F$15:$NG$15="u2")/2)))-(SUMPRODUCT((Plan!$F$5:$NG$5=1)*((Plan!$F$15:$NG$15="x2")/2)))-(SUMPRODUCT((Plan!$F$5:$NG$5=1)*((Plan!$F$15:$NG$15="k2")/2)))-(SUMPRODUCT((Plan!$F$5:$NG$5=1)*((Plan!$F$15:$NG$15="f2")/2)))</f>
        <v>0</v>
      </c>
      <c r="M6" s="199">
        <f>(SUMPRODUCT((Plan!$F$5:$NG$5=2)*(Plan!$F$15:$NG$15&gt;0)))-(SUMPRODUCT((Plan!$F$5:$NG$5=2)*((Plan!$F$15:$NG$15="u2")/2)))-(SUMPRODUCT((Plan!$F$5:$NG$5=2)*((Plan!$F$15:$NG$15="x2")/2)))-(SUMPRODUCT((Plan!$F$5:$NG$5=2)*((Plan!$F$15:$NG$15="k2")/2)))-(SUMPRODUCT((Plan!$F$5:$NG$5=2)*((Plan!$F$15:$NG$15="f2")/2)))</f>
        <v>0</v>
      </c>
      <c r="N6" s="200">
        <f>(SUMPRODUCT((Plan!$F$5:$NG$5=3)*(Plan!$F$15:$NG$15&gt;0)))-(SUMPRODUCT((Plan!$F$5:$NG$5=3)*((Plan!$F$15:$NG$15="u2")/2)))-(SUMPRODUCT((Plan!$F$5:$NG$5=3)*((Plan!$F$15:$NG$15="x2")/2)))-(SUMPRODUCT((Plan!$F$5:$NG$5=3)*((Plan!$F$15:$NG$15="k2")/2)))-(SUMPRODUCT((Plan!$F$5:$NG$5=3)*((Plan!$F$15:$NG$15="f2")/2)))</f>
        <v>0</v>
      </c>
      <c r="O6" s="199">
        <f>(SUMPRODUCT((Plan!$F$5:$NG$5=4)*(Plan!$F$15:$NG$15&gt;0)))-(SUMPRODUCT((Plan!$F$5:$NG$5=4)*((Plan!$F$15:$NG$15="u2")/2)))-(SUMPRODUCT((Plan!$F$5:$NG$5=4)*((Plan!$F$15:$NG$15="x2")/2)))-(SUMPRODUCT((Plan!$F$5:$NG$5=4)*((Plan!$F$15:$NG$15="k2")/2)))-(SUMPRODUCT((Plan!$F$5:$NG$5=4)*((Plan!$F$15:$NG$15="f2")/2)))</f>
        <v>0</v>
      </c>
      <c r="P6" s="200">
        <f>(SUMPRODUCT((Plan!$F$5:$NG$5=5)*(Plan!$F$15:$NG$15&gt;0)))-(SUMPRODUCT((Plan!$F$5:$NG$5=5)*((Plan!$F$15:$NG$15="u2")/2)))-(SUMPRODUCT((Plan!$F$5:$NG$5=5)*((Plan!$F$15:$NG$15="x2")/2)))-(SUMPRODUCT((Plan!$F$5:$NG$5=5)*((Plan!$F$15:$NG$15="k2")/2)))-(SUMPRODUCT((Plan!$F$5:$NG$5=5)*((Plan!$F$15:$NG$15="f2")/2)))</f>
        <v>0</v>
      </c>
      <c r="Q6" s="199">
        <f>(SUMPRODUCT((Plan!$F$5:$NG$5=6)*(Plan!$F$15:$NG$15&gt;0)))-(SUMPRODUCT((Plan!$F$5:$NG$5=6)*((Plan!$F$15:$NG$15="u2")/2)))-(SUMPRODUCT((Plan!$F$5:$NG$5=6)*((Plan!$F$15:$NG$15="x2")/2)))-(SUMPRODUCT((Plan!$F$5:$NG$5=6)*((Plan!$F$15:$NG$15="k2")/2)))-(SUMPRODUCT((Plan!$F$5:$NG$5=6)*((Plan!$F$15:$NG$15="f2")/2)))</f>
        <v>0</v>
      </c>
      <c r="R6" s="200">
        <f>(SUMPRODUCT((Plan!$F$5:$NG$5=7)*(Plan!$F$15:$NG$15&gt;0)))-(SUMPRODUCT((Plan!$F$5:$NG$5=7)*((Plan!$F$15:$NG$15="u2")/2)))-(SUMPRODUCT((Plan!$F$5:$NG$5=7)*((Plan!$F$15:$NG$15="x2")/2)))-(SUMPRODUCT((Plan!$F$5:$NG$5=7)*((Plan!$F$15:$NG$15="k2")/2)))-(SUMPRODUCT((Plan!$F$5:$NG$5=7)*((Plan!$F$15:$NG$15="f2")/2)))</f>
        <v>0</v>
      </c>
      <c r="S6" s="199">
        <f>(SUMPRODUCT((Plan!$F$5:$NG$5=8)*(Plan!$F$15:$NG$15&gt;0)))-(SUMPRODUCT((Plan!$F$5:$NG$5=8)*((Plan!$F$15:$NG$15="u2")/2)))-(SUMPRODUCT((Plan!$F$5:$NG$5=8)*((Plan!$F$15:$NG$15="x2")/2)))-(SUMPRODUCT((Plan!$F$5:$NG$5=8)*((Plan!$F$15:$NG$15="k2")/2)))-(SUMPRODUCT((Plan!$F$5:$NG$5=8)*((Plan!$F$15:$NG$15="f2")/2)))</f>
        <v>0</v>
      </c>
      <c r="T6" s="200">
        <f>(SUMPRODUCT((Plan!$F$5:$NG$5=9)*(Plan!$F$15:$NG$15&gt;0)))-(SUMPRODUCT((Plan!$F$5:$NG$5=9)*((Plan!$F$15:$NG$15="u2")/2)))-(SUMPRODUCT((Plan!$F$5:$NG$5=9)*((Plan!$F$15:$NG$15="x2")/2)))-(SUMPRODUCT((Plan!$F$5:$NG$5=9)*((Plan!$F$15:$NG$15="k2")/2)))-(SUMPRODUCT((Plan!$F$5:$NG$5=9)*((Plan!$F$15:$NG$15="f2")/2)))</f>
        <v>0</v>
      </c>
      <c r="U6" s="199">
        <f>(SUMPRODUCT((Plan!$F$5:$NG$5=10)*(Plan!$F$15:$NG$15&gt;0)))-(SUMPRODUCT((Plan!$F$5:$NG$5=10)*((Plan!$F$15:$NG$15="u2")/2)))-(SUMPRODUCT((Plan!$F$5:$NG$5=10)*((Plan!$F$15:$NG$15="x2")/2)))-(SUMPRODUCT((Plan!$F$5:$NG$5=10)*((Plan!$F$15:$NG$15="k2")/2)))-(SUMPRODUCT((Plan!$F$5:$NG$5=10)*((Plan!$F$15:$NG$15="f2")/2)))</f>
        <v>0</v>
      </c>
      <c r="V6" s="200">
        <f>(SUMPRODUCT((Plan!$F$5:$NG$5=11)*(Plan!$F$15:$NG$15&gt;0)))-(SUMPRODUCT((Plan!$F$5:$NG$5=11)*((Plan!$F$15:$NG$15="u2")/2)))-(SUMPRODUCT((Plan!$F$5:$NG$5=11)*((Plan!$F$15:$NG$15="x2")/2)))-(SUMPRODUCT((Plan!$F$5:$NG$5=11)*((Plan!$F$15:$NG$15="k2")/2)))-(SUMPRODUCT((Plan!$F$5:$NG$5=11)*((Plan!$F$15:$NG$15="f2")/2)))</f>
        <v>0</v>
      </c>
      <c r="W6" s="199">
        <f>(SUMPRODUCT((Plan!$F$5:$NG$5=12)*(Plan!$F$15:$NG$15&gt;0)))-(SUMPRODUCT((Plan!$F$5:$NG$5=12)*((Plan!$F$15:$NG$15="u2")/2)))-(SUMPRODUCT((Plan!$F$5:$NG$5=12)*((Plan!$F$15:$NG$15="x2")/2)))-(SUMPRODUCT((Plan!$F$5:$NG$5=12)*((Plan!$F$15:$NG$15="k2")/2)))-(SUMPRODUCT((Plan!$F$5:$NG$5=12)*((Plan!$F$15:$NG$15="f2")/2)))</f>
        <v>0</v>
      </c>
    </row>
    <row r="7" spans="2:23" ht="18" customHeight="1" x14ac:dyDescent="0.25">
      <c r="B7" s="21" t="str">
        <f>IF(Mitarbeiter!B8="","",Mitarbeiter!B8)</f>
        <v/>
      </c>
      <c r="C7" s="21" t="str">
        <f>IF(Mitarbeiter!C8="","",Mitarbeiter!C8)</f>
        <v/>
      </c>
      <c r="D7" s="21" t="str">
        <f>IF(Mitarbeiter!E8="","",Mitarbeiter!E8)</f>
        <v/>
      </c>
      <c r="E7" s="149">
        <f>Mitarbeiter!W8</f>
        <v>0</v>
      </c>
      <c r="F7" s="160">
        <f>COUNTIF(Plan!F16:QT16,"u")+(COUNTIF(Plan!F16:QT16,"u2")/2)+COUNTIF(Plan!F16:QT16,"s")+(COUNTIF(Plan!F16:QT16,"s2")/2)</f>
        <v>0</v>
      </c>
      <c r="G7" s="128">
        <f>COUNTIF(Plan!F16:QT16,"x")+(COUNTIF(Plan!F16:QT16,"x2")/2)+COUNTIF(Plan!F16:QT16,"az")+COUNTIF(Plan!F16:QT16,"fz")</f>
        <v>0</v>
      </c>
      <c r="H7" s="128">
        <f>COUNTIF(Plan!F16:QT16,"f")+(COUNTIF(Plan!F16:QT16,"f2")/2)</f>
        <v>0</v>
      </c>
      <c r="I7" s="161">
        <f>COUNTIF(Plan!F16:QT16,"k")+(COUNTIF(Plan!F16:QT16,"k2")/2)</f>
        <v>0</v>
      </c>
      <c r="J7" s="128">
        <f>COUNTIF(Plan!F16:QT16,"a")</f>
        <v>0</v>
      </c>
      <c r="K7" s="334">
        <f t="shared" ref="K7:K16" si="1">SUM(F7:J7)</f>
        <v>0</v>
      </c>
      <c r="L7" s="340">
        <f>(SUMPRODUCT((Plan!$F$5:$NG$5=1)*(Plan!$F$16:$NG$16&gt;0)))-(SUMPRODUCT((Plan!$F$5:$NG$5=1)*((Plan!$F$16:$NG$16="u2")/2)))-(SUMPRODUCT((Plan!$F$5:$NG$5=1)*((Plan!$F$16:$NG$16="x2")/2)))-(SUMPRODUCT((Plan!$F$5:$NG$5=1)*((Plan!$F$16:$NG$16="k2")/2)))-(SUMPRODUCT((Plan!$F$5:$NG$5=1)*((Plan!$F$16:$NG$16="f2")/2)))</f>
        <v>0</v>
      </c>
      <c r="M7" s="199">
        <f>(SUMPRODUCT((Plan!$F$5:$NG$5=2)*(Plan!$F$16:$NG$16&gt;0)))-(SUMPRODUCT((Plan!$F$5:$NG$5=2)*((Plan!$F$16:$NG$16="u2")/2)))-(SUMPRODUCT((Plan!$F$5:$NG$5=2)*((Plan!$F$16:$NG$16="x2")/2)))-(SUMPRODUCT((Plan!$F$5:$NG$5=2)*((Plan!$F$16:$NG$16="k2")/2)))-(SUMPRODUCT((Plan!$F$5:$NG$5=2)*((Plan!$F$16:$NG$16="f2")/2)))</f>
        <v>0</v>
      </c>
      <c r="N7" s="200">
        <f>(SUMPRODUCT((Plan!$F$5:$NG$5=3)*(Plan!$F$16:$NG$16&gt;0)))-(SUMPRODUCT((Plan!$F$5:$NG$5=3)*((Plan!$F$16:$NG$16="u2")/2)))-(SUMPRODUCT((Plan!$F$5:$NG$5=3)*((Plan!$F$16:$NG$16="x2")/2)))-(SUMPRODUCT((Plan!$F$5:$NG$5=3)*((Plan!$F$16:$NG$16="k2")/2)))-(SUMPRODUCT((Plan!$F$5:$NG$5=3)*((Plan!$F$16:$NG$16="f2")/2)))</f>
        <v>0</v>
      </c>
      <c r="O7" s="199">
        <f>(SUMPRODUCT((Plan!$F$5:$NG$5=4)*(Plan!$F$16:$NG$16&gt;0)))-(SUMPRODUCT((Plan!$F$5:$NG$5=4)*((Plan!$F$16:$NG$16="u2")/2)))-(SUMPRODUCT((Plan!$F$5:$NG$5=4)*((Plan!$F$16:$NG$16="x2")/2)))-(SUMPRODUCT((Plan!$F$5:$NG$5=4)*((Plan!$F$16:$NG$16="k2")/2)))-(SUMPRODUCT((Plan!$F$5:$NG$5=4)*((Plan!$F$16:$NG$16="f2")/2)))</f>
        <v>0</v>
      </c>
      <c r="P7" s="200">
        <f>(SUMPRODUCT((Plan!$F$5:$NG$5=5)*(Plan!$F$16:$NG$16&gt;0)))-(SUMPRODUCT((Plan!$F$5:$NG$5=5)*((Plan!$F$16:$NG$16="u2")/2)))-(SUMPRODUCT((Plan!$F$5:$NG$5=5)*((Plan!$F$16:$NG$16="x2")/2)))-(SUMPRODUCT((Plan!$F$5:$NG$5=5)*((Plan!$F$16:$NG$16="k2")/2)))-(SUMPRODUCT((Plan!$F$5:$NG$5=5)*((Plan!$F$16:$NG$16="f2")/2)))</f>
        <v>0</v>
      </c>
      <c r="Q7" s="199">
        <f>(SUMPRODUCT((Plan!$F$5:$NG$5=6)*(Plan!$F$16:$NG$16&gt;0)))-(SUMPRODUCT((Plan!$F$5:$NG$5=6)*((Plan!$F$16:$NG$16="u2")/2)))-(SUMPRODUCT((Plan!$F$5:$NG$5=6)*((Plan!$F$16:$NG$16="x2")/2)))-(SUMPRODUCT((Plan!$F$5:$NG$5=6)*((Plan!$F$16:$NG$16="k2")/2)))-(SUMPRODUCT((Plan!$F$5:$NG$5=6)*((Plan!$F$16:$NG$16="f2")/2)))</f>
        <v>0</v>
      </c>
      <c r="R7" s="200">
        <f>(SUMPRODUCT((Plan!$F$5:$NG$5=7)*(Plan!$F$16:$NG$16&gt;0)))-(SUMPRODUCT((Plan!$F$5:$NG$5=7)*((Plan!$F$16:$NG$16="u2")/2)))-(SUMPRODUCT((Plan!$F$5:$NG$5=7)*((Plan!$F$16:$NG$16="x2")/2)))-(SUMPRODUCT((Plan!$F$5:$NG$5=7)*((Plan!$F$16:$NG$16="k2")/2)))-(SUMPRODUCT((Plan!$F$5:$NG$5=7)*((Plan!$F$16:$NG$16="f2")/2)))</f>
        <v>0</v>
      </c>
      <c r="S7" s="199">
        <f>(SUMPRODUCT((Plan!$F$5:$NG$5=8)*(Plan!$F$16:$NG$16&gt;0)))-(SUMPRODUCT((Plan!$F$5:$NG$5=8)*((Plan!$F$16:$NG$16="u2")/2)))-(SUMPRODUCT((Plan!$F$5:$NG$5=8)*((Plan!$F$16:$NG$16="x2")/2)))-(SUMPRODUCT((Plan!$F$5:$NG$5=8)*((Plan!$F$16:$NG$16="k2")/2)))-(SUMPRODUCT((Plan!$F$5:$NG$5=8)*((Plan!$F$16:$NG$16="f2")/2)))</f>
        <v>0</v>
      </c>
      <c r="T7" s="200">
        <f>(SUMPRODUCT((Plan!$F$5:$NG$5=9)*(Plan!$F$16:$NG$16&gt;0)))-(SUMPRODUCT((Plan!$F$5:$NG$5=9)*((Plan!$F$16:$NG$16="u2")/2)))-(SUMPRODUCT((Plan!$F$5:$NG$5=9)*((Plan!$F$16:$NG$16="x2")/2)))-(SUMPRODUCT((Plan!$F$5:$NG$5=9)*((Plan!$F$16:$NG$16="k2")/2)))-(SUMPRODUCT((Plan!$F$5:$NG$5=9)*((Plan!$F$16:$NG$16="f2")/2)))</f>
        <v>0</v>
      </c>
      <c r="U7" s="199">
        <f>(SUMPRODUCT((Plan!$F$5:$NG$5=10)*(Plan!$F$16:$NG$16&gt;0)))-(SUMPRODUCT((Plan!$F$5:$NG$5=10)*((Plan!$F$16:$NG$16="u2")/2)))-(SUMPRODUCT((Plan!$F$5:$NG$5=10)*((Plan!$F$16:$NG$16="x2")/2)))-(SUMPRODUCT((Plan!$F$5:$NG$5=10)*((Plan!$F$16:$NG$16="k2")/2)))-(SUMPRODUCT((Plan!$F$5:$NG$5=10)*((Plan!$F$16:$NG$16="f2")/2)))</f>
        <v>0</v>
      </c>
      <c r="V7" s="200">
        <f>(SUMPRODUCT((Plan!$F$5:$NG$5=11)*(Plan!$F$16:$NG$16&gt;0)))-(SUMPRODUCT((Plan!$F$5:$NG$5=11)*((Plan!$F$16:$NG$16="u2")/2)))-(SUMPRODUCT((Plan!$F$5:$NG$5=11)*((Plan!$F$16:$NG$16="x2")/2)))-(SUMPRODUCT((Plan!$F$5:$NG$5=11)*((Plan!$F$16:$NG$16="k2")/2)))-(SUMPRODUCT((Plan!$F$5:$NG$5=11)*((Plan!$F$16:$NG$16="f2")/2)))</f>
        <v>0</v>
      </c>
      <c r="W7" s="199">
        <f>(SUMPRODUCT((Plan!$F$5:$NG$5=12)*(Plan!$F$16:$NG$16&gt;0)))-(SUMPRODUCT((Plan!$F$5:$NG$5=12)*((Plan!$F$16:$NG$16="u2")/2)))-(SUMPRODUCT((Plan!$F$5:$NG$5=12)*((Plan!$F$16:$NG$16="x2")/2)))-(SUMPRODUCT((Plan!$F$5:$NG$5=12)*((Plan!$F$16:$NG$16="k2")/2)))-(SUMPRODUCT((Plan!$F$5:$NG$5=12)*((Plan!$F$16:$NG$16="f2")/2)))</f>
        <v>0</v>
      </c>
    </row>
    <row r="8" spans="2:23" ht="18" customHeight="1" x14ac:dyDescent="0.25">
      <c r="B8" s="21" t="str">
        <f>IF(Mitarbeiter!B9="","",Mitarbeiter!B9)</f>
        <v/>
      </c>
      <c r="C8" s="21" t="str">
        <f>IF(Mitarbeiter!C9="","",Mitarbeiter!C9)</f>
        <v/>
      </c>
      <c r="D8" s="21" t="str">
        <f>IF(Mitarbeiter!E9="","",Mitarbeiter!E9)</f>
        <v/>
      </c>
      <c r="E8" s="149">
        <f>Mitarbeiter!W9</f>
        <v>0</v>
      </c>
      <c r="F8" s="160">
        <f>COUNTIF(Plan!F17:QT17,"u")+(COUNTIF(Plan!F17:QT17,"u2")/2)+COUNTIF(Plan!F17:QT17,"s")+(COUNTIF(Plan!F17:QT17,"s2")/2)</f>
        <v>0</v>
      </c>
      <c r="G8" s="128">
        <f>COUNTIF(Plan!F17:QT17,"x")+(COUNTIF(Plan!F17:QT17,"x2")/2)+COUNTIF(Plan!F17:QT17,"az")+COUNTIF(Plan!F17:QT17,"fz")</f>
        <v>0</v>
      </c>
      <c r="H8" s="128">
        <f>COUNTIF(Plan!F17:QT17,"f")+(COUNTIF(Plan!F17:QT17,"f2")/2)</f>
        <v>0</v>
      </c>
      <c r="I8" s="161">
        <f>COUNTIF(Plan!F17:QT17,"k")+(COUNTIF(Plan!F17:QT17,"k2")/2)</f>
        <v>0</v>
      </c>
      <c r="J8" s="128">
        <f>COUNTIF(Plan!F17:QT17,"a")</f>
        <v>0</v>
      </c>
      <c r="K8" s="334">
        <f t="shared" si="1"/>
        <v>0</v>
      </c>
      <c r="L8" s="340">
        <f>(SUMPRODUCT((Plan!$F$5:$NG$5=1)*(Plan!$F$17:$NG$17&gt;0)))-(SUMPRODUCT((Plan!$F$5:$NG$5=1)*((Plan!$F$17:$NG$17="u2")/2)))-(SUMPRODUCT((Plan!$F$5:$NG$5=1)*((Plan!$F$17:$NG$17="x2")/2)))-(SUMPRODUCT((Plan!$F$5:$NG$5=1)*((Plan!$F$17:$NG$17="k2")/2)))-(SUMPRODUCT((Plan!$F$5:$NG$5=1)*((Plan!$F$17:$NG$17="f2")/2)))</f>
        <v>0</v>
      </c>
      <c r="M8" s="199">
        <f>(SUMPRODUCT((Plan!$F$5:$NG$5=2)*(Plan!$F$17:$NG$17&gt;0)))-(SUMPRODUCT((Plan!$F$5:$NG$5=2)*((Plan!$F$17:$NG$17="u2")/2)))-(SUMPRODUCT((Plan!$F$5:$NG$5=2)*((Plan!$F$17:$NG$17="x2")/2)))-(SUMPRODUCT((Plan!$F$5:$NG$5=2)*((Plan!$F$17:$NG$17="k2")/2)))-(SUMPRODUCT((Plan!$F$5:$NG$5=2)*((Plan!$F$17:$NG$17="f2")/2)))</f>
        <v>0</v>
      </c>
      <c r="N8" s="200">
        <f>(SUMPRODUCT((Plan!$F$5:$NG$5=3)*(Plan!$F$17:$NG$17&gt;0)))-(SUMPRODUCT((Plan!$F$5:$NG$5=3)*((Plan!$F$17:$NG$17="u2")/2)))-(SUMPRODUCT((Plan!$F$5:$NG$5=3)*((Plan!$F$17:$NG$17="x2")/2)))-(SUMPRODUCT((Plan!$F$5:$NG$5=3)*((Plan!$F$17:$NG$17="k2")/2)))-(SUMPRODUCT((Plan!$F$5:$NG$5=3)*((Plan!$F$17:$NG$17="f2")/2)))</f>
        <v>0</v>
      </c>
      <c r="O8" s="199">
        <f>(SUMPRODUCT((Plan!$F$5:$NG$5=4)*(Plan!$F$17:$NG$17&gt;0)))-(SUMPRODUCT((Plan!$F$5:$NG$5=4)*((Plan!$F$17:$NG$17="u2")/2)))-(SUMPRODUCT((Plan!$F$5:$NG$5=4)*((Plan!$F$17:$NG$17="x2")/2)))-(SUMPRODUCT((Plan!$F$5:$NG$5=4)*((Plan!$F$17:$NG$17="k2")/2)))-(SUMPRODUCT((Plan!$F$5:$NG$5=4)*((Plan!$F$17:$NG$17="f2")/2)))</f>
        <v>0</v>
      </c>
      <c r="P8" s="200">
        <f>(SUMPRODUCT((Plan!$F$5:$NG$5=5)*(Plan!$F$17:$NG$17&gt;0)))-(SUMPRODUCT((Plan!$F$5:$NG$5=5)*((Plan!$F$17:$NG$17="u2")/2)))-(SUMPRODUCT((Plan!$F$5:$NG$5=5)*((Plan!$F$17:$NG$17="x2")/2)))-(SUMPRODUCT((Plan!$F$5:$NG$5=5)*((Plan!$F$17:$NG$17="k2")/2)))-(SUMPRODUCT((Plan!$F$5:$NG$5=5)*((Plan!$F$17:$NG$17="f2")/2)))</f>
        <v>0</v>
      </c>
      <c r="Q8" s="199">
        <f>(SUMPRODUCT((Plan!$F$5:$NG$5=6)*(Plan!$F$17:$NG$17&gt;0)))-(SUMPRODUCT((Plan!$F$5:$NG$5=6)*((Plan!$F$17:$NG$17="u2")/2)))-(SUMPRODUCT((Plan!$F$5:$NG$5=6)*((Plan!$F$17:$NG$17="x2")/2)))-(SUMPRODUCT((Plan!$F$5:$NG$5=6)*((Plan!$F$17:$NG$17="k2")/2)))-(SUMPRODUCT((Plan!$F$5:$NG$5=6)*((Plan!$F$17:$NG$17="f2")/2)))</f>
        <v>0</v>
      </c>
      <c r="R8" s="200">
        <f>(SUMPRODUCT((Plan!$F$5:$NG$5=7)*(Plan!$F$17:$NG$17&gt;0)))-(SUMPRODUCT((Plan!$F$5:$NG$5=7)*((Plan!$F$17:$NG$17="u2")/2)))-(SUMPRODUCT((Plan!$F$5:$NG$5=7)*((Plan!$F$17:$NG$17="x2")/2)))-(SUMPRODUCT((Plan!$F$5:$NG$5=7)*((Plan!$F$17:$NG$17="k2")/2)))-(SUMPRODUCT((Plan!$F$5:$NG$5=7)*((Plan!$F$17:$NG$17="f2")/2)))</f>
        <v>0</v>
      </c>
      <c r="S8" s="199">
        <f>(SUMPRODUCT((Plan!$F$5:$NG$5=8)*(Plan!$F$17:$NG$17&gt;0)))-(SUMPRODUCT((Plan!$F$5:$NG$5=8)*((Plan!$F$17:$NG$17="u2")/2)))-(SUMPRODUCT((Plan!$F$5:$NG$5=8)*((Plan!$F$17:$NG$17="x2")/2)))-(SUMPRODUCT((Plan!$F$5:$NG$5=8)*((Plan!$F$17:$NG$17="k2")/2)))-(SUMPRODUCT((Plan!$F$5:$NG$5=8)*((Plan!$F$17:$NG$17="f2")/2)))</f>
        <v>0</v>
      </c>
      <c r="T8" s="200">
        <f>(SUMPRODUCT((Plan!$F$5:$NG$5=9)*(Plan!$F$17:$NG$17&gt;0)))-(SUMPRODUCT((Plan!$F$5:$NG$5=9)*((Plan!$F$17:$NG$17="u2")/2)))-(SUMPRODUCT((Plan!$F$5:$NG$5=9)*((Plan!$F$17:$NG$17="x2")/2)))-(SUMPRODUCT((Plan!$F$5:$NG$5=9)*((Plan!$F$17:$NG$17="k2")/2)))-(SUMPRODUCT((Plan!$F$5:$NG$5=9)*((Plan!$F$17:$NG$17="f2")/2)))</f>
        <v>0</v>
      </c>
      <c r="U8" s="199">
        <f>(SUMPRODUCT((Plan!$F$5:$NG$5=10)*(Plan!$F$17:$NG$17&gt;0)))-(SUMPRODUCT((Plan!$F$5:$NG$5=10)*((Plan!$F$17:$NG$17="u2")/2)))-(SUMPRODUCT((Plan!$F$5:$NG$5=10)*((Plan!$F$17:$NG$17="x2")/2)))-(SUMPRODUCT((Plan!$F$5:$NG$5=10)*((Plan!$F$17:$NG$17="k2")/2)))-(SUMPRODUCT((Plan!$F$5:$NG$5=10)*((Plan!$F$17:$NG$17="f2")/2)))</f>
        <v>0</v>
      </c>
      <c r="V8" s="200">
        <f>(SUMPRODUCT((Plan!$F$5:$NG$5=11)*(Plan!$F$17:$NG$17&gt;0)))-(SUMPRODUCT((Plan!$F$5:$NG$5=11)*((Plan!$F$17:$NG$17="u2")/2)))-(SUMPRODUCT((Plan!$F$5:$NG$5=11)*((Plan!$F$17:$NG$17="x2")/2)))-(SUMPRODUCT((Plan!$F$5:$NG$5=11)*((Plan!$F$17:$NG$17="k2")/2)))-(SUMPRODUCT((Plan!$F$5:$NG$5=11)*((Plan!$F$17:$NG$17="f2")/2)))</f>
        <v>0</v>
      </c>
      <c r="W8" s="199">
        <f>(SUMPRODUCT((Plan!$F$5:$NG$5=12)*(Plan!$F$17:$NG$17&gt;0)))-(SUMPRODUCT((Plan!$F$5:$NG$5=12)*((Plan!$F$17:$NG$17="u2")/2)))-(SUMPRODUCT((Plan!$F$5:$NG$5=12)*((Plan!$F$17:$NG$17="x2")/2)))-(SUMPRODUCT((Plan!$F$5:$NG$5=12)*((Plan!$F$17:$NG$17="k2")/2)))-(SUMPRODUCT((Plan!$F$5:$NG$5=12)*((Plan!$F$17:$NG$17="f2")/2)))</f>
        <v>0</v>
      </c>
    </row>
    <row r="9" spans="2:23" ht="18" customHeight="1" x14ac:dyDescent="0.25">
      <c r="B9" s="21" t="str">
        <f>IF(Mitarbeiter!B10="","",Mitarbeiter!B10)</f>
        <v/>
      </c>
      <c r="C9" s="21" t="str">
        <f>IF(Mitarbeiter!C10="","",Mitarbeiter!C10)</f>
        <v/>
      </c>
      <c r="D9" s="21" t="str">
        <f>IF(Mitarbeiter!E10="","",Mitarbeiter!E10)</f>
        <v/>
      </c>
      <c r="E9" s="149">
        <f>Mitarbeiter!W10</f>
        <v>0</v>
      </c>
      <c r="F9" s="160">
        <f>COUNTIF(Plan!F18:QT18,"u")+(COUNTIF(Plan!F18:QT18,"u2")/2)+COUNTIF(Plan!F18:QT18,"s")+(COUNTIF(Plan!F18:QT18,"s2")/2)</f>
        <v>0</v>
      </c>
      <c r="G9" s="128">
        <f>COUNTIF(Plan!F18:QT18,"x")+(COUNTIF(Plan!F18:QT18,"x2")/2)+COUNTIF(Plan!F18:QT18,"az")+COUNTIF(Plan!F18:QT18,"fz")</f>
        <v>0</v>
      </c>
      <c r="H9" s="128">
        <f>COUNTIF(Plan!F18:QT18,"f")+(COUNTIF(Plan!F18:QT18,"f2")/2)</f>
        <v>0</v>
      </c>
      <c r="I9" s="161">
        <f>COUNTIF(Plan!F18:QT18,"k")+(COUNTIF(Plan!F18:QT18,"k2")/2)</f>
        <v>0</v>
      </c>
      <c r="J9" s="128">
        <f>COUNTIF(Plan!F18:QT18,"a")</f>
        <v>0</v>
      </c>
      <c r="K9" s="334">
        <f t="shared" si="1"/>
        <v>0</v>
      </c>
      <c r="L9" s="340">
        <f>(SUMPRODUCT((Plan!$F$5:$NG$5=1)*(Plan!$F$18:$NG$18&gt;0)))-(SUMPRODUCT((Plan!$F$5:$NG$5=1)*((Plan!$F$18:$NG$18="u2")/2)))-(SUMPRODUCT((Plan!$F$5:$NG$5=1)*((Plan!$F$18:$NG$18="x2")/2)))-(SUMPRODUCT((Plan!$F$5:$NG$5=1)*((Plan!$F$18:$NG$18="k2")/2)))-(SUMPRODUCT((Plan!$F$5:$NG$5=1)*((Plan!$F$18:$NG$18="f2")/2)))</f>
        <v>0</v>
      </c>
      <c r="M9" s="199">
        <f>(SUMPRODUCT((Plan!$F$5:$NG$5=2)*(Plan!$F$18:$NG$18&gt;0)))-(SUMPRODUCT((Plan!$F$5:$NG$5=2)*((Plan!$F$18:$NG$18="u2")/2)))-(SUMPRODUCT((Plan!$F$5:$NG$5=2)*((Plan!$F$18:$NG$18="x2")/2)))-(SUMPRODUCT((Plan!$F$5:$NG$5=2)*((Plan!$F$18:$NG$18="k2")/2)))-(SUMPRODUCT((Plan!$F$5:$NG$5=2)*((Plan!$F$18:$NG$18="f2")/2)))</f>
        <v>0</v>
      </c>
      <c r="N9" s="200">
        <f>(SUMPRODUCT((Plan!$F$5:$NG$5=3)*(Plan!$F$18:$NG$18&gt;0)))-(SUMPRODUCT((Plan!$F$5:$NG$5=3)*((Plan!$F$18:$NG$18="u2")/2)))-(SUMPRODUCT((Plan!$F$5:$NG$5=3)*((Plan!$F$18:$NG$18="x2")/2)))-(SUMPRODUCT((Plan!$F$5:$NG$5=3)*((Plan!$F$18:$NG$18="k2")/2)))-(SUMPRODUCT((Plan!$F$5:$NG$5=3)*((Plan!$F$18:$NG$18="f2")/2)))</f>
        <v>0</v>
      </c>
      <c r="O9" s="199">
        <f>(SUMPRODUCT((Plan!$F$5:$NG$5=4)*(Plan!$F$18:$NG$18&gt;0)))-(SUMPRODUCT((Plan!$F$5:$NG$5=4)*((Plan!$F$18:$NG$18="u2")/2)))-(SUMPRODUCT((Plan!$F$5:$NG$5=4)*((Plan!$F$18:$NG$18="x2")/2)))-(SUMPRODUCT((Plan!$F$5:$NG$5=4)*((Plan!$F$18:$NG$18="k2")/2)))-(SUMPRODUCT((Plan!$F$5:$NG$5=4)*((Plan!$F$18:$NG$18="f2")/2)))</f>
        <v>0</v>
      </c>
      <c r="P9" s="200">
        <f>(SUMPRODUCT((Plan!$F$5:$NG$5=5)*(Plan!$F$18:$NG$18&gt;0)))-(SUMPRODUCT((Plan!$F$5:$NG$5=5)*((Plan!$F$18:$NG$18="u2")/2)))-(SUMPRODUCT((Plan!$F$5:$NG$5=5)*((Plan!$F$18:$NG$18="x2")/2)))-(SUMPRODUCT((Plan!$F$5:$NG$5=5)*((Plan!$F$18:$NG$18="k2")/2)))-(SUMPRODUCT((Plan!$F$5:$NG$5=5)*((Plan!$F$18:$NG$18="f2")/2)))</f>
        <v>0</v>
      </c>
      <c r="Q9" s="199">
        <f>(SUMPRODUCT((Plan!$F$5:$NG$5=6)*(Plan!$F$18:$NG$18&gt;0)))-(SUMPRODUCT((Plan!$F$5:$NG$5=6)*((Plan!$F$18:$NG$18="u2")/2)))-(SUMPRODUCT((Plan!$F$5:$NG$5=6)*((Plan!$F$18:$NG$18="x2")/2)))-(SUMPRODUCT((Plan!$F$5:$NG$5=6)*((Plan!$F$18:$NG$18="k2")/2)))-(SUMPRODUCT((Plan!$F$5:$NG$5=6)*((Plan!$F$18:$NG$18="f2")/2)))</f>
        <v>0</v>
      </c>
      <c r="R9" s="200">
        <f>(SUMPRODUCT((Plan!$F$5:$NG$5=7)*(Plan!$F$18:$NG$18&gt;0)))-(SUMPRODUCT((Plan!$F$5:$NG$5=7)*((Plan!$F$18:$NG$18="u2")/2)))-(SUMPRODUCT((Plan!$F$5:$NG$5=7)*((Plan!$F$18:$NG$18="x2")/2)))-(SUMPRODUCT((Plan!$F$5:$NG$5=7)*((Plan!$F$18:$NG$18="k2")/2)))-(SUMPRODUCT((Plan!$F$5:$NG$5=7)*((Plan!$F$18:$NG$18="f2")/2)))</f>
        <v>0</v>
      </c>
      <c r="S9" s="199">
        <f>(SUMPRODUCT((Plan!$F$5:$NG$5=8)*(Plan!$F$18:$NG$18&gt;0)))-(SUMPRODUCT((Plan!$F$5:$NG$5=8)*((Plan!$F$18:$NG$18="u2")/2)))-(SUMPRODUCT((Plan!$F$5:$NG$5=8)*((Plan!$F$18:$NG$18="x2")/2)))-(SUMPRODUCT((Plan!$F$5:$NG$5=8)*((Plan!$F$18:$NG$18="k2")/2)))-(SUMPRODUCT((Plan!$F$5:$NG$5=8)*((Plan!$F$18:$NG$18="f2")/2)))</f>
        <v>0</v>
      </c>
      <c r="T9" s="200">
        <f>(SUMPRODUCT((Plan!$F$5:$NG$5=9)*(Plan!$F$18:$NG$18&gt;0)))-(SUMPRODUCT((Plan!$F$5:$NG$5=9)*((Plan!$F$18:$NG$18="u2")/2)))-(SUMPRODUCT((Plan!$F$5:$NG$5=9)*((Plan!$F$18:$NG$18="x2")/2)))-(SUMPRODUCT((Plan!$F$5:$NG$5=9)*((Plan!$F$18:$NG$18="k2")/2)))-(SUMPRODUCT((Plan!$F$5:$NG$5=9)*((Plan!$F$18:$NG$18="f2")/2)))</f>
        <v>0</v>
      </c>
      <c r="U9" s="199">
        <f>(SUMPRODUCT((Plan!$F$5:$NG$5=10)*(Plan!$F$18:$NG$18&gt;0)))-(SUMPRODUCT((Plan!$F$5:$NG$5=10)*((Plan!$F$18:$NG$18="u2")/2)))-(SUMPRODUCT((Plan!$F$5:$NG$5=10)*((Plan!$F$18:$NG$18="x2")/2)))-(SUMPRODUCT((Plan!$F$5:$NG$5=10)*((Plan!$F$18:$NG$18="k2")/2)))-(SUMPRODUCT((Plan!$F$5:$NG$5=10)*((Plan!$F$18:$NG$18="f2")/2)))</f>
        <v>0</v>
      </c>
      <c r="V9" s="200">
        <f>(SUMPRODUCT((Plan!$F$5:$NG$5=11)*(Plan!$F$18:$NG$18&gt;0)))-(SUMPRODUCT((Plan!$F$5:$NG$5=11)*((Plan!$F$18:$NG$18="u2")/2)))-(SUMPRODUCT((Plan!$F$5:$NG$5=11)*((Plan!$F$18:$NG$18="x2")/2)))-(SUMPRODUCT((Plan!$F$5:$NG$5=11)*((Plan!$F$18:$NG$18="k2")/2)))-(SUMPRODUCT((Plan!$F$5:$NG$5=11)*((Plan!$F$18:$NG$18="f2")/2)))</f>
        <v>0</v>
      </c>
      <c r="W9" s="199">
        <f>(SUMPRODUCT((Plan!$F$5:$NG$5=12)*(Plan!$F$18:$NG$18&gt;0)))-(SUMPRODUCT((Plan!$F$5:$NG$5=12)*((Plan!$F$18:$NG$18="u2")/2)))-(SUMPRODUCT((Plan!$F$5:$NG$5=12)*((Plan!$F$18:$NG$18="x2")/2)))-(SUMPRODUCT((Plan!$F$5:$NG$5=12)*((Plan!$F$18:$NG$18="k2")/2)))-(SUMPRODUCT((Plan!$F$5:$NG$5=12)*((Plan!$F$18:$NG$18="f2")/2)))</f>
        <v>0</v>
      </c>
    </row>
    <row r="10" spans="2:23" ht="18" customHeight="1" x14ac:dyDescent="0.25">
      <c r="B10" s="21" t="str">
        <f>IF(Mitarbeiter!B11="","",Mitarbeiter!B11)</f>
        <v/>
      </c>
      <c r="C10" s="21" t="str">
        <f>IF(Mitarbeiter!C11="","",Mitarbeiter!C11)</f>
        <v/>
      </c>
      <c r="D10" s="21" t="str">
        <f>IF(Mitarbeiter!E11="","",Mitarbeiter!E11)</f>
        <v/>
      </c>
      <c r="E10" s="149">
        <f>Mitarbeiter!W11</f>
        <v>0</v>
      </c>
      <c r="F10" s="160">
        <f>COUNTIF(Plan!F19:QT19,"u")+(COUNTIF(Plan!F19:QT19,"u2")/2)+COUNTIF(Plan!F19:QT19,"s")+(COUNTIF(Plan!F19:QT19,"s2")/2)</f>
        <v>0</v>
      </c>
      <c r="G10" s="128">
        <f>COUNTIF(Plan!F19:QT19,"x")+(COUNTIF(Plan!F19:QT19,"x2")/2)+COUNTIF(Plan!F19:QT19,"az")+COUNTIF(Plan!F19:QT19,"fz")</f>
        <v>0</v>
      </c>
      <c r="H10" s="128">
        <f>COUNTIF(Plan!F19:QT19,"f")+(COUNTIF(Plan!F19:QT19,"f2")/2)</f>
        <v>0</v>
      </c>
      <c r="I10" s="161">
        <f>COUNTIF(Plan!F19:QT19,"k")+(COUNTIF(Plan!F19:QT19,"k2")/2)</f>
        <v>0</v>
      </c>
      <c r="J10" s="128">
        <f>COUNTIF(Plan!F19:QT19,"a")</f>
        <v>0</v>
      </c>
      <c r="K10" s="334">
        <f t="shared" si="1"/>
        <v>0</v>
      </c>
      <c r="L10" s="340">
        <f>(SUMPRODUCT((Plan!$F$5:$NG$5=1)*(Plan!$F$19:$NG$19&gt;0)))-(SUMPRODUCT((Plan!$F$5:$NG$5=1)*((Plan!$F$19:$NG$19="u2")/2)))-(SUMPRODUCT((Plan!$F$5:$NG$5=1)*((Plan!$F$19:$NG$19="x2")/2)))-(SUMPRODUCT((Plan!$F$5:$NG$5=1)*((Plan!$F$19:$NG$19="k2")/2)))-(SUMPRODUCT((Plan!$F$5:$NG$5=1)*((Plan!$F$19:$NG$19="f2")/2)))</f>
        <v>0</v>
      </c>
      <c r="M10" s="199">
        <f>(SUMPRODUCT((Plan!$F$5:$NG$5=2)*(Plan!$F$19:$NG$19&gt;0)))-(SUMPRODUCT((Plan!$F$5:$NG$5=2)*((Plan!$F$19:$NG$19="u2")/2)))-(SUMPRODUCT((Plan!$F$5:$NG$5=2)*((Plan!$F$19:$NG$19="x2")/2)))-(SUMPRODUCT((Plan!$F$5:$NG$5=2)*((Plan!$F$19:$NG$19="k2")/2)))-(SUMPRODUCT((Plan!$F$5:$NG$5=2)*((Plan!$F$19:$NG$19="f2")/2)))</f>
        <v>0</v>
      </c>
      <c r="N10" s="200">
        <f>(SUMPRODUCT((Plan!$F$5:$NG$5=3)*(Plan!$F$19:$NG$19&gt;0)))-(SUMPRODUCT((Plan!$F$5:$NG$5=3)*((Plan!$F$19:$NG$19="u2")/2)))-(SUMPRODUCT((Plan!$F$5:$NG$5=3)*((Plan!$F$19:$NG$19="x2")/2)))-(SUMPRODUCT((Plan!$F$5:$NG$5=3)*((Plan!$F$19:$NG$19="k2")/2)))-(SUMPRODUCT((Plan!$F$5:$NG$5=3)*((Plan!$F$19:$NG$19="f2")/2)))</f>
        <v>0</v>
      </c>
      <c r="O10" s="199">
        <f>(SUMPRODUCT((Plan!$F$5:$NG$5=4)*(Plan!$F$19:$NG$19&gt;0)))-(SUMPRODUCT((Plan!$F$5:$NG$5=4)*((Plan!$F$19:$NG$19="u2")/2)))-(SUMPRODUCT((Plan!$F$5:$NG$5=4)*((Plan!$F$19:$NG$19="x2")/2)))-(SUMPRODUCT((Plan!$F$5:$NG$5=4)*((Plan!$F$19:$NG$19="k2")/2)))-(SUMPRODUCT((Plan!$F$5:$NG$5=4)*((Plan!$F$19:$NG$19="f2")/2)))</f>
        <v>0</v>
      </c>
      <c r="P10" s="200">
        <f>(SUMPRODUCT((Plan!$F$5:$NG$5=5)*(Plan!$F$19:$NG$19&gt;0)))-(SUMPRODUCT((Plan!$F$5:$NG$5=5)*((Plan!$F$19:$NG$19="u2")/2)))-(SUMPRODUCT((Plan!$F$5:$NG$5=5)*((Plan!$F$19:$NG$19="x2")/2)))-(SUMPRODUCT((Plan!$F$5:$NG$5=5)*((Plan!$F$19:$NG$19="k2")/2)))-(SUMPRODUCT((Plan!$F$5:$NG$5=5)*((Plan!$F$19:$NG$19="f2")/2)))</f>
        <v>0</v>
      </c>
      <c r="Q10" s="199">
        <f>(SUMPRODUCT((Plan!$F$5:$NG$5=6)*(Plan!$F$19:$NG$19&gt;0)))-(SUMPRODUCT((Plan!$F$5:$NG$5=6)*((Plan!$F$19:$NG$19="u2")/2)))-(SUMPRODUCT((Plan!$F$5:$NG$5=6)*((Plan!$F$19:$NG$19="x2")/2)))-(SUMPRODUCT((Plan!$F$5:$NG$5=6)*((Plan!$F$19:$NG$19="k2")/2)))-(SUMPRODUCT((Plan!$F$5:$NG$5=6)*((Plan!$F$19:$NG$19="f2")/2)))</f>
        <v>0</v>
      </c>
      <c r="R10" s="200">
        <f>(SUMPRODUCT((Plan!$F$5:$NG$5=7)*(Plan!$F$19:$NG$19&gt;0)))-(SUMPRODUCT((Plan!$F$5:$NG$5=7)*((Plan!$F$19:$NG$19="u2")/2)))-(SUMPRODUCT((Plan!$F$5:$NG$5=7)*((Plan!$F$19:$NG$19="x2")/2)))-(SUMPRODUCT((Plan!$F$5:$NG$5=7)*((Plan!$F$19:$NG$19="k2")/2)))-(SUMPRODUCT((Plan!$F$5:$NG$5=7)*((Plan!$F$19:$NG$19="f2")/2)))</f>
        <v>0</v>
      </c>
      <c r="S10" s="199">
        <f>(SUMPRODUCT((Plan!$F$5:$NG$5=8)*(Plan!$F$19:$NG$19&gt;0)))-(SUMPRODUCT((Plan!$F$5:$NG$5=8)*((Plan!$F$19:$NG$19="u2")/2)))-(SUMPRODUCT((Plan!$F$5:$NG$5=8)*((Plan!$F$19:$NG$19="x2")/2)))-(SUMPRODUCT((Plan!$F$5:$NG$5=8)*((Plan!$F$19:$NG$19="k2")/2)))-(SUMPRODUCT((Plan!$F$5:$NG$5=8)*((Plan!$F$19:$NG$19="f2")/2)))</f>
        <v>0</v>
      </c>
      <c r="T10" s="200">
        <f>(SUMPRODUCT((Plan!$F$5:$NG$5=9)*(Plan!$F$19:$NG$19&gt;0)))-(SUMPRODUCT((Plan!$F$5:$NG$5=9)*((Plan!$F$19:$NG$19="u2")/2)))-(SUMPRODUCT((Plan!$F$5:$NG$5=9)*((Plan!$F$19:$NG$19="x2")/2)))-(SUMPRODUCT((Plan!$F$5:$NG$5=9)*((Plan!$F$19:$NG$19="k2")/2)))-(SUMPRODUCT((Plan!$F$5:$NG$5=9)*((Plan!$F$19:$NG$19="f2")/2)))</f>
        <v>0</v>
      </c>
      <c r="U10" s="199">
        <f>(SUMPRODUCT((Plan!$F$5:$NG$5=10)*(Plan!$F$19:$NG$19&gt;0)))-(SUMPRODUCT((Plan!$F$5:$NG$5=10)*((Plan!$F$19:$NG$19="u2")/2)))-(SUMPRODUCT((Plan!$F$5:$NG$5=10)*((Plan!$F$19:$NG$19="x2")/2)))-(SUMPRODUCT((Plan!$F$5:$NG$5=10)*((Plan!$F$19:$NG$19="k2")/2)))-(SUMPRODUCT((Plan!$F$5:$NG$5=10)*((Plan!$F$19:$NG$19="f2")/2)))</f>
        <v>0</v>
      </c>
      <c r="V10" s="200">
        <f>(SUMPRODUCT((Plan!$F$5:$NG$5=11)*(Plan!$F$19:$NG$19&gt;0)))-(SUMPRODUCT((Plan!$F$5:$NG$5=11)*((Plan!$F$19:$NG$19="u2")/2)))-(SUMPRODUCT((Plan!$F$5:$NG$5=11)*((Plan!$F$19:$NG$19="x2")/2)))-(SUMPRODUCT((Plan!$F$5:$NG$5=11)*((Plan!$F$19:$NG$19="k2")/2)))-(SUMPRODUCT((Plan!$F$5:$NG$5=11)*((Plan!$F$19:$NG$19="f2")/2)))</f>
        <v>0</v>
      </c>
      <c r="W10" s="199">
        <f>(SUMPRODUCT((Plan!$F$5:$NG$5=12)*(Plan!$F$19:$NG$19&gt;0)))-(SUMPRODUCT((Plan!$F$5:$NG$5=12)*((Plan!$F$19:$NG$19="u2")/2)))-(SUMPRODUCT((Plan!$F$5:$NG$5=12)*((Plan!$F$19:$NG$19="x2")/2)))-(SUMPRODUCT((Plan!$F$5:$NG$5=12)*((Plan!$F$19:$NG$19="k2")/2)))-(SUMPRODUCT((Plan!$F$5:$NG$5=12)*((Plan!$F$19:$NG$19="f2")/2)))</f>
        <v>0</v>
      </c>
    </row>
    <row r="11" spans="2:23" ht="18" customHeight="1" x14ac:dyDescent="0.25">
      <c r="B11" s="21" t="str">
        <f>IF(Mitarbeiter!B12="","",Mitarbeiter!B12)</f>
        <v/>
      </c>
      <c r="C11" s="21" t="str">
        <f>IF(Mitarbeiter!C12="","",Mitarbeiter!C12)</f>
        <v/>
      </c>
      <c r="D11" s="21" t="str">
        <f>IF(Mitarbeiter!E12="","",Mitarbeiter!E12)</f>
        <v/>
      </c>
      <c r="E11" s="149">
        <f>Mitarbeiter!W12</f>
        <v>0</v>
      </c>
      <c r="F11" s="160">
        <f>COUNTIF(Plan!F20:QT20,"u")+(COUNTIF(Plan!F20:QT20,"u2")/2)+COUNTIF(Plan!F20:QT20,"s")+(COUNTIF(Plan!F20:QT20,"s2")/2)</f>
        <v>0</v>
      </c>
      <c r="G11" s="128">
        <f>COUNTIF(Plan!F20:QT20,"x")+(COUNTIF(Plan!F20:QT20,"x2")/2)+COUNTIF(Plan!F20:QT20,"az")+COUNTIF(Plan!F20:QT20,"fz")</f>
        <v>0</v>
      </c>
      <c r="H11" s="128">
        <f>COUNTIF(Plan!F20:QT20,"f")+(COUNTIF(Plan!F20:QT20,"f2")/2)</f>
        <v>0</v>
      </c>
      <c r="I11" s="161">
        <f>COUNTIF(Plan!F20:QT20,"k")+(COUNTIF(Plan!F20:QT20,"k2")/2)</f>
        <v>0</v>
      </c>
      <c r="J11" s="128">
        <f>COUNTIF(Plan!F20:QT20,"a")</f>
        <v>0</v>
      </c>
      <c r="K11" s="334">
        <f t="shared" si="1"/>
        <v>0</v>
      </c>
      <c r="L11" s="340">
        <f>(SUMPRODUCT((Plan!$F$5:$NG$5=1)*(Plan!$F$20:$NG$20&gt;0)))-(SUMPRODUCT((Plan!$F$5:$NG$5=1)*((Plan!$F$20:$NG$20="u2")/2)))-(SUMPRODUCT((Plan!$F$5:$NG$5=1)*((Plan!$F$20:$NG$20="x2")/2)))-(SUMPRODUCT((Plan!$F$5:$NG$5=1)*((Plan!$F$20:$NG$20="k2")/2)))-(SUMPRODUCT((Plan!$F$5:$NG$5=1)*((Plan!$F$20:$NG$20="f2")/2)))</f>
        <v>0</v>
      </c>
      <c r="M11" s="199">
        <f>(SUMPRODUCT((Plan!$F$5:$NG$5=2)*(Plan!$F$20:$NG$20&gt;0)))-(SUMPRODUCT((Plan!$F$5:$NG$5=2)*((Plan!$F$20:$NG$20="u2")/2)))-(SUMPRODUCT((Plan!$F$5:$NG$5=2)*((Plan!$F$20:$NG$20="x2")/2)))-(SUMPRODUCT((Plan!$F$5:$NG$5=2)*((Plan!$F$20:$NG$20="k2")/2)))-(SUMPRODUCT((Plan!$F$5:$NG$5=2)*((Plan!$F$20:$NG$20="f2")/2)))</f>
        <v>0</v>
      </c>
      <c r="N11" s="200">
        <f>(SUMPRODUCT((Plan!$F$5:$NG$5=3)*(Plan!$F$20:$NG$20&gt;0)))-(SUMPRODUCT((Plan!$F$5:$NG$5=3)*((Plan!$F$20:$NG$20="u2")/2)))-(SUMPRODUCT((Plan!$F$5:$NG$5=3)*((Plan!$F$20:$NG$20="x2")/2)))-(SUMPRODUCT((Plan!$F$5:$NG$5=3)*((Plan!$F$20:$NG$20="k2")/2)))-(SUMPRODUCT((Plan!$F$5:$NG$5=3)*((Plan!$F$20:$NG$20="f2")/2)))</f>
        <v>0</v>
      </c>
      <c r="O11" s="199">
        <f>(SUMPRODUCT((Plan!$F$5:$NG$5=4)*(Plan!$F$20:$NG$20&gt;0)))-(SUMPRODUCT((Plan!$F$5:$NG$5=4)*((Plan!$F$20:$NG$20="u2")/2)))-(SUMPRODUCT((Plan!$F$5:$NG$5=4)*((Plan!$F$20:$NG$20="x2")/2)))-(SUMPRODUCT((Plan!$F$5:$NG$5=4)*((Plan!$F$20:$NG$20="k2")/2)))-(SUMPRODUCT((Plan!$F$5:$NG$5=4)*((Plan!$F$20:$NG$20="f2")/2)))</f>
        <v>0</v>
      </c>
      <c r="P11" s="200">
        <f>(SUMPRODUCT((Plan!$F$5:$NG$5=5)*(Plan!$F$20:$NG$20&gt;0)))-(SUMPRODUCT((Plan!$F$5:$NG$5=5)*((Plan!$F$20:$NG$20="u2")/2)))-(SUMPRODUCT((Plan!$F$5:$NG$5=5)*((Plan!$F$20:$NG$20="x2")/2)))-(SUMPRODUCT((Plan!$F$5:$NG$5=5)*((Plan!$F$20:$NG$20="k2")/2)))-(SUMPRODUCT((Plan!$F$5:$NG$5=5)*((Plan!$F$20:$NG$20="f2")/2)))</f>
        <v>0</v>
      </c>
      <c r="Q11" s="199">
        <f>(SUMPRODUCT((Plan!$F$5:$NG$5=6)*(Plan!$F$20:$NG$20&gt;0)))-(SUMPRODUCT((Plan!$F$5:$NG$5=6)*((Plan!$F$20:$NG$20="u2")/2)))-(SUMPRODUCT((Plan!$F$5:$NG$5=6)*((Plan!$F$20:$NG$20="x2")/2)))-(SUMPRODUCT((Plan!$F$5:$NG$5=6)*((Plan!$F$20:$NG$20="k2")/2)))-(SUMPRODUCT((Plan!$F$5:$NG$5=6)*((Plan!$F$20:$NG$20="f2")/2)))</f>
        <v>0</v>
      </c>
      <c r="R11" s="200">
        <f>(SUMPRODUCT((Plan!$F$5:$NG$5=7)*(Plan!$F$20:$NG$20&gt;0)))-(SUMPRODUCT((Plan!$F$5:$NG$5=7)*((Plan!$F$20:$NG$20="u2")/2)))-(SUMPRODUCT((Plan!$F$5:$NG$5=7)*((Plan!$F$20:$NG$20="x2")/2)))-(SUMPRODUCT((Plan!$F$5:$NG$5=7)*((Plan!$F$20:$NG$20="k2")/2)))-(SUMPRODUCT((Plan!$F$5:$NG$5=7)*((Plan!$F$20:$NG$20="f2")/2)))</f>
        <v>0</v>
      </c>
      <c r="S11" s="199">
        <f>(SUMPRODUCT((Plan!$F$5:$NG$5=8)*(Plan!$F$20:$NG$20&gt;0)))-(SUMPRODUCT((Plan!$F$5:$NG$5=8)*((Plan!$F$20:$NG$20="u2")/2)))-(SUMPRODUCT((Plan!$F$5:$NG$5=8)*((Plan!$F$20:$NG$20="x2")/2)))-(SUMPRODUCT((Plan!$F$5:$NG$5=8)*((Plan!$F$20:$NG$20="k2")/2)))-(SUMPRODUCT((Plan!$F$5:$NG$5=8)*((Plan!$F$20:$NG$20="f2")/2)))</f>
        <v>0</v>
      </c>
      <c r="T11" s="200">
        <f>(SUMPRODUCT((Plan!$F$5:$NG$5=9)*(Plan!$F$20:$NG$20&gt;0)))-(SUMPRODUCT((Plan!$F$5:$NG$5=9)*((Plan!$F$20:$NG$20="u2")/2)))-(SUMPRODUCT((Plan!$F$5:$NG$5=9)*((Plan!$F$20:$NG$20="x2")/2)))-(SUMPRODUCT((Plan!$F$5:$NG$5=9)*((Plan!$F$20:$NG$20="k2")/2)))-(SUMPRODUCT((Plan!$F$5:$NG$5=9)*((Plan!$F$20:$NG$20="f2")/2)))</f>
        <v>0</v>
      </c>
      <c r="U11" s="199">
        <f>(SUMPRODUCT((Plan!$F$5:$NG$5=10)*(Plan!$F$20:$NG$20&gt;0)))-(SUMPRODUCT((Plan!$F$5:$NG$5=10)*((Plan!$F$20:$NG$20="u2")/2)))-(SUMPRODUCT((Plan!$F$5:$NG$5=10)*((Plan!$F$20:$NG$20="x2")/2)))-(SUMPRODUCT((Plan!$F$5:$NG$5=10)*((Plan!$F$20:$NG$20="k2")/2)))-(SUMPRODUCT((Plan!$F$5:$NG$5=10)*((Plan!$F$20:$NG$20="f2")/2)))</f>
        <v>0</v>
      </c>
      <c r="V11" s="200">
        <f>(SUMPRODUCT((Plan!$F$5:$NG$5=11)*(Plan!$F$20:$NG$20&gt;0)))-(SUMPRODUCT((Plan!$F$5:$NG$5=11)*((Plan!$F$20:$NG$20="u2")/2)))-(SUMPRODUCT((Plan!$F$5:$NG$5=11)*((Plan!$F$20:$NG$20="x2")/2)))-(SUMPRODUCT((Plan!$F$5:$NG$5=11)*((Plan!$F$20:$NG$20="k2")/2)))-(SUMPRODUCT((Plan!$F$5:$NG$5=11)*((Plan!$F$20:$NG$20="f2")/2)))</f>
        <v>0</v>
      </c>
      <c r="W11" s="199">
        <f>(SUMPRODUCT((Plan!$F$5:$NG$5=12)*(Plan!$F$20:$NG$20&gt;0)))-(SUMPRODUCT((Plan!$F$5:$NG$5=12)*((Plan!$F$20:$NG$20="u2")/2)))-(SUMPRODUCT((Plan!$F$5:$NG$5=12)*((Plan!$F$20:$NG$20="x2")/2)))-(SUMPRODUCT((Plan!$F$5:$NG$5=12)*((Plan!$F$20:$NG$20="k2")/2)))-(SUMPRODUCT((Plan!$F$5:$NG$5=12)*((Plan!$F$20:$NG$20="f2")/2)))</f>
        <v>0</v>
      </c>
    </row>
    <row r="12" spans="2:23" ht="18" customHeight="1" x14ac:dyDescent="0.25">
      <c r="B12" s="21" t="str">
        <f>IF(Mitarbeiter!B13="","",Mitarbeiter!B13)</f>
        <v/>
      </c>
      <c r="C12" s="21" t="str">
        <f>IF(Mitarbeiter!C13="","",Mitarbeiter!C13)</f>
        <v/>
      </c>
      <c r="D12" s="21" t="str">
        <f>IF(Mitarbeiter!E13="","",Mitarbeiter!E13)</f>
        <v/>
      </c>
      <c r="E12" s="149">
        <f>Mitarbeiter!W13</f>
        <v>0</v>
      </c>
      <c r="F12" s="160">
        <f>COUNTIF(Plan!F21:QT21,"u")+(COUNTIF(Plan!F21:QT21,"u2")/2)+COUNTIF(Plan!F21:QT21,"s")+(COUNTIF(Plan!F21:QT21,"s2")/2)</f>
        <v>0</v>
      </c>
      <c r="G12" s="128">
        <f>COUNTIF(Plan!F21:QT21,"x")+(COUNTIF(Plan!F21:QT21,"x2")/2)+COUNTIF(Plan!F21:QT21,"az")+COUNTIF(Plan!F21:QT21,"fz")</f>
        <v>0</v>
      </c>
      <c r="H12" s="128">
        <f>COUNTIF(Plan!F21:QT21,"f")+(COUNTIF(Plan!F21:QT21,"f2")/2)</f>
        <v>0</v>
      </c>
      <c r="I12" s="161">
        <f>COUNTIF(Plan!F21:QT21,"k")+(COUNTIF(Plan!F21:QT21,"k2")/2)</f>
        <v>0</v>
      </c>
      <c r="J12" s="128">
        <f>COUNTIF(Plan!F21:QT21,"a")</f>
        <v>0</v>
      </c>
      <c r="K12" s="334">
        <f t="shared" si="1"/>
        <v>0</v>
      </c>
      <c r="L12" s="340">
        <f>(SUMPRODUCT((Plan!$F$5:$NG$5=1)*(Plan!$F$21:$NG$21&gt;0)))-(SUMPRODUCT((Plan!$F$5:$NG$5=1)*((Plan!$F$21:$NG$21="u2")/2)))-(SUMPRODUCT((Plan!$F$5:$NG$5=1)*((Plan!$F$21:$NG$21="x2")/2)))-(SUMPRODUCT((Plan!$F$5:$NG$5=1)*((Plan!$F$21:$NG$21="k2")/2)))-(SUMPRODUCT((Plan!$F$5:$NG$5=1)*((Plan!$F$21:$NG$21="f2")/2)))</f>
        <v>0</v>
      </c>
      <c r="M12" s="199">
        <f>(SUMPRODUCT((Plan!$F$5:$NG$5=2)*(Plan!$F$21:$NG$21&gt;0)))-(SUMPRODUCT((Plan!$F$5:$NG$5=2)*((Plan!$F$21:$NG$21="u2")/2)))-(SUMPRODUCT((Plan!$F$5:$NG$5=2)*((Plan!$F$21:$NG$21="x2")/2)))-(SUMPRODUCT((Plan!$F$5:$NG$5=2)*((Plan!$F$21:$NG$21="k2")/2)))-(SUMPRODUCT((Plan!$F$5:$NG$5=2)*((Plan!$F$21:$NG$21="f2")/2)))</f>
        <v>0</v>
      </c>
      <c r="N12" s="200">
        <f>(SUMPRODUCT((Plan!$F$5:$NG$5=3)*(Plan!$F$21:$NG$21&gt;0)))-(SUMPRODUCT((Plan!$F$5:$NG$5=3)*((Plan!$F$21:$NG$21="u2")/2)))-(SUMPRODUCT((Plan!$F$5:$NG$5=3)*((Plan!$F$21:$NG$21="x2")/2)))-(SUMPRODUCT((Plan!$F$5:$NG$5=3)*((Plan!$F$21:$NG$21="k2")/2)))-(SUMPRODUCT((Plan!$F$5:$NG$5=3)*((Plan!$F$21:$NG$21="f2")/2)))</f>
        <v>0</v>
      </c>
      <c r="O12" s="199">
        <f>(SUMPRODUCT((Plan!$F$5:$NG$5=4)*(Plan!$F$21:$NG$21&gt;0)))-(SUMPRODUCT((Plan!$F$5:$NG$5=4)*((Plan!$F$21:$NG$21="u2")/2)))-(SUMPRODUCT((Plan!$F$5:$NG$5=4)*((Plan!$F$21:$NG$21="x2")/2)))-(SUMPRODUCT((Plan!$F$5:$NG$5=4)*((Plan!$F$21:$NG$21="k2")/2)))-(SUMPRODUCT((Plan!$F$5:$NG$5=4)*((Plan!$F$21:$NG$21="f2")/2)))</f>
        <v>0</v>
      </c>
      <c r="P12" s="200">
        <f>(SUMPRODUCT((Plan!$F$5:$NG$5=5)*(Plan!$F$21:$NG$21&gt;0)))-(SUMPRODUCT((Plan!$F$5:$NG$5=5)*((Plan!$F$21:$NG$21="u2")/2)))-(SUMPRODUCT((Plan!$F$5:$NG$5=5)*((Plan!$F$21:$NG$21="x2")/2)))-(SUMPRODUCT((Plan!$F$5:$NG$5=5)*((Plan!$F$21:$NG$21="k2")/2)))-(SUMPRODUCT((Plan!$F$5:$NG$5=5)*((Plan!$F$21:$NG$21="f2")/2)))</f>
        <v>0</v>
      </c>
      <c r="Q12" s="199">
        <f>(SUMPRODUCT((Plan!$F$5:$NG$5=6)*(Plan!$F$21:$NG$21&gt;0)))-(SUMPRODUCT((Plan!$F$5:$NG$5=6)*((Plan!$F$21:$NG$21="u2")/2)))-(SUMPRODUCT((Plan!$F$5:$NG$5=6)*((Plan!$F$21:$NG$21="x2")/2)))-(SUMPRODUCT((Plan!$F$5:$NG$5=6)*((Plan!$F$21:$NG$21="k2")/2)))-(SUMPRODUCT((Plan!$F$5:$NG$5=6)*((Plan!$F$21:$NG$21="f2")/2)))</f>
        <v>0</v>
      </c>
      <c r="R12" s="200">
        <f>(SUMPRODUCT((Plan!$F$5:$NG$5=7)*(Plan!$F$21:$NG$21&gt;0)))-(SUMPRODUCT((Plan!$F$5:$NG$5=7)*((Plan!$F$21:$NG$21="u2")/2)))-(SUMPRODUCT((Plan!$F$5:$NG$5=7)*((Plan!$F$21:$NG$21="x2")/2)))-(SUMPRODUCT((Plan!$F$5:$NG$5=7)*((Plan!$F$21:$NG$21="k2")/2)))-(SUMPRODUCT((Plan!$F$5:$NG$5=7)*((Plan!$F$21:$NG$21="f2")/2)))</f>
        <v>0</v>
      </c>
      <c r="S12" s="199">
        <f>(SUMPRODUCT((Plan!$F$5:$NG$5=8)*(Plan!$F$21:$NG$21&gt;0)))-(SUMPRODUCT((Plan!$F$5:$NG$5=8)*((Plan!$F$21:$NG$21="u2")/2)))-(SUMPRODUCT((Plan!$F$5:$NG$5=8)*((Plan!$F$21:$NG$21="x2")/2)))-(SUMPRODUCT((Plan!$F$5:$NG$5=8)*((Plan!$F$21:$NG$21="k2")/2)))-(SUMPRODUCT((Plan!$F$5:$NG$5=8)*((Plan!$F$21:$NG$21="f2")/2)))</f>
        <v>0</v>
      </c>
      <c r="T12" s="200">
        <f>(SUMPRODUCT((Plan!$F$5:$NG$5=9)*(Plan!$F$21:$NG$21&gt;0)))-(SUMPRODUCT((Plan!$F$5:$NG$5=9)*((Plan!$F$21:$NG$21="u2")/2)))-(SUMPRODUCT((Plan!$F$5:$NG$5=9)*((Plan!$F$21:$NG$21="x2")/2)))-(SUMPRODUCT((Plan!$F$5:$NG$5=9)*((Plan!$F$21:$NG$21="k2")/2)))-(SUMPRODUCT((Plan!$F$5:$NG$5=9)*((Plan!$F$21:$NG$21="f2")/2)))</f>
        <v>0</v>
      </c>
      <c r="U12" s="199">
        <f>(SUMPRODUCT((Plan!$F$5:$NG$5=10)*(Plan!$F$21:$NG$21&gt;0)))-(SUMPRODUCT((Plan!$F$5:$NG$5=10)*((Plan!$F$21:$NG$21="u2")/2)))-(SUMPRODUCT((Plan!$F$5:$NG$5=10)*((Plan!$F$21:$NG$21="x2")/2)))-(SUMPRODUCT((Plan!$F$5:$NG$5=10)*((Plan!$F$21:$NG$21="k2")/2)))-(SUMPRODUCT((Plan!$F$5:$NG$5=10)*((Plan!$F$21:$NG$21="f2")/2)))</f>
        <v>0</v>
      </c>
      <c r="V12" s="200">
        <f>(SUMPRODUCT((Plan!$F$5:$NG$5=11)*(Plan!$F$21:$NG$21&gt;0)))-(SUMPRODUCT((Plan!$F$5:$NG$5=11)*((Plan!$F$21:$NG$21="u2")/2)))-(SUMPRODUCT((Plan!$F$5:$NG$5=11)*((Plan!$F$21:$NG$21="x2")/2)))-(SUMPRODUCT((Plan!$F$5:$NG$5=11)*((Plan!$F$21:$NG$21="k2")/2)))-(SUMPRODUCT((Plan!$F$5:$NG$5=11)*((Plan!$F$21:$NG$21="f2")/2)))</f>
        <v>0</v>
      </c>
      <c r="W12" s="199">
        <f>(SUMPRODUCT((Plan!$F$5:$NG$5=12)*(Plan!$F$21:$NG$21&gt;0)))-(SUMPRODUCT((Plan!$F$5:$NG$5=12)*((Plan!$F$21:$NG$21="u2")/2)))-(SUMPRODUCT((Plan!$F$5:$NG$5=12)*((Plan!$F$21:$NG$21="x2")/2)))-(SUMPRODUCT((Plan!$F$5:$NG$5=12)*((Plan!$F$21:$NG$21="k2")/2)))-(SUMPRODUCT((Plan!$F$5:$NG$5=12)*((Plan!$F$21:$NG$21="f2")/2)))</f>
        <v>0</v>
      </c>
    </row>
    <row r="13" spans="2:23" ht="18" customHeight="1" x14ac:dyDescent="0.25">
      <c r="B13" s="21" t="str">
        <f>IF(Mitarbeiter!B14="","",Mitarbeiter!B14)</f>
        <v/>
      </c>
      <c r="C13" s="21" t="str">
        <f>IF(Mitarbeiter!C14="","",Mitarbeiter!C14)</f>
        <v/>
      </c>
      <c r="D13" s="21" t="str">
        <f>IF(Mitarbeiter!E14="","",Mitarbeiter!E14)</f>
        <v/>
      </c>
      <c r="E13" s="149">
        <f>Mitarbeiter!W14</f>
        <v>0</v>
      </c>
      <c r="F13" s="160">
        <f>COUNTIF(Plan!F22:QT22,"u")+(COUNTIF(Plan!F22:QT22,"u2")/2)+COUNTIF(Plan!F22:QT22,"s")+(COUNTIF(Plan!F22:QT22,"s2")/2)</f>
        <v>0</v>
      </c>
      <c r="G13" s="128">
        <f>COUNTIF(Plan!F22:QT22,"x")+(COUNTIF(Plan!F22:QT22,"x2")/2)+COUNTIF(Plan!F22:QT22,"az")+COUNTIF(Plan!F22:QT22,"fz")</f>
        <v>0</v>
      </c>
      <c r="H13" s="128">
        <f>COUNTIF(Plan!F22:QT22,"f")+(COUNTIF(Plan!F22:QT22,"f2")/2)</f>
        <v>0</v>
      </c>
      <c r="I13" s="161">
        <f>COUNTIF(Plan!F22:QT22,"k")+(COUNTIF(Plan!F22:QT22,"k2")/2)</f>
        <v>0</v>
      </c>
      <c r="J13" s="128">
        <f>COUNTIF(Plan!F22:QT22,"a")</f>
        <v>0</v>
      </c>
      <c r="K13" s="334">
        <f t="shared" si="1"/>
        <v>0</v>
      </c>
      <c r="L13" s="340">
        <f>(SUMPRODUCT((Plan!$F$5:$NG$5=1)*(Plan!$F$22:$NG$22&gt;0)))-(SUMPRODUCT((Plan!$F$5:$NG$5=1)*((Plan!$F$22:$NG$22="u2")/2)))-(SUMPRODUCT((Plan!$F$5:$NG$5=1)*((Plan!$F$22:$NG$22="x2")/2)))-(SUMPRODUCT((Plan!$F$5:$NG$5=1)*((Plan!$F$22:$NG$22="k2")/2)))-(SUMPRODUCT((Plan!$F$5:$NG$5=1)*((Plan!$F$22:$NG$22="f2")/2)))</f>
        <v>0</v>
      </c>
      <c r="M13" s="199">
        <f>(SUMPRODUCT((Plan!$F$5:$NG$5=2)*(Plan!$F$22:$NG$22&gt;0)))-(SUMPRODUCT((Plan!$F$5:$NG$5=2)*((Plan!$F$22:$NG$22="u2")/2)))-(SUMPRODUCT((Plan!$F$5:$NG$5=2)*((Plan!$F$22:$NG$22="x2")/2)))-(SUMPRODUCT((Plan!$F$5:$NG$5=2)*((Plan!$F$22:$NG$22="k2")/2)))-(SUMPRODUCT((Plan!$F$5:$NG$5=2)*((Plan!$F$22:$NG$22="f2")/2)))</f>
        <v>0</v>
      </c>
      <c r="N13" s="200">
        <f>(SUMPRODUCT((Plan!$F$5:$NG$5=3)*(Plan!$F$22:$NG$22&gt;0)))-(SUMPRODUCT((Plan!$F$5:$NG$5=3)*((Plan!$F$22:$NG$22="u2")/2)))-(SUMPRODUCT((Plan!$F$5:$NG$5=3)*((Plan!$F$22:$NG$22="x2")/2)))-(SUMPRODUCT((Plan!$F$5:$NG$5=3)*((Plan!$F$22:$NG$22="k2")/2)))-(SUMPRODUCT((Plan!$F$5:$NG$5=3)*((Plan!$F$22:$NG$22="f2")/2)))</f>
        <v>0</v>
      </c>
      <c r="O13" s="199">
        <f>(SUMPRODUCT((Plan!$F$5:$NG$5=4)*(Plan!$F$22:$NG$22&gt;0)))-(SUMPRODUCT((Plan!$F$5:$NG$5=4)*((Plan!$F$22:$NG$22="u2")/2)))-(SUMPRODUCT((Plan!$F$5:$NG$5=4)*((Plan!$F$22:$NG$22="x2")/2)))-(SUMPRODUCT((Plan!$F$5:$NG$5=4)*((Plan!$F$22:$NG$22="k2")/2)))-(SUMPRODUCT((Plan!$F$5:$NG$5=4)*((Plan!$F$22:$NG$22="f2")/2)))</f>
        <v>0</v>
      </c>
      <c r="P13" s="200">
        <f>(SUMPRODUCT((Plan!$F$5:$NG$5=5)*(Plan!$F$22:$NG$22&gt;0)))-(SUMPRODUCT((Plan!$F$5:$NG$5=5)*((Plan!$F$22:$NG$22="u2")/2)))-(SUMPRODUCT((Plan!$F$5:$NG$5=5)*((Plan!$F$22:$NG$22="x2")/2)))-(SUMPRODUCT((Plan!$F$5:$NG$5=5)*((Plan!$F$22:$NG$22="k2")/2)))-(SUMPRODUCT((Plan!$F$5:$NG$5=5)*((Plan!$F$22:$NG$22="f2")/2)))</f>
        <v>0</v>
      </c>
      <c r="Q13" s="199">
        <f>(SUMPRODUCT((Plan!$F$5:$NG$5=6)*(Plan!$F$22:$NG$22&gt;0)))-(SUMPRODUCT((Plan!$F$5:$NG$5=6)*((Plan!$F$22:$NG$22="u2")/2)))-(SUMPRODUCT((Plan!$F$5:$NG$5=6)*((Plan!$F$22:$NG$22="x2")/2)))-(SUMPRODUCT((Plan!$F$5:$NG$5=6)*((Plan!$F$22:$NG$22="k2")/2)))-(SUMPRODUCT((Plan!$F$5:$NG$5=6)*((Plan!$F$22:$NG$22="f2")/2)))</f>
        <v>0</v>
      </c>
      <c r="R13" s="200">
        <f>(SUMPRODUCT((Plan!$F$5:$NG$5=7)*(Plan!$F$22:$NG$22&gt;0)))-(SUMPRODUCT((Plan!$F$5:$NG$5=7)*((Plan!$F$22:$NG$22="u2")/2)))-(SUMPRODUCT((Plan!$F$5:$NG$5=7)*((Plan!$F$22:$NG$22="x2")/2)))-(SUMPRODUCT((Plan!$F$5:$NG$5=7)*((Plan!$F$22:$NG$22="k2")/2)))-(SUMPRODUCT((Plan!$F$5:$NG$5=7)*((Plan!$F$22:$NG$22="f2")/2)))</f>
        <v>0</v>
      </c>
      <c r="S13" s="199">
        <f>(SUMPRODUCT((Plan!$F$5:$NG$5=8)*(Plan!$F$22:$NG$22&gt;0)))-(SUMPRODUCT((Plan!$F$5:$NG$5=8)*((Plan!$F$22:$NG$22="u2")/2)))-(SUMPRODUCT((Plan!$F$5:$NG$5=8)*((Plan!$F$22:$NG$22="x2")/2)))-(SUMPRODUCT((Plan!$F$5:$NG$5=8)*((Plan!$F$22:$NG$22="k2")/2)))-(SUMPRODUCT((Plan!$F$5:$NG$5=8)*((Plan!$F$22:$NG$22="f2")/2)))</f>
        <v>0</v>
      </c>
      <c r="T13" s="200">
        <f>(SUMPRODUCT((Plan!$F$5:$NG$5=9)*(Plan!$F$22:$NG$22&gt;0)))-(SUMPRODUCT((Plan!$F$5:$NG$5=9)*((Plan!$F$22:$NG$22="u2")/2)))-(SUMPRODUCT((Plan!$F$5:$NG$5=9)*((Plan!$F$22:$NG$22="x2")/2)))-(SUMPRODUCT((Plan!$F$5:$NG$5=9)*((Plan!$F$22:$NG$22="k2")/2)))-(SUMPRODUCT((Plan!$F$5:$NG$5=9)*((Plan!$F$22:$NG$22="f2")/2)))</f>
        <v>0</v>
      </c>
      <c r="U13" s="199">
        <f>(SUMPRODUCT((Plan!$F$5:$NG$5=10)*(Plan!$F$22:$NG$22&gt;0)))-(SUMPRODUCT((Plan!$F$5:$NG$5=10)*((Plan!$F$22:$NG$22="u2")/2)))-(SUMPRODUCT((Plan!$F$5:$NG$5=10)*((Plan!$F$22:$NG$22="x2")/2)))-(SUMPRODUCT((Plan!$F$5:$NG$5=10)*((Plan!$F$22:$NG$22="k2")/2)))-(SUMPRODUCT((Plan!$F$5:$NG$5=10)*((Plan!$F$22:$NG$22="f2")/2)))</f>
        <v>0</v>
      </c>
      <c r="V13" s="200">
        <f>(SUMPRODUCT((Plan!$F$5:$NG$5=11)*(Plan!$F$22:$NG$22&gt;0)))-(SUMPRODUCT((Plan!$F$5:$NG$5=11)*((Plan!$F$22:$NG$22="u2")/2)))-(SUMPRODUCT((Plan!$F$5:$NG$5=11)*((Plan!$F$22:$NG$22="x2")/2)))-(SUMPRODUCT((Plan!$F$5:$NG$5=11)*((Plan!$F$22:$NG$22="k2")/2)))-(SUMPRODUCT((Plan!$F$5:$NG$5=11)*((Plan!$F$22:$NG$22="f2")/2)))</f>
        <v>0</v>
      </c>
      <c r="W13" s="199">
        <f>(SUMPRODUCT((Plan!$F$5:$NG$5=12)*(Plan!$F$22:$NG$22&gt;0)))-(SUMPRODUCT((Plan!$F$5:$NG$5=12)*((Plan!$F$22:$NG$22="u2")/2)))-(SUMPRODUCT((Plan!$F$5:$NG$5=12)*((Plan!$F$22:$NG$22="x2")/2)))-(SUMPRODUCT((Plan!$F$5:$NG$5=12)*((Plan!$F$22:$NG$22="k2")/2)))-(SUMPRODUCT((Plan!$F$5:$NG$5=12)*((Plan!$F$22:$NG$22="f2")/2)))</f>
        <v>0</v>
      </c>
    </row>
    <row r="14" spans="2:23" ht="18" customHeight="1" x14ac:dyDescent="0.25">
      <c r="B14" s="21" t="str">
        <f>IF(Mitarbeiter!B15="","",Mitarbeiter!B15)</f>
        <v/>
      </c>
      <c r="C14" s="21" t="str">
        <f>IF(Mitarbeiter!C15="","",Mitarbeiter!C15)</f>
        <v/>
      </c>
      <c r="D14" s="21" t="str">
        <f>IF(Mitarbeiter!E15="","",Mitarbeiter!E15)</f>
        <v/>
      </c>
      <c r="E14" s="149">
        <f>Mitarbeiter!W15</f>
        <v>0</v>
      </c>
      <c r="F14" s="160">
        <f>COUNTIF(Plan!F23:QT23,"u")+(COUNTIF(Plan!F23:QT23,"u2")/2)+COUNTIF(Plan!F23:QT23,"s")+(COUNTIF(Plan!F23:QT23,"s2")/2)</f>
        <v>0</v>
      </c>
      <c r="G14" s="128">
        <f>COUNTIF(Plan!F23:QT23,"x")+(COUNTIF(Plan!F23:QT23,"x2")/2)+COUNTIF(Plan!F23:QT23,"az")+COUNTIF(Plan!F23:QT23,"fz")</f>
        <v>0</v>
      </c>
      <c r="H14" s="128">
        <f>COUNTIF(Plan!F23:QT23,"f")+(COUNTIF(Plan!F23:QT23,"f2")/2)</f>
        <v>0</v>
      </c>
      <c r="I14" s="161">
        <f>COUNTIF(Plan!F23:QT23,"k")+(COUNTIF(Plan!F23:QT23,"k2")/2)</f>
        <v>0</v>
      </c>
      <c r="J14" s="128">
        <f>COUNTIF(Plan!F23:QT23,"a")</f>
        <v>0</v>
      </c>
      <c r="K14" s="334">
        <f t="shared" si="1"/>
        <v>0</v>
      </c>
      <c r="L14" s="340">
        <f>(SUMPRODUCT((Plan!$F$5:$NG$5=1)*(Plan!$F$23:$NG$23&gt;0)))-(SUMPRODUCT((Plan!$F$5:$NG$5=1)*((Plan!$F$23:$NG$23="u2")/2)))-(SUMPRODUCT((Plan!$F$5:$NG$5=1)*((Plan!$F$23:$NG$23="x2")/2)))-(SUMPRODUCT((Plan!$F$5:$NG$5=1)*((Plan!$F$23:$NG$23="k2")/2)))-(SUMPRODUCT((Plan!$F$5:$NG$5=1)*((Plan!$F$23:$NG$23="f2")/2)))</f>
        <v>0</v>
      </c>
      <c r="M14" s="199">
        <f>(SUMPRODUCT((Plan!$F$5:$NG$5=2)*(Plan!$F$23:$NG$23&gt;0)))-(SUMPRODUCT((Plan!$F$5:$NG$5=2)*((Plan!$F$23:$NG$23="u2")/2)))-(SUMPRODUCT((Plan!$F$5:$NG$5=2)*((Plan!$F$23:$NG$23="x2")/2)))-(SUMPRODUCT((Plan!$F$5:$NG$5=2)*((Plan!$F$23:$NG$23="k2")/2)))-(SUMPRODUCT((Plan!$F$5:$NG$5=2)*((Plan!$F$23:$NG$23="f2")/2)))</f>
        <v>0</v>
      </c>
      <c r="N14" s="200">
        <f>(SUMPRODUCT((Plan!$F$5:$NG$5=3)*(Plan!$F$23:$NG$23&gt;0)))-(SUMPRODUCT((Plan!$F$5:$NG$5=3)*((Plan!$F$23:$NG$23="u2")/2)))-(SUMPRODUCT((Plan!$F$5:$NG$5=3)*((Plan!$F$23:$NG$23="x2")/2)))-(SUMPRODUCT((Plan!$F$5:$NG$5=3)*((Plan!$F$23:$NG$23="k2")/2)))-(SUMPRODUCT((Plan!$F$5:$NG$5=3)*((Plan!$F$23:$NG$23="f2")/2)))</f>
        <v>0</v>
      </c>
      <c r="O14" s="199">
        <f>(SUMPRODUCT((Plan!$F$5:$NG$5=4)*(Plan!$F$23:$NG$23&gt;0)))-(SUMPRODUCT((Plan!$F$5:$NG$5=4)*((Plan!$F$23:$NG$23="u2")/2)))-(SUMPRODUCT((Plan!$F$5:$NG$5=4)*((Plan!$F$23:$NG$23="x2")/2)))-(SUMPRODUCT((Plan!$F$5:$NG$5=4)*((Plan!$F$23:$NG$23="k2")/2)))-(SUMPRODUCT((Plan!$F$5:$NG$5=4)*((Plan!$F$23:$NG$23="f2")/2)))</f>
        <v>0</v>
      </c>
      <c r="P14" s="200">
        <f>(SUMPRODUCT((Plan!$F$5:$NG$5=5)*(Plan!$F$23:$NG$23&gt;0)))-(SUMPRODUCT((Plan!$F$5:$NG$5=5)*((Plan!$F$23:$NG$23="u2")/2)))-(SUMPRODUCT((Plan!$F$5:$NG$5=5)*((Plan!$F$23:$NG$23="x2")/2)))-(SUMPRODUCT((Plan!$F$5:$NG$5=5)*((Plan!$F$23:$NG$23="k2")/2)))-(SUMPRODUCT((Plan!$F$5:$NG$5=5)*((Plan!$F$23:$NG$23="f2")/2)))</f>
        <v>0</v>
      </c>
      <c r="Q14" s="199">
        <f>(SUMPRODUCT((Plan!$F$5:$NG$5=6)*(Plan!$F$23:$NG$23&gt;0)))-(SUMPRODUCT((Plan!$F$5:$NG$5=6)*((Plan!$F$23:$NG$23="u2")/2)))-(SUMPRODUCT((Plan!$F$5:$NG$5=6)*((Plan!$F$23:$NG$23="x2")/2)))-(SUMPRODUCT((Plan!$F$5:$NG$5=6)*((Plan!$F$23:$NG$23="k2")/2)))-(SUMPRODUCT((Plan!$F$5:$NG$5=6)*((Plan!$F$23:$NG$23="f2")/2)))</f>
        <v>0</v>
      </c>
      <c r="R14" s="200">
        <f>(SUMPRODUCT((Plan!$F$5:$NG$5=7)*(Plan!$F$23:$NG$23&gt;0)))-(SUMPRODUCT((Plan!$F$5:$NG$5=7)*((Plan!$F$23:$NG$23="u2")/2)))-(SUMPRODUCT((Plan!$F$5:$NG$5=7)*((Plan!$F$23:$NG$23="x2")/2)))-(SUMPRODUCT((Plan!$F$5:$NG$5=7)*((Plan!$F$23:$NG$23="k2")/2)))-(SUMPRODUCT((Plan!$F$5:$NG$5=7)*((Plan!$F$23:$NG$23="f2")/2)))</f>
        <v>0</v>
      </c>
      <c r="S14" s="199">
        <f>(SUMPRODUCT((Plan!$F$5:$NG$5=8)*(Plan!$F$23:$NG$23&gt;0)))-(SUMPRODUCT((Plan!$F$5:$NG$5=8)*((Plan!$F$23:$NG$23="u2")/2)))-(SUMPRODUCT((Plan!$F$5:$NG$5=8)*((Plan!$F$23:$NG$23="x2")/2)))-(SUMPRODUCT((Plan!$F$5:$NG$5=8)*((Plan!$F$23:$NG$23="k2")/2)))-(SUMPRODUCT((Plan!$F$5:$NG$5=8)*((Plan!$F$23:$NG$23="f2")/2)))</f>
        <v>0</v>
      </c>
      <c r="T14" s="200">
        <f>(SUMPRODUCT((Plan!$F$5:$NG$5=9)*(Plan!$F$23:$NG$23&gt;0)))-(SUMPRODUCT((Plan!$F$5:$NG$5=9)*((Plan!$F$23:$NG$23="u2")/2)))-(SUMPRODUCT((Plan!$F$5:$NG$5=9)*((Plan!$F$23:$NG$23="x2")/2)))-(SUMPRODUCT((Plan!$F$5:$NG$5=9)*((Plan!$F$23:$NG$23="k2")/2)))-(SUMPRODUCT((Plan!$F$5:$NG$5=9)*((Plan!$F$23:$NG$23="f2")/2)))</f>
        <v>0</v>
      </c>
      <c r="U14" s="199">
        <f>(SUMPRODUCT((Plan!$F$5:$NG$5=10)*(Plan!$F$23:$NG$23&gt;0)))-(SUMPRODUCT((Plan!$F$5:$NG$5=10)*((Plan!$F$23:$NG$23="u2")/2)))-(SUMPRODUCT((Plan!$F$5:$NG$5=10)*((Plan!$F$23:$NG$23="x2")/2)))-(SUMPRODUCT((Plan!$F$5:$NG$5=10)*((Plan!$F$23:$NG$23="k2")/2)))-(SUMPRODUCT((Plan!$F$5:$NG$5=10)*((Plan!$F$23:$NG$23="f2")/2)))</f>
        <v>0</v>
      </c>
      <c r="V14" s="200">
        <f>(SUMPRODUCT((Plan!$F$5:$NG$5=11)*(Plan!$F$23:$NG$23&gt;0)))-(SUMPRODUCT((Plan!$F$5:$NG$5=11)*((Plan!$F$23:$NG$23="u2")/2)))-(SUMPRODUCT((Plan!$F$5:$NG$5=11)*((Plan!$F$23:$NG$23="x2")/2)))-(SUMPRODUCT((Plan!$F$5:$NG$5=11)*((Plan!$F$23:$NG$23="k2")/2)))-(SUMPRODUCT((Plan!$F$5:$NG$5=11)*((Plan!$F$23:$NG$23="f2")/2)))</f>
        <v>0</v>
      </c>
      <c r="W14" s="199">
        <f>(SUMPRODUCT((Plan!$F$5:$NG$5=12)*(Plan!$F$23:$NG$23&gt;0)))-(SUMPRODUCT((Plan!$F$5:$NG$5=12)*((Plan!$F$23:$NG$23="u2")/2)))-(SUMPRODUCT((Plan!$F$5:$NG$5=12)*((Plan!$F$23:$NG$23="x2")/2)))-(SUMPRODUCT((Plan!$F$5:$NG$5=12)*((Plan!$F$23:$NG$23="k2")/2)))-(SUMPRODUCT((Plan!$F$5:$NG$5=12)*((Plan!$F$23:$NG$23="f2")/2)))</f>
        <v>0</v>
      </c>
    </row>
    <row r="15" spans="2:23" ht="18" customHeight="1" x14ac:dyDescent="0.25">
      <c r="B15" s="21" t="str">
        <f>IF(Mitarbeiter!B16="","",Mitarbeiter!B16)</f>
        <v/>
      </c>
      <c r="C15" s="21" t="str">
        <f>IF(Mitarbeiter!C16="","",Mitarbeiter!C16)</f>
        <v/>
      </c>
      <c r="D15" s="21" t="str">
        <f>IF(Mitarbeiter!E16="","",Mitarbeiter!E16)</f>
        <v/>
      </c>
      <c r="E15" s="149">
        <f>Mitarbeiter!W16</f>
        <v>0</v>
      </c>
      <c r="F15" s="160">
        <f>COUNTIF(Plan!F24:QT24,"u")+(COUNTIF(Plan!F24:QT24,"u2")/2)+COUNTIF(Plan!F24:QT24,"s")+(COUNTIF(Plan!F24:QT24,"s2")/2)</f>
        <v>0</v>
      </c>
      <c r="G15" s="128">
        <f>COUNTIF(Plan!F24:QT24,"x")+(COUNTIF(Plan!F24:QT24,"x2")/2)+COUNTIF(Plan!F24:QT24,"az")+COUNTIF(Plan!F24:QT24,"fz")</f>
        <v>0</v>
      </c>
      <c r="H15" s="128">
        <f>COUNTIF(Plan!F24:QT24,"f")+(COUNTIF(Plan!F24:QT24,"f2")/2)</f>
        <v>0</v>
      </c>
      <c r="I15" s="161">
        <f>COUNTIF(Plan!F24:QT24,"k")+(COUNTIF(Plan!F24:QT24,"k2")/2)</f>
        <v>0</v>
      </c>
      <c r="J15" s="128">
        <f>COUNTIF(Plan!F24:QT24,"a")</f>
        <v>0</v>
      </c>
      <c r="K15" s="334">
        <f t="shared" si="1"/>
        <v>0</v>
      </c>
      <c r="L15" s="340">
        <f>(SUMPRODUCT((Plan!$F$5:$NG$5=1)*(Plan!$F$24:$NG$24&gt;0)))-(SUMPRODUCT((Plan!$F$5:$NG$5=1)*((Plan!$F$24:$NG$24="u2")/2)))-(SUMPRODUCT((Plan!$F$5:$NG$5=1)*((Plan!$F$24:$NG$24="x2")/2)))-(SUMPRODUCT((Plan!$F$5:$NG$5=1)*((Plan!$F$24:$NG$24="k2")/2)))-(SUMPRODUCT((Plan!$F$5:$NG$5=1)*((Plan!$F$24:$NG$24="f2")/2)))</f>
        <v>0</v>
      </c>
      <c r="M15" s="199">
        <f>(SUMPRODUCT((Plan!$F$5:$NG$5=2)*(Plan!$F$24:$NG$24&gt;0)))-(SUMPRODUCT((Plan!$F$5:$NG$5=2)*((Plan!$F$24:$NG$24="u2")/2)))-(SUMPRODUCT((Plan!$F$5:$NG$5=2)*((Plan!$F$24:$NG$24="x2")/2)))-(SUMPRODUCT((Plan!$F$5:$NG$5=2)*((Plan!$F$24:$NG$24="k2")/2)))-(SUMPRODUCT((Plan!$F$5:$NG$5=2)*((Plan!$F$24:$NG$24="f2")/2)))</f>
        <v>0</v>
      </c>
      <c r="N15" s="200">
        <f>(SUMPRODUCT((Plan!$F$5:$NG$5=3)*(Plan!$F$24:$NG$24&gt;0)))-(SUMPRODUCT((Plan!$F$5:$NG$5=3)*((Plan!$F$24:$NG$24="u2")/2)))-(SUMPRODUCT((Plan!$F$5:$NG$5=3)*((Plan!$F$24:$NG$24="x2")/2)))-(SUMPRODUCT((Plan!$F$5:$NG$5=3)*((Plan!$F$24:$NG$24="k2")/2)))-(SUMPRODUCT((Plan!$F$5:$NG$5=3)*((Plan!$F$24:$NG$24="f2")/2)))</f>
        <v>0</v>
      </c>
      <c r="O15" s="199">
        <f>(SUMPRODUCT((Plan!$F$5:$NG$5=4)*(Plan!$F$24:$NG$24&gt;0)))-(SUMPRODUCT((Plan!$F$5:$NG$5=4)*((Plan!$F$24:$NG$24="u2")/2)))-(SUMPRODUCT((Plan!$F$5:$NG$5=4)*((Plan!$F$24:$NG$24="x2")/2)))-(SUMPRODUCT((Plan!$F$5:$NG$5=4)*((Plan!$F$24:$NG$24="k2")/2)))-(SUMPRODUCT((Plan!$F$5:$NG$5=4)*((Plan!$F$24:$NG$24="f2")/2)))</f>
        <v>0</v>
      </c>
      <c r="P15" s="200">
        <f>(SUMPRODUCT((Plan!$F$5:$NG$5=5)*(Plan!$F$24:$NG$24&gt;0)))-(SUMPRODUCT((Plan!$F$5:$NG$5=5)*((Plan!$F$24:$NG$24="u2")/2)))-(SUMPRODUCT((Plan!$F$5:$NG$5=5)*((Plan!$F$24:$NG$24="x2")/2)))-(SUMPRODUCT((Plan!$F$5:$NG$5=5)*((Plan!$F$24:$NG$24="k2")/2)))-(SUMPRODUCT((Plan!$F$5:$NG$5=5)*((Plan!$F$24:$NG$24="f2")/2)))</f>
        <v>0</v>
      </c>
      <c r="Q15" s="199">
        <f>(SUMPRODUCT((Plan!$F$5:$NG$5=6)*(Plan!$F$24:$NG$24&gt;0)))-(SUMPRODUCT((Plan!$F$5:$NG$5=6)*((Plan!$F$24:$NG$24="u2")/2)))-(SUMPRODUCT((Plan!$F$5:$NG$5=6)*((Plan!$F$24:$NG$24="x2")/2)))-(SUMPRODUCT((Plan!$F$5:$NG$5=6)*((Plan!$F$24:$NG$24="k2")/2)))-(SUMPRODUCT((Plan!$F$5:$NG$5=6)*((Plan!$F$24:$NG$24="f2")/2)))</f>
        <v>0</v>
      </c>
      <c r="R15" s="200">
        <f>(SUMPRODUCT((Plan!$F$5:$NG$5=7)*(Plan!$F$24:$NG$24&gt;0)))-(SUMPRODUCT((Plan!$F$5:$NG$5=7)*((Plan!$F$24:$NG$24="u2")/2)))-(SUMPRODUCT((Plan!$F$5:$NG$5=7)*((Plan!$F$24:$NG$24="x2")/2)))-(SUMPRODUCT((Plan!$F$5:$NG$5=7)*((Plan!$F$24:$NG$24="k2")/2)))-(SUMPRODUCT((Plan!$F$5:$NG$5=7)*((Plan!$F$24:$NG$24="f2")/2)))</f>
        <v>0</v>
      </c>
      <c r="S15" s="199">
        <f>(SUMPRODUCT((Plan!$F$5:$NG$5=8)*(Plan!$F$24:$NG$24&gt;0)))-(SUMPRODUCT((Plan!$F$5:$NG$5=8)*((Plan!$F$24:$NG$24="u2")/2)))-(SUMPRODUCT((Plan!$F$5:$NG$5=8)*((Plan!$F$24:$NG$24="x2")/2)))-(SUMPRODUCT((Plan!$F$5:$NG$5=8)*((Plan!$F$24:$NG$24="k2")/2)))-(SUMPRODUCT((Plan!$F$5:$NG$5=8)*((Plan!$F$24:$NG$24="f2")/2)))</f>
        <v>0</v>
      </c>
      <c r="T15" s="200">
        <f>(SUMPRODUCT((Plan!$F$5:$NG$5=9)*(Plan!$F$24:$NG$24&gt;0)))-(SUMPRODUCT((Plan!$F$5:$NG$5=9)*((Plan!$F$24:$NG$24="u2")/2)))-(SUMPRODUCT((Plan!$F$5:$NG$5=9)*((Plan!$F$24:$NG$24="x2")/2)))-(SUMPRODUCT((Plan!$F$5:$NG$5=9)*((Plan!$F$24:$NG$24="k2")/2)))-(SUMPRODUCT((Plan!$F$5:$NG$5=9)*((Plan!$F$24:$NG$24="f2")/2)))</f>
        <v>0</v>
      </c>
      <c r="U15" s="199">
        <f>(SUMPRODUCT((Plan!$F$5:$NG$5=10)*(Plan!$F$24:$NG$24&gt;0)))-(SUMPRODUCT((Plan!$F$5:$NG$5=10)*((Plan!$F$24:$NG$24="u2")/2)))-(SUMPRODUCT((Plan!$F$5:$NG$5=10)*((Plan!$F$24:$NG$24="x2")/2)))-(SUMPRODUCT((Plan!$F$5:$NG$5=10)*((Plan!$F$24:$NG$24="k2")/2)))-(SUMPRODUCT((Plan!$F$5:$NG$5=10)*((Plan!$F$24:$NG$24="f2")/2)))</f>
        <v>0</v>
      </c>
      <c r="V15" s="200">
        <f>(SUMPRODUCT((Plan!$F$5:$NG$5=11)*(Plan!$F$24:$NG$24&gt;0)))-(SUMPRODUCT((Plan!$F$5:$NG$5=11)*((Plan!$F$24:$NG$24="u2")/2)))-(SUMPRODUCT((Plan!$F$5:$NG$5=11)*((Plan!$F$24:$NG$24="x2")/2)))-(SUMPRODUCT((Plan!$F$5:$NG$5=11)*((Plan!$F$24:$NG$24="k2")/2)))-(SUMPRODUCT((Plan!$F$5:$NG$5=11)*((Plan!$F$24:$NG$24="f2")/2)))</f>
        <v>0</v>
      </c>
      <c r="W15" s="199">
        <f>(SUMPRODUCT((Plan!$F$5:$NG$5=12)*(Plan!$F$24:$NG$24&gt;0)))-(SUMPRODUCT((Plan!$F$5:$NG$5=12)*((Plan!$F$24:$NG$24="u2")/2)))-(SUMPRODUCT((Plan!$F$5:$NG$5=12)*((Plan!$F$24:$NG$24="x2")/2)))-(SUMPRODUCT((Plan!$F$5:$NG$5=12)*((Plan!$F$24:$NG$24="k2")/2)))-(SUMPRODUCT((Plan!$F$5:$NG$5=12)*((Plan!$F$24:$NG$24="f2")/2)))</f>
        <v>0</v>
      </c>
    </row>
    <row r="16" spans="2:23" ht="18" customHeight="1" x14ac:dyDescent="0.25">
      <c r="B16" s="21" t="str">
        <f>IF(Mitarbeiter!B17="","",Mitarbeiter!B17)</f>
        <v/>
      </c>
      <c r="C16" s="21" t="str">
        <f>IF(Mitarbeiter!C17="","",Mitarbeiter!C17)</f>
        <v/>
      </c>
      <c r="D16" s="21" t="str">
        <f>IF(Mitarbeiter!E17="","",Mitarbeiter!E17)</f>
        <v/>
      </c>
      <c r="E16" s="149">
        <f>Mitarbeiter!W17</f>
        <v>0</v>
      </c>
      <c r="F16" s="160">
        <f>COUNTIF(Plan!F25:QT25,"u")+(COUNTIF(Plan!F25:QT25,"u2")/2)+COUNTIF(Plan!F25:QT25,"s")+(COUNTIF(Plan!F25:QT25,"s2")/2)</f>
        <v>0</v>
      </c>
      <c r="G16" s="128">
        <f>COUNTIF(Plan!F25:QT25,"x")+(COUNTIF(Plan!F25:QT25,"x2")/2)+COUNTIF(Plan!F25:QT25,"az")+COUNTIF(Plan!F25:QT25,"fz")</f>
        <v>0</v>
      </c>
      <c r="H16" s="128">
        <f>COUNTIF(Plan!F25:QT25,"f")+(COUNTIF(Plan!F25:QT25,"f2")/2)</f>
        <v>0</v>
      </c>
      <c r="I16" s="161">
        <f>COUNTIF(Plan!F25:QT25,"k")+(COUNTIF(Plan!F25:QT25,"k2")/2)</f>
        <v>0</v>
      </c>
      <c r="J16" s="128">
        <f>COUNTIF(Plan!F25:QT25,"a")</f>
        <v>0</v>
      </c>
      <c r="K16" s="334">
        <f t="shared" si="1"/>
        <v>0</v>
      </c>
      <c r="L16" s="340">
        <f>(SUMPRODUCT((Plan!$F$5:$NG$5=1)*(Plan!$F$25:$NG$25&gt;0)))-(SUMPRODUCT((Plan!$F$5:$NG$5=1)*((Plan!$F$25:$NG$25="u2")/2)))-(SUMPRODUCT((Plan!$F$5:$NG$5=1)*((Plan!$F$25:$NG$25="x2")/2)))-(SUMPRODUCT((Plan!$F$5:$NG$5=1)*((Plan!$F$25:$NG$25="k2")/2)))-(SUMPRODUCT((Plan!$F$5:$NG$5=1)*((Plan!$F$25:$NG$25="f2")/2)))</f>
        <v>0</v>
      </c>
      <c r="M16" s="199">
        <f>(SUMPRODUCT((Plan!$F$5:$NG$5=2)*(Plan!$F$25:$NG$25&gt;0)))-(SUMPRODUCT((Plan!$F$5:$NG$5=2)*((Plan!$F$25:$NG$25="u2")/2)))-(SUMPRODUCT((Plan!$F$5:$NG$5=2)*((Plan!$F$25:$NG$25="x2")/2)))-(SUMPRODUCT((Plan!$F$5:$NG$5=2)*((Plan!$F$25:$NG$25="k2")/2)))-(SUMPRODUCT((Plan!$F$5:$NG$5=2)*((Plan!$F$25:$NG$25="f2")/2)))</f>
        <v>0</v>
      </c>
      <c r="N16" s="200">
        <f>(SUMPRODUCT((Plan!$F$5:$NG$5=3)*(Plan!$F$25:$NG$25&gt;0)))-(SUMPRODUCT((Plan!$F$5:$NG$5=3)*((Plan!$F$25:$NG$25="u2")/2)))-(SUMPRODUCT((Plan!$F$5:$NG$5=3)*((Plan!$F$25:$NG$25="x2")/2)))-(SUMPRODUCT((Plan!$F$5:$NG$5=3)*((Plan!$F$25:$NG$25="k2")/2)))-(SUMPRODUCT((Plan!$F$5:$NG$5=3)*((Plan!$F$25:$NG$25="f2")/2)))</f>
        <v>0</v>
      </c>
      <c r="O16" s="199">
        <f>(SUMPRODUCT((Plan!$F$5:$NG$5=4)*(Plan!$F$25:$NG$25&gt;0)))-(SUMPRODUCT((Plan!$F$5:$NG$5=4)*((Plan!$F$25:$NG$25="u2")/2)))-(SUMPRODUCT((Plan!$F$5:$NG$5=4)*((Plan!$F$25:$NG$25="x2")/2)))-(SUMPRODUCT((Plan!$F$5:$NG$5=4)*((Plan!$F$25:$NG$25="k2")/2)))-(SUMPRODUCT((Plan!$F$5:$NG$5=4)*((Plan!$F$25:$NG$25="f2")/2)))</f>
        <v>0</v>
      </c>
      <c r="P16" s="200">
        <f>(SUMPRODUCT((Plan!$F$5:$NG$5=5)*(Plan!$F$25:$NG$25&gt;0)))-(SUMPRODUCT((Plan!$F$5:$NG$5=5)*((Plan!$F$25:$NG$25="u2")/2)))-(SUMPRODUCT((Plan!$F$5:$NG$5=5)*((Plan!$F$25:$NG$25="x2")/2)))-(SUMPRODUCT((Plan!$F$5:$NG$5=5)*((Plan!$F$25:$NG$25="k2")/2)))-(SUMPRODUCT((Plan!$F$5:$NG$5=5)*((Plan!$F$25:$NG$25="f2")/2)))</f>
        <v>0</v>
      </c>
      <c r="Q16" s="199">
        <f>(SUMPRODUCT((Plan!$F$5:$NG$5=6)*(Plan!$F$25:$NG$25&gt;0)))-(SUMPRODUCT((Plan!$F$5:$NG$5=6)*((Plan!$F$25:$NG$25="u2")/2)))-(SUMPRODUCT((Plan!$F$5:$NG$5=6)*((Plan!$F$25:$NG$25="x2")/2)))-(SUMPRODUCT((Plan!$F$5:$NG$5=6)*((Plan!$F$25:$NG$25="k2")/2)))-(SUMPRODUCT((Plan!$F$5:$NG$5=6)*((Plan!$F$25:$NG$25="f2")/2)))</f>
        <v>0</v>
      </c>
      <c r="R16" s="200">
        <f>(SUMPRODUCT((Plan!$F$5:$NG$5=7)*(Plan!$F$25:$NG$25&gt;0)))-(SUMPRODUCT((Plan!$F$5:$NG$5=7)*((Plan!$F$25:$NG$25="u2")/2)))-(SUMPRODUCT((Plan!$F$5:$NG$5=7)*((Plan!$F$25:$NG$25="x2")/2)))-(SUMPRODUCT((Plan!$F$5:$NG$5=7)*((Plan!$F$25:$NG$25="k2")/2)))-(SUMPRODUCT((Plan!$F$5:$NG$5=7)*((Plan!$F$25:$NG$25="f2")/2)))</f>
        <v>0</v>
      </c>
      <c r="S16" s="199">
        <f>(SUMPRODUCT((Plan!$F$5:$NG$5=8)*(Plan!$F$25:$NG$25&gt;0)))-(SUMPRODUCT((Plan!$F$5:$NG$5=8)*((Plan!$F$25:$NG$25="u2")/2)))-(SUMPRODUCT((Plan!$F$5:$NG$5=8)*((Plan!$F$25:$NG$25="x2")/2)))-(SUMPRODUCT((Plan!$F$5:$NG$5=8)*((Plan!$F$25:$NG$25="k2")/2)))-(SUMPRODUCT((Plan!$F$5:$NG$5=8)*((Plan!$F$25:$NG$25="f2")/2)))</f>
        <v>0</v>
      </c>
      <c r="T16" s="200">
        <f>(SUMPRODUCT((Plan!$F$5:$NG$5=9)*(Plan!$F$25:$NG$25&gt;0)))-(SUMPRODUCT((Plan!$F$5:$NG$5=9)*((Plan!$F$25:$NG$25="u2")/2)))-(SUMPRODUCT((Plan!$F$5:$NG$5=9)*((Plan!$F$25:$NG$25="x2")/2)))-(SUMPRODUCT((Plan!$F$5:$NG$5=9)*((Plan!$F$25:$NG$25="k2")/2)))-(SUMPRODUCT((Plan!$F$5:$NG$5=9)*((Plan!$F$25:$NG$25="f2")/2)))</f>
        <v>0</v>
      </c>
      <c r="U16" s="199">
        <f>(SUMPRODUCT((Plan!$F$5:$NG$5=10)*(Plan!$F$25:$NG$25&gt;0)))-(SUMPRODUCT((Plan!$F$5:$NG$5=10)*((Plan!$F$25:$NG$25="u2")/2)))-(SUMPRODUCT((Plan!$F$5:$NG$5=10)*((Plan!$F$25:$NG$25="x2")/2)))-(SUMPRODUCT((Plan!$F$5:$NG$5=10)*((Plan!$F$25:$NG$25="k2")/2)))-(SUMPRODUCT((Plan!$F$5:$NG$5=10)*((Plan!$F$25:$NG$25="f2")/2)))</f>
        <v>0</v>
      </c>
      <c r="V16" s="200">
        <f>(SUMPRODUCT((Plan!$F$5:$NG$5=11)*(Plan!$F$25:$NG$25&gt;0)))-(SUMPRODUCT((Plan!$F$5:$NG$5=11)*((Plan!$F$25:$NG$25="u2")/2)))-(SUMPRODUCT((Plan!$F$5:$NG$5=11)*((Plan!$F$25:$NG$25="x2")/2)))-(SUMPRODUCT((Plan!$F$5:$NG$5=11)*((Plan!$F$25:$NG$25="k2")/2)))-(SUMPRODUCT((Plan!$F$5:$NG$5=11)*((Plan!$F$25:$NG$25="f2")/2)))</f>
        <v>0</v>
      </c>
      <c r="W16" s="199">
        <f>(SUMPRODUCT((Plan!$F$5:$NG$5=12)*(Plan!$F$25:$NG$25&gt;0)))-(SUMPRODUCT((Plan!$F$5:$NG$5=12)*((Plan!$F$25:$NG$25="u2")/2)))-(SUMPRODUCT((Plan!$F$5:$NG$5=12)*((Plan!$F$25:$NG$25="x2")/2)))-(SUMPRODUCT((Plan!$F$5:$NG$5=12)*((Plan!$F$25:$NG$25="k2")/2)))-(SUMPRODUCT((Plan!$F$5:$NG$5=12)*((Plan!$F$25:$NG$25="f2")/2)))</f>
        <v>0</v>
      </c>
    </row>
    <row r="17" spans="2:23" ht="18" customHeight="1" x14ac:dyDescent="0.25">
      <c r="B17" s="21" t="str">
        <f>IF(Mitarbeiter!B18="","",Mitarbeiter!B18)</f>
        <v/>
      </c>
      <c r="C17" s="21" t="str">
        <f>IF(Mitarbeiter!C18="","",Mitarbeiter!C18)</f>
        <v/>
      </c>
      <c r="D17" s="21" t="str">
        <f>IF(Mitarbeiter!E18="","",Mitarbeiter!E18)</f>
        <v/>
      </c>
      <c r="E17" s="149">
        <f>Mitarbeiter!W18</f>
        <v>0</v>
      </c>
      <c r="F17" s="160">
        <f>COUNTIF(Plan!F26:QT26,"u")+(COUNTIF(Plan!F26:QT26,"u2")/2)+COUNTIF(Plan!F26:QT26,"s")+(COUNTIF(Plan!F26:QT26,"s2")/2)</f>
        <v>0</v>
      </c>
      <c r="G17" s="128">
        <f>COUNTIF(Plan!F26:QT26,"x")+(COUNTIF(Plan!F26:QT26,"x2")/2)+COUNTIF(Plan!F26:QT26,"az")+COUNTIF(Plan!F26:QT26,"fz")</f>
        <v>0</v>
      </c>
      <c r="H17" s="128">
        <f>COUNTIF(Plan!F26:QT26,"f")+(COUNTIF(Plan!F26:QT26,"f2")/2)</f>
        <v>0</v>
      </c>
      <c r="I17" s="161">
        <f>COUNTIF(Plan!F26:QT26,"k")+(COUNTIF(Plan!F26:QT26,"k2")/2)</f>
        <v>0</v>
      </c>
      <c r="J17" s="128">
        <f>COUNTIF(Plan!F26:QT26,"a")</f>
        <v>0</v>
      </c>
      <c r="K17" s="334">
        <f t="shared" si="0"/>
        <v>0</v>
      </c>
      <c r="L17" s="340">
        <f>(SUMPRODUCT((Plan!$F$5:$NG$5=1)*(Plan!$F$26:$NG$26&gt;0)))-(SUMPRODUCT((Plan!$F$5:$NG$5=1)*((Plan!$F$26:$NG$26="u2")/2)))-(SUMPRODUCT((Plan!$F$5:$NG$5=1)*((Plan!$F$26:$NG$26="x2")/2)))-(SUMPRODUCT((Plan!$F$5:$NG$5=1)*((Plan!$F$26:$NG$26="k2")/2)))-(SUMPRODUCT((Plan!$F$5:$NG$5=1)*((Plan!$F$26:$NG$26="f2")/2)))</f>
        <v>0</v>
      </c>
      <c r="M17" s="199">
        <f>(SUMPRODUCT((Plan!$F$5:$NG$5=2)*(Plan!$F$26:$NG$26&gt;0)))-(SUMPRODUCT((Plan!$F$5:$NG$5=2)*((Plan!$F$26:$NG$26="u2")/2)))-(SUMPRODUCT((Plan!$F$5:$NG$5=2)*((Plan!$F$26:$NG$26="x2")/2)))-(SUMPRODUCT((Plan!$F$5:$NG$5=2)*((Plan!$F$26:$NG$26="k2")/2)))-(SUMPRODUCT((Plan!$F$5:$NG$5=2)*((Plan!$F$26:$NG$26="f2")/2)))</f>
        <v>0</v>
      </c>
      <c r="N17" s="200">
        <f>(SUMPRODUCT((Plan!$F$5:$NG$5=3)*(Plan!$F$26:$NG$26&gt;0)))-(SUMPRODUCT((Plan!$F$5:$NG$5=3)*((Plan!$F$26:$NG$26="u2")/2)))-(SUMPRODUCT((Plan!$F$5:$NG$5=3)*((Plan!$F$26:$NG$26="x2")/2)))-(SUMPRODUCT((Plan!$F$5:$NG$5=3)*((Plan!$F$26:$NG$26="k2")/2)))-(SUMPRODUCT((Plan!$F$5:$NG$5=3)*((Plan!$F$26:$NG$26="f2")/2)))</f>
        <v>0</v>
      </c>
      <c r="O17" s="199">
        <f>(SUMPRODUCT((Plan!$F$5:$NG$5=4)*(Plan!$F$26:$NG$26&gt;0)))-(SUMPRODUCT((Plan!$F$5:$NG$5=4)*((Plan!$F$26:$NG$26="u2")/2)))-(SUMPRODUCT((Plan!$F$5:$NG$5=4)*((Plan!$F$26:$NG$26="x2")/2)))-(SUMPRODUCT((Plan!$F$5:$NG$5=4)*((Plan!$F$26:$NG$26="k2")/2)))-(SUMPRODUCT((Plan!$F$5:$NG$5=4)*((Plan!$F$26:$NG$26="f2")/2)))</f>
        <v>0</v>
      </c>
      <c r="P17" s="200">
        <f>(SUMPRODUCT((Plan!$F$5:$NG$5=5)*(Plan!$F$26:$NG$26&gt;0)))-(SUMPRODUCT((Plan!$F$5:$NG$5=5)*((Plan!$F$26:$NG$26="u2")/2)))-(SUMPRODUCT((Plan!$F$5:$NG$5=5)*((Plan!$F$26:$NG$26="x2")/2)))-(SUMPRODUCT((Plan!$F$5:$NG$5=5)*((Plan!$F$26:$NG$26="k2")/2)))-(SUMPRODUCT((Plan!$F$5:$NG$5=5)*((Plan!$F$26:$NG$26="f2")/2)))</f>
        <v>0</v>
      </c>
      <c r="Q17" s="199">
        <f>(SUMPRODUCT((Plan!$F$5:$NG$5=6)*(Plan!$F$26:$NG$26&gt;0)))-(SUMPRODUCT((Plan!$F$5:$NG$5=6)*((Plan!$F$26:$NG$26="u2")/2)))-(SUMPRODUCT((Plan!$F$5:$NG$5=6)*((Plan!$F$26:$NG$26="x2")/2)))-(SUMPRODUCT((Plan!$F$5:$NG$5=6)*((Plan!$F$26:$NG$26="k2")/2)))-(SUMPRODUCT((Plan!$F$5:$NG$5=6)*((Plan!$F$26:$NG$26="f2")/2)))</f>
        <v>0</v>
      </c>
      <c r="R17" s="200">
        <f>(SUMPRODUCT((Plan!$F$5:$NG$5=7)*(Plan!$F$26:$NG$26&gt;0)))-(SUMPRODUCT((Plan!$F$5:$NG$5=7)*((Plan!$F$26:$NG$26="u2")/2)))-(SUMPRODUCT((Plan!$F$5:$NG$5=7)*((Plan!$F$26:$NG$26="x2")/2)))-(SUMPRODUCT((Plan!$F$5:$NG$5=7)*((Plan!$F$26:$NG$26="k2")/2)))-(SUMPRODUCT((Plan!$F$5:$NG$5=7)*((Plan!$F$26:$NG$26="f2")/2)))</f>
        <v>0</v>
      </c>
      <c r="S17" s="199">
        <f>(SUMPRODUCT((Plan!$F$5:$NG$5=8)*(Plan!$F$26:$NG$26&gt;0)))-(SUMPRODUCT((Plan!$F$5:$NG$5=8)*((Plan!$F$26:$NG$26="u2")/2)))-(SUMPRODUCT((Plan!$F$5:$NG$5=8)*((Plan!$F$26:$NG$26="x2")/2)))-(SUMPRODUCT((Plan!$F$5:$NG$5=8)*((Plan!$F$26:$NG$26="k2")/2)))-(SUMPRODUCT((Plan!$F$5:$NG$5=8)*((Plan!$F$26:$NG$26="f2")/2)))</f>
        <v>0</v>
      </c>
      <c r="T17" s="200">
        <f>(SUMPRODUCT((Plan!$F$5:$NG$5=9)*(Plan!$F$26:$NG$26&gt;0)))-(SUMPRODUCT((Plan!$F$5:$NG$5=9)*((Plan!$F$26:$NG$26="u2")/2)))-(SUMPRODUCT((Plan!$F$5:$NG$5=9)*((Plan!$F$26:$NG$26="x2")/2)))-(SUMPRODUCT((Plan!$F$5:$NG$5=9)*((Plan!$F$26:$NG$26="k2")/2)))-(SUMPRODUCT((Plan!$F$5:$NG$5=9)*((Plan!$F$26:$NG$26="f2")/2)))</f>
        <v>0</v>
      </c>
      <c r="U17" s="199">
        <f>(SUMPRODUCT((Plan!$F$5:$NG$5=10)*(Plan!$F$26:$NG$26&gt;0)))-(SUMPRODUCT((Plan!$F$5:$NG$5=10)*((Plan!$F$26:$NG$26="u2")/2)))-(SUMPRODUCT((Plan!$F$5:$NG$5=10)*((Plan!$F$26:$NG$26="x2")/2)))-(SUMPRODUCT((Plan!$F$5:$NG$5=10)*((Plan!$F$26:$NG$26="k2")/2)))-(SUMPRODUCT((Plan!$F$5:$NG$5=10)*((Plan!$F$26:$NG$26="f2")/2)))</f>
        <v>0</v>
      </c>
      <c r="V17" s="200">
        <f>(SUMPRODUCT((Plan!$F$5:$NG$5=11)*(Plan!$F$26:$NG$26&gt;0)))-(SUMPRODUCT((Plan!$F$5:$NG$5=11)*((Plan!$F$26:$NG$26="u2")/2)))-(SUMPRODUCT((Plan!$F$5:$NG$5=11)*((Plan!$F$26:$NG$26="x2")/2)))-(SUMPRODUCT((Plan!$F$5:$NG$5=11)*((Plan!$F$26:$NG$26="k2")/2)))-(SUMPRODUCT((Plan!$F$5:$NG$5=11)*((Plan!$F$26:$NG$26="f2")/2)))</f>
        <v>0</v>
      </c>
      <c r="W17" s="199">
        <f>(SUMPRODUCT((Plan!$F$5:$NG$5=12)*(Plan!$F$26:$NG$26&gt;0)))-(SUMPRODUCT((Plan!$F$5:$NG$5=12)*((Plan!$F$26:$NG$26="u2")/2)))-(SUMPRODUCT((Plan!$F$5:$NG$5=12)*((Plan!$F$26:$NG$26="x2")/2)))-(SUMPRODUCT((Plan!$F$5:$NG$5=12)*((Plan!$F$26:$NG$26="k2")/2)))-(SUMPRODUCT((Plan!$F$5:$NG$5=12)*((Plan!$F$26:$NG$26="f2")/2)))</f>
        <v>0</v>
      </c>
    </row>
    <row r="18" spans="2:23" ht="18" customHeight="1" x14ac:dyDescent="0.25">
      <c r="B18" s="21" t="str">
        <f>IF(Mitarbeiter!B19="","",Mitarbeiter!B19)</f>
        <v/>
      </c>
      <c r="C18" s="21" t="str">
        <f>IF(Mitarbeiter!C19="","",Mitarbeiter!C19)</f>
        <v/>
      </c>
      <c r="D18" s="21" t="str">
        <f>IF(Mitarbeiter!E19="","",Mitarbeiter!E19)</f>
        <v/>
      </c>
      <c r="E18" s="149">
        <f>Mitarbeiter!W19</f>
        <v>0</v>
      </c>
      <c r="F18" s="160">
        <f>COUNTIF(Plan!F27:QT27,"u")+(COUNTIF(Plan!F27:QT27,"u2")/2)+COUNTIF(Plan!F27:QT27,"s")+(COUNTIF(Plan!F27:QT27,"s2")/2)</f>
        <v>0</v>
      </c>
      <c r="G18" s="128">
        <f>COUNTIF(Plan!F27:QT27,"x")+(COUNTIF(Plan!F27:QT27,"x2")/2)+COUNTIF(Plan!F27:QT27,"az")+COUNTIF(Plan!F27:QT27,"fz")</f>
        <v>0</v>
      </c>
      <c r="H18" s="128">
        <f>COUNTIF(Plan!F27:QT27,"f")+(COUNTIF(Plan!F27:QT27,"f2")/2)</f>
        <v>0</v>
      </c>
      <c r="I18" s="161">
        <f>COUNTIF(Plan!F27:QT27,"k")+(COUNTIF(Plan!F27:QT27,"k2")/2)</f>
        <v>0</v>
      </c>
      <c r="J18" s="128">
        <f>COUNTIF(Plan!F27:QT27,"a")</f>
        <v>0</v>
      </c>
      <c r="K18" s="334">
        <f t="shared" si="0"/>
        <v>0</v>
      </c>
      <c r="L18" s="340">
        <f>(SUMPRODUCT((Plan!$F$5:$NG$5=1)*(Plan!$F$27:$NG$27&gt;0)))-(SUMPRODUCT((Plan!$F$5:$NG$5=1)*((Plan!$F$27:$NG$27="u2")/2)))-(SUMPRODUCT((Plan!$F$5:$NG$5=1)*((Plan!$F$27:$NG$27="x2")/2)))-(SUMPRODUCT((Plan!$F$5:$NG$5=1)*((Plan!$F$27:$NG$27="k2")/2)))-(SUMPRODUCT((Plan!$F$5:$NG$5=1)*((Plan!$F$27:$NG$27="f2")/2)))</f>
        <v>0</v>
      </c>
      <c r="M18" s="199">
        <f>(SUMPRODUCT((Plan!$F$5:$NG$5=2)*(Plan!$F$27:$NG$27&gt;0)))-(SUMPRODUCT((Plan!$F$5:$NG$5=2)*((Plan!$F$27:$NG$27="u2")/2)))-(SUMPRODUCT((Plan!$F$5:$NG$5=2)*((Plan!$F$27:$NG$27="x2")/2)))-(SUMPRODUCT((Plan!$F$5:$NG$5=2)*((Plan!$F$27:$NG$27="k2")/2)))-(SUMPRODUCT((Plan!$F$5:$NG$5=2)*((Plan!$F$27:$NG$27="f2")/2)))</f>
        <v>0</v>
      </c>
      <c r="N18" s="200">
        <f>(SUMPRODUCT((Plan!$F$5:$NG$5=3)*(Plan!$F$27:$NG$27&gt;0)))-(SUMPRODUCT((Plan!$F$5:$NG$5=3)*((Plan!$F$27:$NG$27="u2")/2)))-(SUMPRODUCT((Plan!$F$5:$NG$5=3)*((Plan!$F$27:$NG$27="x2")/2)))-(SUMPRODUCT((Plan!$F$5:$NG$5=3)*((Plan!$F$27:$NG$27="k2")/2)))-(SUMPRODUCT((Plan!$F$5:$NG$5=3)*((Plan!$F$27:$NG$27="f2")/2)))</f>
        <v>0</v>
      </c>
      <c r="O18" s="199">
        <f>(SUMPRODUCT((Plan!$F$5:$NG$5=4)*(Plan!$F$27:$NG$27&gt;0)))-(SUMPRODUCT((Plan!$F$5:$NG$5=4)*((Plan!$F$27:$NG$27="u2")/2)))-(SUMPRODUCT((Plan!$F$5:$NG$5=4)*((Plan!$F$27:$NG$27="x2")/2)))-(SUMPRODUCT((Plan!$F$5:$NG$5=4)*((Plan!$F$27:$NG$27="k2")/2)))-(SUMPRODUCT((Plan!$F$5:$NG$5=4)*((Plan!$F$27:$NG$27="f2")/2)))</f>
        <v>0</v>
      </c>
      <c r="P18" s="200">
        <f>(SUMPRODUCT((Plan!$F$5:$NG$5=5)*(Plan!$F$27:$NG$27&gt;0)))-(SUMPRODUCT((Plan!$F$5:$NG$5=5)*((Plan!$F$27:$NG$27="u2")/2)))-(SUMPRODUCT((Plan!$F$5:$NG$5=5)*((Plan!$F$27:$NG$27="x2")/2)))-(SUMPRODUCT((Plan!$F$5:$NG$5=5)*((Plan!$F$27:$NG$27="k2")/2)))-(SUMPRODUCT((Plan!$F$5:$NG$5=5)*((Plan!$F$27:$NG$27="f2")/2)))</f>
        <v>0</v>
      </c>
      <c r="Q18" s="199">
        <f>(SUMPRODUCT((Plan!$F$5:$NG$5=6)*(Plan!$F$27:$NG$27&gt;0)))-(SUMPRODUCT((Plan!$F$5:$NG$5=6)*((Plan!$F$27:$NG$27="u2")/2)))-(SUMPRODUCT((Plan!$F$5:$NG$5=6)*((Plan!$F$27:$NG$27="x2")/2)))-(SUMPRODUCT((Plan!$F$5:$NG$5=6)*((Plan!$F$27:$NG$27="k2")/2)))-(SUMPRODUCT((Plan!$F$5:$NG$5=6)*((Plan!$F$27:$NG$27="f2")/2)))</f>
        <v>0</v>
      </c>
      <c r="R18" s="200">
        <f>(SUMPRODUCT((Plan!$F$5:$NG$5=7)*(Plan!$F$27:$NG$27&gt;0)))-(SUMPRODUCT((Plan!$F$5:$NG$5=7)*((Plan!$F$27:$NG$27="u2")/2)))-(SUMPRODUCT((Plan!$F$5:$NG$5=7)*((Plan!$F$27:$NG$27="x2")/2)))-(SUMPRODUCT((Plan!$F$5:$NG$5=7)*((Plan!$F$27:$NG$27="k2")/2)))-(SUMPRODUCT((Plan!$F$5:$NG$5=7)*((Plan!$F$27:$NG$27="f2")/2)))</f>
        <v>0</v>
      </c>
      <c r="S18" s="199">
        <f>(SUMPRODUCT((Plan!$F$5:$NG$5=8)*(Plan!$F$27:$NG$27&gt;0)))-(SUMPRODUCT((Plan!$F$5:$NG$5=8)*((Plan!$F$27:$NG$27="u2")/2)))-(SUMPRODUCT((Plan!$F$5:$NG$5=8)*((Plan!$F$27:$NG$27="x2")/2)))-(SUMPRODUCT((Plan!$F$5:$NG$5=8)*((Plan!$F$27:$NG$27="k2")/2)))-(SUMPRODUCT((Plan!$F$5:$NG$5=8)*((Plan!$F$27:$NG$27="f2")/2)))</f>
        <v>0</v>
      </c>
      <c r="T18" s="200">
        <f>(SUMPRODUCT((Plan!$F$5:$NG$5=9)*(Plan!$F$27:$NG$27&gt;0)))-(SUMPRODUCT((Plan!$F$5:$NG$5=9)*((Plan!$F$27:$NG$27="u2")/2)))-(SUMPRODUCT((Plan!$F$5:$NG$5=9)*((Plan!$F$27:$NG$27="x2")/2)))-(SUMPRODUCT((Plan!$F$5:$NG$5=9)*((Plan!$F$27:$NG$27="k2")/2)))-(SUMPRODUCT((Plan!$F$5:$NG$5=9)*((Plan!$F$27:$NG$27="f2")/2)))</f>
        <v>0</v>
      </c>
      <c r="U18" s="199">
        <f>(SUMPRODUCT((Plan!$F$5:$NG$5=10)*(Plan!$F$27:$NG$27&gt;0)))-(SUMPRODUCT((Plan!$F$5:$NG$5=10)*((Plan!$F$27:$NG$27="u2")/2)))-(SUMPRODUCT((Plan!$F$5:$NG$5=10)*((Plan!$F$27:$NG$27="x2")/2)))-(SUMPRODUCT((Plan!$F$5:$NG$5=10)*((Plan!$F$27:$NG$27="k2")/2)))-(SUMPRODUCT((Plan!$F$5:$NG$5=10)*((Plan!$F$27:$NG$27="f2")/2)))</f>
        <v>0</v>
      </c>
      <c r="V18" s="200">
        <f>(SUMPRODUCT((Plan!$F$5:$NG$5=11)*(Plan!$F$27:$NG$27&gt;0)))-(SUMPRODUCT((Plan!$F$5:$NG$5=11)*((Plan!$F$27:$NG$27="u2")/2)))-(SUMPRODUCT((Plan!$F$5:$NG$5=11)*((Plan!$F$27:$NG$27="x2")/2)))-(SUMPRODUCT((Plan!$F$5:$NG$5=11)*((Plan!$F$27:$NG$27="k2")/2)))-(SUMPRODUCT((Plan!$F$5:$NG$5=11)*((Plan!$F$27:$NG$27="f2")/2)))</f>
        <v>0</v>
      </c>
      <c r="W18" s="199">
        <f>(SUMPRODUCT((Plan!$F$5:$NG$5=12)*(Plan!$F$27:$NG$27&gt;0)))-(SUMPRODUCT((Plan!$F$5:$NG$5=12)*((Plan!$F$27:$NG$27="u2")/2)))-(SUMPRODUCT((Plan!$F$5:$NG$5=12)*((Plan!$F$27:$NG$27="x2")/2)))-(SUMPRODUCT((Plan!$F$5:$NG$5=12)*((Plan!$F$27:$NG$27="k2")/2)))-(SUMPRODUCT((Plan!$F$5:$NG$5=12)*((Plan!$F$27:$NG$27="f2")/2)))</f>
        <v>0</v>
      </c>
    </row>
    <row r="19" spans="2:23" ht="18" customHeight="1" x14ac:dyDescent="0.25">
      <c r="B19" s="21" t="str">
        <f>IF(Mitarbeiter!B20="","",Mitarbeiter!B20)</f>
        <v/>
      </c>
      <c r="C19" s="21" t="str">
        <f>IF(Mitarbeiter!C20="","",Mitarbeiter!C20)</f>
        <v/>
      </c>
      <c r="D19" s="21" t="str">
        <f>IF(Mitarbeiter!E20="","",Mitarbeiter!E20)</f>
        <v/>
      </c>
      <c r="E19" s="149">
        <f>Mitarbeiter!W20</f>
        <v>0</v>
      </c>
      <c r="F19" s="160">
        <f>COUNTIF(Plan!F28:QT28,"u")+(COUNTIF(Plan!F28:QT28,"u2")/2)+COUNTIF(Plan!F28:QT28,"s")+(COUNTIF(Plan!F28:QT28,"s2")/2)</f>
        <v>0</v>
      </c>
      <c r="G19" s="128">
        <f>COUNTIF(Plan!F28:QT28,"x")+(COUNTIF(Plan!F28:QT28,"x2")/2)+COUNTIF(Plan!F28:QT28,"az")+COUNTIF(Plan!F28:QT28,"fz")</f>
        <v>0</v>
      </c>
      <c r="H19" s="128">
        <f>COUNTIF(Plan!F28:QT28,"f")+(COUNTIF(Plan!F28:QT28,"f2")/2)</f>
        <v>0</v>
      </c>
      <c r="I19" s="161">
        <f>COUNTIF(Plan!F28:QT28,"k")+(COUNTIF(Plan!F28:QT28,"k2")/2)</f>
        <v>0</v>
      </c>
      <c r="J19" s="128">
        <f>COUNTIF(Plan!F28:QT28,"a")</f>
        <v>0</v>
      </c>
      <c r="K19" s="334">
        <f t="shared" si="0"/>
        <v>0</v>
      </c>
      <c r="L19" s="340">
        <f>(SUMPRODUCT((Plan!$F$5:$NG$5=1)*(Plan!$F$28:$NG$28&gt;0)))-(SUMPRODUCT((Plan!$F$5:$NG$5=1)*((Plan!$F$28:$NG$28="u2")/2)))-(SUMPRODUCT((Plan!$F$5:$NG$5=1)*((Plan!$F$28:$NG$28="x2")/2)))-(SUMPRODUCT((Plan!$F$5:$NG$5=1)*((Plan!$F$28:$NG$28="k2")/2)))-(SUMPRODUCT((Plan!$F$5:$NG$5=1)*((Plan!$F$28:$NG$28="f2")/2)))</f>
        <v>0</v>
      </c>
      <c r="M19" s="199">
        <f>(SUMPRODUCT((Plan!$F$5:$NG$5=2)*(Plan!$F$28:$NG$28&gt;0)))-(SUMPRODUCT((Plan!$F$5:$NG$5=2)*((Plan!$F$28:$NG$28="u2")/2)))-(SUMPRODUCT((Plan!$F$5:$NG$5=2)*((Plan!$F$28:$NG$28="x2")/2)))-(SUMPRODUCT((Plan!$F$5:$NG$5=2)*((Plan!$F$28:$NG$28="k2")/2)))-(SUMPRODUCT((Plan!$F$5:$NG$5=2)*((Plan!$F$28:$NG$28="f2")/2)))</f>
        <v>0</v>
      </c>
      <c r="N19" s="200">
        <f>(SUMPRODUCT((Plan!$F$5:$NG$5=3)*(Plan!$F$28:$NG$28&gt;0)))-(SUMPRODUCT((Plan!$F$5:$NG$5=3)*((Plan!$F$28:$NG$28="u2")/2)))-(SUMPRODUCT((Plan!$F$5:$NG$5=3)*((Plan!$F$28:$NG$28="x2")/2)))-(SUMPRODUCT((Plan!$F$5:$NG$5=3)*((Plan!$F$28:$NG$28="k2")/2)))-(SUMPRODUCT((Plan!$F$5:$NG$5=3)*((Plan!$F$28:$NG$28="f2")/2)))</f>
        <v>0</v>
      </c>
      <c r="O19" s="199">
        <f>(SUMPRODUCT((Plan!$F$5:$NG$5=4)*(Plan!$F$28:$NG$28&gt;0)))-(SUMPRODUCT((Plan!$F$5:$NG$5=4)*((Plan!$F$28:$NG$28="u2")/2)))-(SUMPRODUCT((Plan!$F$5:$NG$5=4)*((Plan!$F$28:$NG$28="x2")/2)))-(SUMPRODUCT((Plan!$F$5:$NG$5=4)*((Plan!$F$28:$NG$28="k2")/2)))-(SUMPRODUCT((Plan!$F$5:$NG$5=4)*((Plan!$F$28:$NG$28="f2")/2)))</f>
        <v>0</v>
      </c>
      <c r="P19" s="200">
        <f>(SUMPRODUCT((Plan!$F$5:$NG$5=5)*(Plan!$F$28:$NG$28&gt;0)))-(SUMPRODUCT((Plan!$F$5:$NG$5=5)*((Plan!$F$28:$NG$28="u2")/2)))-(SUMPRODUCT((Plan!$F$5:$NG$5=5)*((Plan!$F$28:$NG$28="x2")/2)))-(SUMPRODUCT((Plan!$F$5:$NG$5=5)*((Plan!$F$28:$NG$28="k2")/2)))-(SUMPRODUCT((Plan!$F$5:$NG$5=5)*((Plan!$F$28:$NG$28="f2")/2)))</f>
        <v>0</v>
      </c>
      <c r="Q19" s="199">
        <f>(SUMPRODUCT((Plan!$F$5:$NG$5=6)*(Plan!$F$28:$NG$28&gt;0)))-(SUMPRODUCT((Plan!$F$5:$NG$5=6)*((Plan!$F$28:$NG$28="u2")/2)))-(SUMPRODUCT((Plan!$F$5:$NG$5=6)*((Plan!$F$28:$NG$28="x2")/2)))-(SUMPRODUCT((Plan!$F$5:$NG$5=6)*((Plan!$F$28:$NG$28="k2")/2)))-(SUMPRODUCT((Plan!$F$5:$NG$5=6)*((Plan!$F$28:$NG$28="f2")/2)))</f>
        <v>0</v>
      </c>
      <c r="R19" s="200">
        <f>(SUMPRODUCT((Plan!$F$5:$NG$5=7)*(Plan!$F$28:$NG$28&gt;0)))-(SUMPRODUCT((Plan!$F$5:$NG$5=7)*((Plan!$F$28:$NG$28="u2")/2)))-(SUMPRODUCT((Plan!$F$5:$NG$5=7)*((Plan!$F$28:$NG$28="x2")/2)))-(SUMPRODUCT((Plan!$F$5:$NG$5=7)*((Plan!$F$28:$NG$28="k2")/2)))-(SUMPRODUCT((Plan!$F$5:$NG$5=7)*((Plan!$F$28:$NG$28="f2")/2)))</f>
        <v>0</v>
      </c>
      <c r="S19" s="199">
        <f>(SUMPRODUCT((Plan!$F$5:$NG$5=8)*(Plan!$F$28:$NG$28&gt;0)))-(SUMPRODUCT((Plan!$F$5:$NG$5=8)*((Plan!$F$28:$NG$28="u2")/2)))-(SUMPRODUCT((Plan!$F$5:$NG$5=8)*((Plan!$F$28:$NG$28="x2")/2)))-(SUMPRODUCT((Plan!$F$5:$NG$5=8)*((Plan!$F$28:$NG$28="k2")/2)))-(SUMPRODUCT((Plan!$F$5:$NG$5=8)*((Plan!$F$28:$NG$28="f2")/2)))</f>
        <v>0</v>
      </c>
      <c r="T19" s="200">
        <f>(SUMPRODUCT((Plan!$F$5:$NG$5=9)*(Plan!$F$28:$NG$28&gt;0)))-(SUMPRODUCT((Plan!$F$5:$NG$5=9)*((Plan!$F$28:$NG$28="u2")/2)))-(SUMPRODUCT((Plan!$F$5:$NG$5=9)*((Plan!$F$28:$NG$28="x2")/2)))-(SUMPRODUCT((Plan!$F$5:$NG$5=9)*((Plan!$F$28:$NG$28="k2")/2)))-(SUMPRODUCT((Plan!$F$5:$NG$5=9)*((Plan!$F$28:$NG$28="f2")/2)))</f>
        <v>0</v>
      </c>
      <c r="U19" s="199">
        <f>(SUMPRODUCT((Plan!$F$5:$NG$5=10)*(Plan!$F$28:$NG$28&gt;0)))-(SUMPRODUCT((Plan!$F$5:$NG$5=10)*((Plan!$F$28:$NG$28="u2")/2)))-(SUMPRODUCT((Plan!$F$5:$NG$5=10)*((Plan!$F$28:$NG$28="x2")/2)))-(SUMPRODUCT((Plan!$F$5:$NG$5=10)*((Plan!$F$28:$NG$28="k2")/2)))-(SUMPRODUCT((Plan!$F$5:$NG$5=10)*((Plan!$F$28:$NG$28="f2")/2)))</f>
        <v>0</v>
      </c>
      <c r="V19" s="200">
        <f>(SUMPRODUCT((Plan!$F$5:$NG$5=11)*(Plan!$F$28:$NG$28&gt;0)))-(SUMPRODUCT((Plan!$F$5:$NG$5=11)*((Plan!$F$28:$NG$28="u2")/2)))-(SUMPRODUCT((Plan!$F$5:$NG$5=11)*((Plan!$F$28:$NG$28="x2")/2)))-(SUMPRODUCT((Plan!$F$5:$NG$5=11)*((Plan!$F$28:$NG$28="k2")/2)))-(SUMPRODUCT((Plan!$F$5:$NG$5=11)*((Plan!$F$28:$NG$28="f2")/2)))</f>
        <v>0</v>
      </c>
      <c r="W19" s="199">
        <f>(SUMPRODUCT((Plan!$F$5:$NG$5=12)*(Plan!$F$28:$NG$28&gt;0)))-(SUMPRODUCT((Plan!$F$5:$NG$5=12)*((Plan!$F$28:$NG$28="u2")/2)))-(SUMPRODUCT((Plan!$F$5:$NG$5=12)*((Plan!$F$28:$NG$28="x2")/2)))-(SUMPRODUCT((Plan!$F$5:$NG$5=12)*((Plan!$F$28:$NG$28="k2")/2)))-(SUMPRODUCT((Plan!$F$5:$NG$5=12)*((Plan!$F$28:$NG$28="f2")/2)))</f>
        <v>0</v>
      </c>
    </row>
    <row r="20" spans="2:23" ht="18" customHeight="1" x14ac:dyDescent="0.25">
      <c r="B20" s="21" t="str">
        <f>IF(Mitarbeiter!B21="","",Mitarbeiter!B21)</f>
        <v/>
      </c>
      <c r="C20" s="21" t="str">
        <f>IF(Mitarbeiter!C21="","",Mitarbeiter!C21)</f>
        <v/>
      </c>
      <c r="D20" s="21" t="str">
        <f>IF(Mitarbeiter!E21="","",Mitarbeiter!E21)</f>
        <v/>
      </c>
      <c r="E20" s="149">
        <f>Mitarbeiter!W21</f>
        <v>0</v>
      </c>
      <c r="F20" s="160">
        <f>COUNTIF(Plan!F29:QT29,"u")+(COUNTIF(Plan!F29:QT29,"u2")/2)+COUNTIF(Plan!F29:QT29,"s")+(COUNTIF(Plan!F29:QT29,"s2")/2)</f>
        <v>0</v>
      </c>
      <c r="G20" s="128">
        <f>COUNTIF(Plan!F29:QT29,"x")+(COUNTIF(Plan!F29:QT29,"x2")/2)+COUNTIF(Plan!F29:QT29,"az")+COUNTIF(Plan!F29:QT29,"fz")</f>
        <v>0</v>
      </c>
      <c r="H20" s="128">
        <f>COUNTIF(Plan!F29:QT29,"f")+(COUNTIF(Plan!F29:QT29,"f2")/2)</f>
        <v>0</v>
      </c>
      <c r="I20" s="161">
        <f>COUNTIF(Plan!F29:QT29,"k")+(COUNTIF(Plan!F29:QT29,"k2")/2)</f>
        <v>0</v>
      </c>
      <c r="J20" s="128">
        <f>COUNTIF(Plan!F29:QT29,"a")</f>
        <v>0</v>
      </c>
      <c r="K20" s="334">
        <f t="shared" si="0"/>
        <v>0</v>
      </c>
      <c r="L20" s="340">
        <f>(SUMPRODUCT((Plan!$F$5:$NG$5=1)*(Plan!F29:NG29&gt;0)))-(SUMPRODUCT((Plan!$F$5:$NG$5=1)*((Plan!F29:NG29="u2")/2)))-(SUMPRODUCT((Plan!$F$5:$NG$5=1)*((Plan!F29:NG29="x2")/2)))-(SUMPRODUCT((Plan!$F$5:$NG$5=1)*((Plan!F29:NG29="k2")/2)))-(SUMPRODUCT((Plan!$F$5:$NG$5=1)*((Plan!F29:NG29="f2")/2)))</f>
        <v>0</v>
      </c>
      <c r="M20" s="199">
        <f>(SUMPRODUCT((Plan!$F$5:$NG$5=2)*(Plan!F29:NG29&gt;0)))-(SUMPRODUCT((Plan!$F$5:$NG$5=2)*((Plan!F29:NG29="u2")/2)))-(SUMPRODUCT((Plan!$F$5:$NG$5=2)*((Plan!F29:NG29="x2")/2)))-(SUMPRODUCT((Plan!$F$5:$NG$5=2)*((Plan!F29:NG29="k2")/2)))-(SUMPRODUCT((Plan!$F$5:$NG$5=2)*((Plan!F29:NG29="f2")/2)))</f>
        <v>0</v>
      </c>
      <c r="N20" s="200">
        <f>(SUMPRODUCT((Plan!$F$5:$NG$5=3)*(Plan!F29:NG29&gt;0)))-(SUMPRODUCT((Plan!$F$5:$NG$5=3)*((Plan!F29:NG29="u2")/2)))-(SUMPRODUCT((Plan!$F$5:$NG$5=3)*((Plan!F29:NG29="x2")/2)))-(SUMPRODUCT((Plan!$F$5:$NG$5=3)*((Plan!F29:NG29="k2")/2)))-(SUMPRODUCT((Plan!$F$5:$NG$5=3)*((Plan!F29:NG29="f2")/2)))</f>
        <v>0</v>
      </c>
      <c r="O20" s="199">
        <f>(SUMPRODUCT((Plan!$F$5:$NG$5=4)*(Plan!F29:NG29&gt;0)))-(SUMPRODUCT((Plan!$F$5:$NG$5=4)*((Plan!F29:NG29="u2")/2)))-(SUMPRODUCT((Plan!$F$5:$NG$5=4)*((Plan!F29:NG29="x2")/2)))-(SUMPRODUCT((Plan!$F$5:$NG$5=4)*((Plan!F29:NG29="k2")/2)))-(SUMPRODUCT((Plan!$F$5:$NG$5=4)*((Plan!F29:NG29="f2")/2)))</f>
        <v>0</v>
      </c>
      <c r="P20" s="200">
        <f>(SUMPRODUCT((Plan!$F$5:$NG$5=5)*(Plan!F29:NG29&gt;0)))-(SUMPRODUCT((Plan!$F$5:$NG$5=5)*((Plan!F29:NG29="u2")/2)))-(SUMPRODUCT((Plan!$F$5:$NG$5=5)*((Plan!F29:NG29="x2")/2)))-(SUMPRODUCT((Plan!$F$5:$NG$5=5)*((Plan!F29:NG29="k2")/2)))-(SUMPRODUCT((Plan!$F$5:$NG$5=5)*((Plan!F29:NG29="f2")/2)))</f>
        <v>0</v>
      </c>
      <c r="Q20" s="199">
        <f>(SUMPRODUCT((Plan!$F$5:$NG$5=6)*(Plan!F29:NG29&gt;0)))-(SUMPRODUCT((Plan!$F$5:$NG$5=6)*((Plan!F29:NG29="u2")/2)))-(SUMPRODUCT((Plan!$F$5:$NG$5=6)*((Plan!F29:NG29="x2")/2)))-(SUMPRODUCT((Plan!$F$5:$NG$5=6)*((Plan!F29:NG29="k2")/2)))-(SUMPRODUCT((Plan!$F$5:$NG$5=6)*((Plan!F29:NG29="f2")/2)))</f>
        <v>0</v>
      </c>
      <c r="R20" s="200">
        <f>(SUMPRODUCT((Plan!$F$5:$NG$5=7)*(Plan!F29:NG29&gt;0)))-(SUMPRODUCT((Plan!$F$5:$NG$5=7)*((Plan!F29:NG29="u2")/2)))-(SUMPRODUCT((Plan!$F$5:$NG$5=7)*((Plan!F29:NG29="x2")/2)))-(SUMPRODUCT((Plan!$F$5:$NG$5=7)*((Plan!F29:NG29="k2")/2)))-(SUMPRODUCT((Plan!$F$5:$NG$5=7)*((Plan!F29:NG29="f2")/2)))</f>
        <v>0</v>
      </c>
      <c r="S20" s="199">
        <f>(SUMPRODUCT((Plan!$F$5:$NG$5=8)*(Plan!F29:NG29&gt;0)))-(SUMPRODUCT((Plan!$F$5:$NG$5=8)*((Plan!F29:NG29="u2")/2)))-(SUMPRODUCT((Plan!$F$5:$NG$5=8)*((Plan!F29:NG29="x2")/2)))-(SUMPRODUCT((Plan!$F$5:$NG$5=8)*((Plan!F29:NG29="k2")/2)))-(SUMPRODUCT((Plan!$F$5:$NG$5=8)*((Plan!F29:NG29="f2")/2)))</f>
        <v>0</v>
      </c>
      <c r="T20" s="200">
        <f>(SUMPRODUCT((Plan!$F$5:$NG$5=9)*(Plan!F29:NG29&gt;0)))-(SUMPRODUCT((Plan!$F$5:$NG$5=9)*((Plan!F29:NG29="u2")/2)))-(SUMPRODUCT((Plan!$F$5:$NG$5=9)*((Plan!F29:NG29="x2")/2)))-(SUMPRODUCT((Plan!$F$5:$NG$5=9)*((Plan!F29:NG29="k2")/2)))-(SUMPRODUCT((Plan!$F$5:$NG$5=9)*((Plan!F29:NG29="f2")/2)))</f>
        <v>0</v>
      </c>
      <c r="U20" s="199">
        <f>(SUMPRODUCT((Plan!$F$5:$NG$5=10)*(Plan!F29:NG29&gt;0)))-(SUMPRODUCT((Plan!$F$5:$NG$5=10)*((Plan!F29:NG29="u2")/2)))-(SUMPRODUCT((Plan!$F$5:$NG$5=10)*((Plan!F29:NG29="x2")/2)))-(SUMPRODUCT((Plan!$F$5:$NG$5=10)*((Plan!F29:NG29="k2")/2)))-(SUMPRODUCT((Plan!$F$5:$NG$5=10)*((Plan!F29:NG29="f2")/2)))</f>
        <v>0</v>
      </c>
      <c r="V20" s="200">
        <f>(SUMPRODUCT((Plan!$F$5:$NG$5=11)*(Plan!F29:NG29&gt;0)))-(SUMPRODUCT((Plan!$F$5:$NG$5=11)*((Plan!F29:NG29="u2")/2)))-(SUMPRODUCT((Plan!$F$5:$NG$5=11)*((Plan!F29:NG29="x2")/2)))-(SUMPRODUCT((Plan!$F$5:$NG$5=11)*((Plan!F29:NG29="k2")/2)))-(SUMPRODUCT((Plan!$F$5:$NG$5=11)*((Plan!F29:NG29="f2")/2)))</f>
        <v>0</v>
      </c>
      <c r="W20" s="199">
        <f>(SUMPRODUCT((Plan!$F$5:$NG$5=12)*(Plan!F29:NG29&gt;0)))-(SUMPRODUCT((Plan!$F$5:$NG$5=12)*((Plan!F29:NG29="u2")/2)))-(SUMPRODUCT((Plan!$F$5:$NG$5=12)*((Plan!F29:NG29="x2")/2)))-(SUMPRODUCT((Plan!$F$5:$NG$5=12)*((Plan!F29:NG29="k2")/2)))-(SUMPRODUCT((Plan!$F$5:$NG$5=12)*((Plan!F29:NG29="f2")/2)))</f>
        <v>0</v>
      </c>
    </row>
    <row r="21" spans="2:23" ht="18" customHeight="1" x14ac:dyDescent="0.25">
      <c r="B21" s="21" t="str">
        <f>IF(Mitarbeiter!B22="","",Mitarbeiter!B22)</f>
        <v/>
      </c>
      <c r="C21" s="21" t="str">
        <f>IF(Mitarbeiter!C22="","",Mitarbeiter!C22)</f>
        <v/>
      </c>
      <c r="D21" s="21" t="str">
        <f>IF(Mitarbeiter!E22="","",Mitarbeiter!E22)</f>
        <v/>
      </c>
      <c r="E21" s="149">
        <f>Mitarbeiter!W22</f>
        <v>0</v>
      </c>
      <c r="F21" s="160">
        <f>COUNTIF(Plan!F30:QT30,"u")+(COUNTIF(Plan!F30:QT30,"u2")/2)+COUNTIF(Plan!F30:QT30,"s")+(COUNTIF(Plan!F30:QT30,"s2")/2)</f>
        <v>0</v>
      </c>
      <c r="G21" s="128">
        <f>COUNTIF(Plan!F30:QT30,"x")+(COUNTIF(Plan!F30:QT30,"x2")/2)+COUNTIF(Plan!F30:QT30,"az")+COUNTIF(Plan!F30:QT30,"fz")</f>
        <v>0</v>
      </c>
      <c r="H21" s="128">
        <f>COUNTIF(Plan!F30:QT30,"f")+(COUNTIF(Plan!F30:QT30,"f2")/2)</f>
        <v>0</v>
      </c>
      <c r="I21" s="161">
        <f>COUNTIF(Plan!F30:QT30,"k")+(COUNTIF(Plan!F30:QT30,"k2")/2)</f>
        <v>0</v>
      </c>
      <c r="J21" s="128">
        <f>COUNTIF(Plan!F30:QT30,"a")</f>
        <v>0</v>
      </c>
      <c r="K21" s="334">
        <f t="shared" si="0"/>
        <v>0</v>
      </c>
      <c r="L21" s="340">
        <f>(SUMPRODUCT((Plan!$F$5:$NG$5=1)*(Plan!F30:NG30&gt;0)))-(SUMPRODUCT((Plan!$F$5:$NG$5=1)*((Plan!F30:NG30="u2")/2)))-(SUMPRODUCT((Plan!$F$5:$NG$5=1)*((Plan!F30:NG30="x2")/2)))-(SUMPRODUCT((Plan!$F$5:$NG$5=1)*((Plan!F30:NG30="k2")/2)))-(SUMPRODUCT((Plan!$F$5:$NG$5=1)*((Plan!F30:NG30="f2")/2)))</f>
        <v>0</v>
      </c>
      <c r="M21" s="199">
        <f>(SUMPRODUCT((Plan!$F$5:$NG$5=2)*(Plan!F30:NG30&gt;0)))-(SUMPRODUCT((Plan!$F$5:$NG$5=2)*((Plan!F30:NG30="u2")/2)))-(SUMPRODUCT((Plan!$F$5:$NG$5=2)*((Plan!F30:NG30="x2")/2)))-(SUMPRODUCT((Plan!$F$5:$NG$5=2)*((Plan!F30:NG30="k2")/2)))-(SUMPRODUCT((Plan!$F$5:$NG$5=2)*((Plan!F30:NG30="f2")/2)))</f>
        <v>0</v>
      </c>
      <c r="N21" s="200">
        <f>(SUMPRODUCT((Plan!$F$5:$NG$5=3)*(Plan!F30:NG30&gt;0)))-(SUMPRODUCT((Plan!$F$5:$NG$5=3)*((Plan!F30:NG30="u2")/2)))-(SUMPRODUCT((Plan!$F$5:$NG$5=3)*((Plan!F30:NG30="x2")/2)))-(SUMPRODUCT((Plan!$F$5:$NG$5=3)*((Plan!F30:NG30="k2")/2)))-(SUMPRODUCT((Plan!$F$5:$NG$5=3)*((Plan!F30:NG30="f2")/2)))</f>
        <v>0</v>
      </c>
      <c r="O21" s="199">
        <f>(SUMPRODUCT((Plan!$F$5:$NG$5=4)*(Plan!F30:NG30&gt;0)))-(SUMPRODUCT((Plan!$F$5:$NG$5=4)*((Plan!F30:NG30="u2")/2)))-(SUMPRODUCT((Plan!$F$5:$NG$5=4)*((Plan!F30:NG30="x2")/2)))-(SUMPRODUCT((Plan!$F$5:$NG$5=4)*((Plan!F30:NG30="k2")/2)))-(SUMPRODUCT((Plan!$F$5:$NG$5=4)*((Plan!F30:NG30="f2")/2)))</f>
        <v>0</v>
      </c>
      <c r="P21" s="200">
        <f>(SUMPRODUCT((Plan!$F$5:$NG$5=5)*(Plan!F30:NG30&gt;0)))-(SUMPRODUCT((Plan!$F$5:$NG$5=5)*((Plan!F30:NG30="u2")/2)))-(SUMPRODUCT((Plan!$F$5:$NG$5=5)*((Plan!F30:NG30="x2")/2)))-(SUMPRODUCT((Plan!$F$5:$NG$5=5)*((Plan!F30:NG30="k2")/2)))-(SUMPRODUCT((Plan!$F$5:$NG$5=5)*((Plan!F30:NG30="f2")/2)))</f>
        <v>0</v>
      </c>
      <c r="Q21" s="199">
        <f>(SUMPRODUCT((Plan!$F$5:$NG$5=6)*(Plan!F30:NG30&gt;0)))-(SUMPRODUCT((Plan!$F$5:$NG$5=6)*((Plan!F30:NG30="u2")/2)))-(SUMPRODUCT((Plan!$F$5:$NG$5=6)*((Plan!F30:NG30="x2")/2)))-(SUMPRODUCT((Plan!$F$5:$NG$5=6)*((Plan!F30:NG30="k2")/2)))-(SUMPRODUCT((Plan!$F$5:$NG$5=6)*((Plan!F30:NG30="f2")/2)))</f>
        <v>0</v>
      </c>
      <c r="R21" s="200">
        <f>(SUMPRODUCT((Plan!$F$5:$NG$5=7)*(Plan!F30:NG30&gt;0)))-(SUMPRODUCT((Plan!$F$5:$NG$5=7)*((Plan!F30:NG30="u2")/2)))-(SUMPRODUCT((Plan!$F$5:$NG$5=7)*((Plan!F30:NG30="x2")/2)))-(SUMPRODUCT((Plan!$F$5:$NG$5=7)*((Plan!F30:NG30="k2")/2)))-(SUMPRODUCT((Plan!$F$5:$NG$5=7)*((Plan!F30:NG30="f2")/2)))</f>
        <v>0</v>
      </c>
      <c r="S21" s="199">
        <f>(SUMPRODUCT((Plan!$F$5:$NG$5=8)*(Plan!F30:NG30&gt;0)))-(SUMPRODUCT((Plan!$F$5:$NG$5=8)*((Plan!F30:NG30="u2")/2)))-(SUMPRODUCT((Plan!$F$5:$NG$5=8)*((Plan!F30:NG30="x2")/2)))-(SUMPRODUCT((Plan!$F$5:$NG$5=8)*((Plan!F30:NG30="k2")/2)))-(SUMPRODUCT((Plan!$F$5:$NG$5=8)*((Plan!F30:NG30="f2")/2)))</f>
        <v>0</v>
      </c>
      <c r="T21" s="200">
        <f>(SUMPRODUCT((Plan!$F$5:$NG$5=9)*(Plan!F30:NG30&gt;0)))-(SUMPRODUCT((Plan!$F$5:$NG$5=9)*((Plan!F30:NG30="u2")/2)))-(SUMPRODUCT((Plan!$F$5:$NG$5=9)*((Plan!F30:NG30="x2")/2)))-(SUMPRODUCT((Plan!$F$5:$NG$5=9)*((Plan!F30:NG30="k2")/2)))-(SUMPRODUCT((Plan!$F$5:$NG$5=9)*((Plan!F30:NG30="f2")/2)))</f>
        <v>0</v>
      </c>
      <c r="U21" s="199">
        <f>(SUMPRODUCT((Plan!$F$5:$NG$5=10)*(Plan!F30:NG30&gt;0)))-(SUMPRODUCT((Plan!$F$5:$NG$5=10)*((Plan!F30:NG30="u2")/2)))-(SUMPRODUCT((Plan!$F$5:$NG$5=10)*((Plan!F30:NG30="x2")/2)))-(SUMPRODUCT((Plan!$F$5:$NG$5=10)*((Plan!F30:NG30="k2")/2)))-(SUMPRODUCT((Plan!$F$5:$NG$5=10)*((Plan!F30:NG30="f2")/2)))</f>
        <v>0</v>
      </c>
      <c r="V21" s="200">
        <f>(SUMPRODUCT((Plan!$F$5:$NG$5=11)*(Plan!F30:NG30&gt;0)))-(SUMPRODUCT((Plan!$F$5:$NG$5=11)*((Plan!F30:NG30="u2")/2)))-(SUMPRODUCT((Plan!$F$5:$NG$5=11)*((Plan!F30:NG30="x2")/2)))-(SUMPRODUCT((Plan!$F$5:$NG$5=11)*((Plan!F30:NG30="k2")/2)))-(SUMPRODUCT((Plan!$F$5:$NG$5=11)*((Plan!F30:NG30="f2")/2)))</f>
        <v>0</v>
      </c>
      <c r="W21" s="199">
        <f>(SUMPRODUCT((Plan!$F$5:$NG$5=12)*(Plan!F30:NG30&gt;0)))-(SUMPRODUCT((Plan!$F$5:$NG$5=12)*((Plan!F30:NG30="u2")/2)))-(SUMPRODUCT((Plan!$F$5:$NG$5=12)*((Plan!F30:NG30="x2")/2)))-(SUMPRODUCT((Plan!$F$5:$NG$5=12)*((Plan!F30:NG30="k2")/2)))-(SUMPRODUCT((Plan!$F$5:$NG$5=12)*((Plan!F30:NG30="f2")/2)))</f>
        <v>0</v>
      </c>
    </row>
    <row r="22" spans="2:23" ht="18" customHeight="1" x14ac:dyDescent="0.25">
      <c r="B22" s="21" t="str">
        <f>IF(Mitarbeiter!B23="","",Mitarbeiter!B23)</f>
        <v/>
      </c>
      <c r="C22" s="21" t="str">
        <f>IF(Mitarbeiter!C23="","",Mitarbeiter!C23)</f>
        <v/>
      </c>
      <c r="D22" s="21" t="str">
        <f>IF(Mitarbeiter!E23="","",Mitarbeiter!E23)</f>
        <v/>
      </c>
      <c r="E22" s="149">
        <f>Mitarbeiter!W23</f>
        <v>0</v>
      </c>
      <c r="F22" s="160">
        <f>COUNTIF(Plan!F31:QT31,"u")+(COUNTIF(Plan!F31:QT31,"u2")/2)+COUNTIF(Plan!F31:QT31,"s")+(COUNTIF(Plan!F31:QT31,"s2")/2)</f>
        <v>0</v>
      </c>
      <c r="G22" s="128">
        <f>COUNTIF(Plan!F31:QT31,"x")+(COUNTIF(Plan!F31:QT31,"x2")/2)+COUNTIF(Plan!F31:QT31,"az")+COUNTIF(Plan!F31:QT31,"fz")</f>
        <v>0</v>
      </c>
      <c r="H22" s="128">
        <f>COUNTIF(Plan!F31:QT31,"f")+(COUNTIF(Plan!F31:QT31,"f2")/2)</f>
        <v>0</v>
      </c>
      <c r="I22" s="161">
        <f>COUNTIF(Plan!F31:QT31,"k")+(COUNTIF(Plan!F31:QT31,"k2")/2)</f>
        <v>0</v>
      </c>
      <c r="J22" s="128">
        <f>COUNTIF(Plan!F31:QT31,"a")</f>
        <v>0</v>
      </c>
      <c r="K22" s="334">
        <f t="shared" si="0"/>
        <v>0</v>
      </c>
      <c r="L22" s="340">
        <f>(SUMPRODUCT((Plan!$F$5:$NG$5=1)*(Plan!F31:NG31&gt;0)))-(SUMPRODUCT((Plan!$F$5:$NG$5=1)*((Plan!F31:NG31="u2")/2)))-(SUMPRODUCT((Plan!$F$5:$NG$5=1)*((Plan!F31:NG31="x2")/2)))-(SUMPRODUCT((Plan!$F$5:$NG$5=1)*((Plan!F31:NG31="k2")/2)))-(SUMPRODUCT((Plan!$F$5:$NG$5=1)*((Plan!F31:NG31="f2")/2)))</f>
        <v>0</v>
      </c>
      <c r="M22" s="199">
        <f>(SUMPRODUCT((Plan!$F$5:$NG$5=2)*(Plan!F31:NG31&gt;0)))-(SUMPRODUCT((Plan!$F$5:$NG$5=2)*((Plan!F31:NG31="u2")/2)))-(SUMPRODUCT((Plan!$F$5:$NG$5=2)*((Plan!F31:NG31="x2")/2)))-(SUMPRODUCT((Plan!$F$5:$NG$5=2)*((Plan!F31:NG31="k2")/2)))-(SUMPRODUCT((Plan!$F$5:$NG$5=2)*((Plan!F31:NG31="f2")/2)))</f>
        <v>0</v>
      </c>
      <c r="N22" s="200">
        <f>(SUMPRODUCT((Plan!$F$5:$NG$5=3)*(Plan!F31:NG31&gt;0)))-(SUMPRODUCT((Plan!$F$5:$NG$5=3)*((Plan!F31:NG31="u2")/2)))-(SUMPRODUCT((Plan!$F$5:$NG$5=3)*((Plan!F31:NG31="x2")/2)))-(SUMPRODUCT((Plan!$F$5:$NG$5=3)*((Plan!F31:NG31="k2")/2)))-(SUMPRODUCT((Plan!$F$5:$NG$5=3)*((Plan!F31:NG31="f2")/2)))</f>
        <v>0</v>
      </c>
      <c r="O22" s="199">
        <f>(SUMPRODUCT((Plan!$F$5:$NG$5=4)*(Plan!F31:NG31&gt;0)))-(SUMPRODUCT((Plan!$F$5:$NG$5=4)*((Plan!F31:NG31="u2")/2)))-(SUMPRODUCT((Plan!$F$5:$NG$5=4)*((Plan!F31:NG31="x2")/2)))-(SUMPRODUCT((Plan!$F$5:$NG$5=4)*((Plan!F31:NG31="k2")/2)))-(SUMPRODUCT((Plan!$F$5:$NG$5=4)*((Plan!F31:NG31="f2")/2)))</f>
        <v>0</v>
      </c>
      <c r="P22" s="200">
        <f>(SUMPRODUCT((Plan!$F$5:$NG$5=5)*(Plan!F31:NG31&gt;0)))-(SUMPRODUCT((Plan!$F$5:$NG$5=5)*((Plan!F31:NG31="u2")/2)))-(SUMPRODUCT((Plan!$F$5:$NG$5=5)*((Plan!F31:NG31="x2")/2)))-(SUMPRODUCT((Plan!$F$5:$NG$5=5)*((Plan!F31:NG31="k2")/2)))-(SUMPRODUCT((Plan!$F$5:$NG$5=5)*((Plan!F31:NG31="f2")/2)))</f>
        <v>0</v>
      </c>
      <c r="Q22" s="199">
        <f>(SUMPRODUCT((Plan!$F$5:$NG$5=6)*(Plan!F31:NG31&gt;0)))-(SUMPRODUCT((Plan!$F$5:$NG$5=6)*((Plan!F31:NG31="u2")/2)))-(SUMPRODUCT((Plan!$F$5:$NG$5=6)*((Plan!F31:NG31="x2")/2)))-(SUMPRODUCT((Plan!$F$5:$NG$5=6)*((Plan!F31:NG31="k2")/2)))-(SUMPRODUCT((Plan!$F$5:$NG$5=6)*((Plan!F31:NG31="f2")/2)))</f>
        <v>0</v>
      </c>
      <c r="R22" s="200">
        <f>(SUMPRODUCT((Plan!$F$5:$NG$5=7)*(Plan!F31:NG31&gt;0)))-(SUMPRODUCT((Plan!$F$5:$NG$5=7)*((Plan!F31:NG31="u2")/2)))-(SUMPRODUCT((Plan!$F$5:$NG$5=7)*((Plan!F31:NG31="x2")/2)))-(SUMPRODUCT((Plan!$F$5:$NG$5=7)*((Plan!F31:NG31="k2")/2)))-(SUMPRODUCT((Plan!$F$5:$NG$5=7)*((Plan!F31:NG31="f2")/2)))</f>
        <v>0</v>
      </c>
      <c r="S22" s="199">
        <f>(SUMPRODUCT((Plan!$F$5:$NG$5=8)*(Plan!F31:NG31&gt;0)))-(SUMPRODUCT((Plan!$F$5:$NG$5=8)*((Plan!F31:NG31="u2")/2)))-(SUMPRODUCT((Plan!$F$5:$NG$5=8)*((Plan!F31:NG31="x2")/2)))-(SUMPRODUCT((Plan!$F$5:$NG$5=8)*((Plan!F31:NG31="k2")/2)))-(SUMPRODUCT((Plan!$F$5:$NG$5=8)*((Plan!F31:NG31="f2")/2)))</f>
        <v>0</v>
      </c>
      <c r="T22" s="200">
        <f>(SUMPRODUCT((Plan!$F$5:$NG$5=9)*(Plan!F31:NG31&gt;0)))-(SUMPRODUCT((Plan!$F$5:$NG$5=9)*((Plan!F31:NG31="u2")/2)))-(SUMPRODUCT((Plan!$F$5:$NG$5=9)*((Plan!F31:NG31="x2")/2)))-(SUMPRODUCT((Plan!$F$5:$NG$5=9)*((Plan!F31:NG31="k2")/2)))-(SUMPRODUCT((Plan!$F$5:$NG$5=9)*((Plan!F31:NG31="f2")/2)))</f>
        <v>0</v>
      </c>
      <c r="U22" s="199">
        <f>(SUMPRODUCT((Plan!$F$5:$NG$5=10)*(Plan!F31:NG31&gt;0)))-(SUMPRODUCT((Plan!$F$5:$NG$5=10)*((Plan!F31:NG31="u2")/2)))-(SUMPRODUCT((Plan!$F$5:$NG$5=10)*((Plan!F31:NG31="x2")/2)))-(SUMPRODUCT((Plan!$F$5:$NG$5=10)*((Plan!F31:NG31="k2")/2)))-(SUMPRODUCT((Plan!$F$5:$NG$5=10)*((Plan!F31:NG31="f2")/2)))</f>
        <v>0</v>
      </c>
      <c r="V22" s="200">
        <f>(SUMPRODUCT((Plan!$F$5:$NG$5=11)*(Plan!F31:NG31&gt;0)))-(SUMPRODUCT((Plan!$F$5:$NG$5=11)*((Plan!F31:NG31="u2")/2)))-(SUMPRODUCT((Plan!$F$5:$NG$5=11)*((Plan!F31:NG31="x2")/2)))-(SUMPRODUCT((Plan!$F$5:$NG$5=11)*((Plan!F31:NG31="k2")/2)))-(SUMPRODUCT((Plan!$F$5:$NG$5=11)*((Plan!F31:NG31="f2")/2)))</f>
        <v>0</v>
      </c>
      <c r="W22" s="199">
        <f>(SUMPRODUCT((Plan!$F$5:$NG$5=12)*(Plan!F31:NG31&gt;0)))-(SUMPRODUCT((Plan!$F$5:$NG$5=12)*((Plan!F31:NG31="u2")/2)))-(SUMPRODUCT((Plan!$F$5:$NG$5=12)*((Plan!F31:NG31="x2")/2)))-(SUMPRODUCT((Plan!$F$5:$NG$5=12)*((Plan!F31:NG31="k2")/2)))-(SUMPRODUCT((Plan!$F$5:$NG$5=12)*((Plan!F31:NG31="f2")/2)))</f>
        <v>0</v>
      </c>
    </row>
    <row r="23" spans="2:23" ht="18" customHeight="1" x14ac:dyDescent="0.25">
      <c r="B23" s="21" t="str">
        <f>IF(Mitarbeiter!B24="","",Mitarbeiter!B24)</f>
        <v/>
      </c>
      <c r="C23" s="21" t="str">
        <f>IF(Mitarbeiter!C24="","",Mitarbeiter!C24)</f>
        <v/>
      </c>
      <c r="D23" s="21" t="str">
        <f>IF(Mitarbeiter!E24="","",Mitarbeiter!E24)</f>
        <v/>
      </c>
      <c r="E23" s="149">
        <f>Mitarbeiter!W24</f>
        <v>0</v>
      </c>
      <c r="F23" s="160">
        <f>COUNTIF(Plan!F32:QT32,"u")+(COUNTIF(Plan!F32:QT32,"u2")/2)+COUNTIF(Plan!F32:QT32,"s")+(COUNTIF(Plan!F32:QT32,"s2")/2)</f>
        <v>0</v>
      </c>
      <c r="G23" s="128">
        <f>COUNTIF(Plan!F32:QT32,"x")+(COUNTIF(Plan!F32:QT32,"x2")/2)+COUNTIF(Plan!F32:QT32,"az")+COUNTIF(Plan!F32:QT32,"fz")</f>
        <v>0</v>
      </c>
      <c r="H23" s="128">
        <f>COUNTIF(Plan!F32:QT32,"f")+(COUNTIF(Plan!F32:QT32,"f2")/2)</f>
        <v>0</v>
      </c>
      <c r="I23" s="161">
        <f>COUNTIF(Plan!F32:QT32,"k")+(COUNTIF(Plan!F32:QT32,"k2")/2)</f>
        <v>0</v>
      </c>
      <c r="J23" s="128">
        <f>COUNTIF(Plan!F32:QT32,"a")</f>
        <v>0</v>
      </c>
      <c r="K23" s="334">
        <f t="shared" si="0"/>
        <v>0</v>
      </c>
      <c r="L23" s="340">
        <f>(SUMPRODUCT((Plan!$F$5:$NG$5=1)*(Plan!F32:NG32&gt;0)))-(SUMPRODUCT((Plan!$F$5:$NG$5=1)*((Plan!F32:NG32="u2")/2)))-(SUMPRODUCT((Plan!$F$5:$NG$5=1)*((Plan!F32:NG32="x2")/2)))-(SUMPRODUCT((Plan!$F$5:$NG$5=1)*((Plan!F32:NG32="k2")/2)))-(SUMPRODUCT((Plan!$F$5:$NG$5=1)*((Plan!F32:NG32="f2")/2)))</f>
        <v>0</v>
      </c>
      <c r="M23" s="199">
        <f>(SUMPRODUCT((Plan!$F$5:$NG$5=2)*(Plan!F32:NG32&gt;0)))-(SUMPRODUCT((Plan!$F$5:$NG$5=2)*((Plan!F32:NG32="u2")/2)))-(SUMPRODUCT((Plan!$F$5:$NG$5=2)*((Plan!F32:NG32="x2")/2)))-(SUMPRODUCT((Plan!$F$5:$NG$5=2)*((Plan!F32:NG32="k2")/2)))-(SUMPRODUCT((Plan!$F$5:$NG$5=2)*((Plan!F32:NG32="f2")/2)))</f>
        <v>0</v>
      </c>
      <c r="N23" s="200">
        <f>(SUMPRODUCT((Plan!$F$5:$NG$5=3)*(Plan!F32:NG32&gt;0)))-(SUMPRODUCT((Plan!$F$5:$NG$5=3)*((Plan!F32:NG32="u2")/2)))-(SUMPRODUCT((Plan!$F$5:$NG$5=3)*((Plan!F32:NG32="x2")/2)))-(SUMPRODUCT((Plan!$F$5:$NG$5=3)*((Plan!F32:NG32="k2")/2)))-(SUMPRODUCT((Plan!$F$5:$NG$5=3)*((Plan!F32:NG32="f2")/2)))</f>
        <v>0</v>
      </c>
      <c r="O23" s="199">
        <f>(SUMPRODUCT((Plan!$F$5:$NG$5=4)*(Plan!F32:NG32&gt;0)))-(SUMPRODUCT((Plan!$F$5:$NG$5=4)*((Plan!F32:NG32="u2")/2)))-(SUMPRODUCT((Plan!$F$5:$NG$5=4)*((Plan!F32:NG32="x2")/2)))-(SUMPRODUCT((Plan!$F$5:$NG$5=4)*((Plan!F32:NG32="k2")/2)))-(SUMPRODUCT((Plan!$F$5:$NG$5=4)*((Plan!F32:NG32="f2")/2)))</f>
        <v>0</v>
      </c>
      <c r="P23" s="200">
        <f>(SUMPRODUCT((Plan!$F$5:$NG$5=5)*(Plan!F32:NG32&gt;0)))-(SUMPRODUCT((Plan!$F$5:$NG$5=5)*((Plan!F32:NG32="u2")/2)))-(SUMPRODUCT((Plan!$F$5:$NG$5=5)*((Plan!F32:NG32="x2")/2)))-(SUMPRODUCT((Plan!$F$5:$NG$5=5)*((Plan!F32:NG32="k2")/2)))-(SUMPRODUCT((Plan!$F$5:$NG$5=5)*((Plan!F32:NG32="f2")/2)))</f>
        <v>0</v>
      </c>
      <c r="Q23" s="199">
        <f>(SUMPRODUCT((Plan!$F$5:$NG$5=6)*(Plan!F32:NG32&gt;0)))-(SUMPRODUCT((Plan!$F$5:$NG$5=6)*((Plan!F32:NG32="u2")/2)))-(SUMPRODUCT((Plan!$F$5:$NG$5=6)*((Plan!F32:NG32="x2")/2)))-(SUMPRODUCT((Plan!$F$5:$NG$5=6)*((Plan!F32:NG32="k2")/2)))-(SUMPRODUCT((Plan!$F$5:$NG$5=6)*((Plan!F32:NG32="f2")/2)))</f>
        <v>0</v>
      </c>
      <c r="R23" s="200">
        <f>(SUMPRODUCT((Plan!$F$5:$NG$5=7)*(Plan!F32:NG32&gt;0)))-(SUMPRODUCT((Plan!$F$5:$NG$5=7)*((Plan!F32:NG32="u2")/2)))-(SUMPRODUCT((Plan!$F$5:$NG$5=7)*((Plan!F32:NG32="x2")/2)))-(SUMPRODUCT((Plan!$F$5:$NG$5=7)*((Plan!F32:NG32="k2")/2)))-(SUMPRODUCT((Plan!$F$5:$NG$5=7)*((Plan!F32:NG32="f2")/2)))</f>
        <v>0</v>
      </c>
      <c r="S23" s="199">
        <f>(SUMPRODUCT((Plan!$F$5:$NG$5=8)*(Plan!F32:NG32&gt;0)))-(SUMPRODUCT((Plan!$F$5:$NG$5=8)*((Plan!F32:NG32="u2")/2)))-(SUMPRODUCT((Plan!$F$5:$NG$5=8)*((Plan!F32:NG32="x2")/2)))-(SUMPRODUCT((Plan!$F$5:$NG$5=8)*((Plan!F32:NG32="k2")/2)))-(SUMPRODUCT((Plan!$F$5:$NG$5=8)*((Plan!F32:NG32="f2")/2)))</f>
        <v>0</v>
      </c>
      <c r="T23" s="200">
        <f>(SUMPRODUCT((Plan!$F$5:$NG$5=9)*(Plan!F32:NG32&gt;0)))-(SUMPRODUCT((Plan!$F$5:$NG$5=9)*((Plan!F32:NG32="u2")/2)))-(SUMPRODUCT((Plan!$F$5:$NG$5=9)*((Plan!F32:NG32="x2")/2)))-(SUMPRODUCT((Plan!$F$5:$NG$5=9)*((Plan!F32:NG32="k2")/2)))-(SUMPRODUCT((Plan!$F$5:$NG$5=9)*((Plan!F32:NG32="f2")/2)))</f>
        <v>0</v>
      </c>
      <c r="U23" s="199">
        <f>(SUMPRODUCT((Plan!$F$5:$NG$5=10)*(Plan!F32:NG32&gt;0)))-(SUMPRODUCT((Plan!$F$5:$NG$5=10)*((Plan!F32:NG32="u2")/2)))-(SUMPRODUCT((Plan!$F$5:$NG$5=10)*((Plan!F32:NG32="x2")/2)))-(SUMPRODUCT((Plan!$F$5:$NG$5=10)*((Plan!F32:NG32="k2")/2)))-(SUMPRODUCT((Plan!$F$5:$NG$5=10)*((Plan!F32:NG32="f2")/2)))</f>
        <v>0</v>
      </c>
      <c r="V23" s="200">
        <f>(SUMPRODUCT((Plan!$F$5:$NG$5=11)*(Plan!F32:NG32&gt;0)))-(SUMPRODUCT((Plan!$F$5:$NG$5=11)*((Plan!F32:NG32="u2")/2)))-(SUMPRODUCT((Plan!$F$5:$NG$5=11)*((Plan!F32:NG32="x2")/2)))-(SUMPRODUCT((Plan!$F$5:$NG$5=11)*((Plan!F32:NG32="k2")/2)))-(SUMPRODUCT((Plan!$F$5:$NG$5=11)*((Plan!F32:NG32="f2")/2)))</f>
        <v>0</v>
      </c>
      <c r="W23" s="199">
        <f>(SUMPRODUCT((Plan!$F$5:$NG$5=12)*(Plan!F32:NG32&gt;0)))-(SUMPRODUCT((Plan!$F$5:$NG$5=12)*((Plan!F32:NG32="u2")/2)))-(SUMPRODUCT((Plan!$F$5:$NG$5=12)*((Plan!F32:NG32="x2")/2)))-(SUMPRODUCT((Plan!$F$5:$NG$5=12)*((Plan!F32:NG32="k2")/2)))-(SUMPRODUCT((Plan!$F$5:$NG$5=12)*((Plan!F32:NG32="f2")/2)))</f>
        <v>0</v>
      </c>
    </row>
    <row r="24" spans="2:23" ht="18" customHeight="1" x14ac:dyDescent="0.25">
      <c r="B24" s="21" t="str">
        <f>IF(Mitarbeiter!B25="","",Mitarbeiter!B25)</f>
        <v/>
      </c>
      <c r="C24" s="21" t="str">
        <f>IF(Mitarbeiter!C25="","",Mitarbeiter!C25)</f>
        <v/>
      </c>
      <c r="D24" s="21" t="str">
        <f>IF(Mitarbeiter!E25="","",Mitarbeiter!E25)</f>
        <v/>
      </c>
      <c r="E24" s="149">
        <f>Mitarbeiter!W25</f>
        <v>0</v>
      </c>
      <c r="F24" s="160">
        <f>COUNTIF(Plan!F33:QT33,"u")+(COUNTIF(Plan!F33:QT33,"u2")/2)+COUNTIF(Plan!F33:QT33,"s")+(COUNTIF(Plan!F33:QT33,"s2")/2)</f>
        <v>0</v>
      </c>
      <c r="G24" s="128">
        <f>COUNTIF(Plan!F33:QT33,"x")+(COUNTIF(Plan!F33:QT33,"x2")/2)+COUNTIF(Plan!F33:QT33,"az")+COUNTIF(Plan!F33:QT33,"fz")</f>
        <v>0</v>
      </c>
      <c r="H24" s="128">
        <f>COUNTIF(Plan!F33:QT33,"f")+(COUNTIF(Plan!F33:QT33,"f2")/2)</f>
        <v>0</v>
      </c>
      <c r="I24" s="161">
        <f>COUNTIF(Plan!F33:QT33,"k")+(COUNTIF(Plan!F33:QT33,"k2")/2)</f>
        <v>0</v>
      </c>
      <c r="J24" s="128">
        <f>COUNTIF(Plan!F33:QT33,"a")</f>
        <v>0</v>
      </c>
      <c r="K24" s="334">
        <f t="shared" si="0"/>
        <v>0</v>
      </c>
      <c r="L24" s="340">
        <f>(SUMPRODUCT((Plan!$F$5:$NG$5=1)*(Plan!F33:NG33&gt;0)))-(SUMPRODUCT((Plan!$F$5:$NG$5=1)*((Plan!F33:NG33="u2")/2)))-(SUMPRODUCT((Plan!$F$5:$NG$5=1)*((Plan!F33:NG33="x2")/2)))-(SUMPRODUCT((Plan!$F$5:$NG$5=1)*((Plan!F33:NG33="k2")/2)))-(SUMPRODUCT((Plan!$F$5:$NG$5=1)*((Plan!F33:NG33="f2")/2)))</f>
        <v>0</v>
      </c>
      <c r="M24" s="199">
        <f>(SUMPRODUCT((Plan!$F$5:$NG$5=2)*(Plan!F33:NG33&gt;0)))-(SUMPRODUCT((Plan!$F$5:$NG$5=2)*((Plan!F33:NG33="u2")/2)))-(SUMPRODUCT((Plan!$F$5:$NG$5=2)*((Plan!F33:NG33="x2")/2)))-(SUMPRODUCT((Plan!$F$5:$NG$5=2)*((Plan!F33:NG33="k2")/2)))-(SUMPRODUCT((Plan!$F$5:$NG$5=2)*((Plan!F33:NG33="f2")/2)))</f>
        <v>0</v>
      </c>
      <c r="N24" s="200">
        <f>(SUMPRODUCT((Plan!$F$5:$NG$5=3)*(Plan!F33:NG33&gt;0)))-(SUMPRODUCT((Plan!$F$5:$NG$5=3)*((Plan!F33:NG33="u2")/2)))-(SUMPRODUCT((Plan!$F$5:$NG$5=3)*((Plan!F33:NG33="x2")/2)))-(SUMPRODUCT((Plan!$F$5:$NG$5=3)*((Plan!F33:NG33="k2")/2)))-(SUMPRODUCT((Plan!$F$5:$NG$5=3)*((Plan!F33:NG33="f2")/2)))</f>
        <v>0</v>
      </c>
      <c r="O24" s="199">
        <f>(SUMPRODUCT((Plan!$F$5:$NG$5=4)*(Plan!F33:NG33&gt;0)))-(SUMPRODUCT((Plan!$F$5:$NG$5=4)*((Plan!F33:NG33="u2")/2)))-(SUMPRODUCT((Plan!$F$5:$NG$5=4)*((Plan!F33:NG33="x2")/2)))-(SUMPRODUCT((Plan!$F$5:$NG$5=4)*((Plan!F33:NG33="k2")/2)))-(SUMPRODUCT((Plan!$F$5:$NG$5=4)*((Plan!F33:NG33="f2")/2)))</f>
        <v>0</v>
      </c>
      <c r="P24" s="200">
        <f>(SUMPRODUCT((Plan!$F$5:$NG$5=5)*(Plan!F33:NG33&gt;0)))-(SUMPRODUCT((Plan!$F$5:$NG$5=5)*((Plan!F33:NG33="u2")/2)))-(SUMPRODUCT((Plan!$F$5:$NG$5=5)*((Plan!F33:NG33="x2")/2)))-(SUMPRODUCT((Plan!$F$5:$NG$5=5)*((Plan!F33:NG33="k2")/2)))-(SUMPRODUCT((Plan!$F$5:$NG$5=5)*((Plan!F33:NG33="f2")/2)))</f>
        <v>0</v>
      </c>
      <c r="Q24" s="199">
        <f>(SUMPRODUCT((Plan!$F$5:$NG$5=6)*(Plan!F33:NG33&gt;0)))-(SUMPRODUCT((Plan!$F$5:$NG$5=6)*((Plan!F33:NG33="u2")/2)))-(SUMPRODUCT((Plan!$F$5:$NG$5=6)*((Plan!F33:NG33="x2")/2)))-(SUMPRODUCT((Plan!$F$5:$NG$5=6)*((Plan!F33:NG33="k2")/2)))-(SUMPRODUCT((Plan!$F$5:$NG$5=6)*((Plan!F33:NG33="f2")/2)))</f>
        <v>0</v>
      </c>
      <c r="R24" s="200">
        <f>(SUMPRODUCT((Plan!$F$5:$NG$5=7)*(Plan!F33:NG33&gt;0)))-(SUMPRODUCT((Plan!$F$5:$NG$5=7)*((Plan!F33:NG33="u2")/2)))-(SUMPRODUCT((Plan!$F$5:$NG$5=7)*((Plan!F33:NG33="x2")/2)))-(SUMPRODUCT((Plan!$F$5:$NG$5=7)*((Plan!F33:NG33="k2")/2)))-(SUMPRODUCT((Plan!$F$5:$NG$5=7)*((Plan!F33:NG33="f2")/2)))</f>
        <v>0</v>
      </c>
      <c r="S24" s="199">
        <f>(SUMPRODUCT((Plan!$F$5:$NG$5=8)*(Plan!F33:NG33&gt;0)))-(SUMPRODUCT((Plan!$F$5:$NG$5=8)*((Plan!F33:NG33="u2")/2)))-(SUMPRODUCT((Plan!$F$5:$NG$5=8)*((Plan!F33:NG33="x2")/2)))-(SUMPRODUCT((Plan!$F$5:$NG$5=8)*((Plan!F33:NG33="k2")/2)))-(SUMPRODUCT((Plan!$F$5:$NG$5=8)*((Plan!F33:NG33="f2")/2)))</f>
        <v>0</v>
      </c>
      <c r="T24" s="200">
        <f>(SUMPRODUCT((Plan!$F$5:$NG$5=9)*(Plan!F33:NG33&gt;0)))-(SUMPRODUCT((Plan!$F$5:$NG$5=9)*((Plan!F33:NG33="u2")/2)))-(SUMPRODUCT((Plan!$F$5:$NG$5=9)*((Plan!F33:NG33="x2")/2)))-(SUMPRODUCT((Plan!$F$5:$NG$5=9)*((Plan!F33:NG33="k2")/2)))-(SUMPRODUCT((Plan!$F$5:$NG$5=9)*((Plan!F33:NG33="f2")/2)))</f>
        <v>0</v>
      </c>
      <c r="U24" s="199">
        <f>(SUMPRODUCT((Plan!$F$5:$NG$5=10)*(Plan!F33:NG33&gt;0)))-(SUMPRODUCT((Plan!$F$5:$NG$5=10)*((Plan!F33:NG33="u2")/2)))-(SUMPRODUCT((Plan!$F$5:$NG$5=10)*((Plan!F33:NG33="x2")/2)))-(SUMPRODUCT((Plan!$F$5:$NG$5=10)*((Plan!F33:NG33="k2")/2)))-(SUMPRODUCT((Plan!$F$5:$NG$5=10)*((Plan!F33:NG33="f2")/2)))</f>
        <v>0</v>
      </c>
      <c r="V24" s="200">
        <f>(SUMPRODUCT((Plan!$F$5:$NG$5=11)*(Plan!F33:NG33&gt;0)))-(SUMPRODUCT((Plan!$F$5:$NG$5=11)*((Plan!F33:NG33="u2")/2)))-(SUMPRODUCT((Plan!$F$5:$NG$5=11)*((Plan!F33:NG33="x2")/2)))-(SUMPRODUCT((Plan!$F$5:$NG$5=11)*((Plan!F33:NG33="k2")/2)))-(SUMPRODUCT((Plan!$F$5:$NG$5=11)*((Plan!F33:NG33="f2")/2)))</f>
        <v>0</v>
      </c>
      <c r="W24" s="199">
        <f>(SUMPRODUCT((Plan!$F$5:$NG$5=12)*(Plan!F33:NG33&gt;0)))-(SUMPRODUCT((Plan!$F$5:$NG$5=12)*((Plan!F33:NG33="u2")/2)))-(SUMPRODUCT((Plan!$F$5:$NG$5=12)*((Plan!F33:NG33="x2")/2)))-(SUMPRODUCT((Plan!$F$5:$NG$5=12)*((Plan!F33:NG33="k2")/2)))-(SUMPRODUCT((Plan!$F$5:$NG$5=12)*((Plan!F33:NG33="f2")/2)))</f>
        <v>0</v>
      </c>
    </row>
    <row r="25" spans="2:23" ht="18" customHeight="1" x14ac:dyDescent="0.25">
      <c r="B25" s="21" t="str">
        <f>IF(Mitarbeiter!B26="","",Mitarbeiter!B26)</f>
        <v/>
      </c>
      <c r="C25" s="21" t="str">
        <f>IF(Mitarbeiter!C26="","",Mitarbeiter!C26)</f>
        <v/>
      </c>
      <c r="D25" s="21" t="str">
        <f>IF(Mitarbeiter!E26="","",Mitarbeiter!E26)</f>
        <v/>
      </c>
      <c r="E25" s="149">
        <f>Mitarbeiter!W26</f>
        <v>0</v>
      </c>
      <c r="F25" s="160">
        <f>COUNTIF(Plan!F34:QT34,"u")+(COUNTIF(Plan!F34:QT34,"u2")/2)+COUNTIF(Plan!F34:QT34,"s")+(COUNTIF(Plan!F34:QT34,"s2")/2)</f>
        <v>0</v>
      </c>
      <c r="G25" s="128">
        <f>COUNTIF(Plan!F34:QT34,"x")+(COUNTIF(Plan!F34:QT34,"x2")/2)+COUNTIF(Plan!F34:QT34,"az")+COUNTIF(Plan!F34:QT34,"fz")</f>
        <v>0</v>
      </c>
      <c r="H25" s="128">
        <f>COUNTIF(Plan!F34:QT34,"f")+(COUNTIF(Plan!F34:QT34,"f2")/2)</f>
        <v>0</v>
      </c>
      <c r="I25" s="161">
        <f>COUNTIF(Plan!F34:QT34,"k")+(COUNTIF(Plan!F34:QT34,"k2")/2)</f>
        <v>0</v>
      </c>
      <c r="J25" s="128">
        <f>COUNTIF(Plan!F34:QT34,"a")</f>
        <v>0</v>
      </c>
      <c r="K25" s="334">
        <f t="shared" si="0"/>
        <v>0</v>
      </c>
      <c r="L25" s="340">
        <f>(SUMPRODUCT((Plan!$F$5:$NG$5=1)*(Plan!F34:NG34&gt;0)))-(SUMPRODUCT((Plan!$F$5:$NG$5=1)*((Plan!F34:NG34="u2")/2)))-(SUMPRODUCT((Plan!$F$5:$NG$5=1)*((Plan!F34:NG34="x2")/2)))-(SUMPRODUCT((Plan!$F$5:$NG$5=1)*((Plan!F34:NG34="k2")/2)))-(SUMPRODUCT((Plan!$F$5:$NG$5=1)*((Plan!F34:NG34="f2")/2)))</f>
        <v>0</v>
      </c>
      <c r="M25" s="199">
        <f>(SUMPRODUCT((Plan!$F$5:$NG$5=2)*(Plan!F34:NG34&gt;0)))-(SUMPRODUCT((Plan!$F$5:$NG$5=2)*((Plan!F34:NG34="u2")/2)))-(SUMPRODUCT((Plan!$F$5:$NG$5=2)*((Plan!F34:NG34="x2")/2)))-(SUMPRODUCT((Plan!$F$5:$NG$5=2)*((Plan!F34:NG34="k2")/2)))-(SUMPRODUCT((Plan!$F$5:$NG$5=2)*((Plan!F34:NG34="f2")/2)))</f>
        <v>0</v>
      </c>
      <c r="N25" s="200">
        <f>(SUMPRODUCT((Plan!$F$5:$NG$5=3)*(Plan!F34:NG34&gt;0)))-(SUMPRODUCT((Plan!$F$5:$NG$5=3)*((Plan!F34:NG34="u2")/2)))-(SUMPRODUCT((Plan!$F$5:$NG$5=3)*((Plan!F34:NG34="x2")/2)))-(SUMPRODUCT((Plan!$F$5:$NG$5=3)*((Plan!F34:NG34="k2")/2)))-(SUMPRODUCT((Plan!$F$5:$NG$5=3)*((Plan!F34:NG34="f2")/2)))</f>
        <v>0</v>
      </c>
      <c r="O25" s="199">
        <f>(SUMPRODUCT((Plan!$F$5:$NG$5=4)*(Plan!F34:NG34&gt;0)))-(SUMPRODUCT((Plan!$F$5:$NG$5=4)*((Plan!F34:NG34="u2")/2)))-(SUMPRODUCT((Plan!$F$5:$NG$5=4)*((Plan!F34:NG34="x2")/2)))-(SUMPRODUCT((Plan!$F$5:$NG$5=4)*((Plan!F34:NG34="k2")/2)))-(SUMPRODUCT((Plan!$F$5:$NG$5=4)*((Plan!F34:NG34="f2")/2)))</f>
        <v>0</v>
      </c>
      <c r="P25" s="200">
        <f>(SUMPRODUCT((Plan!$F$5:$NG$5=5)*(Plan!F34:NG34&gt;0)))-(SUMPRODUCT((Plan!$F$5:$NG$5=5)*((Plan!F34:NG34="u2")/2)))-(SUMPRODUCT((Plan!$F$5:$NG$5=5)*((Plan!F34:NG34="x2")/2)))-(SUMPRODUCT((Plan!$F$5:$NG$5=5)*((Plan!F34:NG34="k2")/2)))-(SUMPRODUCT((Plan!$F$5:$NG$5=5)*((Plan!F34:NG34="f2")/2)))</f>
        <v>0</v>
      </c>
      <c r="Q25" s="199">
        <f>(SUMPRODUCT((Plan!$F$5:$NG$5=6)*(Plan!F34:NG34&gt;0)))-(SUMPRODUCT((Plan!$F$5:$NG$5=6)*((Plan!F34:NG34="u2")/2)))-(SUMPRODUCT((Plan!$F$5:$NG$5=6)*((Plan!F34:NG34="x2")/2)))-(SUMPRODUCT((Plan!$F$5:$NG$5=6)*((Plan!F34:NG34="k2")/2)))-(SUMPRODUCT((Plan!$F$5:$NG$5=6)*((Plan!F34:NG34="f2")/2)))</f>
        <v>0</v>
      </c>
      <c r="R25" s="200">
        <f>(SUMPRODUCT((Plan!$F$5:$NG$5=7)*(Plan!F34:NG34&gt;0)))-(SUMPRODUCT((Plan!$F$5:$NG$5=7)*((Plan!F34:NG34="u2")/2)))-(SUMPRODUCT((Plan!$F$5:$NG$5=7)*((Plan!F34:NG34="x2")/2)))-(SUMPRODUCT((Plan!$F$5:$NG$5=7)*((Plan!F34:NG34="k2")/2)))-(SUMPRODUCT((Plan!$F$5:$NG$5=7)*((Plan!F34:NG34="f2")/2)))</f>
        <v>0</v>
      </c>
      <c r="S25" s="199">
        <f>(SUMPRODUCT((Plan!$F$5:$NG$5=8)*(Plan!F34:NG34&gt;0)))-(SUMPRODUCT((Plan!$F$5:$NG$5=8)*((Plan!F34:NG34="u2")/2)))-(SUMPRODUCT((Plan!$F$5:$NG$5=8)*((Plan!F34:NG34="x2")/2)))-(SUMPRODUCT((Plan!$F$5:$NG$5=8)*((Plan!F34:NG34="k2")/2)))-(SUMPRODUCT((Plan!$F$5:$NG$5=8)*((Plan!F34:NG34="f2")/2)))</f>
        <v>0</v>
      </c>
      <c r="T25" s="200">
        <f>(SUMPRODUCT((Plan!$F$5:$NG$5=9)*(Plan!F34:NG34&gt;0)))-(SUMPRODUCT((Plan!$F$5:$NG$5=9)*((Plan!F34:NG34="u2")/2)))-(SUMPRODUCT((Plan!$F$5:$NG$5=9)*((Plan!F34:NG34="x2")/2)))-(SUMPRODUCT((Plan!$F$5:$NG$5=9)*((Plan!F34:NG34="k2")/2)))-(SUMPRODUCT((Plan!$F$5:$NG$5=9)*((Plan!F34:NG34="f2")/2)))</f>
        <v>0</v>
      </c>
      <c r="U25" s="199">
        <f>(SUMPRODUCT((Plan!$F$5:$NG$5=10)*(Plan!F34:NG34&gt;0)))-(SUMPRODUCT((Plan!$F$5:$NG$5=10)*((Plan!F34:NG34="u2")/2)))-(SUMPRODUCT((Plan!$F$5:$NG$5=10)*((Plan!F34:NG34="x2")/2)))-(SUMPRODUCT((Plan!$F$5:$NG$5=10)*((Plan!F34:NG34="k2")/2)))-(SUMPRODUCT((Plan!$F$5:$NG$5=10)*((Plan!F34:NG34="f2")/2)))</f>
        <v>0</v>
      </c>
      <c r="V25" s="200">
        <f>(SUMPRODUCT((Plan!$F$5:$NG$5=11)*(Plan!F34:NG34&gt;0)))-(SUMPRODUCT((Plan!$F$5:$NG$5=11)*((Plan!F34:NG34="u2")/2)))-(SUMPRODUCT((Plan!$F$5:$NG$5=11)*((Plan!F34:NG34="x2")/2)))-(SUMPRODUCT((Plan!$F$5:$NG$5=11)*((Plan!F34:NG34="k2")/2)))-(SUMPRODUCT((Plan!$F$5:$NG$5=11)*((Plan!F34:NG34="f2")/2)))</f>
        <v>0</v>
      </c>
      <c r="W25" s="199">
        <f>(SUMPRODUCT((Plan!$F$5:$NG$5=12)*(Plan!F34:NG34&gt;0)))-(SUMPRODUCT((Plan!$F$5:$NG$5=12)*((Plan!F34:NG34="u2")/2)))-(SUMPRODUCT((Plan!$F$5:$NG$5=12)*((Plan!F34:NG34="x2")/2)))-(SUMPRODUCT((Plan!$F$5:$NG$5=12)*((Plan!F34:NG34="k2")/2)))-(SUMPRODUCT((Plan!$F$5:$NG$5=12)*((Plan!F34:NG34="f2")/2)))</f>
        <v>0</v>
      </c>
    </row>
    <row r="26" spans="2:23" ht="18" customHeight="1" x14ac:dyDescent="0.25">
      <c r="B26" s="21" t="str">
        <f>IF(Mitarbeiter!B27="","",Mitarbeiter!B27)</f>
        <v/>
      </c>
      <c r="C26" s="21" t="str">
        <f>IF(Mitarbeiter!C27="","",Mitarbeiter!C27)</f>
        <v/>
      </c>
      <c r="D26" s="21" t="str">
        <f>IF(Mitarbeiter!E27="","",Mitarbeiter!E27)</f>
        <v/>
      </c>
      <c r="E26" s="149">
        <f>Mitarbeiter!W27</f>
        <v>0</v>
      </c>
      <c r="F26" s="160">
        <f>COUNTIF(Plan!F35:QT35,"u")+(COUNTIF(Plan!F35:QT35,"u2")/2)+COUNTIF(Plan!F35:QT35,"s")+(COUNTIF(Plan!F35:QT35,"s2")/2)</f>
        <v>0</v>
      </c>
      <c r="G26" s="128">
        <f>COUNTIF(Plan!F35:QT35,"x")+(COUNTIF(Plan!F35:QT35,"x2")/2)+COUNTIF(Plan!F35:QT35,"az")+COUNTIF(Plan!F35:QT35,"fz")</f>
        <v>0</v>
      </c>
      <c r="H26" s="128">
        <f>COUNTIF(Plan!F35:QT35,"f")+(COUNTIF(Plan!F35:QT35,"f2")/2)</f>
        <v>0</v>
      </c>
      <c r="I26" s="161">
        <f>COUNTIF(Plan!F35:QT35,"k")+(COUNTIF(Plan!F35:QT35,"k2")/2)</f>
        <v>0</v>
      </c>
      <c r="J26" s="128">
        <f>COUNTIF(Plan!F35:QT35,"a")</f>
        <v>0</v>
      </c>
      <c r="K26" s="334">
        <f t="shared" si="0"/>
        <v>0</v>
      </c>
      <c r="L26" s="340">
        <f>(SUMPRODUCT((Plan!$F$5:$NG$5=1)*(Plan!F35:NG35&gt;0)))-(SUMPRODUCT((Plan!$F$5:$NG$5=1)*((Plan!F35:NG35="u2")/2)))-(SUMPRODUCT((Plan!$F$5:$NG$5=1)*((Plan!F35:NG35="x2")/2)))-(SUMPRODUCT((Plan!$F$5:$NG$5=1)*((Plan!F35:NG35="k2")/2)))-(SUMPRODUCT((Plan!$F$5:$NG$5=1)*((Plan!F35:NG35="f2")/2)))</f>
        <v>0</v>
      </c>
      <c r="M26" s="199">
        <f>(SUMPRODUCT((Plan!$F$5:$NG$5=2)*(Plan!F35:NG35&gt;0)))-(SUMPRODUCT((Plan!$F$5:$NG$5=2)*((Plan!F35:NG35="u2")/2)))-(SUMPRODUCT((Plan!$F$5:$NG$5=2)*((Plan!F35:NG35="x2")/2)))-(SUMPRODUCT((Plan!$F$5:$NG$5=2)*((Plan!F35:NG35="k2")/2)))-(SUMPRODUCT((Plan!$F$5:$NG$5=2)*((Plan!F35:NG35="f2")/2)))</f>
        <v>0</v>
      </c>
      <c r="N26" s="200">
        <f>(SUMPRODUCT((Plan!$F$5:$NG$5=3)*(Plan!F35:NG35&gt;0)))-(SUMPRODUCT((Plan!$F$5:$NG$5=3)*((Plan!F35:NG35="u2")/2)))-(SUMPRODUCT((Plan!$F$5:$NG$5=3)*((Plan!F35:NG35="x2")/2)))-(SUMPRODUCT((Plan!$F$5:$NG$5=3)*((Plan!F35:NG35="k2")/2)))-(SUMPRODUCT((Plan!$F$5:$NG$5=3)*((Plan!F35:NG35="f2")/2)))</f>
        <v>0</v>
      </c>
      <c r="O26" s="199">
        <f>(SUMPRODUCT((Plan!$F$5:$NG$5=4)*(Plan!F35:NG35&gt;0)))-(SUMPRODUCT((Plan!$F$5:$NG$5=4)*((Plan!F35:NG35="u2")/2)))-(SUMPRODUCT((Plan!$F$5:$NG$5=4)*((Plan!F35:NG35="x2")/2)))-(SUMPRODUCT((Plan!$F$5:$NG$5=4)*((Plan!F35:NG35="k2")/2)))-(SUMPRODUCT((Plan!$F$5:$NG$5=4)*((Plan!F35:NG35="f2")/2)))</f>
        <v>0</v>
      </c>
      <c r="P26" s="200">
        <f>(SUMPRODUCT((Plan!$F$5:$NG$5=5)*(Plan!F35:NG35&gt;0)))-(SUMPRODUCT((Plan!$F$5:$NG$5=5)*((Plan!F35:NG35="u2")/2)))-(SUMPRODUCT((Plan!$F$5:$NG$5=5)*((Plan!F35:NG35="x2")/2)))-(SUMPRODUCT((Plan!$F$5:$NG$5=5)*((Plan!F35:NG35="k2")/2)))-(SUMPRODUCT((Plan!$F$5:$NG$5=5)*((Plan!F35:NG35="f2")/2)))</f>
        <v>0</v>
      </c>
      <c r="Q26" s="199">
        <f>(SUMPRODUCT((Plan!$F$5:$NG$5=6)*(Plan!F35:NG35&gt;0)))-(SUMPRODUCT((Plan!$F$5:$NG$5=6)*((Plan!F35:NG35="u2")/2)))-(SUMPRODUCT((Plan!$F$5:$NG$5=6)*((Plan!F35:NG35="x2")/2)))-(SUMPRODUCT((Plan!$F$5:$NG$5=6)*((Plan!F35:NG35="k2")/2)))-(SUMPRODUCT((Plan!$F$5:$NG$5=6)*((Plan!F35:NG35="f2")/2)))</f>
        <v>0</v>
      </c>
      <c r="R26" s="200">
        <f>(SUMPRODUCT((Plan!$F$5:$NG$5=7)*(Plan!F35:NG35&gt;0)))-(SUMPRODUCT((Plan!$F$5:$NG$5=7)*((Plan!F35:NG35="u2")/2)))-(SUMPRODUCT((Plan!$F$5:$NG$5=7)*((Plan!F35:NG35="x2")/2)))-(SUMPRODUCT((Plan!$F$5:$NG$5=7)*((Plan!F35:NG35="k2")/2)))-(SUMPRODUCT((Plan!$F$5:$NG$5=7)*((Plan!F35:NG35="f2")/2)))</f>
        <v>0</v>
      </c>
      <c r="S26" s="199">
        <f>(SUMPRODUCT((Plan!$F$5:$NG$5=8)*(Plan!F35:NG35&gt;0)))-(SUMPRODUCT((Plan!$F$5:$NG$5=8)*((Plan!F35:NG35="u2")/2)))-(SUMPRODUCT((Plan!$F$5:$NG$5=8)*((Plan!F35:NG35="x2")/2)))-(SUMPRODUCT((Plan!$F$5:$NG$5=8)*((Plan!F35:NG35="k2")/2)))-(SUMPRODUCT((Plan!$F$5:$NG$5=8)*((Plan!F35:NG35="f2")/2)))</f>
        <v>0</v>
      </c>
      <c r="T26" s="200">
        <f>(SUMPRODUCT((Plan!$F$5:$NG$5=9)*(Plan!F35:NG35&gt;0)))-(SUMPRODUCT((Plan!$F$5:$NG$5=9)*((Plan!F35:NG35="u2")/2)))-(SUMPRODUCT((Plan!$F$5:$NG$5=9)*((Plan!F35:NG35="x2")/2)))-(SUMPRODUCT((Plan!$F$5:$NG$5=9)*((Plan!F35:NG35="k2")/2)))-(SUMPRODUCT((Plan!$F$5:$NG$5=9)*((Plan!F35:NG35="f2")/2)))</f>
        <v>0</v>
      </c>
      <c r="U26" s="199">
        <f>(SUMPRODUCT((Plan!$F$5:$NG$5=10)*(Plan!F35:NG35&gt;0)))-(SUMPRODUCT((Plan!$F$5:$NG$5=10)*((Plan!F35:NG35="u2")/2)))-(SUMPRODUCT((Plan!$F$5:$NG$5=10)*((Plan!F35:NG35="x2")/2)))-(SUMPRODUCT((Plan!$F$5:$NG$5=10)*((Plan!F35:NG35="k2")/2)))-(SUMPRODUCT((Plan!$F$5:$NG$5=10)*((Plan!F35:NG35="f2")/2)))</f>
        <v>0</v>
      </c>
      <c r="V26" s="200">
        <f>(SUMPRODUCT((Plan!$F$5:$NG$5=11)*(Plan!F35:NG35&gt;0)))-(SUMPRODUCT((Plan!$F$5:$NG$5=11)*((Plan!F35:NG35="u2")/2)))-(SUMPRODUCT((Plan!$F$5:$NG$5=11)*((Plan!F35:NG35="x2")/2)))-(SUMPRODUCT((Plan!$F$5:$NG$5=11)*((Plan!F35:NG35="k2")/2)))-(SUMPRODUCT((Plan!$F$5:$NG$5=11)*((Plan!F35:NG35="f2")/2)))</f>
        <v>0</v>
      </c>
      <c r="W26" s="199">
        <f>(SUMPRODUCT((Plan!$F$5:$NG$5=12)*(Plan!F35:NG35&gt;0)))-(SUMPRODUCT((Plan!$F$5:$NG$5=12)*((Plan!F35:NG35="u2")/2)))-(SUMPRODUCT((Plan!$F$5:$NG$5=12)*((Plan!F35:NG35="x2")/2)))-(SUMPRODUCT((Plan!$F$5:$NG$5=12)*((Plan!F35:NG35="k2")/2)))-(SUMPRODUCT((Plan!$F$5:$NG$5=12)*((Plan!F35:NG35="f2")/2)))</f>
        <v>0</v>
      </c>
    </row>
    <row r="27" spans="2:23" ht="18" customHeight="1" x14ac:dyDescent="0.25">
      <c r="B27" s="21" t="str">
        <f>IF(Mitarbeiter!B28="","",Mitarbeiter!B28)</f>
        <v/>
      </c>
      <c r="C27" s="21" t="str">
        <f>IF(Mitarbeiter!C28="","",Mitarbeiter!C28)</f>
        <v/>
      </c>
      <c r="D27" s="21" t="str">
        <f>IF(Mitarbeiter!E28="","",Mitarbeiter!E28)</f>
        <v/>
      </c>
      <c r="E27" s="149">
        <f>Mitarbeiter!W28</f>
        <v>0</v>
      </c>
      <c r="F27" s="160">
        <f>COUNTIF(Plan!F36:QT36,"u")+(COUNTIF(Plan!F36:QT36,"u2")/2)+COUNTIF(Plan!F36:QT36,"s")+(COUNTIF(Plan!F36:QT36,"s2")/2)</f>
        <v>0</v>
      </c>
      <c r="G27" s="128">
        <f>COUNTIF(Plan!F36:QT36,"x")+(COUNTIF(Plan!F36:QT36,"x2")/2)+COUNTIF(Plan!F36:QT36,"az")+COUNTIF(Plan!F36:QT36,"fz")</f>
        <v>0</v>
      </c>
      <c r="H27" s="128">
        <f>COUNTIF(Plan!F36:QT36,"f")+(COUNTIF(Plan!F36:QT36,"f2")/2)</f>
        <v>0</v>
      </c>
      <c r="I27" s="161">
        <f>COUNTIF(Plan!F36:QT36,"k")+(COUNTIF(Plan!F36:QT36,"k2")/2)</f>
        <v>0</v>
      </c>
      <c r="J27" s="128">
        <f>COUNTIF(Plan!F36:QT36,"a")</f>
        <v>0</v>
      </c>
      <c r="K27" s="334">
        <f t="shared" si="0"/>
        <v>0</v>
      </c>
      <c r="L27" s="340">
        <f>(SUMPRODUCT((Plan!$F$5:$NG$5=1)*(Plan!F36:NG36&gt;0)))-(SUMPRODUCT((Plan!$F$5:$NG$5=1)*((Plan!F36:NG36="u2")/2)))-(SUMPRODUCT((Plan!$F$5:$NG$5=1)*((Plan!F36:NG36="x2")/2)))-(SUMPRODUCT((Plan!$F$5:$NG$5=1)*((Plan!F36:NG36="k2")/2)))-(SUMPRODUCT((Plan!$F$5:$NG$5=1)*((Plan!F36:NG36="f2")/2)))</f>
        <v>0</v>
      </c>
      <c r="M27" s="199">
        <f>(SUMPRODUCT((Plan!$F$5:$NG$5=2)*(Plan!F36:NG36&gt;0)))-(SUMPRODUCT((Plan!$F$5:$NG$5=2)*((Plan!F36:NG36="u2")/2)))-(SUMPRODUCT((Plan!$F$5:$NG$5=2)*((Plan!F36:NG36="x2")/2)))-(SUMPRODUCT((Plan!$F$5:$NG$5=2)*((Plan!F36:NG36="k2")/2)))-(SUMPRODUCT((Plan!$F$5:$NG$5=2)*((Plan!F36:NG36="f2")/2)))</f>
        <v>0</v>
      </c>
      <c r="N27" s="200">
        <f>(SUMPRODUCT((Plan!$F$5:$NG$5=3)*(Plan!F36:NG36&gt;0)))-(SUMPRODUCT((Plan!$F$5:$NG$5=3)*((Plan!F36:NG36="u2")/2)))-(SUMPRODUCT((Plan!$F$5:$NG$5=3)*((Plan!F36:NG36="x2")/2)))-(SUMPRODUCT((Plan!$F$5:$NG$5=3)*((Plan!F36:NG36="k2")/2)))-(SUMPRODUCT((Plan!$F$5:$NG$5=3)*((Plan!F36:NG36="f2")/2)))</f>
        <v>0</v>
      </c>
      <c r="O27" s="199">
        <f>(SUMPRODUCT((Plan!$F$5:$NG$5=4)*(Plan!F36:NG36&gt;0)))-(SUMPRODUCT((Plan!$F$5:$NG$5=4)*((Plan!F36:NG36="u2")/2)))-(SUMPRODUCT((Plan!$F$5:$NG$5=4)*((Plan!F36:NG36="x2")/2)))-(SUMPRODUCT((Plan!$F$5:$NG$5=4)*((Plan!F36:NG36="k2")/2)))-(SUMPRODUCT((Plan!$F$5:$NG$5=4)*((Plan!F36:NG36="f2")/2)))</f>
        <v>0</v>
      </c>
      <c r="P27" s="200">
        <f>(SUMPRODUCT((Plan!$F$5:$NG$5=5)*(Plan!F36:NG36&gt;0)))-(SUMPRODUCT((Plan!$F$5:$NG$5=5)*((Plan!F36:NG36="u2")/2)))-(SUMPRODUCT((Plan!$F$5:$NG$5=5)*((Plan!F36:NG36="x2")/2)))-(SUMPRODUCT((Plan!$F$5:$NG$5=5)*((Plan!F36:NG36="k2")/2)))-(SUMPRODUCT((Plan!$F$5:$NG$5=5)*((Plan!F36:NG36="f2")/2)))</f>
        <v>0</v>
      </c>
      <c r="Q27" s="199">
        <f>(SUMPRODUCT((Plan!$F$5:$NG$5=6)*(Plan!F36:NG36&gt;0)))-(SUMPRODUCT((Plan!$F$5:$NG$5=6)*((Plan!F36:NG36="u2")/2)))-(SUMPRODUCT((Plan!$F$5:$NG$5=6)*((Plan!F36:NG36="x2")/2)))-(SUMPRODUCT((Plan!$F$5:$NG$5=6)*((Plan!F36:NG36="k2")/2)))-(SUMPRODUCT((Plan!$F$5:$NG$5=6)*((Plan!F36:NG36="f2")/2)))</f>
        <v>0</v>
      </c>
      <c r="R27" s="200">
        <f>(SUMPRODUCT((Plan!$F$5:$NG$5=7)*(Plan!F36:NG36&gt;0)))-(SUMPRODUCT((Plan!$F$5:$NG$5=7)*((Plan!F36:NG36="u2")/2)))-(SUMPRODUCT((Plan!$F$5:$NG$5=7)*((Plan!F36:NG36="x2")/2)))-(SUMPRODUCT((Plan!$F$5:$NG$5=7)*((Plan!F36:NG36="k2")/2)))-(SUMPRODUCT((Plan!$F$5:$NG$5=7)*((Plan!F36:NG36="f2")/2)))</f>
        <v>0</v>
      </c>
      <c r="S27" s="199">
        <f>(SUMPRODUCT((Plan!$F$5:$NG$5=8)*(Plan!F36:NG36&gt;0)))-(SUMPRODUCT((Plan!$F$5:$NG$5=8)*((Plan!F36:NG36="u2")/2)))-(SUMPRODUCT((Plan!$F$5:$NG$5=8)*((Plan!F36:NG36="x2")/2)))-(SUMPRODUCT((Plan!$F$5:$NG$5=8)*((Plan!F36:NG36="k2")/2)))-(SUMPRODUCT((Plan!$F$5:$NG$5=8)*((Plan!F36:NG36="f2")/2)))</f>
        <v>0</v>
      </c>
      <c r="T27" s="200">
        <f>(SUMPRODUCT((Plan!$F$5:$NG$5=9)*(Plan!F36:NG36&gt;0)))-(SUMPRODUCT((Plan!$F$5:$NG$5=9)*((Plan!F36:NG36="u2")/2)))-(SUMPRODUCT((Plan!$F$5:$NG$5=9)*((Plan!F36:NG36="x2")/2)))-(SUMPRODUCT((Plan!$F$5:$NG$5=9)*((Plan!F36:NG36="k2")/2)))-(SUMPRODUCT((Plan!$F$5:$NG$5=9)*((Plan!F36:NG36="f2")/2)))</f>
        <v>0</v>
      </c>
      <c r="U27" s="199">
        <f>(SUMPRODUCT((Plan!$F$5:$NG$5=10)*(Plan!F36:NG36&gt;0)))-(SUMPRODUCT((Plan!$F$5:$NG$5=10)*((Plan!F36:NG36="u2")/2)))-(SUMPRODUCT((Plan!$F$5:$NG$5=10)*((Plan!F36:NG36="x2")/2)))-(SUMPRODUCT((Plan!$F$5:$NG$5=10)*((Plan!F36:NG36="k2")/2)))-(SUMPRODUCT((Plan!$F$5:$NG$5=10)*((Plan!F36:NG36="f2")/2)))</f>
        <v>0</v>
      </c>
      <c r="V27" s="200">
        <f>(SUMPRODUCT((Plan!$F$5:$NG$5=11)*(Plan!F36:NG36&gt;0)))-(SUMPRODUCT((Plan!$F$5:$NG$5=11)*((Plan!F36:NG36="u2")/2)))-(SUMPRODUCT((Plan!$F$5:$NG$5=11)*((Plan!F36:NG36="x2")/2)))-(SUMPRODUCT((Plan!$F$5:$NG$5=11)*((Plan!F36:NG36="k2")/2)))-(SUMPRODUCT((Plan!$F$5:$NG$5=11)*((Plan!F36:NG36="f2")/2)))</f>
        <v>0</v>
      </c>
      <c r="W27" s="199">
        <f>(SUMPRODUCT((Plan!$F$5:$NG$5=12)*(Plan!F36:NG36&gt;0)))-(SUMPRODUCT((Plan!$F$5:$NG$5=12)*((Plan!F36:NG36="u2")/2)))-(SUMPRODUCT((Plan!$F$5:$NG$5=12)*((Plan!F36:NG36="x2")/2)))-(SUMPRODUCT((Plan!$F$5:$NG$5=12)*((Plan!F36:NG36="k2")/2)))-(SUMPRODUCT((Plan!$F$5:$NG$5=12)*((Plan!F36:NG36="f2")/2)))</f>
        <v>0</v>
      </c>
    </row>
    <row r="28" spans="2:23" ht="18" customHeight="1" x14ac:dyDescent="0.25">
      <c r="B28" s="21" t="str">
        <f>IF(Mitarbeiter!B29="","",Mitarbeiter!B29)</f>
        <v/>
      </c>
      <c r="C28" s="21" t="str">
        <f>IF(Mitarbeiter!C29="","",Mitarbeiter!C29)</f>
        <v/>
      </c>
      <c r="D28" s="21" t="str">
        <f>IF(Mitarbeiter!E29="","",Mitarbeiter!E29)</f>
        <v/>
      </c>
      <c r="E28" s="149">
        <f>Mitarbeiter!W29</f>
        <v>0</v>
      </c>
      <c r="F28" s="160">
        <f>COUNTIF(Plan!F37:QT37,"u")+(COUNTIF(Plan!F37:QT37,"u2")/2)+COUNTIF(Plan!F37:QT37,"s")+(COUNTIF(Plan!F37:QT37,"s2")/2)</f>
        <v>0</v>
      </c>
      <c r="G28" s="128">
        <f>COUNTIF(Plan!F37:QT37,"x")+(COUNTIF(Plan!F37:QT37,"x2")/2)+COUNTIF(Plan!F37:QT37,"az")+COUNTIF(Plan!F37:QT37,"fz")</f>
        <v>0</v>
      </c>
      <c r="H28" s="128">
        <f>COUNTIF(Plan!F37:QT37,"f")+(COUNTIF(Plan!F37:QT37,"f2")/2)</f>
        <v>0</v>
      </c>
      <c r="I28" s="161">
        <f>COUNTIF(Plan!F37:QT37,"k")+(COUNTIF(Plan!F37:QT37,"k2")/2)</f>
        <v>0</v>
      </c>
      <c r="J28" s="128">
        <f>COUNTIF(Plan!F37:QT37,"a")</f>
        <v>0</v>
      </c>
      <c r="K28" s="334">
        <f t="shared" si="0"/>
        <v>0</v>
      </c>
      <c r="L28" s="340">
        <f>(SUMPRODUCT((Plan!$F$5:$NG$5=1)*(Plan!F37:NG37&gt;0)))-(SUMPRODUCT((Plan!$F$5:$NG$5=1)*((Plan!F37:NG37="u2")/2)))-(SUMPRODUCT((Plan!$F$5:$NG$5=1)*((Plan!F37:NG37="x2")/2)))-(SUMPRODUCT((Plan!$F$5:$NG$5=1)*((Plan!F37:NG37="k2")/2)))-(SUMPRODUCT((Plan!$F$5:$NG$5=1)*((Plan!F37:NG37="f2")/2)))</f>
        <v>0</v>
      </c>
      <c r="M28" s="199">
        <f>(SUMPRODUCT((Plan!$F$5:$NG$5=2)*(Plan!F37:NG37&gt;0)))-(SUMPRODUCT((Plan!$F$5:$NG$5=2)*((Plan!F37:NG37="u2")/2)))-(SUMPRODUCT((Plan!$F$5:$NG$5=2)*((Plan!F37:NG37="x2")/2)))-(SUMPRODUCT((Plan!$F$5:$NG$5=2)*((Plan!F37:NG37="k2")/2)))-(SUMPRODUCT((Plan!$F$5:$NG$5=2)*((Plan!F37:NG37="f2")/2)))</f>
        <v>0</v>
      </c>
      <c r="N28" s="200">
        <f>(SUMPRODUCT((Plan!$F$5:$NG$5=3)*(Plan!F37:NG37&gt;0)))-(SUMPRODUCT((Plan!$F$5:$NG$5=3)*((Plan!F37:NG37="u2")/2)))-(SUMPRODUCT((Plan!$F$5:$NG$5=3)*((Plan!F37:NG37="x2")/2)))-(SUMPRODUCT((Plan!$F$5:$NG$5=3)*((Plan!F37:NG37="k2")/2)))-(SUMPRODUCT((Plan!$F$5:$NG$5=3)*((Plan!F37:NG37="f2")/2)))</f>
        <v>0</v>
      </c>
      <c r="O28" s="199">
        <f>(SUMPRODUCT((Plan!$F$5:$NG$5=4)*(Plan!F37:NG37&gt;0)))-(SUMPRODUCT((Plan!$F$5:$NG$5=4)*((Plan!F37:NG37="u2")/2)))-(SUMPRODUCT((Plan!$F$5:$NG$5=4)*((Plan!F37:NG37="x2")/2)))-(SUMPRODUCT((Plan!$F$5:$NG$5=4)*((Plan!F37:NG37="k2")/2)))-(SUMPRODUCT((Plan!$F$5:$NG$5=4)*((Plan!F37:NG37="f2")/2)))</f>
        <v>0</v>
      </c>
      <c r="P28" s="200">
        <f>(SUMPRODUCT((Plan!$F$5:$NG$5=5)*(Plan!F37:NG37&gt;0)))-(SUMPRODUCT((Plan!$F$5:$NG$5=5)*((Plan!F37:NG37="u2")/2)))-(SUMPRODUCT((Plan!$F$5:$NG$5=5)*((Plan!F37:NG37="x2")/2)))-(SUMPRODUCT((Plan!$F$5:$NG$5=5)*((Plan!F37:NG37="k2")/2)))-(SUMPRODUCT((Plan!$F$5:$NG$5=5)*((Plan!F37:NG37="f2")/2)))</f>
        <v>0</v>
      </c>
      <c r="Q28" s="199">
        <f>(SUMPRODUCT((Plan!$F$5:$NG$5=6)*(Plan!F37:NG37&gt;0)))-(SUMPRODUCT((Plan!$F$5:$NG$5=6)*((Plan!F37:NG37="u2")/2)))-(SUMPRODUCT((Plan!$F$5:$NG$5=6)*((Plan!F37:NG37="x2")/2)))-(SUMPRODUCT((Plan!$F$5:$NG$5=6)*((Plan!F37:NG37="k2")/2)))-(SUMPRODUCT((Plan!$F$5:$NG$5=6)*((Plan!F37:NG37="f2")/2)))</f>
        <v>0</v>
      </c>
      <c r="R28" s="200">
        <f>(SUMPRODUCT((Plan!$F$5:$NG$5=7)*(Plan!F37:NG37&gt;0)))-(SUMPRODUCT((Plan!$F$5:$NG$5=7)*((Plan!F37:NG37="u2")/2)))-(SUMPRODUCT((Plan!$F$5:$NG$5=7)*((Plan!F37:NG37="x2")/2)))-(SUMPRODUCT((Plan!$F$5:$NG$5=7)*((Plan!F37:NG37="k2")/2)))-(SUMPRODUCT((Plan!$F$5:$NG$5=7)*((Plan!F37:NG37="f2")/2)))</f>
        <v>0</v>
      </c>
      <c r="S28" s="199">
        <f>(SUMPRODUCT((Plan!$F$5:$NG$5=8)*(Plan!F37:NG37&gt;0)))-(SUMPRODUCT((Plan!$F$5:$NG$5=8)*((Plan!F37:NG37="u2")/2)))-(SUMPRODUCT((Plan!$F$5:$NG$5=8)*((Plan!F37:NG37="x2")/2)))-(SUMPRODUCT((Plan!$F$5:$NG$5=8)*((Plan!F37:NG37="k2")/2)))-(SUMPRODUCT((Plan!$F$5:$NG$5=8)*((Plan!F37:NG37="f2")/2)))</f>
        <v>0</v>
      </c>
      <c r="T28" s="200">
        <f>(SUMPRODUCT((Plan!$F$5:$NG$5=9)*(Plan!F37:NG37&gt;0)))-(SUMPRODUCT((Plan!$F$5:$NG$5=9)*((Plan!F37:NG37="u2")/2)))-(SUMPRODUCT((Plan!$F$5:$NG$5=9)*((Plan!F37:NG37="x2")/2)))-(SUMPRODUCT((Plan!$F$5:$NG$5=9)*((Plan!F37:NG37="k2")/2)))-(SUMPRODUCT((Plan!$F$5:$NG$5=9)*((Plan!F37:NG37="f2")/2)))</f>
        <v>0</v>
      </c>
      <c r="U28" s="199">
        <f>(SUMPRODUCT((Plan!$F$5:$NG$5=10)*(Plan!F37:NG37&gt;0)))-(SUMPRODUCT((Plan!$F$5:$NG$5=10)*((Plan!F37:NG37="u2")/2)))-(SUMPRODUCT((Plan!$F$5:$NG$5=10)*((Plan!F37:NG37="x2")/2)))-(SUMPRODUCT((Plan!$F$5:$NG$5=10)*((Plan!F37:NG37="k2")/2)))-(SUMPRODUCT((Plan!$F$5:$NG$5=10)*((Plan!F37:NG37="f2")/2)))</f>
        <v>0</v>
      </c>
      <c r="V28" s="200">
        <f>(SUMPRODUCT((Plan!$F$5:$NG$5=11)*(Plan!F37:NG37&gt;0)))-(SUMPRODUCT((Plan!$F$5:$NG$5=11)*((Plan!F37:NG37="u2")/2)))-(SUMPRODUCT((Plan!$F$5:$NG$5=11)*((Plan!F37:NG37="x2")/2)))-(SUMPRODUCT((Plan!$F$5:$NG$5=11)*((Plan!F37:NG37="k2")/2)))-(SUMPRODUCT((Plan!$F$5:$NG$5=11)*((Plan!F37:NG37="f2")/2)))</f>
        <v>0</v>
      </c>
      <c r="W28" s="199">
        <f>(SUMPRODUCT((Plan!$F$5:$NG$5=12)*(Plan!F37:NG37&gt;0)))-(SUMPRODUCT((Plan!$F$5:$NG$5=12)*((Plan!F37:NG37="u2")/2)))-(SUMPRODUCT((Plan!$F$5:$NG$5=12)*((Plan!F37:NG37="x2")/2)))-(SUMPRODUCT((Plan!$F$5:$NG$5=12)*((Plan!F37:NG37="k2")/2)))-(SUMPRODUCT((Plan!$F$5:$NG$5=12)*((Plan!F37:NG37="f2")/2)))</f>
        <v>0</v>
      </c>
    </row>
    <row r="29" spans="2:23" ht="18" customHeight="1" x14ac:dyDescent="0.25">
      <c r="B29" s="21" t="str">
        <f>IF(Mitarbeiter!B30="","",Mitarbeiter!B30)</f>
        <v/>
      </c>
      <c r="C29" s="21" t="str">
        <f>IF(Mitarbeiter!C30="","",Mitarbeiter!C30)</f>
        <v/>
      </c>
      <c r="D29" s="21" t="str">
        <f>IF(Mitarbeiter!E30="","",Mitarbeiter!E30)</f>
        <v/>
      </c>
      <c r="E29" s="149">
        <f>Mitarbeiter!W30</f>
        <v>0</v>
      </c>
      <c r="F29" s="160">
        <f>COUNTIF(Plan!F38:QT38,"u")+(COUNTIF(Plan!F38:QT38,"u2")/2)+COUNTIF(Plan!F38:QT38,"s")+(COUNTIF(Plan!F38:QT38,"s2")/2)</f>
        <v>0</v>
      </c>
      <c r="G29" s="128">
        <f>COUNTIF(Plan!F38:QT38,"x")+(COUNTIF(Plan!F38:QT38,"x2")/2)+COUNTIF(Plan!F38:QT38,"az")+COUNTIF(Plan!F38:QT38,"fz")</f>
        <v>0</v>
      </c>
      <c r="H29" s="128">
        <f>COUNTIF(Plan!F38:QT38,"f")+(COUNTIF(Plan!F38:QT38,"f2")/2)</f>
        <v>0</v>
      </c>
      <c r="I29" s="161">
        <f>COUNTIF(Plan!F38:QT38,"k")+(COUNTIF(Plan!F38:QT38,"k2")/2)</f>
        <v>0</v>
      </c>
      <c r="J29" s="128">
        <f>COUNTIF(Plan!F38:QT38,"a")</f>
        <v>0</v>
      </c>
      <c r="K29" s="334">
        <f t="shared" si="0"/>
        <v>0</v>
      </c>
      <c r="L29" s="340">
        <f>(SUMPRODUCT((Plan!$F$5:$NG$5=1)*(Plan!F38:NG38&gt;0)))-(SUMPRODUCT((Plan!$F$5:$NG$5=1)*((Plan!F38:NG38="u2")/2)))-(SUMPRODUCT((Plan!$F$5:$NG$5=1)*((Plan!F38:NG38="x2")/2)))-(SUMPRODUCT((Plan!$F$5:$NG$5=1)*((Plan!F38:NG38="k2")/2)))-(SUMPRODUCT((Plan!$F$5:$NG$5=1)*((Plan!F38:NG38="f2")/2)))</f>
        <v>0</v>
      </c>
      <c r="M29" s="199">
        <f>(SUMPRODUCT((Plan!$F$5:$NG$5=2)*(Plan!F38:NG38&gt;0)))-(SUMPRODUCT((Plan!$F$5:$NG$5=2)*((Plan!F38:NG38="u2")/2)))-(SUMPRODUCT((Plan!$F$5:$NG$5=2)*((Plan!F38:NG38="x2")/2)))-(SUMPRODUCT((Plan!$F$5:$NG$5=2)*((Plan!F38:NG38="k2")/2)))-(SUMPRODUCT((Plan!$F$5:$NG$5=2)*((Plan!F38:NG38="f2")/2)))</f>
        <v>0</v>
      </c>
      <c r="N29" s="200">
        <f>(SUMPRODUCT((Plan!$F$5:$NG$5=3)*(Plan!F38:NG38&gt;0)))-(SUMPRODUCT((Plan!$F$5:$NG$5=3)*((Plan!F38:NG38="u2")/2)))-(SUMPRODUCT((Plan!$F$5:$NG$5=3)*((Plan!F38:NG38="x2")/2)))-(SUMPRODUCT((Plan!$F$5:$NG$5=3)*((Plan!F38:NG38="k2")/2)))-(SUMPRODUCT((Plan!$F$5:$NG$5=3)*((Plan!F38:NG38="f2")/2)))</f>
        <v>0</v>
      </c>
      <c r="O29" s="199">
        <f>(SUMPRODUCT((Plan!$F$5:$NG$5=4)*(Plan!F38:NG38&gt;0)))-(SUMPRODUCT((Plan!$F$5:$NG$5=4)*((Plan!F38:NG38="u2")/2)))-(SUMPRODUCT((Plan!$F$5:$NG$5=4)*((Plan!F38:NG38="x2")/2)))-(SUMPRODUCT((Plan!$F$5:$NG$5=4)*((Plan!F38:NG38="k2")/2)))-(SUMPRODUCT((Plan!$F$5:$NG$5=4)*((Plan!F38:NG38="f2")/2)))</f>
        <v>0</v>
      </c>
      <c r="P29" s="200">
        <f>(SUMPRODUCT((Plan!$F$5:$NG$5=5)*(Plan!F38:NG38&gt;0)))-(SUMPRODUCT((Plan!$F$5:$NG$5=5)*((Plan!F38:NG38="u2")/2)))-(SUMPRODUCT((Plan!$F$5:$NG$5=5)*((Plan!F38:NG38="x2")/2)))-(SUMPRODUCT((Plan!$F$5:$NG$5=5)*((Plan!F38:NG38="k2")/2)))-(SUMPRODUCT((Plan!$F$5:$NG$5=5)*((Plan!F38:NG38="f2")/2)))</f>
        <v>0</v>
      </c>
      <c r="Q29" s="199">
        <f>(SUMPRODUCT((Plan!$F$5:$NG$5=6)*(Plan!F38:NG38&gt;0)))-(SUMPRODUCT((Plan!$F$5:$NG$5=6)*((Plan!F38:NG38="u2")/2)))-(SUMPRODUCT((Plan!$F$5:$NG$5=6)*((Plan!F38:NG38="x2")/2)))-(SUMPRODUCT((Plan!$F$5:$NG$5=6)*((Plan!F38:NG38="k2")/2)))-(SUMPRODUCT((Plan!$F$5:$NG$5=6)*((Plan!F38:NG38="f2")/2)))</f>
        <v>0</v>
      </c>
      <c r="R29" s="200">
        <f>(SUMPRODUCT((Plan!$F$5:$NG$5=7)*(Plan!F38:NG38&gt;0)))-(SUMPRODUCT((Plan!$F$5:$NG$5=7)*((Plan!F38:NG38="u2")/2)))-(SUMPRODUCT((Plan!$F$5:$NG$5=7)*((Plan!F38:NG38="x2")/2)))-(SUMPRODUCT((Plan!$F$5:$NG$5=7)*((Plan!F38:NG38="k2")/2)))-(SUMPRODUCT((Plan!$F$5:$NG$5=7)*((Plan!F38:NG38="f2")/2)))</f>
        <v>0</v>
      </c>
      <c r="S29" s="199">
        <f>(SUMPRODUCT((Plan!$F$5:$NG$5=8)*(Plan!F38:NG38&gt;0)))-(SUMPRODUCT((Plan!$F$5:$NG$5=8)*((Plan!F38:NG38="u2")/2)))-(SUMPRODUCT((Plan!$F$5:$NG$5=8)*((Plan!F38:NG38="x2")/2)))-(SUMPRODUCT((Plan!$F$5:$NG$5=8)*((Plan!F38:NG38="k2")/2)))-(SUMPRODUCT((Plan!$F$5:$NG$5=8)*((Plan!F38:NG38="f2")/2)))</f>
        <v>0</v>
      </c>
      <c r="T29" s="200">
        <f>(SUMPRODUCT((Plan!$F$5:$NG$5=9)*(Plan!F38:NG38&gt;0)))-(SUMPRODUCT((Plan!$F$5:$NG$5=9)*((Plan!F38:NG38="u2")/2)))-(SUMPRODUCT((Plan!$F$5:$NG$5=9)*((Plan!F38:NG38="x2")/2)))-(SUMPRODUCT((Plan!$F$5:$NG$5=9)*((Plan!F38:NG38="k2")/2)))-(SUMPRODUCT((Plan!$F$5:$NG$5=9)*((Plan!F38:NG38="f2")/2)))</f>
        <v>0</v>
      </c>
      <c r="U29" s="199">
        <f>(SUMPRODUCT((Plan!$F$5:$NG$5=10)*(Plan!F38:NG38&gt;0)))-(SUMPRODUCT((Plan!$F$5:$NG$5=10)*((Plan!F38:NG38="u2")/2)))-(SUMPRODUCT((Plan!$F$5:$NG$5=10)*((Plan!F38:NG38="x2")/2)))-(SUMPRODUCT((Plan!$F$5:$NG$5=10)*((Plan!F38:NG38="k2")/2)))-(SUMPRODUCT((Plan!$F$5:$NG$5=10)*((Plan!F38:NG38="f2")/2)))</f>
        <v>0</v>
      </c>
      <c r="V29" s="200">
        <f>(SUMPRODUCT((Plan!$F$5:$NG$5=11)*(Plan!F38:NG38&gt;0)))-(SUMPRODUCT((Plan!$F$5:$NG$5=11)*((Plan!F38:NG38="u2")/2)))-(SUMPRODUCT((Plan!$F$5:$NG$5=11)*((Plan!F38:NG38="x2")/2)))-(SUMPRODUCT((Plan!$F$5:$NG$5=11)*((Plan!F38:NG38="k2")/2)))-(SUMPRODUCT((Plan!$F$5:$NG$5=11)*((Plan!F38:NG38="f2")/2)))</f>
        <v>0</v>
      </c>
      <c r="W29" s="199">
        <f>(SUMPRODUCT((Plan!$F$5:$NG$5=12)*(Plan!F38:NG38&gt;0)))-(SUMPRODUCT((Plan!$F$5:$NG$5=12)*((Plan!F38:NG38="u2")/2)))-(SUMPRODUCT((Plan!$F$5:$NG$5=12)*((Plan!F38:NG38="x2")/2)))-(SUMPRODUCT((Plan!$F$5:$NG$5=12)*((Plan!F38:NG38="k2")/2)))-(SUMPRODUCT((Plan!$F$5:$NG$5=12)*((Plan!F38:NG38="f2")/2)))</f>
        <v>0</v>
      </c>
    </row>
    <row r="30" spans="2:23" ht="18" customHeight="1" x14ac:dyDescent="0.25">
      <c r="B30" s="21" t="str">
        <f>IF(Mitarbeiter!B31="","",Mitarbeiter!B31)</f>
        <v/>
      </c>
      <c r="C30" s="21" t="str">
        <f>IF(Mitarbeiter!C31="","",Mitarbeiter!C31)</f>
        <v/>
      </c>
      <c r="D30" s="21" t="str">
        <f>IF(Mitarbeiter!E31="","",Mitarbeiter!E31)</f>
        <v/>
      </c>
      <c r="E30" s="149">
        <f>Mitarbeiter!W31</f>
        <v>0</v>
      </c>
      <c r="F30" s="160">
        <f>COUNTIF(Plan!F39:QT39,"u")+(COUNTIF(Plan!F39:QT39,"u2")/2)+COUNTIF(Plan!F39:QT39,"s")+(COUNTIF(Plan!F39:QT39,"s2")/2)</f>
        <v>0</v>
      </c>
      <c r="G30" s="128">
        <f>COUNTIF(Plan!F39:QT39,"x")+(COUNTIF(Plan!F39:QT39,"x2")/2)+COUNTIF(Plan!F39:QT39,"az")+COUNTIF(Plan!F39:QT39,"fz")</f>
        <v>0</v>
      </c>
      <c r="H30" s="128">
        <f>COUNTIF(Plan!F39:QT39,"f")+(COUNTIF(Plan!F39:QT39,"f2")/2)</f>
        <v>0</v>
      </c>
      <c r="I30" s="161">
        <f>COUNTIF(Plan!F39:QT39,"k")+(COUNTIF(Plan!F39:QT39,"k2")/2)</f>
        <v>0</v>
      </c>
      <c r="J30" s="128">
        <f>COUNTIF(Plan!F39:QT39,"a")</f>
        <v>0</v>
      </c>
      <c r="K30" s="334">
        <f t="shared" si="0"/>
        <v>0</v>
      </c>
      <c r="L30" s="340">
        <f>(SUMPRODUCT((Plan!$F$5:$NG$5=1)*(Plan!F39:NG39&gt;0)))-(SUMPRODUCT((Plan!$F$5:$NG$5=1)*((Plan!F39:NG39="u2")/2)))-(SUMPRODUCT((Plan!$F$5:$NG$5=1)*((Plan!F39:NG39="x2")/2)))-(SUMPRODUCT((Plan!$F$5:$NG$5=1)*((Plan!F39:NG39="k2")/2)))-(SUMPRODUCT((Plan!$F$5:$NG$5=1)*((Plan!F39:NG39="f2")/2)))</f>
        <v>0</v>
      </c>
      <c r="M30" s="199">
        <f>(SUMPRODUCT((Plan!$F$5:$NG$5=2)*(Plan!F39:NG39&gt;0)))-(SUMPRODUCT((Plan!$F$5:$NG$5=2)*((Plan!F39:NG39="u2")/2)))-(SUMPRODUCT((Plan!$F$5:$NG$5=2)*((Plan!F39:NG39="x2")/2)))-(SUMPRODUCT((Plan!$F$5:$NG$5=2)*((Plan!F39:NG39="k2")/2)))-(SUMPRODUCT((Plan!$F$5:$NG$5=2)*((Plan!F39:NG39="f2")/2)))</f>
        <v>0</v>
      </c>
      <c r="N30" s="200">
        <f>(SUMPRODUCT((Plan!$F$5:$NG$5=3)*(Plan!F39:NG39&gt;0)))-(SUMPRODUCT((Plan!$F$5:$NG$5=3)*((Plan!F39:NG39="u2")/2)))-(SUMPRODUCT((Plan!$F$5:$NG$5=3)*((Plan!F39:NG39="x2")/2)))-(SUMPRODUCT((Plan!$F$5:$NG$5=3)*((Plan!F39:NG39="k2")/2)))-(SUMPRODUCT((Plan!$F$5:$NG$5=3)*((Plan!F39:NG39="f2")/2)))</f>
        <v>0</v>
      </c>
      <c r="O30" s="199">
        <f>(SUMPRODUCT((Plan!$F$5:$NG$5=4)*(Plan!F39:NG39&gt;0)))-(SUMPRODUCT((Plan!$F$5:$NG$5=4)*((Plan!F39:NG39="u2")/2)))-(SUMPRODUCT((Plan!$F$5:$NG$5=4)*((Plan!F39:NG39="x2")/2)))-(SUMPRODUCT((Plan!$F$5:$NG$5=4)*((Plan!F39:NG39="k2")/2)))-(SUMPRODUCT((Plan!$F$5:$NG$5=4)*((Plan!F39:NG39="f2")/2)))</f>
        <v>0</v>
      </c>
      <c r="P30" s="200">
        <f>(SUMPRODUCT((Plan!$F$5:$NG$5=5)*(Plan!F39:NG39&gt;0)))-(SUMPRODUCT((Plan!$F$5:$NG$5=5)*((Plan!F39:NG39="u2")/2)))-(SUMPRODUCT((Plan!$F$5:$NG$5=5)*((Plan!F39:NG39="x2")/2)))-(SUMPRODUCT((Plan!$F$5:$NG$5=5)*((Plan!F39:NG39="k2")/2)))-(SUMPRODUCT((Plan!$F$5:$NG$5=5)*((Plan!F39:NG39="f2")/2)))</f>
        <v>0</v>
      </c>
      <c r="Q30" s="199">
        <f>(SUMPRODUCT((Plan!$F$5:$NG$5=6)*(Plan!F39:NG39&gt;0)))-(SUMPRODUCT((Plan!$F$5:$NG$5=6)*((Plan!F39:NG39="u2")/2)))-(SUMPRODUCT((Plan!$F$5:$NG$5=6)*((Plan!F39:NG39="x2")/2)))-(SUMPRODUCT((Plan!$F$5:$NG$5=6)*((Plan!F39:NG39="k2")/2)))-(SUMPRODUCT((Plan!$F$5:$NG$5=6)*((Plan!F39:NG39="f2")/2)))</f>
        <v>0</v>
      </c>
      <c r="R30" s="200">
        <f>(SUMPRODUCT((Plan!$F$5:$NG$5=7)*(Plan!F39:NG39&gt;0)))-(SUMPRODUCT((Plan!$F$5:$NG$5=7)*((Plan!F39:NG39="u2")/2)))-(SUMPRODUCT((Plan!$F$5:$NG$5=7)*((Plan!F39:NG39="x2")/2)))-(SUMPRODUCT((Plan!$F$5:$NG$5=7)*((Plan!F39:NG39="k2")/2)))-(SUMPRODUCT((Plan!$F$5:$NG$5=7)*((Plan!F39:NG39="f2")/2)))</f>
        <v>0</v>
      </c>
      <c r="S30" s="199">
        <f>(SUMPRODUCT((Plan!$F$5:$NG$5=8)*(Plan!F39:NG39&gt;0)))-(SUMPRODUCT((Plan!$F$5:$NG$5=8)*((Plan!F39:NG39="u2")/2)))-(SUMPRODUCT((Plan!$F$5:$NG$5=8)*((Plan!F39:NG39="x2")/2)))-(SUMPRODUCT((Plan!$F$5:$NG$5=8)*((Plan!F39:NG39="k2")/2)))-(SUMPRODUCT((Plan!$F$5:$NG$5=8)*((Plan!F39:NG39="f2")/2)))</f>
        <v>0</v>
      </c>
      <c r="T30" s="200">
        <f>(SUMPRODUCT((Plan!$F$5:$NG$5=9)*(Plan!F39:NG39&gt;0)))-(SUMPRODUCT((Plan!$F$5:$NG$5=9)*((Plan!F39:NG39="u2")/2)))-(SUMPRODUCT((Plan!$F$5:$NG$5=9)*((Plan!F39:NG39="x2")/2)))-(SUMPRODUCT((Plan!$F$5:$NG$5=9)*((Plan!F39:NG39="k2")/2)))-(SUMPRODUCT((Plan!$F$5:$NG$5=9)*((Plan!F39:NG39="f2")/2)))</f>
        <v>0</v>
      </c>
      <c r="U30" s="199">
        <f>(SUMPRODUCT((Plan!$F$5:$NG$5=10)*(Plan!F39:NG39&gt;0)))-(SUMPRODUCT((Plan!$F$5:$NG$5=10)*((Plan!F39:NG39="u2")/2)))-(SUMPRODUCT((Plan!$F$5:$NG$5=10)*((Plan!F39:NG39="x2")/2)))-(SUMPRODUCT((Plan!$F$5:$NG$5=10)*((Plan!F39:NG39="k2")/2)))-(SUMPRODUCT((Plan!$F$5:$NG$5=10)*((Plan!F39:NG39="f2")/2)))</f>
        <v>0</v>
      </c>
      <c r="V30" s="200">
        <f>(SUMPRODUCT((Plan!$F$5:$NG$5=11)*(Plan!F39:NG39&gt;0)))-(SUMPRODUCT((Plan!$F$5:$NG$5=11)*((Plan!F39:NG39="u2")/2)))-(SUMPRODUCT((Plan!$F$5:$NG$5=11)*((Plan!F39:NG39="x2")/2)))-(SUMPRODUCT((Plan!$F$5:$NG$5=11)*((Plan!F39:NG39="k2")/2)))-(SUMPRODUCT((Plan!$F$5:$NG$5=11)*((Plan!F39:NG39="f2")/2)))</f>
        <v>0</v>
      </c>
      <c r="W30" s="199">
        <f>(SUMPRODUCT((Plan!$F$5:$NG$5=12)*(Plan!F39:NG39&gt;0)))-(SUMPRODUCT((Plan!$F$5:$NG$5=12)*((Plan!F39:NG39="u2")/2)))-(SUMPRODUCT((Plan!$F$5:$NG$5=12)*((Plan!F39:NG39="x2")/2)))-(SUMPRODUCT((Plan!$F$5:$NG$5=12)*((Plan!F39:NG39="k2")/2)))-(SUMPRODUCT((Plan!$F$5:$NG$5=12)*((Plan!F39:NG39="f2")/2)))</f>
        <v>0</v>
      </c>
    </row>
    <row r="31" spans="2:23" ht="18" customHeight="1" x14ac:dyDescent="0.25">
      <c r="B31" s="21" t="str">
        <f>IF(Mitarbeiter!B32="","",Mitarbeiter!B32)</f>
        <v/>
      </c>
      <c r="C31" s="21" t="str">
        <f>IF(Mitarbeiter!C32="","",Mitarbeiter!C32)</f>
        <v/>
      </c>
      <c r="D31" s="21" t="str">
        <f>IF(Mitarbeiter!E32="","",Mitarbeiter!E32)</f>
        <v/>
      </c>
      <c r="E31" s="149">
        <f>Mitarbeiter!W32</f>
        <v>0</v>
      </c>
      <c r="F31" s="160">
        <f>COUNTIF(Plan!F40:QT40,"u")+(COUNTIF(Plan!F40:QT40,"u2")/2)+COUNTIF(Plan!F40:QT40,"s")+(COUNTIF(Plan!F40:QT40,"s2")/2)</f>
        <v>0</v>
      </c>
      <c r="G31" s="128">
        <f>COUNTIF(Plan!F40:QT40,"x")+(COUNTIF(Plan!F40:QT40,"x2")/2)+COUNTIF(Plan!F40:QT40,"az")+COUNTIF(Plan!F40:QT40,"fz")</f>
        <v>0</v>
      </c>
      <c r="H31" s="128">
        <f>COUNTIF(Plan!F40:QT40,"f")+(COUNTIF(Plan!F40:QT40,"f2")/2)</f>
        <v>0</v>
      </c>
      <c r="I31" s="161">
        <f>COUNTIF(Plan!F40:QT40,"k")+(COUNTIF(Plan!F40:QT40,"k2")/2)</f>
        <v>0</v>
      </c>
      <c r="J31" s="128">
        <f>COUNTIF(Plan!F40:QT40,"a")</f>
        <v>0</v>
      </c>
      <c r="K31" s="334">
        <f t="shared" si="0"/>
        <v>0</v>
      </c>
      <c r="L31" s="340">
        <f>(SUMPRODUCT((Plan!$F$5:$NG$5=1)*(Plan!F40:NG40&gt;0)))-(SUMPRODUCT((Plan!$F$5:$NG$5=1)*((Plan!F40:NG40="u2")/2)))-(SUMPRODUCT((Plan!$F$5:$NG$5=1)*((Plan!F40:NG40="x2")/2)))-(SUMPRODUCT((Plan!$F$5:$NG$5=1)*((Plan!F40:NG40="k2")/2)))-(SUMPRODUCT((Plan!$F$5:$NG$5=1)*((Plan!F40:NG40="f2")/2)))</f>
        <v>0</v>
      </c>
      <c r="M31" s="199">
        <f>(SUMPRODUCT((Plan!$F$5:$NG$5=2)*(Plan!F40:NG40&gt;0)))-(SUMPRODUCT((Plan!$F$5:$NG$5=2)*((Plan!F40:NG40="u2")/2)))-(SUMPRODUCT((Plan!$F$5:$NG$5=2)*((Plan!F40:NG40="x2")/2)))-(SUMPRODUCT((Plan!$F$5:$NG$5=2)*((Plan!F40:NG40="k2")/2)))-(SUMPRODUCT((Plan!$F$5:$NG$5=2)*((Plan!F40:NG40="f2")/2)))</f>
        <v>0</v>
      </c>
      <c r="N31" s="200">
        <f>(SUMPRODUCT((Plan!$F$5:$NG$5=3)*(Plan!F40:NG40&gt;0)))-(SUMPRODUCT((Plan!$F$5:$NG$5=3)*((Plan!F40:NG40="u2")/2)))-(SUMPRODUCT((Plan!$F$5:$NG$5=3)*((Plan!F40:NG40="x2")/2)))-(SUMPRODUCT((Plan!$F$5:$NG$5=3)*((Plan!F40:NG40="k2")/2)))-(SUMPRODUCT((Plan!$F$5:$NG$5=3)*((Plan!F40:NG40="f2")/2)))</f>
        <v>0</v>
      </c>
      <c r="O31" s="199">
        <f>(SUMPRODUCT((Plan!$F$5:$NG$5=4)*(Plan!F40:NG40&gt;0)))-(SUMPRODUCT((Plan!$F$5:$NG$5=4)*((Plan!F40:NG40="u2")/2)))-(SUMPRODUCT((Plan!$F$5:$NG$5=4)*((Plan!F40:NG40="x2")/2)))-(SUMPRODUCT((Plan!$F$5:$NG$5=4)*((Plan!F40:NG40="k2")/2)))-(SUMPRODUCT((Plan!$F$5:$NG$5=4)*((Plan!F40:NG40="f2")/2)))</f>
        <v>0</v>
      </c>
      <c r="P31" s="200">
        <f>(SUMPRODUCT((Plan!$F$5:$NG$5=5)*(Plan!F40:NG40&gt;0)))-(SUMPRODUCT((Plan!$F$5:$NG$5=5)*((Plan!F40:NG40="u2")/2)))-(SUMPRODUCT((Plan!$F$5:$NG$5=5)*((Plan!F40:NG40="x2")/2)))-(SUMPRODUCT((Plan!$F$5:$NG$5=5)*((Plan!F40:NG40="k2")/2)))-(SUMPRODUCT((Plan!$F$5:$NG$5=5)*((Plan!F40:NG40="f2")/2)))</f>
        <v>0</v>
      </c>
      <c r="Q31" s="199">
        <f>(SUMPRODUCT((Plan!$F$5:$NG$5=6)*(Plan!F40:NG40&gt;0)))-(SUMPRODUCT((Plan!$F$5:$NG$5=6)*((Plan!F40:NG40="u2")/2)))-(SUMPRODUCT((Plan!$F$5:$NG$5=6)*((Plan!F40:NG40="x2")/2)))-(SUMPRODUCT((Plan!$F$5:$NG$5=6)*((Plan!F40:NG40="k2")/2)))-(SUMPRODUCT((Plan!$F$5:$NG$5=6)*((Plan!F40:NG40="f2")/2)))</f>
        <v>0</v>
      </c>
      <c r="R31" s="200">
        <f>(SUMPRODUCT((Plan!$F$5:$NG$5=7)*(Plan!F40:NG40&gt;0)))-(SUMPRODUCT((Plan!$F$5:$NG$5=7)*((Plan!F40:NG40="u2")/2)))-(SUMPRODUCT((Plan!$F$5:$NG$5=7)*((Plan!F40:NG40="x2")/2)))-(SUMPRODUCT((Plan!$F$5:$NG$5=7)*((Plan!F40:NG40="k2")/2)))-(SUMPRODUCT((Plan!$F$5:$NG$5=7)*((Plan!F40:NG40="f2")/2)))</f>
        <v>0</v>
      </c>
      <c r="S31" s="199">
        <f>(SUMPRODUCT((Plan!$F$5:$NG$5=8)*(Plan!F40:NG40&gt;0)))-(SUMPRODUCT((Plan!$F$5:$NG$5=8)*((Plan!F40:NG40="u2")/2)))-(SUMPRODUCT((Plan!$F$5:$NG$5=8)*((Plan!F40:NG40="x2")/2)))-(SUMPRODUCT((Plan!$F$5:$NG$5=8)*((Plan!F40:NG40="k2")/2)))-(SUMPRODUCT((Plan!$F$5:$NG$5=8)*((Plan!F40:NG40="f2")/2)))</f>
        <v>0</v>
      </c>
      <c r="T31" s="200">
        <f>(SUMPRODUCT((Plan!$F$5:$NG$5=9)*(Plan!F40:NG40&gt;0)))-(SUMPRODUCT((Plan!$F$5:$NG$5=9)*((Plan!F40:NG40="u2")/2)))-(SUMPRODUCT((Plan!$F$5:$NG$5=9)*((Plan!F40:NG40="x2")/2)))-(SUMPRODUCT((Plan!$F$5:$NG$5=9)*((Plan!F40:NG40="k2")/2)))-(SUMPRODUCT((Plan!$F$5:$NG$5=9)*((Plan!F40:NG40="f2")/2)))</f>
        <v>0</v>
      </c>
      <c r="U31" s="199">
        <f>(SUMPRODUCT((Plan!$F$5:$NG$5=10)*(Plan!F40:NG40&gt;0)))-(SUMPRODUCT((Plan!$F$5:$NG$5=10)*((Plan!F40:NG40="u2")/2)))-(SUMPRODUCT((Plan!$F$5:$NG$5=10)*((Plan!F40:NG40="x2")/2)))-(SUMPRODUCT((Plan!$F$5:$NG$5=10)*((Plan!F40:NG40="k2")/2)))-(SUMPRODUCT((Plan!$F$5:$NG$5=10)*((Plan!F40:NG40="f2")/2)))</f>
        <v>0</v>
      </c>
      <c r="V31" s="200">
        <f>(SUMPRODUCT((Plan!$F$5:$NG$5=11)*(Plan!F40:NG40&gt;0)))-(SUMPRODUCT((Plan!$F$5:$NG$5=11)*((Plan!F40:NG40="u2")/2)))-(SUMPRODUCT((Plan!$F$5:$NG$5=11)*((Plan!F40:NG40="x2")/2)))-(SUMPRODUCT((Plan!$F$5:$NG$5=11)*((Plan!F40:NG40="k2")/2)))-(SUMPRODUCT((Plan!$F$5:$NG$5=11)*((Plan!F40:NG40="f2")/2)))</f>
        <v>0</v>
      </c>
      <c r="W31" s="199">
        <f>(SUMPRODUCT((Plan!$F$5:$NG$5=12)*(Plan!F40:NG40&gt;0)))-(SUMPRODUCT((Plan!$F$5:$NG$5=12)*((Plan!F40:NG40="u2")/2)))-(SUMPRODUCT((Plan!$F$5:$NG$5=12)*((Plan!F40:NG40="x2")/2)))-(SUMPRODUCT((Plan!$F$5:$NG$5=12)*((Plan!F40:NG40="k2")/2)))-(SUMPRODUCT((Plan!$F$5:$NG$5=12)*((Plan!F40:NG40="f2")/2)))</f>
        <v>0</v>
      </c>
    </row>
    <row r="32" spans="2:23" ht="18" customHeight="1" x14ac:dyDescent="0.25">
      <c r="B32" s="21" t="str">
        <f>IF(Mitarbeiter!B33="","",Mitarbeiter!B33)</f>
        <v/>
      </c>
      <c r="C32" s="21" t="str">
        <f>IF(Mitarbeiter!C33="","",Mitarbeiter!C33)</f>
        <v/>
      </c>
      <c r="D32" s="21" t="str">
        <f>IF(Mitarbeiter!E33="","",Mitarbeiter!E33)</f>
        <v/>
      </c>
      <c r="E32" s="149">
        <f>Mitarbeiter!W33</f>
        <v>0</v>
      </c>
      <c r="F32" s="160">
        <f>COUNTIF(Plan!F41:QT41,"u")+(COUNTIF(Plan!F41:QT41,"u2")/2)+COUNTIF(Plan!F41:QT41,"s")+(COUNTIF(Plan!F41:QT41,"s2")/2)</f>
        <v>0</v>
      </c>
      <c r="G32" s="128">
        <f>COUNTIF(Plan!F41:QT41,"x")+(COUNTIF(Plan!F41:QT41,"x2")/2)+COUNTIF(Plan!F41:QT41,"az")+COUNTIF(Plan!F41:QT41,"fz")</f>
        <v>0</v>
      </c>
      <c r="H32" s="128">
        <f>COUNTIF(Plan!F41:QT41,"f")+(COUNTIF(Plan!F41:QT41,"f2")/2)</f>
        <v>0</v>
      </c>
      <c r="I32" s="161">
        <f>COUNTIF(Plan!F41:QT41,"k")+(COUNTIF(Plan!F41:QT41,"k2")/2)</f>
        <v>0</v>
      </c>
      <c r="J32" s="128">
        <f>COUNTIF(Plan!F41:QT41,"a")</f>
        <v>0</v>
      </c>
      <c r="K32" s="334">
        <f t="shared" si="0"/>
        <v>0</v>
      </c>
      <c r="L32" s="340">
        <f>(SUMPRODUCT((Plan!$F$5:$NG$5=1)*(Plan!F41:NG41&gt;0)))-(SUMPRODUCT((Plan!$F$5:$NG$5=1)*((Plan!F41:NG41="u2")/2)))-(SUMPRODUCT((Plan!$F$5:$NG$5=1)*((Plan!F41:NG41="x2")/2)))-(SUMPRODUCT((Plan!$F$5:$NG$5=1)*((Plan!F41:NG41="k2")/2)))-(SUMPRODUCT((Plan!$F$5:$NG$5=1)*((Plan!F41:NG41="f2")/2)))</f>
        <v>0</v>
      </c>
      <c r="M32" s="199">
        <f>(SUMPRODUCT((Plan!$F$5:$NG$5=2)*(Plan!F41:NG41&gt;0)))-(SUMPRODUCT((Plan!$F$5:$NG$5=2)*((Plan!F41:NG41="u2")/2)))-(SUMPRODUCT((Plan!$F$5:$NG$5=2)*((Plan!F41:NG41="x2")/2)))-(SUMPRODUCT((Plan!$F$5:$NG$5=2)*((Plan!F41:NG41="k2")/2)))-(SUMPRODUCT((Plan!$F$5:$NG$5=2)*((Plan!F41:NG41="f2")/2)))</f>
        <v>0</v>
      </c>
      <c r="N32" s="200">
        <f>(SUMPRODUCT((Plan!$F$5:$NG$5=3)*(Plan!F41:NG41&gt;0)))-(SUMPRODUCT((Plan!$F$5:$NG$5=3)*((Plan!F41:NG41="u2")/2)))-(SUMPRODUCT((Plan!$F$5:$NG$5=3)*((Plan!F41:NG41="x2")/2)))-(SUMPRODUCT((Plan!$F$5:$NG$5=3)*((Plan!F41:NG41="k2")/2)))-(SUMPRODUCT((Plan!$F$5:$NG$5=3)*((Plan!F41:NG41="f2")/2)))</f>
        <v>0</v>
      </c>
      <c r="O32" s="199">
        <f>(SUMPRODUCT((Plan!$F$5:$NG$5=4)*(Plan!F41:NG41&gt;0)))-(SUMPRODUCT((Plan!$F$5:$NG$5=4)*((Plan!F41:NG41="u2")/2)))-(SUMPRODUCT((Plan!$F$5:$NG$5=4)*((Plan!F41:NG41="x2")/2)))-(SUMPRODUCT((Plan!$F$5:$NG$5=4)*((Plan!F41:NG41="k2")/2)))-(SUMPRODUCT((Plan!$F$5:$NG$5=4)*((Plan!F41:NG41="f2")/2)))</f>
        <v>0</v>
      </c>
      <c r="P32" s="200">
        <f>(SUMPRODUCT((Plan!$F$5:$NG$5=5)*(Plan!F41:NG41&gt;0)))-(SUMPRODUCT((Plan!$F$5:$NG$5=5)*((Plan!F41:NG41="u2")/2)))-(SUMPRODUCT((Plan!$F$5:$NG$5=5)*((Plan!F41:NG41="x2")/2)))-(SUMPRODUCT((Plan!$F$5:$NG$5=5)*((Plan!F41:NG41="k2")/2)))-(SUMPRODUCT((Plan!$F$5:$NG$5=5)*((Plan!F41:NG41="f2")/2)))</f>
        <v>0</v>
      </c>
      <c r="Q32" s="199">
        <f>(SUMPRODUCT((Plan!$F$5:$NG$5=6)*(Plan!F41:NG41&gt;0)))-(SUMPRODUCT((Plan!$F$5:$NG$5=6)*((Plan!F41:NG41="u2")/2)))-(SUMPRODUCT((Plan!$F$5:$NG$5=6)*((Plan!F41:NG41="x2")/2)))-(SUMPRODUCT((Plan!$F$5:$NG$5=6)*((Plan!F41:NG41="k2")/2)))-(SUMPRODUCT((Plan!$F$5:$NG$5=6)*((Plan!F41:NG41="f2")/2)))</f>
        <v>0</v>
      </c>
      <c r="R32" s="200">
        <f>(SUMPRODUCT((Plan!$F$5:$NG$5=7)*(Plan!F41:NG41&gt;0)))-(SUMPRODUCT((Plan!$F$5:$NG$5=7)*((Plan!F41:NG41="u2")/2)))-(SUMPRODUCT((Plan!$F$5:$NG$5=7)*((Plan!F41:NG41="x2")/2)))-(SUMPRODUCT((Plan!$F$5:$NG$5=7)*((Plan!F41:NG41="k2")/2)))-(SUMPRODUCT((Plan!$F$5:$NG$5=7)*((Plan!F41:NG41="f2")/2)))</f>
        <v>0</v>
      </c>
      <c r="S32" s="199">
        <f>(SUMPRODUCT((Plan!$F$5:$NG$5=8)*(Plan!F41:NG41&gt;0)))-(SUMPRODUCT((Plan!$F$5:$NG$5=8)*((Plan!F41:NG41="u2")/2)))-(SUMPRODUCT((Plan!$F$5:$NG$5=8)*((Plan!F41:NG41="x2")/2)))-(SUMPRODUCT((Plan!$F$5:$NG$5=8)*((Plan!F41:NG41="k2")/2)))-(SUMPRODUCT((Plan!$F$5:$NG$5=8)*((Plan!F41:NG41="f2")/2)))</f>
        <v>0</v>
      </c>
      <c r="T32" s="200">
        <f>(SUMPRODUCT((Plan!$F$5:$NG$5=9)*(Plan!F41:NG41&gt;0)))-(SUMPRODUCT((Plan!$F$5:$NG$5=9)*((Plan!F41:NG41="u2")/2)))-(SUMPRODUCT((Plan!$F$5:$NG$5=9)*((Plan!F41:NG41="x2")/2)))-(SUMPRODUCT((Plan!$F$5:$NG$5=9)*((Plan!F41:NG41="k2")/2)))-(SUMPRODUCT((Plan!$F$5:$NG$5=9)*((Plan!F41:NG41="f2")/2)))</f>
        <v>0</v>
      </c>
      <c r="U32" s="199">
        <f>(SUMPRODUCT((Plan!$F$5:$NG$5=10)*(Plan!F41:NG41&gt;0)))-(SUMPRODUCT((Plan!$F$5:$NG$5=10)*((Plan!F41:NG41="u2")/2)))-(SUMPRODUCT((Plan!$F$5:$NG$5=10)*((Plan!F41:NG41="x2")/2)))-(SUMPRODUCT((Plan!$F$5:$NG$5=10)*((Plan!F41:NG41="k2")/2)))-(SUMPRODUCT((Plan!$F$5:$NG$5=10)*((Plan!F41:NG41="f2")/2)))</f>
        <v>0</v>
      </c>
      <c r="V32" s="200">
        <f>(SUMPRODUCT((Plan!$F$5:$NG$5=11)*(Plan!F41:NG41&gt;0)))-(SUMPRODUCT((Plan!$F$5:$NG$5=11)*((Plan!F41:NG41="u2")/2)))-(SUMPRODUCT((Plan!$F$5:$NG$5=11)*((Plan!F41:NG41="x2")/2)))-(SUMPRODUCT((Plan!$F$5:$NG$5=11)*((Plan!F41:NG41="k2")/2)))-(SUMPRODUCT((Plan!$F$5:$NG$5=11)*((Plan!F41:NG41="f2")/2)))</f>
        <v>0</v>
      </c>
      <c r="W32" s="199">
        <f>(SUMPRODUCT((Plan!$F$5:$NG$5=12)*(Plan!F41:NG41&gt;0)))-(SUMPRODUCT((Plan!$F$5:$NG$5=12)*((Plan!F41:NG41="u2")/2)))-(SUMPRODUCT((Plan!$F$5:$NG$5=12)*((Plan!F41:NG41="x2")/2)))-(SUMPRODUCT((Plan!$F$5:$NG$5=12)*((Plan!F41:NG41="k2")/2)))-(SUMPRODUCT((Plan!$F$5:$NG$5=12)*((Plan!F41:NG41="f2")/2)))</f>
        <v>0</v>
      </c>
    </row>
    <row r="33" spans="2:23" ht="18" customHeight="1" x14ac:dyDescent="0.25">
      <c r="B33" s="21" t="str">
        <f>IF(Mitarbeiter!B34="","",Mitarbeiter!B34)</f>
        <v/>
      </c>
      <c r="C33" s="21" t="str">
        <f>IF(Mitarbeiter!C34="","",Mitarbeiter!C34)</f>
        <v/>
      </c>
      <c r="D33" s="21" t="str">
        <f>IF(Mitarbeiter!E34="","",Mitarbeiter!E34)</f>
        <v/>
      </c>
      <c r="E33" s="149">
        <f>Mitarbeiter!W34</f>
        <v>0</v>
      </c>
      <c r="F33" s="160">
        <f>COUNTIF(Plan!F42:QT42,"u")+(COUNTIF(Plan!F42:QT42,"u2")/2)+COUNTIF(Plan!F42:QT42,"s")+(COUNTIF(Plan!F42:QT42,"s2")/2)</f>
        <v>0</v>
      </c>
      <c r="G33" s="128">
        <f>COUNTIF(Plan!F42:QT42,"x")+(COUNTIF(Plan!F42:QT42,"x2")/2)+COUNTIF(Plan!F42:QT42,"az")+COUNTIF(Plan!F42:QT42,"fz")</f>
        <v>0</v>
      </c>
      <c r="H33" s="128">
        <f>COUNTIF(Plan!F42:QT42,"f")+(COUNTIF(Plan!F42:QT42,"f2")/2)</f>
        <v>0</v>
      </c>
      <c r="I33" s="161">
        <f>COUNTIF(Plan!F42:QT42,"k")+(COUNTIF(Plan!F42:QT42,"k2")/2)</f>
        <v>0</v>
      </c>
      <c r="J33" s="128">
        <f>COUNTIF(Plan!F42:QT42,"a")</f>
        <v>0</v>
      </c>
      <c r="K33" s="334">
        <f t="shared" si="0"/>
        <v>0</v>
      </c>
      <c r="L33" s="340">
        <f>(SUMPRODUCT((Plan!$F$5:$NG$5=1)*(Plan!F42:NG42&gt;0)))-(SUMPRODUCT((Plan!$F$5:$NG$5=1)*((Plan!F42:NG42="u2")/2)))-(SUMPRODUCT((Plan!$F$5:$NG$5=1)*((Plan!F42:NG42="x2")/2)))-(SUMPRODUCT((Plan!$F$5:$NG$5=1)*((Plan!F42:NG42="k2")/2)))-(SUMPRODUCT((Plan!$F$5:$NG$5=1)*((Plan!F42:NG42="f2")/2)))</f>
        <v>0</v>
      </c>
      <c r="M33" s="199">
        <f>(SUMPRODUCT((Plan!$F$5:$NG$5=2)*(Plan!F42:NG42&gt;0)))-(SUMPRODUCT((Plan!$F$5:$NG$5=2)*((Plan!F42:NG42="u2")/2)))-(SUMPRODUCT((Plan!$F$5:$NG$5=2)*((Plan!F42:NG42="x2")/2)))-(SUMPRODUCT((Plan!$F$5:$NG$5=2)*((Plan!F42:NG42="k2")/2)))-(SUMPRODUCT((Plan!$F$5:$NG$5=2)*((Plan!F42:NG42="f2")/2)))</f>
        <v>0</v>
      </c>
      <c r="N33" s="200">
        <f>(SUMPRODUCT((Plan!$F$5:$NG$5=3)*(Plan!F42:NG42&gt;0)))-(SUMPRODUCT((Plan!$F$5:$NG$5=3)*((Plan!F42:NG42="u2")/2)))-(SUMPRODUCT((Plan!$F$5:$NG$5=3)*((Plan!F42:NG42="x2")/2)))-(SUMPRODUCT((Plan!$F$5:$NG$5=3)*((Plan!F42:NG42="k2")/2)))-(SUMPRODUCT((Plan!$F$5:$NG$5=3)*((Plan!F42:NG42="f2")/2)))</f>
        <v>0</v>
      </c>
      <c r="O33" s="199">
        <f>(SUMPRODUCT((Plan!$F$5:$NG$5=4)*(Plan!F42:NG42&gt;0)))-(SUMPRODUCT((Plan!$F$5:$NG$5=4)*((Plan!F42:NG42="u2")/2)))-(SUMPRODUCT((Plan!$F$5:$NG$5=4)*((Plan!F42:NG42="x2")/2)))-(SUMPRODUCT((Plan!$F$5:$NG$5=4)*((Plan!F42:NG42="k2")/2)))-(SUMPRODUCT((Plan!$F$5:$NG$5=4)*((Plan!F42:NG42="f2")/2)))</f>
        <v>0</v>
      </c>
      <c r="P33" s="200">
        <f>(SUMPRODUCT((Plan!$F$5:$NG$5=5)*(Plan!F42:NG42&gt;0)))-(SUMPRODUCT((Plan!$F$5:$NG$5=5)*((Plan!F42:NG42="u2")/2)))-(SUMPRODUCT((Plan!$F$5:$NG$5=5)*((Plan!F42:NG42="x2")/2)))-(SUMPRODUCT((Plan!$F$5:$NG$5=5)*((Plan!F42:NG42="k2")/2)))-(SUMPRODUCT((Plan!$F$5:$NG$5=5)*((Plan!F42:NG42="f2")/2)))</f>
        <v>0</v>
      </c>
      <c r="Q33" s="199">
        <f>(SUMPRODUCT((Plan!$F$5:$NG$5=6)*(Plan!F42:NG42&gt;0)))-(SUMPRODUCT((Plan!$F$5:$NG$5=6)*((Plan!F42:NG42="u2")/2)))-(SUMPRODUCT((Plan!$F$5:$NG$5=6)*((Plan!F42:NG42="x2")/2)))-(SUMPRODUCT((Plan!$F$5:$NG$5=6)*((Plan!F42:NG42="k2")/2)))-(SUMPRODUCT((Plan!$F$5:$NG$5=6)*((Plan!F42:NG42="f2")/2)))</f>
        <v>0</v>
      </c>
      <c r="R33" s="200">
        <f>(SUMPRODUCT((Plan!$F$5:$NG$5=7)*(Plan!F42:NG42&gt;0)))-(SUMPRODUCT((Plan!$F$5:$NG$5=7)*((Plan!F42:NG42="u2")/2)))-(SUMPRODUCT((Plan!$F$5:$NG$5=7)*((Plan!F42:NG42="x2")/2)))-(SUMPRODUCT((Plan!$F$5:$NG$5=7)*((Plan!F42:NG42="k2")/2)))-(SUMPRODUCT((Plan!$F$5:$NG$5=7)*((Plan!F42:NG42="f2")/2)))</f>
        <v>0</v>
      </c>
      <c r="S33" s="199">
        <f>(SUMPRODUCT((Plan!$F$5:$NG$5=8)*(Plan!F42:NG42&gt;0)))-(SUMPRODUCT((Plan!$F$5:$NG$5=8)*((Plan!F42:NG42="u2")/2)))-(SUMPRODUCT((Plan!$F$5:$NG$5=8)*((Plan!F42:NG42="x2")/2)))-(SUMPRODUCT((Plan!$F$5:$NG$5=8)*((Plan!F42:NG42="k2")/2)))-(SUMPRODUCT((Plan!$F$5:$NG$5=8)*((Plan!F42:NG42="f2")/2)))</f>
        <v>0</v>
      </c>
      <c r="T33" s="200">
        <f>(SUMPRODUCT((Plan!$F$5:$NG$5=9)*(Plan!F42:NG42&gt;0)))-(SUMPRODUCT((Plan!$F$5:$NG$5=9)*((Plan!F42:NG42="u2")/2)))-(SUMPRODUCT((Plan!$F$5:$NG$5=9)*((Plan!F42:NG42="x2")/2)))-(SUMPRODUCT((Plan!$F$5:$NG$5=9)*((Plan!F42:NG42="k2")/2)))-(SUMPRODUCT((Plan!$F$5:$NG$5=9)*((Plan!F42:NG42="f2")/2)))</f>
        <v>0</v>
      </c>
      <c r="U33" s="199">
        <f>(SUMPRODUCT((Plan!$F$5:$NG$5=10)*(Plan!F42:NG42&gt;0)))-(SUMPRODUCT((Plan!$F$5:$NG$5=10)*((Plan!F42:NG42="u2")/2)))-(SUMPRODUCT((Plan!$F$5:$NG$5=10)*((Plan!F42:NG42="x2")/2)))-(SUMPRODUCT((Plan!$F$5:$NG$5=10)*((Plan!F42:NG42="k2")/2)))-(SUMPRODUCT((Plan!$F$5:$NG$5=10)*((Plan!F42:NG42="f2")/2)))</f>
        <v>0</v>
      </c>
      <c r="V33" s="200">
        <f>(SUMPRODUCT((Plan!$F$5:$NG$5=11)*(Plan!F42:NG42&gt;0)))-(SUMPRODUCT((Plan!$F$5:$NG$5=11)*((Plan!F42:NG42="u2")/2)))-(SUMPRODUCT((Plan!$F$5:$NG$5=11)*((Plan!F42:NG42="x2")/2)))-(SUMPRODUCT((Plan!$F$5:$NG$5=11)*((Plan!F42:NG42="k2")/2)))-(SUMPRODUCT((Plan!$F$5:$NG$5=11)*((Plan!F42:NG42="f2")/2)))</f>
        <v>0</v>
      </c>
      <c r="W33" s="199">
        <f>(SUMPRODUCT((Plan!$F$5:$NG$5=12)*(Plan!F42:NG42&gt;0)))-(SUMPRODUCT((Plan!$F$5:$NG$5=12)*((Plan!F42:NG42="u2")/2)))-(SUMPRODUCT((Plan!$F$5:$NG$5=12)*((Plan!F42:NG42="x2")/2)))-(SUMPRODUCT((Plan!$F$5:$NG$5=12)*((Plan!F42:NG42="k2")/2)))-(SUMPRODUCT((Plan!$F$5:$NG$5=12)*((Plan!F42:NG42="f2")/2)))</f>
        <v>0</v>
      </c>
    </row>
    <row r="34" spans="2:23" ht="18" customHeight="1" x14ac:dyDescent="0.25">
      <c r="B34" s="21" t="str">
        <f>IF(Mitarbeiter!B35="","",Mitarbeiter!B35)</f>
        <v/>
      </c>
      <c r="C34" s="21" t="str">
        <f>IF(Mitarbeiter!C35="","",Mitarbeiter!C35)</f>
        <v/>
      </c>
      <c r="D34" s="21" t="str">
        <f>IF(Mitarbeiter!E35="","",Mitarbeiter!E35)</f>
        <v/>
      </c>
      <c r="E34" s="149">
        <f>Mitarbeiter!W35</f>
        <v>0</v>
      </c>
      <c r="F34" s="160">
        <f>COUNTIF(Plan!F43:QT43,"u")+(COUNTIF(Plan!F43:QT43,"u2")/2)+COUNTIF(Plan!F43:QT43,"s")+(COUNTIF(Plan!F43:QT43,"s2")/2)</f>
        <v>0</v>
      </c>
      <c r="G34" s="128">
        <f>COUNTIF(Plan!F43:QT43,"x")+(COUNTIF(Plan!F43:QT43,"x2")/2)+COUNTIF(Plan!F43:QT43,"az")+COUNTIF(Plan!F43:QT43,"fz")</f>
        <v>0</v>
      </c>
      <c r="H34" s="128">
        <f>COUNTIF(Plan!F43:QT43,"f")+(COUNTIF(Plan!F43:QT43,"f2")/2)</f>
        <v>0</v>
      </c>
      <c r="I34" s="161">
        <f>COUNTIF(Plan!F43:QT43,"k")+(COUNTIF(Plan!F43:QT43,"k2")/2)</f>
        <v>0</v>
      </c>
      <c r="J34" s="128">
        <f>COUNTIF(Plan!F43:QT43,"a")</f>
        <v>0</v>
      </c>
      <c r="K34" s="334">
        <f t="shared" si="0"/>
        <v>0</v>
      </c>
      <c r="L34" s="340">
        <f>(SUMPRODUCT((Plan!$F$5:$NG$5=1)*(Plan!F43:NG43&gt;0)))-(SUMPRODUCT((Plan!$F$5:$NG$5=1)*((Plan!F43:NG43="u2")/2)))-(SUMPRODUCT((Plan!$F$5:$NG$5=1)*((Plan!F43:NG43="x2")/2)))-(SUMPRODUCT((Plan!$F$5:$NG$5=1)*((Plan!F43:NG43="k2")/2)))-(SUMPRODUCT((Plan!$F$5:$NG$5=1)*((Plan!F43:NG43="f2")/2)))</f>
        <v>0</v>
      </c>
      <c r="M34" s="199">
        <f>(SUMPRODUCT((Plan!$F$5:$NG$5=2)*(Plan!F43:NG43&gt;0)))-(SUMPRODUCT((Plan!$F$5:$NG$5=2)*((Plan!F43:NG43="u2")/2)))-(SUMPRODUCT((Plan!$F$5:$NG$5=2)*((Plan!F43:NG43="x2")/2)))-(SUMPRODUCT((Plan!$F$5:$NG$5=2)*((Plan!F43:NG43="k2")/2)))-(SUMPRODUCT((Plan!$F$5:$NG$5=2)*((Plan!F43:NG43="f2")/2)))</f>
        <v>0</v>
      </c>
      <c r="N34" s="200">
        <f>(SUMPRODUCT((Plan!$F$5:$NG$5=3)*(Plan!F43:NG43&gt;0)))-(SUMPRODUCT((Plan!$F$5:$NG$5=3)*((Plan!F43:NG43="u2")/2)))-(SUMPRODUCT((Plan!$F$5:$NG$5=3)*((Plan!F43:NG43="x2")/2)))-(SUMPRODUCT((Plan!$F$5:$NG$5=3)*((Plan!F43:NG43="k2")/2)))-(SUMPRODUCT((Plan!$F$5:$NG$5=3)*((Plan!F43:NG43="f2")/2)))</f>
        <v>0</v>
      </c>
      <c r="O34" s="199">
        <f>(SUMPRODUCT((Plan!$F$5:$NG$5=4)*(Plan!F43:NG43&gt;0)))-(SUMPRODUCT((Plan!$F$5:$NG$5=4)*((Plan!F43:NG43="u2")/2)))-(SUMPRODUCT((Plan!$F$5:$NG$5=4)*((Plan!F43:NG43="x2")/2)))-(SUMPRODUCT((Plan!$F$5:$NG$5=4)*((Plan!F43:NG43="k2")/2)))-(SUMPRODUCT((Plan!$F$5:$NG$5=4)*((Plan!F43:NG43="f2")/2)))</f>
        <v>0</v>
      </c>
      <c r="P34" s="200">
        <f>(SUMPRODUCT((Plan!$F$5:$NG$5=5)*(Plan!F43:NG43&gt;0)))-(SUMPRODUCT((Plan!$F$5:$NG$5=5)*((Plan!F43:NG43="u2")/2)))-(SUMPRODUCT((Plan!$F$5:$NG$5=5)*((Plan!F43:NG43="x2")/2)))-(SUMPRODUCT((Plan!$F$5:$NG$5=5)*((Plan!F43:NG43="k2")/2)))-(SUMPRODUCT((Plan!$F$5:$NG$5=5)*((Plan!F43:NG43="f2")/2)))</f>
        <v>0</v>
      </c>
      <c r="Q34" s="199">
        <f>(SUMPRODUCT((Plan!$F$5:$NG$5=6)*(Plan!F43:NG43&gt;0)))-(SUMPRODUCT((Plan!$F$5:$NG$5=6)*((Plan!F43:NG43="u2")/2)))-(SUMPRODUCT((Plan!$F$5:$NG$5=6)*((Plan!F43:NG43="x2")/2)))-(SUMPRODUCT((Plan!$F$5:$NG$5=6)*((Plan!F43:NG43="k2")/2)))-(SUMPRODUCT((Plan!$F$5:$NG$5=6)*((Plan!F43:NG43="f2")/2)))</f>
        <v>0</v>
      </c>
      <c r="R34" s="200">
        <f>(SUMPRODUCT((Plan!$F$5:$NG$5=7)*(Plan!F43:NG43&gt;0)))-(SUMPRODUCT((Plan!$F$5:$NG$5=7)*((Plan!F43:NG43="u2")/2)))-(SUMPRODUCT((Plan!$F$5:$NG$5=7)*((Plan!F43:NG43="x2")/2)))-(SUMPRODUCT((Plan!$F$5:$NG$5=7)*((Plan!F43:NG43="k2")/2)))-(SUMPRODUCT((Plan!$F$5:$NG$5=7)*((Plan!F43:NG43="f2")/2)))</f>
        <v>0</v>
      </c>
      <c r="S34" s="199">
        <f>(SUMPRODUCT((Plan!$F$5:$NG$5=8)*(Plan!F43:NG43&gt;0)))-(SUMPRODUCT((Plan!$F$5:$NG$5=8)*((Plan!F43:NG43="u2")/2)))-(SUMPRODUCT((Plan!$F$5:$NG$5=8)*((Plan!F43:NG43="x2")/2)))-(SUMPRODUCT((Plan!$F$5:$NG$5=8)*((Plan!F43:NG43="k2")/2)))-(SUMPRODUCT((Plan!$F$5:$NG$5=8)*((Plan!F43:NG43="f2")/2)))</f>
        <v>0</v>
      </c>
      <c r="T34" s="200">
        <f>(SUMPRODUCT((Plan!$F$5:$NG$5=9)*(Plan!F43:NG43&gt;0)))-(SUMPRODUCT((Plan!$F$5:$NG$5=9)*((Plan!F43:NG43="u2")/2)))-(SUMPRODUCT((Plan!$F$5:$NG$5=9)*((Plan!F43:NG43="x2")/2)))-(SUMPRODUCT((Plan!$F$5:$NG$5=9)*((Plan!F43:NG43="k2")/2)))-(SUMPRODUCT((Plan!$F$5:$NG$5=9)*((Plan!F43:NG43="f2")/2)))</f>
        <v>0</v>
      </c>
      <c r="U34" s="199">
        <f>(SUMPRODUCT((Plan!$F$5:$NG$5=10)*(Plan!F43:NG43&gt;0)))-(SUMPRODUCT((Plan!$F$5:$NG$5=10)*((Plan!F43:NG43="u2")/2)))-(SUMPRODUCT((Plan!$F$5:$NG$5=10)*((Plan!F43:NG43="x2")/2)))-(SUMPRODUCT((Plan!$F$5:$NG$5=10)*((Plan!F43:NG43="k2")/2)))-(SUMPRODUCT((Plan!$F$5:$NG$5=10)*((Plan!F43:NG43="f2")/2)))</f>
        <v>0</v>
      </c>
      <c r="V34" s="200">
        <f>(SUMPRODUCT((Plan!$F$5:$NG$5=11)*(Plan!F43:NG43&gt;0)))-(SUMPRODUCT((Plan!$F$5:$NG$5=11)*((Plan!F43:NG43="u2")/2)))-(SUMPRODUCT((Plan!$F$5:$NG$5=11)*((Plan!F43:NG43="x2")/2)))-(SUMPRODUCT((Plan!$F$5:$NG$5=11)*((Plan!F43:NG43="k2")/2)))-(SUMPRODUCT((Plan!$F$5:$NG$5=11)*((Plan!F43:NG43="f2")/2)))</f>
        <v>0</v>
      </c>
      <c r="W34" s="199">
        <f>(SUMPRODUCT((Plan!$F$5:$NG$5=12)*(Plan!F43:NG43&gt;0)))-(SUMPRODUCT((Plan!$F$5:$NG$5=12)*((Plan!F43:NG43="u2")/2)))-(SUMPRODUCT((Plan!$F$5:$NG$5=12)*((Plan!F43:NG43="x2")/2)))-(SUMPRODUCT((Plan!$F$5:$NG$5=12)*((Plan!F43:NG43="k2")/2)))-(SUMPRODUCT((Plan!$F$5:$NG$5=12)*((Plan!F43:NG43="f2")/2)))</f>
        <v>0</v>
      </c>
    </row>
    <row r="35" spans="2:23" ht="18" customHeight="1" x14ac:dyDescent="0.25">
      <c r="B35" s="21" t="str">
        <f>IF(Mitarbeiter!B36="","",Mitarbeiter!B36)</f>
        <v/>
      </c>
      <c r="C35" s="21" t="str">
        <f>IF(Mitarbeiter!C36="","",Mitarbeiter!C36)</f>
        <v/>
      </c>
      <c r="D35" s="21" t="str">
        <f>IF(Mitarbeiter!E36="","",Mitarbeiter!E36)</f>
        <v/>
      </c>
      <c r="E35" s="149">
        <f>Mitarbeiter!W36</f>
        <v>0</v>
      </c>
      <c r="F35" s="160">
        <f>COUNTIF(Plan!F44:QT44,"u")+(COUNTIF(Plan!F44:QT44,"u2")/2)+COUNTIF(Plan!F44:QT44,"s")+(COUNTIF(Plan!F44:QT44,"s2")/2)</f>
        <v>0</v>
      </c>
      <c r="G35" s="128">
        <f>COUNTIF(Plan!F44:QT44,"x")+(COUNTIF(Plan!F44:QT44,"x2")/2)+COUNTIF(Plan!F44:QT44,"az")+COUNTIF(Plan!F44:QT44,"fz")</f>
        <v>0</v>
      </c>
      <c r="H35" s="128">
        <f>COUNTIF(Plan!F44:QT44,"f")+(COUNTIF(Plan!F44:QT44,"f2")/2)</f>
        <v>0</v>
      </c>
      <c r="I35" s="161">
        <f>COUNTIF(Plan!F44:QT44,"k")+(COUNTIF(Plan!F44:QT44,"k2")/2)</f>
        <v>0</v>
      </c>
      <c r="J35" s="128">
        <f>COUNTIF(Plan!F44:QT44,"a")</f>
        <v>0</v>
      </c>
      <c r="K35" s="334">
        <f t="shared" si="0"/>
        <v>0</v>
      </c>
      <c r="L35" s="340">
        <f>(SUMPRODUCT((Plan!$F$5:$NG$5=1)*(Plan!F44:NG44&gt;0)))-(SUMPRODUCT((Plan!$F$5:$NG$5=1)*((Plan!F44:NG44="u2")/2)))-(SUMPRODUCT((Plan!$F$5:$NG$5=1)*((Plan!F44:NG44="x2")/2)))-(SUMPRODUCT((Plan!$F$5:$NG$5=1)*((Plan!F44:NG44="k2")/2)))-(SUMPRODUCT((Plan!$F$5:$NG$5=1)*((Plan!F44:NG44="f2")/2)))</f>
        <v>0</v>
      </c>
      <c r="M35" s="199">
        <f>(SUMPRODUCT((Plan!$F$5:$NG$5=2)*(Plan!F44:NG44&gt;0)))-(SUMPRODUCT((Plan!$F$5:$NG$5=2)*((Plan!F44:NG44="u2")/2)))-(SUMPRODUCT((Plan!$F$5:$NG$5=2)*((Plan!F44:NG44="x2")/2)))-(SUMPRODUCT((Plan!$F$5:$NG$5=2)*((Plan!F44:NG44="k2")/2)))-(SUMPRODUCT((Plan!$F$5:$NG$5=2)*((Plan!F44:NG44="f2")/2)))</f>
        <v>0</v>
      </c>
      <c r="N35" s="200">
        <f>(SUMPRODUCT((Plan!$F$5:$NG$5=3)*(Plan!F44:NG44&gt;0)))-(SUMPRODUCT((Plan!$F$5:$NG$5=3)*((Plan!F44:NG44="u2")/2)))-(SUMPRODUCT((Plan!$F$5:$NG$5=3)*((Plan!F44:NG44="x2")/2)))-(SUMPRODUCT((Plan!$F$5:$NG$5=3)*((Plan!F44:NG44="k2")/2)))-(SUMPRODUCT((Plan!$F$5:$NG$5=3)*((Plan!F44:NG44="f2")/2)))</f>
        <v>0</v>
      </c>
      <c r="O35" s="199">
        <f>(SUMPRODUCT((Plan!$F$5:$NG$5=4)*(Plan!F44:NG44&gt;0)))-(SUMPRODUCT((Plan!$F$5:$NG$5=4)*((Plan!F44:NG44="u2")/2)))-(SUMPRODUCT((Plan!$F$5:$NG$5=4)*((Plan!F44:NG44="x2")/2)))-(SUMPRODUCT((Plan!$F$5:$NG$5=4)*((Plan!F44:NG44="k2")/2)))-(SUMPRODUCT((Plan!$F$5:$NG$5=4)*((Plan!F44:NG44="f2")/2)))</f>
        <v>0</v>
      </c>
      <c r="P35" s="200">
        <f>(SUMPRODUCT((Plan!$F$5:$NG$5=5)*(Plan!F44:NG44&gt;0)))-(SUMPRODUCT((Plan!$F$5:$NG$5=5)*((Plan!F44:NG44="u2")/2)))-(SUMPRODUCT((Plan!$F$5:$NG$5=5)*((Plan!F44:NG44="x2")/2)))-(SUMPRODUCT((Plan!$F$5:$NG$5=5)*((Plan!F44:NG44="k2")/2)))-(SUMPRODUCT((Plan!$F$5:$NG$5=5)*((Plan!F44:NG44="f2")/2)))</f>
        <v>0</v>
      </c>
      <c r="Q35" s="199">
        <f>(SUMPRODUCT((Plan!$F$5:$NG$5=6)*(Plan!F44:NG44&gt;0)))-(SUMPRODUCT((Plan!$F$5:$NG$5=6)*((Plan!F44:NG44="u2")/2)))-(SUMPRODUCT((Plan!$F$5:$NG$5=6)*((Plan!F44:NG44="x2")/2)))-(SUMPRODUCT((Plan!$F$5:$NG$5=6)*((Plan!F44:NG44="k2")/2)))-(SUMPRODUCT((Plan!$F$5:$NG$5=6)*((Plan!F44:NG44="f2")/2)))</f>
        <v>0</v>
      </c>
      <c r="R35" s="200">
        <f>(SUMPRODUCT((Plan!$F$5:$NG$5=7)*(Plan!F44:NG44&gt;0)))-(SUMPRODUCT((Plan!$F$5:$NG$5=7)*((Plan!F44:NG44="u2")/2)))-(SUMPRODUCT((Plan!$F$5:$NG$5=7)*((Plan!F44:NG44="x2")/2)))-(SUMPRODUCT((Plan!$F$5:$NG$5=7)*((Plan!F44:NG44="k2")/2)))-(SUMPRODUCT((Plan!$F$5:$NG$5=7)*((Plan!F44:NG44="f2")/2)))</f>
        <v>0</v>
      </c>
      <c r="S35" s="199">
        <f>(SUMPRODUCT((Plan!$F$5:$NG$5=8)*(Plan!F44:NG44&gt;0)))-(SUMPRODUCT((Plan!$F$5:$NG$5=8)*((Plan!F44:NG44="u2")/2)))-(SUMPRODUCT((Plan!$F$5:$NG$5=8)*((Plan!F44:NG44="x2")/2)))-(SUMPRODUCT((Plan!$F$5:$NG$5=8)*((Plan!F44:NG44="k2")/2)))-(SUMPRODUCT((Plan!$F$5:$NG$5=8)*((Plan!F44:NG44="f2")/2)))</f>
        <v>0</v>
      </c>
      <c r="T35" s="200">
        <f>(SUMPRODUCT((Plan!$F$5:$NG$5=9)*(Plan!F44:NG44&gt;0)))-(SUMPRODUCT((Plan!$F$5:$NG$5=9)*((Plan!F44:NG44="u2")/2)))-(SUMPRODUCT((Plan!$F$5:$NG$5=9)*((Plan!F44:NG44="x2")/2)))-(SUMPRODUCT((Plan!$F$5:$NG$5=9)*((Plan!F44:NG44="k2")/2)))-(SUMPRODUCT((Plan!$F$5:$NG$5=9)*((Plan!F44:NG44="f2")/2)))</f>
        <v>0</v>
      </c>
      <c r="U35" s="199">
        <f>(SUMPRODUCT((Plan!$F$5:$NG$5=10)*(Plan!F44:NG44&gt;0)))-(SUMPRODUCT((Plan!$F$5:$NG$5=10)*((Plan!F44:NG44="u2")/2)))-(SUMPRODUCT((Plan!$F$5:$NG$5=10)*((Plan!F44:NG44="x2")/2)))-(SUMPRODUCT((Plan!$F$5:$NG$5=10)*((Plan!F44:NG44="k2")/2)))-(SUMPRODUCT((Plan!$F$5:$NG$5=10)*((Plan!F44:NG44="f2")/2)))</f>
        <v>0</v>
      </c>
      <c r="V35" s="200">
        <f>(SUMPRODUCT((Plan!$F$5:$NG$5=11)*(Plan!F44:NG44&gt;0)))-(SUMPRODUCT((Plan!$F$5:$NG$5=11)*((Plan!F44:NG44="u2")/2)))-(SUMPRODUCT((Plan!$F$5:$NG$5=11)*((Plan!F44:NG44="x2")/2)))-(SUMPRODUCT((Plan!$F$5:$NG$5=11)*((Plan!F44:NG44="k2")/2)))-(SUMPRODUCT((Plan!$F$5:$NG$5=11)*((Plan!F44:NG44="f2")/2)))</f>
        <v>0</v>
      </c>
      <c r="W35" s="199">
        <f>(SUMPRODUCT((Plan!$F$5:$NG$5=12)*(Plan!F44:NG44&gt;0)))-(SUMPRODUCT((Plan!$F$5:$NG$5=12)*((Plan!F44:NG44="u2")/2)))-(SUMPRODUCT((Plan!$F$5:$NG$5=12)*((Plan!F44:NG44="x2")/2)))-(SUMPRODUCT((Plan!$F$5:$NG$5=12)*((Plan!F44:NG44="k2")/2)))-(SUMPRODUCT((Plan!$F$5:$NG$5=12)*((Plan!F44:NG44="f2")/2)))</f>
        <v>0</v>
      </c>
    </row>
    <row r="36" spans="2:23" ht="18" customHeight="1" x14ac:dyDescent="0.25">
      <c r="B36" s="21" t="str">
        <f>IF(Mitarbeiter!B37="","",Mitarbeiter!B37)</f>
        <v/>
      </c>
      <c r="C36" s="21" t="str">
        <f>IF(Mitarbeiter!C37="","",Mitarbeiter!C37)</f>
        <v/>
      </c>
      <c r="D36" s="21" t="str">
        <f>IF(Mitarbeiter!E37="","",Mitarbeiter!E37)</f>
        <v/>
      </c>
      <c r="E36" s="149">
        <f>Mitarbeiter!W37</f>
        <v>0</v>
      </c>
      <c r="F36" s="160">
        <f>COUNTIF(Plan!F45:QT45,"u")+(COUNTIF(Plan!F45:QT45,"u2")/2)+COUNTIF(Plan!F45:QT45,"s")+(COUNTIF(Plan!F45:QT45,"s2")/2)</f>
        <v>0</v>
      </c>
      <c r="G36" s="128">
        <f>COUNTIF(Plan!F45:QT45,"x")+(COUNTIF(Plan!F45:QT45,"x2")/2)+COUNTIF(Plan!F45:QT45,"az")+COUNTIF(Plan!F45:QT45,"fz")</f>
        <v>0</v>
      </c>
      <c r="H36" s="128">
        <f>COUNTIF(Plan!F45:QT45,"f")+(COUNTIF(Plan!F45:QT45,"f2")/2)</f>
        <v>0</v>
      </c>
      <c r="I36" s="161">
        <f>COUNTIF(Plan!F45:QT45,"k")+(COUNTIF(Plan!F45:QT45,"k2")/2)</f>
        <v>0</v>
      </c>
      <c r="J36" s="128">
        <f>COUNTIF(Plan!F45:QT45,"a")</f>
        <v>0</v>
      </c>
      <c r="K36" s="334">
        <f t="shared" si="0"/>
        <v>0</v>
      </c>
      <c r="L36" s="340">
        <f>(SUMPRODUCT((Plan!$F$5:$NG$5=1)*(Plan!F45:NG45&gt;0)))-(SUMPRODUCT((Plan!$F$5:$NG$5=1)*((Plan!F45:NG45="u2")/2)))-(SUMPRODUCT((Plan!$F$5:$NG$5=1)*((Plan!F45:NG45="x2")/2)))-(SUMPRODUCT((Plan!$F$5:$NG$5=1)*((Plan!F45:NG45="k2")/2)))-(SUMPRODUCT((Plan!$F$5:$NG$5=1)*((Plan!F45:NG45="f2")/2)))</f>
        <v>0</v>
      </c>
      <c r="M36" s="199">
        <f>(SUMPRODUCT((Plan!$F$5:$NG$5=2)*(Plan!F45:NG45&gt;0)))-(SUMPRODUCT((Plan!$F$5:$NG$5=2)*((Plan!F45:NG45="u2")/2)))-(SUMPRODUCT((Plan!$F$5:$NG$5=2)*((Plan!F45:NG45="x2")/2)))-(SUMPRODUCT((Plan!$F$5:$NG$5=2)*((Plan!F45:NG45="k2")/2)))-(SUMPRODUCT((Plan!$F$5:$NG$5=2)*((Plan!F45:NG45="f2")/2)))</f>
        <v>0</v>
      </c>
      <c r="N36" s="200">
        <f>(SUMPRODUCT((Plan!$F$5:$NG$5=3)*(Plan!F45:NG45&gt;0)))-(SUMPRODUCT((Plan!$F$5:$NG$5=3)*((Plan!F45:NG45="u2")/2)))-(SUMPRODUCT((Plan!$F$5:$NG$5=3)*((Plan!F45:NG45="x2")/2)))-(SUMPRODUCT((Plan!$F$5:$NG$5=3)*((Plan!F45:NG45="k2")/2)))-(SUMPRODUCT((Plan!$F$5:$NG$5=3)*((Plan!F45:NG45="f2")/2)))</f>
        <v>0</v>
      </c>
      <c r="O36" s="199">
        <f>(SUMPRODUCT((Plan!$F$5:$NG$5=4)*(Plan!F45:NG45&gt;0)))-(SUMPRODUCT((Plan!$F$5:$NG$5=4)*((Plan!F45:NG45="u2")/2)))-(SUMPRODUCT((Plan!$F$5:$NG$5=4)*((Plan!F45:NG45="x2")/2)))-(SUMPRODUCT((Plan!$F$5:$NG$5=4)*((Plan!F45:NG45="k2")/2)))-(SUMPRODUCT((Plan!$F$5:$NG$5=4)*((Plan!F45:NG45="f2")/2)))</f>
        <v>0</v>
      </c>
      <c r="P36" s="200">
        <f>(SUMPRODUCT((Plan!$F$5:$NG$5=5)*(Plan!F45:NG45&gt;0)))-(SUMPRODUCT((Plan!$F$5:$NG$5=5)*((Plan!F45:NG45="u2")/2)))-(SUMPRODUCT((Plan!$F$5:$NG$5=5)*((Plan!F45:NG45="x2")/2)))-(SUMPRODUCT((Plan!$F$5:$NG$5=5)*((Plan!F45:NG45="k2")/2)))-(SUMPRODUCT((Plan!$F$5:$NG$5=5)*((Plan!F45:NG45="f2")/2)))</f>
        <v>0</v>
      </c>
      <c r="Q36" s="199">
        <f>(SUMPRODUCT((Plan!$F$5:$NG$5=6)*(Plan!F45:NG45&gt;0)))-(SUMPRODUCT((Plan!$F$5:$NG$5=6)*((Plan!F45:NG45="u2")/2)))-(SUMPRODUCT((Plan!$F$5:$NG$5=6)*((Plan!F45:NG45="x2")/2)))-(SUMPRODUCT((Plan!$F$5:$NG$5=6)*((Plan!F45:NG45="k2")/2)))-(SUMPRODUCT((Plan!$F$5:$NG$5=6)*((Plan!F45:NG45="f2")/2)))</f>
        <v>0</v>
      </c>
      <c r="R36" s="200">
        <f>(SUMPRODUCT((Plan!$F$5:$NG$5=7)*(Plan!F45:NG45&gt;0)))-(SUMPRODUCT((Plan!$F$5:$NG$5=7)*((Plan!F45:NG45="u2")/2)))-(SUMPRODUCT((Plan!$F$5:$NG$5=7)*((Plan!F45:NG45="x2")/2)))-(SUMPRODUCT((Plan!$F$5:$NG$5=7)*((Plan!F45:NG45="k2")/2)))-(SUMPRODUCT((Plan!$F$5:$NG$5=7)*((Plan!F45:NG45="f2")/2)))</f>
        <v>0</v>
      </c>
      <c r="S36" s="199">
        <f>(SUMPRODUCT((Plan!$F$5:$NG$5=8)*(Plan!F45:NG45&gt;0)))-(SUMPRODUCT((Plan!$F$5:$NG$5=8)*((Plan!F45:NG45="u2")/2)))-(SUMPRODUCT((Plan!$F$5:$NG$5=8)*((Plan!F45:NG45="x2")/2)))-(SUMPRODUCT((Plan!$F$5:$NG$5=8)*((Plan!F45:NG45="k2")/2)))-(SUMPRODUCT((Plan!$F$5:$NG$5=8)*((Plan!F45:NG45="f2")/2)))</f>
        <v>0</v>
      </c>
      <c r="T36" s="200">
        <f>(SUMPRODUCT((Plan!$F$5:$NG$5=9)*(Plan!F45:NG45&gt;0)))-(SUMPRODUCT((Plan!$F$5:$NG$5=9)*((Plan!F45:NG45="u2")/2)))-(SUMPRODUCT((Plan!$F$5:$NG$5=9)*((Plan!F45:NG45="x2")/2)))-(SUMPRODUCT((Plan!$F$5:$NG$5=9)*((Plan!F45:NG45="k2")/2)))-(SUMPRODUCT((Plan!$F$5:$NG$5=9)*((Plan!F45:NG45="f2")/2)))</f>
        <v>0</v>
      </c>
      <c r="U36" s="199">
        <f>(SUMPRODUCT((Plan!$F$5:$NG$5=10)*(Plan!F45:NG45&gt;0)))-(SUMPRODUCT((Plan!$F$5:$NG$5=10)*((Plan!F45:NG45="u2")/2)))-(SUMPRODUCT((Plan!$F$5:$NG$5=10)*((Plan!F45:NG45="x2")/2)))-(SUMPRODUCT((Plan!$F$5:$NG$5=10)*((Plan!F45:NG45="k2")/2)))-(SUMPRODUCT((Plan!$F$5:$NG$5=10)*((Plan!F45:NG45="f2")/2)))</f>
        <v>0</v>
      </c>
      <c r="V36" s="200">
        <f>(SUMPRODUCT((Plan!$F$5:$NG$5=11)*(Plan!F45:NG45&gt;0)))-(SUMPRODUCT((Plan!$F$5:$NG$5=11)*((Plan!F45:NG45="u2")/2)))-(SUMPRODUCT((Plan!$F$5:$NG$5=11)*((Plan!F45:NG45="x2")/2)))-(SUMPRODUCT((Plan!$F$5:$NG$5=11)*((Plan!F45:NG45="k2")/2)))-(SUMPRODUCT((Plan!$F$5:$NG$5=11)*((Plan!F45:NG45="f2")/2)))</f>
        <v>0</v>
      </c>
      <c r="W36" s="199">
        <f>(SUMPRODUCT((Plan!$F$5:$NG$5=12)*(Plan!F45:NG45&gt;0)))-(SUMPRODUCT((Plan!$F$5:$NG$5=12)*((Plan!F45:NG45="u2")/2)))-(SUMPRODUCT((Plan!$F$5:$NG$5=12)*((Plan!F45:NG45="x2")/2)))-(SUMPRODUCT((Plan!$F$5:$NG$5=12)*((Plan!F45:NG45="k2")/2)))-(SUMPRODUCT((Plan!$F$5:$NG$5=12)*((Plan!F45:NG45="f2")/2)))</f>
        <v>0</v>
      </c>
    </row>
    <row r="37" spans="2:23" ht="18" customHeight="1" x14ac:dyDescent="0.25">
      <c r="B37" s="21" t="str">
        <f>IF(Mitarbeiter!B38="","",Mitarbeiter!B38)</f>
        <v/>
      </c>
      <c r="C37" s="21" t="str">
        <f>IF(Mitarbeiter!C38="","",Mitarbeiter!C38)</f>
        <v/>
      </c>
      <c r="D37" s="21" t="str">
        <f>IF(Mitarbeiter!E38="","",Mitarbeiter!E38)</f>
        <v/>
      </c>
      <c r="E37" s="149">
        <f>Mitarbeiter!W38</f>
        <v>0</v>
      </c>
      <c r="F37" s="160">
        <f>COUNTIF(Plan!F46:QT46,"u")+(COUNTIF(Plan!F46:QT46,"u2")/2)+COUNTIF(Plan!F46:QT46,"s")+(COUNTIF(Plan!F46:QT46,"s2")/2)</f>
        <v>0</v>
      </c>
      <c r="G37" s="128">
        <f>COUNTIF(Plan!F46:QT46,"x")+(COUNTIF(Plan!F46:QT46,"x2")/2)+COUNTIF(Plan!F46:QT46,"az")+COUNTIF(Plan!F46:QT46,"fz")</f>
        <v>0</v>
      </c>
      <c r="H37" s="128">
        <f>COUNTIF(Plan!F46:QT46,"f")+(COUNTIF(Plan!F46:QT46,"f2")/2)</f>
        <v>0</v>
      </c>
      <c r="I37" s="161">
        <f>COUNTIF(Plan!F46:QT46,"k")+(COUNTIF(Plan!F46:QT46,"k2")/2)</f>
        <v>0</v>
      </c>
      <c r="J37" s="128">
        <f>COUNTIF(Plan!F46:QT46,"a")</f>
        <v>0</v>
      </c>
      <c r="K37" s="334">
        <f t="shared" si="0"/>
        <v>0</v>
      </c>
      <c r="L37" s="340">
        <f>(SUMPRODUCT((Plan!$F$5:$NG$5=1)*(Plan!F46:NG46&gt;0)))-(SUMPRODUCT((Plan!$F$5:$NG$5=1)*((Plan!F46:NG46="u2")/2)))-(SUMPRODUCT((Plan!$F$5:$NG$5=1)*((Plan!F46:NG46="x2")/2)))-(SUMPRODUCT((Plan!$F$5:$NG$5=1)*((Plan!F46:NG46="k2")/2)))-(SUMPRODUCT((Plan!$F$5:$NG$5=1)*((Plan!F46:NG46="f2")/2)))</f>
        <v>0</v>
      </c>
      <c r="M37" s="199">
        <f>(SUMPRODUCT((Plan!$F$5:$NG$5=2)*(Plan!F46:NG46&gt;0)))-(SUMPRODUCT((Plan!$F$5:$NG$5=2)*((Plan!F46:NG46="u2")/2)))-(SUMPRODUCT((Plan!$F$5:$NG$5=2)*((Plan!F46:NG46="x2")/2)))-(SUMPRODUCT((Plan!$F$5:$NG$5=2)*((Plan!F46:NG46="k2")/2)))-(SUMPRODUCT((Plan!$F$5:$NG$5=2)*((Plan!F46:NG46="f2")/2)))</f>
        <v>0</v>
      </c>
      <c r="N37" s="200">
        <f>(SUMPRODUCT((Plan!$F$5:$NG$5=3)*(Plan!F46:NG46&gt;0)))-(SUMPRODUCT((Plan!$F$5:$NG$5=3)*((Plan!F46:NG46="u2")/2)))-(SUMPRODUCT((Plan!$F$5:$NG$5=3)*((Plan!F46:NG46="x2")/2)))-(SUMPRODUCT((Plan!$F$5:$NG$5=3)*((Plan!F46:NG46="k2")/2)))-(SUMPRODUCT((Plan!$F$5:$NG$5=3)*((Plan!F46:NG46="f2")/2)))</f>
        <v>0</v>
      </c>
      <c r="O37" s="199">
        <f>(SUMPRODUCT((Plan!$F$5:$NG$5=4)*(Plan!F46:NG46&gt;0)))-(SUMPRODUCT((Plan!$F$5:$NG$5=4)*((Plan!F46:NG46="u2")/2)))-(SUMPRODUCT((Plan!$F$5:$NG$5=4)*((Plan!F46:NG46="x2")/2)))-(SUMPRODUCT((Plan!$F$5:$NG$5=4)*((Plan!F46:NG46="k2")/2)))-(SUMPRODUCT((Plan!$F$5:$NG$5=4)*((Plan!F46:NG46="f2")/2)))</f>
        <v>0</v>
      </c>
      <c r="P37" s="200">
        <f>(SUMPRODUCT((Plan!$F$5:$NG$5=5)*(Plan!F46:NG46&gt;0)))-(SUMPRODUCT((Plan!$F$5:$NG$5=5)*((Plan!F46:NG46="u2")/2)))-(SUMPRODUCT((Plan!$F$5:$NG$5=5)*((Plan!F46:NG46="x2")/2)))-(SUMPRODUCT((Plan!$F$5:$NG$5=5)*((Plan!F46:NG46="k2")/2)))-(SUMPRODUCT((Plan!$F$5:$NG$5=5)*((Plan!F46:NG46="f2")/2)))</f>
        <v>0</v>
      </c>
      <c r="Q37" s="199">
        <f>(SUMPRODUCT((Plan!$F$5:$NG$5=6)*(Plan!F46:NG46&gt;0)))-(SUMPRODUCT((Plan!$F$5:$NG$5=6)*((Plan!F46:NG46="u2")/2)))-(SUMPRODUCT((Plan!$F$5:$NG$5=6)*((Plan!F46:NG46="x2")/2)))-(SUMPRODUCT((Plan!$F$5:$NG$5=6)*((Plan!F46:NG46="k2")/2)))-(SUMPRODUCT((Plan!$F$5:$NG$5=6)*((Plan!F46:NG46="f2")/2)))</f>
        <v>0</v>
      </c>
      <c r="R37" s="200">
        <f>(SUMPRODUCT((Plan!$F$5:$NG$5=7)*(Plan!F46:NG46&gt;0)))-(SUMPRODUCT((Plan!$F$5:$NG$5=7)*((Plan!F46:NG46="u2")/2)))-(SUMPRODUCT((Plan!$F$5:$NG$5=7)*((Plan!F46:NG46="x2")/2)))-(SUMPRODUCT((Plan!$F$5:$NG$5=7)*((Plan!F46:NG46="k2")/2)))-(SUMPRODUCT((Plan!$F$5:$NG$5=7)*((Plan!F46:NG46="f2")/2)))</f>
        <v>0</v>
      </c>
      <c r="S37" s="199">
        <f>(SUMPRODUCT((Plan!$F$5:$NG$5=8)*(Plan!F46:NG46&gt;0)))-(SUMPRODUCT((Plan!$F$5:$NG$5=8)*((Plan!F46:NG46="u2")/2)))-(SUMPRODUCT((Plan!$F$5:$NG$5=8)*((Plan!F46:NG46="x2")/2)))-(SUMPRODUCT((Plan!$F$5:$NG$5=8)*((Plan!F46:NG46="k2")/2)))-(SUMPRODUCT((Plan!$F$5:$NG$5=8)*((Plan!F46:NG46="f2")/2)))</f>
        <v>0</v>
      </c>
      <c r="T37" s="200">
        <f>(SUMPRODUCT((Plan!$F$5:$NG$5=9)*(Plan!F46:NG46&gt;0)))-(SUMPRODUCT((Plan!$F$5:$NG$5=9)*((Plan!F46:NG46="u2")/2)))-(SUMPRODUCT((Plan!$F$5:$NG$5=9)*((Plan!F46:NG46="x2")/2)))-(SUMPRODUCT((Plan!$F$5:$NG$5=9)*((Plan!F46:NG46="k2")/2)))-(SUMPRODUCT((Plan!$F$5:$NG$5=9)*((Plan!F46:NG46="f2")/2)))</f>
        <v>0</v>
      </c>
      <c r="U37" s="199">
        <f>(SUMPRODUCT((Plan!$F$5:$NG$5=10)*(Plan!F46:NG46&gt;0)))-(SUMPRODUCT((Plan!$F$5:$NG$5=10)*((Plan!F46:NG46="u2")/2)))-(SUMPRODUCT((Plan!$F$5:$NG$5=10)*((Plan!F46:NG46="x2")/2)))-(SUMPRODUCT((Plan!$F$5:$NG$5=10)*((Plan!F46:NG46="k2")/2)))-(SUMPRODUCT((Plan!$F$5:$NG$5=10)*((Plan!F46:NG46="f2")/2)))</f>
        <v>0</v>
      </c>
      <c r="V37" s="200">
        <f>(SUMPRODUCT((Plan!$F$5:$NG$5=11)*(Plan!F46:NG46&gt;0)))-(SUMPRODUCT((Plan!$F$5:$NG$5=11)*((Plan!F46:NG46="u2")/2)))-(SUMPRODUCT((Plan!$F$5:$NG$5=11)*((Plan!F46:NG46="x2")/2)))-(SUMPRODUCT((Plan!$F$5:$NG$5=11)*((Plan!F46:NG46="k2")/2)))-(SUMPRODUCT((Plan!$F$5:$NG$5=11)*((Plan!F46:NG46="f2")/2)))</f>
        <v>0</v>
      </c>
      <c r="W37" s="199">
        <f>(SUMPRODUCT((Plan!$F$5:$NG$5=12)*(Plan!F46:NG46&gt;0)))-(SUMPRODUCT((Plan!$F$5:$NG$5=12)*((Plan!F46:NG46="u2")/2)))-(SUMPRODUCT((Plan!$F$5:$NG$5=12)*((Plan!F46:NG46="x2")/2)))-(SUMPRODUCT((Plan!$F$5:$NG$5=12)*((Plan!F46:NG46="k2")/2)))-(SUMPRODUCT((Plan!$F$5:$NG$5=12)*((Plan!F46:NG46="f2")/2)))</f>
        <v>0</v>
      </c>
    </row>
    <row r="38" spans="2:23" ht="18" customHeight="1" x14ac:dyDescent="0.25">
      <c r="B38" s="21" t="str">
        <f>IF(Mitarbeiter!B39="","",Mitarbeiter!B39)</f>
        <v/>
      </c>
      <c r="C38" s="21" t="str">
        <f>IF(Mitarbeiter!C39="","",Mitarbeiter!C39)</f>
        <v/>
      </c>
      <c r="D38" s="21" t="str">
        <f>IF(Mitarbeiter!E39="","",Mitarbeiter!E39)</f>
        <v/>
      </c>
      <c r="E38" s="149">
        <f>Mitarbeiter!W39</f>
        <v>0</v>
      </c>
      <c r="F38" s="160">
        <f>COUNTIF(Plan!F47:QT47,"u")+(COUNTIF(Plan!F47:QT47,"u2")/2)+COUNTIF(Plan!F47:QT47,"s")+(COUNTIF(Plan!F47:QT47,"s2")/2)</f>
        <v>0</v>
      </c>
      <c r="G38" s="128">
        <f>COUNTIF(Plan!F47:QT47,"x")+(COUNTIF(Plan!F47:QT47,"x2")/2)+COUNTIF(Plan!F47:QT47,"az")+COUNTIF(Plan!F47:QT47,"fz")</f>
        <v>0</v>
      </c>
      <c r="H38" s="128">
        <f>COUNTIF(Plan!F47:QT47,"f")+(COUNTIF(Plan!F47:QT47,"f2")/2)</f>
        <v>0</v>
      </c>
      <c r="I38" s="161">
        <f>COUNTIF(Plan!F47:QT47,"k")+(COUNTIF(Plan!F47:QT47,"k2")/2)</f>
        <v>0</v>
      </c>
      <c r="J38" s="128">
        <f>COUNTIF(Plan!F47:QT47,"a")</f>
        <v>0</v>
      </c>
      <c r="K38" s="334">
        <f t="shared" si="0"/>
        <v>0</v>
      </c>
      <c r="L38" s="340">
        <f>(SUMPRODUCT((Plan!$F$5:$NG$5=1)*(Plan!F47:NG47&gt;0)))-(SUMPRODUCT((Plan!$F$5:$NG$5=1)*((Plan!F47:NG47="u2")/2)))-(SUMPRODUCT((Plan!$F$5:$NG$5=1)*((Plan!F47:NG47="x2")/2)))-(SUMPRODUCT((Plan!$F$5:$NG$5=1)*((Plan!F47:NG47="k2")/2)))-(SUMPRODUCT((Plan!$F$5:$NG$5=1)*((Plan!F47:NG47="f2")/2)))</f>
        <v>0</v>
      </c>
      <c r="M38" s="199">
        <f>(SUMPRODUCT((Plan!$F$5:$NG$5=2)*(Plan!F47:NG47&gt;0)))-(SUMPRODUCT((Plan!$F$5:$NG$5=2)*((Plan!F47:NG47="u2")/2)))-(SUMPRODUCT((Plan!$F$5:$NG$5=2)*((Plan!F47:NG47="x2")/2)))-(SUMPRODUCT((Plan!$F$5:$NG$5=2)*((Plan!F47:NG47="k2")/2)))-(SUMPRODUCT((Plan!$F$5:$NG$5=2)*((Plan!F47:NG47="f2")/2)))</f>
        <v>0</v>
      </c>
      <c r="N38" s="200">
        <f>(SUMPRODUCT((Plan!$F$5:$NG$5=3)*(Plan!F47:NG47&gt;0)))-(SUMPRODUCT((Plan!$F$5:$NG$5=3)*((Plan!F47:NG47="u2")/2)))-(SUMPRODUCT((Plan!$F$5:$NG$5=3)*((Plan!F47:NG47="x2")/2)))-(SUMPRODUCT((Plan!$F$5:$NG$5=3)*((Plan!F47:NG47="k2")/2)))-(SUMPRODUCT((Plan!$F$5:$NG$5=3)*((Plan!F47:NG47="f2")/2)))</f>
        <v>0</v>
      </c>
      <c r="O38" s="199">
        <f>(SUMPRODUCT((Plan!$F$5:$NG$5=4)*(Plan!F47:NG47&gt;0)))-(SUMPRODUCT((Plan!$F$5:$NG$5=4)*((Plan!F47:NG47="u2")/2)))-(SUMPRODUCT((Plan!$F$5:$NG$5=4)*((Plan!F47:NG47="x2")/2)))-(SUMPRODUCT((Plan!$F$5:$NG$5=4)*((Plan!F47:NG47="k2")/2)))-(SUMPRODUCT((Plan!$F$5:$NG$5=4)*((Plan!F47:NG47="f2")/2)))</f>
        <v>0</v>
      </c>
      <c r="P38" s="200">
        <f>(SUMPRODUCT((Plan!$F$5:$NG$5=5)*(Plan!F47:NG47&gt;0)))-(SUMPRODUCT((Plan!$F$5:$NG$5=5)*((Plan!F47:NG47="u2")/2)))-(SUMPRODUCT((Plan!$F$5:$NG$5=5)*((Plan!F47:NG47="x2")/2)))-(SUMPRODUCT((Plan!$F$5:$NG$5=5)*((Plan!F47:NG47="k2")/2)))-(SUMPRODUCT((Plan!$F$5:$NG$5=5)*((Plan!F47:NG47="f2")/2)))</f>
        <v>0</v>
      </c>
      <c r="Q38" s="199">
        <f>(SUMPRODUCT((Plan!$F$5:$NG$5=6)*(Plan!F47:NG47&gt;0)))-(SUMPRODUCT((Plan!$F$5:$NG$5=6)*((Plan!F47:NG47="u2")/2)))-(SUMPRODUCT((Plan!$F$5:$NG$5=6)*((Plan!F47:NG47="x2")/2)))-(SUMPRODUCT((Plan!$F$5:$NG$5=6)*((Plan!F47:NG47="k2")/2)))-(SUMPRODUCT((Plan!$F$5:$NG$5=6)*((Plan!F47:NG47="f2")/2)))</f>
        <v>0</v>
      </c>
      <c r="R38" s="200">
        <f>(SUMPRODUCT((Plan!$F$5:$NG$5=7)*(Plan!F47:NG47&gt;0)))-(SUMPRODUCT((Plan!$F$5:$NG$5=7)*((Plan!F47:NG47="u2")/2)))-(SUMPRODUCT((Plan!$F$5:$NG$5=7)*((Plan!F47:NG47="x2")/2)))-(SUMPRODUCT((Plan!$F$5:$NG$5=7)*((Plan!F47:NG47="k2")/2)))-(SUMPRODUCT((Plan!$F$5:$NG$5=7)*((Plan!F47:NG47="f2")/2)))</f>
        <v>0</v>
      </c>
      <c r="S38" s="199">
        <f>(SUMPRODUCT((Plan!$F$5:$NG$5=8)*(Plan!F47:NG47&gt;0)))-(SUMPRODUCT((Plan!$F$5:$NG$5=8)*((Plan!F47:NG47="u2")/2)))-(SUMPRODUCT((Plan!$F$5:$NG$5=8)*((Plan!F47:NG47="x2")/2)))-(SUMPRODUCT((Plan!$F$5:$NG$5=8)*((Plan!F47:NG47="k2")/2)))-(SUMPRODUCT((Plan!$F$5:$NG$5=8)*((Plan!F47:NG47="f2")/2)))</f>
        <v>0</v>
      </c>
      <c r="T38" s="200">
        <f>(SUMPRODUCT((Plan!$F$5:$NG$5=9)*(Plan!F47:NG47&gt;0)))-(SUMPRODUCT((Plan!$F$5:$NG$5=9)*((Plan!F47:NG47="u2")/2)))-(SUMPRODUCT((Plan!$F$5:$NG$5=9)*((Plan!F47:NG47="x2")/2)))-(SUMPRODUCT((Plan!$F$5:$NG$5=9)*((Plan!F47:NG47="k2")/2)))-(SUMPRODUCT((Plan!$F$5:$NG$5=9)*((Plan!F47:NG47="f2")/2)))</f>
        <v>0</v>
      </c>
      <c r="U38" s="199">
        <f>(SUMPRODUCT((Plan!$F$5:$NG$5=10)*(Plan!F47:NG47&gt;0)))-(SUMPRODUCT((Plan!$F$5:$NG$5=10)*((Plan!F47:NG47="u2")/2)))-(SUMPRODUCT((Plan!$F$5:$NG$5=10)*((Plan!F47:NG47="x2")/2)))-(SUMPRODUCT((Plan!$F$5:$NG$5=10)*((Plan!F47:NG47="k2")/2)))-(SUMPRODUCT((Plan!$F$5:$NG$5=10)*((Plan!F47:NG47="f2")/2)))</f>
        <v>0</v>
      </c>
      <c r="V38" s="200">
        <f>(SUMPRODUCT((Plan!$F$5:$NG$5=11)*(Plan!F47:NG47&gt;0)))-(SUMPRODUCT((Plan!$F$5:$NG$5=11)*((Plan!F47:NG47="u2")/2)))-(SUMPRODUCT((Plan!$F$5:$NG$5=11)*((Plan!F47:NG47="x2")/2)))-(SUMPRODUCT((Plan!$F$5:$NG$5=11)*((Plan!F47:NG47="k2")/2)))-(SUMPRODUCT((Plan!$F$5:$NG$5=11)*((Plan!F47:NG47="f2")/2)))</f>
        <v>0</v>
      </c>
      <c r="W38" s="199">
        <f>(SUMPRODUCT((Plan!$F$5:$NG$5=12)*(Plan!F47:NG47&gt;0)))-(SUMPRODUCT((Plan!$F$5:$NG$5=12)*((Plan!F47:NG47="u2")/2)))-(SUMPRODUCT((Plan!$F$5:$NG$5=12)*((Plan!F47:NG47="x2")/2)))-(SUMPRODUCT((Plan!$F$5:$NG$5=12)*((Plan!F47:NG47="k2")/2)))-(SUMPRODUCT((Plan!$F$5:$NG$5=12)*((Plan!F47:NG47="f2")/2)))</f>
        <v>0</v>
      </c>
    </row>
    <row r="39" spans="2:23" ht="18" customHeight="1" x14ac:dyDescent="0.25">
      <c r="B39" s="21" t="str">
        <f>IF(Mitarbeiter!B40="","",Mitarbeiter!B40)</f>
        <v/>
      </c>
      <c r="C39" s="21" t="str">
        <f>IF(Mitarbeiter!C40="","",Mitarbeiter!C40)</f>
        <v/>
      </c>
      <c r="D39" s="21" t="str">
        <f>IF(Mitarbeiter!E40="","",Mitarbeiter!E40)</f>
        <v/>
      </c>
      <c r="E39" s="149">
        <f>Mitarbeiter!W40</f>
        <v>0</v>
      </c>
      <c r="F39" s="160">
        <f>COUNTIF(Plan!F48:QT48,"u")+(COUNTIF(Plan!F48:QT48,"u2")/2)+COUNTIF(Plan!F48:QT48,"s")+(COUNTIF(Plan!F48:QT48,"s2")/2)</f>
        <v>0</v>
      </c>
      <c r="G39" s="128">
        <f>COUNTIF(Plan!F48:QT48,"x")+(COUNTIF(Plan!F48:QT48,"x2")/2)+COUNTIF(Plan!F48:QT48,"az")+COUNTIF(Plan!F48:QT48,"fz")</f>
        <v>0</v>
      </c>
      <c r="H39" s="128">
        <f>COUNTIF(Plan!F48:QT48,"f")+(COUNTIF(Plan!F48:QT48,"f2")/2)</f>
        <v>0</v>
      </c>
      <c r="I39" s="161">
        <f>COUNTIF(Plan!F48:QT48,"k")+(COUNTIF(Plan!F48:QT48,"k2")/2)</f>
        <v>0</v>
      </c>
      <c r="J39" s="128">
        <f>COUNTIF(Plan!F48:QT48,"a")</f>
        <v>0</v>
      </c>
      <c r="K39" s="334">
        <f t="shared" si="0"/>
        <v>0</v>
      </c>
      <c r="L39" s="340">
        <f>(SUMPRODUCT((Plan!$F$5:$NG$5=1)*(Plan!F48:NG48&gt;0)))-(SUMPRODUCT((Plan!$F$5:$NG$5=1)*((Plan!F48:NG48="u2")/2)))-(SUMPRODUCT((Plan!$F$5:$NG$5=1)*((Plan!F48:NG48="x2")/2)))-(SUMPRODUCT((Plan!$F$5:$NG$5=1)*((Plan!F48:NG48="k2")/2)))-(SUMPRODUCT((Plan!$F$5:$NG$5=1)*((Plan!F48:NG48="f2")/2)))</f>
        <v>0</v>
      </c>
      <c r="M39" s="199">
        <f>(SUMPRODUCT((Plan!$F$5:$NG$5=2)*(Plan!F48:NG48&gt;0)))-(SUMPRODUCT((Plan!$F$5:$NG$5=2)*((Plan!F48:NG48="u2")/2)))-(SUMPRODUCT((Plan!$F$5:$NG$5=2)*((Plan!F48:NG48="x2")/2)))-(SUMPRODUCT((Plan!$F$5:$NG$5=2)*((Plan!F48:NG48="k2")/2)))-(SUMPRODUCT((Plan!$F$5:$NG$5=2)*((Plan!F48:NG48="f2")/2)))</f>
        <v>0</v>
      </c>
      <c r="N39" s="200">
        <f>(SUMPRODUCT((Plan!$F$5:$NG$5=3)*(Plan!F48:NG48&gt;0)))-(SUMPRODUCT((Plan!$F$5:$NG$5=3)*((Plan!F48:NG48="u2")/2)))-(SUMPRODUCT((Plan!$F$5:$NG$5=3)*((Plan!F48:NG48="x2")/2)))-(SUMPRODUCT((Plan!$F$5:$NG$5=3)*((Plan!F48:NG48="k2")/2)))-(SUMPRODUCT((Plan!$F$5:$NG$5=3)*((Plan!F48:NG48="f2")/2)))</f>
        <v>0</v>
      </c>
      <c r="O39" s="199">
        <f>(SUMPRODUCT((Plan!$F$5:$NG$5=4)*(Plan!F48:NG48&gt;0)))-(SUMPRODUCT((Plan!$F$5:$NG$5=4)*((Plan!F48:NG48="u2")/2)))-(SUMPRODUCT((Plan!$F$5:$NG$5=4)*((Plan!F48:NG48="x2")/2)))-(SUMPRODUCT((Plan!$F$5:$NG$5=4)*((Plan!F48:NG48="k2")/2)))-(SUMPRODUCT((Plan!$F$5:$NG$5=4)*((Plan!F48:NG48="f2")/2)))</f>
        <v>0</v>
      </c>
      <c r="P39" s="200">
        <f>(SUMPRODUCT((Plan!$F$5:$NG$5=5)*(Plan!F48:NG48&gt;0)))-(SUMPRODUCT((Plan!$F$5:$NG$5=5)*((Plan!F48:NG48="u2")/2)))-(SUMPRODUCT((Plan!$F$5:$NG$5=5)*((Plan!F48:NG48="x2")/2)))-(SUMPRODUCT((Plan!$F$5:$NG$5=5)*((Plan!F48:NG48="k2")/2)))-(SUMPRODUCT((Plan!$F$5:$NG$5=5)*((Plan!F48:NG48="f2")/2)))</f>
        <v>0</v>
      </c>
      <c r="Q39" s="199">
        <f>(SUMPRODUCT((Plan!$F$5:$NG$5=6)*(Plan!F48:NG48&gt;0)))-(SUMPRODUCT((Plan!$F$5:$NG$5=6)*((Plan!F48:NG48="u2")/2)))-(SUMPRODUCT((Plan!$F$5:$NG$5=6)*((Plan!F48:NG48="x2")/2)))-(SUMPRODUCT((Plan!$F$5:$NG$5=6)*((Plan!F48:NG48="k2")/2)))-(SUMPRODUCT((Plan!$F$5:$NG$5=6)*((Plan!F48:NG48="f2")/2)))</f>
        <v>0</v>
      </c>
      <c r="R39" s="200">
        <f>(SUMPRODUCT((Plan!$F$5:$NG$5=7)*(Plan!F48:NG48&gt;0)))-(SUMPRODUCT((Plan!$F$5:$NG$5=7)*((Plan!F48:NG48="u2")/2)))-(SUMPRODUCT((Plan!$F$5:$NG$5=7)*((Plan!F48:NG48="x2")/2)))-(SUMPRODUCT((Plan!$F$5:$NG$5=7)*((Plan!F48:NG48="k2")/2)))-(SUMPRODUCT((Plan!$F$5:$NG$5=7)*((Plan!F48:NG48="f2")/2)))</f>
        <v>0</v>
      </c>
      <c r="S39" s="199">
        <f>(SUMPRODUCT((Plan!$F$5:$NG$5=8)*(Plan!F48:NG48&gt;0)))-(SUMPRODUCT((Plan!$F$5:$NG$5=8)*((Plan!F48:NG48="u2")/2)))-(SUMPRODUCT((Plan!$F$5:$NG$5=8)*((Plan!F48:NG48="x2")/2)))-(SUMPRODUCT((Plan!$F$5:$NG$5=8)*((Plan!F48:NG48="k2")/2)))-(SUMPRODUCT((Plan!$F$5:$NG$5=8)*((Plan!F48:NG48="f2")/2)))</f>
        <v>0</v>
      </c>
      <c r="T39" s="200">
        <f>(SUMPRODUCT((Plan!$F$5:$NG$5=9)*(Plan!F48:NG48&gt;0)))-(SUMPRODUCT((Plan!$F$5:$NG$5=9)*((Plan!F48:NG48="u2")/2)))-(SUMPRODUCT((Plan!$F$5:$NG$5=9)*((Plan!F48:NG48="x2")/2)))-(SUMPRODUCT((Plan!$F$5:$NG$5=9)*((Plan!F48:NG48="k2")/2)))-(SUMPRODUCT((Plan!$F$5:$NG$5=9)*((Plan!F48:NG48="f2")/2)))</f>
        <v>0</v>
      </c>
      <c r="U39" s="199">
        <f>(SUMPRODUCT((Plan!$F$5:$NG$5=10)*(Plan!F48:NG48&gt;0)))-(SUMPRODUCT((Plan!$F$5:$NG$5=10)*((Plan!F48:NG48="u2")/2)))-(SUMPRODUCT((Plan!$F$5:$NG$5=10)*((Plan!F48:NG48="x2")/2)))-(SUMPRODUCT((Plan!$F$5:$NG$5=10)*((Plan!F48:NG48="k2")/2)))-(SUMPRODUCT((Plan!$F$5:$NG$5=10)*((Plan!F48:NG48="f2")/2)))</f>
        <v>0</v>
      </c>
      <c r="V39" s="200">
        <f>(SUMPRODUCT((Plan!$F$5:$NG$5=11)*(Plan!F48:NG48&gt;0)))-(SUMPRODUCT((Plan!$F$5:$NG$5=11)*((Plan!F48:NG48="u2")/2)))-(SUMPRODUCT((Plan!$F$5:$NG$5=11)*((Plan!F48:NG48="x2")/2)))-(SUMPRODUCT((Plan!$F$5:$NG$5=11)*((Plan!F48:NG48="k2")/2)))-(SUMPRODUCT((Plan!$F$5:$NG$5=11)*((Plan!F48:NG48="f2")/2)))</f>
        <v>0</v>
      </c>
      <c r="W39" s="199">
        <f>(SUMPRODUCT((Plan!$F$5:$NG$5=12)*(Plan!F48:NG48&gt;0)))-(SUMPRODUCT((Plan!$F$5:$NG$5=12)*((Plan!F48:NG48="u2")/2)))-(SUMPRODUCT((Plan!$F$5:$NG$5=12)*((Plan!F48:NG48="x2")/2)))-(SUMPRODUCT((Plan!$F$5:$NG$5=12)*((Plan!F48:NG48="k2")/2)))-(SUMPRODUCT((Plan!$F$5:$NG$5=12)*((Plan!F48:NG48="f2")/2)))</f>
        <v>0</v>
      </c>
    </row>
    <row r="40" spans="2:23" ht="18" customHeight="1" x14ac:dyDescent="0.25">
      <c r="B40" s="21" t="str">
        <f>IF(Mitarbeiter!B41="","",Mitarbeiter!B41)</f>
        <v/>
      </c>
      <c r="C40" s="21" t="str">
        <f>IF(Mitarbeiter!C41="","",Mitarbeiter!C41)</f>
        <v/>
      </c>
      <c r="D40" s="21" t="str">
        <f>IF(Mitarbeiter!E41="","",Mitarbeiter!E41)</f>
        <v/>
      </c>
      <c r="E40" s="149">
        <f>Mitarbeiter!W41</f>
        <v>0</v>
      </c>
      <c r="F40" s="160">
        <f>COUNTIF(Plan!F49:QT49,"u")+(COUNTIF(Plan!F49:QT49,"u2")/2)+COUNTIF(Plan!F49:QT49,"s")+(COUNTIF(Plan!F49:QT49,"s2")/2)</f>
        <v>0</v>
      </c>
      <c r="G40" s="128">
        <f>COUNTIF(Plan!F49:QT49,"x")+(COUNTIF(Plan!F49:QT49,"x2")/2)+COUNTIF(Plan!F49:QT49,"az")+COUNTIF(Plan!F49:QT49,"fz")</f>
        <v>0</v>
      </c>
      <c r="H40" s="128">
        <f>COUNTIF(Plan!F49:QT49,"f")+(COUNTIF(Plan!F49:QT49,"f2")/2)</f>
        <v>0</v>
      </c>
      <c r="I40" s="161">
        <f>COUNTIF(Plan!F49:QT49,"k")+(COUNTIF(Plan!F49:QT49,"k2")/2)</f>
        <v>0</v>
      </c>
      <c r="J40" s="128">
        <f>COUNTIF(Plan!F49:QT49,"a")</f>
        <v>0</v>
      </c>
      <c r="K40" s="334">
        <f t="shared" si="0"/>
        <v>0</v>
      </c>
      <c r="L40" s="340">
        <f>(SUMPRODUCT((Plan!$F$5:$NG$5=1)*(Plan!F49:NG49&gt;0)))-(SUMPRODUCT((Plan!$F$5:$NG$5=1)*((Plan!F49:NG49="u2")/2)))-(SUMPRODUCT((Plan!$F$5:$NG$5=1)*((Plan!F49:NG49="x2")/2)))-(SUMPRODUCT((Plan!$F$5:$NG$5=1)*((Plan!F49:NG49="k2")/2)))-(SUMPRODUCT((Plan!$F$5:$NG$5=1)*((Plan!F49:NG49="f2")/2)))</f>
        <v>0</v>
      </c>
      <c r="M40" s="199">
        <f>(SUMPRODUCT((Plan!$F$5:$NG$5=2)*(Plan!F49:NG49&gt;0)))-(SUMPRODUCT((Plan!$F$5:$NG$5=2)*((Plan!F49:NG49="u2")/2)))-(SUMPRODUCT((Plan!$F$5:$NG$5=2)*((Plan!F49:NG49="x2")/2)))-(SUMPRODUCT((Plan!$F$5:$NG$5=2)*((Plan!F49:NG49="k2")/2)))-(SUMPRODUCT((Plan!$F$5:$NG$5=2)*((Plan!F49:NG49="f2")/2)))</f>
        <v>0</v>
      </c>
      <c r="N40" s="200">
        <f>(SUMPRODUCT((Plan!$F$5:$NG$5=3)*(Plan!F49:NG49&gt;0)))-(SUMPRODUCT((Plan!$F$5:$NG$5=3)*((Plan!F49:NG49="u2")/2)))-(SUMPRODUCT((Plan!$F$5:$NG$5=3)*((Plan!F49:NG49="x2")/2)))-(SUMPRODUCT((Plan!$F$5:$NG$5=3)*((Plan!F49:NG49="k2")/2)))-(SUMPRODUCT((Plan!$F$5:$NG$5=3)*((Plan!F49:NG49="f2")/2)))</f>
        <v>0</v>
      </c>
      <c r="O40" s="199">
        <f>(SUMPRODUCT((Plan!$F$5:$NG$5=4)*(Plan!F49:NG49&gt;0)))-(SUMPRODUCT((Plan!$F$5:$NG$5=4)*((Plan!F49:NG49="u2")/2)))-(SUMPRODUCT((Plan!$F$5:$NG$5=4)*((Plan!F49:NG49="x2")/2)))-(SUMPRODUCT((Plan!$F$5:$NG$5=4)*((Plan!F49:NG49="k2")/2)))-(SUMPRODUCT((Plan!$F$5:$NG$5=4)*((Plan!F49:NG49="f2")/2)))</f>
        <v>0</v>
      </c>
      <c r="P40" s="200">
        <f>(SUMPRODUCT((Plan!$F$5:$NG$5=5)*(Plan!F49:NG49&gt;0)))-(SUMPRODUCT((Plan!$F$5:$NG$5=5)*((Plan!F49:NG49="u2")/2)))-(SUMPRODUCT((Plan!$F$5:$NG$5=5)*((Plan!F49:NG49="x2")/2)))-(SUMPRODUCT((Plan!$F$5:$NG$5=5)*((Plan!F49:NG49="k2")/2)))-(SUMPRODUCT((Plan!$F$5:$NG$5=5)*((Plan!F49:NG49="f2")/2)))</f>
        <v>0</v>
      </c>
      <c r="Q40" s="199">
        <f>(SUMPRODUCT((Plan!$F$5:$NG$5=6)*(Plan!F49:NG49&gt;0)))-(SUMPRODUCT((Plan!$F$5:$NG$5=6)*((Plan!F49:NG49="u2")/2)))-(SUMPRODUCT((Plan!$F$5:$NG$5=6)*((Plan!F49:NG49="x2")/2)))-(SUMPRODUCT((Plan!$F$5:$NG$5=6)*((Plan!F49:NG49="k2")/2)))-(SUMPRODUCT((Plan!$F$5:$NG$5=6)*((Plan!F49:NG49="f2")/2)))</f>
        <v>0</v>
      </c>
      <c r="R40" s="200">
        <f>(SUMPRODUCT((Plan!$F$5:$NG$5=7)*(Plan!F49:NG49&gt;0)))-(SUMPRODUCT((Plan!$F$5:$NG$5=7)*((Plan!F49:NG49="u2")/2)))-(SUMPRODUCT((Plan!$F$5:$NG$5=7)*((Plan!F49:NG49="x2")/2)))-(SUMPRODUCT((Plan!$F$5:$NG$5=7)*((Plan!F49:NG49="k2")/2)))-(SUMPRODUCT((Plan!$F$5:$NG$5=7)*((Plan!F49:NG49="f2")/2)))</f>
        <v>0</v>
      </c>
      <c r="S40" s="199">
        <f>(SUMPRODUCT((Plan!$F$5:$NG$5=8)*(Plan!F49:NG49&gt;0)))-(SUMPRODUCT((Plan!$F$5:$NG$5=8)*((Plan!F49:NG49="u2")/2)))-(SUMPRODUCT((Plan!$F$5:$NG$5=8)*((Plan!F49:NG49="x2")/2)))-(SUMPRODUCT((Plan!$F$5:$NG$5=8)*((Plan!F49:NG49="k2")/2)))-(SUMPRODUCT((Plan!$F$5:$NG$5=8)*((Plan!F49:NG49="f2")/2)))</f>
        <v>0</v>
      </c>
      <c r="T40" s="200">
        <f>(SUMPRODUCT((Plan!$F$5:$NG$5=9)*(Plan!F49:NG49&gt;0)))-(SUMPRODUCT((Plan!$F$5:$NG$5=9)*((Plan!F49:NG49="u2")/2)))-(SUMPRODUCT((Plan!$F$5:$NG$5=9)*((Plan!F49:NG49="x2")/2)))-(SUMPRODUCT((Plan!$F$5:$NG$5=9)*((Plan!F49:NG49="k2")/2)))-(SUMPRODUCT((Plan!$F$5:$NG$5=9)*((Plan!F49:NG49="f2")/2)))</f>
        <v>0</v>
      </c>
      <c r="U40" s="199">
        <f>(SUMPRODUCT((Plan!$F$5:$NG$5=10)*(Plan!F49:NG49&gt;0)))-(SUMPRODUCT((Plan!$F$5:$NG$5=10)*((Plan!F49:NG49="u2")/2)))-(SUMPRODUCT((Plan!$F$5:$NG$5=10)*((Plan!F49:NG49="x2")/2)))-(SUMPRODUCT((Plan!$F$5:$NG$5=10)*((Plan!F49:NG49="k2")/2)))-(SUMPRODUCT((Plan!$F$5:$NG$5=10)*((Plan!F49:NG49="f2")/2)))</f>
        <v>0</v>
      </c>
      <c r="V40" s="200">
        <f>(SUMPRODUCT((Plan!$F$5:$NG$5=11)*(Plan!F49:NG49&gt;0)))-(SUMPRODUCT((Plan!$F$5:$NG$5=11)*((Plan!F49:NG49="u2")/2)))-(SUMPRODUCT((Plan!$F$5:$NG$5=11)*((Plan!F49:NG49="x2")/2)))-(SUMPRODUCT((Plan!$F$5:$NG$5=11)*((Plan!F49:NG49="k2")/2)))-(SUMPRODUCT((Plan!$F$5:$NG$5=11)*((Plan!F49:NG49="f2")/2)))</f>
        <v>0</v>
      </c>
      <c r="W40" s="199">
        <f>(SUMPRODUCT((Plan!$F$5:$NG$5=12)*(Plan!F49:NG49&gt;0)))-(SUMPRODUCT((Plan!$F$5:$NG$5=12)*((Plan!F49:NG49="u2")/2)))-(SUMPRODUCT((Plan!$F$5:$NG$5=12)*((Plan!F49:NG49="x2")/2)))-(SUMPRODUCT((Plan!$F$5:$NG$5=12)*((Plan!F49:NG49="k2")/2)))-(SUMPRODUCT((Plan!$F$5:$NG$5=12)*((Plan!F49:NG49="f2")/2)))</f>
        <v>0</v>
      </c>
    </row>
    <row r="41" spans="2:23" ht="18" customHeight="1" x14ac:dyDescent="0.25">
      <c r="B41" s="21" t="str">
        <f>IF(Mitarbeiter!B42="","",Mitarbeiter!B42)</f>
        <v/>
      </c>
      <c r="C41" s="21" t="str">
        <f>IF(Mitarbeiter!C42="","",Mitarbeiter!C42)</f>
        <v/>
      </c>
      <c r="D41" s="21" t="str">
        <f>IF(Mitarbeiter!E42="","",Mitarbeiter!E42)</f>
        <v/>
      </c>
      <c r="E41" s="149">
        <f>Mitarbeiter!W42</f>
        <v>0</v>
      </c>
      <c r="F41" s="160">
        <f>COUNTIF(Plan!F50:QT50,"u")+(COUNTIF(Plan!F50:QT50,"u2")/2)+COUNTIF(Plan!F50:QT50,"s")+(COUNTIF(Plan!F50:QT50,"s2")/2)</f>
        <v>0</v>
      </c>
      <c r="G41" s="128">
        <f>COUNTIF(Plan!F50:QT50,"x")+(COUNTIF(Plan!F50:QT50,"x2")/2)+COUNTIF(Plan!F50:QT50,"az")+COUNTIF(Plan!F50:QT50,"fz")</f>
        <v>0</v>
      </c>
      <c r="H41" s="128">
        <f>COUNTIF(Plan!F50:QT50,"f")+(COUNTIF(Plan!F50:QT50,"f2")/2)</f>
        <v>0</v>
      </c>
      <c r="I41" s="161">
        <f>COUNTIF(Plan!F50:QT50,"k")+(COUNTIF(Plan!F50:QT50,"k2")/2)</f>
        <v>0</v>
      </c>
      <c r="J41" s="128">
        <f>COUNTIF(Plan!F50:QT50,"a")</f>
        <v>0</v>
      </c>
      <c r="K41" s="334">
        <f t="shared" si="0"/>
        <v>0</v>
      </c>
      <c r="L41" s="340">
        <f>(SUMPRODUCT((Plan!$F$5:$NG$5=1)*(Plan!F50:NG50&gt;0)))-(SUMPRODUCT((Plan!$F$5:$NG$5=1)*((Plan!F50:NG50="u2")/2)))-(SUMPRODUCT((Plan!$F$5:$NG$5=1)*((Plan!F50:NG50="x2")/2)))-(SUMPRODUCT((Plan!$F$5:$NG$5=1)*((Plan!F50:NG50="k2")/2)))-(SUMPRODUCT((Plan!$F$5:$NG$5=1)*((Plan!F50:NG50="f2")/2)))</f>
        <v>0</v>
      </c>
      <c r="M41" s="199">
        <f>(SUMPRODUCT((Plan!$F$5:$NG$5=2)*(Plan!F50:NG50&gt;0)))-(SUMPRODUCT((Plan!$F$5:$NG$5=2)*((Plan!F50:NG50="u2")/2)))-(SUMPRODUCT((Plan!$F$5:$NG$5=2)*((Plan!F50:NG50="x2")/2)))-(SUMPRODUCT((Plan!$F$5:$NG$5=2)*((Plan!F50:NG50="k2")/2)))-(SUMPRODUCT((Plan!$F$5:$NG$5=2)*((Plan!F50:NG50="f2")/2)))</f>
        <v>0</v>
      </c>
      <c r="N41" s="200">
        <f>(SUMPRODUCT((Plan!$F$5:$NG$5=3)*(Plan!F50:NG50&gt;0)))-(SUMPRODUCT((Plan!$F$5:$NG$5=3)*((Plan!F50:NG50="u2")/2)))-(SUMPRODUCT((Plan!$F$5:$NG$5=3)*((Plan!F50:NG50="x2")/2)))-(SUMPRODUCT((Plan!$F$5:$NG$5=3)*((Plan!F50:NG50="k2")/2)))-(SUMPRODUCT((Plan!$F$5:$NG$5=3)*((Plan!F50:NG50="f2")/2)))</f>
        <v>0</v>
      </c>
      <c r="O41" s="199">
        <f>(SUMPRODUCT((Plan!$F$5:$NG$5=4)*(Plan!F50:NG50&gt;0)))-(SUMPRODUCT((Plan!$F$5:$NG$5=4)*((Plan!F50:NG50="u2")/2)))-(SUMPRODUCT((Plan!$F$5:$NG$5=4)*((Plan!F50:NG50="x2")/2)))-(SUMPRODUCT((Plan!$F$5:$NG$5=4)*((Plan!F50:NG50="k2")/2)))-(SUMPRODUCT((Plan!$F$5:$NG$5=4)*((Plan!F50:NG50="f2")/2)))</f>
        <v>0</v>
      </c>
      <c r="P41" s="200">
        <f>(SUMPRODUCT((Plan!$F$5:$NG$5=5)*(Plan!F50:NG50&gt;0)))-(SUMPRODUCT((Plan!$F$5:$NG$5=5)*((Plan!F50:NG50="u2")/2)))-(SUMPRODUCT((Plan!$F$5:$NG$5=5)*((Plan!F50:NG50="x2")/2)))-(SUMPRODUCT((Plan!$F$5:$NG$5=5)*((Plan!F50:NG50="k2")/2)))-(SUMPRODUCT((Plan!$F$5:$NG$5=5)*((Plan!F50:NG50="f2")/2)))</f>
        <v>0</v>
      </c>
      <c r="Q41" s="199">
        <f>(SUMPRODUCT((Plan!$F$5:$NG$5=6)*(Plan!F50:NG50&gt;0)))-(SUMPRODUCT((Plan!$F$5:$NG$5=6)*((Plan!F50:NG50="u2")/2)))-(SUMPRODUCT((Plan!$F$5:$NG$5=6)*((Plan!F50:NG50="x2")/2)))-(SUMPRODUCT((Plan!$F$5:$NG$5=6)*((Plan!F50:NG50="k2")/2)))-(SUMPRODUCT((Plan!$F$5:$NG$5=6)*((Plan!F50:NG50="f2")/2)))</f>
        <v>0</v>
      </c>
      <c r="R41" s="200">
        <f>(SUMPRODUCT((Plan!$F$5:$NG$5=7)*(Plan!F50:NG50&gt;0)))-(SUMPRODUCT((Plan!$F$5:$NG$5=7)*((Plan!F50:NG50="u2")/2)))-(SUMPRODUCT((Plan!$F$5:$NG$5=7)*((Plan!F50:NG50="x2")/2)))-(SUMPRODUCT((Plan!$F$5:$NG$5=7)*((Plan!F50:NG50="k2")/2)))-(SUMPRODUCT((Plan!$F$5:$NG$5=7)*((Plan!F50:NG50="f2")/2)))</f>
        <v>0</v>
      </c>
      <c r="S41" s="199">
        <f>(SUMPRODUCT((Plan!$F$5:$NG$5=8)*(Plan!F50:NG50&gt;0)))-(SUMPRODUCT((Plan!$F$5:$NG$5=8)*((Plan!F50:NG50="u2")/2)))-(SUMPRODUCT((Plan!$F$5:$NG$5=8)*((Plan!F50:NG50="x2")/2)))-(SUMPRODUCT((Plan!$F$5:$NG$5=8)*((Plan!F50:NG50="k2")/2)))-(SUMPRODUCT((Plan!$F$5:$NG$5=8)*((Plan!F50:NG50="f2")/2)))</f>
        <v>0</v>
      </c>
      <c r="T41" s="200">
        <f>(SUMPRODUCT((Plan!$F$5:$NG$5=9)*(Plan!F50:NG50&gt;0)))-(SUMPRODUCT((Plan!$F$5:$NG$5=9)*((Plan!F50:NG50="u2")/2)))-(SUMPRODUCT((Plan!$F$5:$NG$5=9)*((Plan!F50:NG50="x2")/2)))-(SUMPRODUCT((Plan!$F$5:$NG$5=9)*((Plan!F50:NG50="k2")/2)))-(SUMPRODUCT((Plan!$F$5:$NG$5=9)*((Plan!F50:NG50="f2")/2)))</f>
        <v>0</v>
      </c>
      <c r="U41" s="199">
        <f>(SUMPRODUCT((Plan!$F$5:$NG$5=10)*(Plan!F50:NG50&gt;0)))-(SUMPRODUCT((Plan!$F$5:$NG$5=10)*((Plan!F50:NG50="u2")/2)))-(SUMPRODUCT((Plan!$F$5:$NG$5=10)*((Plan!F50:NG50="x2")/2)))-(SUMPRODUCT((Plan!$F$5:$NG$5=10)*((Plan!F50:NG50="k2")/2)))-(SUMPRODUCT((Plan!$F$5:$NG$5=10)*((Plan!F50:NG50="f2")/2)))</f>
        <v>0</v>
      </c>
      <c r="V41" s="200">
        <f>(SUMPRODUCT((Plan!$F$5:$NG$5=11)*(Plan!F50:NG50&gt;0)))-(SUMPRODUCT((Plan!$F$5:$NG$5=11)*((Plan!F50:NG50="u2")/2)))-(SUMPRODUCT((Plan!$F$5:$NG$5=11)*((Plan!F50:NG50="x2")/2)))-(SUMPRODUCT((Plan!$F$5:$NG$5=11)*((Plan!F50:NG50="k2")/2)))-(SUMPRODUCT((Plan!$F$5:$NG$5=11)*((Plan!F50:NG50="f2")/2)))</f>
        <v>0</v>
      </c>
      <c r="W41" s="199">
        <f>(SUMPRODUCT((Plan!$F$5:$NG$5=12)*(Plan!F50:NG50&gt;0)))-(SUMPRODUCT((Plan!$F$5:$NG$5=12)*((Plan!F50:NG50="u2")/2)))-(SUMPRODUCT((Plan!$F$5:$NG$5=12)*((Plan!F50:NG50="x2")/2)))-(SUMPRODUCT((Plan!$F$5:$NG$5=12)*((Plan!F50:NG50="k2")/2)))-(SUMPRODUCT((Plan!$F$5:$NG$5=12)*((Plan!F50:NG50="f2")/2)))</f>
        <v>0</v>
      </c>
    </row>
    <row r="42" spans="2:23" ht="18" customHeight="1" x14ac:dyDescent="0.25">
      <c r="B42" s="21" t="str">
        <f>IF(Mitarbeiter!B43="","",Mitarbeiter!B43)</f>
        <v/>
      </c>
      <c r="C42" s="21" t="str">
        <f>IF(Mitarbeiter!C43="","",Mitarbeiter!C43)</f>
        <v/>
      </c>
      <c r="D42" s="21" t="str">
        <f>IF(Mitarbeiter!E43="","",Mitarbeiter!E43)</f>
        <v/>
      </c>
      <c r="E42" s="149">
        <f>Mitarbeiter!W43</f>
        <v>0</v>
      </c>
      <c r="F42" s="160">
        <f>COUNTIF(Plan!F51:QT51,"u")+(COUNTIF(Plan!F51:QT51,"u2")/2)+COUNTIF(Plan!F51:QT51,"s")+(COUNTIF(Plan!F51:QT51,"s2")/2)</f>
        <v>0</v>
      </c>
      <c r="G42" s="128">
        <f>COUNTIF(Plan!F51:QT51,"x")+(COUNTIF(Plan!F51:QT51,"x2")/2)+COUNTIF(Plan!F51:QT51,"az")+COUNTIF(Plan!F51:QT51,"fz")</f>
        <v>0</v>
      </c>
      <c r="H42" s="128">
        <f>COUNTIF(Plan!F51:QT51,"f")+(COUNTIF(Plan!F51:QT51,"f2")/2)</f>
        <v>0</v>
      </c>
      <c r="I42" s="161">
        <f>COUNTIF(Plan!F51:QT51,"k")+(COUNTIF(Plan!F51:QT51,"k2")/2)</f>
        <v>0</v>
      </c>
      <c r="J42" s="128">
        <f>COUNTIF(Plan!F51:QT51,"a")</f>
        <v>0</v>
      </c>
      <c r="K42" s="334">
        <f t="shared" si="0"/>
        <v>0</v>
      </c>
      <c r="L42" s="340">
        <f>(SUMPRODUCT((Plan!$F$5:$NG$5=1)*(Plan!F51:NG51&gt;0)))-(SUMPRODUCT((Plan!$F$5:$NG$5=1)*((Plan!F51:NG51="u2")/2)))-(SUMPRODUCT((Plan!$F$5:$NG$5=1)*((Plan!F51:NG51="x2")/2)))-(SUMPRODUCT((Plan!$F$5:$NG$5=1)*((Plan!F51:NG51="k2")/2)))-(SUMPRODUCT((Plan!$F$5:$NG$5=1)*((Plan!F51:NG51="f2")/2)))</f>
        <v>0</v>
      </c>
      <c r="M42" s="199">
        <f>(SUMPRODUCT((Plan!$F$5:$NG$5=2)*(Plan!F51:NG51&gt;0)))-(SUMPRODUCT((Plan!$F$5:$NG$5=2)*((Plan!F51:NG51="u2")/2)))-(SUMPRODUCT((Plan!$F$5:$NG$5=2)*((Plan!F51:NG51="x2")/2)))-(SUMPRODUCT((Plan!$F$5:$NG$5=2)*((Plan!F51:NG51="k2")/2)))-(SUMPRODUCT((Plan!$F$5:$NG$5=2)*((Plan!F51:NG51="f2")/2)))</f>
        <v>0</v>
      </c>
      <c r="N42" s="200">
        <f>(SUMPRODUCT((Plan!$F$5:$NG$5=3)*(Plan!F51:NG51&gt;0)))-(SUMPRODUCT((Plan!$F$5:$NG$5=3)*((Plan!F51:NG51="u2")/2)))-(SUMPRODUCT((Plan!$F$5:$NG$5=3)*((Plan!F51:NG51="x2")/2)))-(SUMPRODUCT((Plan!$F$5:$NG$5=3)*((Plan!F51:NG51="k2")/2)))-(SUMPRODUCT((Plan!$F$5:$NG$5=3)*((Plan!F51:NG51="f2")/2)))</f>
        <v>0</v>
      </c>
      <c r="O42" s="199">
        <f>(SUMPRODUCT((Plan!$F$5:$NG$5=4)*(Plan!F51:NG51&gt;0)))-(SUMPRODUCT((Plan!$F$5:$NG$5=4)*((Plan!F51:NG51="u2")/2)))-(SUMPRODUCT((Plan!$F$5:$NG$5=4)*((Plan!F51:NG51="x2")/2)))-(SUMPRODUCT((Plan!$F$5:$NG$5=4)*((Plan!F51:NG51="k2")/2)))-(SUMPRODUCT((Plan!$F$5:$NG$5=4)*((Plan!F51:NG51="f2")/2)))</f>
        <v>0</v>
      </c>
      <c r="P42" s="200">
        <f>(SUMPRODUCT((Plan!$F$5:$NG$5=5)*(Plan!F51:NG51&gt;0)))-(SUMPRODUCT((Plan!$F$5:$NG$5=5)*((Plan!F51:NG51="u2")/2)))-(SUMPRODUCT((Plan!$F$5:$NG$5=5)*((Plan!F51:NG51="x2")/2)))-(SUMPRODUCT((Plan!$F$5:$NG$5=5)*((Plan!F51:NG51="k2")/2)))-(SUMPRODUCT((Plan!$F$5:$NG$5=5)*((Plan!F51:NG51="f2")/2)))</f>
        <v>0</v>
      </c>
      <c r="Q42" s="199">
        <f>(SUMPRODUCT((Plan!$F$5:$NG$5=6)*(Plan!F51:NG51&gt;0)))-(SUMPRODUCT((Plan!$F$5:$NG$5=6)*((Plan!F51:NG51="u2")/2)))-(SUMPRODUCT((Plan!$F$5:$NG$5=6)*((Plan!F51:NG51="x2")/2)))-(SUMPRODUCT((Plan!$F$5:$NG$5=6)*((Plan!F51:NG51="k2")/2)))-(SUMPRODUCT((Plan!$F$5:$NG$5=6)*((Plan!F51:NG51="f2")/2)))</f>
        <v>0</v>
      </c>
      <c r="R42" s="200">
        <f>(SUMPRODUCT((Plan!$F$5:$NG$5=7)*(Plan!F51:NG51&gt;0)))-(SUMPRODUCT((Plan!$F$5:$NG$5=7)*((Plan!F51:NG51="u2")/2)))-(SUMPRODUCT((Plan!$F$5:$NG$5=7)*((Plan!F51:NG51="x2")/2)))-(SUMPRODUCT((Plan!$F$5:$NG$5=7)*((Plan!F51:NG51="k2")/2)))-(SUMPRODUCT((Plan!$F$5:$NG$5=7)*((Plan!F51:NG51="f2")/2)))</f>
        <v>0</v>
      </c>
      <c r="S42" s="199">
        <f>(SUMPRODUCT((Plan!$F$5:$NG$5=8)*(Plan!F51:NG51&gt;0)))-(SUMPRODUCT((Plan!$F$5:$NG$5=8)*((Plan!F51:NG51="u2")/2)))-(SUMPRODUCT((Plan!$F$5:$NG$5=8)*((Plan!F51:NG51="x2")/2)))-(SUMPRODUCT((Plan!$F$5:$NG$5=8)*((Plan!F51:NG51="k2")/2)))-(SUMPRODUCT((Plan!$F$5:$NG$5=8)*((Plan!F51:NG51="f2")/2)))</f>
        <v>0</v>
      </c>
      <c r="T42" s="200">
        <f>(SUMPRODUCT((Plan!$F$5:$NG$5=9)*(Plan!F51:NG51&gt;0)))-(SUMPRODUCT((Plan!$F$5:$NG$5=9)*((Plan!F51:NG51="u2")/2)))-(SUMPRODUCT((Plan!$F$5:$NG$5=9)*((Plan!F51:NG51="x2")/2)))-(SUMPRODUCT((Plan!$F$5:$NG$5=9)*((Plan!F51:NG51="k2")/2)))-(SUMPRODUCT((Plan!$F$5:$NG$5=9)*((Plan!F51:NG51="f2")/2)))</f>
        <v>0</v>
      </c>
      <c r="U42" s="199">
        <f>(SUMPRODUCT((Plan!$F$5:$NG$5=10)*(Plan!F51:NG51&gt;0)))-(SUMPRODUCT((Plan!$F$5:$NG$5=10)*((Plan!F51:NG51="u2")/2)))-(SUMPRODUCT((Plan!$F$5:$NG$5=10)*((Plan!F51:NG51="x2")/2)))-(SUMPRODUCT((Plan!$F$5:$NG$5=10)*((Plan!F51:NG51="k2")/2)))-(SUMPRODUCT((Plan!$F$5:$NG$5=10)*((Plan!F51:NG51="f2")/2)))</f>
        <v>0</v>
      </c>
      <c r="V42" s="200">
        <f>(SUMPRODUCT((Plan!$F$5:$NG$5=11)*(Plan!F51:NG51&gt;0)))-(SUMPRODUCT((Plan!$F$5:$NG$5=11)*((Plan!F51:NG51="u2")/2)))-(SUMPRODUCT((Plan!$F$5:$NG$5=11)*((Plan!F51:NG51="x2")/2)))-(SUMPRODUCT((Plan!$F$5:$NG$5=11)*((Plan!F51:NG51="k2")/2)))-(SUMPRODUCT((Plan!$F$5:$NG$5=11)*((Plan!F51:NG51="f2")/2)))</f>
        <v>0</v>
      </c>
      <c r="W42" s="199">
        <f>(SUMPRODUCT((Plan!$F$5:$NG$5=12)*(Plan!F51:NG51&gt;0)))-(SUMPRODUCT((Plan!$F$5:$NG$5=12)*((Plan!F51:NG51="u2")/2)))-(SUMPRODUCT((Plan!$F$5:$NG$5=12)*((Plan!F51:NG51="x2")/2)))-(SUMPRODUCT((Plan!$F$5:$NG$5=12)*((Plan!F51:NG51="k2")/2)))-(SUMPRODUCT((Plan!$F$5:$NG$5=12)*((Plan!F51:NG51="f2")/2)))</f>
        <v>0</v>
      </c>
    </row>
    <row r="43" spans="2:23" ht="18" customHeight="1" x14ac:dyDescent="0.25">
      <c r="B43" s="21" t="str">
        <f>IF(Mitarbeiter!B44="","",Mitarbeiter!B44)</f>
        <v/>
      </c>
      <c r="C43" s="21" t="str">
        <f>IF(Mitarbeiter!C44="","",Mitarbeiter!C44)</f>
        <v/>
      </c>
      <c r="D43" s="21" t="str">
        <f>IF(Mitarbeiter!E44="","",Mitarbeiter!E44)</f>
        <v/>
      </c>
      <c r="E43" s="149">
        <f>Mitarbeiter!W44</f>
        <v>0</v>
      </c>
      <c r="F43" s="160">
        <f>COUNTIF(Plan!F52:QT52,"u")+(COUNTIF(Plan!F52:QT52,"u2")/2)+COUNTIF(Plan!F52:QT52,"s")+(COUNTIF(Plan!F52:QT52,"s2")/2)</f>
        <v>0</v>
      </c>
      <c r="G43" s="128">
        <f>COUNTIF(Plan!F52:QT52,"x")+(COUNTIF(Plan!F52:QT52,"x2")/2)+COUNTIF(Plan!F52:QT52,"az")+COUNTIF(Plan!F52:QT52,"fz")</f>
        <v>0</v>
      </c>
      <c r="H43" s="128">
        <f>COUNTIF(Plan!F52:QT52,"f")+(COUNTIF(Plan!F52:QT52,"f2")/2)</f>
        <v>0</v>
      </c>
      <c r="I43" s="161">
        <f>COUNTIF(Plan!F52:QT52,"k")+(COUNTIF(Plan!F52:QT52,"k2")/2)</f>
        <v>0</v>
      </c>
      <c r="J43" s="128">
        <f>COUNTIF(Plan!F52:QT52,"a")</f>
        <v>0</v>
      </c>
      <c r="K43" s="334">
        <f t="shared" si="0"/>
        <v>0</v>
      </c>
      <c r="L43" s="340">
        <f>(SUMPRODUCT((Plan!$F$5:$NG$5=1)*(Plan!F52:NG52&gt;0)))-(SUMPRODUCT((Plan!$F$5:$NG$5=1)*((Plan!F52:NG52="u2")/2)))-(SUMPRODUCT((Plan!$F$5:$NG$5=1)*((Plan!F52:NG52="x2")/2)))-(SUMPRODUCT((Plan!$F$5:$NG$5=1)*((Plan!F52:NG52="k2")/2)))-(SUMPRODUCT((Plan!$F$5:$NG$5=1)*((Plan!F52:NG52="f2")/2)))</f>
        <v>0</v>
      </c>
      <c r="M43" s="199">
        <f>(SUMPRODUCT((Plan!$F$5:$NG$5=2)*(Plan!F52:NG52&gt;0)))-(SUMPRODUCT((Plan!$F$5:$NG$5=2)*((Plan!F52:NG52="u2")/2)))-(SUMPRODUCT((Plan!$F$5:$NG$5=2)*((Plan!F52:NG52="x2")/2)))-(SUMPRODUCT((Plan!$F$5:$NG$5=2)*((Plan!F52:NG52="k2")/2)))-(SUMPRODUCT((Plan!$F$5:$NG$5=2)*((Plan!F52:NG52="f2")/2)))</f>
        <v>0</v>
      </c>
      <c r="N43" s="200">
        <f>(SUMPRODUCT((Plan!$F$5:$NG$5=3)*(Plan!F52:NG52&gt;0)))-(SUMPRODUCT((Plan!$F$5:$NG$5=3)*((Plan!F52:NG52="u2")/2)))-(SUMPRODUCT((Plan!$F$5:$NG$5=3)*((Plan!F52:NG52="x2")/2)))-(SUMPRODUCT((Plan!$F$5:$NG$5=3)*((Plan!F52:NG52="k2")/2)))-(SUMPRODUCT((Plan!$F$5:$NG$5=3)*((Plan!F52:NG52="f2")/2)))</f>
        <v>0</v>
      </c>
      <c r="O43" s="199">
        <f>(SUMPRODUCT((Plan!$F$5:$NG$5=4)*(Plan!F52:NG52&gt;0)))-(SUMPRODUCT((Plan!$F$5:$NG$5=4)*((Plan!F52:NG52="u2")/2)))-(SUMPRODUCT((Plan!$F$5:$NG$5=4)*((Plan!F52:NG52="x2")/2)))-(SUMPRODUCT((Plan!$F$5:$NG$5=4)*((Plan!F52:NG52="k2")/2)))-(SUMPRODUCT((Plan!$F$5:$NG$5=4)*((Plan!F52:NG52="f2")/2)))</f>
        <v>0</v>
      </c>
      <c r="P43" s="200">
        <f>(SUMPRODUCT((Plan!$F$5:$NG$5=5)*(Plan!F52:NG52&gt;0)))-(SUMPRODUCT((Plan!$F$5:$NG$5=5)*((Plan!F52:NG52="u2")/2)))-(SUMPRODUCT((Plan!$F$5:$NG$5=5)*((Plan!F52:NG52="x2")/2)))-(SUMPRODUCT((Plan!$F$5:$NG$5=5)*((Plan!F52:NG52="k2")/2)))-(SUMPRODUCT((Plan!$F$5:$NG$5=5)*((Plan!F52:NG52="f2")/2)))</f>
        <v>0</v>
      </c>
      <c r="Q43" s="199">
        <f>(SUMPRODUCT((Plan!$F$5:$NG$5=6)*(Plan!F52:NG52&gt;0)))-(SUMPRODUCT((Plan!$F$5:$NG$5=6)*((Plan!F52:NG52="u2")/2)))-(SUMPRODUCT((Plan!$F$5:$NG$5=6)*((Plan!F52:NG52="x2")/2)))-(SUMPRODUCT((Plan!$F$5:$NG$5=6)*((Plan!F52:NG52="k2")/2)))-(SUMPRODUCT((Plan!$F$5:$NG$5=6)*((Plan!F52:NG52="f2")/2)))</f>
        <v>0</v>
      </c>
      <c r="R43" s="200">
        <f>(SUMPRODUCT((Plan!$F$5:$NG$5=7)*(Plan!F52:NG52&gt;0)))-(SUMPRODUCT((Plan!$F$5:$NG$5=7)*((Plan!F52:NG52="u2")/2)))-(SUMPRODUCT((Plan!$F$5:$NG$5=7)*((Plan!F52:NG52="x2")/2)))-(SUMPRODUCT((Plan!$F$5:$NG$5=7)*((Plan!F52:NG52="k2")/2)))-(SUMPRODUCT((Plan!$F$5:$NG$5=7)*((Plan!F52:NG52="f2")/2)))</f>
        <v>0</v>
      </c>
      <c r="S43" s="199">
        <f>(SUMPRODUCT((Plan!$F$5:$NG$5=8)*(Plan!F52:NG52&gt;0)))-(SUMPRODUCT((Plan!$F$5:$NG$5=8)*((Plan!F52:NG52="u2")/2)))-(SUMPRODUCT((Plan!$F$5:$NG$5=8)*((Plan!F52:NG52="x2")/2)))-(SUMPRODUCT((Plan!$F$5:$NG$5=8)*((Plan!F52:NG52="k2")/2)))-(SUMPRODUCT((Plan!$F$5:$NG$5=8)*((Plan!F52:NG52="f2")/2)))</f>
        <v>0</v>
      </c>
      <c r="T43" s="200">
        <f>(SUMPRODUCT((Plan!$F$5:$NG$5=9)*(Plan!F52:NG52&gt;0)))-(SUMPRODUCT((Plan!$F$5:$NG$5=9)*((Plan!F52:NG52="u2")/2)))-(SUMPRODUCT((Plan!$F$5:$NG$5=9)*((Plan!F52:NG52="x2")/2)))-(SUMPRODUCT((Plan!$F$5:$NG$5=9)*((Plan!F52:NG52="k2")/2)))-(SUMPRODUCT((Plan!$F$5:$NG$5=9)*((Plan!F52:NG52="f2")/2)))</f>
        <v>0</v>
      </c>
      <c r="U43" s="199">
        <f>(SUMPRODUCT((Plan!$F$5:$NG$5=10)*(Plan!F52:NG52&gt;0)))-(SUMPRODUCT((Plan!$F$5:$NG$5=10)*((Plan!F52:NG52="u2")/2)))-(SUMPRODUCT((Plan!$F$5:$NG$5=10)*((Plan!F52:NG52="x2")/2)))-(SUMPRODUCT((Plan!$F$5:$NG$5=10)*((Plan!F52:NG52="k2")/2)))-(SUMPRODUCT((Plan!$F$5:$NG$5=10)*((Plan!F52:NG52="f2")/2)))</f>
        <v>0</v>
      </c>
      <c r="V43" s="200">
        <f>(SUMPRODUCT((Plan!$F$5:$NG$5=11)*(Plan!F52:NG52&gt;0)))-(SUMPRODUCT((Plan!$F$5:$NG$5=11)*((Plan!F52:NG52="u2")/2)))-(SUMPRODUCT((Plan!$F$5:$NG$5=11)*((Plan!F52:NG52="x2")/2)))-(SUMPRODUCT((Plan!$F$5:$NG$5=11)*((Plan!F52:NG52="k2")/2)))-(SUMPRODUCT((Plan!$F$5:$NG$5=11)*((Plan!F52:NG52="f2")/2)))</f>
        <v>0</v>
      </c>
      <c r="W43" s="199">
        <f>(SUMPRODUCT((Plan!$F$5:$NG$5=12)*(Plan!F52:NG52&gt;0)))-(SUMPRODUCT((Plan!$F$5:$NG$5=12)*((Plan!F52:NG52="u2")/2)))-(SUMPRODUCT((Plan!$F$5:$NG$5=12)*((Plan!F52:NG52="x2")/2)))-(SUMPRODUCT((Plan!$F$5:$NG$5=12)*((Plan!F52:NG52="k2")/2)))-(SUMPRODUCT((Plan!$F$5:$NG$5=12)*((Plan!F52:NG52="f2")/2)))</f>
        <v>0</v>
      </c>
    </row>
    <row r="44" spans="2:23" ht="18" customHeight="1" x14ac:dyDescent="0.25">
      <c r="B44" s="21" t="str">
        <f>IF(Mitarbeiter!B45="","",Mitarbeiter!B45)</f>
        <v/>
      </c>
      <c r="C44" s="21" t="str">
        <f>IF(Mitarbeiter!C45="","",Mitarbeiter!C45)</f>
        <v/>
      </c>
      <c r="D44" s="21" t="str">
        <f>IF(Mitarbeiter!E45="","",Mitarbeiter!E45)</f>
        <v/>
      </c>
      <c r="E44" s="149">
        <f>Mitarbeiter!W45</f>
        <v>0</v>
      </c>
      <c r="F44" s="160">
        <f>COUNTIF(Plan!F53:QT53,"u")+(COUNTIF(Plan!F53:QT53,"u2")/2)+COUNTIF(Plan!F53:QT53,"s")+(COUNTIF(Plan!F53:QT53,"s2")/2)</f>
        <v>0</v>
      </c>
      <c r="G44" s="128">
        <f>COUNTIF(Plan!F53:QT53,"x")+(COUNTIF(Plan!F53:QT53,"x2")/2)+COUNTIF(Plan!F53:QT53,"az")+COUNTIF(Plan!F53:QT53,"fz")</f>
        <v>0</v>
      </c>
      <c r="H44" s="128">
        <f>COUNTIF(Plan!F53:QT53,"f")+(COUNTIF(Plan!F53:QT53,"f2")/2)</f>
        <v>0</v>
      </c>
      <c r="I44" s="161">
        <f>COUNTIF(Plan!F53:QT53,"k")+(COUNTIF(Plan!F53:QT53,"k2")/2)</f>
        <v>0</v>
      </c>
      <c r="J44" s="128">
        <f>COUNTIF(Plan!F53:QT53,"a")</f>
        <v>0</v>
      </c>
      <c r="K44" s="334">
        <f t="shared" si="0"/>
        <v>0</v>
      </c>
      <c r="L44" s="340">
        <f>(SUMPRODUCT((Plan!$F$5:$NG$5=1)*(Plan!F53:NG53&gt;0)))-(SUMPRODUCT((Plan!$F$5:$NG$5=1)*((Plan!F53:NG53="u2")/2)))-(SUMPRODUCT((Plan!$F$5:$NG$5=1)*((Plan!F53:NG53="x2")/2)))-(SUMPRODUCT((Plan!$F$5:$NG$5=1)*((Plan!F53:NG53="k2")/2)))-(SUMPRODUCT((Plan!$F$5:$NG$5=1)*((Plan!F53:NG53="f2")/2)))</f>
        <v>0</v>
      </c>
      <c r="M44" s="199">
        <f>(SUMPRODUCT((Plan!$F$5:$NG$5=2)*(Plan!F53:NG53&gt;0)))-(SUMPRODUCT((Plan!$F$5:$NG$5=2)*((Plan!F53:NG53="u2")/2)))-(SUMPRODUCT((Plan!$F$5:$NG$5=2)*((Plan!F53:NG53="x2")/2)))-(SUMPRODUCT((Plan!$F$5:$NG$5=2)*((Plan!F53:NG53="k2")/2)))-(SUMPRODUCT((Plan!$F$5:$NG$5=2)*((Plan!F53:NG53="f2")/2)))</f>
        <v>0</v>
      </c>
      <c r="N44" s="200">
        <f>(SUMPRODUCT((Plan!$F$5:$NG$5=3)*(Plan!F53:NG53&gt;0)))-(SUMPRODUCT((Plan!$F$5:$NG$5=3)*((Plan!F53:NG53="u2")/2)))-(SUMPRODUCT((Plan!$F$5:$NG$5=3)*((Plan!F53:NG53="x2")/2)))-(SUMPRODUCT((Plan!$F$5:$NG$5=3)*((Plan!F53:NG53="k2")/2)))-(SUMPRODUCT((Plan!$F$5:$NG$5=3)*((Plan!F53:NG53="f2")/2)))</f>
        <v>0</v>
      </c>
      <c r="O44" s="199">
        <f>(SUMPRODUCT((Plan!$F$5:$NG$5=4)*(Plan!F53:NG53&gt;0)))-(SUMPRODUCT((Plan!$F$5:$NG$5=4)*((Plan!F53:NG53="u2")/2)))-(SUMPRODUCT((Plan!$F$5:$NG$5=4)*((Plan!F53:NG53="x2")/2)))-(SUMPRODUCT((Plan!$F$5:$NG$5=4)*((Plan!F53:NG53="k2")/2)))-(SUMPRODUCT((Plan!$F$5:$NG$5=4)*((Plan!F53:NG53="f2")/2)))</f>
        <v>0</v>
      </c>
      <c r="P44" s="200">
        <f>(SUMPRODUCT((Plan!$F$5:$NG$5=5)*(Plan!F53:NG53&gt;0)))-(SUMPRODUCT((Plan!$F$5:$NG$5=5)*((Plan!F53:NG53="u2")/2)))-(SUMPRODUCT((Plan!$F$5:$NG$5=5)*((Plan!F53:NG53="x2")/2)))-(SUMPRODUCT((Plan!$F$5:$NG$5=5)*((Plan!F53:NG53="k2")/2)))-(SUMPRODUCT((Plan!$F$5:$NG$5=5)*((Plan!F53:NG53="f2")/2)))</f>
        <v>0</v>
      </c>
      <c r="Q44" s="199">
        <f>(SUMPRODUCT((Plan!$F$5:$NG$5=6)*(Plan!F53:NG53&gt;0)))-(SUMPRODUCT((Plan!$F$5:$NG$5=6)*((Plan!F53:NG53="u2")/2)))-(SUMPRODUCT((Plan!$F$5:$NG$5=6)*((Plan!F53:NG53="x2")/2)))-(SUMPRODUCT((Plan!$F$5:$NG$5=6)*((Plan!F53:NG53="k2")/2)))-(SUMPRODUCT((Plan!$F$5:$NG$5=6)*((Plan!F53:NG53="f2")/2)))</f>
        <v>0</v>
      </c>
      <c r="R44" s="200">
        <f>(SUMPRODUCT((Plan!$F$5:$NG$5=7)*(Plan!F53:NG53&gt;0)))-(SUMPRODUCT((Plan!$F$5:$NG$5=7)*((Plan!F53:NG53="u2")/2)))-(SUMPRODUCT((Plan!$F$5:$NG$5=7)*((Plan!F53:NG53="x2")/2)))-(SUMPRODUCT((Plan!$F$5:$NG$5=7)*((Plan!F53:NG53="k2")/2)))-(SUMPRODUCT((Plan!$F$5:$NG$5=7)*((Plan!F53:NG53="f2")/2)))</f>
        <v>0</v>
      </c>
      <c r="S44" s="199">
        <f>(SUMPRODUCT((Plan!$F$5:$NG$5=8)*(Plan!F53:NG53&gt;0)))-(SUMPRODUCT((Plan!$F$5:$NG$5=8)*((Plan!F53:NG53="u2")/2)))-(SUMPRODUCT((Plan!$F$5:$NG$5=8)*((Plan!F53:NG53="x2")/2)))-(SUMPRODUCT((Plan!$F$5:$NG$5=8)*((Plan!F53:NG53="k2")/2)))-(SUMPRODUCT((Plan!$F$5:$NG$5=8)*((Plan!F53:NG53="f2")/2)))</f>
        <v>0</v>
      </c>
      <c r="T44" s="200">
        <f>(SUMPRODUCT((Plan!$F$5:$NG$5=9)*(Plan!F53:NG53&gt;0)))-(SUMPRODUCT((Plan!$F$5:$NG$5=9)*((Plan!F53:NG53="u2")/2)))-(SUMPRODUCT((Plan!$F$5:$NG$5=9)*((Plan!F53:NG53="x2")/2)))-(SUMPRODUCT((Plan!$F$5:$NG$5=9)*((Plan!F53:NG53="k2")/2)))-(SUMPRODUCT((Plan!$F$5:$NG$5=9)*((Plan!F53:NG53="f2")/2)))</f>
        <v>0</v>
      </c>
      <c r="U44" s="199">
        <f>(SUMPRODUCT((Plan!$F$5:$NG$5=10)*(Plan!F53:NG53&gt;0)))-(SUMPRODUCT((Plan!$F$5:$NG$5=10)*((Plan!F53:NG53="u2")/2)))-(SUMPRODUCT((Plan!$F$5:$NG$5=10)*((Plan!F53:NG53="x2")/2)))-(SUMPRODUCT((Plan!$F$5:$NG$5=10)*((Plan!F53:NG53="k2")/2)))-(SUMPRODUCT((Plan!$F$5:$NG$5=10)*((Plan!F53:NG53="f2")/2)))</f>
        <v>0</v>
      </c>
      <c r="V44" s="200">
        <f>(SUMPRODUCT((Plan!$F$5:$NG$5=11)*(Plan!F53:NG53&gt;0)))-(SUMPRODUCT((Plan!$F$5:$NG$5=11)*((Plan!F53:NG53="u2")/2)))-(SUMPRODUCT((Plan!$F$5:$NG$5=11)*((Plan!F53:NG53="x2")/2)))-(SUMPRODUCT((Plan!$F$5:$NG$5=11)*((Plan!F53:NG53="k2")/2)))-(SUMPRODUCT((Plan!$F$5:$NG$5=11)*((Plan!F53:NG53="f2")/2)))</f>
        <v>0</v>
      </c>
      <c r="W44" s="199">
        <f>(SUMPRODUCT((Plan!$F$5:$NG$5=12)*(Plan!F53:NG53&gt;0)))-(SUMPRODUCT((Plan!$F$5:$NG$5=12)*((Plan!F53:NG53="u2")/2)))-(SUMPRODUCT((Plan!$F$5:$NG$5=12)*((Plan!F53:NG53="x2")/2)))-(SUMPRODUCT((Plan!$F$5:$NG$5=12)*((Plan!F53:NG53="k2")/2)))-(SUMPRODUCT((Plan!$F$5:$NG$5=12)*((Plan!F53:NG53="f2")/2)))</f>
        <v>0</v>
      </c>
    </row>
    <row r="45" spans="2:23" ht="18" customHeight="1" x14ac:dyDescent="0.25">
      <c r="B45" s="21" t="str">
        <f>IF(Mitarbeiter!B46="","",Mitarbeiter!B46)</f>
        <v/>
      </c>
      <c r="C45" s="21" t="str">
        <f>IF(Mitarbeiter!C46="","",Mitarbeiter!C46)</f>
        <v/>
      </c>
      <c r="D45" s="21" t="str">
        <f>IF(Mitarbeiter!E46="","",Mitarbeiter!E46)</f>
        <v/>
      </c>
      <c r="E45" s="149">
        <f>Mitarbeiter!W46</f>
        <v>0</v>
      </c>
      <c r="F45" s="160">
        <f>COUNTIF(Plan!F54:QT54,"u")+(COUNTIF(Plan!F54:QT54,"u2")/2)+COUNTIF(Plan!F54:QT54,"s")+(COUNTIF(Plan!F54:QT54,"s2")/2)</f>
        <v>0</v>
      </c>
      <c r="G45" s="128">
        <f>COUNTIF(Plan!F54:QT54,"x")+(COUNTIF(Plan!F54:QT54,"x2")/2)+COUNTIF(Plan!F54:QT54,"az")+COUNTIF(Plan!F54:QT54,"fz")</f>
        <v>0</v>
      </c>
      <c r="H45" s="128">
        <f>COUNTIF(Plan!F54:QT54,"f")+(COUNTIF(Plan!F54:QT54,"f2")/2)</f>
        <v>0</v>
      </c>
      <c r="I45" s="161">
        <f>COUNTIF(Plan!F54:QT54,"k")+(COUNTIF(Plan!F54:QT54,"k2")/2)</f>
        <v>0</v>
      </c>
      <c r="J45" s="128">
        <f>COUNTIF(Plan!F54:QT54,"a")</f>
        <v>0</v>
      </c>
      <c r="K45" s="334">
        <f t="shared" ref="K45:K54" si="2">SUM(F45:J45)</f>
        <v>0</v>
      </c>
      <c r="L45" s="340">
        <f>(SUMPRODUCT((Plan!$F$5:$NG$5=1)*(Plan!F54:NG54&gt;0)))-(SUMPRODUCT((Plan!$F$5:$NG$5=1)*((Plan!F54:NG54="u2")/2)))-(SUMPRODUCT((Plan!$F$5:$NG$5=1)*((Plan!F54:NG54="x2")/2)))-(SUMPRODUCT((Plan!$F$5:$NG$5=1)*((Plan!F54:NG54="k2")/2)))-(SUMPRODUCT((Plan!$F$5:$NG$5=1)*((Plan!F54:NG54="f2")/2)))</f>
        <v>0</v>
      </c>
      <c r="M45" s="199">
        <f>(SUMPRODUCT((Plan!$F$5:$NG$5=2)*(Plan!F54:NG54&gt;0)))-(SUMPRODUCT((Plan!$F$5:$NG$5=2)*((Plan!F54:NG54="u2")/2)))-(SUMPRODUCT((Plan!$F$5:$NG$5=2)*((Plan!F54:NG54="x2")/2)))-(SUMPRODUCT((Plan!$F$5:$NG$5=2)*((Plan!F54:NG54="k2")/2)))-(SUMPRODUCT((Plan!$F$5:$NG$5=2)*((Plan!F54:NG54="f2")/2)))</f>
        <v>0</v>
      </c>
      <c r="N45" s="200">
        <f>(SUMPRODUCT((Plan!$F$5:$NG$5=3)*(Plan!F54:NG54&gt;0)))-(SUMPRODUCT((Plan!$F$5:$NG$5=3)*((Plan!F54:NG54="u2")/2)))-(SUMPRODUCT((Plan!$F$5:$NG$5=3)*((Plan!F54:NG54="x2")/2)))-(SUMPRODUCT((Plan!$F$5:$NG$5=3)*((Plan!F54:NG54="k2")/2)))-(SUMPRODUCT((Plan!$F$5:$NG$5=3)*((Plan!F54:NG54="f2")/2)))</f>
        <v>0</v>
      </c>
      <c r="O45" s="199">
        <f>(SUMPRODUCT((Plan!$F$5:$NG$5=4)*(Plan!F54:NG54&gt;0)))-(SUMPRODUCT((Plan!$F$5:$NG$5=4)*((Plan!F54:NG54="u2")/2)))-(SUMPRODUCT((Plan!$F$5:$NG$5=4)*((Plan!F54:NG54="x2")/2)))-(SUMPRODUCT((Plan!$F$5:$NG$5=4)*((Plan!F54:NG54="k2")/2)))-(SUMPRODUCT((Plan!$F$5:$NG$5=4)*((Plan!F54:NG54="f2")/2)))</f>
        <v>0</v>
      </c>
      <c r="P45" s="200">
        <f>(SUMPRODUCT((Plan!$F$5:$NG$5=5)*(Plan!F54:NG54&gt;0)))-(SUMPRODUCT((Plan!$F$5:$NG$5=5)*((Plan!F54:NG54="u2")/2)))-(SUMPRODUCT((Plan!$F$5:$NG$5=5)*((Plan!F54:NG54="x2")/2)))-(SUMPRODUCT((Plan!$F$5:$NG$5=5)*((Plan!F54:NG54="k2")/2)))-(SUMPRODUCT((Plan!$F$5:$NG$5=5)*((Plan!F54:NG54="f2")/2)))</f>
        <v>0</v>
      </c>
      <c r="Q45" s="199">
        <f>(SUMPRODUCT((Plan!$F$5:$NG$5=6)*(Plan!F54:NG54&gt;0)))-(SUMPRODUCT((Plan!$F$5:$NG$5=6)*((Plan!F54:NG54="u2")/2)))-(SUMPRODUCT((Plan!$F$5:$NG$5=6)*((Plan!F54:NG54="x2")/2)))-(SUMPRODUCT((Plan!$F$5:$NG$5=6)*((Plan!F54:NG54="k2")/2)))-(SUMPRODUCT((Plan!$F$5:$NG$5=6)*((Plan!F54:NG54="f2")/2)))</f>
        <v>0</v>
      </c>
      <c r="R45" s="200">
        <f>(SUMPRODUCT((Plan!$F$5:$NG$5=7)*(Plan!F54:NG54&gt;0)))-(SUMPRODUCT((Plan!$F$5:$NG$5=7)*((Plan!F54:NG54="u2")/2)))-(SUMPRODUCT((Plan!$F$5:$NG$5=7)*((Plan!F54:NG54="x2")/2)))-(SUMPRODUCT((Plan!$F$5:$NG$5=7)*((Plan!F54:NG54="k2")/2)))-(SUMPRODUCT((Plan!$F$5:$NG$5=7)*((Plan!F54:NG54="f2")/2)))</f>
        <v>0</v>
      </c>
      <c r="S45" s="199">
        <f>(SUMPRODUCT((Plan!$F$5:$NG$5=8)*(Plan!F54:NG54&gt;0)))-(SUMPRODUCT((Plan!$F$5:$NG$5=8)*((Plan!F54:NG54="u2")/2)))-(SUMPRODUCT((Plan!$F$5:$NG$5=8)*((Plan!F54:NG54="x2")/2)))-(SUMPRODUCT((Plan!$F$5:$NG$5=8)*((Plan!F54:NG54="k2")/2)))-(SUMPRODUCT((Plan!$F$5:$NG$5=8)*((Plan!F54:NG54="f2")/2)))</f>
        <v>0</v>
      </c>
      <c r="T45" s="200">
        <f>(SUMPRODUCT((Plan!$F$5:$NG$5=9)*(Plan!F54:NG54&gt;0)))-(SUMPRODUCT((Plan!$F$5:$NG$5=9)*((Plan!F54:NG54="u2")/2)))-(SUMPRODUCT((Plan!$F$5:$NG$5=9)*((Plan!F54:NG54="x2")/2)))-(SUMPRODUCT((Plan!$F$5:$NG$5=9)*((Plan!F54:NG54="k2")/2)))-(SUMPRODUCT((Plan!$F$5:$NG$5=9)*((Plan!F54:NG54="f2")/2)))</f>
        <v>0</v>
      </c>
      <c r="U45" s="199">
        <f>(SUMPRODUCT((Plan!$F$5:$NG$5=10)*(Plan!F54:NG54&gt;0)))-(SUMPRODUCT((Plan!$F$5:$NG$5=10)*((Plan!F54:NG54="u2")/2)))-(SUMPRODUCT((Plan!$F$5:$NG$5=10)*((Plan!F54:NG54="x2")/2)))-(SUMPRODUCT((Plan!$F$5:$NG$5=10)*((Plan!F54:NG54="k2")/2)))-(SUMPRODUCT((Plan!$F$5:$NG$5=10)*((Plan!F54:NG54="f2")/2)))</f>
        <v>0</v>
      </c>
      <c r="V45" s="200">
        <f>(SUMPRODUCT((Plan!$F$5:$NG$5=11)*(Plan!F54:NG54&gt;0)))-(SUMPRODUCT((Plan!$F$5:$NG$5=11)*((Plan!F54:NG54="u2")/2)))-(SUMPRODUCT((Plan!$F$5:$NG$5=11)*((Plan!F54:NG54="x2")/2)))-(SUMPRODUCT((Plan!$F$5:$NG$5=11)*((Plan!F54:NG54="k2")/2)))-(SUMPRODUCT((Plan!$F$5:$NG$5=11)*((Plan!F54:NG54="f2")/2)))</f>
        <v>0</v>
      </c>
      <c r="W45" s="199">
        <f>(SUMPRODUCT((Plan!$F$5:$NG$5=12)*(Plan!F54:NG54&gt;0)))-(SUMPRODUCT((Plan!$F$5:$NG$5=12)*((Plan!F54:NG54="u2")/2)))-(SUMPRODUCT((Plan!$F$5:$NG$5=12)*((Plan!F54:NG54="x2")/2)))-(SUMPRODUCT((Plan!$F$5:$NG$5=12)*((Plan!F54:NG54="k2")/2)))-(SUMPRODUCT((Plan!$F$5:$NG$5=12)*((Plan!F54:NG54="f2")/2)))</f>
        <v>0</v>
      </c>
    </row>
    <row r="46" spans="2:23" ht="18" customHeight="1" x14ac:dyDescent="0.25">
      <c r="B46" s="21" t="str">
        <f>IF(Mitarbeiter!B47="","",Mitarbeiter!B47)</f>
        <v/>
      </c>
      <c r="C46" s="21" t="str">
        <f>IF(Mitarbeiter!C47="","",Mitarbeiter!C47)</f>
        <v/>
      </c>
      <c r="D46" s="21" t="str">
        <f>IF(Mitarbeiter!E47="","",Mitarbeiter!E47)</f>
        <v/>
      </c>
      <c r="E46" s="149">
        <f>Mitarbeiter!W47</f>
        <v>0</v>
      </c>
      <c r="F46" s="160">
        <f>COUNTIF(Plan!F55:QT55,"u")+(COUNTIF(Plan!F55:QT55,"u2")/2)+COUNTIF(Plan!F55:QT55,"s")+(COUNTIF(Plan!F55:QT55,"s2")/2)</f>
        <v>0</v>
      </c>
      <c r="G46" s="128">
        <f>COUNTIF(Plan!F55:QT55,"x")+(COUNTIF(Plan!F55:QT55,"x2")/2)+COUNTIF(Plan!F55:QT55,"az")+COUNTIF(Plan!F55:QT55,"fz")</f>
        <v>0</v>
      </c>
      <c r="H46" s="128">
        <f>COUNTIF(Plan!F55:QT55,"f")+(COUNTIF(Plan!F55:QT55,"f2")/2)</f>
        <v>0</v>
      </c>
      <c r="I46" s="161">
        <f>COUNTIF(Plan!F55:QT55,"k")+(COUNTIF(Plan!F55:QT55,"k2")/2)</f>
        <v>0</v>
      </c>
      <c r="J46" s="128">
        <f>COUNTIF(Plan!F55:QT55,"a")</f>
        <v>0</v>
      </c>
      <c r="K46" s="334">
        <f t="shared" si="2"/>
        <v>0</v>
      </c>
      <c r="L46" s="340">
        <f>(SUMPRODUCT((Plan!$F$5:$NG$5=1)*(Plan!F55:NG55&gt;0)))-(SUMPRODUCT((Plan!$F$5:$NG$5=1)*((Plan!F55:NG55="u2")/2)))-(SUMPRODUCT((Plan!$F$5:$NG$5=1)*((Plan!F55:NG55="x2")/2)))-(SUMPRODUCT((Plan!$F$5:$NG$5=1)*((Plan!F55:NG55="k2")/2)))-(SUMPRODUCT((Plan!$F$5:$NG$5=1)*((Plan!F55:NG55="f2")/2)))</f>
        <v>0</v>
      </c>
      <c r="M46" s="199">
        <f>(SUMPRODUCT((Plan!$F$5:$NG$5=2)*(Plan!F55:NG55&gt;0)))-(SUMPRODUCT((Plan!$F$5:$NG$5=2)*((Plan!F55:NG55="u2")/2)))-(SUMPRODUCT((Plan!$F$5:$NG$5=2)*((Plan!F55:NG55="x2")/2)))-(SUMPRODUCT((Plan!$F$5:$NG$5=2)*((Plan!F55:NG55="k2")/2)))-(SUMPRODUCT((Plan!$F$5:$NG$5=2)*((Plan!F55:NG55="f2")/2)))</f>
        <v>0</v>
      </c>
      <c r="N46" s="200">
        <f>(SUMPRODUCT((Plan!$F$5:$NG$5=3)*(Plan!F55:NG55&gt;0)))-(SUMPRODUCT((Plan!$F$5:$NG$5=3)*((Plan!F55:NG55="u2")/2)))-(SUMPRODUCT((Plan!$F$5:$NG$5=3)*((Plan!F55:NG55="x2")/2)))-(SUMPRODUCT((Plan!$F$5:$NG$5=3)*((Plan!F55:NG55="k2")/2)))-(SUMPRODUCT((Plan!$F$5:$NG$5=3)*((Plan!F55:NG55="f2")/2)))</f>
        <v>0</v>
      </c>
      <c r="O46" s="199">
        <f>(SUMPRODUCT((Plan!$F$5:$NG$5=4)*(Plan!F55:NG55&gt;0)))-(SUMPRODUCT((Plan!$F$5:$NG$5=4)*((Plan!F55:NG55="u2")/2)))-(SUMPRODUCT((Plan!$F$5:$NG$5=4)*((Plan!F55:NG55="x2")/2)))-(SUMPRODUCT((Plan!$F$5:$NG$5=4)*((Plan!F55:NG55="k2")/2)))-(SUMPRODUCT((Plan!$F$5:$NG$5=4)*((Plan!F55:NG55="f2")/2)))</f>
        <v>0</v>
      </c>
      <c r="P46" s="200">
        <f>(SUMPRODUCT((Plan!$F$5:$NG$5=5)*(Plan!F55:NG55&gt;0)))-(SUMPRODUCT((Plan!$F$5:$NG$5=5)*((Plan!F55:NG55="u2")/2)))-(SUMPRODUCT((Plan!$F$5:$NG$5=5)*((Plan!F55:NG55="x2")/2)))-(SUMPRODUCT((Plan!$F$5:$NG$5=5)*((Plan!F55:NG55="k2")/2)))-(SUMPRODUCT((Plan!$F$5:$NG$5=5)*((Plan!F55:NG55="f2")/2)))</f>
        <v>0</v>
      </c>
      <c r="Q46" s="199">
        <f>(SUMPRODUCT((Plan!$F$5:$NG$5=6)*(Plan!F55:NG55&gt;0)))-(SUMPRODUCT((Plan!$F$5:$NG$5=6)*((Plan!F55:NG55="u2")/2)))-(SUMPRODUCT((Plan!$F$5:$NG$5=6)*((Plan!F55:NG55="x2")/2)))-(SUMPRODUCT((Plan!$F$5:$NG$5=6)*((Plan!F55:NG55="k2")/2)))-(SUMPRODUCT((Plan!$F$5:$NG$5=6)*((Plan!F55:NG55="f2")/2)))</f>
        <v>0</v>
      </c>
      <c r="R46" s="200">
        <f>(SUMPRODUCT((Plan!$F$5:$NG$5=7)*(Plan!F55:NG55&gt;0)))-(SUMPRODUCT((Plan!$F$5:$NG$5=7)*((Plan!F55:NG55="u2")/2)))-(SUMPRODUCT((Plan!$F$5:$NG$5=7)*((Plan!F55:NG55="x2")/2)))-(SUMPRODUCT((Plan!$F$5:$NG$5=7)*((Plan!F55:NG55="k2")/2)))-(SUMPRODUCT((Plan!$F$5:$NG$5=7)*((Plan!F55:NG55="f2")/2)))</f>
        <v>0</v>
      </c>
      <c r="S46" s="199">
        <f>(SUMPRODUCT((Plan!$F$5:$NG$5=8)*(Plan!F55:NG55&gt;0)))-(SUMPRODUCT((Plan!$F$5:$NG$5=8)*((Plan!F55:NG55="u2")/2)))-(SUMPRODUCT((Plan!$F$5:$NG$5=8)*((Plan!F55:NG55="x2")/2)))-(SUMPRODUCT((Plan!$F$5:$NG$5=8)*((Plan!F55:NG55="k2")/2)))-(SUMPRODUCT((Plan!$F$5:$NG$5=8)*((Plan!F55:NG55="f2")/2)))</f>
        <v>0</v>
      </c>
      <c r="T46" s="200">
        <f>(SUMPRODUCT((Plan!$F$5:$NG$5=9)*(Plan!F55:NG55&gt;0)))-(SUMPRODUCT((Plan!$F$5:$NG$5=9)*((Plan!F55:NG55="u2")/2)))-(SUMPRODUCT((Plan!$F$5:$NG$5=9)*((Plan!F55:NG55="x2")/2)))-(SUMPRODUCT((Plan!$F$5:$NG$5=9)*((Plan!F55:NG55="k2")/2)))-(SUMPRODUCT((Plan!$F$5:$NG$5=9)*((Plan!F55:NG55="f2")/2)))</f>
        <v>0</v>
      </c>
      <c r="U46" s="199">
        <f>(SUMPRODUCT((Plan!$F$5:$NG$5=10)*(Plan!F55:NG55&gt;0)))-(SUMPRODUCT((Plan!$F$5:$NG$5=10)*((Plan!F55:NG55="u2")/2)))-(SUMPRODUCT((Plan!$F$5:$NG$5=10)*((Plan!F55:NG55="x2")/2)))-(SUMPRODUCT((Plan!$F$5:$NG$5=10)*((Plan!F55:NG55="k2")/2)))-(SUMPRODUCT((Plan!$F$5:$NG$5=10)*((Plan!F55:NG55="f2")/2)))</f>
        <v>0</v>
      </c>
      <c r="V46" s="200">
        <f>(SUMPRODUCT((Plan!$F$5:$NG$5=11)*(Plan!F55:NG55&gt;0)))-(SUMPRODUCT((Plan!$F$5:$NG$5=11)*((Plan!F55:NG55="u2")/2)))-(SUMPRODUCT((Plan!$F$5:$NG$5=11)*((Plan!F55:NG55="x2")/2)))-(SUMPRODUCT((Plan!$F$5:$NG$5=11)*((Plan!F55:NG55="k2")/2)))-(SUMPRODUCT((Plan!$F$5:$NG$5=11)*((Plan!F55:NG55="f2")/2)))</f>
        <v>0</v>
      </c>
      <c r="W46" s="199">
        <f>(SUMPRODUCT((Plan!$F$5:$NG$5=12)*(Plan!F55:NG55&gt;0)))-(SUMPRODUCT((Plan!$F$5:$NG$5=12)*((Plan!F55:NG55="u2")/2)))-(SUMPRODUCT((Plan!$F$5:$NG$5=12)*((Plan!F55:NG55="x2")/2)))-(SUMPRODUCT((Plan!$F$5:$NG$5=12)*((Plan!F55:NG55="k2")/2)))-(SUMPRODUCT((Plan!$F$5:$NG$5=12)*((Plan!F55:NG55="f2")/2)))</f>
        <v>0</v>
      </c>
    </row>
    <row r="47" spans="2:23" ht="18" customHeight="1" x14ac:dyDescent="0.25">
      <c r="B47" s="21" t="str">
        <f>IF(Mitarbeiter!B48="","",Mitarbeiter!B48)</f>
        <v/>
      </c>
      <c r="C47" s="21" t="str">
        <f>IF(Mitarbeiter!C48="","",Mitarbeiter!C48)</f>
        <v/>
      </c>
      <c r="D47" s="21" t="str">
        <f>IF(Mitarbeiter!E48="","",Mitarbeiter!E48)</f>
        <v/>
      </c>
      <c r="E47" s="149">
        <f>Mitarbeiter!W48</f>
        <v>0</v>
      </c>
      <c r="F47" s="160">
        <f>COUNTIF(Plan!F56:QT56,"u")+(COUNTIF(Plan!F56:QT56,"u2")/2)+COUNTIF(Plan!F56:QT56,"s")+(COUNTIF(Plan!F56:QT56,"s2")/2)</f>
        <v>0</v>
      </c>
      <c r="G47" s="128">
        <f>COUNTIF(Plan!F56:QT56,"x")+(COUNTIF(Plan!F56:QT56,"x2")/2)+COUNTIF(Plan!F56:QT56,"az")+COUNTIF(Plan!F56:QT56,"fz")</f>
        <v>0</v>
      </c>
      <c r="H47" s="128">
        <f>COUNTIF(Plan!F56:QT56,"f")+(COUNTIF(Plan!F56:QT56,"f2")/2)</f>
        <v>0</v>
      </c>
      <c r="I47" s="161">
        <f>COUNTIF(Plan!F56:QT56,"k")+(COUNTIF(Plan!F56:QT56,"k2")/2)</f>
        <v>0</v>
      </c>
      <c r="J47" s="128">
        <f>COUNTIF(Plan!F56:QT56,"a")</f>
        <v>0</v>
      </c>
      <c r="K47" s="334">
        <f t="shared" si="2"/>
        <v>0</v>
      </c>
      <c r="L47" s="340">
        <f>(SUMPRODUCT((Plan!$F$5:$NG$5=1)*(Plan!F56:NG56&gt;0)))-(SUMPRODUCT((Plan!$F$5:$NG$5=1)*((Plan!F56:NG56="u2")/2)))-(SUMPRODUCT((Plan!$F$5:$NG$5=1)*((Plan!F56:NG56="x2")/2)))-(SUMPRODUCT((Plan!$F$5:$NG$5=1)*((Plan!F56:NG56="k2")/2)))-(SUMPRODUCT((Plan!$F$5:$NG$5=1)*((Plan!F56:NG56="f2")/2)))</f>
        <v>0</v>
      </c>
      <c r="M47" s="199">
        <f>(SUMPRODUCT((Plan!$F$5:$NG$5=2)*(Plan!F56:NG56&gt;0)))-(SUMPRODUCT((Plan!$F$5:$NG$5=2)*((Plan!F56:NG56="u2")/2)))-(SUMPRODUCT((Plan!$F$5:$NG$5=2)*((Plan!F56:NG56="x2")/2)))-(SUMPRODUCT((Plan!$F$5:$NG$5=2)*((Plan!F56:NG56="k2")/2)))-(SUMPRODUCT((Plan!$F$5:$NG$5=2)*((Plan!F56:NG56="f2")/2)))</f>
        <v>0</v>
      </c>
      <c r="N47" s="200">
        <f>(SUMPRODUCT((Plan!$F$5:$NG$5=3)*(Plan!F56:NG56&gt;0)))-(SUMPRODUCT((Plan!$F$5:$NG$5=3)*((Plan!F56:NG56="u2")/2)))-(SUMPRODUCT((Plan!$F$5:$NG$5=3)*((Plan!F56:NG56="x2")/2)))-(SUMPRODUCT((Plan!$F$5:$NG$5=3)*((Plan!F56:NG56="k2")/2)))-(SUMPRODUCT((Plan!$F$5:$NG$5=3)*((Plan!F56:NG56="f2")/2)))</f>
        <v>0</v>
      </c>
      <c r="O47" s="199">
        <f>(SUMPRODUCT((Plan!$F$5:$NG$5=4)*(Plan!F56:NG56&gt;0)))-(SUMPRODUCT((Plan!$F$5:$NG$5=4)*((Plan!F56:NG56="u2")/2)))-(SUMPRODUCT((Plan!$F$5:$NG$5=4)*((Plan!F56:NG56="x2")/2)))-(SUMPRODUCT((Plan!$F$5:$NG$5=4)*((Plan!F56:NG56="k2")/2)))-(SUMPRODUCT((Plan!$F$5:$NG$5=4)*((Plan!F56:NG56="f2")/2)))</f>
        <v>0</v>
      </c>
      <c r="P47" s="200">
        <f>(SUMPRODUCT((Plan!$F$5:$NG$5=5)*(Plan!F56:NG56&gt;0)))-(SUMPRODUCT((Plan!$F$5:$NG$5=5)*((Plan!F56:NG56="u2")/2)))-(SUMPRODUCT((Plan!$F$5:$NG$5=5)*((Plan!F56:NG56="x2")/2)))-(SUMPRODUCT((Plan!$F$5:$NG$5=5)*((Plan!F56:NG56="k2")/2)))-(SUMPRODUCT((Plan!$F$5:$NG$5=5)*((Plan!F56:NG56="f2")/2)))</f>
        <v>0</v>
      </c>
      <c r="Q47" s="199">
        <f>(SUMPRODUCT((Plan!$F$5:$NG$5=6)*(Plan!F56:NG56&gt;0)))-(SUMPRODUCT((Plan!$F$5:$NG$5=6)*((Plan!F56:NG56="u2")/2)))-(SUMPRODUCT((Plan!$F$5:$NG$5=6)*((Plan!F56:NG56="x2")/2)))-(SUMPRODUCT((Plan!$F$5:$NG$5=6)*((Plan!F56:NG56="k2")/2)))-(SUMPRODUCT((Plan!$F$5:$NG$5=6)*((Plan!F56:NG56="f2")/2)))</f>
        <v>0</v>
      </c>
      <c r="R47" s="200">
        <f>(SUMPRODUCT((Plan!$F$5:$NG$5=7)*(Plan!F56:NG56&gt;0)))-(SUMPRODUCT((Plan!$F$5:$NG$5=7)*((Plan!F56:NG56="u2")/2)))-(SUMPRODUCT((Plan!$F$5:$NG$5=7)*((Plan!F56:NG56="x2")/2)))-(SUMPRODUCT((Plan!$F$5:$NG$5=7)*((Plan!F56:NG56="k2")/2)))-(SUMPRODUCT((Plan!$F$5:$NG$5=7)*((Plan!F56:NG56="f2")/2)))</f>
        <v>0</v>
      </c>
      <c r="S47" s="199">
        <f>(SUMPRODUCT((Plan!$F$5:$NG$5=8)*(Plan!F56:NG56&gt;0)))-(SUMPRODUCT((Plan!$F$5:$NG$5=8)*((Plan!F56:NG56="u2")/2)))-(SUMPRODUCT((Plan!$F$5:$NG$5=8)*((Plan!F56:NG56="x2")/2)))-(SUMPRODUCT((Plan!$F$5:$NG$5=8)*((Plan!F56:NG56="k2")/2)))-(SUMPRODUCT((Plan!$F$5:$NG$5=8)*((Plan!F56:NG56="f2")/2)))</f>
        <v>0</v>
      </c>
      <c r="T47" s="200">
        <f>(SUMPRODUCT((Plan!$F$5:$NG$5=9)*(Plan!F56:NG56&gt;0)))-(SUMPRODUCT((Plan!$F$5:$NG$5=9)*((Plan!F56:NG56="u2")/2)))-(SUMPRODUCT((Plan!$F$5:$NG$5=9)*((Plan!F56:NG56="x2")/2)))-(SUMPRODUCT((Plan!$F$5:$NG$5=9)*((Plan!F56:NG56="k2")/2)))-(SUMPRODUCT((Plan!$F$5:$NG$5=9)*((Plan!F56:NG56="f2")/2)))</f>
        <v>0</v>
      </c>
      <c r="U47" s="199">
        <f>(SUMPRODUCT((Plan!$F$5:$NG$5=10)*(Plan!F56:NG56&gt;0)))-(SUMPRODUCT((Plan!$F$5:$NG$5=10)*((Plan!F56:NG56="u2")/2)))-(SUMPRODUCT((Plan!$F$5:$NG$5=10)*((Plan!F56:NG56="x2")/2)))-(SUMPRODUCT((Plan!$F$5:$NG$5=10)*((Plan!F56:NG56="k2")/2)))-(SUMPRODUCT((Plan!$F$5:$NG$5=10)*((Plan!F56:NG56="f2")/2)))</f>
        <v>0</v>
      </c>
      <c r="V47" s="200">
        <f>(SUMPRODUCT((Plan!$F$5:$NG$5=11)*(Plan!F56:NG56&gt;0)))-(SUMPRODUCT((Plan!$F$5:$NG$5=11)*((Plan!F56:NG56="u2")/2)))-(SUMPRODUCT((Plan!$F$5:$NG$5=11)*((Plan!F56:NG56="x2")/2)))-(SUMPRODUCT((Plan!$F$5:$NG$5=11)*((Plan!F56:NG56="k2")/2)))-(SUMPRODUCT((Plan!$F$5:$NG$5=11)*((Plan!F56:NG56="f2")/2)))</f>
        <v>0</v>
      </c>
      <c r="W47" s="199">
        <f>(SUMPRODUCT((Plan!$F$5:$NG$5=12)*(Plan!F56:NG56&gt;0)))-(SUMPRODUCT((Plan!$F$5:$NG$5=12)*((Plan!F56:NG56="u2")/2)))-(SUMPRODUCT((Plan!$F$5:$NG$5=12)*((Plan!F56:NG56="x2")/2)))-(SUMPRODUCT((Plan!$F$5:$NG$5=12)*((Plan!F56:NG56="k2")/2)))-(SUMPRODUCT((Plan!$F$5:$NG$5=12)*((Plan!F56:NG56="f2")/2)))</f>
        <v>0</v>
      </c>
    </row>
    <row r="48" spans="2:23" ht="18" customHeight="1" x14ac:dyDescent="0.25">
      <c r="B48" s="21" t="str">
        <f>IF(Mitarbeiter!B49="","",Mitarbeiter!B49)</f>
        <v/>
      </c>
      <c r="C48" s="21" t="str">
        <f>IF(Mitarbeiter!C49="","",Mitarbeiter!C49)</f>
        <v/>
      </c>
      <c r="D48" s="21" t="str">
        <f>IF(Mitarbeiter!E49="","",Mitarbeiter!E49)</f>
        <v/>
      </c>
      <c r="E48" s="149">
        <f>Mitarbeiter!W49</f>
        <v>0</v>
      </c>
      <c r="F48" s="160">
        <f>COUNTIF(Plan!F57:QT57,"u")+(COUNTIF(Plan!F57:QT57,"u2")/2)+COUNTIF(Plan!F57:QT57,"s")+(COUNTIF(Plan!F57:QT57,"s2")/2)</f>
        <v>0</v>
      </c>
      <c r="G48" s="128">
        <f>COUNTIF(Plan!F57:QT57,"x")+(COUNTIF(Plan!F57:QT57,"x2")/2)+COUNTIF(Plan!F57:QT57,"az")+COUNTIF(Plan!F57:QT57,"fz")</f>
        <v>0</v>
      </c>
      <c r="H48" s="128">
        <f>COUNTIF(Plan!F57:QT57,"f")+(COUNTIF(Plan!F57:QT57,"f2")/2)</f>
        <v>0</v>
      </c>
      <c r="I48" s="161">
        <f>COUNTIF(Plan!F57:QT57,"k")+(COUNTIF(Plan!F57:QT57,"k2")/2)</f>
        <v>0</v>
      </c>
      <c r="J48" s="128">
        <f>COUNTIF(Plan!F57:QT57,"a")</f>
        <v>0</v>
      </c>
      <c r="K48" s="334">
        <f t="shared" si="2"/>
        <v>0</v>
      </c>
      <c r="L48" s="340">
        <f>(SUMPRODUCT((Plan!$F$5:$NG$5=1)*(Plan!F57:NG57&gt;0)))-(SUMPRODUCT((Plan!$F$5:$NG$5=1)*((Plan!F57:NG57="u2")/2)))-(SUMPRODUCT((Plan!$F$5:$NG$5=1)*((Plan!F57:NG57="x2")/2)))-(SUMPRODUCT((Plan!$F$5:$NG$5=1)*((Plan!F57:NG57="k2")/2)))-(SUMPRODUCT((Plan!$F$5:$NG$5=1)*((Plan!F57:NG57="f2")/2)))</f>
        <v>0</v>
      </c>
      <c r="M48" s="199">
        <f>(SUMPRODUCT((Plan!$F$5:$NG$5=2)*(Plan!F57:NG57&gt;0)))-(SUMPRODUCT((Plan!$F$5:$NG$5=2)*((Plan!F57:NG57="u2")/2)))-(SUMPRODUCT((Plan!$F$5:$NG$5=2)*((Plan!F57:NG57="x2")/2)))-(SUMPRODUCT((Plan!$F$5:$NG$5=2)*((Plan!F57:NG57="k2")/2)))-(SUMPRODUCT((Plan!$F$5:$NG$5=2)*((Plan!F57:NG57="f2")/2)))</f>
        <v>0</v>
      </c>
      <c r="N48" s="200">
        <f>(SUMPRODUCT((Plan!$F$5:$NG$5=3)*(Plan!F57:NG57&gt;0)))-(SUMPRODUCT((Plan!$F$5:$NG$5=3)*((Plan!F57:NG57="u2")/2)))-(SUMPRODUCT((Plan!$F$5:$NG$5=3)*((Plan!F57:NG57="x2")/2)))-(SUMPRODUCT((Plan!$F$5:$NG$5=3)*((Plan!F57:NG57="k2")/2)))-(SUMPRODUCT((Plan!$F$5:$NG$5=3)*((Plan!F57:NG57="f2")/2)))</f>
        <v>0</v>
      </c>
      <c r="O48" s="199">
        <f>(SUMPRODUCT((Plan!$F$5:$NG$5=4)*(Plan!F57:NG57&gt;0)))-(SUMPRODUCT((Plan!$F$5:$NG$5=4)*((Plan!F57:NG57="u2")/2)))-(SUMPRODUCT((Plan!$F$5:$NG$5=4)*((Plan!F57:NG57="x2")/2)))-(SUMPRODUCT((Plan!$F$5:$NG$5=4)*((Plan!F57:NG57="k2")/2)))-(SUMPRODUCT((Plan!$F$5:$NG$5=4)*((Plan!F57:NG57="f2")/2)))</f>
        <v>0</v>
      </c>
      <c r="P48" s="200">
        <f>(SUMPRODUCT((Plan!$F$5:$NG$5=5)*(Plan!F57:NG57&gt;0)))-(SUMPRODUCT((Plan!$F$5:$NG$5=5)*((Plan!F57:NG57="u2")/2)))-(SUMPRODUCT((Plan!$F$5:$NG$5=5)*((Plan!F57:NG57="x2")/2)))-(SUMPRODUCT((Plan!$F$5:$NG$5=5)*((Plan!F57:NG57="k2")/2)))-(SUMPRODUCT((Plan!$F$5:$NG$5=5)*((Plan!F57:NG57="f2")/2)))</f>
        <v>0</v>
      </c>
      <c r="Q48" s="199">
        <f>(SUMPRODUCT((Plan!$F$5:$NG$5=6)*(Plan!F57:NG57&gt;0)))-(SUMPRODUCT((Plan!$F$5:$NG$5=6)*((Plan!F57:NG57="u2")/2)))-(SUMPRODUCT((Plan!$F$5:$NG$5=6)*((Plan!F57:NG57="x2")/2)))-(SUMPRODUCT((Plan!$F$5:$NG$5=6)*((Plan!F57:NG57="k2")/2)))-(SUMPRODUCT((Plan!$F$5:$NG$5=6)*((Plan!F57:NG57="f2")/2)))</f>
        <v>0</v>
      </c>
      <c r="R48" s="200">
        <f>(SUMPRODUCT((Plan!$F$5:$NG$5=7)*(Plan!F57:NG57&gt;0)))-(SUMPRODUCT((Plan!$F$5:$NG$5=7)*((Plan!F57:NG57="u2")/2)))-(SUMPRODUCT((Plan!$F$5:$NG$5=7)*((Plan!F57:NG57="x2")/2)))-(SUMPRODUCT((Plan!$F$5:$NG$5=7)*((Plan!F57:NG57="k2")/2)))-(SUMPRODUCT((Plan!$F$5:$NG$5=7)*((Plan!F57:NG57="f2")/2)))</f>
        <v>0</v>
      </c>
      <c r="S48" s="199">
        <f>(SUMPRODUCT((Plan!$F$5:$NG$5=8)*(Plan!F57:NG57&gt;0)))-(SUMPRODUCT((Plan!$F$5:$NG$5=8)*((Plan!F57:NG57="u2")/2)))-(SUMPRODUCT((Plan!$F$5:$NG$5=8)*((Plan!F57:NG57="x2")/2)))-(SUMPRODUCT((Plan!$F$5:$NG$5=8)*((Plan!F57:NG57="k2")/2)))-(SUMPRODUCT((Plan!$F$5:$NG$5=8)*((Plan!F57:NG57="f2")/2)))</f>
        <v>0</v>
      </c>
      <c r="T48" s="200">
        <f>(SUMPRODUCT((Plan!$F$5:$NG$5=9)*(Plan!F57:NG57&gt;0)))-(SUMPRODUCT((Plan!$F$5:$NG$5=9)*((Plan!F57:NG57="u2")/2)))-(SUMPRODUCT((Plan!$F$5:$NG$5=9)*((Plan!F57:NG57="x2")/2)))-(SUMPRODUCT((Plan!$F$5:$NG$5=9)*((Plan!F57:NG57="k2")/2)))-(SUMPRODUCT((Plan!$F$5:$NG$5=9)*((Plan!F57:NG57="f2")/2)))</f>
        <v>0</v>
      </c>
      <c r="U48" s="199">
        <f>(SUMPRODUCT((Plan!$F$5:$NG$5=10)*(Plan!F57:NG57&gt;0)))-(SUMPRODUCT((Plan!$F$5:$NG$5=10)*((Plan!F57:NG57="u2")/2)))-(SUMPRODUCT((Plan!$F$5:$NG$5=10)*((Plan!F57:NG57="x2")/2)))-(SUMPRODUCT((Plan!$F$5:$NG$5=10)*((Plan!F57:NG57="k2")/2)))-(SUMPRODUCT((Plan!$F$5:$NG$5=10)*((Plan!F57:NG57="f2")/2)))</f>
        <v>0</v>
      </c>
      <c r="V48" s="200">
        <f>(SUMPRODUCT((Plan!$F$5:$NG$5=11)*(Plan!F57:NG57&gt;0)))-(SUMPRODUCT((Plan!$F$5:$NG$5=11)*((Plan!F57:NG57="u2")/2)))-(SUMPRODUCT((Plan!$F$5:$NG$5=11)*((Plan!F57:NG57="x2")/2)))-(SUMPRODUCT((Plan!$F$5:$NG$5=11)*((Plan!F57:NG57="k2")/2)))-(SUMPRODUCT((Plan!$F$5:$NG$5=11)*((Plan!F57:NG57="f2")/2)))</f>
        <v>0</v>
      </c>
      <c r="W48" s="199">
        <f>(SUMPRODUCT((Plan!$F$5:$NG$5=12)*(Plan!F57:NG57&gt;0)))-(SUMPRODUCT((Plan!$F$5:$NG$5=12)*((Plan!F57:NG57="u2")/2)))-(SUMPRODUCT((Plan!$F$5:$NG$5=12)*((Plan!F57:NG57="x2")/2)))-(SUMPRODUCT((Plan!$F$5:$NG$5=12)*((Plan!F57:NG57="k2")/2)))-(SUMPRODUCT((Plan!$F$5:$NG$5=12)*((Plan!F57:NG57="f2")/2)))</f>
        <v>0</v>
      </c>
    </row>
    <row r="49" spans="2:23" ht="18" customHeight="1" x14ac:dyDescent="0.25">
      <c r="B49" s="21" t="str">
        <f>IF(Mitarbeiter!B50="","",Mitarbeiter!B50)</f>
        <v/>
      </c>
      <c r="C49" s="21" t="str">
        <f>IF(Mitarbeiter!C50="","",Mitarbeiter!C50)</f>
        <v/>
      </c>
      <c r="D49" s="21" t="str">
        <f>IF(Mitarbeiter!E50="","",Mitarbeiter!E50)</f>
        <v/>
      </c>
      <c r="E49" s="149">
        <f>Mitarbeiter!W50</f>
        <v>0</v>
      </c>
      <c r="F49" s="160">
        <f>COUNTIF(Plan!F58:QT58,"u")+(COUNTIF(Plan!F58:QT58,"u2")/2)+COUNTIF(Plan!F58:QT58,"s")+(COUNTIF(Plan!F58:QT58,"s2")/2)</f>
        <v>0</v>
      </c>
      <c r="G49" s="128">
        <f>COUNTIF(Plan!F58:QT58,"x")+(COUNTIF(Plan!F58:QT58,"x2")/2)+COUNTIF(Plan!F58:QT58,"az")+COUNTIF(Plan!F58:QT58,"fz")</f>
        <v>0</v>
      </c>
      <c r="H49" s="128">
        <f>COUNTIF(Plan!F58:QT58,"f")+(COUNTIF(Plan!F58:QT58,"f2")/2)</f>
        <v>0</v>
      </c>
      <c r="I49" s="161">
        <f>COUNTIF(Plan!F58:QT58,"k")+(COUNTIF(Plan!F58:QT58,"k2")/2)</f>
        <v>0</v>
      </c>
      <c r="J49" s="128">
        <f>COUNTIF(Plan!F58:QT58,"a")</f>
        <v>0</v>
      </c>
      <c r="K49" s="334">
        <f t="shared" si="2"/>
        <v>0</v>
      </c>
      <c r="L49" s="340">
        <f>(SUMPRODUCT((Plan!$F$5:$NG$5=1)*(Plan!F58:NG58&gt;0)))-(SUMPRODUCT((Plan!$F$5:$NG$5=1)*((Plan!F58:NG58="u2")/2)))-(SUMPRODUCT((Plan!$F$5:$NG$5=1)*((Plan!F58:NG58="x2")/2)))-(SUMPRODUCT((Plan!$F$5:$NG$5=1)*((Plan!F58:NG58="k2")/2)))-(SUMPRODUCT((Plan!$F$5:$NG$5=1)*((Plan!F58:NG58="f2")/2)))</f>
        <v>0</v>
      </c>
      <c r="M49" s="199">
        <f>(SUMPRODUCT((Plan!$F$5:$NG$5=2)*(Plan!F58:NG58&gt;0)))-(SUMPRODUCT((Plan!$F$5:$NG$5=2)*((Plan!F58:NG58="u2")/2)))-(SUMPRODUCT((Plan!$F$5:$NG$5=2)*((Plan!F58:NG58="x2")/2)))-(SUMPRODUCT((Plan!$F$5:$NG$5=2)*((Plan!F58:NG58="k2")/2)))-(SUMPRODUCT((Plan!$F$5:$NG$5=2)*((Plan!F58:NG58="f2")/2)))</f>
        <v>0</v>
      </c>
      <c r="N49" s="200">
        <f>(SUMPRODUCT((Plan!$F$5:$NG$5=3)*(Plan!F58:NG58&gt;0)))-(SUMPRODUCT((Plan!$F$5:$NG$5=3)*((Plan!F58:NG58="u2")/2)))-(SUMPRODUCT((Plan!$F$5:$NG$5=3)*((Plan!F58:NG58="x2")/2)))-(SUMPRODUCT((Plan!$F$5:$NG$5=3)*((Plan!F58:NG58="k2")/2)))-(SUMPRODUCT((Plan!$F$5:$NG$5=3)*((Plan!F58:NG58="f2")/2)))</f>
        <v>0</v>
      </c>
      <c r="O49" s="199">
        <f>(SUMPRODUCT((Plan!$F$5:$NG$5=4)*(Plan!F58:NG58&gt;0)))-(SUMPRODUCT((Plan!$F$5:$NG$5=4)*((Plan!F58:NG58="u2")/2)))-(SUMPRODUCT((Plan!$F$5:$NG$5=4)*((Plan!F58:NG58="x2")/2)))-(SUMPRODUCT((Plan!$F$5:$NG$5=4)*((Plan!F58:NG58="k2")/2)))-(SUMPRODUCT((Plan!$F$5:$NG$5=4)*((Plan!F58:NG58="f2")/2)))</f>
        <v>0</v>
      </c>
      <c r="P49" s="200">
        <f>(SUMPRODUCT((Plan!$F$5:$NG$5=5)*(Plan!F58:NG58&gt;0)))-(SUMPRODUCT((Plan!$F$5:$NG$5=5)*((Plan!F58:NG58="u2")/2)))-(SUMPRODUCT((Plan!$F$5:$NG$5=5)*((Plan!F58:NG58="x2")/2)))-(SUMPRODUCT((Plan!$F$5:$NG$5=5)*((Plan!F58:NG58="k2")/2)))-(SUMPRODUCT((Plan!$F$5:$NG$5=5)*((Plan!F58:NG58="f2")/2)))</f>
        <v>0</v>
      </c>
      <c r="Q49" s="199">
        <f>(SUMPRODUCT((Plan!$F$5:$NG$5=6)*(Plan!F58:NG58&gt;0)))-(SUMPRODUCT((Plan!$F$5:$NG$5=6)*((Plan!F58:NG58="u2")/2)))-(SUMPRODUCT((Plan!$F$5:$NG$5=6)*((Plan!F58:NG58="x2")/2)))-(SUMPRODUCT((Plan!$F$5:$NG$5=6)*((Plan!F58:NG58="k2")/2)))-(SUMPRODUCT((Plan!$F$5:$NG$5=6)*((Plan!F58:NG58="f2")/2)))</f>
        <v>0</v>
      </c>
      <c r="R49" s="200">
        <f>(SUMPRODUCT((Plan!$F$5:$NG$5=7)*(Plan!F58:NG58&gt;0)))-(SUMPRODUCT((Plan!$F$5:$NG$5=7)*((Plan!F58:NG58="u2")/2)))-(SUMPRODUCT((Plan!$F$5:$NG$5=7)*((Plan!F58:NG58="x2")/2)))-(SUMPRODUCT((Plan!$F$5:$NG$5=7)*((Plan!F58:NG58="k2")/2)))-(SUMPRODUCT((Plan!$F$5:$NG$5=7)*((Plan!F58:NG58="f2")/2)))</f>
        <v>0</v>
      </c>
      <c r="S49" s="199">
        <f>(SUMPRODUCT((Plan!$F$5:$NG$5=8)*(Plan!F58:NG58&gt;0)))-(SUMPRODUCT((Plan!$F$5:$NG$5=8)*((Plan!F58:NG58="u2")/2)))-(SUMPRODUCT((Plan!$F$5:$NG$5=8)*((Plan!F58:NG58="x2")/2)))-(SUMPRODUCT((Plan!$F$5:$NG$5=8)*((Plan!F58:NG58="k2")/2)))-(SUMPRODUCT((Plan!$F$5:$NG$5=8)*((Plan!F58:NG58="f2")/2)))</f>
        <v>0</v>
      </c>
      <c r="T49" s="200">
        <f>(SUMPRODUCT((Plan!$F$5:$NG$5=9)*(Plan!F58:NG58&gt;0)))-(SUMPRODUCT((Plan!$F$5:$NG$5=9)*((Plan!F58:NG58="u2")/2)))-(SUMPRODUCT((Plan!$F$5:$NG$5=9)*((Plan!F58:NG58="x2")/2)))-(SUMPRODUCT((Plan!$F$5:$NG$5=9)*((Plan!F58:NG58="k2")/2)))-(SUMPRODUCT((Plan!$F$5:$NG$5=9)*((Plan!F58:NG58="f2")/2)))</f>
        <v>0</v>
      </c>
      <c r="U49" s="199">
        <f>(SUMPRODUCT((Plan!$F$5:$NG$5=10)*(Plan!F58:NG58&gt;0)))-(SUMPRODUCT((Plan!$F$5:$NG$5=10)*((Plan!F58:NG58="u2")/2)))-(SUMPRODUCT((Plan!$F$5:$NG$5=10)*((Plan!F58:NG58="x2")/2)))-(SUMPRODUCT((Plan!$F$5:$NG$5=10)*((Plan!F58:NG58="k2")/2)))-(SUMPRODUCT((Plan!$F$5:$NG$5=10)*((Plan!F58:NG58="f2")/2)))</f>
        <v>0</v>
      </c>
      <c r="V49" s="200">
        <f>(SUMPRODUCT((Plan!$F$5:$NG$5=11)*(Plan!F58:NG58&gt;0)))-(SUMPRODUCT((Plan!$F$5:$NG$5=11)*((Plan!F58:NG58="u2")/2)))-(SUMPRODUCT((Plan!$F$5:$NG$5=11)*((Plan!F58:NG58="x2")/2)))-(SUMPRODUCT((Plan!$F$5:$NG$5=11)*((Plan!F58:NG58="k2")/2)))-(SUMPRODUCT((Plan!$F$5:$NG$5=11)*((Plan!F58:NG58="f2")/2)))</f>
        <v>0</v>
      </c>
      <c r="W49" s="199">
        <f>(SUMPRODUCT((Plan!$F$5:$NG$5=12)*(Plan!F58:NG58&gt;0)))-(SUMPRODUCT((Plan!$F$5:$NG$5=12)*((Plan!F58:NG58="u2")/2)))-(SUMPRODUCT((Plan!$F$5:$NG$5=12)*((Plan!F58:NG58="x2")/2)))-(SUMPRODUCT((Plan!$F$5:$NG$5=12)*((Plan!F58:NG58="k2")/2)))-(SUMPRODUCT((Plan!$F$5:$NG$5=12)*((Plan!F58:NG58="f2")/2)))</f>
        <v>0</v>
      </c>
    </row>
    <row r="50" spans="2:23" ht="18" customHeight="1" x14ac:dyDescent="0.25">
      <c r="B50" s="21" t="str">
        <f>IF(Mitarbeiter!B51="","",Mitarbeiter!B51)</f>
        <v/>
      </c>
      <c r="C50" s="21" t="str">
        <f>IF(Mitarbeiter!C51="","",Mitarbeiter!C51)</f>
        <v/>
      </c>
      <c r="D50" s="21" t="str">
        <f>IF(Mitarbeiter!E51="","",Mitarbeiter!E51)</f>
        <v/>
      </c>
      <c r="E50" s="149">
        <f>Mitarbeiter!W51</f>
        <v>0</v>
      </c>
      <c r="F50" s="160">
        <f>COUNTIF(Plan!F59:QT59,"u")+(COUNTIF(Plan!F59:QT59,"u2")/2)+COUNTIF(Plan!F59:QT59,"s")+(COUNTIF(Plan!F59:QT59,"s2")/2)</f>
        <v>0</v>
      </c>
      <c r="G50" s="128">
        <f>COUNTIF(Plan!F59:QT59,"x")+(COUNTIF(Plan!F59:QT59,"x2")/2)+COUNTIF(Plan!F59:QT59,"az")+COUNTIF(Plan!F59:QT59,"fz")</f>
        <v>0</v>
      </c>
      <c r="H50" s="128">
        <f>COUNTIF(Plan!F59:QT59,"f")+(COUNTIF(Plan!F59:QT59,"f2")/2)</f>
        <v>0</v>
      </c>
      <c r="I50" s="161">
        <f>COUNTIF(Plan!F59:QT59,"k")+(COUNTIF(Plan!F59:QT59,"k2")/2)</f>
        <v>0</v>
      </c>
      <c r="J50" s="128">
        <f>COUNTIF(Plan!F59:QT59,"a")</f>
        <v>0</v>
      </c>
      <c r="K50" s="334">
        <f t="shared" si="2"/>
        <v>0</v>
      </c>
      <c r="L50" s="340">
        <f>(SUMPRODUCT((Plan!$F$5:$NG$5=1)*(Plan!F59:NG59&gt;0)))-(SUMPRODUCT((Plan!$F$5:$NG$5=1)*((Plan!F59:NG59="u2")/2)))-(SUMPRODUCT((Plan!$F$5:$NG$5=1)*((Plan!F59:NG59="x2")/2)))-(SUMPRODUCT((Plan!$F$5:$NG$5=1)*((Plan!F59:NG59="k2")/2)))-(SUMPRODUCT((Plan!$F$5:$NG$5=1)*((Plan!F59:NG59="f2")/2)))</f>
        <v>0</v>
      </c>
      <c r="M50" s="199">
        <f>(SUMPRODUCT((Plan!$F$5:$NG$5=2)*(Plan!F59:NG59&gt;0)))-(SUMPRODUCT((Plan!$F$5:$NG$5=2)*((Plan!F59:NG59="u2")/2)))-(SUMPRODUCT((Plan!$F$5:$NG$5=2)*((Plan!F59:NG59="x2")/2)))-(SUMPRODUCT((Plan!$F$5:$NG$5=2)*((Plan!F59:NG59="k2")/2)))-(SUMPRODUCT((Plan!$F$5:$NG$5=2)*((Plan!F59:NG59="f2")/2)))</f>
        <v>0</v>
      </c>
      <c r="N50" s="200">
        <f>(SUMPRODUCT((Plan!$F$5:$NG$5=3)*(Plan!F59:NG59&gt;0)))-(SUMPRODUCT((Plan!$F$5:$NG$5=3)*((Plan!F59:NG59="u2")/2)))-(SUMPRODUCT((Plan!$F$5:$NG$5=3)*((Plan!F59:NG59="x2")/2)))-(SUMPRODUCT((Plan!$F$5:$NG$5=3)*((Plan!F59:NG59="k2")/2)))-(SUMPRODUCT((Plan!$F$5:$NG$5=3)*((Plan!F59:NG59="f2")/2)))</f>
        <v>0</v>
      </c>
      <c r="O50" s="199">
        <f>(SUMPRODUCT((Plan!$F$5:$NG$5=4)*(Plan!F59:NG59&gt;0)))-(SUMPRODUCT((Plan!$F$5:$NG$5=4)*((Plan!F59:NG59="u2")/2)))-(SUMPRODUCT((Plan!$F$5:$NG$5=4)*((Plan!F59:NG59="x2")/2)))-(SUMPRODUCT((Plan!$F$5:$NG$5=4)*((Plan!F59:NG59="k2")/2)))-(SUMPRODUCT((Plan!$F$5:$NG$5=4)*((Plan!F59:NG59="f2")/2)))</f>
        <v>0</v>
      </c>
      <c r="P50" s="200">
        <f>(SUMPRODUCT((Plan!$F$5:$NG$5=5)*(Plan!F59:NG59&gt;0)))-(SUMPRODUCT((Plan!$F$5:$NG$5=5)*((Plan!F59:NG59="u2")/2)))-(SUMPRODUCT((Plan!$F$5:$NG$5=5)*((Plan!F59:NG59="x2")/2)))-(SUMPRODUCT((Plan!$F$5:$NG$5=5)*((Plan!F59:NG59="k2")/2)))-(SUMPRODUCT((Plan!$F$5:$NG$5=5)*((Plan!F59:NG59="f2")/2)))</f>
        <v>0</v>
      </c>
      <c r="Q50" s="199">
        <f>(SUMPRODUCT((Plan!$F$5:$NG$5=6)*(Plan!F59:NG59&gt;0)))-(SUMPRODUCT((Plan!$F$5:$NG$5=6)*((Plan!F59:NG59="u2")/2)))-(SUMPRODUCT((Plan!$F$5:$NG$5=6)*((Plan!F59:NG59="x2")/2)))-(SUMPRODUCT((Plan!$F$5:$NG$5=6)*((Plan!F59:NG59="k2")/2)))-(SUMPRODUCT((Plan!$F$5:$NG$5=6)*((Plan!F59:NG59="f2")/2)))</f>
        <v>0</v>
      </c>
      <c r="R50" s="200">
        <f>(SUMPRODUCT((Plan!$F$5:$NG$5=7)*(Plan!F59:NG59&gt;0)))-(SUMPRODUCT((Plan!$F$5:$NG$5=7)*((Plan!F59:NG59="u2")/2)))-(SUMPRODUCT((Plan!$F$5:$NG$5=7)*((Plan!F59:NG59="x2")/2)))-(SUMPRODUCT((Plan!$F$5:$NG$5=7)*((Plan!F59:NG59="k2")/2)))-(SUMPRODUCT((Plan!$F$5:$NG$5=7)*((Plan!F59:NG59="f2")/2)))</f>
        <v>0</v>
      </c>
      <c r="S50" s="199">
        <f>(SUMPRODUCT((Plan!$F$5:$NG$5=8)*(Plan!F59:NG59&gt;0)))-(SUMPRODUCT((Plan!$F$5:$NG$5=8)*((Plan!F59:NG59="u2")/2)))-(SUMPRODUCT((Plan!$F$5:$NG$5=8)*((Plan!F59:NG59="x2")/2)))-(SUMPRODUCT((Plan!$F$5:$NG$5=8)*((Plan!F59:NG59="k2")/2)))-(SUMPRODUCT((Plan!$F$5:$NG$5=8)*((Plan!F59:NG59="f2")/2)))</f>
        <v>0</v>
      </c>
      <c r="T50" s="200">
        <f>(SUMPRODUCT((Plan!$F$5:$NG$5=9)*(Plan!F59:NG59&gt;0)))-(SUMPRODUCT((Plan!$F$5:$NG$5=9)*((Plan!F59:NG59="u2")/2)))-(SUMPRODUCT((Plan!$F$5:$NG$5=9)*((Plan!F59:NG59="x2")/2)))-(SUMPRODUCT((Plan!$F$5:$NG$5=9)*((Plan!F59:NG59="k2")/2)))-(SUMPRODUCT((Plan!$F$5:$NG$5=9)*((Plan!F59:NG59="f2")/2)))</f>
        <v>0</v>
      </c>
      <c r="U50" s="199">
        <f>(SUMPRODUCT((Plan!$F$5:$NG$5=10)*(Plan!F59:NG59&gt;0)))-(SUMPRODUCT((Plan!$F$5:$NG$5=10)*((Plan!F59:NG59="u2")/2)))-(SUMPRODUCT((Plan!$F$5:$NG$5=10)*((Plan!F59:NG59="x2")/2)))-(SUMPRODUCT((Plan!$F$5:$NG$5=10)*((Plan!F59:NG59="k2")/2)))-(SUMPRODUCT((Plan!$F$5:$NG$5=10)*((Plan!F59:NG59="f2")/2)))</f>
        <v>0</v>
      </c>
      <c r="V50" s="200">
        <f>(SUMPRODUCT((Plan!$F$5:$NG$5=11)*(Plan!F59:NG59&gt;0)))-(SUMPRODUCT((Plan!$F$5:$NG$5=11)*((Plan!F59:NG59="u2")/2)))-(SUMPRODUCT((Plan!$F$5:$NG$5=11)*((Plan!F59:NG59="x2")/2)))-(SUMPRODUCT((Plan!$F$5:$NG$5=11)*((Plan!F59:NG59="k2")/2)))-(SUMPRODUCT((Plan!$F$5:$NG$5=11)*((Plan!F59:NG59="f2")/2)))</f>
        <v>0</v>
      </c>
      <c r="W50" s="199">
        <f>(SUMPRODUCT((Plan!$F$5:$NG$5=12)*(Plan!F59:NG59&gt;0)))-(SUMPRODUCT((Plan!$F$5:$NG$5=12)*((Plan!F59:NG59="u2")/2)))-(SUMPRODUCT((Plan!$F$5:$NG$5=12)*((Plan!F59:NG59="x2")/2)))-(SUMPRODUCT((Plan!$F$5:$NG$5=12)*((Plan!F59:NG59="k2")/2)))-(SUMPRODUCT((Plan!$F$5:$NG$5=12)*((Plan!F59:NG59="f2")/2)))</f>
        <v>0</v>
      </c>
    </row>
    <row r="51" spans="2:23" ht="18" customHeight="1" x14ac:dyDescent="0.25">
      <c r="B51" s="21" t="str">
        <f>IF(Mitarbeiter!B52="","",Mitarbeiter!B52)</f>
        <v/>
      </c>
      <c r="C51" s="21" t="str">
        <f>IF(Mitarbeiter!C52="","",Mitarbeiter!C52)</f>
        <v/>
      </c>
      <c r="D51" s="21" t="str">
        <f>IF(Mitarbeiter!E52="","",Mitarbeiter!E52)</f>
        <v/>
      </c>
      <c r="E51" s="149">
        <f>Mitarbeiter!W52</f>
        <v>0</v>
      </c>
      <c r="F51" s="160">
        <f>COUNTIF(Plan!F60:QT60,"u")+(COUNTIF(Plan!F60:QT60,"u2")/2)+COUNTIF(Plan!F60:QT60,"s")+(COUNTIF(Plan!F60:QT60,"s2")/2)</f>
        <v>0</v>
      </c>
      <c r="G51" s="128">
        <f>COUNTIF(Plan!F60:QT60,"x")+(COUNTIF(Plan!F60:QT60,"x2")/2)+COUNTIF(Plan!F60:QT60,"az")+COUNTIF(Plan!F60:QT60,"fz")</f>
        <v>0</v>
      </c>
      <c r="H51" s="128">
        <f>COUNTIF(Plan!F60:QT60,"f")+(COUNTIF(Plan!F60:QT60,"f2")/2)</f>
        <v>0</v>
      </c>
      <c r="I51" s="161">
        <f>COUNTIF(Plan!F60:QT60,"k")+(COUNTIF(Plan!F60:QT60,"k2")/2)</f>
        <v>0</v>
      </c>
      <c r="J51" s="128">
        <f>COUNTIF(Plan!F60:QT60,"a")</f>
        <v>0</v>
      </c>
      <c r="K51" s="334">
        <f t="shared" si="2"/>
        <v>0</v>
      </c>
      <c r="L51" s="340">
        <f>(SUMPRODUCT((Plan!$F$5:$NG$5=1)*(Plan!F60:NG60&gt;0)))-(SUMPRODUCT((Plan!$F$5:$NG$5=1)*((Plan!F60:NG60="u2")/2)))-(SUMPRODUCT((Plan!$F$5:$NG$5=1)*((Plan!F60:NG60="x2")/2)))-(SUMPRODUCT((Plan!$F$5:$NG$5=1)*((Plan!F60:NG60="k2")/2)))-(SUMPRODUCT((Plan!$F$5:$NG$5=1)*((Plan!F60:NG60="f2")/2)))</f>
        <v>0</v>
      </c>
      <c r="M51" s="199">
        <f>(SUMPRODUCT((Plan!$F$5:$NG$5=2)*(Plan!F60:NG60&gt;0)))-(SUMPRODUCT((Plan!$F$5:$NG$5=2)*((Plan!F60:NG60="u2")/2)))-(SUMPRODUCT((Plan!$F$5:$NG$5=2)*((Plan!F60:NG60="x2")/2)))-(SUMPRODUCT((Plan!$F$5:$NG$5=2)*((Plan!F60:NG60="k2")/2)))-(SUMPRODUCT((Plan!$F$5:$NG$5=2)*((Plan!F60:NG60="f2")/2)))</f>
        <v>0</v>
      </c>
      <c r="N51" s="200">
        <f>(SUMPRODUCT((Plan!$F$5:$NG$5=3)*(Plan!F60:NG60&gt;0)))-(SUMPRODUCT((Plan!$F$5:$NG$5=3)*((Plan!F60:NG60="u2")/2)))-(SUMPRODUCT((Plan!$F$5:$NG$5=3)*((Plan!F60:NG60="x2")/2)))-(SUMPRODUCT((Plan!$F$5:$NG$5=3)*((Plan!F60:NG60="k2")/2)))-(SUMPRODUCT((Plan!$F$5:$NG$5=3)*((Plan!F60:NG60="f2")/2)))</f>
        <v>0</v>
      </c>
      <c r="O51" s="199">
        <f>(SUMPRODUCT((Plan!$F$5:$NG$5=4)*(Plan!F60:NG60&gt;0)))-(SUMPRODUCT((Plan!$F$5:$NG$5=4)*((Plan!F60:NG60="u2")/2)))-(SUMPRODUCT((Plan!$F$5:$NG$5=4)*((Plan!F60:NG60="x2")/2)))-(SUMPRODUCT((Plan!$F$5:$NG$5=4)*((Plan!F60:NG60="k2")/2)))-(SUMPRODUCT((Plan!$F$5:$NG$5=4)*((Plan!F60:NG60="f2")/2)))</f>
        <v>0</v>
      </c>
      <c r="P51" s="200">
        <f>(SUMPRODUCT((Plan!$F$5:$NG$5=5)*(Plan!F60:NG60&gt;0)))-(SUMPRODUCT((Plan!$F$5:$NG$5=5)*((Plan!F60:NG60="u2")/2)))-(SUMPRODUCT((Plan!$F$5:$NG$5=5)*((Plan!F60:NG60="x2")/2)))-(SUMPRODUCT((Plan!$F$5:$NG$5=5)*((Plan!F60:NG60="k2")/2)))-(SUMPRODUCT((Plan!$F$5:$NG$5=5)*((Plan!F60:NG60="f2")/2)))</f>
        <v>0</v>
      </c>
      <c r="Q51" s="199">
        <f>(SUMPRODUCT((Plan!$F$5:$NG$5=6)*(Plan!F60:NG60&gt;0)))-(SUMPRODUCT((Plan!$F$5:$NG$5=6)*((Plan!F60:NG60="u2")/2)))-(SUMPRODUCT((Plan!$F$5:$NG$5=6)*((Plan!F60:NG60="x2")/2)))-(SUMPRODUCT((Plan!$F$5:$NG$5=6)*((Plan!F60:NG60="k2")/2)))-(SUMPRODUCT((Plan!$F$5:$NG$5=6)*((Plan!F60:NG60="f2")/2)))</f>
        <v>0</v>
      </c>
      <c r="R51" s="200">
        <f>(SUMPRODUCT((Plan!$F$5:$NG$5=7)*(Plan!F60:NG60&gt;0)))-(SUMPRODUCT((Plan!$F$5:$NG$5=7)*((Plan!F60:NG60="u2")/2)))-(SUMPRODUCT((Plan!$F$5:$NG$5=7)*((Plan!F60:NG60="x2")/2)))-(SUMPRODUCT((Plan!$F$5:$NG$5=7)*((Plan!F60:NG60="k2")/2)))-(SUMPRODUCT((Plan!$F$5:$NG$5=7)*((Plan!F60:NG60="f2")/2)))</f>
        <v>0</v>
      </c>
      <c r="S51" s="199">
        <f>(SUMPRODUCT((Plan!$F$5:$NG$5=8)*(Plan!F60:NG60&gt;0)))-(SUMPRODUCT((Plan!$F$5:$NG$5=8)*((Plan!F60:NG60="u2")/2)))-(SUMPRODUCT((Plan!$F$5:$NG$5=8)*((Plan!F60:NG60="x2")/2)))-(SUMPRODUCT((Plan!$F$5:$NG$5=8)*((Plan!F60:NG60="k2")/2)))-(SUMPRODUCT((Plan!$F$5:$NG$5=8)*((Plan!F60:NG60="f2")/2)))</f>
        <v>0</v>
      </c>
      <c r="T51" s="200">
        <f>(SUMPRODUCT((Plan!$F$5:$NG$5=9)*(Plan!F60:NG60&gt;0)))-(SUMPRODUCT((Plan!$F$5:$NG$5=9)*((Plan!F60:NG60="u2")/2)))-(SUMPRODUCT((Plan!$F$5:$NG$5=9)*((Plan!F60:NG60="x2")/2)))-(SUMPRODUCT((Plan!$F$5:$NG$5=9)*((Plan!F60:NG60="k2")/2)))-(SUMPRODUCT((Plan!$F$5:$NG$5=9)*((Plan!F60:NG60="f2")/2)))</f>
        <v>0</v>
      </c>
      <c r="U51" s="199">
        <f>(SUMPRODUCT((Plan!$F$5:$NG$5=10)*(Plan!F60:NG60&gt;0)))-(SUMPRODUCT((Plan!$F$5:$NG$5=10)*((Plan!F60:NG60="u2")/2)))-(SUMPRODUCT((Plan!$F$5:$NG$5=10)*((Plan!F60:NG60="x2")/2)))-(SUMPRODUCT((Plan!$F$5:$NG$5=10)*((Plan!F60:NG60="k2")/2)))-(SUMPRODUCT((Plan!$F$5:$NG$5=10)*((Plan!F60:NG60="f2")/2)))</f>
        <v>0</v>
      </c>
      <c r="V51" s="200">
        <f>(SUMPRODUCT((Plan!$F$5:$NG$5=11)*(Plan!F60:NG60&gt;0)))-(SUMPRODUCT((Plan!$F$5:$NG$5=11)*((Plan!F60:NG60="u2")/2)))-(SUMPRODUCT((Plan!$F$5:$NG$5=11)*((Plan!F60:NG60="x2")/2)))-(SUMPRODUCT((Plan!$F$5:$NG$5=11)*((Plan!F60:NG60="k2")/2)))-(SUMPRODUCT((Plan!$F$5:$NG$5=11)*((Plan!F60:NG60="f2")/2)))</f>
        <v>0</v>
      </c>
      <c r="W51" s="199">
        <f>(SUMPRODUCT((Plan!$F$5:$NG$5=12)*(Plan!F60:NG60&gt;0)))-(SUMPRODUCT((Plan!$F$5:$NG$5=12)*((Plan!F60:NG60="u2")/2)))-(SUMPRODUCT((Plan!$F$5:$NG$5=12)*((Plan!F60:NG60="x2")/2)))-(SUMPRODUCT((Plan!$F$5:$NG$5=12)*((Plan!F60:NG60="k2")/2)))-(SUMPRODUCT((Plan!$F$5:$NG$5=12)*((Plan!F60:NG60="f2")/2)))</f>
        <v>0</v>
      </c>
    </row>
    <row r="52" spans="2:23" ht="18" customHeight="1" x14ac:dyDescent="0.25">
      <c r="B52" s="21" t="str">
        <f>IF(Mitarbeiter!B53="","",Mitarbeiter!B53)</f>
        <v/>
      </c>
      <c r="C52" s="21" t="str">
        <f>IF(Mitarbeiter!C53="","",Mitarbeiter!C53)</f>
        <v/>
      </c>
      <c r="D52" s="21" t="str">
        <f>IF(Mitarbeiter!E53="","",Mitarbeiter!E53)</f>
        <v/>
      </c>
      <c r="E52" s="149">
        <f>Mitarbeiter!W53</f>
        <v>0</v>
      </c>
      <c r="F52" s="160">
        <f>COUNTIF(Plan!F61:QT61,"u")+(COUNTIF(Plan!F61:QT61,"u2")/2)+COUNTIF(Plan!F61:QT61,"s")+(COUNTIF(Plan!F61:QT61,"s2")/2)</f>
        <v>0</v>
      </c>
      <c r="G52" s="128">
        <f>COUNTIF(Plan!F61:QT61,"x")+(COUNTIF(Plan!F61:QT61,"x2")/2)+COUNTIF(Plan!F61:QT61,"az")+COUNTIF(Plan!F61:QT61,"fz")</f>
        <v>0</v>
      </c>
      <c r="H52" s="128">
        <f>COUNTIF(Plan!F61:QT61,"f")+(COUNTIF(Plan!F61:QT61,"f2")/2)</f>
        <v>0</v>
      </c>
      <c r="I52" s="161">
        <f>COUNTIF(Plan!F61:QT61,"k")+(COUNTIF(Plan!F61:QT61,"k2")/2)</f>
        <v>0</v>
      </c>
      <c r="J52" s="128">
        <f>COUNTIF(Plan!F61:QT61,"a")</f>
        <v>0</v>
      </c>
      <c r="K52" s="334">
        <f t="shared" si="2"/>
        <v>0</v>
      </c>
      <c r="L52" s="340">
        <f>(SUMPRODUCT((Plan!$F$5:$NG$5=1)*(Plan!F61:NG61&gt;0)))-(SUMPRODUCT((Plan!$F$5:$NG$5=1)*((Plan!F61:NG61="u2")/2)))-(SUMPRODUCT((Plan!$F$5:$NG$5=1)*((Plan!F61:NG61="x2")/2)))-(SUMPRODUCT((Plan!$F$5:$NG$5=1)*((Plan!F61:NG61="k2")/2)))-(SUMPRODUCT((Plan!$F$5:$NG$5=1)*((Plan!F61:NG61="f2")/2)))</f>
        <v>0</v>
      </c>
      <c r="M52" s="199">
        <f>(SUMPRODUCT((Plan!$F$5:$NG$5=2)*(Plan!F61:NG61&gt;0)))-(SUMPRODUCT((Plan!$F$5:$NG$5=2)*((Plan!F61:NG61="u2")/2)))-(SUMPRODUCT((Plan!$F$5:$NG$5=2)*((Plan!F61:NG61="x2")/2)))-(SUMPRODUCT((Plan!$F$5:$NG$5=2)*((Plan!F61:NG61="k2")/2)))-(SUMPRODUCT((Plan!$F$5:$NG$5=2)*((Plan!F61:NG61="f2")/2)))</f>
        <v>0</v>
      </c>
      <c r="N52" s="200">
        <f>(SUMPRODUCT((Plan!$F$5:$NG$5=3)*(Plan!F61:NG61&gt;0)))-(SUMPRODUCT((Plan!$F$5:$NG$5=3)*((Plan!F61:NG61="u2")/2)))-(SUMPRODUCT((Plan!$F$5:$NG$5=3)*((Plan!F61:NG61="x2")/2)))-(SUMPRODUCT((Plan!$F$5:$NG$5=3)*((Plan!F61:NG61="k2")/2)))-(SUMPRODUCT((Plan!$F$5:$NG$5=3)*((Plan!F61:NG61="f2")/2)))</f>
        <v>0</v>
      </c>
      <c r="O52" s="199">
        <f>(SUMPRODUCT((Plan!$F$5:$NG$5=4)*(Plan!F61:NG61&gt;0)))-(SUMPRODUCT((Plan!$F$5:$NG$5=4)*((Plan!F61:NG61="u2")/2)))-(SUMPRODUCT((Plan!$F$5:$NG$5=4)*((Plan!F61:NG61="x2")/2)))-(SUMPRODUCT((Plan!$F$5:$NG$5=4)*((Plan!F61:NG61="k2")/2)))-(SUMPRODUCT((Plan!$F$5:$NG$5=4)*((Plan!F61:NG61="f2")/2)))</f>
        <v>0</v>
      </c>
      <c r="P52" s="200">
        <f>(SUMPRODUCT((Plan!$F$5:$NG$5=5)*(Plan!F61:NG61&gt;0)))-(SUMPRODUCT((Plan!$F$5:$NG$5=5)*((Plan!F61:NG61="u2")/2)))-(SUMPRODUCT((Plan!$F$5:$NG$5=5)*((Plan!F61:NG61="x2")/2)))-(SUMPRODUCT((Plan!$F$5:$NG$5=5)*((Plan!F61:NG61="k2")/2)))-(SUMPRODUCT((Plan!$F$5:$NG$5=5)*((Plan!F61:NG61="f2")/2)))</f>
        <v>0</v>
      </c>
      <c r="Q52" s="199">
        <f>(SUMPRODUCT((Plan!$F$5:$NG$5=6)*(Plan!F61:NG61&gt;0)))-(SUMPRODUCT((Plan!$F$5:$NG$5=6)*((Plan!F61:NG61="u2")/2)))-(SUMPRODUCT((Plan!$F$5:$NG$5=6)*((Plan!F61:NG61="x2")/2)))-(SUMPRODUCT((Plan!$F$5:$NG$5=6)*((Plan!F61:NG61="k2")/2)))-(SUMPRODUCT((Plan!$F$5:$NG$5=6)*((Plan!F61:NG61="f2")/2)))</f>
        <v>0</v>
      </c>
      <c r="R52" s="200">
        <f>(SUMPRODUCT((Plan!$F$5:$NG$5=7)*(Plan!F61:NG61&gt;0)))-(SUMPRODUCT((Plan!$F$5:$NG$5=7)*((Plan!F61:NG61="u2")/2)))-(SUMPRODUCT((Plan!$F$5:$NG$5=7)*((Plan!F61:NG61="x2")/2)))-(SUMPRODUCT((Plan!$F$5:$NG$5=7)*((Plan!F61:NG61="k2")/2)))-(SUMPRODUCT((Plan!$F$5:$NG$5=7)*((Plan!F61:NG61="f2")/2)))</f>
        <v>0</v>
      </c>
      <c r="S52" s="199">
        <f>(SUMPRODUCT((Plan!$F$5:$NG$5=8)*(Plan!F61:NG61&gt;0)))-(SUMPRODUCT((Plan!$F$5:$NG$5=8)*((Plan!F61:NG61="u2")/2)))-(SUMPRODUCT((Plan!$F$5:$NG$5=8)*((Plan!F61:NG61="x2")/2)))-(SUMPRODUCT((Plan!$F$5:$NG$5=8)*((Plan!F61:NG61="k2")/2)))-(SUMPRODUCT((Plan!$F$5:$NG$5=8)*((Plan!F61:NG61="f2")/2)))</f>
        <v>0</v>
      </c>
      <c r="T52" s="200">
        <f>(SUMPRODUCT((Plan!$F$5:$NG$5=9)*(Plan!F61:NG61&gt;0)))-(SUMPRODUCT((Plan!$F$5:$NG$5=9)*((Plan!F61:NG61="u2")/2)))-(SUMPRODUCT((Plan!$F$5:$NG$5=9)*((Plan!F61:NG61="x2")/2)))-(SUMPRODUCT((Plan!$F$5:$NG$5=9)*((Plan!F61:NG61="k2")/2)))-(SUMPRODUCT((Plan!$F$5:$NG$5=9)*((Plan!F61:NG61="f2")/2)))</f>
        <v>0</v>
      </c>
      <c r="U52" s="199">
        <f>(SUMPRODUCT((Plan!$F$5:$NG$5=10)*(Plan!F61:NG61&gt;0)))-(SUMPRODUCT((Plan!$F$5:$NG$5=10)*((Plan!F61:NG61="u2")/2)))-(SUMPRODUCT((Plan!$F$5:$NG$5=10)*((Plan!F61:NG61="x2")/2)))-(SUMPRODUCT((Plan!$F$5:$NG$5=10)*((Plan!F61:NG61="k2")/2)))-(SUMPRODUCT((Plan!$F$5:$NG$5=10)*((Plan!F61:NG61="f2")/2)))</f>
        <v>0</v>
      </c>
      <c r="V52" s="200">
        <f>(SUMPRODUCT((Plan!$F$5:$NG$5=11)*(Plan!F61:NG61&gt;0)))-(SUMPRODUCT((Plan!$F$5:$NG$5=11)*((Plan!F61:NG61="u2")/2)))-(SUMPRODUCT((Plan!$F$5:$NG$5=11)*((Plan!F61:NG61="x2")/2)))-(SUMPRODUCT((Plan!$F$5:$NG$5=11)*((Plan!F61:NG61="k2")/2)))-(SUMPRODUCT((Plan!$F$5:$NG$5=11)*((Plan!F61:NG61="f2")/2)))</f>
        <v>0</v>
      </c>
      <c r="W52" s="199">
        <f>(SUMPRODUCT((Plan!$F$5:$NG$5=12)*(Plan!F61:NG61&gt;0)))-(SUMPRODUCT((Plan!$F$5:$NG$5=12)*((Plan!F61:NG61="u2")/2)))-(SUMPRODUCT((Plan!$F$5:$NG$5=12)*((Plan!F61:NG61="x2")/2)))-(SUMPRODUCT((Plan!$F$5:$NG$5=12)*((Plan!F61:NG61="k2")/2)))-(SUMPRODUCT((Plan!$F$5:$NG$5=12)*((Plan!F61:NG61="f2")/2)))</f>
        <v>0</v>
      </c>
    </row>
    <row r="53" spans="2:23" ht="18" customHeight="1" x14ac:dyDescent="0.25">
      <c r="B53" s="21" t="str">
        <f>IF(Mitarbeiter!B54="","",Mitarbeiter!B54)</f>
        <v/>
      </c>
      <c r="C53" s="21" t="str">
        <f>IF(Mitarbeiter!C54="","",Mitarbeiter!C54)</f>
        <v/>
      </c>
      <c r="D53" s="21" t="str">
        <f>IF(Mitarbeiter!E54="","",Mitarbeiter!E54)</f>
        <v/>
      </c>
      <c r="E53" s="149">
        <f>Mitarbeiter!W54</f>
        <v>0</v>
      </c>
      <c r="F53" s="160">
        <f>COUNTIF(Plan!F62:QT62,"u")+(COUNTIF(Plan!F62:QT62,"u2")/2)+COUNTIF(Plan!F62:QT62,"s")+(COUNTIF(Plan!F62:QT62,"s2")/2)</f>
        <v>0</v>
      </c>
      <c r="G53" s="128">
        <f>COUNTIF(Plan!F62:QT62,"x")+(COUNTIF(Plan!F62:QT62,"x2")/2)+COUNTIF(Plan!F62:QT62,"az")+COUNTIF(Plan!F62:QT62,"fz")</f>
        <v>0</v>
      </c>
      <c r="H53" s="128">
        <f>COUNTIF(Plan!F62:QT62,"f")+(COUNTIF(Plan!F62:QT62,"f2")/2)</f>
        <v>0</v>
      </c>
      <c r="I53" s="161">
        <f>COUNTIF(Plan!F62:QT62,"k")+(COUNTIF(Plan!F62:QT62,"k2")/2)</f>
        <v>0</v>
      </c>
      <c r="J53" s="128">
        <f>COUNTIF(Plan!F62:QT62,"a")</f>
        <v>0</v>
      </c>
      <c r="K53" s="334">
        <f t="shared" si="2"/>
        <v>0</v>
      </c>
      <c r="L53" s="340">
        <f>(SUMPRODUCT((Plan!$F$5:$NG$5=1)*(Plan!F62:NG62&gt;0)))-(SUMPRODUCT((Plan!$F$5:$NG$5=1)*((Plan!F62:NG62="u2")/2)))-(SUMPRODUCT((Plan!$F$5:$NG$5=1)*((Plan!F62:NG62="x2")/2)))-(SUMPRODUCT((Plan!$F$5:$NG$5=1)*((Plan!F62:NG62="k2")/2)))-(SUMPRODUCT((Plan!$F$5:$NG$5=1)*((Plan!F62:NG62="f2")/2)))</f>
        <v>0</v>
      </c>
      <c r="M53" s="199">
        <f>(SUMPRODUCT((Plan!$F$5:$NG$5=2)*(Plan!F62:NG62&gt;0)))-(SUMPRODUCT((Plan!$F$5:$NG$5=2)*((Plan!F62:NG62="u2")/2)))-(SUMPRODUCT((Plan!$F$5:$NG$5=2)*((Plan!F62:NG62="x2")/2)))-(SUMPRODUCT((Plan!$F$5:$NG$5=2)*((Plan!F62:NG62="k2")/2)))-(SUMPRODUCT((Plan!$F$5:$NG$5=2)*((Plan!F62:NG62="f2")/2)))</f>
        <v>0</v>
      </c>
      <c r="N53" s="200">
        <f>(SUMPRODUCT((Plan!$F$5:$NG$5=3)*(Plan!F62:NG62&gt;0)))-(SUMPRODUCT((Plan!$F$5:$NG$5=3)*((Plan!F62:NG62="u2")/2)))-(SUMPRODUCT((Plan!$F$5:$NG$5=3)*((Plan!F62:NG62="x2")/2)))-(SUMPRODUCT((Plan!$F$5:$NG$5=3)*((Plan!F62:NG62="k2")/2)))-(SUMPRODUCT((Plan!$F$5:$NG$5=3)*((Plan!F62:NG62="f2")/2)))</f>
        <v>0</v>
      </c>
      <c r="O53" s="199">
        <f>(SUMPRODUCT((Plan!$F$5:$NG$5=4)*(Plan!F62:NG62&gt;0)))-(SUMPRODUCT((Plan!$F$5:$NG$5=4)*((Plan!F62:NG62="u2")/2)))-(SUMPRODUCT((Plan!$F$5:$NG$5=4)*((Plan!F62:NG62="x2")/2)))-(SUMPRODUCT((Plan!$F$5:$NG$5=4)*((Plan!F62:NG62="k2")/2)))-(SUMPRODUCT((Plan!$F$5:$NG$5=4)*((Plan!F62:NG62="f2")/2)))</f>
        <v>0</v>
      </c>
      <c r="P53" s="200">
        <f>(SUMPRODUCT((Plan!$F$5:$NG$5=5)*(Plan!F62:NG62&gt;0)))-(SUMPRODUCT((Plan!$F$5:$NG$5=5)*((Plan!F62:NG62="u2")/2)))-(SUMPRODUCT((Plan!$F$5:$NG$5=5)*((Plan!F62:NG62="x2")/2)))-(SUMPRODUCT((Plan!$F$5:$NG$5=5)*((Plan!F62:NG62="k2")/2)))-(SUMPRODUCT((Plan!$F$5:$NG$5=5)*((Plan!F62:NG62="f2")/2)))</f>
        <v>0</v>
      </c>
      <c r="Q53" s="199">
        <f>(SUMPRODUCT((Plan!$F$5:$NG$5=6)*(Plan!F62:NG62&gt;0)))-(SUMPRODUCT((Plan!$F$5:$NG$5=6)*((Plan!F62:NG62="u2")/2)))-(SUMPRODUCT((Plan!$F$5:$NG$5=6)*((Plan!F62:NG62="x2")/2)))-(SUMPRODUCT((Plan!$F$5:$NG$5=6)*((Plan!F62:NG62="k2")/2)))-(SUMPRODUCT((Plan!$F$5:$NG$5=6)*((Plan!F62:NG62="f2")/2)))</f>
        <v>0</v>
      </c>
      <c r="R53" s="200">
        <f>(SUMPRODUCT((Plan!$F$5:$NG$5=7)*(Plan!F62:NG62&gt;0)))-(SUMPRODUCT((Plan!$F$5:$NG$5=7)*((Plan!F62:NG62="u2")/2)))-(SUMPRODUCT((Plan!$F$5:$NG$5=7)*((Plan!F62:NG62="x2")/2)))-(SUMPRODUCT((Plan!$F$5:$NG$5=7)*((Plan!F62:NG62="k2")/2)))-(SUMPRODUCT((Plan!$F$5:$NG$5=7)*((Plan!F62:NG62="f2")/2)))</f>
        <v>0</v>
      </c>
      <c r="S53" s="199">
        <f>(SUMPRODUCT((Plan!$F$5:$NG$5=8)*(Plan!F62:NG62&gt;0)))-(SUMPRODUCT((Plan!$F$5:$NG$5=8)*((Plan!F62:NG62="u2")/2)))-(SUMPRODUCT((Plan!$F$5:$NG$5=8)*((Plan!F62:NG62="x2")/2)))-(SUMPRODUCT((Plan!$F$5:$NG$5=8)*((Plan!F62:NG62="k2")/2)))-(SUMPRODUCT((Plan!$F$5:$NG$5=8)*((Plan!F62:NG62="f2")/2)))</f>
        <v>0</v>
      </c>
      <c r="T53" s="200">
        <f>(SUMPRODUCT((Plan!$F$5:$NG$5=9)*(Plan!F62:NG62&gt;0)))-(SUMPRODUCT((Plan!$F$5:$NG$5=9)*((Plan!F62:NG62="u2")/2)))-(SUMPRODUCT((Plan!$F$5:$NG$5=9)*((Plan!F62:NG62="x2")/2)))-(SUMPRODUCT((Plan!$F$5:$NG$5=9)*((Plan!F62:NG62="k2")/2)))-(SUMPRODUCT((Plan!$F$5:$NG$5=9)*((Plan!F62:NG62="f2")/2)))</f>
        <v>0</v>
      </c>
      <c r="U53" s="199">
        <f>(SUMPRODUCT((Plan!$F$5:$NG$5=10)*(Plan!F62:NG62&gt;0)))-(SUMPRODUCT((Plan!$F$5:$NG$5=10)*((Plan!F62:NG62="u2")/2)))-(SUMPRODUCT((Plan!$F$5:$NG$5=10)*((Plan!F62:NG62="x2")/2)))-(SUMPRODUCT((Plan!$F$5:$NG$5=10)*((Plan!F62:NG62="k2")/2)))-(SUMPRODUCT((Plan!$F$5:$NG$5=10)*((Plan!F62:NG62="f2")/2)))</f>
        <v>0</v>
      </c>
      <c r="V53" s="200">
        <f>(SUMPRODUCT((Plan!$F$5:$NG$5=11)*(Plan!F62:NG62&gt;0)))-(SUMPRODUCT((Plan!$F$5:$NG$5=11)*((Plan!F62:NG62="u2")/2)))-(SUMPRODUCT((Plan!$F$5:$NG$5=11)*((Plan!F62:NG62="x2")/2)))-(SUMPRODUCT((Plan!$F$5:$NG$5=11)*((Plan!F62:NG62="k2")/2)))-(SUMPRODUCT((Plan!$F$5:$NG$5=11)*((Plan!F62:NG62="f2")/2)))</f>
        <v>0</v>
      </c>
      <c r="W53" s="199">
        <f>(SUMPRODUCT((Plan!$F$5:$NG$5=12)*(Plan!F62:NG62&gt;0)))-(SUMPRODUCT((Plan!$F$5:$NG$5=12)*((Plan!F62:NG62="u2")/2)))-(SUMPRODUCT((Plan!$F$5:$NG$5=12)*((Plan!F62:NG62="x2")/2)))-(SUMPRODUCT((Plan!$F$5:$NG$5=12)*((Plan!F62:NG62="k2")/2)))-(SUMPRODUCT((Plan!$F$5:$NG$5=12)*((Plan!F62:NG62="f2")/2)))</f>
        <v>0</v>
      </c>
    </row>
    <row r="54" spans="2:23" ht="18" customHeight="1" x14ac:dyDescent="0.25">
      <c r="B54" s="21" t="str">
        <f>IF(Mitarbeiter!B55="","",Mitarbeiter!B55)</f>
        <v/>
      </c>
      <c r="C54" s="21" t="str">
        <f>IF(Mitarbeiter!C55="","",Mitarbeiter!C55)</f>
        <v/>
      </c>
      <c r="D54" s="21" t="str">
        <f>IF(Mitarbeiter!E55="","",Mitarbeiter!E55)</f>
        <v/>
      </c>
      <c r="E54" s="149">
        <f>Mitarbeiter!W55</f>
        <v>0</v>
      </c>
      <c r="F54" s="160">
        <f>COUNTIF(Plan!F63:QT63,"u")+(COUNTIF(Plan!F63:QT63,"u2")/2)+COUNTIF(Plan!F63:QT63,"s")+(COUNTIF(Plan!F63:QT63,"s2")/2)</f>
        <v>0</v>
      </c>
      <c r="G54" s="128">
        <f>COUNTIF(Plan!F63:QT63,"x")+(COUNTIF(Plan!F63:QT63,"x2")/2)+COUNTIF(Plan!F63:QT63,"az")+COUNTIF(Plan!F63:QT63,"fz")</f>
        <v>0</v>
      </c>
      <c r="H54" s="128">
        <f>COUNTIF(Plan!F63:QT63,"f")+(COUNTIF(Plan!F63:QT63,"f2")/2)</f>
        <v>0</v>
      </c>
      <c r="I54" s="161">
        <f>COUNTIF(Plan!F63:QT63,"k")+(COUNTIF(Plan!F63:QT63,"k2")/2)</f>
        <v>0</v>
      </c>
      <c r="J54" s="128">
        <f>COUNTIF(Plan!F63:QT63,"a")</f>
        <v>0</v>
      </c>
      <c r="K54" s="334">
        <f t="shared" si="2"/>
        <v>0</v>
      </c>
      <c r="L54" s="340">
        <f>(SUMPRODUCT((Plan!$F$5:$NG$5=1)*(Plan!F63:NG63&gt;0)))-(SUMPRODUCT((Plan!$F$5:$NG$5=1)*((Plan!F63:NG63="u2")/2)))-(SUMPRODUCT((Plan!$F$5:$NG$5=1)*((Plan!F63:NG63="x2")/2)))-(SUMPRODUCT((Plan!$F$5:$NG$5=1)*((Plan!F63:NG63="k2")/2)))-(SUMPRODUCT((Plan!$F$5:$NG$5=1)*((Plan!F63:NG63="f2")/2)))</f>
        <v>0</v>
      </c>
      <c r="M54" s="199">
        <f>(SUMPRODUCT((Plan!$F$5:$NG$5=2)*(Plan!F63:NG63&gt;0)))-(SUMPRODUCT((Plan!$F$5:$NG$5=2)*((Plan!F63:NG63="u2")/2)))-(SUMPRODUCT((Plan!$F$5:$NG$5=2)*((Plan!F63:NG63="x2")/2)))-(SUMPRODUCT((Plan!$F$5:$NG$5=2)*((Plan!F63:NG63="k2")/2)))-(SUMPRODUCT((Plan!$F$5:$NG$5=2)*((Plan!F63:NG63="f2")/2)))</f>
        <v>0</v>
      </c>
      <c r="N54" s="200">
        <f>(SUMPRODUCT((Plan!$F$5:$NG$5=3)*(Plan!F63:NG63&gt;0)))-(SUMPRODUCT((Plan!$F$5:$NG$5=3)*((Plan!F63:NG63="u2")/2)))-(SUMPRODUCT((Plan!$F$5:$NG$5=3)*((Plan!F63:NG63="x2")/2)))-(SUMPRODUCT((Plan!$F$5:$NG$5=3)*((Plan!F63:NG63="k2")/2)))-(SUMPRODUCT((Plan!$F$5:$NG$5=3)*((Plan!F63:NG63="f2")/2)))</f>
        <v>0</v>
      </c>
      <c r="O54" s="199">
        <f>(SUMPRODUCT((Plan!$F$5:$NG$5=4)*(Plan!F63:NG63&gt;0)))-(SUMPRODUCT((Plan!$F$5:$NG$5=4)*((Plan!F63:NG63="u2")/2)))-(SUMPRODUCT((Plan!$F$5:$NG$5=4)*((Plan!F63:NG63="x2")/2)))-(SUMPRODUCT((Plan!$F$5:$NG$5=4)*((Plan!F63:NG63="k2")/2)))-(SUMPRODUCT((Plan!$F$5:$NG$5=4)*((Plan!F63:NG63="f2")/2)))</f>
        <v>0</v>
      </c>
      <c r="P54" s="200">
        <f>(SUMPRODUCT((Plan!$F$5:$NG$5=5)*(Plan!F63:NG63&gt;0)))-(SUMPRODUCT((Plan!$F$5:$NG$5=5)*((Plan!F63:NG63="u2")/2)))-(SUMPRODUCT((Plan!$F$5:$NG$5=5)*((Plan!F63:NG63="x2")/2)))-(SUMPRODUCT((Plan!$F$5:$NG$5=5)*((Plan!F63:NG63="k2")/2)))-(SUMPRODUCT((Plan!$F$5:$NG$5=5)*((Plan!F63:NG63="f2")/2)))</f>
        <v>0</v>
      </c>
      <c r="Q54" s="199">
        <f>(SUMPRODUCT((Plan!$F$5:$NG$5=6)*(Plan!F63:NG63&gt;0)))-(SUMPRODUCT((Plan!$F$5:$NG$5=6)*((Plan!F63:NG63="u2")/2)))-(SUMPRODUCT((Plan!$F$5:$NG$5=6)*((Plan!F63:NG63="x2")/2)))-(SUMPRODUCT((Plan!$F$5:$NG$5=6)*((Plan!F63:NG63="k2")/2)))-(SUMPRODUCT((Plan!$F$5:$NG$5=6)*((Plan!F63:NG63="f2")/2)))</f>
        <v>0</v>
      </c>
      <c r="R54" s="200">
        <f>(SUMPRODUCT((Plan!$F$5:$NG$5=7)*(Plan!F63:NG63&gt;0)))-(SUMPRODUCT((Plan!$F$5:$NG$5=7)*((Plan!F63:NG63="u2")/2)))-(SUMPRODUCT((Plan!$F$5:$NG$5=7)*((Plan!F63:NG63="x2")/2)))-(SUMPRODUCT((Plan!$F$5:$NG$5=7)*((Plan!F63:NG63="k2")/2)))-(SUMPRODUCT((Plan!$F$5:$NG$5=7)*((Plan!F63:NG63="f2")/2)))</f>
        <v>0</v>
      </c>
      <c r="S54" s="199">
        <f>(SUMPRODUCT((Plan!$F$5:$NG$5=8)*(Plan!F63:NG63&gt;0)))-(SUMPRODUCT((Plan!$F$5:$NG$5=8)*((Plan!F63:NG63="u2")/2)))-(SUMPRODUCT((Plan!$F$5:$NG$5=8)*((Plan!F63:NG63="x2")/2)))-(SUMPRODUCT((Plan!$F$5:$NG$5=8)*((Plan!F63:NG63="k2")/2)))-(SUMPRODUCT((Plan!$F$5:$NG$5=8)*((Plan!F63:NG63="f2")/2)))</f>
        <v>0</v>
      </c>
      <c r="T54" s="200">
        <f>(SUMPRODUCT((Plan!$F$5:$NG$5=9)*(Plan!F63:NG63&gt;0)))-(SUMPRODUCT((Plan!$F$5:$NG$5=9)*((Plan!F63:NG63="u2")/2)))-(SUMPRODUCT((Plan!$F$5:$NG$5=9)*((Plan!F63:NG63="x2")/2)))-(SUMPRODUCT((Plan!$F$5:$NG$5=9)*((Plan!F63:NG63="k2")/2)))-(SUMPRODUCT((Plan!$F$5:$NG$5=9)*((Plan!F63:NG63="f2")/2)))</f>
        <v>0</v>
      </c>
      <c r="U54" s="199">
        <f>(SUMPRODUCT((Plan!$F$5:$NG$5=10)*(Plan!F63:NG63&gt;0)))-(SUMPRODUCT((Plan!$F$5:$NG$5=10)*((Plan!F63:NG63="u2")/2)))-(SUMPRODUCT((Plan!$F$5:$NG$5=10)*((Plan!F63:NG63="x2")/2)))-(SUMPRODUCT((Plan!$F$5:$NG$5=10)*((Plan!F63:NG63="k2")/2)))-(SUMPRODUCT((Plan!$F$5:$NG$5=10)*((Plan!F63:NG63="f2")/2)))</f>
        <v>0</v>
      </c>
      <c r="V54" s="200">
        <f>(SUMPRODUCT((Plan!$F$5:$NG$5=11)*(Plan!F63:NG63&gt;0)))-(SUMPRODUCT((Plan!$F$5:$NG$5=11)*((Plan!F63:NG63="u2")/2)))-(SUMPRODUCT((Plan!$F$5:$NG$5=11)*((Plan!F63:NG63="x2")/2)))-(SUMPRODUCT((Plan!$F$5:$NG$5=11)*((Plan!F63:NG63="k2")/2)))-(SUMPRODUCT((Plan!$F$5:$NG$5=11)*((Plan!F63:NG63="f2")/2)))</f>
        <v>0</v>
      </c>
      <c r="W54" s="199">
        <f>(SUMPRODUCT((Plan!$F$5:$NG$5=12)*(Plan!F63:NG63&gt;0)))-(SUMPRODUCT((Plan!$F$5:$NG$5=12)*((Plan!F63:NG63="u2")/2)))-(SUMPRODUCT((Plan!$F$5:$NG$5=12)*((Plan!F63:NG63="x2")/2)))-(SUMPRODUCT((Plan!$F$5:$NG$5=12)*((Plan!F63:NG63="k2")/2)))-(SUMPRODUCT((Plan!$F$5:$NG$5=12)*((Plan!F63:NG63="f2")/2)))</f>
        <v>0</v>
      </c>
    </row>
    <row r="55" spans="2:23" ht="18" customHeight="1" thickBot="1" x14ac:dyDescent="0.3">
      <c r="B55" s="21" t="str">
        <f>IF(Mitarbeiter!B56="","",Mitarbeiter!B56)</f>
        <v/>
      </c>
      <c r="C55" s="21" t="str">
        <f>IF(Mitarbeiter!C56="","",Mitarbeiter!C56)</f>
        <v/>
      </c>
      <c r="D55" s="21" t="str">
        <f>IF(Mitarbeiter!E56="","",Mitarbeiter!E56)</f>
        <v/>
      </c>
      <c r="E55" s="149">
        <f>Mitarbeiter!W56</f>
        <v>0</v>
      </c>
      <c r="F55" s="160">
        <f>COUNTIF(Plan!F64:QT64,"u")+(COUNTIF(Plan!F64:QT64,"u2")/2)+COUNTIF(Plan!F64:QT64,"s")+(COUNTIF(Plan!F64:QT64,"s2")/2)</f>
        <v>0</v>
      </c>
      <c r="G55" s="128">
        <f>COUNTIF(Plan!F64:QT64,"x")+(COUNTIF(Plan!F64:QT64,"x2")/2)+COUNTIF(Plan!F64:QT64,"az")+COUNTIF(Plan!F64:QT64,"fz")</f>
        <v>0</v>
      </c>
      <c r="H55" s="128">
        <f>COUNTIF(Plan!F64:QT64,"f")+(COUNTIF(Plan!F64:QT64,"f2")/2)</f>
        <v>0</v>
      </c>
      <c r="I55" s="161">
        <f>COUNTIF(Plan!F64:QT64,"k")+(COUNTIF(Plan!F64:QT64,"k2")/2)</f>
        <v>0</v>
      </c>
      <c r="J55" s="128">
        <f>COUNTIF(Plan!F64:QT64,"a")</f>
        <v>0</v>
      </c>
      <c r="K55" s="335">
        <f t="shared" si="0"/>
        <v>0</v>
      </c>
      <c r="L55" s="341">
        <f>(SUMPRODUCT((Plan!$F$5:$NG$5=1)*(Plan!F64:NG64&gt;0)))-(SUMPRODUCT((Plan!$F$5:$NG$5=1)*((Plan!F64:NG64="u2")/2)))-(SUMPRODUCT((Plan!$F$5:$NG$5=1)*((Plan!F64:NG64="x2")/2)))-(SUMPRODUCT((Plan!$F$5:$NG$5=1)*((Plan!F64:NG64="k2")/2)))-(SUMPRODUCT((Plan!$F$5:$NG$5=1)*((Plan!F64:NG64="f2")/2)))</f>
        <v>0</v>
      </c>
      <c r="M55" s="336">
        <f>(SUMPRODUCT((Plan!$F$5:$NG$5=2)*(Plan!F64:NG64&gt;0)))-(SUMPRODUCT((Plan!$F$5:$NG$5=2)*((Plan!F64:NG64="u2")/2)))-(SUMPRODUCT((Plan!$F$5:$NG$5=2)*((Plan!F64:NG64="x2")/2)))-(SUMPRODUCT((Plan!$F$5:$NG$5=2)*((Plan!F64:NG64="k2")/2)))-(SUMPRODUCT((Plan!$F$5:$NG$5=2)*((Plan!F64:NG64="f2")/2)))</f>
        <v>0</v>
      </c>
      <c r="N55" s="337">
        <f>(SUMPRODUCT((Plan!$F$5:$NG$5=3)*(Plan!F64:NG64&gt;0)))-(SUMPRODUCT((Plan!$F$5:$NG$5=3)*((Plan!F64:NG64="u2")/2)))-(SUMPRODUCT((Plan!$F$5:$NG$5=3)*((Plan!F64:NG64="x2")/2)))-(SUMPRODUCT((Plan!$F$5:$NG$5=3)*((Plan!F64:NG64="k2")/2)))-(SUMPRODUCT((Plan!$F$5:$NG$5=3)*((Plan!F64:NG64="f2")/2)))</f>
        <v>0</v>
      </c>
      <c r="O55" s="336">
        <f>(SUMPRODUCT((Plan!$F$5:$NG$5=4)*(Plan!F64:NG64&gt;0)))-(SUMPRODUCT((Plan!$F$5:$NG$5=4)*((Plan!F64:NG64="u2")/2)))-(SUMPRODUCT((Plan!$F$5:$NG$5=4)*((Plan!F64:NG64="x2")/2)))-(SUMPRODUCT((Plan!$F$5:$NG$5=4)*((Plan!F64:NG64="k2")/2)))-(SUMPRODUCT((Plan!$F$5:$NG$5=4)*((Plan!F64:NG64="f2")/2)))</f>
        <v>0</v>
      </c>
      <c r="P55" s="337">
        <f>(SUMPRODUCT((Plan!$F$5:$NG$5=5)*(Plan!F64:NG64&gt;0)))-(SUMPRODUCT((Plan!$F$5:$NG$5=5)*((Plan!F64:NG64="u2")/2)))-(SUMPRODUCT((Plan!$F$5:$NG$5=5)*((Plan!F64:NG64="x2")/2)))-(SUMPRODUCT((Plan!$F$5:$NG$5=5)*((Plan!F64:NG64="k2")/2)))-(SUMPRODUCT((Plan!$F$5:$NG$5=5)*((Plan!F64:NG64="f2")/2)))</f>
        <v>0</v>
      </c>
      <c r="Q55" s="336">
        <f>(SUMPRODUCT((Plan!$F$5:$NG$5=6)*(Plan!F64:NG64&gt;0)))-(SUMPRODUCT((Plan!$F$5:$NG$5=6)*((Plan!F64:NG64="u2")/2)))-(SUMPRODUCT((Plan!$F$5:$NG$5=6)*((Plan!F64:NG64="x2")/2)))-(SUMPRODUCT((Plan!$F$5:$NG$5=6)*((Plan!F64:NG64="k2")/2)))-(SUMPRODUCT((Plan!$F$5:$NG$5=6)*((Plan!F64:NG64="f2")/2)))</f>
        <v>0</v>
      </c>
      <c r="R55" s="337">
        <f>(SUMPRODUCT((Plan!$F$5:$NG$5=7)*(Plan!F64:NG64&gt;0)))-(SUMPRODUCT((Plan!$F$5:$NG$5=7)*((Plan!F64:NG64="u2")/2)))-(SUMPRODUCT((Plan!$F$5:$NG$5=7)*((Plan!F64:NG64="x2")/2)))-(SUMPRODUCT((Plan!$F$5:$NG$5=7)*((Plan!F64:NG64="k2")/2)))-(SUMPRODUCT((Plan!$F$5:$NG$5=7)*((Plan!F64:NG64="f2")/2)))</f>
        <v>0</v>
      </c>
      <c r="S55" s="336">
        <f>(SUMPRODUCT((Plan!$F$5:$NG$5=8)*(Plan!F64:NG64&gt;0)))-(SUMPRODUCT((Plan!$F$5:$NG$5=8)*((Plan!F64:NG64="u2")/2)))-(SUMPRODUCT((Plan!$F$5:$NG$5=8)*((Plan!F64:NG64="x2")/2)))-(SUMPRODUCT((Plan!$F$5:$NG$5=8)*((Plan!F64:NG64="k2")/2)))-(SUMPRODUCT((Plan!$F$5:$NG$5=8)*((Plan!F64:NG64="f2")/2)))</f>
        <v>0</v>
      </c>
      <c r="T55" s="337">
        <f>(SUMPRODUCT((Plan!$F$5:$NG$5=9)*(Plan!F64:NG64&gt;0)))-(SUMPRODUCT((Plan!$F$5:$NG$5=9)*((Plan!F64:NG64="u2")/2)))-(SUMPRODUCT((Plan!$F$5:$NG$5=9)*((Plan!F64:NG64="x2")/2)))-(SUMPRODUCT((Plan!$F$5:$NG$5=9)*((Plan!F64:NG64="k2")/2)))-(SUMPRODUCT((Plan!$F$5:$NG$5=9)*((Plan!F64:NG64="f2")/2)))</f>
        <v>0</v>
      </c>
      <c r="U55" s="336">
        <f>(SUMPRODUCT((Plan!$F$5:$NG$5=10)*(Plan!F64:NG64&gt;0)))-(SUMPRODUCT((Plan!$F$5:$NG$5=10)*((Plan!F64:NG64="u2")/2)))-(SUMPRODUCT((Plan!$F$5:$NG$5=10)*((Plan!F64:NG64="x2")/2)))-(SUMPRODUCT((Plan!$F$5:$NG$5=10)*((Plan!F64:NG64="k2")/2)))-(SUMPRODUCT((Plan!$F$5:$NG$5=10)*((Plan!F64:NG64="f2")/2)))</f>
        <v>0</v>
      </c>
      <c r="V55" s="337">
        <f>(SUMPRODUCT((Plan!$F$5:$NG$5=11)*(Plan!F64:NG64&gt;0)))-(SUMPRODUCT((Plan!$F$5:$NG$5=11)*((Plan!F64:NG64="u2")/2)))-(SUMPRODUCT((Plan!$F$5:$NG$5=11)*((Plan!F64:NG64="x2")/2)))-(SUMPRODUCT((Plan!$F$5:$NG$5=11)*((Plan!F64:NG64="k2")/2)))-(SUMPRODUCT((Plan!$F$5:$NG$5=11)*((Plan!F64:NG64="f2")/2)))</f>
        <v>0</v>
      </c>
      <c r="W55" s="336">
        <f>(SUMPRODUCT((Plan!$F$5:$NG$5=12)*(Plan!F64:NG64&gt;0)))-(SUMPRODUCT((Plan!$F$5:$NG$5=12)*((Plan!F64:NG64="u2")/2)))-(SUMPRODUCT((Plan!$F$5:$NG$5=12)*((Plan!F64:NG64="x2")/2)))-(SUMPRODUCT((Plan!$F$5:$NG$5=12)*((Plan!F64:NG64="k2")/2)))-(SUMPRODUCT((Plan!$F$5:$NG$5=12)*((Plan!F64:NG64="f2")/2)))</f>
        <v>0</v>
      </c>
    </row>
    <row r="56" spans="2:23" ht="18" customHeight="1" thickTop="1" thickBot="1" x14ac:dyDescent="0.3">
      <c r="B56" s="204"/>
      <c r="C56" s="204"/>
      <c r="D56" s="205" t="s">
        <v>52</v>
      </c>
      <c r="E56" s="150">
        <f t="shared" ref="E56:W56" si="3">SUM(E6:E55)</f>
        <v>0</v>
      </c>
      <c r="F56" s="146">
        <f t="shared" si="3"/>
        <v>0</v>
      </c>
      <c r="G56" s="129">
        <f t="shared" si="3"/>
        <v>0</v>
      </c>
      <c r="H56" s="129">
        <f t="shared" si="3"/>
        <v>0</v>
      </c>
      <c r="I56" s="129">
        <f t="shared" si="3"/>
        <v>0</v>
      </c>
      <c r="J56" s="129">
        <f t="shared" si="3"/>
        <v>0</v>
      </c>
      <c r="K56" s="338">
        <f t="shared" si="3"/>
        <v>0</v>
      </c>
      <c r="L56" s="201">
        <f t="shared" si="3"/>
        <v>0</v>
      </c>
      <c r="M56" s="202">
        <f t="shared" si="3"/>
        <v>0</v>
      </c>
      <c r="N56" s="203">
        <f t="shared" si="3"/>
        <v>0</v>
      </c>
      <c r="O56" s="202">
        <f t="shared" si="3"/>
        <v>0</v>
      </c>
      <c r="P56" s="203">
        <f t="shared" si="3"/>
        <v>0</v>
      </c>
      <c r="Q56" s="202">
        <f t="shared" si="3"/>
        <v>0</v>
      </c>
      <c r="R56" s="203">
        <f t="shared" si="3"/>
        <v>0</v>
      </c>
      <c r="S56" s="202">
        <f t="shared" si="3"/>
        <v>0</v>
      </c>
      <c r="T56" s="203">
        <f t="shared" si="3"/>
        <v>0</v>
      </c>
      <c r="U56" s="202">
        <f t="shared" si="3"/>
        <v>0</v>
      </c>
      <c r="V56" s="203">
        <f t="shared" si="3"/>
        <v>0</v>
      </c>
      <c r="W56" s="202">
        <f t="shared" si="3"/>
        <v>0</v>
      </c>
    </row>
    <row r="57" spans="2:23" ht="18" customHeight="1" thickTop="1" thickBot="1" x14ac:dyDescent="0.3">
      <c r="B57" s="206"/>
      <c r="C57" s="207" t="s">
        <v>134</v>
      </c>
      <c r="D57" s="208">
        <f>COUNTIF(B6:B55,"&gt; ")</f>
        <v>0</v>
      </c>
      <c r="E57" s="209">
        <f t="shared" ref="E57:W57" si="4">COUNTIF(E6:E55,"&lt;&gt;0")</f>
        <v>0</v>
      </c>
      <c r="F57" s="210">
        <f t="shared" si="4"/>
        <v>0</v>
      </c>
      <c r="G57" s="211">
        <f t="shared" si="4"/>
        <v>0</v>
      </c>
      <c r="H57" s="211">
        <f t="shared" si="4"/>
        <v>0</v>
      </c>
      <c r="I57" s="211">
        <f t="shared" si="4"/>
        <v>0</v>
      </c>
      <c r="J57" s="211">
        <f t="shared" si="4"/>
        <v>0</v>
      </c>
      <c r="K57" s="339">
        <f t="shared" si="4"/>
        <v>0</v>
      </c>
      <c r="L57" s="212">
        <f t="shared" si="4"/>
        <v>0</v>
      </c>
      <c r="M57" s="213">
        <f t="shared" si="4"/>
        <v>0</v>
      </c>
      <c r="N57" s="214">
        <f t="shared" si="4"/>
        <v>0</v>
      </c>
      <c r="O57" s="213">
        <f t="shared" si="4"/>
        <v>0</v>
      </c>
      <c r="P57" s="214">
        <f t="shared" si="4"/>
        <v>0</v>
      </c>
      <c r="Q57" s="213">
        <f t="shared" si="4"/>
        <v>0</v>
      </c>
      <c r="R57" s="214">
        <f t="shared" si="4"/>
        <v>0</v>
      </c>
      <c r="S57" s="213">
        <f t="shared" si="4"/>
        <v>0</v>
      </c>
      <c r="T57" s="214">
        <f t="shared" si="4"/>
        <v>0</v>
      </c>
      <c r="U57" s="213">
        <f t="shared" si="4"/>
        <v>0</v>
      </c>
      <c r="V57" s="214">
        <f t="shared" si="4"/>
        <v>0</v>
      </c>
      <c r="W57" s="213">
        <f t="shared" si="4"/>
        <v>0</v>
      </c>
    </row>
    <row r="58" spans="2:23" ht="13.8" thickTop="1" x14ac:dyDescent="0.25"/>
  </sheetData>
  <sheetProtection password="8205" sheet="1" objects="1" scenarios="1" selectLockedCells="1" selectUnlockedCells="1"/>
  <phoneticPr fontId="3" type="noConversion"/>
  <printOptions horizontalCentered="1"/>
  <pageMargins left="0.19685039370078741" right="0.23622047244094491" top="0.70866141732283472" bottom="0.77" header="0.51181102362204722" footer="0.51181102362204722"/>
  <pageSetup paperSize="9" orientation="landscape" r:id="rId1"/>
  <headerFooter alignWithMargins="0">
    <oddFooter>&amp;L&amp;A - &amp;D - &amp;T&amp;RSeite: &amp;P</oddFooter>
  </headerFooter>
  <rowBreaks count="1" manualBreakCount="1">
    <brk id="59" max="16383" man="1"/>
  </rowBreaks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tabColor indexed="45"/>
  </sheetPr>
  <dimension ref="B1:Z375"/>
  <sheetViews>
    <sheetView showGridLines="0" showRowColHeaders="0" workbookViewId="0">
      <selection activeCell="B10" sqref="B10"/>
    </sheetView>
  </sheetViews>
  <sheetFormatPr baseColWidth="10" defaultColWidth="11.44140625" defaultRowHeight="13.2" x14ac:dyDescent="0.25"/>
  <cols>
    <col min="1" max="1" width="3.33203125" style="35" customWidth="1"/>
    <col min="2" max="2" width="37.5546875" style="35" customWidth="1"/>
    <col min="3" max="3" width="17" style="35" customWidth="1"/>
    <col min="4" max="4" width="18.109375" style="35" customWidth="1"/>
    <col min="5" max="5" width="14" style="35" customWidth="1"/>
    <col min="6" max="6" width="11.44140625" style="39" hidden="1" customWidth="1"/>
    <col min="7" max="7" width="11.6640625" style="39" hidden="1" customWidth="1"/>
    <col min="8" max="18" width="11.44140625" style="39" hidden="1" customWidth="1"/>
    <col min="19" max="16384" width="11.44140625" style="35"/>
  </cols>
  <sheetData>
    <row r="1" spans="2:26" ht="49.5" customHeight="1" x14ac:dyDescent="0.25">
      <c r="F1" s="189" t="s">
        <v>2</v>
      </c>
      <c r="G1" s="195" t="str">
        <f>IF($B10="","",$B10)</f>
        <v>Weihnachtsferien 2016 (Vorjahr)</v>
      </c>
      <c r="H1" s="189" t="str">
        <f>IF($B11="","",$B11)</f>
        <v>Semesterferien</v>
      </c>
      <c r="I1" s="189" t="str">
        <f>IF($B12="","",$B12)</f>
        <v>Osterferien</v>
      </c>
      <c r="J1" s="189" t="str">
        <f>IF($B13="","",$B13)</f>
        <v>Pfingstferien</v>
      </c>
      <c r="K1" s="189" t="str">
        <f>IF($B14="","",$B14)</f>
        <v>Sommerferien</v>
      </c>
      <c r="L1" s="189" t="str">
        <f>IF($B15="","",$B15)</f>
        <v>Weihnachtsferien</v>
      </c>
      <c r="M1" s="189" t="str">
        <f>IF($B16="","",$B16)</f>
        <v>Semesterferien 2018 (Folgejahr)</v>
      </c>
      <c r="N1" s="189" t="str">
        <f>IF($B17="","",$B17)</f>
        <v/>
      </c>
      <c r="O1" s="189" t="str">
        <f>IF($B18="","",$B18)</f>
        <v/>
      </c>
      <c r="P1" s="189" t="str">
        <f>IF($B19="","",$B19)</f>
        <v/>
      </c>
      <c r="Q1" s="189" t="str">
        <f>IF($B20="","",$B20)</f>
        <v/>
      </c>
      <c r="R1" s="189" t="str">
        <f>IF($B21="","",$B21)</f>
        <v/>
      </c>
    </row>
    <row r="2" spans="2:26" ht="15.6" x14ac:dyDescent="0.3">
      <c r="B2" s="2" t="s">
        <v>120</v>
      </c>
      <c r="C2" s="130" t="s">
        <v>255</v>
      </c>
      <c r="D2" s="7"/>
      <c r="F2" s="190">
        <f>DATE(C6,1,1)</f>
        <v>42736</v>
      </c>
      <c r="G2" s="191">
        <f>IF(C10="","",C10)</f>
        <v>42728</v>
      </c>
      <c r="H2" s="192">
        <f>IF(C11="","",C11)</f>
        <v>42779</v>
      </c>
      <c r="I2" s="192">
        <f>IF(C12="","",C12)</f>
        <v>42833</v>
      </c>
      <c r="J2" s="192">
        <f>IF(C13="","",C13)</f>
        <v>42889</v>
      </c>
      <c r="K2" s="192">
        <f>IF(C14="","",C14)</f>
        <v>42924</v>
      </c>
      <c r="L2" s="192">
        <f>IF(C15="","",C15)</f>
        <v>43093</v>
      </c>
      <c r="M2" s="192">
        <f>IF(C16="","",C16)</f>
        <v>43143</v>
      </c>
      <c r="N2" s="192" t="str">
        <f>IF(C17="","",C17)</f>
        <v/>
      </c>
      <c r="O2" s="192" t="str">
        <f>IF(C18="","",C18)</f>
        <v/>
      </c>
      <c r="P2" s="192" t="str">
        <f>IF(C19="","",C19)</f>
        <v/>
      </c>
      <c r="Q2" s="192" t="str">
        <f>IF(C20="","",C20)</f>
        <v/>
      </c>
      <c r="R2" s="192" t="str">
        <f>IF(C21="","",C21)</f>
        <v/>
      </c>
    </row>
    <row r="3" spans="2:26" ht="14.25" customHeight="1" x14ac:dyDescent="0.3">
      <c r="B3" s="2"/>
      <c r="C3" s="49"/>
      <c r="D3" s="49"/>
      <c r="F3" s="190">
        <f>F2+1</f>
        <v>42737</v>
      </c>
      <c r="G3" s="191">
        <f>IF(G2="","",IF(G2+1&lt;=$D$10,G2+1,""))</f>
        <v>42729</v>
      </c>
      <c r="H3" s="192">
        <f>IF(H2="","",IF(H2+1&lt;=$D$11,H2+1,""))</f>
        <v>42780</v>
      </c>
      <c r="I3" s="192">
        <f>IF(I2="","",IF(I2+1&lt;=$D$12,I2+1,""))</f>
        <v>42834</v>
      </c>
      <c r="J3" s="192">
        <f>IF(J2="","",IF(J2+1&lt;=$D$13,J2+1,""))</f>
        <v>42890</v>
      </c>
      <c r="K3" s="192">
        <f>IF(K2="","",IF(K2+1&lt;=$D$14,K2+1,""))</f>
        <v>42925</v>
      </c>
      <c r="L3" s="192">
        <f>IF(L2="","",IF(L2+1&lt;=$D$15,L2+1,""))</f>
        <v>43094</v>
      </c>
      <c r="M3" s="192">
        <f>IF(M2="","",IF(M2+1&lt;=$D$16,M2+1,""))</f>
        <v>43144</v>
      </c>
      <c r="N3" s="192" t="str">
        <f>IF(N2="","",IF(N2+1&lt;=$D$17,N2+1,""))</f>
        <v/>
      </c>
      <c r="O3" s="192" t="str">
        <f>IF(O2="","",IF(O2+1&lt;=$D$18,O2+1,""))</f>
        <v/>
      </c>
      <c r="P3" s="192" t="str">
        <f>IF(P2="","",IF(P2+1&lt;=$D$19,P2+1,""))</f>
        <v/>
      </c>
      <c r="Q3" s="192" t="str">
        <f>IF(Q2="","",IF(Q2+1&lt;=$D$20,Q2+1,""))</f>
        <v/>
      </c>
      <c r="R3" s="192" t="str">
        <f>IF(R2="","",IF(R2+1&lt;=$D$21,R2+1,""))</f>
        <v/>
      </c>
    </row>
    <row r="4" spans="2:26" ht="15.6" x14ac:dyDescent="0.3">
      <c r="B4" s="174" t="s">
        <v>260</v>
      </c>
      <c r="C4" s="356" t="s">
        <v>259</v>
      </c>
      <c r="D4" s="49"/>
      <c r="F4" s="190">
        <f t="shared" ref="F4:F67" si="0">F3+1</f>
        <v>42738</v>
      </c>
      <c r="G4" s="191">
        <f t="shared" ref="G4:G67" si="1">IF(G3="","",IF(G3+1&lt;=$D$10,G3+1,""))</f>
        <v>42730</v>
      </c>
      <c r="H4" s="192">
        <f t="shared" ref="H4:H67" si="2">IF(H3="","",IF(H3+1&lt;=$D$11,H3+1,""))</f>
        <v>42781</v>
      </c>
      <c r="I4" s="192">
        <f t="shared" ref="I4:I67" si="3">IF(I3="","",IF(I3+1&lt;=$D$12,I3+1,""))</f>
        <v>42835</v>
      </c>
      <c r="J4" s="192">
        <f t="shared" ref="J4:J67" si="4">IF(J3="","",IF(J3+1&lt;=$D$13,J3+1,""))</f>
        <v>42891</v>
      </c>
      <c r="K4" s="192">
        <f t="shared" ref="K4:K67" si="5">IF(K3="","",IF(K3+1&lt;=$D$14,K3+1,""))</f>
        <v>42926</v>
      </c>
      <c r="L4" s="192">
        <f t="shared" ref="L4:L67" si="6">IF(L3="","",IF(L3+1&lt;=$D$15,L3+1,""))</f>
        <v>43095</v>
      </c>
      <c r="M4" s="192">
        <f t="shared" ref="M4:M67" si="7">IF(M3="","",IF(M3+1&lt;=$D$16,M3+1,""))</f>
        <v>43145</v>
      </c>
      <c r="N4" s="192" t="str">
        <f t="shared" ref="N4:N67" si="8">IF(N3="","",IF(N3+1&lt;=$D$17,N3+1,""))</f>
        <v/>
      </c>
      <c r="O4" s="192" t="str">
        <f t="shared" ref="O4:O67" si="9">IF(O3="","",IF(O3+1&lt;=$D$18,O3+1,""))</f>
        <v/>
      </c>
      <c r="P4" s="192" t="str">
        <f t="shared" ref="P4:P67" si="10">IF(P3="","",IF(P3+1&lt;=$D$19,P3+1,""))</f>
        <v/>
      </c>
      <c r="Q4" s="192" t="str">
        <f t="shared" ref="Q4:Q67" si="11">IF(Q3="","",IF(Q3+1&lt;=$D$20,Q3+1,""))</f>
        <v/>
      </c>
      <c r="R4" s="192" t="str">
        <f t="shared" ref="R4:R67" si="12">IF(R3="","",IF(R3+1&lt;=$D$21,R3+1,""))</f>
        <v/>
      </c>
    </row>
    <row r="5" spans="2:26" ht="15.6" x14ac:dyDescent="0.3">
      <c r="B5" s="2"/>
      <c r="C5" s="49"/>
      <c r="D5" s="49"/>
      <c r="F5" s="190">
        <f t="shared" si="0"/>
        <v>42739</v>
      </c>
      <c r="G5" s="191">
        <f t="shared" si="1"/>
        <v>42731</v>
      </c>
      <c r="H5" s="192">
        <f t="shared" si="2"/>
        <v>42782</v>
      </c>
      <c r="I5" s="192">
        <f t="shared" si="3"/>
        <v>42836</v>
      </c>
      <c r="J5" s="192">
        <f t="shared" si="4"/>
        <v>42892</v>
      </c>
      <c r="K5" s="192">
        <f t="shared" si="5"/>
        <v>42927</v>
      </c>
      <c r="L5" s="192">
        <f t="shared" si="6"/>
        <v>43096</v>
      </c>
      <c r="M5" s="192">
        <f t="shared" si="7"/>
        <v>43146</v>
      </c>
      <c r="N5" s="192" t="str">
        <f t="shared" si="8"/>
        <v/>
      </c>
      <c r="O5" s="192" t="str">
        <f t="shared" si="9"/>
        <v/>
      </c>
      <c r="P5" s="192" t="str">
        <f t="shared" si="10"/>
        <v/>
      </c>
      <c r="Q5" s="192" t="str">
        <f t="shared" si="11"/>
        <v/>
      </c>
      <c r="R5" s="192" t="str">
        <f t="shared" si="12"/>
        <v/>
      </c>
    </row>
    <row r="6" spans="2:26" ht="15.6" x14ac:dyDescent="0.3">
      <c r="B6" s="2" t="s">
        <v>85</v>
      </c>
      <c r="C6" s="50">
        <f>Feiertage!A1</f>
        <v>2017</v>
      </c>
      <c r="D6" s="51" t="str">
        <f>IF(YEAR(D14)&lt;&gt;C6,"Ferienjahr und Kalenderjahr","")</f>
        <v/>
      </c>
      <c r="F6" s="190">
        <f t="shared" si="0"/>
        <v>42740</v>
      </c>
      <c r="G6" s="191">
        <f t="shared" si="1"/>
        <v>42732</v>
      </c>
      <c r="H6" s="192">
        <f t="shared" si="2"/>
        <v>42783</v>
      </c>
      <c r="I6" s="192">
        <f t="shared" si="3"/>
        <v>42837</v>
      </c>
      <c r="J6" s="192" t="str">
        <f t="shared" si="4"/>
        <v/>
      </c>
      <c r="K6" s="192">
        <f t="shared" si="5"/>
        <v>42928</v>
      </c>
      <c r="L6" s="192">
        <f t="shared" si="6"/>
        <v>43097</v>
      </c>
      <c r="M6" s="192">
        <f t="shared" si="7"/>
        <v>43147</v>
      </c>
      <c r="N6" s="192" t="str">
        <f t="shared" si="8"/>
        <v/>
      </c>
      <c r="O6" s="192" t="str">
        <f t="shared" si="9"/>
        <v/>
      </c>
      <c r="P6" s="192" t="str">
        <f t="shared" si="10"/>
        <v/>
      </c>
      <c r="Q6" s="192" t="str">
        <f t="shared" si="11"/>
        <v/>
      </c>
      <c r="R6" s="192" t="str">
        <f t="shared" si="12"/>
        <v/>
      </c>
    </row>
    <row r="7" spans="2:26" ht="15.6" x14ac:dyDescent="0.3">
      <c r="B7" s="2" t="s">
        <v>87</v>
      </c>
      <c r="C7" s="50">
        <f>IF(D14="","Eingabe fehlt!",YEAR(D14))</f>
        <v>2017</v>
      </c>
      <c r="D7" s="51" t="str">
        <f>IF(YEAR(D14)&lt;&gt;C6,"stimmen nicht überein!!","")</f>
        <v/>
      </c>
      <c r="F7" s="190">
        <f t="shared" si="0"/>
        <v>42741</v>
      </c>
      <c r="G7" s="191">
        <f t="shared" si="1"/>
        <v>42733</v>
      </c>
      <c r="H7" s="192">
        <f t="shared" si="2"/>
        <v>42784</v>
      </c>
      <c r="I7" s="192">
        <f t="shared" si="3"/>
        <v>42838</v>
      </c>
      <c r="J7" s="192" t="str">
        <f t="shared" si="4"/>
        <v/>
      </c>
      <c r="K7" s="192">
        <f t="shared" si="5"/>
        <v>42929</v>
      </c>
      <c r="L7" s="192">
        <f t="shared" si="6"/>
        <v>43098</v>
      </c>
      <c r="M7" s="192">
        <f t="shared" si="7"/>
        <v>43148</v>
      </c>
      <c r="N7" s="192" t="str">
        <f t="shared" si="8"/>
        <v/>
      </c>
      <c r="O7" s="192" t="str">
        <f t="shared" si="9"/>
        <v/>
      </c>
      <c r="P7" s="192" t="str">
        <f t="shared" si="10"/>
        <v/>
      </c>
      <c r="Q7" s="192" t="str">
        <f t="shared" si="11"/>
        <v/>
      </c>
      <c r="R7" s="192" t="str">
        <f t="shared" si="12"/>
        <v/>
      </c>
    </row>
    <row r="8" spans="2:26" x14ac:dyDescent="0.25">
      <c r="B8" s="3"/>
      <c r="C8" s="4"/>
      <c r="D8" s="4"/>
      <c r="F8" s="190">
        <f t="shared" si="0"/>
        <v>42742</v>
      </c>
      <c r="G8" s="191">
        <f t="shared" si="1"/>
        <v>42734</v>
      </c>
      <c r="H8" s="192" t="str">
        <f t="shared" si="2"/>
        <v/>
      </c>
      <c r="I8" s="192">
        <f t="shared" si="3"/>
        <v>42839</v>
      </c>
      <c r="J8" s="192" t="str">
        <f t="shared" si="4"/>
        <v/>
      </c>
      <c r="K8" s="192">
        <f t="shared" si="5"/>
        <v>42930</v>
      </c>
      <c r="L8" s="192">
        <f t="shared" si="6"/>
        <v>43099</v>
      </c>
      <c r="M8" s="192" t="str">
        <f t="shared" si="7"/>
        <v/>
      </c>
      <c r="N8" s="192" t="str">
        <f t="shared" si="8"/>
        <v/>
      </c>
      <c r="O8" s="192" t="str">
        <f t="shared" si="9"/>
        <v/>
      </c>
      <c r="P8" s="192" t="str">
        <f t="shared" si="10"/>
        <v/>
      </c>
      <c r="Q8" s="192" t="str">
        <f t="shared" si="11"/>
        <v/>
      </c>
      <c r="R8" s="192" t="str">
        <f t="shared" si="12"/>
        <v/>
      </c>
    </row>
    <row r="9" spans="2:26" ht="13.8" x14ac:dyDescent="0.25">
      <c r="B9" s="229" t="s">
        <v>16</v>
      </c>
      <c r="C9" s="5" t="s">
        <v>17</v>
      </c>
      <c r="D9" s="5" t="s">
        <v>18</v>
      </c>
      <c r="F9" s="190">
        <f t="shared" si="0"/>
        <v>42743</v>
      </c>
      <c r="G9" s="191">
        <f t="shared" si="1"/>
        <v>42735</v>
      </c>
      <c r="H9" s="192" t="str">
        <f t="shared" si="2"/>
        <v/>
      </c>
      <c r="I9" s="192">
        <f t="shared" si="3"/>
        <v>42840</v>
      </c>
      <c r="J9" s="192" t="str">
        <f t="shared" si="4"/>
        <v/>
      </c>
      <c r="K9" s="192">
        <f t="shared" si="5"/>
        <v>42931</v>
      </c>
      <c r="L9" s="192">
        <f t="shared" si="6"/>
        <v>43100</v>
      </c>
      <c r="M9" s="192" t="str">
        <f t="shared" si="7"/>
        <v/>
      </c>
      <c r="N9" s="192" t="str">
        <f t="shared" si="8"/>
        <v/>
      </c>
      <c r="O9" s="192" t="str">
        <f t="shared" si="9"/>
        <v/>
      </c>
      <c r="P9" s="192" t="str">
        <f t="shared" si="10"/>
        <v/>
      </c>
      <c r="Q9" s="192" t="str">
        <f t="shared" si="11"/>
        <v/>
      </c>
      <c r="R9" s="192" t="str">
        <f t="shared" si="12"/>
        <v/>
      </c>
    </row>
    <row r="10" spans="2:26" ht="13.8" x14ac:dyDescent="0.25">
      <c r="B10" s="307" t="str">
        <f>CONCATENATE("Weihnachtsferien ",C6-1," (Vorjahr)")</f>
        <v>Weihnachtsferien 2016 (Vorjahr)</v>
      </c>
      <c r="C10" s="131">
        <v>42728</v>
      </c>
      <c r="D10" s="131">
        <v>42742</v>
      </c>
      <c r="F10" s="190">
        <f t="shared" si="0"/>
        <v>42744</v>
      </c>
      <c r="G10" s="191">
        <f t="shared" si="1"/>
        <v>42736</v>
      </c>
      <c r="H10" s="192" t="str">
        <f t="shared" si="2"/>
        <v/>
      </c>
      <c r="I10" s="192">
        <f t="shared" si="3"/>
        <v>42841</v>
      </c>
      <c r="J10" s="192" t="str">
        <f t="shared" si="4"/>
        <v/>
      </c>
      <c r="K10" s="192">
        <f t="shared" si="5"/>
        <v>42932</v>
      </c>
      <c r="L10" s="192">
        <f t="shared" si="6"/>
        <v>43101</v>
      </c>
      <c r="M10" s="192" t="str">
        <f t="shared" si="7"/>
        <v/>
      </c>
      <c r="N10" s="192" t="str">
        <f t="shared" si="8"/>
        <v/>
      </c>
      <c r="O10" s="192" t="str">
        <f t="shared" si="9"/>
        <v/>
      </c>
      <c r="P10" s="192" t="str">
        <f t="shared" si="10"/>
        <v/>
      </c>
      <c r="Q10" s="192" t="str">
        <f t="shared" si="11"/>
        <v/>
      </c>
      <c r="R10" s="192" t="str">
        <f t="shared" si="12"/>
        <v/>
      </c>
    </row>
    <row r="11" spans="2:26" ht="13.8" x14ac:dyDescent="0.25">
      <c r="B11" s="355" t="s">
        <v>254</v>
      </c>
      <c r="C11" s="132">
        <v>42779</v>
      </c>
      <c r="D11" s="132">
        <v>42784</v>
      </c>
      <c r="F11" s="190">
        <f t="shared" si="0"/>
        <v>42745</v>
      </c>
      <c r="G11" s="191">
        <f t="shared" si="1"/>
        <v>42737</v>
      </c>
      <c r="H11" s="192" t="str">
        <f t="shared" si="2"/>
        <v/>
      </c>
      <c r="I11" s="192">
        <f t="shared" si="3"/>
        <v>42842</v>
      </c>
      <c r="J11" s="192" t="str">
        <f t="shared" si="4"/>
        <v/>
      </c>
      <c r="K11" s="192">
        <f t="shared" si="5"/>
        <v>42933</v>
      </c>
      <c r="L11" s="192">
        <f t="shared" si="6"/>
        <v>43102</v>
      </c>
      <c r="M11" s="192" t="str">
        <f t="shared" si="7"/>
        <v/>
      </c>
      <c r="N11" s="192" t="str">
        <f t="shared" si="8"/>
        <v/>
      </c>
      <c r="O11" s="192" t="str">
        <f t="shared" si="9"/>
        <v/>
      </c>
      <c r="P11" s="192" t="str">
        <f t="shared" si="10"/>
        <v/>
      </c>
      <c r="Q11" s="192" t="str">
        <f t="shared" si="11"/>
        <v/>
      </c>
      <c r="R11" s="192" t="str">
        <f t="shared" si="12"/>
        <v/>
      </c>
    </row>
    <row r="12" spans="2:26" ht="13.8" x14ac:dyDescent="0.25">
      <c r="B12" s="307" t="s">
        <v>19</v>
      </c>
      <c r="C12" s="131">
        <v>42833</v>
      </c>
      <c r="D12" s="131">
        <v>42843</v>
      </c>
      <c r="F12" s="190">
        <f t="shared" si="0"/>
        <v>42746</v>
      </c>
      <c r="G12" s="191">
        <f t="shared" si="1"/>
        <v>42738</v>
      </c>
      <c r="H12" s="192" t="str">
        <f t="shared" si="2"/>
        <v/>
      </c>
      <c r="I12" s="192">
        <f t="shared" si="3"/>
        <v>42843</v>
      </c>
      <c r="J12" s="192" t="str">
        <f t="shared" si="4"/>
        <v/>
      </c>
      <c r="K12" s="192">
        <f t="shared" si="5"/>
        <v>42934</v>
      </c>
      <c r="L12" s="192">
        <f t="shared" si="6"/>
        <v>43103</v>
      </c>
      <c r="M12" s="192" t="str">
        <f t="shared" si="7"/>
        <v/>
      </c>
      <c r="N12" s="192" t="str">
        <f t="shared" si="8"/>
        <v/>
      </c>
      <c r="O12" s="192" t="str">
        <f t="shared" si="9"/>
        <v/>
      </c>
      <c r="P12" s="192" t="str">
        <f t="shared" si="10"/>
        <v/>
      </c>
      <c r="Q12" s="192" t="str">
        <f t="shared" si="11"/>
        <v/>
      </c>
      <c r="R12" s="192" t="str">
        <f t="shared" si="12"/>
        <v/>
      </c>
    </row>
    <row r="13" spans="2:26" ht="13.8" x14ac:dyDescent="0.25">
      <c r="B13" s="355" t="s">
        <v>20</v>
      </c>
      <c r="C13" s="131">
        <v>42889</v>
      </c>
      <c r="D13" s="131">
        <v>42892</v>
      </c>
      <c r="F13" s="190">
        <f t="shared" si="0"/>
        <v>42747</v>
      </c>
      <c r="G13" s="191">
        <f t="shared" si="1"/>
        <v>42739</v>
      </c>
      <c r="H13" s="192" t="str">
        <f t="shared" si="2"/>
        <v/>
      </c>
      <c r="I13" s="192" t="str">
        <f t="shared" si="3"/>
        <v/>
      </c>
      <c r="J13" s="192" t="str">
        <f t="shared" si="4"/>
        <v/>
      </c>
      <c r="K13" s="192">
        <f t="shared" si="5"/>
        <v>42935</v>
      </c>
      <c r="L13" s="192">
        <f t="shared" si="6"/>
        <v>43104</v>
      </c>
      <c r="M13" s="192" t="str">
        <f t="shared" si="7"/>
        <v/>
      </c>
      <c r="N13" s="192" t="str">
        <f t="shared" si="8"/>
        <v/>
      </c>
      <c r="O13" s="192" t="str">
        <f t="shared" si="9"/>
        <v/>
      </c>
      <c r="P13" s="192" t="str">
        <f t="shared" si="10"/>
        <v/>
      </c>
      <c r="Q13" s="192" t="str">
        <f t="shared" si="11"/>
        <v/>
      </c>
      <c r="R13" s="192" t="str">
        <f t="shared" si="12"/>
        <v/>
      </c>
    </row>
    <row r="14" spans="2:26" ht="13.8" x14ac:dyDescent="0.25">
      <c r="B14" s="355" t="s">
        <v>21</v>
      </c>
      <c r="C14" s="131">
        <v>42924</v>
      </c>
      <c r="D14" s="131">
        <v>42988</v>
      </c>
      <c r="F14" s="190">
        <f t="shared" si="0"/>
        <v>42748</v>
      </c>
      <c r="G14" s="191">
        <f t="shared" si="1"/>
        <v>42740</v>
      </c>
      <c r="H14" s="192" t="str">
        <f t="shared" si="2"/>
        <v/>
      </c>
      <c r="I14" s="192" t="str">
        <f t="shared" si="3"/>
        <v/>
      </c>
      <c r="J14" s="192" t="str">
        <f t="shared" si="4"/>
        <v/>
      </c>
      <c r="K14" s="192">
        <f t="shared" si="5"/>
        <v>42936</v>
      </c>
      <c r="L14" s="192">
        <f t="shared" si="6"/>
        <v>43105</v>
      </c>
      <c r="M14" s="192" t="str">
        <f t="shared" si="7"/>
        <v/>
      </c>
      <c r="N14" s="192" t="str">
        <f t="shared" si="8"/>
        <v/>
      </c>
      <c r="O14" s="192" t="str">
        <f t="shared" si="9"/>
        <v/>
      </c>
      <c r="P14" s="192" t="str">
        <f t="shared" si="10"/>
        <v/>
      </c>
      <c r="Q14" s="192" t="str">
        <f t="shared" si="11"/>
        <v/>
      </c>
      <c r="R14" s="192" t="str">
        <f t="shared" si="12"/>
        <v/>
      </c>
      <c r="Z14" s="231"/>
    </row>
    <row r="15" spans="2:26" ht="13.8" x14ac:dyDescent="0.25">
      <c r="B15" s="355" t="s">
        <v>143</v>
      </c>
      <c r="C15" s="131">
        <v>43093</v>
      </c>
      <c r="D15" s="131">
        <v>43106</v>
      </c>
      <c r="F15" s="190">
        <f t="shared" si="0"/>
        <v>42749</v>
      </c>
      <c r="G15" s="191">
        <f t="shared" si="1"/>
        <v>42741</v>
      </c>
      <c r="H15" s="192" t="str">
        <f t="shared" si="2"/>
        <v/>
      </c>
      <c r="I15" s="192" t="str">
        <f t="shared" si="3"/>
        <v/>
      </c>
      <c r="J15" s="192" t="str">
        <f t="shared" si="4"/>
        <v/>
      </c>
      <c r="K15" s="192">
        <f t="shared" si="5"/>
        <v>42937</v>
      </c>
      <c r="L15" s="192">
        <f t="shared" si="6"/>
        <v>43106</v>
      </c>
      <c r="M15" s="192" t="str">
        <f t="shared" si="7"/>
        <v/>
      </c>
      <c r="N15" s="192" t="str">
        <f t="shared" si="8"/>
        <v/>
      </c>
      <c r="O15" s="192" t="str">
        <f t="shared" si="9"/>
        <v/>
      </c>
      <c r="P15" s="192" t="str">
        <f t="shared" si="10"/>
        <v/>
      </c>
      <c r="Q15" s="192" t="str">
        <f t="shared" si="11"/>
        <v/>
      </c>
      <c r="R15" s="192" t="str">
        <f t="shared" si="12"/>
        <v/>
      </c>
    </row>
    <row r="16" spans="2:26" ht="13.8" x14ac:dyDescent="0.25">
      <c r="B16" s="307" t="str">
        <f>CONCATENATE("Semesterferien ",$C$6+1," (Folgejahr)")</f>
        <v>Semesterferien 2018 (Folgejahr)</v>
      </c>
      <c r="C16" s="131">
        <v>43143</v>
      </c>
      <c r="D16" s="131">
        <v>43148</v>
      </c>
      <c r="F16" s="190">
        <f t="shared" si="0"/>
        <v>42750</v>
      </c>
      <c r="G16" s="191">
        <f t="shared" si="1"/>
        <v>42742</v>
      </c>
      <c r="H16" s="192" t="str">
        <f t="shared" si="2"/>
        <v/>
      </c>
      <c r="I16" s="192" t="str">
        <f t="shared" si="3"/>
        <v/>
      </c>
      <c r="J16" s="192" t="str">
        <f t="shared" si="4"/>
        <v/>
      </c>
      <c r="K16" s="192">
        <f t="shared" si="5"/>
        <v>42938</v>
      </c>
      <c r="L16" s="192" t="str">
        <f t="shared" si="6"/>
        <v/>
      </c>
      <c r="M16" s="192" t="str">
        <f t="shared" si="7"/>
        <v/>
      </c>
      <c r="N16" s="192" t="str">
        <f t="shared" si="8"/>
        <v/>
      </c>
      <c r="O16" s="192" t="str">
        <f t="shared" si="9"/>
        <v/>
      </c>
      <c r="P16" s="192" t="str">
        <f t="shared" si="10"/>
        <v/>
      </c>
      <c r="Q16" s="192" t="str">
        <f t="shared" si="11"/>
        <v/>
      </c>
      <c r="R16" s="192" t="str">
        <f t="shared" si="12"/>
        <v/>
      </c>
    </row>
    <row r="17" spans="2:18" ht="13.8" x14ac:dyDescent="0.25">
      <c r="B17" s="307"/>
      <c r="C17" s="131"/>
      <c r="D17" s="131"/>
      <c r="F17" s="190">
        <f t="shared" si="0"/>
        <v>42751</v>
      </c>
      <c r="G17" s="191" t="str">
        <f t="shared" si="1"/>
        <v/>
      </c>
      <c r="H17" s="192" t="str">
        <f t="shared" si="2"/>
        <v/>
      </c>
      <c r="I17" s="192" t="str">
        <f t="shared" si="3"/>
        <v/>
      </c>
      <c r="J17" s="192" t="str">
        <f t="shared" si="4"/>
        <v/>
      </c>
      <c r="K17" s="192">
        <f t="shared" si="5"/>
        <v>42939</v>
      </c>
      <c r="L17" s="192" t="str">
        <f t="shared" si="6"/>
        <v/>
      </c>
      <c r="M17" s="192" t="str">
        <f t="shared" si="7"/>
        <v/>
      </c>
      <c r="N17" s="192" t="str">
        <f t="shared" si="8"/>
        <v/>
      </c>
      <c r="O17" s="192" t="str">
        <f t="shared" si="9"/>
        <v/>
      </c>
      <c r="P17" s="192" t="str">
        <f t="shared" si="10"/>
        <v/>
      </c>
      <c r="Q17" s="192" t="str">
        <f t="shared" si="11"/>
        <v/>
      </c>
      <c r="R17" s="192" t="str">
        <f t="shared" si="12"/>
        <v/>
      </c>
    </row>
    <row r="18" spans="2:18" ht="13.8" x14ac:dyDescent="0.25">
      <c r="B18" s="307"/>
      <c r="C18" s="131"/>
      <c r="D18" s="6"/>
      <c r="F18" s="190">
        <f t="shared" si="0"/>
        <v>42752</v>
      </c>
      <c r="G18" s="191" t="str">
        <f t="shared" si="1"/>
        <v/>
      </c>
      <c r="H18" s="192" t="str">
        <f t="shared" si="2"/>
        <v/>
      </c>
      <c r="I18" s="192" t="str">
        <f t="shared" si="3"/>
        <v/>
      </c>
      <c r="J18" s="192" t="str">
        <f t="shared" si="4"/>
        <v/>
      </c>
      <c r="K18" s="192">
        <f t="shared" si="5"/>
        <v>42940</v>
      </c>
      <c r="L18" s="192" t="str">
        <f t="shared" si="6"/>
        <v/>
      </c>
      <c r="M18" s="192" t="str">
        <f t="shared" si="7"/>
        <v/>
      </c>
      <c r="N18" s="192" t="str">
        <f t="shared" si="8"/>
        <v/>
      </c>
      <c r="O18" s="192" t="str">
        <f t="shared" si="9"/>
        <v/>
      </c>
      <c r="P18" s="192" t="str">
        <f t="shared" si="10"/>
        <v/>
      </c>
      <c r="Q18" s="192" t="str">
        <f t="shared" si="11"/>
        <v/>
      </c>
      <c r="R18" s="192" t="str">
        <f t="shared" si="12"/>
        <v/>
      </c>
    </row>
    <row r="19" spans="2:18" ht="13.8" x14ac:dyDescent="0.25">
      <c r="B19" s="308"/>
      <c r="C19" s="131"/>
      <c r="D19" s="131"/>
      <c r="F19" s="190">
        <f t="shared" si="0"/>
        <v>42753</v>
      </c>
      <c r="G19" s="191" t="str">
        <f t="shared" si="1"/>
        <v/>
      </c>
      <c r="H19" s="192" t="str">
        <f t="shared" si="2"/>
        <v/>
      </c>
      <c r="I19" s="192" t="str">
        <f t="shared" si="3"/>
        <v/>
      </c>
      <c r="J19" s="192" t="str">
        <f t="shared" si="4"/>
        <v/>
      </c>
      <c r="K19" s="192">
        <f t="shared" si="5"/>
        <v>42941</v>
      </c>
      <c r="L19" s="192" t="str">
        <f t="shared" si="6"/>
        <v/>
      </c>
      <c r="M19" s="192" t="str">
        <f t="shared" si="7"/>
        <v/>
      </c>
      <c r="N19" s="192" t="str">
        <f t="shared" si="8"/>
        <v/>
      </c>
      <c r="O19" s="192" t="str">
        <f t="shared" si="9"/>
        <v/>
      </c>
      <c r="P19" s="192" t="str">
        <f t="shared" si="10"/>
        <v/>
      </c>
      <c r="Q19" s="192" t="str">
        <f t="shared" si="11"/>
        <v/>
      </c>
      <c r="R19" s="192" t="str">
        <f t="shared" si="12"/>
        <v/>
      </c>
    </row>
    <row r="20" spans="2:18" ht="13.8" x14ac:dyDescent="0.25">
      <c r="B20" s="230"/>
      <c r="C20" s="131"/>
      <c r="D20" s="131"/>
      <c r="F20" s="190">
        <f t="shared" si="0"/>
        <v>42754</v>
      </c>
      <c r="G20" s="191" t="str">
        <f t="shared" si="1"/>
        <v/>
      </c>
      <c r="H20" s="192" t="str">
        <f t="shared" si="2"/>
        <v/>
      </c>
      <c r="I20" s="192" t="str">
        <f t="shared" si="3"/>
        <v/>
      </c>
      <c r="J20" s="192" t="str">
        <f t="shared" si="4"/>
        <v/>
      </c>
      <c r="K20" s="192">
        <f t="shared" si="5"/>
        <v>42942</v>
      </c>
      <c r="L20" s="192" t="str">
        <f t="shared" si="6"/>
        <v/>
      </c>
      <c r="M20" s="192" t="str">
        <f t="shared" si="7"/>
        <v/>
      </c>
      <c r="N20" s="192" t="str">
        <f t="shared" si="8"/>
        <v/>
      </c>
      <c r="O20" s="192" t="str">
        <f t="shared" si="9"/>
        <v/>
      </c>
      <c r="P20" s="192" t="str">
        <f t="shared" si="10"/>
        <v/>
      </c>
      <c r="Q20" s="192" t="str">
        <f t="shared" si="11"/>
        <v/>
      </c>
      <c r="R20" s="192" t="str">
        <f t="shared" si="12"/>
        <v/>
      </c>
    </row>
    <row r="21" spans="2:18" ht="13.8" x14ac:dyDescent="0.25">
      <c r="B21" s="230"/>
      <c r="C21" s="131"/>
      <c r="D21" s="131"/>
      <c r="F21" s="190">
        <f t="shared" si="0"/>
        <v>42755</v>
      </c>
      <c r="G21" s="191" t="str">
        <f t="shared" si="1"/>
        <v/>
      </c>
      <c r="H21" s="192" t="str">
        <f t="shared" si="2"/>
        <v/>
      </c>
      <c r="I21" s="192" t="str">
        <f t="shared" si="3"/>
        <v/>
      </c>
      <c r="J21" s="192" t="str">
        <f t="shared" si="4"/>
        <v/>
      </c>
      <c r="K21" s="192">
        <f t="shared" si="5"/>
        <v>42943</v>
      </c>
      <c r="L21" s="192" t="str">
        <f t="shared" si="6"/>
        <v/>
      </c>
      <c r="M21" s="192" t="str">
        <f t="shared" si="7"/>
        <v/>
      </c>
      <c r="N21" s="192" t="str">
        <f t="shared" si="8"/>
        <v/>
      </c>
      <c r="O21" s="192" t="str">
        <f t="shared" si="9"/>
        <v/>
      </c>
      <c r="P21" s="192" t="str">
        <f t="shared" si="10"/>
        <v/>
      </c>
      <c r="Q21" s="192" t="str">
        <f t="shared" si="11"/>
        <v/>
      </c>
      <c r="R21" s="192" t="str">
        <f t="shared" si="12"/>
        <v/>
      </c>
    </row>
    <row r="22" spans="2:18" x14ac:dyDescent="0.25">
      <c r="F22" s="190">
        <f t="shared" si="0"/>
        <v>42756</v>
      </c>
      <c r="G22" s="191" t="str">
        <f t="shared" si="1"/>
        <v/>
      </c>
      <c r="H22" s="192" t="str">
        <f t="shared" si="2"/>
        <v/>
      </c>
      <c r="I22" s="192" t="str">
        <f t="shared" si="3"/>
        <v/>
      </c>
      <c r="J22" s="192" t="str">
        <f t="shared" si="4"/>
        <v/>
      </c>
      <c r="K22" s="192">
        <f t="shared" si="5"/>
        <v>42944</v>
      </c>
      <c r="L22" s="192" t="str">
        <f t="shared" si="6"/>
        <v/>
      </c>
      <c r="M22" s="192" t="str">
        <f t="shared" si="7"/>
        <v/>
      </c>
      <c r="N22" s="192" t="str">
        <f t="shared" si="8"/>
        <v/>
      </c>
      <c r="O22" s="192" t="str">
        <f t="shared" si="9"/>
        <v/>
      </c>
      <c r="P22" s="192" t="str">
        <f t="shared" si="10"/>
        <v/>
      </c>
      <c r="Q22" s="192" t="str">
        <f t="shared" si="11"/>
        <v/>
      </c>
      <c r="R22" s="192" t="str">
        <f t="shared" si="12"/>
        <v/>
      </c>
    </row>
    <row r="23" spans="2:18" x14ac:dyDescent="0.25">
      <c r="F23" s="190">
        <f t="shared" si="0"/>
        <v>42757</v>
      </c>
      <c r="G23" s="191" t="str">
        <f t="shared" si="1"/>
        <v/>
      </c>
      <c r="H23" s="192" t="str">
        <f t="shared" si="2"/>
        <v/>
      </c>
      <c r="I23" s="192" t="str">
        <f t="shared" si="3"/>
        <v/>
      </c>
      <c r="J23" s="192" t="str">
        <f t="shared" si="4"/>
        <v/>
      </c>
      <c r="K23" s="192">
        <f t="shared" si="5"/>
        <v>42945</v>
      </c>
      <c r="L23" s="192" t="str">
        <f t="shared" si="6"/>
        <v/>
      </c>
      <c r="M23" s="192" t="str">
        <f t="shared" si="7"/>
        <v/>
      </c>
      <c r="N23" s="192" t="str">
        <f t="shared" si="8"/>
        <v/>
      </c>
      <c r="O23" s="192" t="str">
        <f t="shared" si="9"/>
        <v/>
      </c>
      <c r="P23" s="192" t="str">
        <f t="shared" si="10"/>
        <v/>
      </c>
      <c r="Q23" s="192" t="str">
        <f t="shared" si="11"/>
        <v/>
      </c>
      <c r="R23" s="192" t="str">
        <f t="shared" si="12"/>
        <v/>
      </c>
    </row>
    <row r="24" spans="2:18" x14ac:dyDescent="0.25">
      <c r="F24" s="190">
        <f t="shared" si="0"/>
        <v>42758</v>
      </c>
      <c r="G24" s="191" t="str">
        <f t="shared" si="1"/>
        <v/>
      </c>
      <c r="H24" s="192" t="str">
        <f t="shared" si="2"/>
        <v/>
      </c>
      <c r="I24" s="192" t="str">
        <f t="shared" si="3"/>
        <v/>
      </c>
      <c r="J24" s="192" t="str">
        <f t="shared" si="4"/>
        <v/>
      </c>
      <c r="K24" s="192">
        <f t="shared" si="5"/>
        <v>42946</v>
      </c>
      <c r="L24" s="192" t="str">
        <f t="shared" si="6"/>
        <v/>
      </c>
      <c r="M24" s="192" t="str">
        <f t="shared" si="7"/>
        <v/>
      </c>
      <c r="N24" s="192" t="str">
        <f t="shared" si="8"/>
        <v/>
      </c>
      <c r="O24" s="192" t="str">
        <f t="shared" si="9"/>
        <v/>
      </c>
      <c r="P24" s="192" t="str">
        <f t="shared" si="10"/>
        <v/>
      </c>
      <c r="Q24" s="192" t="str">
        <f t="shared" si="11"/>
        <v/>
      </c>
      <c r="R24" s="192" t="str">
        <f t="shared" si="12"/>
        <v/>
      </c>
    </row>
    <row r="25" spans="2:18" x14ac:dyDescent="0.25">
      <c r="F25" s="190">
        <f t="shared" si="0"/>
        <v>42759</v>
      </c>
      <c r="G25" s="191" t="str">
        <f t="shared" si="1"/>
        <v/>
      </c>
      <c r="H25" s="192" t="str">
        <f t="shared" si="2"/>
        <v/>
      </c>
      <c r="I25" s="192" t="str">
        <f t="shared" si="3"/>
        <v/>
      </c>
      <c r="J25" s="192" t="str">
        <f t="shared" si="4"/>
        <v/>
      </c>
      <c r="K25" s="192">
        <f t="shared" si="5"/>
        <v>42947</v>
      </c>
      <c r="L25" s="192" t="str">
        <f t="shared" si="6"/>
        <v/>
      </c>
      <c r="M25" s="192" t="str">
        <f t="shared" si="7"/>
        <v/>
      </c>
      <c r="N25" s="192" t="str">
        <f t="shared" si="8"/>
        <v/>
      </c>
      <c r="O25" s="192" t="str">
        <f t="shared" si="9"/>
        <v/>
      </c>
      <c r="P25" s="192" t="str">
        <f t="shared" si="10"/>
        <v/>
      </c>
      <c r="Q25" s="192" t="str">
        <f t="shared" si="11"/>
        <v/>
      </c>
      <c r="R25" s="192" t="str">
        <f t="shared" si="12"/>
        <v/>
      </c>
    </row>
    <row r="26" spans="2:18" x14ac:dyDescent="0.25">
      <c r="F26" s="190">
        <f t="shared" si="0"/>
        <v>42760</v>
      </c>
      <c r="G26" s="191" t="str">
        <f t="shared" si="1"/>
        <v/>
      </c>
      <c r="H26" s="192" t="str">
        <f t="shared" si="2"/>
        <v/>
      </c>
      <c r="I26" s="192" t="str">
        <f t="shared" si="3"/>
        <v/>
      </c>
      <c r="J26" s="192" t="str">
        <f t="shared" si="4"/>
        <v/>
      </c>
      <c r="K26" s="192">
        <f t="shared" si="5"/>
        <v>42948</v>
      </c>
      <c r="L26" s="192" t="str">
        <f t="shared" si="6"/>
        <v/>
      </c>
      <c r="M26" s="192" t="str">
        <f t="shared" si="7"/>
        <v/>
      </c>
      <c r="N26" s="192" t="str">
        <f t="shared" si="8"/>
        <v/>
      </c>
      <c r="O26" s="192" t="str">
        <f t="shared" si="9"/>
        <v/>
      </c>
      <c r="P26" s="192" t="str">
        <f t="shared" si="10"/>
        <v/>
      </c>
      <c r="Q26" s="192" t="str">
        <f t="shared" si="11"/>
        <v/>
      </c>
      <c r="R26" s="192" t="str">
        <f t="shared" si="12"/>
        <v/>
      </c>
    </row>
    <row r="27" spans="2:18" x14ac:dyDescent="0.25">
      <c r="F27" s="190">
        <f t="shared" si="0"/>
        <v>42761</v>
      </c>
      <c r="G27" s="191" t="str">
        <f t="shared" si="1"/>
        <v/>
      </c>
      <c r="H27" s="192" t="str">
        <f t="shared" si="2"/>
        <v/>
      </c>
      <c r="I27" s="192" t="str">
        <f t="shared" si="3"/>
        <v/>
      </c>
      <c r="J27" s="192" t="str">
        <f t="shared" si="4"/>
        <v/>
      </c>
      <c r="K27" s="192">
        <f t="shared" si="5"/>
        <v>42949</v>
      </c>
      <c r="L27" s="192" t="str">
        <f t="shared" si="6"/>
        <v/>
      </c>
      <c r="M27" s="192" t="str">
        <f t="shared" si="7"/>
        <v/>
      </c>
      <c r="N27" s="192" t="str">
        <f t="shared" si="8"/>
        <v/>
      </c>
      <c r="O27" s="192" t="str">
        <f t="shared" si="9"/>
        <v/>
      </c>
      <c r="P27" s="192" t="str">
        <f t="shared" si="10"/>
        <v/>
      </c>
      <c r="Q27" s="192" t="str">
        <f t="shared" si="11"/>
        <v/>
      </c>
      <c r="R27" s="192" t="str">
        <f t="shared" si="12"/>
        <v/>
      </c>
    </row>
    <row r="28" spans="2:18" x14ac:dyDescent="0.25">
      <c r="F28" s="190">
        <f t="shared" si="0"/>
        <v>42762</v>
      </c>
      <c r="G28" s="191" t="str">
        <f t="shared" si="1"/>
        <v/>
      </c>
      <c r="H28" s="192" t="str">
        <f t="shared" si="2"/>
        <v/>
      </c>
      <c r="I28" s="192" t="str">
        <f t="shared" si="3"/>
        <v/>
      </c>
      <c r="J28" s="192" t="str">
        <f t="shared" si="4"/>
        <v/>
      </c>
      <c r="K28" s="192">
        <f t="shared" si="5"/>
        <v>42950</v>
      </c>
      <c r="L28" s="192" t="str">
        <f t="shared" si="6"/>
        <v/>
      </c>
      <c r="M28" s="192" t="str">
        <f t="shared" si="7"/>
        <v/>
      </c>
      <c r="N28" s="192" t="str">
        <f t="shared" si="8"/>
        <v/>
      </c>
      <c r="O28" s="192" t="str">
        <f t="shared" si="9"/>
        <v/>
      </c>
      <c r="P28" s="192" t="str">
        <f t="shared" si="10"/>
        <v/>
      </c>
      <c r="Q28" s="192" t="str">
        <f t="shared" si="11"/>
        <v/>
      </c>
      <c r="R28" s="192" t="str">
        <f t="shared" si="12"/>
        <v/>
      </c>
    </row>
    <row r="29" spans="2:18" x14ac:dyDescent="0.25">
      <c r="F29" s="190">
        <f t="shared" si="0"/>
        <v>42763</v>
      </c>
      <c r="G29" s="191" t="str">
        <f t="shared" si="1"/>
        <v/>
      </c>
      <c r="H29" s="192" t="str">
        <f t="shared" si="2"/>
        <v/>
      </c>
      <c r="I29" s="192" t="str">
        <f t="shared" si="3"/>
        <v/>
      </c>
      <c r="J29" s="192" t="str">
        <f t="shared" si="4"/>
        <v/>
      </c>
      <c r="K29" s="192">
        <f t="shared" si="5"/>
        <v>42951</v>
      </c>
      <c r="L29" s="192" t="str">
        <f t="shared" si="6"/>
        <v/>
      </c>
      <c r="M29" s="192" t="str">
        <f t="shared" si="7"/>
        <v/>
      </c>
      <c r="N29" s="192" t="str">
        <f t="shared" si="8"/>
        <v/>
      </c>
      <c r="O29" s="192" t="str">
        <f t="shared" si="9"/>
        <v/>
      </c>
      <c r="P29" s="192" t="str">
        <f t="shared" si="10"/>
        <v/>
      </c>
      <c r="Q29" s="192" t="str">
        <f t="shared" si="11"/>
        <v/>
      </c>
      <c r="R29" s="192" t="str">
        <f t="shared" si="12"/>
        <v/>
      </c>
    </row>
    <row r="30" spans="2:18" x14ac:dyDescent="0.25">
      <c r="F30" s="190">
        <f t="shared" si="0"/>
        <v>42764</v>
      </c>
      <c r="G30" s="191" t="str">
        <f t="shared" si="1"/>
        <v/>
      </c>
      <c r="H30" s="192" t="str">
        <f t="shared" si="2"/>
        <v/>
      </c>
      <c r="I30" s="192" t="str">
        <f t="shared" si="3"/>
        <v/>
      </c>
      <c r="J30" s="192" t="str">
        <f t="shared" si="4"/>
        <v/>
      </c>
      <c r="K30" s="192">
        <f t="shared" si="5"/>
        <v>42952</v>
      </c>
      <c r="L30" s="192" t="str">
        <f t="shared" si="6"/>
        <v/>
      </c>
      <c r="M30" s="192" t="str">
        <f t="shared" si="7"/>
        <v/>
      </c>
      <c r="N30" s="192" t="str">
        <f t="shared" si="8"/>
        <v/>
      </c>
      <c r="O30" s="192" t="str">
        <f t="shared" si="9"/>
        <v/>
      </c>
      <c r="P30" s="192" t="str">
        <f t="shared" si="10"/>
        <v/>
      </c>
      <c r="Q30" s="192" t="str">
        <f t="shared" si="11"/>
        <v/>
      </c>
      <c r="R30" s="192" t="str">
        <f t="shared" si="12"/>
        <v/>
      </c>
    </row>
    <row r="31" spans="2:18" x14ac:dyDescent="0.25">
      <c r="F31" s="190">
        <f t="shared" si="0"/>
        <v>42765</v>
      </c>
      <c r="G31" s="191" t="str">
        <f t="shared" si="1"/>
        <v/>
      </c>
      <c r="H31" s="192" t="str">
        <f t="shared" si="2"/>
        <v/>
      </c>
      <c r="I31" s="192" t="str">
        <f t="shared" si="3"/>
        <v/>
      </c>
      <c r="J31" s="192" t="str">
        <f t="shared" si="4"/>
        <v/>
      </c>
      <c r="K31" s="192">
        <f t="shared" si="5"/>
        <v>42953</v>
      </c>
      <c r="L31" s="192" t="str">
        <f t="shared" si="6"/>
        <v/>
      </c>
      <c r="M31" s="192" t="str">
        <f t="shared" si="7"/>
        <v/>
      </c>
      <c r="N31" s="192" t="str">
        <f t="shared" si="8"/>
        <v/>
      </c>
      <c r="O31" s="192" t="str">
        <f t="shared" si="9"/>
        <v/>
      </c>
      <c r="P31" s="192" t="str">
        <f t="shared" si="10"/>
        <v/>
      </c>
      <c r="Q31" s="192" t="str">
        <f t="shared" si="11"/>
        <v/>
      </c>
      <c r="R31" s="192" t="str">
        <f t="shared" si="12"/>
        <v/>
      </c>
    </row>
    <row r="32" spans="2:18" x14ac:dyDescent="0.25">
      <c r="F32" s="190">
        <f t="shared" si="0"/>
        <v>42766</v>
      </c>
      <c r="G32" s="191" t="str">
        <f t="shared" si="1"/>
        <v/>
      </c>
      <c r="H32" s="192" t="str">
        <f t="shared" si="2"/>
        <v/>
      </c>
      <c r="I32" s="192" t="str">
        <f t="shared" si="3"/>
        <v/>
      </c>
      <c r="J32" s="192" t="str">
        <f t="shared" si="4"/>
        <v/>
      </c>
      <c r="K32" s="192">
        <f t="shared" si="5"/>
        <v>42954</v>
      </c>
      <c r="L32" s="192" t="str">
        <f t="shared" si="6"/>
        <v/>
      </c>
      <c r="M32" s="192" t="str">
        <f t="shared" si="7"/>
        <v/>
      </c>
      <c r="N32" s="192" t="str">
        <f t="shared" si="8"/>
        <v/>
      </c>
      <c r="O32" s="192" t="str">
        <f t="shared" si="9"/>
        <v/>
      </c>
      <c r="P32" s="192" t="str">
        <f t="shared" si="10"/>
        <v/>
      </c>
      <c r="Q32" s="192" t="str">
        <f t="shared" si="11"/>
        <v/>
      </c>
      <c r="R32" s="192" t="str">
        <f t="shared" si="12"/>
        <v/>
      </c>
    </row>
    <row r="33" spans="6:18" x14ac:dyDescent="0.25">
      <c r="F33" s="190">
        <f t="shared" si="0"/>
        <v>42767</v>
      </c>
      <c r="G33" s="191" t="str">
        <f t="shared" si="1"/>
        <v/>
      </c>
      <c r="H33" s="192" t="str">
        <f t="shared" si="2"/>
        <v/>
      </c>
      <c r="I33" s="192" t="str">
        <f t="shared" si="3"/>
        <v/>
      </c>
      <c r="J33" s="192" t="str">
        <f t="shared" si="4"/>
        <v/>
      </c>
      <c r="K33" s="192">
        <f t="shared" si="5"/>
        <v>42955</v>
      </c>
      <c r="L33" s="192" t="str">
        <f t="shared" si="6"/>
        <v/>
      </c>
      <c r="M33" s="192" t="str">
        <f t="shared" si="7"/>
        <v/>
      </c>
      <c r="N33" s="192" t="str">
        <f t="shared" si="8"/>
        <v/>
      </c>
      <c r="O33" s="192" t="str">
        <f t="shared" si="9"/>
        <v/>
      </c>
      <c r="P33" s="192" t="str">
        <f t="shared" si="10"/>
        <v/>
      </c>
      <c r="Q33" s="192" t="str">
        <f t="shared" si="11"/>
        <v/>
      </c>
      <c r="R33" s="192" t="str">
        <f t="shared" si="12"/>
        <v/>
      </c>
    </row>
    <row r="34" spans="6:18" x14ac:dyDescent="0.25">
      <c r="F34" s="190">
        <f t="shared" si="0"/>
        <v>42768</v>
      </c>
      <c r="G34" s="191" t="str">
        <f t="shared" si="1"/>
        <v/>
      </c>
      <c r="H34" s="192" t="str">
        <f t="shared" si="2"/>
        <v/>
      </c>
      <c r="I34" s="192" t="str">
        <f t="shared" si="3"/>
        <v/>
      </c>
      <c r="J34" s="192" t="str">
        <f t="shared" si="4"/>
        <v/>
      </c>
      <c r="K34" s="192">
        <f t="shared" si="5"/>
        <v>42956</v>
      </c>
      <c r="L34" s="192" t="str">
        <f t="shared" si="6"/>
        <v/>
      </c>
      <c r="M34" s="192" t="str">
        <f t="shared" si="7"/>
        <v/>
      </c>
      <c r="N34" s="192" t="str">
        <f t="shared" si="8"/>
        <v/>
      </c>
      <c r="O34" s="192" t="str">
        <f t="shared" si="9"/>
        <v/>
      </c>
      <c r="P34" s="192" t="str">
        <f t="shared" si="10"/>
        <v/>
      </c>
      <c r="Q34" s="192" t="str">
        <f t="shared" si="11"/>
        <v/>
      </c>
      <c r="R34" s="192" t="str">
        <f t="shared" si="12"/>
        <v/>
      </c>
    </row>
    <row r="35" spans="6:18" x14ac:dyDescent="0.25">
      <c r="F35" s="190">
        <f t="shared" si="0"/>
        <v>42769</v>
      </c>
      <c r="G35" s="191" t="str">
        <f t="shared" si="1"/>
        <v/>
      </c>
      <c r="H35" s="192" t="str">
        <f t="shared" si="2"/>
        <v/>
      </c>
      <c r="I35" s="192" t="str">
        <f t="shared" si="3"/>
        <v/>
      </c>
      <c r="J35" s="192" t="str">
        <f t="shared" si="4"/>
        <v/>
      </c>
      <c r="K35" s="192">
        <f t="shared" si="5"/>
        <v>42957</v>
      </c>
      <c r="L35" s="192" t="str">
        <f t="shared" si="6"/>
        <v/>
      </c>
      <c r="M35" s="192" t="str">
        <f t="shared" si="7"/>
        <v/>
      </c>
      <c r="N35" s="192" t="str">
        <f t="shared" si="8"/>
        <v/>
      </c>
      <c r="O35" s="192" t="str">
        <f t="shared" si="9"/>
        <v/>
      </c>
      <c r="P35" s="192" t="str">
        <f t="shared" si="10"/>
        <v/>
      </c>
      <c r="Q35" s="192" t="str">
        <f t="shared" si="11"/>
        <v/>
      </c>
      <c r="R35" s="192" t="str">
        <f t="shared" si="12"/>
        <v/>
      </c>
    </row>
    <row r="36" spans="6:18" x14ac:dyDescent="0.25">
      <c r="F36" s="190">
        <f t="shared" si="0"/>
        <v>42770</v>
      </c>
      <c r="G36" s="191" t="str">
        <f t="shared" si="1"/>
        <v/>
      </c>
      <c r="H36" s="192" t="str">
        <f t="shared" si="2"/>
        <v/>
      </c>
      <c r="I36" s="192" t="str">
        <f t="shared" si="3"/>
        <v/>
      </c>
      <c r="J36" s="192" t="str">
        <f t="shared" si="4"/>
        <v/>
      </c>
      <c r="K36" s="192">
        <f t="shared" si="5"/>
        <v>42958</v>
      </c>
      <c r="L36" s="192" t="str">
        <f t="shared" si="6"/>
        <v/>
      </c>
      <c r="M36" s="192" t="str">
        <f t="shared" si="7"/>
        <v/>
      </c>
      <c r="N36" s="192" t="str">
        <f t="shared" si="8"/>
        <v/>
      </c>
      <c r="O36" s="192" t="str">
        <f t="shared" si="9"/>
        <v/>
      </c>
      <c r="P36" s="192" t="str">
        <f t="shared" si="10"/>
        <v/>
      </c>
      <c r="Q36" s="192" t="str">
        <f t="shared" si="11"/>
        <v/>
      </c>
      <c r="R36" s="192" t="str">
        <f t="shared" si="12"/>
        <v/>
      </c>
    </row>
    <row r="37" spans="6:18" x14ac:dyDescent="0.25">
      <c r="F37" s="190">
        <f t="shared" si="0"/>
        <v>42771</v>
      </c>
      <c r="G37" s="191" t="str">
        <f t="shared" si="1"/>
        <v/>
      </c>
      <c r="H37" s="192" t="str">
        <f t="shared" si="2"/>
        <v/>
      </c>
      <c r="I37" s="192" t="str">
        <f t="shared" si="3"/>
        <v/>
      </c>
      <c r="J37" s="192" t="str">
        <f t="shared" si="4"/>
        <v/>
      </c>
      <c r="K37" s="192">
        <f t="shared" si="5"/>
        <v>42959</v>
      </c>
      <c r="L37" s="192" t="str">
        <f t="shared" si="6"/>
        <v/>
      </c>
      <c r="M37" s="192" t="str">
        <f t="shared" si="7"/>
        <v/>
      </c>
      <c r="N37" s="192" t="str">
        <f t="shared" si="8"/>
        <v/>
      </c>
      <c r="O37" s="192" t="str">
        <f t="shared" si="9"/>
        <v/>
      </c>
      <c r="P37" s="192" t="str">
        <f t="shared" si="10"/>
        <v/>
      </c>
      <c r="Q37" s="192" t="str">
        <f t="shared" si="11"/>
        <v/>
      </c>
      <c r="R37" s="192" t="str">
        <f t="shared" si="12"/>
        <v/>
      </c>
    </row>
    <row r="38" spans="6:18" x14ac:dyDescent="0.25">
      <c r="F38" s="190">
        <f t="shared" si="0"/>
        <v>42772</v>
      </c>
      <c r="G38" s="191" t="str">
        <f t="shared" si="1"/>
        <v/>
      </c>
      <c r="H38" s="192" t="str">
        <f t="shared" si="2"/>
        <v/>
      </c>
      <c r="I38" s="192" t="str">
        <f t="shared" si="3"/>
        <v/>
      </c>
      <c r="J38" s="192" t="str">
        <f t="shared" si="4"/>
        <v/>
      </c>
      <c r="K38" s="192">
        <f t="shared" si="5"/>
        <v>42960</v>
      </c>
      <c r="L38" s="192" t="str">
        <f t="shared" si="6"/>
        <v/>
      </c>
      <c r="M38" s="192" t="str">
        <f t="shared" si="7"/>
        <v/>
      </c>
      <c r="N38" s="192" t="str">
        <f t="shared" si="8"/>
        <v/>
      </c>
      <c r="O38" s="192" t="str">
        <f t="shared" si="9"/>
        <v/>
      </c>
      <c r="P38" s="192" t="str">
        <f t="shared" si="10"/>
        <v/>
      </c>
      <c r="Q38" s="192" t="str">
        <f t="shared" si="11"/>
        <v/>
      </c>
      <c r="R38" s="192" t="str">
        <f t="shared" si="12"/>
        <v/>
      </c>
    </row>
    <row r="39" spans="6:18" x14ac:dyDescent="0.25">
      <c r="F39" s="190">
        <f t="shared" si="0"/>
        <v>42773</v>
      </c>
      <c r="G39" s="191" t="str">
        <f t="shared" si="1"/>
        <v/>
      </c>
      <c r="H39" s="192" t="str">
        <f t="shared" si="2"/>
        <v/>
      </c>
      <c r="I39" s="192" t="str">
        <f t="shared" si="3"/>
        <v/>
      </c>
      <c r="J39" s="192" t="str">
        <f t="shared" si="4"/>
        <v/>
      </c>
      <c r="K39" s="192">
        <f t="shared" si="5"/>
        <v>42961</v>
      </c>
      <c r="L39" s="192" t="str">
        <f t="shared" si="6"/>
        <v/>
      </c>
      <c r="M39" s="192" t="str">
        <f t="shared" si="7"/>
        <v/>
      </c>
      <c r="N39" s="192" t="str">
        <f t="shared" si="8"/>
        <v/>
      </c>
      <c r="O39" s="192" t="str">
        <f t="shared" si="9"/>
        <v/>
      </c>
      <c r="P39" s="192" t="str">
        <f t="shared" si="10"/>
        <v/>
      </c>
      <c r="Q39" s="192" t="str">
        <f t="shared" si="11"/>
        <v/>
      </c>
      <c r="R39" s="192" t="str">
        <f t="shared" si="12"/>
        <v/>
      </c>
    </row>
    <row r="40" spans="6:18" x14ac:dyDescent="0.25">
      <c r="F40" s="190">
        <f t="shared" si="0"/>
        <v>42774</v>
      </c>
      <c r="G40" s="191" t="str">
        <f t="shared" si="1"/>
        <v/>
      </c>
      <c r="H40" s="192" t="str">
        <f t="shared" si="2"/>
        <v/>
      </c>
      <c r="I40" s="192" t="str">
        <f t="shared" si="3"/>
        <v/>
      </c>
      <c r="J40" s="192" t="str">
        <f t="shared" si="4"/>
        <v/>
      </c>
      <c r="K40" s="192">
        <f t="shared" si="5"/>
        <v>42962</v>
      </c>
      <c r="L40" s="192" t="str">
        <f t="shared" si="6"/>
        <v/>
      </c>
      <c r="M40" s="192" t="str">
        <f t="shared" si="7"/>
        <v/>
      </c>
      <c r="N40" s="192" t="str">
        <f t="shared" si="8"/>
        <v/>
      </c>
      <c r="O40" s="192" t="str">
        <f t="shared" si="9"/>
        <v/>
      </c>
      <c r="P40" s="192" t="str">
        <f t="shared" si="10"/>
        <v/>
      </c>
      <c r="Q40" s="192" t="str">
        <f t="shared" si="11"/>
        <v/>
      </c>
      <c r="R40" s="192" t="str">
        <f t="shared" si="12"/>
        <v/>
      </c>
    </row>
    <row r="41" spans="6:18" x14ac:dyDescent="0.25">
      <c r="F41" s="190">
        <f t="shared" si="0"/>
        <v>42775</v>
      </c>
      <c r="G41" s="191" t="str">
        <f t="shared" si="1"/>
        <v/>
      </c>
      <c r="H41" s="192" t="str">
        <f t="shared" si="2"/>
        <v/>
      </c>
      <c r="I41" s="192" t="str">
        <f t="shared" si="3"/>
        <v/>
      </c>
      <c r="J41" s="192" t="str">
        <f t="shared" si="4"/>
        <v/>
      </c>
      <c r="K41" s="192">
        <f t="shared" si="5"/>
        <v>42963</v>
      </c>
      <c r="L41" s="192" t="str">
        <f t="shared" si="6"/>
        <v/>
      </c>
      <c r="M41" s="192" t="str">
        <f t="shared" si="7"/>
        <v/>
      </c>
      <c r="N41" s="192" t="str">
        <f t="shared" si="8"/>
        <v/>
      </c>
      <c r="O41" s="192" t="str">
        <f t="shared" si="9"/>
        <v/>
      </c>
      <c r="P41" s="192" t="str">
        <f t="shared" si="10"/>
        <v/>
      </c>
      <c r="Q41" s="192" t="str">
        <f t="shared" si="11"/>
        <v/>
      </c>
      <c r="R41" s="192" t="str">
        <f t="shared" si="12"/>
        <v/>
      </c>
    </row>
    <row r="42" spans="6:18" x14ac:dyDescent="0.25">
      <c r="F42" s="190">
        <f t="shared" si="0"/>
        <v>42776</v>
      </c>
      <c r="G42" s="191" t="str">
        <f t="shared" si="1"/>
        <v/>
      </c>
      <c r="H42" s="192" t="str">
        <f t="shared" si="2"/>
        <v/>
      </c>
      <c r="I42" s="192" t="str">
        <f t="shared" si="3"/>
        <v/>
      </c>
      <c r="J42" s="192" t="str">
        <f t="shared" si="4"/>
        <v/>
      </c>
      <c r="K42" s="192">
        <f t="shared" si="5"/>
        <v>42964</v>
      </c>
      <c r="L42" s="192" t="str">
        <f t="shared" si="6"/>
        <v/>
      </c>
      <c r="M42" s="192" t="str">
        <f t="shared" si="7"/>
        <v/>
      </c>
      <c r="N42" s="192" t="str">
        <f t="shared" si="8"/>
        <v/>
      </c>
      <c r="O42" s="192" t="str">
        <f t="shared" si="9"/>
        <v/>
      </c>
      <c r="P42" s="192" t="str">
        <f t="shared" si="10"/>
        <v/>
      </c>
      <c r="Q42" s="192" t="str">
        <f t="shared" si="11"/>
        <v/>
      </c>
      <c r="R42" s="192" t="str">
        <f t="shared" si="12"/>
        <v/>
      </c>
    </row>
    <row r="43" spans="6:18" x14ac:dyDescent="0.25">
      <c r="F43" s="190">
        <f t="shared" si="0"/>
        <v>42777</v>
      </c>
      <c r="G43" s="191" t="str">
        <f t="shared" si="1"/>
        <v/>
      </c>
      <c r="H43" s="192" t="str">
        <f t="shared" si="2"/>
        <v/>
      </c>
      <c r="I43" s="192" t="str">
        <f t="shared" si="3"/>
        <v/>
      </c>
      <c r="J43" s="192" t="str">
        <f t="shared" si="4"/>
        <v/>
      </c>
      <c r="K43" s="192">
        <f t="shared" si="5"/>
        <v>42965</v>
      </c>
      <c r="L43" s="192" t="str">
        <f t="shared" si="6"/>
        <v/>
      </c>
      <c r="M43" s="192" t="str">
        <f t="shared" si="7"/>
        <v/>
      </c>
      <c r="N43" s="192" t="str">
        <f t="shared" si="8"/>
        <v/>
      </c>
      <c r="O43" s="192" t="str">
        <f t="shared" si="9"/>
        <v/>
      </c>
      <c r="P43" s="192" t="str">
        <f t="shared" si="10"/>
        <v/>
      </c>
      <c r="Q43" s="192" t="str">
        <f t="shared" si="11"/>
        <v/>
      </c>
      <c r="R43" s="192" t="str">
        <f t="shared" si="12"/>
        <v/>
      </c>
    </row>
    <row r="44" spans="6:18" x14ac:dyDescent="0.25">
      <c r="F44" s="190">
        <f t="shared" si="0"/>
        <v>42778</v>
      </c>
      <c r="G44" s="191" t="str">
        <f t="shared" si="1"/>
        <v/>
      </c>
      <c r="H44" s="192" t="str">
        <f t="shared" si="2"/>
        <v/>
      </c>
      <c r="I44" s="192" t="str">
        <f t="shared" si="3"/>
        <v/>
      </c>
      <c r="J44" s="192" t="str">
        <f t="shared" si="4"/>
        <v/>
      </c>
      <c r="K44" s="192">
        <f t="shared" si="5"/>
        <v>42966</v>
      </c>
      <c r="L44" s="192" t="str">
        <f t="shared" si="6"/>
        <v/>
      </c>
      <c r="M44" s="192" t="str">
        <f t="shared" si="7"/>
        <v/>
      </c>
      <c r="N44" s="192" t="str">
        <f t="shared" si="8"/>
        <v/>
      </c>
      <c r="O44" s="192" t="str">
        <f t="shared" si="9"/>
        <v/>
      </c>
      <c r="P44" s="192" t="str">
        <f t="shared" si="10"/>
        <v/>
      </c>
      <c r="Q44" s="192" t="str">
        <f t="shared" si="11"/>
        <v/>
      </c>
      <c r="R44" s="192" t="str">
        <f t="shared" si="12"/>
        <v/>
      </c>
    </row>
    <row r="45" spans="6:18" x14ac:dyDescent="0.25">
      <c r="F45" s="190">
        <f t="shared" si="0"/>
        <v>42779</v>
      </c>
      <c r="G45" s="191" t="str">
        <f t="shared" si="1"/>
        <v/>
      </c>
      <c r="H45" s="192" t="str">
        <f t="shared" si="2"/>
        <v/>
      </c>
      <c r="I45" s="192" t="str">
        <f t="shared" si="3"/>
        <v/>
      </c>
      <c r="J45" s="192" t="str">
        <f t="shared" si="4"/>
        <v/>
      </c>
      <c r="K45" s="192">
        <f t="shared" si="5"/>
        <v>42967</v>
      </c>
      <c r="L45" s="192" t="str">
        <f t="shared" si="6"/>
        <v/>
      </c>
      <c r="M45" s="192" t="str">
        <f t="shared" si="7"/>
        <v/>
      </c>
      <c r="N45" s="192" t="str">
        <f t="shared" si="8"/>
        <v/>
      </c>
      <c r="O45" s="192" t="str">
        <f t="shared" si="9"/>
        <v/>
      </c>
      <c r="P45" s="192" t="str">
        <f t="shared" si="10"/>
        <v/>
      </c>
      <c r="Q45" s="192" t="str">
        <f t="shared" si="11"/>
        <v/>
      </c>
      <c r="R45" s="192" t="str">
        <f t="shared" si="12"/>
        <v/>
      </c>
    </row>
    <row r="46" spans="6:18" x14ac:dyDescent="0.25">
      <c r="F46" s="190">
        <f t="shared" si="0"/>
        <v>42780</v>
      </c>
      <c r="G46" s="191" t="str">
        <f t="shared" si="1"/>
        <v/>
      </c>
      <c r="H46" s="192" t="str">
        <f t="shared" si="2"/>
        <v/>
      </c>
      <c r="I46" s="192" t="str">
        <f t="shared" si="3"/>
        <v/>
      </c>
      <c r="J46" s="192" t="str">
        <f t="shared" si="4"/>
        <v/>
      </c>
      <c r="K46" s="192">
        <f t="shared" si="5"/>
        <v>42968</v>
      </c>
      <c r="L46" s="192" t="str">
        <f t="shared" si="6"/>
        <v/>
      </c>
      <c r="M46" s="192" t="str">
        <f t="shared" si="7"/>
        <v/>
      </c>
      <c r="N46" s="192" t="str">
        <f t="shared" si="8"/>
        <v/>
      </c>
      <c r="O46" s="192" t="str">
        <f t="shared" si="9"/>
        <v/>
      </c>
      <c r="P46" s="192" t="str">
        <f t="shared" si="10"/>
        <v/>
      </c>
      <c r="Q46" s="192" t="str">
        <f t="shared" si="11"/>
        <v/>
      </c>
      <c r="R46" s="192" t="str">
        <f t="shared" si="12"/>
        <v/>
      </c>
    </row>
    <row r="47" spans="6:18" x14ac:dyDescent="0.25">
      <c r="F47" s="190">
        <f t="shared" si="0"/>
        <v>42781</v>
      </c>
      <c r="G47" s="191" t="str">
        <f t="shared" si="1"/>
        <v/>
      </c>
      <c r="H47" s="192" t="str">
        <f t="shared" si="2"/>
        <v/>
      </c>
      <c r="I47" s="192" t="str">
        <f t="shared" si="3"/>
        <v/>
      </c>
      <c r="J47" s="192" t="str">
        <f t="shared" si="4"/>
        <v/>
      </c>
      <c r="K47" s="192">
        <f t="shared" si="5"/>
        <v>42969</v>
      </c>
      <c r="L47" s="192" t="str">
        <f t="shared" si="6"/>
        <v/>
      </c>
      <c r="M47" s="192" t="str">
        <f t="shared" si="7"/>
        <v/>
      </c>
      <c r="N47" s="192" t="str">
        <f t="shared" si="8"/>
        <v/>
      </c>
      <c r="O47" s="192" t="str">
        <f t="shared" si="9"/>
        <v/>
      </c>
      <c r="P47" s="192" t="str">
        <f t="shared" si="10"/>
        <v/>
      </c>
      <c r="Q47" s="192" t="str">
        <f t="shared" si="11"/>
        <v/>
      </c>
      <c r="R47" s="192" t="str">
        <f t="shared" si="12"/>
        <v/>
      </c>
    </row>
    <row r="48" spans="6:18" x14ac:dyDescent="0.25">
      <c r="F48" s="190">
        <f t="shared" si="0"/>
        <v>42782</v>
      </c>
      <c r="G48" s="191" t="str">
        <f t="shared" si="1"/>
        <v/>
      </c>
      <c r="H48" s="192" t="str">
        <f t="shared" si="2"/>
        <v/>
      </c>
      <c r="I48" s="192" t="str">
        <f t="shared" si="3"/>
        <v/>
      </c>
      <c r="J48" s="192" t="str">
        <f t="shared" si="4"/>
        <v/>
      </c>
      <c r="K48" s="192">
        <f t="shared" si="5"/>
        <v>42970</v>
      </c>
      <c r="L48" s="192" t="str">
        <f t="shared" si="6"/>
        <v/>
      </c>
      <c r="M48" s="192" t="str">
        <f t="shared" si="7"/>
        <v/>
      </c>
      <c r="N48" s="192" t="str">
        <f t="shared" si="8"/>
        <v/>
      </c>
      <c r="O48" s="192" t="str">
        <f t="shared" si="9"/>
        <v/>
      </c>
      <c r="P48" s="192" t="str">
        <f t="shared" si="10"/>
        <v/>
      </c>
      <c r="Q48" s="192" t="str">
        <f t="shared" si="11"/>
        <v/>
      </c>
      <c r="R48" s="192" t="str">
        <f t="shared" si="12"/>
        <v/>
      </c>
    </row>
    <row r="49" spans="6:18" x14ac:dyDescent="0.25">
      <c r="F49" s="190">
        <f t="shared" si="0"/>
        <v>42783</v>
      </c>
      <c r="G49" s="191" t="str">
        <f t="shared" si="1"/>
        <v/>
      </c>
      <c r="H49" s="192" t="str">
        <f t="shared" si="2"/>
        <v/>
      </c>
      <c r="I49" s="192" t="str">
        <f t="shared" si="3"/>
        <v/>
      </c>
      <c r="J49" s="192" t="str">
        <f t="shared" si="4"/>
        <v/>
      </c>
      <c r="K49" s="192">
        <f t="shared" si="5"/>
        <v>42971</v>
      </c>
      <c r="L49" s="192" t="str">
        <f t="shared" si="6"/>
        <v/>
      </c>
      <c r="M49" s="192" t="str">
        <f t="shared" si="7"/>
        <v/>
      </c>
      <c r="N49" s="192" t="str">
        <f t="shared" si="8"/>
        <v/>
      </c>
      <c r="O49" s="192" t="str">
        <f t="shared" si="9"/>
        <v/>
      </c>
      <c r="P49" s="192" t="str">
        <f t="shared" si="10"/>
        <v/>
      </c>
      <c r="Q49" s="192" t="str">
        <f t="shared" si="11"/>
        <v/>
      </c>
      <c r="R49" s="192" t="str">
        <f t="shared" si="12"/>
        <v/>
      </c>
    </row>
    <row r="50" spans="6:18" x14ac:dyDescent="0.25">
      <c r="F50" s="190">
        <f t="shared" si="0"/>
        <v>42784</v>
      </c>
      <c r="G50" s="191" t="str">
        <f t="shared" si="1"/>
        <v/>
      </c>
      <c r="H50" s="192" t="str">
        <f t="shared" si="2"/>
        <v/>
      </c>
      <c r="I50" s="192" t="str">
        <f t="shared" si="3"/>
        <v/>
      </c>
      <c r="J50" s="192" t="str">
        <f t="shared" si="4"/>
        <v/>
      </c>
      <c r="K50" s="192">
        <f t="shared" si="5"/>
        <v>42972</v>
      </c>
      <c r="L50" s="192" t="str">
        <f t="shared" si="6"/>
        <v/>
      </c>
      <c r="M50" s="192" t="str">
        <f t="shared" si="7"/>
        <v/>
      </c>
      <c r="N50" s="192" t="str">
        <f t="shared" si="8"/>
        <v/>
      </c>
      <c r="O50" s="192" t="str">
        <f t="shared" si="9"/>
        <v/>
      </c>
      <c r="P50" s="192" t="str">
        <f t="shared" si="10"/>
        <v/>
      </c>
      <c r="Q50" s="192" t="str">
        <f t="shared" si="11"/>
        <v/>
      </c>
      <c r="R50" s="192" t="str">
        <f t="shared" si="12"/>
        <v/>
      </c>
    </row>
    <row r="51" spans="6:18" x14ac:dyDescent="0.25">
      <c r="F51" s="190">
        <f t="shared" si="0"/>
        <v>42785</v>
      </c>
      <c r="G51" s="191" t="str">
        <f t="shared" si="1"/>
        <v/>
      </c>
      <c r="H51" s="192" t="str">
        <f t="shared" si="2"/>
        <v/>
      </c>
      <c r="I51" s="192" t="str">
        <f t="shared" si="3"/>
        <v/>
      </c>
      <c r="J51" s="192" t="str">
        <f t="shared" si="4"/>
        <v/>
      </c>
      <c r="K51" s="192">
        <f t="shared" si="5"/>
        <v>42973</v>
      </c>
      <c r="L51" s="192" t="str">
        <f t="shared" si="6"/>
        <v/>
      </c>
      <c r="M51" s="192" t="str">
        <f t="shared" si="7"/>
        <v/>
      </c>
      <c r="N51" s="192" t="str">
        <f t="shared" si="8"/>
        <v/>
      </c>
      <c r="O51" s="192" t="str">
        <f t="shared" si="9"/>
        <v/>
      </c>
      <c r="P51" s="192" t="str">
        <f t="shared" si="10"/>
        <v/>
      </c>
      <c r="Q51" s="192" t="str">
        <f t="shared" si="11"/>
        <v/>
      </c>
      <c r="R51" s="192" t="str">
        <f t="shared" si="12"/>
        <v/>
      </c>
    </row>
    <row r="52" spans="6:18" x14ac:dyDescent="0.25">
      <c r="F52" s="190">
        <f t="shared" si="0"/>
        <v>42786</v>
      </c>
      <c r="G52" s="191" t="str">
        <f t="shared" si="1"/>
        <v/>
      </c>
      <c r="H52" s="192" t="str">
        <f t="shared" si="2"/>
        <v/>
      </c>
      <c r="I52" s="192" t="str">
        <f t="shared" si="3"/>
        <v/>
      </c>
      <c r="J52" s="192" t="str">
        <f t="shared" si="4"/>
        <v/>
      </c>
      <c r="K52" s="192">
        <f t="shared" si="5"/>
        <v>42974</v>
      </c>
      <c r="L52" s="192" t="str">
        <f t="shared" si="6"/>
        <v/>
      </c>
      <c r="M52" s="192" t="str">
        <f t="shared" si="7"/>
        <v/>
      </c>
      <c r="N52" s="192" t="str">
        <f t="shared" si="8"/>
        <v/>
      </c>
      <c r="O52" s="192" t="str">
        <f t="shared" si="9"/>
        <v/>
      </c>
      <c r="P52" s="192" t="str">
        <f t="shared" si="10"/>
        <v/>
      </c>
      <c r="Q52" s="192" t="str">
        <f t="shared" si="11"/>
        <v/>
      </c>
      <c r="R52" s="192" t="str">
        <f t="shared" si="12"/>
        <v/>
      </c>
    </row>
    <row r="53" spans="6:18" x14ac:dyDescent="0.25">
      <c r="F53" s="190">
        <f t="shared" si="0"/>
        <v>42787</v>
      </c>
      <c r="G53" s="191" t="str">
        <f t="shared" si="1"/>
        <v/>
      </c>
      <c r="H53" s="192" t="str">
        <f t="shared" si="2"/>
        <v/>
      </c>
      <c r="I53" s="192" t="str">
        <f t="shared" si="3"/>
        <v/>
      </c>
      <c r="J53" s="192" t="str">
        <f t="shared" si="4"/>
        <v/>
      </c>
      <c r="K53" s="192">
        <f t="shared" si="5"/>
        <v>42975</v>
      </c>
      <c r="L53" s="192" t="str">
        <f t="shared" si="6"/>
        <v/>
      </c>
      <c r="M53" s="192" t="str">
        <f t="shared" si="7"/>
        <v/>
      </c>
      <c r="N53" s="192" t="str">
        <f t="shared" si="8"/>
        <v/>
      </c>
      <c r="O53" s="192" t="str">
        <f t="shared" si="9"/>
        <v/>
      </c>
      <c r="P53" s="192" t="str">
        <f t="shared" si="10"/>
        <v/>
      </c>
      <c r="Q53" s="192" t="str">
        <f t="shared" si="11"/>
        <v/>
      </c>
      <c r="R53" s="192" t="str">
        <f t="shared" si="12"/>
        <v/>
      </c>
    </row>
    <row r="54" spans="6:18" x14ac:dyDescent="0.25">
      <c r="F54" s="190">
        <f t="shared" si="0"/>
        <v>42788</v>
      </c>
      <c r="G54" s="191" t="str">
        <f t="shared" si="1"/>
        <v/>
      </c>
      <c r="H54" s="192" t="str">
        <f t="shared" si="2"/>
        <v/>
      </c>
      <c r="I54" s="192" t="str">
        <f t="shared" si="3"/>
        <v/>
      </c>
      <c r="J54" s="192" t="str">
        <f t="shared" si="4"/>
        <v/>
      </c>
      <c r="K54" s="192">
        <f t="shared" si="5"/>
        <v>42976</v>
      </c>
      <c r="L54" s="192" t="str">
        <f t="shared" si="6"/>
        <v/>
      </c>
      <c r="M54" s="192" t="str">
        <f t="shared" si="7"/>
        <v/>
      </c>
      <c r="N54" s="192" t="str">
        <f t="shared" si="8"/>
        <v/>
      </c>
      <c r="O54" s="192" t="str">
        <f t="shared" si="9"/>
        <v/>
      </c>
      <c r="P54" s="192" t="str">
        <f t="shared" si="10"/>
        <v/>
      </c>
      <c r="Q54" s="192" t="str">
        <f t="shared" si="11"/>
        <v/>
      </c>
      <c r="R54" s="192" t="str">
        <f t="shared" si="12"/>
        <v/>
      </c>
    </row>
    <row r="55" spans="6:18" x14ac:dyDescent="0.25">
      <c r="F55" s="190">
        <f t="shared" si="0"/>
        <v>42789</v>
      </c>
      <c r="G55" s="191" t="str">
        <f t="shared" si="1"/>
        <v/>
      </c>
      <c r="H55" s="192" t="str">
        <f t="shared" si="2"/>
        <v/>
      </c>
      <c r="I55" s="192" t="str">
        <f t="shared" si="3"/>
        <v/>
      </c>
      <c r="J55" s="192" t="str">
        <f t="shared" si="4"/>
        <v/>
      </c>
      <c r="K55" s="192">
        <f t="shared" si="5"/>
        <v>42977</v>
      </c>
      <c r="L55" s="192" t="str">
        <f t="shared" si="6"/>
        <v/>
      </c>
      <c r="M55" s="192" t="str">
        <f t="shared" si="7"/>
        <v/>
      </c>
      <c r="N55" s="192" t="str">
        <f t="shared" si="8"/>
        <v/>
      </c>
      <c r="O55" s="192" t="str">
        <f t="shared" si="9"/>
        <v/>
      </c>
      <c r="P55" s="192" t="str">
        <f t="shared" si="10"/>
        <v/>
      </c>
      <c r="Q55" s="192" t="str">
        <f t="shared" si="11"/>
        <v/>
      </c>
      <c r="R55" s="192" t="str">
        <f t="shared" si="12"/>
        <v/>
      </c>
    </row>
    <row r="56" spans="6:18" x14ac:dyDescent="0.25">
      <c r="F56" s="190">
        <f t="shared" si="0"/>
        <v>42790</v>
      </c>
      <c r="G56" s="191" t="str">
        <f t="shared" si="1"/>
        <v/>
      </c>
      <c r="H56" s="192" t="str">
        <f t="shared" si="2"/>
        <v/>
      </c>
      <c r="I56" s="192" t="str">
        <f t="shared" si="3"/>
        <v/>
      </c>
      <c r="J56" s="192" t="str">
        <f t="shared" si="4"/>
        <v/>
      </c>
      <c r="K56" s="192">
        <f t="shared" si="5"/>
        <v>42978</v>
      </c>
      <c r="L56" s="192" t="str">
        <f t="shared" si="6"/>
        <v/>
      </c>
      <c r="M56" s="192" t="str">
        <f t="shared" si="7"/>
        <v/>
      </c>
      <c r="N56" s="192" t="str">
        <f t="shared" si="8"/>
        <v/>
      </c>
      <c r="O56" s="192" t="str">
        <f t="shared" si="9"/>
        <v/>
      </c>
      <c r="P56" s="192" t="str">
        <f t="shared" si="10"/>
        <v/>
      </c>
      <c r="Q56" s="192" t="str">
        <f t="shared" si="11"/>
        <v/>
      </c>
      <c r="R56" s="192" t="str">
        <f t="shared" si="12"/>
        <v/>
      </c>
    </row>
    <row r="57" spans="6:18" x14ac:dyDescent="0.25">
      <c r="F57" s="190">
        <f t="shared" si="0"/>
        <v>42791</v>
      </c>
      <c r="G57" s="191" t="str">
        <f t="shared" si="1"/>
        <v/>
      </c>
      <c r="H57" s="192" t="str">
        <f t="shared" si="2"/>
        <v/>
      </c>
      <c r="I57" s="192" t="str">
        <f t="shared" si="3"/>
        <v/>
      </c>
      <c r="J57" s="192" t="str">
        <f t="shared" si="4"/>
        <v/>
      </c>
      <c r="K57" s="192">
        <f t="shared" si="5"/>
        <v>42979</v>
      </c>
      <c r="L57" s="192" t="str">
        <f t="shared" si="6"/>
        <v/>
      </c>
      <c r="M57" s="192" t="str">
        <f t="shared" si="7"/>
        <v/>
      </c>
      <c r="N57" s="192" t="str">
        <f t="shared" si="8"/>
        <v/>
      </c>
      <c r="O57" s="192" t="str">
        <f t="shared" si="9"/>
        <v/>
      </c>
      <c r="P57" s="192" t="str">
        <f t="shared" si="10"/>
        <v/>
      </c>
      <c r="Q57" s="192" t="str">
        <f t="shared" si="11"/>
        <v/>
      </c>
      <c r="R57" s="192" t="str">
        <f t="shared" si="12"/>
        <v/>
      </c>
    </row>
    <row r="58" spans="6:18" x14ac:dyDescent="0.25">
      <c r="F58" s="190">
        <f t="shared" si="0"/>
        <v>42792</v>
      </c>
      <c r="G58" s="191" t="str">
        <f t="shared" si="1"/>
        <v/>
      </c>
      <c r="H58" s="192" t="str">
        <f t="shared" si="2"/>
        <v/>
      </c>
      <c r="I58" s="192" t="str">
        <f t="shared" si="3"/>
        <v/>
      </c>
      <c r="J58" s="192" t="str">
        <f t="shared" si="4"/>
        <v/>
      </c>
      <c r="K58" s="192">
        <f t="shared" si="5"/>
        <v>42980</v>
      </c>
      <c r="L58" s="192" t="str">
        <f t="shared" si="6"/>
        <v/>
      </c>
      <c r="M58" s="192" t="str">
        <f t="shared" si="7"/>
        <v/>
      </c>
      <c r="N58" s="192" t="str">
        <f t="shared" si="8"/>
        <v/>
      </c>
      <c r="O58" s="192" t="str">
        <f t="shared" si="9"/>
        <v/>
      </c>
      <c r="P58" s="192" t="str">
        <f t="shared" si="10"/>
        <v/>
      </c>
      <c r="Q58" s="192" t="str">
        <f t="shared" si="11"/>
        <v/>
      </c>
      <c r="R58" s="192" t="str">
        <f t="shared" si="12"/>
        <v/>
      </c>
    </row>
    <row r="59" spans="6:18" x14ac:dyDescent="0.25">
      <c r="F59" s="190">
        <f t="shared" si="0"/>
        <v>42793</v>
      </c>
      <c r="G59" s="191" t="str">
        <f t="shared" si="1"/>
        <v/>
      </c>
      <c r="H59" s="192" t="str">
        <f t="shared" si="2"/>
        <v/>
      </c>
      <c r="I59" s="192" t="str">
        <f t="shared" si="3"/>
        <v/>
      </c>
      <c r="J59" s="192" t="str">
        <f t="shared" si="4"/>
        <v/>
      </c>
      <c r="K59" s="192">
        <f t="shared" si="5"/>
        <v>42981</v>
      </c>
      <c r="L59" s="192" t="str">
        <f t="shared" si="6"/>
        <v/>
      </c>
      <c r="M59" s="192" t="str">
        <f t="shared" si="7"/>
        <v/>
      </c>
      <c r="N59" s="192" t="str">
        <f t="shared" si="8"/>
        <v/>
      </c>
      <c r="O59" s="192" t="str">
        <f t="shared" si="9"/>
        <v/>
      </c>
      <c r="P59" s="192" t="str">
        <f t="shared" si="10"/>
        <v/>
      </c>
      <c r="Q59" s="192" t="str">
        <f t="shared" si="11"/>
        <v/>
      </c>
      <c r="R59" s="192" t="str">
        <f t="shared" si="12"/>
        <v/>
      </c>
    </row>
    <row r="60" spans="6:18" x14ac:dyDescent="0.25">
      <c r="F60" s="190">
        <f t="shared" si="0"/>
        <v>42794</v>
      </c>
      <c r="G60" s="191" t="str">
        <f t="shared" si="1"/>
        <v/>
      </c>
      <c r="H60" s="192" t="str">
        <f t="shared" si="2"/>
        <v/>
      </c>
      <c r="I60" s="192" t="str">
        <f t="shared" si="3"/>
        <v/>
      </c>
      <c r="J60" s="192" t="str">
        <f t="shared" si="4"/>
        <v/>
      </c>
      <c r="K60" s="192">
        <f t="shared" si="5"/>
        <v>42982</v>
      </c>
      <c r="L60" s="192" t="str">
        <f t="shared" si="6"/>
        <v/>
      </c>
      <c r="M60" s="192" t="str">
        <f t="shared" si="7"/>
        <v/>
      </c>
      <c r="N60" s="192" t="str">
        <f t="shared" si="8"/>
        <v/>
      </c>
      <c r="O60" s="192" t="str">
        <f t="shared" si="9"/>
        <v/>
      </c>
      <c r="P60" s="192" t="str">
        <f t="shared" si="10"/>
        <v/>
      </c>
      <c r="Q60" s="192" t="str">
        <f t="shared" si="11"/>
        <v/>
      </c>
      <c r="R60" s="192" t="str">
        <f t="shared" si="12"/>
        <v/>
      </c>
    </row>
    <row r="61" spans="6:18" x14ac:dyDescent="0.25">
      <c r="F61" s="190">
        <f t="shared" si="0"/>
        <v>42795</v>
      </c>
      <c r="G61" s="191" t="str">
        <f t="shared" si="1"/>
        <v/>
      </c>
      <c r="H61" s="192" t="str">
        <f t="shared" si="2"/>
        <v/>
      </c>
      <c r="I61" s="192" t="str">
        <f t="shared" si="3"/>
        <v/>
      </c>
      <c r="J61" s="192" t="str">
        <f t="shared" si="4"/>
        <v/>
      </c>
      <c r="K61" s="192">
        <f t="shared" si="5"/>
        <v>42983</v>
      </c>
      <c r="L61" s="192" t="str">
        <f t="shared" si="6"/>
        <v/>
      </c>
      <c r="M61" s="192" t="str">
        <f t="shared" si="7"/>
        <v/>
      </c>
      <c r="N61" s="192" t="str">
        <f t="shared" si="8"/>
        <v/>
      </c>
      <c r="O61" s="192" t="str">
        <f t="shared" si="9"/>
        <v/>
      </c>
      <c r="P61" s="192" t="str">
        <f t="shared" si="10"/>
        <v/>
      </c>
      <c r="Q61" s="192" t="str">
        <f t="shared" si="11"/>
        <v/>
      </c>
      <c r="R61" s="192" t="str">
        <f t="shared" si="12"/>
        <v/>
      </c>
    </row>
    <row r="62" spans="6:18" x14ac:dyDescent="0.25">
      <c r="F62" s="190">
        <f t="shared" si="0"/>
        <v>42796</v>
      </c>
      <c r="G62" s="191" t="str">
        <f t="shared" si="1"/>
        <v/>
      </c>
      <c r="H62" s="192" t="str">
        <f t="shared" si="2"/>
        <v/>
      </c>
      <c r="I62" s="192" t="str">
        <f t="shared" si="3"/>
        <v/>
      </c>
      <c r="J62" s="192" t="str">
        <f t="shared" si="4"/>
        <v/>
      </c>
      <c r="K62" s="192">
        <f t="shared" si="5"/>
        <v>42984</v>
      </c>
      <c r="L62" s="192" t="str">
        <f t="shared" si="6"/>
        <v/>
      </c>
      <c r="M62" s="192" t="str">
        <f t="shared" si="7"/>
        <v/>
      </c>
      <c r="N62" s="192" t="str">
        <f t="shared" si="8"/>
        <v/>
      </c>
      <c r="O62" s="192" t="str">
        <f t="shared" si="9"/>
        <v/>
      </c>
      <c r="P62" s="192" t="str">
        <f t="shared" si="10"/>
        <v/>
      </c>
      <c r="Q62" s="192" t="str">
        <f t="shared" si="11"/>
        <v/>
      </c>
      <c r="R62" s="192" t="str">
        <f t="shared" si="12"/>
        <v/>
      </c>
    </row>
    <row r="63" spans="6:18" x14ac:dyDescent="0.25">
      <c r="F63" s="190">
        <f t="shared" si="0"/>
        <v>42797</v>
      </c>
      <c r="G63" s="191" t="str">
        <f t="shared" si="1"/>
        <v/>
      </c>
      <c r="H63" s="192" t="str">
        <f t="shared" si="2"/>
        <v/>
      </c>
      <c r="I63" s="192" t="str">
        <f t="shared" si="3"/>
        <v/>
      </c>
      <c r="J63" s="192" t="str">
        <f t="shared" si="4"/>
        <v/>
      </c>
      <c r="K63" s="192">
        <f t="shared" si="5"/>
        <v>42985</v>
      </c>
      <c r="L63" s="192" t="str">
        <f t="shared" si="6"/>
        <v/>
      </c>
      <c r="M63" s="192" t="str">
        <f t="shared" si="7"/>
        <v/>
      </c>
      <c r="N63" s="192" t="str">
        <f t="shared" si="8"/>
        <v/>
      </c>
      <c r="O63" s="192" t="str">
        <f t="shared" si="9"/>
        <v/>
      </c>
      <c r="P63" s="192" t="str">
        <f t="shared" si="10"/>
        <v/>
      </c>
      <c r="Q63" s="192" t="str">
        <f t="shared" si="11"/>
        <v/>
      </c>
      <c r="R63" s="192" t="str">
        <f t="shared" si="12"/>
        <v/>
      </c>
    </row>
    <row r="64" spans="6:18" x14ac:dyDescent="0.25">
      <c r="F64" s="190">
        <f t="shared" si="0"/>
        <v>42798</v>
      </c>
      <c r="G64" s="191" t="str">
        <f t="shared" si="1"/>
        <v/>
      </c>
      <c r="H64" s="192" t="str">
        <f t="shared" si="2"/>
        <v/>
      </c>
      <c r="I64" s="192" t="str">
        <f t="shared" si="3"/>
        <v/>
      </c>
      <c r="J64" s="192" t="str">
        <f t="shared" si="4"/>
        <v/>
      </c>
      <c r="K64" s="192">
        <f t="shared" si="5"/>
        <v>42986</v>
      </c>
      <c r="L64" s="192" t="str">
        <f t="shared" si="6"/>
        <v/>
      </c>
      <c r="M64" s="192" t="str">
        <f t="shared" si="7"/>
        <v/>
      </c>
      <c r="N64" s="192" t="str">
        <f t="shared" si="8"/>
        <v/>
      </c>
      <c r="O64" s="192" t="str">
        <f t="shared" si="9"/>
        <v/>
      </c>
      <c r="P64" s="192" t="str">
        <f t="shared" si="10"/>
        <v/>
      </c>
      <c r="Q64" s="192" t="str">
        <f t="shared" si="11"/>
        <v/>
      </c>
      <c r="R64" s="192" t="str">
        <f t="shared" si="12"/>
        <v/>
      </c>
    </row>
    <row r="65" spans="6:18" x14ac:dyDescent="0.25">
      <c r="F65" s="190">
        <f t="shared" si="0"/>
        <v>42799</v>
      </c>
      <c r="G65" s="191" t="str">
        <f t="shared" si="1"/>
        <v/>
      </c>
      <c r="H65" s="192" t="str">
        <f t="shared" si="2"/>
        <v/>
      </c>
      <c r="I65" s="192" t="str">
        <f t="shared" si="3"/>
        <v/>
      </c>
      <c r="J65" s="192" t="str">
        <f t="shared" si="4"/>
        <v/>
      </c>
      <c r="K65" s="192">
        <f t="shared" si="5"/>
        <v>42987</v>
      </c>
      <c r="L65" s="192" t="str">
        <f t="shared" si="6"/>
        <v/>
      </c>
      <c r="M65" s="192" t="str">
        <f t="shared" si="7"/>
        <v/>
      </c>
      <c r="N65" s="192" t="str">
        <f t="shared" si="8"/>
        <v/>
      </c>
      <c r="O65" s="192" t="str">
        <f t="shared" si="9"/>
        <v/>
      </c>
      <c r="P65" s="192" t="str">
        <f t="shared" si="10"/>
        <v/>
      </c>
      <c r="Q65" s="192" t="str">
        <f t="shared" si="11"/>
        <v/>
      </c>
      <c r="R65" s="192" t="str">
        <f t="shared" si="12"/>
        <v/>
      </c>
    </row>
    <row r="66" spans="6:18" x14ac:dyDescent="0.25">
      <c r="F66" s="190">
        <f t="shared" si="0"/>
        <v>42800</v>
      </c>
      <c r="G66" s="191" t="str">
        <f t="shared" si="1"/>
        <v/>
      </c>
      <c r="H66" s="192" t="str">
        <f t="shared" si="2"/>
        <v/>
      </c>
      <c r="I66" s="192" t="str">
        <f t="shared" si="3"/>
        <v/>
      </c>
      <c r="J66" s="192" t="str">
        <f t="shared" si="4"/>
        <v/>
      </c>
      <c r="K66" s="192">
        <f t="shared" si="5"/>
        <v>42988</v>
      </c>
      <c r="L66" s="192" t="str">
        <f t="shared" si="6"/>
        <v/>
      </c>
      <c r="M66" s="192" t="str">
        <f t="shared" si="7"/>
        <v/>
      </c>
      <c r="N66" s="192" t="str">
        <f t="shared" si="8"/>
        <v/>
      </c>
      <c r="O66" s="192" t="str">
        <f t="shared" si="9"/>
        <v/>
      </c>
      <c r="P66" s="192" t="str">
        <f t="shared" si="10"/>
        <v/>
      </c>
      <c r="Q66" s="192" t="str">
        <f t="shared" si="11"/>
        <v/>
      </c>
      <c r="R66" s="192" t="str">
        <f t="shared" si="12"/>
        <v/>
      </c>
    </row>
    <row r="67" spans="6:18" x14ac:dyDescent="0.25">
      <c r="F67" s="190">
        <f t="shared" si="0"/>
        <v>42801</v>
      </c>
      <c r="G67" s="191" t="str">
        <f t="shared" si="1"/>
        <v/>
      </c>
      <c r="H67" s="192" t="str">
        <f t="shared" si="2"/>
        <v/>
      </c>
      <c r="I67" s="192" t="str">
        <f t="shared" si="3"/>
        <v/>
      </c>
      <c r="J67" s="192" t="str">
        <f t="shared" si="4"/>
        <v/>
      </c>
      <c r="K67" s="192" t="str">
        <f t="shared" si="5"/>
        <v/>
      </c>
      <c r="L67" s="192" t="str">
        <f t="shared" si="6"/>
        <v/>
      </c>
      <c r="M67" s="192" t="str">
        <f t="shared" si="7"/>
        <v/>
      </c>
      <c r="N67" s="192" t="str">
        <f t="shared" si="8"/>
        <v/>
      </c>
      <c r="O67" s="192" t="str">
        <f t="shared" si="9"/>
        <v/>
      </c>
      <c r="P67" s="192" t="str">
        <f t="shared" si="10"/>
        <v/>
      </c>
      <c r="Q67" s="192" t="str">
        <f t="shared" si="11"/>
        <v/>
      </c>
      <c r="R67" s="192" t="str">
        <f t="shared" si="12"/>
        <v/>
      </c>
    </row>
    <row r="68" spans="6:18" x14ac:dyDescent="0.25">
      <c r="F68" s="190">
        <f t="shared" ref="F68:F131" si="13">F67+1</f>
        <v>42802</v>
      </c>
      <c r="G68" s="191" t="str">
        <f t="shared" ref="G68:G89" si="14">IF(G67="","",IF(G67+1&lt;=$D$10,G67+1,""))</f>
        <v/>
      </c>
      <c r="H68" s="192" t="str">
        <f t="shared" ref="H68:H77" si="15">IF(H67="","",IF(H67+1&lt;=$D$11,H67+1,""))</f>
        <v/>
      </c>
      <c r="I68" s="192" t="str">
        <f t="shared" ref="I68:I77" si="16">IF(I67="","",IF(I67+1&lt;=$D$12,I67+1,""))</f>
        <v/>
      </c>
      <c r="J68" s="192" t="str">
        <f t="shared" ref="J68:J77" si="17">IF(J67="","",IF(J67+1&lt;=$D$13,J67+1,""))</f>
        <v/>
      </c>
      <c r="K68" s="192" t="str">
        <f t="shared" ref="K68:K77" si="18">IF(K67="","",IF(K67+1&lt;=$D$14,K67+1,""))</f>
        <v/>
      </c>
      <c r="L68" s="192" t="str">
        <f t="shared" ref="L68:L77" si="19">IF(L67="","",IF(L67+1&lt;=$D$15,L67+1,""))</f>
        <v/>
      </c>
      <c r="M68" s="192" t="str">
        <f t="shared" ref="M68:M77" si="20">IF(M67="","",IF(M67+1&lt;=$D$16,M67+1,""))</f>
        <v/>
      </c>
      <c r="N68" s="192" t="str">
        <f t="shared" ref="N68:N77" si="21">IF(N67="","",IF(N67+1&lt;=$D$17,N67+1,""))</f>
        <v/>
      </c>
      <c r="O68" s="192" t="str">
        <f t="shared" ref="O68:O77" si="22">IF(O67="","",IF(O67+1&lt;=$D$18,O67+1,""))</f>
        <v/>
      </c>
      <c r="P68" s="192" t="str">
        <f t="shared" ref="P68:P77" si="23">IF(P67="","",IF(P67+1&lt;=$D$19,P67+1,""))</f>
        <v/>
      </c>
      <c r="Q68" s="192" t="str">
        <f t="shared" ref="Q68:Q77" si="24">IF(Q67="","",IF(Q67+1&lt;=$D$20,Q67+1,""))</f>
        <v/>
      </c>
      <c r="R68" s="192" t="str">
        <f t="shared" ref="R68:R77" si="25">IF(R67="","",IF(R67+1&lt;=$D$21,R67+1,""))</f>
        <v/>
      </c>
    </row>
    <row r="69" spans="6:18" x14ac:dyDescent="0.25">
      <c r="F69" s="190">
        <f t="shared" si="13"/>
        <v>42803</v>
      </c>
      <c r="G69" s="191" t="str">
        <f t="shared" si="14"/>
        <v/>
      </c>
      <c r="H69" s="192" t="str">
        <f t="shared" si="15"/>
        <v/>
      </c>
      <c r="I69" s="192" t="str">
        <f t="shared" si="16"/>
        <v/>
      </c>
      <c r="J69" s="192" t="str">
        <f t="shared" si="17"/>
        <v/>
      </c>
      <c r="K69" s="192" t="str">
        <f t="shared" si="18"/>
        <v/>
      </c>
      <c r="L69" s="192" t="str">
        <f t="shared" si="19"/>
        <v/>
      </c>
      <c r="M69" s="192" t="str">
        <f t="shared" si="20"/>
        <v/>
      </c>
      <c r="N69" s="192" t="str">
        <f t="shared" si="21"/>
        <v/>
      </c>
      <c r="O69" s="192" t="str">
        <f t="shared" si="22"/>
        <v/>
      </c>
      <c r="P69" s="192" t="str">
        <f t="shared" si="23"/>
        <v/>
      </c>
      <c r="Q69" s="192" t="str">
        <f t="shared" si="24"/>
        <v/>
      </c>
      <c r="R69" s="192" t="str">
        <f t="shared" si="25"/>
        <v/>
      </c>
    </row>
    <row r="70" spans="6:18" x14ac:dyDescent="0.25">
      <c r="F70" s="190">
        <f t="shared" si="13"/>
        <v>42804</v>
      </c>
      <c r="G70" s="191" t="str">
        <f t="shared" si="14"/>
        <v/>
      </c>
      <c r="H70" s="192" t="str">
        <f t="shared" si="15"/>
        <v/>
      </c>
      <c r="I70" s="192" t="str">
        <f t="shared" si="16"/>
        <v/>
      </c>
      <c r="J70" s="192" t="str">
        <f t="shared" si="17"/>
        <v/>
      </c>
      <c r="K70" s="192" t="str">
        <f t="shared" si="18"/>
        <v/>
      </c>
      <c r="L70" s="192" t="str">
        <f t="shared" si="19"/>
        <v/>
      </c>
      <c r="M70" s="192" t="str">
        <f t="shared" si="20"/>
        <v/>
      </c>
      <c r="N70" s="192" t="str">
        <f t="shared" si="21"/>
        <v/>
      </c>
      <c r="O70" s="192" t="str">
        <f t="shared" si="22"/>
        <v/>
      </c>
      <c r="P70" s="192" t="str">
        <f t="shared" si="23"/>
        <v/>
      </c>
      <c r="Q70" s="192" t="str">
        <f t="shared" si="24"/>
        <v/>
      </c>
      <c r="R70" s="192" t="str">
        <f t="shared" si="25"/>
        <v/>
      </c>
    </row>
    <row r="71" spans="6:18" x14ac:dyDescent="0.25">
      <c r="F71" s="190">
        <f t="shared" si="13"/>
        <v>42805</v>
      </c>
      <c r="G71" s="191" t="str">
        <f t="shared" si="14"/>
        <v/>
      </c>
      <c r="H71" s="192" t="str">
        <f t="shared" si="15"/>
        <v/>
      </c>
      <c r="I71" s="192" t="str">
        <f t="shared" si="16"/>
        <v/>
      </c>
      <c r="J71" s="192" t="str">
        <f t="shared" si="17"/>
        <v/>
      </c>
      <c r="K71" s="192" t="str">
        <f t="shared" si="18"/>
        <v/>
      </c>
      <c r="L71" s="192" t="str">
        <f t="shared" si="19"/>
        <v/>
      </c>
      <c r="M71" s="192" t="str">
        <f t="shared" si="20"/>
        <v/>
      </c>
      <c r="N71" s="192" t="str">
        <f t="shared" si="21"/>
        <v/>
      </c>
      <c r="O71" s="192" t="str">
        <f t="shared" si="22"/>
        <v/>
      </c>
      <c r="P71" s="192" t="str">
        <f t="shared" si="23"/>
        <v/>
      </c>
      <c r="Q71" s="192" t="str">
        <f t="shared" si="24"/>
        <v/>
      </c>
      <c r="R71" s="192" t="str">
        <f t="shared" si="25"/>
        <v/>
      </c>
    </row>
    <row r="72" spans="6:18" x14ac:dyDescent="0.25">
      <c r="F72" s="190">
        <f t="shared" si="13"/>
        <v>42806</v>
      </c>
      <c r="G72" s="191" t="str">
        <f t="shared" si="14"/>
        <v/>
      </c>
      <c r="H72" s="192" t="str">
        <f t="shared" si="15"/>
        <v/>
      </c>
      <c r="I72" s="192" t="str">
        <f t="shared" si="16"/>
        <v/>
      </c>
      <c r="J72" s="192" t="str">
        <f t="shared" si="17"/>
        <v/>
      </c>
      <c r="K72" s="192" t="str">
        <f t="shared" si="18"/>
        <v/>
      </c>
      <c r="L72" s="192" t="str">
        <f t="shared" si="19"/>
        <v/>
      </c>
      <c r="M72" s="192" t="str">
        <f t="shared" si="20"/>
        <v/>
      </c>
      <c r="N72" s="192" t="str">
        <f t="shared" si="21"/>
        <v/>
      </c>
      <c r="O72" s="192" t="str">
        <f t="shared" si="22"/>
        <v/>
      </c>
      <c r="P72" s="192" t="str">
        <f t="shared" si="23"/>
        <v/>
      </c>
      <c r="Q72" s="192" t="str">
        <f t="shared" si="24"/>
        <v/>
      </c>
      <c r="R72" s="192" t="str">
        <f t="shared" si="25"/>
        <v/>
      </c>
    </row>
    <row r="73" spans="6:18" x14ac:dyDescent="0.25">
      <c r="F73" s="190">
        <f t="shared" si="13"/>
        <v>42807</v>
      </c>
      <c r="G73" s="191" t="str">
        <f t="shared" si="14"/>
        <v/>
      </c>
      <c r="H73" s="192" t="str">
        <f t="shared" si="15"/>
        <v/>
      </c>
      <c r="I73" s="192" t="str">
        <f t="shared" si="16"/>
        <v/>
      </c>
      <c r="J73" s="192" t="str">
        <f t="shared" si="17"/>
        <v/>
      </c>
      <c r="K73" s="192" t="str">
        <f t="shared" si="18"/>
        <v/>
      </c>
      <c r="L73" s="192" t="str">
        <f t="shared" si="19"/>
        <v/>
      </c>
      <c r="M73" s="192" t="str">
        <f t="shared" si="20"/>
        <v/>
      </c>
      <c r="N73" s="192" t="str">
        <f t="shared" si="21"/>
        <v/>
      </c>
      <c r="O73" s="192" t="str">
        <f t="shared" si="22"/>
        <v/>
      </c>
      <c r="P73" s="192" t="str">
        <f t="shared" si="23"/>
        <v/>
      </c>
      <c r="Q73" s="192" t="str">
        <f t="shared" si="24"/>
        <v/>
      </c>
      <c r="R73" s="192" t="str">
        <f t="shared" si="25"/>
        <v/>
      </c>
    </row>
    <row r="74" spans="6:18" x14ac:dyDescent="0.25">
      <c r="F74" s="190">
        <f t="shared" si="13"/>
        <v>42808</v>
      </c>
      <c r="G74" s="191" t="str">
        <f t="shared" si="14"/>
        <v/>
      </c>
      <c r="H74" s="192" t="str">
        <f t="shared" si="15"/>
        <v/>
      </c>
      <c r="I74" s="192" t="str">
        <f t="shared" si="16"/>
        <v/>
      </c>
      <c r="J74" s="192" t="str">
        <f t="shared" si="17"/>
        <v/>
      </c>
      <c r="K74" s="192" t="str">
        <f t="shared" si="18"/>
        <v/>
      </c>
      <c r="L74" s="192" t="str">
        <f t="shared" si="19"/>
        <v/>
      </c>
      <c r="M74" s="192" t="str">
        <f t="shared" si="20"/>
        <v/>
      </c>
      <c r="N74" s="192" t="str">
        <f t="shared" si="21"/>
        <v/>
      </c>
      <c r="O74" s="192" t="str">
        <f t="shared" si="22"/>
        <v/>
      </c>
      <c r="P74" s="192" t="str">
        <f t="shared" si="23"/>
        <v/>
      </c>
      <c r="Q74" s="192" t="str">
        <f t="shared" si="24"/>
        <v/>
      </c>
      <c r="R74" s="192" t="str">
        <f t="shared" si="25"/>
        <v/>
      </c>
    </row>
    <row r="75" spans="6:18" x14ac:dyDescent="0.25">
      <c r="F75" s="190">
        <f t="shared" si="13"/>
        <v>42809</v>
      </c>
      <c r="G75" s="191" t="str">
        <f t="shared" si="14"/>
        <v/>
      </c>
      <c r="H75" s="192" t="str">
        <f t="shared" si="15"/>
        <v/>
      </c>
      <c r="I75" s="192" t="str">
        <f t="shared" si="16"/>
        <v/>
      </c>
      <c r="J75" s="192" t="str">
        <f t="shared" si="17"/>
        <v/>
      </c>
      <c r="K75" s="192" t="str">
        <f t="shared" si="18"/>
        <v/>
      </c>
      <c r="L75" s="192" t="str">
        <f t="shared" si="19"/>
        <v/>
      </c>
      <c r="M75" s="192" t="str">
        <f t="shared" si="20"/>
        <v/>
      </c>
      <c r="N75" s="192" t="str">
        <f t="shared" si="21"/>
        <v/>
      </c>
      <c r="O75" s="192" t="str">
        <f t="shared" si="22"/>
        <v/>
      </c>
      <c r="P75" s="192" t="str">
        <f t="shared" si="23"/>
        <v/>
      </c>
      <c r="Q75" s="192" t="str">
        <f t="shared" si="24"/>
        <v/>
      </c>
      <c r="R75" s="192" t="str">
        <f t="shared" si="25"/>
        <v/>
      </c>
    </row>
    <row r="76" spans="6:18" x14ac:dyDescent="0.25">
      <c r="F76" s="190">
        <f t="shared" si="13"/>
        <v>42810</v>
      </c>
      <c r="G76" s="191" t="str">
        <f t="shared" si="14"/>
        <v/>
      </c>
      <c r="H76" s="192" t="str">
        <f t="shared" si="15"/>
        <v/>
      </c>
      <c r="I76" s="192" t="str">
        <f t="shared" si="16"/>
        <v/>
      </c>
      <c r="J76" s="192" t="str">
        <f t="shared" si="17"/>
        <v/>
      </c>
      <c r="K76" s="192" t="str">
        <f t="shared" si="18"/>
        <v/>
      </c>
      <c r="L76" s="192" t="str">
        <f t="shared" si="19"/>
        <v/>
      </c>
      <c r="M76" s="192" t="str">
        <f t="shared" si="20"/>
        <v/>
      </c>
      <c r="N76" s="192" t="str">
        <f t="shared" si="21"/>
        <v/>
      </c>
      <c r="O76" s="192" t="str">
        <f t="shared" si="22"/>
        <v/>
      </c>
      <c r="P76" s="192" t="str">
        <f t="shared" si="23"/>
        <v/>
      </c>
      <c r="Q76" s="192" t="str">
        <f t="shared" si="24"/>
        <v/>
      </c>
      <c r="R76" s="192" t="str">
        <f t="shared" si="25"/>
        <v/>
      </c>
    </row>
    <row r="77" spans="6:18" x14ac:dyDescent="0.25">
      <c r="F77" s="190">
        <f t="shared" si="13"/>
        <v>42811</v>
      </c>
      <c r="G77" s="191" t="str">
        <f t="shared" si="14"/>
        <v/>
      </c>
      <c r="H77" s="192" t="str">
        <f t="shared" si="15"/>
        <v/>
      </c>
      <c r="I77" s="192" t="str">
        <f t="shared" si="16"/>
        <v/>
      </c>
      <c r="J77" s="192" t="str">
        <f t="shared" si="17"/>
        <v/>
      </c>
      <c r="K77" s="192" t="str">
        <f t="shared" si="18"/>
        <v/>
      </c>
      <c r="L77" s="192" t="str">
        <f t="shared" si="19"/>
        <v/>
      </c>
      <c r="M77" s="192" t="str">
        <f t="shared" si="20"/>
        <v/>
      </c>
      <c r="N77" s="192" t="str">
        <f t="shared" si="21"/>
        <v/>
      </c>
      <c r="O77" s="192" t="str">
        <f t="shared" si="22"/>
        <v/>
      </c>
      <c r="P77" s="192" t="str">
        <f t="shared" si="23"/>
        <v/>
      </c>
      <c r="Q77" s="192" t="str">
        <f t="shared" si="24"/>
        <v/>
      </c>
      <c r="R77" s="192" t="str">
        <f t="shared" si="25"/>
        <v/>
      </c>
    </row>
    <row r="78" spans="6:18" x14ac:dyDescent="0.25">
      <c r="F78" s="190">
        <f t="shared" si="13"/>
        <v>42812</v>
      </c>
      <c r="G78" s="193" t="str">
        <f t="shared" si="14"/>
        <v/>
      </c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</row>
    <row r="79" spans="6:18" x14ac:dyDescent="0.25">
      <c r="F79" s="190">
        <f t="shared" si="13"/>
        <v>42813</v>
      </c>
      <c r="G79" s="193" t="str">
        <f t="shared" si="14"/>
        <v/>
      </c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</row>
    <row r="80" spans="6:18" x14ac:dyDescent="0.25">
      <c r="F80" s="190">
        <f t="shared" si="13"/>
        <v>42814</v>
      </c>
      <c r="G80" s="193" t="str">
        <f t="shared" si="14"/>
        <v/>
      </c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</row>
    <row r="81" spans="6:18" x14ac:dyDescent="0.25">
      <c r="F81" s="190">
        <f t="shared" si="13"/>
        <v>42815</v>
      </c>
      <c r="G81" s="193" t="str">
        <f t="shared" si="14"/>
        <v/>
      </c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</row>
    <row r="82" spans="6:18" x14ac:dyDescent="0.25">
      <c r="F82" s="190">
        <f t="shared" si="13"/>
        <v>42816</v>
      </c>
      <c r="G82" s="193" t="str">
        <f t="shared" si="14"/>
        <v/>
      </c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</row>
    <row r="83" spans="6:18" x14ac:dyDescent="0.25">
      <c r="F83" s="190">
        <f t="shared" si="13"/>
        <v>42817</v>
      </c>
      <c r="G83" s="193" t="str">
        <f t="shared" si="14"/>
        <v/>
      </c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</row>
    <row r="84" spans="6:18" x14ac:dyDescent="0.25">
      <c r="F84" s="190">
        <f t="shared" si="13"/>
        <v>42818</v>
      </c>
      <c r="G84" s="193" t="str">
        <f t="shared" si="14"/>
        <v/>
      </c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</row>
    <row r="85" spans="6:18" x14ac:dyDescent="0.25">
      <c r="F85" s="190">
        <f t="shared" si="13"/>
        <v>42819</v>
      </c>
      <c r="G85" s="193" t="str">
        <f t="shared" si="14"/>
        <v/>
      </c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</row>
    <row r="86" spans="6:18" x14ac:dyDescent="0.25">
      <c r="F86" s="190">
        <f t="shared" si="13"/>
        <v>42820</v>
      </c>
      <c r="G86" s="193" t="str">
        <f t="shared" si="14"/>
        <v/>
      </c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</row>
    <row r="87" spans="6:18" x14ac:dyDescent="0.25">
      <c r="F87" s="190">
        <f t="shared" si="13"/>
        <v>42821</v>
      </c>
      <c r="G87" s="193" t="str">
        <f t="shared" si="14"/>
        <v/>
      </c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</row>
    <row r="88" spans="6:18" x14ac:dyDescent="0.25">
      <c r="F88" s="190">
        <f t="shared" si="13"/>
        <v>42822</v>
      </c>
      <c r="G88" s="193" t="str">
        <f t="shared" si="14"/>
        <v/>
      </c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</row>
    <row r="89" spans="6:18" x14ac:dyDescent="0.25">
      <c r="F89" s="190">
        <f t="shared" si="13"/>
        <v>42823</v>
      </c>
      <c r="G89" s="193" t="str">
        <f t="shared" si="14"/>
        <v/>
      </c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</row>
    <row r="90" spans="6:18" x14ac:dyDescent="0.25">
      <c r="F90" s="190">
        <f t="shared" si="13"/>
        <v>42824</v>
      </c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</row>
    <row r="91" spans="6:18" x14ac:dyDescent="0.25">
      <c r="F91" s="190">
        <f t="shared" si="13"/>
        <v>42825</v>
      </c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</row>
    <row r="92" spans="6:18" x14ac:dyDescent="0.25">
      <c r="F92" s="190">
        <f t="shared" si="13"/>
        <v>42826</v>
      </c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</row>
    <row r="93" spans="6:18" x14ac:dyDescent="0.25">
      <c r="F93" s="190">
        <f t="shared" si="13"/>
        <v>42827</v>
      </c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</row>
    <row r="94" spans="6:18" x14ac:dyDescent="0.25">
      <c r="F94" s="190">
        <f t="shared" si="13"/>
        <v>42828</v>
      </c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</row>
    <row r="95" spans="6:18" x14ac:dyDescent="0.25">
      <c r="F95" s="190">
        <f t="shared" si="13"/>
        <v>42829</v>
      </c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</row>
    <row r="96" spans="6:18" x14ac:dyDescent="0.25">
      <c r="F96" s="190">
        <f t="shared" si="13"/>
        <v>42830</v>
      </c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</row>
    <row r="97" spans="6:18" x14ac:dyDescent="0.25">
      <c r="F97" s="190">
        <f t="shared" si="13"/>
        <v>42831</v>
      </c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</row>
    <row r="98" spans="6:18" x14ac:dyDescent="0.25">
      <c r="F98" s="190">
        <f t="shared" si="13"/>
        <v>42832</v>
      </c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</row>
    <row r="99" spans="6:18" x14ac:dyDescent="0.25">
      <c r="F99" s="190">
        <f t="shared" si="13"/>
        <v>42833</v>
      </c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</row>
    <row r="100" spans="6:18" x14ac:dyDescent="0.25">
      <c r="F100" s="190">
        <f t="shared" si="13"/>
        <v>42834</v>
      </c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</row>
    <row r="101" spans="6:18" x14ac:dyDescent="0.25">
      <c r="F101" s="190">
        <f t="shared" si="13"/>
        <v>42835</v>
      </c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</row>
    <row r="102" spans="6:18" x14ac:dyDescent="0.25">
      <c r="F102" s="190">
        <f t="shared" si="13"/>
        <v>42836</v>
      </c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</row>
    <row r="103" spans="6:18" x14ac:dyDescent="0.25">
      <c r="F103" s="190">
        <f t="shared" si="13"/>
        <v>42837</v>
      </c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</row>
    <row r="104" spans="6:18" x14ac:dyDescent="0.25">
      <c r="F104" s="190">
        <f t="shared" si="13"/>
        <v>42838</v>
      </c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</row>
    <row r="105" spans="6:18" x14ac:dyDescent="0.25">
      <c r="F105" s="190">
        <f t="shared" si="13"/>
        <v>42839</v>
      </c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</row>
    <row r="106" spans="6:18" x14ac:dyDescent="0.25">
      <c r="F106" s="190">
        <f t="shared" si="13"/>
        <v>42840</v>
      </c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</row>
    <row r="107" spans="6:18" x14ac:dyDescent="0.25">
      <c r="F107" s="190">
        <f t="shared" si="13"/>
        <v>42841</v>
      </c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</row>
    <row r="108" spans="6:18" x14ac:dyDescent="0.25">
      <c r="F108" s="190">
        <f t="shared" si="13"/>
        <v>42842</v>
      </c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</row>
    <row r="109" spans="6:18" x14ac:dyDescent="0.25">
      <c r="F109" s="190">
        <f t="shared" si="13"/>
        <v>42843</v>
      </c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</row>
    <row r="110" spans="6:18" x14ac:dyDescent="0.25">
      <c r="F110" s="190">
        <f t="shared" si="13"/>
        <v>42844</v>
      </c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</row>
    <row r="111" spans="6:18" x14ac:dyDescent="0.25">
      <c r="F111" s="190">
        <f t="shared" si="13"/>
        <v>42845</v>
      </c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</row>
    <row r="112" spans="6:18" x14ac:dyDescent="0.25">
      <c r="F112" s="190">
        <f t="shared" si="13"/>
        <v>42846</v>
      </c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</row>
    <row r="113" spans="6:18" x14ac:dyDescent="0.25">
      <c r="F113" s="190">
        <f t="shared" si="13"/>
        <v>42847</v>
      </c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</row>
    <row r="114" spans="6:18" x14ac:dyDescent="0.25">
      <c r="F114" s="190">
        <f t="shared" si="13"/>
        <v>42848</v>
      </c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</row>
    <row r="115" spans="6:18" x14ac:dyDescent="0.25">
      <c r="F115" s="190">
        <f t="shared" si="13"/>
        <v>42849</v>
      </c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</row>
    <row r="116" spans="6:18" x14ac:dyDescent="0.25">
      <c r="F116" s="190">
        <f t="shared" si="13"/>
        <v>42850</v>
      </c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</row>
    <row r="117" spans="6:18" x14ac:dyDescent="0.25">
      <c r="F117" s="190">
        <f t="shared" si="13"/>
        <v>42851</v>
      </c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</row>
    <row r="118" spans="6:18" x14ac:dyDescent="0.25">
      <c r="F118" s="190">
        <f t="shared" si="13"/>
        <v>42852</v>
      </c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</row>
    <row r="119" spans="6:18" x14ac:dyDescent="0.25">
      <c r="F119" s="190">
        <f t="shared" si="13"/>
        <v>42853</v>
      </c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</row>
    <row r="120" spans="6:18" x14ac:dyDescent="0.25">
      <c r="F120" s="190">
        <f t="shared" si="13"/>
        <v>42854</v>
      </c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</row>
    <row r="121" spans="6:18" x14ac:dyDescent="0.25">
      <c r="F121" s="190">
        <f t="shared" si="13"/>
        <v>42855</v>
      </c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</row>
    <row r="122" spans="6:18" x14ac:dyDescent="0.25">
      <c r="F122" s="190">
        <f t="shared" si="13"/>
        <v>42856</v>
      </c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</row>
    <row r="123" spans="6:18" x14ac:dyDescent="0.25">
      <c r="F123" s="190">
        <f t="shared" si="13"/>
        <v>42857</v>
      </c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</row>
    <row r="124" spans="6:18" x14ac:dyDescent="0.25">
      <c r="F124" s="190">
        <f t="shared" si="13"/>
        <v>42858</v>
      </c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</row>
    <row r="125" spans="6:18" x14ac:dyDescent="0.25">
      <c r="F125" s="190">
        <f t="shared" si="13"/>
        <v>42859</v>
      </c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</row>
    <row r="126" spans="6:18" x14ac:dyDescent="0.25">
      <c r="F126" s="190">
        <f t="shared" si="13"/>
        <v>42860</v>
      </c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</row>
    <row r="127" spans="6:18" x14ac:dyDescent="0.25">
      <c r="F127" s="190">
        <f t="shared" si="13"/>
        <v>42861</v>
      </c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</row>
    <row r="128" spans="6:18" x14ac:dyDescent="0.25">
      <c r="F128" s="190">
        <f t="shared" si="13"/>
        <v>42862</v>
      </c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</row>
    <row r="129" spans="6:18" x14ac:dyDescent="0.25">
      <c r="F129" s="190">
        <f t="shared" si="13"/>
        <v>42863</v>
      </c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</row>
    <row r="130" spans="6:18" x14ac:dyDescent="0.25">
      <c r="F130" s="190">
        <f t="shared" si="13"/>
        <v>42864</v>
      </c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</row>
    <row r="131" spans="6:18" x14ac:dyDescent="0.25">
      <c r="F131" s="190">
        <f t="shared" si="13"/>
        <v>42865</v>
      </c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</row>
    <row r="132" spans="6:18" x14ac:dyDescent="0.25">
      <c r="F132" s="190">
        <f t="shared" ref="F132:F195" si="26">F131+1</f>
        <v>42866</v>
      </c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</row>
    <row r="133" spans="6:18" x14ac:dyDescent="0.25">
      <c r="F133" s="190">
        <f t="shared" si="26"/>
        <v>42867</v>
      </c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</row>
    <row r="134" spans="6:18" x14ac:dyDescent="0.25">
      <c r="F134" s="190">
        <f t="shared" si="26"/>
        <v>42868</v>
      </c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</row>
    <row r="135" spans="6:18" x14ac:dyDescent="0.25">
      <c r="F135" s="190">
        <f t="shared" si="26"/>
        <v>42869</v>
      </c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</row>
    <row r="136" spans="6:18" x14ac:dyDescent="0.25">
      <c r="F136" s="190">
        <f t="shared" si="26"/>
        <v>42870</v>
      </c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</row>
    <row r="137" spans="6:18" x14ac:dyDescent="0.25">
      <c r="F137" s="190">
        <f t="shared" si="26"/>
        <v>42871</v>
      </c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</row>
    <row r="138" spans="6:18" x14ac:dyDescent="0.25">
      <c r="F138" s="190">
        <f t="shared" si="26"/>
        <v>42872</v>
      </c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</row>
    <row r="139" spans="6:18" x14ac:dyDescent="0.25">
      <c r="F139" s="190">
        <f t="shared" si="26"/>
        <v>42873</v>
      </c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</row>
    <row r="140" spans="6:18" x14ac:dyDescent="0.25">
      <c r="F140" s="190">
        <f t="shared" si="26"/>
        <v>42874</v>
      </c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</row>
    <row r="141" spans="6:18" x14ac:dyDescent="0.25">
      <c r="F141" s="190">
        <f t="shared" si="26"/>
        <v>42875</v>
      </c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</row>
    <row r="142" spans="6:18" x14ac:dyDescent="0.25">
      <c r="F142" s="190">
        <f t="shared" si="26"/>
        <v>42876</v>
      </c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</row>
    <row r="143" spans="6:18" x14ac:dyDescent="0.25">
      <c r="F143" s="190">
        <f t="shared" si="26"/>
        <v>42877</v>
      </c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</row>
    <row r="144" spans="6:18" x14ac:dyDescent="0.25">
      <c r="F144" s="190">
        <f t="shared" si="26"/>
        <v>42878</v>
      </c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</row>
    <row r="145" spans="6:18" x14ac:dyDescent="0.25">
      <c r="F145" s="190">
        <f t="shared" si="26"/>
        <v>42879</v>
      </c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</row>
    <row r="146" spans="6:18" x14ac:dyDescent="0.25">
      <c r="F146" s="190">
        <f t="shared" si="26"/>
        <v>42880</v>
      </c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</row>
    <row r="147" spans="6:18" x14ac:dyDescent="0.25">
      <c r="F147" s="190">
        <f t="shared" si="26"/>
        <v>42881</v>
      </c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</row>
    <row r="148" spans="6:18" x14ac:dyDescent="0.25">
      <c r="F148" s="190">
        <f t="shared" si="26"/>
        <v>42882</v>
      </c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</row>
    <row r="149" spans="6:18" x14ac:dyDescent="0.25">
      <c r="F149" s="190">
        <f t="shared" si="26"/>
        <v>42883</v>
      </c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</row>
    <row r="150" spans="6:18" x14ac:dyDescent="0.25">
      <c r="F150" s="190">
        <f t="shared" si="26"/>
        <v>42884</v>
      </c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</row>
    <row r="151" spans="6:18" x14ac:dyDescent="0.25">
      <c r="F151" s="190">
        <f t="shared" si="26"/>
        <v>42885</v>
      </c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</row>
    <row r="152" spans="6:18" x14ac:dyDescent="0.25">
      <c r="F152" s="190">
        <f t="shared" si="26"/>
        <v>42886</v>
      </c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</row>
    <row r="153" spans="6:18" x14ac:dyDescent="0.25">
      <c r="F153" s="190">
        <f t="shared" si="26"/>
        <v>42887</v>
      </c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</row>
    <row r="154" spans="6:18" x14ac:dyDescent="0.25">
      <c r="F154" s="190">
        <f t="shared" si="26"/>
        <v>42888</v>
      </c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</row>
    <row r="155" spans="6:18" x14ac:dyDescent="0.25">
      <c r="F155" s="190">
        <f t="shared" si="26"/>
        <v>42889</v>
      </c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</row>
    <row r="156" spans="6:18" x14ac:dyDescent="0.25">
      <c r="F156" s="190">
        <f t="shared" si="26"/>
        <v>42890</v>
      </c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</row>
    <row r="157" spans="6:18" x14ac:dyDescent="0.25">
      <c r="F157" s="190">
        <f t="shared" si="26"/>
        <v>42891</v>
      </c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</row>
    <row r="158" spans="6:18" x14ac:dyDescent="0.25">
      <c r="F158" s="190">
        <f t="shared" si="26"/>
        <v>42892</v>
      </c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</row>
    <row r="159" spans="6:18" x14ac:dyDescent="0.25">
      <c r="F159" s="190">
        <f t="shared" si="26"/>
        <v>42893</v>
      </c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</row>
    <row r="160" spans="6:18" x14ac:dyDescent="0.25">
      <c r="F160" s="190">
        <f t="shared" si="26"/>
        <v>42894</v>
      </c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</row>
    <row r="161" spans="6:18" x14ac:dyDescent="0.25">
      <c r="F161" s="190">
        <f t="shared" si="26"/>
        <v>42895</v>
      </c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</row>
    <row r="162" spans="6:18" x14ac:dyDescent="0.25">
      <c r="F162" s="190">
        <f t="shared" si="26"/>
        <v>42896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</row>
    <row r="163" spans="6:18" x14ac:dyDescent="0.25">
      <c r="F163" s="190">
        <f t="shared" si="26"/>
        <v>42897</v>
      </c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</row>
    <row r="164" spans="6:18" x14ac:dyDescent="0.25">
      <c r="F164" s="190">
        <f t="shared" si="26"/>
        <v>42898</v>
      </c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</row>
    <row r="165" spans="6:18" x14ac:dyDescent="0.25">
      <c r="F165" s="190">
        <f t="shared" si="26"/>
        <v>42899</v>
      </c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</row>
    <row r="166" spans="6:18" x14ac:dyDescent="0.25">
      <c r="F166" s="190">
        <f t="shared" si="26"/>
        <v>42900</v>
      </c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</row>
    <row r="167" spans="6:18" x14ac:dyDescent="0.25">
      <c r="F167" s="190">
        <f t="shared" si="26"/>
        <v>42901</v>
      </c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</row>
    <row r="168" spans="6:18" x14ac:dyDescent="0.25">
      <c r="F168" s="190">
        <f t="shared" si="26"/>
        <v>42902</v>
      </c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</row>
    <row r="169" spans="6:18" x14ac:dyDescent="0.25">
      <c r="F169" s="190">
        <f t="shared" si="26"/>
        <v>42903</v>
      </c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</row>
    <row r="170" spans="6:18" x14ac:dyDescent="0.25">
      <c r="F170" s="190">
        <f t="shared" si="26"/>
        <v>42904</v>
      </c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</row>
    <row r="171" spans="6:18" x14ac:dyDescent="0.25">
      <c r="F171" s="190">
        <f t="shared" si="26"/>
        <v>42905</v>
      </c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</row>
    <row r="172" spans="6:18" x14ac:dyDescent="0.25">
      <c r="F172" s="190">
        <f t="shared" si="26"/>
        <v>42906</v>
      </c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</row>
    <row r="173" spans="6:18" x14ac:dyDescent="0.25">
      <c r="F173" s="190">
        <f t="shared" si="26"/>
        <v>42907</v>
      </c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</row>
    <row r="174" spans="6:18" x14ac:dyDescent="0.25">
      <c r="F174" s="190">
        <f t="shared" si="26"/>
        <v>42908</v>
      </c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</row>
    <row r="175" spans="6:18" x14ac:dyDescent="0.25">
      <c r="F175" s="190">
        <f t="shared" si="26"/>
        <v>42909</v>
      </c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</row>
    <row r="176" spans="6:18" x14ac:dyDescent="0.25">
      <c r="F176" s="190">
        <f t="shared" si="26"/>
        <v>42910</v>
      </c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</row>
    <row r="177" spans="6:18" x14ac:dyDescent="0.25">
      <c r="F177" s="190">
        <f t="shared" si="26"/>
        <v>42911</v>
      </c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</row>
    <row r="178" spans="6:18" x14ac:dyDescent="0.25">
      <c r="F178" s="190">
        <f t="shared" si="26"/>
        <v>42912</v>
      </c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</row>
    <row r="179" spans="6:18" x14ac:dyDescent="0.25">
      <c r="F179" s="190">
        <f t="shared" si="26"/>
        <v>42913</v>
      </c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</row>
    <row r="180" spans="6:18" x14ac:dyDescent="0.25">
      <c r="F180" s="190">
        <f t="shared" si="26"/>
        <v>42914</v>
      </c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</row>
    <row r="181" spans="6:18" x14ac:dyDescent="0.25">
      <c r="F181" s="190">
        <f t="shared" si="26"/>
        <v>42915</v>
      </c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</row>
    <row r="182" spans="6:18" x14ac:dyDescent="0.25">
      <c r="F182" s="190">
        <f t="shared" si="26"/>
        <v>42916</v>
      </c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</row>
    <row r="183" spans="6:18" x14ac:dyDescent="0.25">
      <c r="F183" s="190">
        <f t="shared" si="26"/>
        <v>42917</v>
      </c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</row>
    <row r="184" spans="6:18" x14ac:dyDescent="0.25">
      <c r="F184" s="190">
        <f t="shared" si="26"/>
        <v>42918</v>
      </c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</row>
    <row r="185" spans="6:18" x14ac:dyDescent="0.25">
      <c r="F185" s="190">
        <f t="shared" si="26"/>
        <v>42919</v>
      </c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</row>
    <row r="186" spans="6:18" x14ac:dyDescent="0.25">
      <c r="F186" s="190">
        <f t="shared" si="26"/>
        <v>42920</v>
      </c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</row>
    <row r="187" spans="6:18" x14ac:dyDescent="0.25">
      <c r="F187" s="190">
        <f t="shared" si="26"/>
        <v>42921</v>
      </c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</row>
    <row r="188" spans="6:18" x14ac:dyDescent="0.25">
      <c r="F188" s="190">
        <f t="shared" si="26"/>
        <v>42922</v>
      </c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</row>
    <row r="189" spans="6:18" x14ac:dyDescent="0.25">
      <c r="F189" s="190">
        <f t="shared" si="26"/>
        <v>42923</v>
      </c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</row>
    <row r="190" spans="6:18" x14ac:dyDescent="0.25">
      <c r="F190" s="190">
        <f t="shared" si="26"/>
        <v>42924</v>
      </c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</row>
    <row r="191" spans="6:18" x14ac:dyDescent="0.25">
      <c r="F191" s="190">
        <f t="shared" si="26"/>
        <v>42925</v>
      </c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</row>
    <row r="192" spans="6:18" x14ac:dyDescent="0.25">
      <c r="F192" s="190">
        <f t="shared" si="26"/>
        <v>42926</v>
      </c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</row>
    <row r="193" spans="6:18" x14ac:dyDescent="0.25">
      <c r="F193" s="190">
        <f t="shared" si="26"/>
        <v>42927</v>
      </c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</row>
    <row r="194" spans="6:18" x14ac:dyDescent="0.25">
      <c r="F194" s="190">
        <f t="shared" si="26"/>
        <v>42928</v>
      </c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</row>
    <row r="195" spans="6:18" x14ac:dyDescent="0.25">
      <c r="F195" s="190">
        <f t="shared" si="26"/>
        <v>42929</v>
      </c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</row>
    <row r="196" spans="6:18" x14ac:dyDescent="0.25">
      <c r="F196" s="190">
        <f t="shared" ref="F196:F259" si="27">F195+1</f>
        <v>42930</v>
      </c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</row>
    <row r="197" spans="6:18" x14ac:dyDescent="0.25">
      <c r="F197" s="190">
        <f t="shared" si="27"/>
        <v>42931</v>
      </c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</row>
    <row r="198" spans="6:18" x14ac:dyDescent="0.25">
      <c r="F198" s="190">
        <f t="shared" si="27"/>
        <v>42932</v>
      </c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</row>
    <row r="199" spans="6:18" x14ac:dyDescent="0.25">
      <c r="F199" s="190">
        <f t="shared" si="27"/>
        <v>42933</v>
      </c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</row>
    <row r="200" spans="6:18" x14ac:dyDescent="0.25">
      <c r="F200" s="190">
        <f t="shared" si="27"/>
        <v>42934</v>
      </c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</row>
    <row r="201" spans="6:18" x14ac:dyDescent="0.25">
      <c r="F201" s="190">
        <f t="shared" si="27"/>
        <v>42935</v>
      </c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</row>
    <row r="202" spans="6:18" x14ac:dyDescent="0.25">
      <c r="F202" s="190">
        <f t="shared" si="27"/>
        <v>42936</v>
      </c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</row>
    <row r="203" spans="6:18" x14ac:dyDescent="0.25">
      <c r="F203" s="190">
        <f t="shared" si="27"/>
        <v>42937</v>
      </c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</row>
    <row r="204" spans="6:18" x14ac:dyDescent="0.25">
      <c r="F204" s="190">
        <f t="shared" si="27"/>
        <v>42938</v>
      </c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</row>
    <row r="205" spans="6:18" x14ac:dyDescent="0.25">
      <c r="F205" s="190">
        <f t="shared" si="27"/>
        <v>42939</v>
      </c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</row>
    <row r="206" spans="6:18" x14ac:dyDescent="0.25">
      <c r="F206" s="190">
        <f t="shared" si="27"/>
        <v>42940</v>
      </c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</row>
    <row r="207" spans="6:18" x14ac:dyDescent="0.25">
      <c r="F207" s="190">
        <f t="shared" si="27"/>
        <v>42941</v>
      </c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</row>
    <row r="208" spans="6:18" x14ac:dyDescent="0.25">
      <c r="F208" s="190">
        <f t="shared" si="27"/>
        <v>42942</v>
      </c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</row>
    <row r="209" spans="6:18" x14ac:dyDescent="0.25">
      <c r="F209" s="190">
        <f t="shared" si="27"/>
        <v>42943</v>
      </c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</row>
    <row r="210" spans="6:18" x14ac:dyDescent="0.25">
      <c r="F210" s="190">
        <f t="shared" si="27"/>
        <v>42944</v>
      </c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</row>
    <row r="211" spans="6:18" x14ac:dyDescent="0.25">
      <c r="F211" s="190">
        <f t="shared" si="27"/>
        <v>42945</v>
      </c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</row>
    <row r="212" spans="6:18" x14ac:dyDescent="0.25">
      <c r="F212" s="190">
        <f t="shared" si="27"/>
        <v>42946</v>
      </c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</row>
    <row r="213" spans="6:18" x14ac:dyDescent="0.25">
      <c r="F213" s="190">
        <f t="shared" si="27"/>
        <v>42947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</row>
    <row r="214" spans="6:18" x14ac:dyDescent="0.25">
      <c r="F214" s="190">
        <f t="shared" si="27"/>
        <v>42948</v>
      </c>
    </row>
    <row r="215" spans="6:18" x14ac:dyDescent="0.25">
      <c r="F215" s="190">
        <f t="shared" si="27"/>
        <v>42949</v>
      </c>
    </row>
    <row r="216" spans="6:18" x14ac:dyDescent="0.25">
      <c r="F216" s="190">
        <f t="shared" si="27"/>
        <v>42950</v>
      </c>
    </row>
    <row r="217" spans="6:18" x14ac:dyDescent="0.25">
      <c r="F217" s="190">
        <f t="shared" si="27"/>
        <v>42951</v>
      </c>
    </row>
    <row r="218" spans="6:18" x14ac:dyDescent="0.25">
      <c r="F218" s="190">
        <f t="shared" si="27"/>
        <v>42952</v>
      </c>
    </row>
    <row r="219" spans="6:18" x14ac:dyDescent="0.25">
      <c r="F219" s="190">
        <f t="shared" si="27"/>
        <v>42953</v>
      </c>
    </row>
    <row r="220" spans="6:18" x14ac:dyDescent="0.25">
      <c r="F220" s="190">
        <f t="shared" si="27"/>
        <v>42954</v>
      </c>
    </row>
    <row r="221" spans="6:18" x14ac:dyDescent="0.25">
      <c r="F221" s="190">
        <f t="shared" si="27"/>
        <v>42955</v>
      </c>
    </row>
    <row r="222" spans="6:18" x14ac:dyDescent="0.25">
      <c r="F222" s="190">
        <f t="shared" si="27"/>
        <v>42956</v>
      </c>
    </row>
    <row r="223" spans="6:18" x14ac:dyDescent="0.25">
      <c r="F223" s="190">
        <f t="shared" si="27"/>
        <v>42957</v>
      </c>
    </row>
    <row r="224" spans="6:18" x14ac:dyDescent="0.25">
      <c r="F224" s="190">
        <f t="shared" si="27"/>
        <v>42958</v>
      </c>
    </row>
    <row r="225" spans="6:6" x14ac:dyDescent="0.25">
      <c r="F225" s="190">
        <f t="shared" si="27"/>
        <v>42959</v>
      </c>
    </row>
    <row r="226" spans="6:6" x14ac:dyDescent="0.25">
      <c r="F226" s="190">
        <f t="shared" si="27"/>
        <v>42960</v>
      </c>
    </row>
    <row r="227" spans="6:6" x14ac:dyDescent="0.25">
      <c r="F227" s="190">
        <f t="shared" si="27"/>
        <v>42961</v>
      </c>
    </row>
    <row r="228" spans="6:6" x14ac:dyDescent="0.25">
      <c r="F228" s="190">
        <f t="shared" si="27"/>
        <v>42962</v>
      </c>
    </row>
    <row r="229" spans="6:6" x14ac:dyDescent="0.25">
      <c r="F229" s="190">
        <f t="shared" si="27"/>
        <v>42963</v>
      </c>
    </row>
    <row r="230" spans="6:6" x14ac:dyDescent="0.25">
      <c r="F230" s="190">
        <f t="shared" si="27"/>
        <v>42964</v>
      </c>
    </row>
    <row r="231" spans="6:6" x14ac:dyDescent="0.25">
      <c r="F231" s="190">
        <f t="shared" si="27"/>
        <v>42965</v>
      </c>
    </row>
    <row r="232" spans="6:6" x14ac:dyDescent="0.25">
      <c r="F232" s="190">
        <f t="shared" si="27"/>
        <v>42966</v>
      </c>
    </row>
    <row r="233" spans="6:6" x14ac:dyDescent="0.25">
      <c r="F233" s="190">
        <f t="shared" si="27"/>
        <v>42967</v>
      </c>
    </row>
    <row r="234" spans="6:6" x14ac:dyDescent="0.25">
      <c r="F234" s="190">
        <f t="shared" si="27"/>
        <v>42968</v>
      </c>
    </row>
    <row r="235" spans="6:6" x14ac:dyDescent="0.25">
      <c r="F235" s="190">
        <f t="shared" si="27"/>
        <v>42969</v>
      </c>
    </row>
    <row r="236" spans="6:6" x14ac:dyDescent="0.25">
      <c r="F236" s="190">
        <f t="shared" si="27"/>
        <v>42970</v>
      </c>
    </row>
    <row r="237" spans="6:6" x14ac:dyDescent="0.25">
      <c r="F237" s="190">
        <f t="shared" si="27"/>
        <v>42971</v>
      </c>
    </row>
    <row r="238" spans="6:6" x14ac:dyDescent="0.25">
      <c r="F238" s="190">
        <f t="shared" si="27"/>
        <v>42972</v>
      </c>
    </row>
    <row r="239" spans="6:6" x14ac:dyDescent="0.25">
      <c r="F239" s="190">
        <f t="shared" si="27"/>
        <v>42973</v>
      </c>
    </row>
    <row r="240" spans="6:6" x14ac:dyDescent="0.25">
      <c r="F240" s="190">
        <f t="shared" si="27"/>
        <v>42974</v>
      </c>
    </row>
    <row r="241" spans="6:6" x14ac:dyDescent="0.25">
      <c r="F241" s="190">
        <f t="shared" si="27"/>
        <v>42975</v>
      </c>
    </row>
    <row r="242" spans="6:6" x14ac:dyDescent="0.25">
      <c r="F242" s="190">
        <f t="shared" si="27"/>
        <v>42976</v>
      </c>
    </row>
    <row r="243" spans="6:6" x14ac:dyDescent="0.25">
      <c r="F243" s="190">
        <f t="shared" si="27"/>
        <v>42977</v>
      </c>
    </row>
    <row r="244" spans="6:6" x14ac:dyDescent="0.25">
      <c r="F244" s="190">
        <f t="shared" si="27"/>
        <v>42978</v>
      </c>
    </row>
    <row r="245" spans="6:6" x14ac:dyDescent="0.25">
      <c r="F245" s="190">
        <f t="shared" si="27"/>
        <v>42979</v>
      </c>
    </row>
    <row r="246" spans="6:6" x14ac:dyDescent="0.25">
      <c r="F246" s="190">
        <f t="shared" si="27"/>
        <v>42980</v>
      </c>
    </row>
    <row r="247" spans="6:6" x14ac:dyDescent="0.25">
      <c r="F247" s="190">
        <f t="shared" si="27"/>
        <v>42981</v>
      </c>
    </row>
    <row r="248" spans="6:6" x14ac:dyDescent="0.25">
      <c r="F248" s="190">
        <f t="shared" si="27"/>
        <v>42982</v>
      </c>
    </row>
    <row r="249" spans="6:6" x14ac:dyDescent="0.25">
      <c r="F249" s="190">
        <f t="shared" si="27"/>
        <v>42983</v>
      </c>
    </row>
    <row r="250" spans="6:6" x14ac:dyDescent="0.25">
      <c r="F250" s="190">
        <f t="shared" si="27"/>
        <v>42984</v>
      </c>
    </row>
    <row r="251" spans="6:6" x14ac:dyDescent="0.25">
      <c r="F251" s="190">
        <f t="shared" si="27"/>
        <v>42985</v>
      </c>
    </row>
    <row r="252" spans="6:6" x14ac:dyDescent="0.25">
      <c r="F252" s="190">
        <f t="shared" si="27"/>
        <v>42986</v>
      </c>
    </row>
    <row r="253" spans="6:6" x14ac:dyDescent="0.25">
      <c r="F253" s="190">
        <f t="shared" si="27"/>
        <v>42987</v>
      </c>
    </row>
    <row r="254" spans="6:6" x14ac:dyDescent="0.25">
      <c r="F254" s="190">
        <f t="shared" si="27"/>
        <v>42988</v>
      </c>
    </row>
    <row r="255" spans="6:6" x14ac:dyDescent="0.25">
      <c r="F255" s="190">
        <f t="shared" si="27"/>
        <v>42989</v>
      </c>
    </row>
    <row r="256" spans="6:6" x14ac:dyDescent="0.25">
      <c r="F256" s="190">
        <f t="shared" si="27"/>
        <v>42990</v>
      </c>
    </row>
    <row r="257" spans="6:6" x14ac:dyDescent="0.25">
      <c r="F257" s="190">
        <f t="shared" si="27"/>
        <v>42991</v>
      </c>
    </row>
    <row r="258" spans="6:6" x14ac:dyDescent="0.25">
      <c r="F258" s="190">
        <f t="shared" si="27"/>
        <v>42992</v>
      </c>
    </row>
    <row r="259" spans="6:6" x14ac:dyDescent="0.25">
      <c r="F259" s="190">
        <f t="shared" si="27"/>
        <v>42993</v>
      </c>
    </row>
    <row r="260" spans="6:6" x14ac:dyDescent="0.25">
      <c r="F260" s="190">
        <f t="shared" ref="F260:F323" si="28">F259+1</f>
        <v>42994</v>
      </c>
    </row>
    <row r="261" spans="6:6" x14ac:dyDescent="0.25">
      <c r="F261" s="190">
        <f t="shared" si="28"/>
        <v>42995</v>
      </c>
    </row>
    <row r="262" spans="6:6" x14ac:dyDescent="0.25">
      <c r="F262" s="190">
        <f t="shared" si="28"/>
        <v>42996</v>
      </c>
    </row>
    <row r="263" spans="6:6" x14ac:dyDescent="0.25">
      <c r="F263" s="190">
        <f t="shared" si="28"/>
        <v>42997</v>
      </c>
    </row>
    <row r="264" spans="6:6" x14ac:dyDescent="0.25">
      <c r="F264" s="190">
        <f t="shared" si="28"/>
        <v>42998</v>
      </c>
    </row>
    <row r="265" spans="6:6" x14ac:dyDescent="0.25">
      <c r="F265" s="190">
        <f t="shared" si="28"/>
        <v>42999</v>
      </c>
    </row>
    <row r="266" spans="6:6" x14ac:dyDescent="0.25">
      <c r="F266" s="190">
        <f t="shared" si="28"/>
        <v>43000</v>
      </c>
    </row>
    <row r="267" spans="6:6" x14ac:dyDescent="0.25">
      <c r="F267" s="190">
        <f t="shared" si="28"/>
        <v>43001</v>
      </c>
    </row>
    <row r="268" spans="6:6" x14ac:dyDescent="0.25">
      <c r="F268" s="190">
        <f t="shared" si="28"/>
        <v>43002</v>
      </c>
    </row>
    <row r="269" spans="6:6" x14ac:dyDescent="0.25">
      <c r="F269" s="190">
        <f t="shared" si="28"/>
        <v>43003</v>
      </c>
    </row>
    <row r="270" spans="6:6" x14ac:dyDescent="0.25">
      <c r="F270" s="190">
        <f t="shared" si="28"/>
        <v>43004</v>
      </c>
    </row>
    <row r="271" spans="6:6" x14ac:dyDescent="0.25">
      <c r="F271" s="190">
        <f t="shared" si="28"/>
        <v>43005</v>
      </c>
    </row>
    <row r="272" spans="6:6" x14ac:dyDescent="0.25">
      <c r="F272" s="190">
        <f t="shared" si="28"/>
        <v>43006</v>
      </c>
    </row>
    <row r="273" spans="6:6" x14ac:dyDescent="0.25">
      <c r="F273" s="190">
        <f t="shared" si="28"/>
        <v>43007</v>
      </c>
    </row>
    <row r="274" spans="6:6" x14ac:dyDescent="0.25">
      <c r="F274" s="190">
        <f t="shared" si="28"/>
        <v>43008</v>
      </c>
    </row>
    <row r="275" spans="6:6" x14ac:dyDescent="0.25">
      <c r="F275" s="190">
        <f t="shared" si="28"/>
        <v>43009</v>
      </c>
    </row>
    <row r="276" spans="6:6" x14ac:dyDescent="0.25">
      <c r="F276" s="190">
        <f t="shared" si="28"/>
        <v>43010</v>
      </c>
    </row>
    <row r="277" spans="6:6" x14ac:dyDescent="0.25">
      <c r="F277" s="190">
        <f t="shared" si="28"/>
        <v>43011</v>
      </c>
    </row>
    <row r="278" spans="6:6" x14ac:dyDescent="0.25">
      <c r="F278" s="190">
        <f t="shared" si="28"/>
        <v>43012</v>
      </c>
    </row>
    <row r="279" spans="6:6" x14ac:dyDescent="0.25">
      <c r="F279" s="190">
        <f t="shared" si="28"/>
        <v>43013</v>
      </c>
    </row>
    <row r="280" spans="6:6" x14ac:dyDescent="0.25">
      <c r="F280" s="190">
        <f t="shared" si="28"/>
        <v>43014</v>
      </c>
    </row>
    <row r="281" spans="6:6" x14ac:dyDescent="0.25">
      <c r="F281" s="190">
        <f t="shared" si="28"/>
        <v>43015</v>
      </c>
    </row>
    <row r="282" spans="6:6" x14ac:dyDescent="0.25">
      <c r="F282" s="190">
        <f t="shared" si="28"/>
        <v>43016</v>
      </c>
    </row>
    <row r="283" spans="6:6" x14ac:dyDescent="0.25">
      <c r="F283" s="190">
        <f t="shared" si="28"/>
        <v>43017</v>
      </c>
    </row>
    <row r="284" spans="6:6" x14ac:dyDescent="0.25">
      <c r="F284" s="190">
        <f t="shared" si="28"/>
        <v>43018</v>
      </c>
    </row>
    <row r="285" spans="6:6" x14ac:dyDescent="0.25">
      <c r="F285" s="190">
        <f t="shared" si="28"/>
        <v>43019</v>
      </c>
    </row>
    <row r="286" spans="6:6" x14ac:dyDescent="0.25">
      <c r="F286" s="190">
        <f t="shared" si="28"/>
        <v>43020</v>
      </c>
    </row>
    <row r="287" spans="6:6" x14ac:dyDescent="0.25">
      <c r="F287" s="190">
        <f t="shared" si="28"/>
        <v>43021</v>
      </c>
    </row>
    <row r="288" spans="6:6" x14ac:dyDescent="0.25">
      <c r="F288" s="190">
        <f t="shared" si="28"/>
        <v>43022</v>
      </c>
    </row>
    <row r="289" spans="6:6" x14ac:dyDescent="0.25">
      <c r="F289" s="190">
        <f t="shared" si="28"/>
        <v>43023</v>
      </c>
    </row>
    <row r="290" spans="6:6" x14ac:dyDescent="0.25">
      <c r="F290" s="190">
        <f t="shared" si="28"/>
        <v>43024</v>
      </c>
    </row>
    <row r="291" spans="6:6" x14ac:dyDescent="0.25">
      <c r="F291" s="190">
        <f t="shared" si="28"/>
        <v>43025</v>
      </c>
    </row>
    <row r="292" spans="6:6" x14ac:dyDescent="0.25">
      <c r="F292" s="190">
        <f t="shared" si="28"/>
        <v>43026</v>
      </c>
    </row>
    <row r="293" spans="6:6" x14ac:dyDescent="0.25">
      <c r="F293" s="190">
        <f t="shared" si="28"/>
        <v>43027</v>
      </c>
    </row>
    <row r="294" spans="6:6" x14ac:dyDescent="0.25">
      <c r="F294" s="190">
        <f t="shared" si="28"/>
        <v>43028</v>
      </c>
    </row>
    <row r="295" spans="6:6" x14ac:dyDescent="0.25">
      <c r="F295" s="190">
        <f t="shared" si="28"/>
        <v>43029</v>
      </c>
    </row>
    <row r="296" spans="6:6" x14ac:dyDescent="0.25">
      <c r="F296" s="190">
        <f t="shared" si="28"/>
        <v>43030</v>
      </c>
    </row>
    <row r="297" spans="6:6" x14ac:dyDescent="0.25">
      <c r="F297" s="190">
        <f t="shared" si="28"/>
        <v>43031</v>
      </c>
    </row>
    <row r="298" spans="6:6" x14ac:dyDescent="0.25">
      <c r="F298" s="190">
        <f t="shared" si="28"/>
        <v>43032</v>
      </c>
    </row>
    <row r="299" spans="6:6" x14ac:dyDescent="0.25">
      <c r="F299" s="190">
        <f t="shared" si="28"/>
        <v>43033</v>
      </c>
    </row>
    <row r="300" spans="6:6" x14ac:dyDescent="0.25">
      <c r="F300" s="190">
        <f t="shared" si="28"/>
        <v>43034</v>
      </c>
    </row>
    <row r="301" spans="6:6" x14ac:dyDescent="0.25">
      <c r="F301" s="190">
        <f t="shared" si="28"/>
        <v>43035</v>
      </c>
    </row>
    <row r="302" spans="6:6" x14ac:dyDescent="0.25">
      <c r="F302" s="190">
        <f t="shared" si="28"/>
        <v>43036</v>
      </c>
    </row>
    <row r="303" spans="6:6" x14ac:dyDescent="0.25">
      <c r="F303" s="190">
        <f t="shared" si="28"/>
        <v>43037</v>
      </c>
    </row>
    <row r="304" spans="6:6" x14ac:dyDescent="0.25">
      <c r="F304" s="190">
        <f t="shared" si="28"/>
        <v>43038</v>
      </c>
    </row>
    <row r="305" spans="6:6" x14ac:dyDescent="0.25">
      <c r="F305" s="190">
        <f t="shared" si="28"/>
        <v>43039</v>
      </c>
    </row>
    <row r="306" spans="6:6" x14ac:dyDescent="0.25">
      <c r="F306" s="190">
        <f t="shared" si="28"/>
        <v>43040</v>
      </c>
    </row>
    <row r="307" spans="6:6" x14ac:dyDescent="0.25">
      <c r="F307" s="190">
        <f t="shared" si="28"/>
        <v>43041</v>
      </c>
    </row>
    <row r="308" spans="6:6" x14ac:dyDescent="0.25">
      <c r="F308" s="190">
        <f t="shared" si="28"/>
        <v>43042</v>
      </c>
    </row>
    <row r="309" spans="6:6" x14ac:dyDescent="0.25">
      <c r="F309" s="190">
        <f t="shared" si="28"/>
        <v>43043</v>
      </c>
    </row>
    <row r="310" spans="6:6" x14ac:dyDescent="0.25">
      <c r="F310" s="190">
        <f t="shared" si="28"/>
        <v>43044</v>
      </c>
    </row>
    <row r="311" spans="6:6" x14ac:dyDescent="0.25">
      <c r="F311" s="190">
        <f t="shared" si="28"/>
        <v>43045</v>
      </c>
    </row>
    <row r="312" spans="6:6" x14ac:dyDescent="0.25">
      <c r="F312" s="190">
        <f t="shared" si="28"/>
        <v>43046</v>
      </c>
    </row>
    <row r="313" spans="6:6" x14ac:dyDescent="0.25">
      <c r="F313" s="190">
        <f t="shared" si="28"/>
        <v>43047</v>
      </c>
    </row>
    <row r="314" spans="6:6" x14ac:dyDescent="0.25">
      <c r="F314" s="190">
        <f t="shared" si="28"/>
        <v>43048</v>
      </c>
    </row>
    <row r="315" spans="6:6" x14ac:dyDescent="0.25">
      <c r="F315" s="190">
        <f t="shared" si="28"/>
        <v>43049</v>
      </c>
    </row>
    <row r="316" spans="6:6" x14ac:dyDescent="0.25">
      <c r="F316" s="190">
        <f t="shared" si="28"/>
        <v>43050</v>
      </c>
    </row>
    <row r="317" spans="6:6" x14ac:dyDescent="0.25">
      <c r="F317" s="190">
        <f t="shared" si="28"/>
        <v>43051</v>
      </c>
    </row>
    <row r="318" spans="6:6" x14ac:dyDescent="0.25">
      <c r="F318" s="190">
        <f t="shared" si="28"/>
        <v>43052</v>
      </c>
    </row>
    <row r="319" spans="6:6" x14ac:dyDescent="0.25">
      <c r="F319" s="190">
        <f t="shared" si="28"/>
        <v>43053</v>
      </c>
    </row>
    <row r="320" spans="6:6" x14ac:dyDescent="0.25">
      <c r="F320" s="190">
        <f t="shared" si="28"/>
        <v>43054</v>
      </c>
    </row>
    <row r="321" spans="6:6" x14ac:dyDescent="0.25">
      <c r="F321" s="190">
        <f t="shared" si="28"/>
        <v>43055</v>
      </c>
    </row>
    <row r="322" spans="6:6" x14ac:dyDescent="0.25">
      <c r="F322" s="190">
        <f t="shared" si="28"/>
        <v>43056</v>
      </c>
    </row>
    <row r="323" spans="6:6" x14ac:dyDescent="0.25">
      <c r="F323" s="190">
        <f t="shared" si="28"/>
        <v>43057</v>
      </c>
    </row>
    <row r="324" spans="6:6" x14ac:dyDescent="0.25">
      <c r="F324" s="190">
        <f t="shared" ref="F324:F367" si="29">F323+1</f>
        <v>43058</v>
      </c>
    </row>
    <row r="325" spans="6:6" x14ac:dyDescent="0.25">
      <c r="F325" s="190">
        <f t="shared" si="29"/>
        <v>43059</v>
      </c>
    </row>
    <row r="326" spans="6:6" x14ac:dyDescent="0.25">
      <c r="F326" s="190">
        <f t="shared" si="29"/>
        <v>43060</v>
      </c>
    </row>
    <row r="327" spans="6:6" x14ac:dyDescent="0.25">
      <c r="F327" s="190">
        <f t="shared" si="29"/>
        <v>43061</v>
      </c>
    </row>
    <row r="328" spans="6:6" x14ac:dyDescent="0.25">
      <c r="F328" s="190">
        <f t="shared" si="29"/>
        <v>43062</v>
      </c>
    </row>
    <row r="329" spans="6:6" x14ac:dyDescent="0.25">
      <c r="F329" s="190">
        <f t="shared" si="29"/>
        <v>43063</v>
      </c>
    </row>
    <row r="330" spans="6:6" x14ac:dyDescent="0.25">
      <c r="F330" s="190">
        <f t="shared" si="29"/>
        <v>43064</v>
      </c>
    </row>
    <row r="331" spans="6:6" x14ac:dyDescent="0.25">
      <c r="F331" s="190">
        <f t="shared" si="29"/>
        <v>43065</v>
      </c>
    </row>
    <row r="332" spans="6:6" x14ac:dyDescent="0.25">
      <c r="F332" s="190">
        <f t="shared" si="29"/>
        <v>43066</v>
      </c>
    </row>
    <row r="333" spans="6:6" x14ac:dyDescent="0.25">
      <c r="F333" s="190">
        <f t="shared" si="29"/>
        <v>43067</v>
      </c>
    </row>
    <row r="334" spans="6:6" x14ac:dyDescent="0.25">
      <c r="F334" s="190">
        <f t="shared" si="29"/>
        <v>43068</v>
      </c>
    </row>
    <row r="335" spans="6:6" x14ac:dyDescent="0.25">
      <c r="F335" s="190">
        <f t="shared" si="29"/>
        <v>43069</v>
      </c>
    </row>
    <row r="336" spans="6:6" x14ac:dyDescent="0.25">
      <c r="F336" s="190">
        <f t="shared" si="29"/>
        <v>43070</v>
      </c>
    </row>
    <row r="337" spans="6:6" x14ac:dyDescent="0.25">
      <c r="F337" s="190">
        <f t="shared" si="29"/>
        <v>43071</v>
      </c>
    </row>
    <row r="338" spans="6:6" x14ac:dyDescent="0.25">
      <c r="F338" s="190">
        <f t="shared" si="29"/>
        <v>43072</v>
      </c>
    </row>
    <row r="339" spans="6:6" x14ac:dyDescent="0.25">
      <c r="F339" s="190">
        <f t="shared" si="29"/>
        <v>43073</v>
      </c>
    </row>
    <row r="340" spans="6:6" x14ac:dyDescent="0.25">
      <c r="F340" s="190">
        <f t="shared" si="29"/>
        <v>43074</v>
      </c>
    </row>
    <row r="341" spans="6:6" x14ac:dyDescent="0.25">
      <c r="F341" s="190">
        <f t="shared" si="29"/>
        <v>43075</v>
      </c>
    </row>
    <row r="342" spans="6:6" x14ac:dyDescent="0.25">
      <c r="F342" s="190">
        <f t="shared" si="29"/>
        <v>43076</v>
      </c>
    </row>
    <row r="343" spans="6:6" x14ac:dyDescent="0.25">
      <c r="F343" s="190">
        <f t="shared" si="29"/>
        <v>43077</v>
      </c>
    </row>
    <row r="344" spans="6:6" x14ac:dyDescent="0.25">
      <c r="F344" s="190">
        <f t="shared" si="29"/>
        <v>43078</v>
      </c>
    </row>
    <row r="345" spans="6:6" x14ac:dyDescent="0.25">
      <c r="F345" s="190">
        <f t="shared" si="29"/>
        <v>43079</v>
      </c>
    </row>
    <row r="346" spans="6:6" x14ac:dyDescent="0.25">
      <c r="F346" s="190">
        <f t="shared" si="29"/>
        <v>43080</v>
      </c>
    </row>
    <row r="347" spans="6:6" x14ac:dyDescent="0.25">
      <c r="F347" s="190">
        <f t="shared" si="29"/>
        <v>43081</v>
      </c>
    </row>
    <row r="348" spans="6:6" x14ac:dyDescent="0.25">
      <c r="F348" s="190">
        <f t="shared" si="29"/>
        <v>43082</v>
      </c>
    </row>
    <row r="349" spans="6:6" x14ac:dyDescent="0.25">
      <c r="F349" s="190">
        <f t="shared" si="29"/>
        <v>43083</v>
      </c>
    </row>
    <row r="350" spans="6:6" x14ac:dyDescent="0.25">
      <c r="F350" s="190">
        <f t="shared" si="29"/>
        <v>43084</v>
      </c>
    </row>
    <row r="351" spans="6:6" x14ac:dyDescent="0.25">
      <c r="F351" s="190">
        <f t="shared" si="29"/>
        <v>43085</v>
      </c>
    </row>
    <row r="352" spans="6:6" x14ac:dyDescent="0.25">
      <c r="F352" s="190">
        <f t="shared" si="29"/>
        <v>43086</v>
      </c>
    </row>
    <row r="353" spans="6:6" x14ac:dyDescent="0.25">
      <c r="F353" s="190">
        <f t="shared" si="29"/>
        <v>43087</v>
      </c>
    </row>
    <row r="354" spans="6:6" x14ac:dyDescent="0.25">
      <c r="F354" s="190">
        <f t="shared" si="29"/>
        <v>43088</v>
      </c>
    </row>
    <row r="355" spans="6:6" x14ac:dyDescent="0.25">
      <c r="F355" s="190">
        <f t="shared" si="29"/>
        <v>43089</v>
      </c>
    </row>
    <row r="356" spans="6:6" x14ac:dyDescent="0.25">
      <c r="F356" s="190">
        <f t="shared" si="29"/>
        <v>43090</v>
      </c>
    </row>
    <row r="357" spans="6:6" x14ac:dyDescent="0.25">
      <c r="F357" s="190">
        <f t="shared" si="29"/>
        <v>43091</v>
      </c>
    </row>
    <row r="358" spans="6:6" x14ac:dyDescent="0.25">
      <c r="F358" s="190">
        <f t="shared" si="29"/>
        <v>43092</v>
      </c>
    </row>
    <row r="359" spans="6:6" x14ac:dyDescent="0.25">
      <c r="F359" s="190">
        <f t="shared" si="29"/>
        <v>43093</v>
      </c>
    </row>
    <row r="360" spans="6:6" x14ac:dyDescent="0.25">
      <c r="F360" s="190">
        <f t="shared" si="29"/>
        <v>43094</v>
      </c>
    </row>
    <row r="361" spans="6:6" x14ac:dyDescent="0.25">
      <c r="F361" s="190">
        <f t="shared" si="29"/>
        <v>43095</v>
      </c>
    </row>
    <row r="362" spans="6:6" x14ac:dyDescent="0.25">
      <c r="F362" s="190">
        <f t="shared" si="29"/>
        <v>43096</v>
      </c>
    </row>
    <row r="363" spans="6:6" x14ac:dyDescent="0.25">
      <c r="F363" s="190">
        <f t="shared" si="29"/>
        <v>43097</v>
      </c>
    </row>
    <row r="364" spans="6:6" x14ac:dyDescent="0.25">
      <c r="F364" s="190">
        <f t="shared" si="29"/>
        <v>43098</v>
      </c>
    </row>
    <row r="365" spans="6:6" x14ac:dyDescent="0.25">
      <c r="F365" s="190">
        <f t="shared" si="29"/>
        <v>43099</v>
      </c>
    </row>
    <row r="366" spans="6:6" x14ac:dyDescent="0.25">
      <c r="F366" s="190">
        <f t="shared" si="29"/>
        <v>43100</v>
      </c>
    </row>
    <row r="367" spans="6:6" x14ac:dyDescent="0.25">
      <c r="F367" s="190">
        <f t="shared" si="29"/>
        <v>43101</v>
      </c>
    </row>
    <row r="371" spans="6:6" x14ac:dyDescent="0.25">
      <c r="F371" s="194"/>
    </row>
    <row r="372" spans="6:6" x14ac:dyDescent="0.25">
      <c r="F372" s="194"/>
    </row>
    <row r="373" spans="6:6" x14ac:dyDescent="0.25">
      <c r="F373" s="194"/>
    </row>
    <row r="374" spans="6:6" x14ac:dyDescent="0.25">
      <c r="F374" s="194"/>
    </row>
    <row r="375" spans="6:6" x14ac:dyDescent="0.25">
      <c r="F375" s="194"/>
    </row>
  </sheetData>
  <sheetProtection password="8205" sheet="1" objects="1" scenarios="1" selectLockedCells="1"/>
  <phoneticPr fontId="3" type="noConversion"/>
  <conditionalFormatting sqref="C11:D11">
    <cfRule type="expression" dxfId="8" priority="1" stopIfTrue="1">
      <formula>($A10=1)</formula>
    </cfRule>
  </conditionalFormatting>
  <conditionalFormatting sqref="C10:D10">
    <cfRule type="expression" dxfId="7" priority="2" stopIfTrue="1">
      <formula>($A10=1)</formula>
    </cfRule>
  </conditionalFormatting>
  <conditionalFormatting sqref="C12:D12">
    <cfRule type="expression" dxfId="6" priority="3" stopIfTrue="1">
      <formula>($A10=1)</formula>
    </cfRule>
  </conditionalFormatting>
  <conditionalFormatting sqref="C13:D13">
    <cfRule type="expression" dxfId="5" priority="4" stopIfTrue="1">
      <formula>($A10=1)</formula>
    </cfRule>
  </conditionalFormatting>
  <conditionalFormatting sqref="C14:D14">
    <cfRule type="expression" dxfId="4" priority="5" stopIfTrue="1">
      <formula>($A10=1)</formula>
    </cfRule>
  </conditionalFormatting>
  <conditionalFormatting sqref="C15:D15">
    <cfRule type="expression" dxfId="3" priority="6" stopIfTrue="1">
      <formula>($A10=1)</formula>
    </cfRule>
  </conditionalFormatting>
  <conditionalFormatting sqref="C16:D16">
    <cfRule type="expression" dxfId="2" priority="7" stopIfTrue="1">
      <formula>($A10=1)</formula>
    </cfRule>
  </conditionalFormatting>
  <conditionalFormatting sqref="C17:D17">
    <cfRule type="expression" dxfId="1" priority="8" stopIfTrue="1">
      <formula>($A10=1)</formula>
    </cfRule>
  </conditionalFormatting>
  <conditionalFormatting sqref="D18">
    <cfRule type="expression" dxfId="0" priority="9" stopIfTrue="1">
      <formula>($A10=1)</formula>
    </cfRule>
  </conditionalFormatting>
  <hyperlinks>
    <hyperlink ref="C4" r:id="rId1"/>
  </hyperlinks>
  <pageMargins left="0.78740157499999996" right="0.44" top="0.984251969" bottom="0.984251969" header="0.4921259845" footer="0.4921259845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tabColor indexed="45"/>
    <pageSetUpPr autoPageBreaks="0"/>
  </sheetPr>
  <dimension ref="A1:K71"/>
  <sheetViews>
    <sheetView showGridLines="0" showZeros="0" tabSelected="1" showOutlineSymbols="0" zoomScale="85" zoomScaleNormal="85" workbookViewId="0">
      <pane ySplit="2" topLeftCell="A3" activePane="bottomLeft" state="frozen"/>
      <selection pane="bottomLeft" activeCell="C27" sqref="C27"/>
    </sheetView>
  </sheetViews>
  <sheetFormatPr baseColWidth="10" defaultColWidth="11.44140625" defaultRowHeight="13.2" x14ac:dyDescent="0.25"/>
  <cols>
    <col min="1" max="1" width="11.33203125" style="37" customWidth="1"/>
    <col min="2" max="2" width="3.88671875" style="38" customWidth="1"/>
    <col min="3" max="3" width="4.6640625" style="38" customWidth="1"/>
    <col min="4" max="4" width="26" style="35" customWidth="1"/>
    <col min="5" max="6" width="4.6640625" style="38" customWidth="1"/>
    <col min="7" max="8" width="11.6640625" style="39" customWidth="1"/>
    <col min="9" max="9" width="11.88671875" style="35" customWidth="1"/>
    <col min="10" max="10" width="11.6640625" style="35" customWidth="1"/>
    <col min="11" max="11" width="84.77734375" style="35" customWidth="1"/>
    <col min="12" max="16384" width="11.44140625" style="35"/>
  </cols>
  <sheetData>
    <row r="1" spans="1:11" ht="21" customHeight="1" thickBot="1" x14ac:dyDescent="0.3">
      <c r="A1" s="271">
        <v>2017</v>
      </c>
      <c r="B1" s="310" t="s">
        <v>149</v>
      </c>
      <c r="H1" s="309" t="str">
        <f>IF(Ferien!C7&lt;&gt;Feiertage!A1,"Bitte die Ferientermine im Arbeitsblatt ´Ferien´ anpassen!","")</f>
        <v/>
      </c>
    </row>
    <row r="2" spans="1:11" s="32" customFormat="1" ht="51.75" customHeight="1" thickBot="1" x14ac:dyDescent="0.3">
      <c r="A2" s="256" t="s">
        <v>160</v>
      </c>
      <c r="B2" s="261" t="s">
        <v>102</v>
      </c>
      <c r="C2" s="246" t="s">
        <v>0</v>
      </c>
      <c r="D2" s="31" t="s">
        <v>1</v>
      </c>
      <c r="E2" s="248" t="s">
        <v>150</v>
      </c>
      <c r="F2" s="248" t="s">
        <v>78</v>
      </c>
      <c r="G2" s="240" t="s">
        <v>152</v>
      </c>
      <c r="H2" s="269" t="s">
        <v>161</v>
      </c>
      <c r="I2" s="240" t="s">
        <v>153</v>
      </c>
      <c r="J2" s="240" t="s">
        <v>154</v>
      </c>
      <c r="K2" s="348" t="s">
        <v>101</v>
      </c>
    </row>
    <row r="3" spans="1:11" s="32" customFormat="1" ht="14.1" customHeight="1" thickTop="1" x14ac:dyDescent="0.25">
      <c r="A3" s="251">
        <f>A1</f>
        <v>2017</v>
      </c>
      <c r="B3" s="260" t="str">
        <f>IF((MOD($A$1,4)=0)-(MOD($A$1,100)=0)+(MOD($A$1,400)=0)=0,"","x")</f>
        <v/>
      </c>
      <c r="C3" s="357" t="s">
        <v>3</v>
      </c>
      <c r="D3" s="358" t="s">
        <v>4</v>
      </c>
      <c r="E3" s="249"/>
      <c r="F3" s="249"/>
      <c r="G3" s="139">
        <f>DATE($A$1,1,1)</f>
        <v>42736</v>
      </c>
      <c r="H3" s="247">
        <f t="shared" ref="H3:H22" si="0">IF(C3="x",G3,"")</f>
        <v>42736</v>
      </c>
      <c r="I3" s="140">
        <f>IF(G3="","",WEEKDAY(G3))</f>
        <v>1</v>
      </c>
      <c r="J3" s="345" t="s">
        <v>1</v>
      </c>
      <c r="K3" s="350" t="s">
        <v>241</v>
      </c>
    </row>
    <row r="4" spans="1:11" s="32" customFormat="1" ht="14.1" customHeight="1" x14ac:dyDescent="0.25">
      <c r="A4" s="236"/>
      <c r="B4" s="257"/>
      <c r="C4" s="142" t="s">
        <v>3</v>
      </c>
      <c r="D4" s="253" t="s">
        <v>5</v>
      </c>
      <c r="E4" s="250"/>
      <c r="F4" s="250"/>
      <c r="G4" s="33">
        <f>DATE($A$1,1,6)</f>
        <v>42741</v>
      </c>
      <c r="H4" s="33">
        <f t="shared" si="0"/>
        <v>42741</v>
      </c>
      <c r="I4" s="34">
        <f t="shared" ref="I4:I36" si="1">IF(G4="","",WEEKDAY(G4))</f>
        <v>6</v>
      </c>
      <c r="J4" s="346" t="s">
        <v>1</v>
      </c>
      <c r="K4" s="350" t="s">
        <v>241</v>
      </c>
    </row>
    <row r="5" spans="1:11" s="32" customFormat="1" ht="14.1" customHeight="1" x14ac:dyDescent="0.25">
      <c r="A5" s="236"/>
      <c r="B5" s="257"/>
      <c r="C5" s="351"/>
      <c r="D5" s="352" t="s">
        <v>242</v>
      </c>
      <c r="E5" s="250"/>
      <c r="F5" s="250"/>
      <c r="G5" s="33">
        <f>DATE($A$1,3,19)</f>
        <v>42813</v>
      </c>
      <c r="H5" s="33" t="str">
        <f t="shared" si="0"/>
        <v/>
      </c>
      <c r="I5" s="34">
        <f t="shared" si="1"/>
        <v>1</v>
      </c>
      <c r="J5" s="354" t="s">
        <v>1</v>
      </c>
      <c r="K5" s="353" t="s">
        <v>243</v>
      </c>
    </row>
    <row r="6" spans="1:11" s="32" customFormat="1" ht="14.1" customHeight="1" x14ac:dyDescent="0.25">
      <c r="A6" s="236"/>
      <c r="B6" s="257"/>
      <c r="C6" s="351"/>
      <c r="D6" s="352" t="s">
        <v>6</v>
      </c>
      <c r="E6" s="250"/>
      <c r="F6" s="250"/>
      <c r="G6" s="33">
        <f>G7-2</f>
        <v>42839</v>
      </c>
      <c r="H6" s="33" t="str">
        <f t="shared" si="0"/>
        <v/>
      </c>
      <c r="I6" s="34">
        <f t="shared" si="1"/>
        <v>6</v>
      </c>
      <c r="J6" s="346" t="s">
        <v>1</v>
      </c>
      <c r="K6" s="353" t="s">
        <v>244</v>
      </c>
    </row>
    <row r="7" spans="1:11" s="32" customFormat="1" ht="14.1" customHeight="1" x14ac:dyDescent="0.25">
      <c r="A7" s="238"/>
      <c r="B7" s="258"/>
      <c r="C7" s="254"/>
      <c r="D7" s="253" t="s">
        <v>7</v>
      </c>
      <c r="E7" s="250"/>
      <c r="F7" s="250"/>
      <c r="G7" s="33">
        <f>DOLLAR((DAY(MINUTE($A$1/38)/2+55)&amp;".4."&amp;$A$1)/7,)*7-6</f>
        <v>42841</v>
      </c>
      <c r="H7" s="255" t="str">
        <f t="shared" si="0"/>
        <v/>
      </c>
      <c r="I7" s="34">
        <f t="shared" si="1"/>
        <v>1</v>
      </c>
      <c r="J7" s="346" t="s">
        <v>1</v>
      </c>
      <c r="K7" s="350" t="s">
        <v>241</v>
      </c>
    </row>
    <row r="8" spans="1:11" s="32" customFormat="1" ht="14.1" customHeight="1" x14ac:dyDescent="0.25">
      <c r="A8" s="238"/>
      <c r="B8" s="258"/>
      <c r="C8" s="142" t="s">
        <v>3</v>
      </c>
      <c r="D8" s="253" t="s">
        <v>8</v>
      </c>
      <c r="E8" s="250"/>
      <c r="F8" s="250"/>
      <c r="G8" s="33">
        <f>G7+1</f>
        <v>42842</v>
      </c>
      <c r="H8" s="33">
        <f t="shared" si="0"/>
        <v>42842</v>
      </c>
      <c r="I8" s="34">
        <f t="shared" si="1"/>
        <v>2</v>
      </c>
      <c r="J8" s="346" t="s">
        <v>1</v>
      </c>
      <c r="K8" s="350" t="s">
        <v>241</v>
      </c>
    </row>
    <row r="9" spans="1:11" s="32" customFormat="1" ht="14.1" customHeight="1" x14ac:dyDescent="0.25">
      <c r="A9" s="238"/>
      <c r="B9" s="258"/>
      <c r="C9" s="142" t="s">
        <v>3</v>
      </c>
      <c r="D9" s="344" t="s">
        <v>237</v>
      </c>
      <c r="E9" s="250"/>
      <c r="F9" s="250"/>
      <c r="G9" s="33">
        <f>DATE($A$1,5,1)</f>
        <v>42856</v>
      </c>
      <c r="H9" s="33">
        <f t="shared" si="0"/>
        <v>42856</v>
      </c>
      <c r="I9" s="34">
        <f t="shared" si="1"/>
        <v>2</v>
      </c>
      <c r="J9" s="346" t="s">
        <v>1</v>
      </c>
      <c r="K9" s="350" t="s">
        <v>241</v>
      </c>
    </row>
    <row r="10" spans="1:11" s="32" customFormat="1" ht="13.8" customHeight="1" x14ac:dyDescent="0.25">
      <c r="A10" s="236"/>
      <c r="B10" s="257"/>
      <c r="C10" s="351"/>
      <c r="D10" s="352" t="s">
        <v>248</v>
      </c>
      <c r="E10" s="250"/>
      <c r="F10" s="250"/>
      <c r="G10" s="33">
        <f>DATE($A$1,5,4)</f>
        <v>42859</v>
      </c>
      <c r="H10" s="33" t="str">
        <f t="shared" ref="H10" si="2">IF(C10="x",G10,"")</f>
        <v/>
      </c>
      <c r="I10" s="34">
        <f t="shared" ref="I10" si="3">IF(G10="","",WEEKDAY(G10))</f>
        <v>5</v>
      </c>
      <c r="J10" s="354" t="s">
        <v>1</v>
      </c>
      <c r="K10" s="353" t="s">
        <v>245</v>
      </c>
    </row>
    <row r="11" spans="1:11" s="32" customFormat="1" ht="14.1" customHeight="1" x14ac:dyDescent="0.25">
      <c r="A11" s="238"/>
      <c r="B11" s="258"/>
      <c r="C11" s="142" t="s">
        <v>3</v>
      </c>
      <c r="D11" s="253" t="s">
        <v>9</v>
      </c>
      <c r="E11" s="250"/>
      <c r="F11" s="250"/>
      <c r="G11" s="33">
        <f>G7+39</f>
        <v>42880</v>
      </c>
      <c r="H11" s="33">
        <f t="shared" si="0"/>
        <v>42880</v>
      </c>
      <c r="I11" s="34">
        <f t="shared" si="1"/>
        <v>5</v>
      </c>
      <c r="J11" s="346" t="s">
        <v>1</v>
      </c>
      <c r="K11" s="350" t="s">
        <v>241</v>
      </c>
    </row>
    <row r="12" spans="1:11" s="32" customFormat="1" ht="14.1" customHeight="1" x14ac:dyDescent="0.25">
      <c r="A12" s="238"/>
      <c r="B12" s="258"/>
      <c r="C12" s="254"/>
      <c r="D12" s="253" t="s">
        <v>148</v>
      </c>
      <c r="E12" s="250"/>
      <c r="F12" s="250"/>
      <c r="G12" s="33">
        <f>G7+49</f>
        <v>42890</v>
      </c>
      <c r="H12" s="255" t="str">
        <f t="shared" si="0"/>
        <v/>
      </c>
      <c r="I12" s="34">
        <f t="shared" si="1"/>
        <v>1</v>
      </c>
      <c r="J12" s="346" t="s">
        <v>1</v>
      </c>
      <c r="K12" s="350" t="s">
        <v>241</v>
      </c>
    </row>
    <row r="13" spans="1:11" s="32" customFormat="1" ht="14.1" customHeight="1" x14ac:dyDescent="0.25">
      <c r="A13" s="238"/>
      <c r="B13" s="258"/>
      <c r="C13" s="142" t="s">
        <v>3</v>
      </c>
      <c r="D13" s="253" t="s">
        <v>10</v>
      </c>
      <c r="E13" s="250"/>
      <c r="F13" s="250"/>
      <c r="G13" s="33">
        <f>G7+50</f>
        <v>42891</v>
      </c>
      <c r="H13" s="33">
        <f t="shared" si="0"/>
        <v>42891</v>
      </c>
      <c r="I13" s="34">
        <f t="shared" si="1"/>
        <v>2</v>
      </c>
      <c r="J13" s="346" t="s">
        <v>1</v>
      </c>
      <c r="K13" s="350" t="s">
        <v>241</v>
      </c>
    </row>
    <row r="14" spans="1:11" s="32" customFormat="1" ht="14.1" customHeight="1" x14ac:dyDescent="0.25">
      <c r="A14" s="238"/>
      <c r="B14" s="258"/>
      <c r="C14" s="142" t="s">
        <v>3</v>
      </c>
      <c r="D14" s="253" t="s">
        <v>11</v>
      </c>
      <c r="E14" s="250"/>
      <c r="F14" s="250"/>
      <c r="G14" s="33">
        <f>G7+60</f>
        <v>42901</v>
      </c>
      <c r="H14" s="33">
        <f t="shared" si="0"/>
        <v>42901</v>
      </c>
      <c r="I14" s="34">
        <f t="shared" si="1"/>
        <v>5</v>
      </c>
      <c r="J14" s="346" t="s">
        <v>1</v>
      </c>
      <c r="K14" s="350" t="s">
        <v>241</v>
      </c>
    </row>
    <row r="15" spans="1:11" s="32" customFormat="1" ht="14.1" customHeight="1" x14ac:dyDescent="0.25">
      <c r="A15" s="238"/>
      <c r="B15" s="258"/>
      <c r="C15" s="142" t="s">
        <v>3</v>
      </c>
      <c r="D15" s="253" t="s">
        <v>12</v>
      </c>
      <c r="E15" s="250"/>
      <c r="F15" s="250"/>
      <c r="G15" s="33">
        <f>DATE($A$1,8,15)</f>
        <v>42962</v>
      </c>
      <c r="H15" s="33">
        <f t="shared" si="0"/>
        <v>42962</v>
      </c>
      <c r="I15" s="34">
        <f t="shared" si="1"/>
        <v>3</v>
      </c>
      <c r="J15" s="346" t="s">
        <v>1</v>
      </c>
      <c r="K15" s="350" t="s">
        <v>241</v>
      </c>
    </row>
    <row r="16" spans="1:11" s="32" customFormat="1" ht="13.8" customHeight="1" x14ac:dyDescent="0.25">
      <c r="A16" s="236"/>
      <c r="B16" s="257"/>
      <c r="C16" s="351"/>
      <c r="D16" s="352" t="s">
        <v>247</v>
      </c>
      <c r="E16" s="250"/>
      <c r="F16" s="250"/>
      <c r="G16" s="33">
        <f>DATE($A$1,9,24)</f>
        <v>43002</v>
      </c>
      <c r="H16" s="33" t="str">
        <f t="shared" si="0"/>
        <v/>
      </c>
      <c r="I16" s="34">
        <f t="shared" si="1"/>
        <v>1</v>
      </c>
      <c r="J16" s="354" t="s">
        <v>1</v>
      </c>
      <c r="K16" s="353" t="s">
        <v>246</v>
      </c>
    </row>
    <row r="17" spans="1:11" s="32" customFormat="1" ht="13.8" customHeight="1" x14ac:dyDescent="0.25">
      <c r="A17" s="236"/>
      <c r="B17" s="257"/>
      <c r="C17" s="351"/>
      <c r="D17" s="352" t="s">
        <v>249</v>
      </c>
      <c r="E17" s="250"/>
      <c r="F17" s="250"/>
      <c r="G17" s="33">
        <f>DATE($A$1,10,10)</f>
        <v>43018</v>
      </c>
      <c r="H17" s="33" t="str">
        <f t="shared" ref="H17" si="4">IF(C17="x",G17,"")</f>
        <v/>
      </c>
      <c r="I17" s="34">
        <f t="shared" ref="I17" si="5">IF(G17="","",WEEKDAY(G17))</f>
        <v>3</v>
      </c>
      <c r="J17" s="354" t="s">
        <v>1</v>
      </c>
      <c r="K17" s="353" t="s">
        <v>243</v>
      </c>
    </row>
    <row r="18" spans="1:11" s="32" customFormat="1" ht="14.1" customHeight="1" x14ac:dyDescent="0.25">
      <c r="A18" s="236"/>
      <c r="B18" s="257"/>
      <c r="C18" s="142" t="s">
        <v>3</v>
      </c>
      <c r="D18" s="344" t="s">
        <v>236</v>
      </c>
      <c r="E18" s="250"/>
      <c r="F18" s="250"/>
      <c r="G18" s="33">
        <f>DATE($A$1,10,26)</f>
        <v>43034</v>
      </c>
      <c r="H18" s="33">
        <f t="shared" si="0"/>
        <v>43034</v>
      </c>
      <c r="I18" s="34">
        <f t="shared" si="1"/>
        <v>5</v>
      </c>
      <c r="J18" s="346" t="s">
        <v>1</v>
      </c>
      <c r="K18" s="350" t="s">
        <v>241</v>
      </c>
    </row>
    <row r="19" spans="1:11" s="32" customFormat="1" ht="14.1" customHeight="1" x14ac:dyDescent="0.25">
      <c r="A19" s="236"/>
      <c r="B19" s="257"/>
      <c r="C19" s="142" t="s">
        <v>3</v>
      </c>
      <c r="D19" s="344" t="s">
        <v>13</v>
      </c>
      <c r="E19" s="250"/>
      <c r="F19" s="250"/>
      <c r="G19" s="33">
        <f>DATE($A$1,11,1)</f>
        <v>43040</v>
      </c>
      <c r="H19" s="33">
        <f t="shared" si="0"/>
        <v>43040</v>
      </c>
      <c r="I19" s="34">
        <f t="shared" si="1"/>
        <v>4</v>
      </c>
      <c r="J19" s="346" t="s">
        <v>1</v>
      </c>
      <c r="K19" s="350" t="s">
        <v>241</v>
      </c>
    </row>
    <row r="20" spans="1:11" s="32" customFormat="1" ht="13.8" customHeight="1" x14ac:dyDescent="0.25">
      <c r="A20" s="236"/>
      <c r="B20" s="257"/>
      <c r="C20" s="351"/>
      <c r="D20" s="352" t="s">
        <v>250</v>
      </c>
      <c r="E20" s="250"/>
      <c r="F20" s="250"/>
      <c r="G20" s="33">
        <f>DATE($A$1,11,11)</f>
        <v>43050</v>
      </c>
      <c r="H20" s="33" t="str">
        <f t="shared" ref="H20:H21" si="6">IF(C20="x",G20,"")</f>
        <v/>
      </c>
      <c r="I20" s="34">
        <f t="shared" ref="I20:I21" si="7">IF(G20="","",WEEKDAY(G20))</f>
        <v>7</v>
      </c>
      <c r="J20" s="354" t="s">
        <v>1</v>
      </c>
      <c r="K20" s="353" t="s">
        <v>252</v>
      </c>
    </row>
    <row r="21" spans="1:11" s="32" customFormat="1" ht="13.8" customHeight="1" x14ac:dyDescent="0.25">
      <c r="A21" s="236"/>
      <c r="B21" s="257"/>
      <c r="C21" s="351"/>
      <c r="D21" s="352" t="s">
        <v>251</v>
      </c>
      <c r="E21" s="250"/>
      <c r="F21" s="250"/>
      <c r="G21" s="33">
        <f>DATE($A$1,11,15)</f>
        <v>43054</v>
      </c>
      <c r="H21" s="33" t="str">
        <f t="shared" si="6"/>
        <v/>
      </c>
      <c r="I21" s="34">
        <f t="shared" si="7"/>
        <v>4</v>
      </c>
      <c r="J21" s="354" t="s">
        <v>1</v>
      </c>
      <c r="K21" s="353" t="s">
        <v>253</v>
      </c>
    </row>
    <row r="22" spans="1:11" s="32" customFormat="1" ht="14.1" customHeight="1" x14ac:dyDescent="0.25">
      <c r="A22" s="236"/>
      <c r="B22" s="257"/>
      <c r="C22" s="142" t="s">
        <v>3</v>
      </c>
      <c r="D22" s="344" t="s">
        <v>238</v>
      </c>
      <c r="E22" s="250"/>
      <c r="F22" s="250"/>
      <c r="G22" s="33">
        <f>G23-11</f>
        <v>43061</v>
      </c>
      <c r="H22" s="33">
        <f t="shared" si="0"/>
        <v>43061</v>
      </c>
      <c r="I22" s="34">
        <f t="shared" si="1"/>
        <v>4</v>
      </c>
      <c r="J22" s="347" t="s">
        <v>1</v>
      </c>
      <c r="K22" s="350" t="s">
        <v>241</v>
      </c>
    </row>
    <row r="23" spans="1:11" s="32" customFormat="1" ht="14.1" customHeight="1" x14ac:dyDescent="0.25">
      <c r="A23" s="236"/>
      <c r="B23" s="257"/>
      <c r="C23" s="270"/>
      <c r="D23" s="232" t="s">
        <v>156</v>
      </c>
      <c r="E23" s="250"/>
      <c r="F23" s="250"/>
      <c r="G23" s="33">
        <f>DATE($A$1,12,25)-WEEKDAY(DATE($A$1,12,25),2)-21</f>
        <v>43072</v>
      </c>
      <c r="H23" s="255"/>
      <c r="I23" s="34">
        <f t="shared" si="1"/>
        <v>1</v>
      </c>
      <c r="J23" s="347" t="s">
        <v>1</v>
      </c>
      <c r="K23" s="350" t="s">
        <v>241</v>
      </c>
    </row>
    <row r="24" spans="1:11" s="32" customFormat="1" ht="14.1" customHeight="1" x14ac:dyDescent="0.25">
      <c r="A24" s="236"/>
      <c r="B24" s="257"/>
      <c r="C24" s="270"/>
      <c r="D24" s="232" t="s">
        <v>157</v>
      </c>
      <c r="E24" s="250"/>
      <c r="F24" s="250"/>
      <c r="G24" s="33">
        <f>G23+7</f>
        <v>43079</v>
      </c>
      <c r="H24" s="255"/>
      <c r="I24" s="34">
        <f t="shared" si="1"/>
        <v>1</v>
      </c>
      <c r="J24" s="347" t="s">
        <v>1</v>
      </c>
      <c r="K24" s="350" t="s">
        <v>241</v>
      </c>
    </row>
    <row r="25" spans="1:11" s="32" customFormat="1" ht="14.1" customHeight="1" x14ac:dyDescent="0.25">
      <c r="A25" s="236"/>
      <c r="B25" s="257"/>
      <c r="C25" s="270"/>
      <c r="D25" s="232" t="s">
        <v>158</v>
      </c>
      <c r="E25" s="250"/>
      <c r="F25" s="250"/>
      <c r="G25" s="33">
        <f>G23+14</f>
        <v>43086</v>
      </c>
      <c r="H25" s="255"/>
      <c r="I25" s="34">
        <f t="shared" si="1"/>
        <v>1</v>
      </c>
      <c r="J25" s="347" t="s">
        <v>1</v>
      </c>
      <c r="K25" s="350" t="s">
        <v>241</v>
      </c>
    </row>
    <row r="26" spans="1:11" s="32" customFormat="1" ht="14.1" customHeight="1" x14ac:dyDescent="0.25">
      <c r="A26" s="236"/>
      <c r="B26" s="257"/>
      <c r="C26" s="270"/>
      <c r="D26" s="232" t="s">
        <v>159</v>
      </c>
      <c r="E26" s="250"/>
      <c r="F26" s="250"/>
      <c r="G26" s="33">
        <f>G23+21</f>
        <v>43093</v>
      </c>
      <c r="H26" s="255"/>
      <c r="I26" s="34">
        <f t="shared" si="1"/>
        <v>1</v>
      </c>
      <c r="J26" s="347" t="s">
        <v>1</v>
      </c>
      <c r="K26" s="350" t="s">
        <v>241</v>
      </c>
    </row>
    <row r="27" spans="1:11" s="32" customFormat="1" ht="14.1" customHeight="1" x14ac:dyDescent="0.25">
      <c r="A27" s="236"/>
      <c r="B27" s="257"/>
      <c r="C27" s="52"/>
      <c r="D27" s="36" t="s">
        <v>14</v>
      </c>
      <c r="E27" s="250"/>
      <c r="F27" s="250"/>
      <c r="G27" s="33">
        <f>DATE($A$1,12,24)</f>
        <v>43093</v>
      </c>
      <c r="H27" s="33" t="str">
        <f t="shared" ref="H27:H56" si="8">IF(C27="x",G27,"")</f>
        <v/>
      </c>
      <c r="I27" s="34">
        <f t="shared" si="1"/>
        <v>1</v>
      </c>
      <c r="J27" s="346" t="s">
        <v>155</v>
      </c>
      <c r="K27" s="350" t="s">
        <v>241</v>
      </c>
    </row>
    <row r="28" spans="1:11" s="32" customFormat="1" ht="14.1" customHeight="1" x14ac:dyDescent="0.25">
      <c r="A28" s="236"/>
      <c r="B28" s="257"/>
      <c r="C28" s="142" t="s">
        <v>3</v>
      </c>
      <c r="D28" s="344" t="s">
        <v>239</v>
      </c>
      <c r="E28" s="250"/>
      <c r="F28" s="250"/>
      <c r="G28" s="33">
        <f>DATE($A$1,12,25)</f>
        <v>43094</v>
      </c>
      <c r="H28" s="33">
        <f t="shared" si="8"/>
        <v>43094</v>
      </c>
      <c r="I28" s="34">
        <f t="shared" si="1"/>
        <v>2</v>
      </c>
      <c r="J28" s="346" t="s">
        <v>1</v>
      </c>
      <c r="K28" s="350" t="s">
        <v>241</v>
      </c>
    </row>
    <row r="29" spans="1:11" s="32" customFormat="1" ht="14.1" customHeight="1" x14ac:dyDescent="0.25">
      <c r="A29" s="236"/>
      <c r="B29" s="257"/>
      <c r="C29" s="142" t="s">
        <v>3</v>
      </c>
      <c r="D29" s="344" t="s">
        <v>240</v>
      </c>
      <c r="E29" s="250"/>
      <c r="F29" s="250"/>
      <c r="G29" s="33">
        <f>DATE($A$1,12,26)</f>
        <v>43095</v>
      </c>
      <c r="H29" s="33">
        <f t="shared" si="8"/>
        <v>43095</v>
      </c>
      <c r="I29" s="34">
        <f t="shared" si="1"/>
        <v>3</v>
      </c>
      <c r="J29" s="346" t="s">
        <v>1</v>
      </c>
      <c r="K29" s="350" t="s">
        <v>241</v>
      </c>
    </row>
    <row r="30" spans="1:11" x14ac:dyDescent="0.25">
      <c r="A30" s="236"/>
      <c r="B30" s="257"/>
      <c r="C30" s="137"/>
      <c r="D30" s="36" t="s">
        <v>15</v>
      </c>
      <c r="E30" s="250"/>
      <c r="F30" s="250"/>
      <c r="G30" s="141">
        <f>DATE($A$1,12,31)</f>
        <v>43100</v>
      </c>
      <c r="H30" s="33" t="str">
        <f t="shared" si="8"/>
        <v/>
      </c>
      <c r="I30" s="34">
        <f t="shared" si="1"/>
        <v>1</v>
      </c>
      <c r="J30" s="346" t="s">
        <v>155</v>
      </c>
      <c r="K30" s="350" t="s">
        <v>241</v>
      </c>
    </row>
    <row r="31" spans="1:11" x14ac:dyDescent="0.25">
      <c r="A31" s="236"/>
      <c r="B31" s="257"/>
      <c r="C31" s="137"/>
      <c r="D31" s="274"/>
      <c r="E31" s="272"/>
      <c r="F31" s="272"/>
      <c r="G31" s="141" t="str">
        <f>IF(F31="","",DATE($A$1,F31,E31))</f>
        <v/>
      </c>
      <c r="H31" s="33" t="str">
        <f t="shared" si="8"/>
        <v/>
      </c>
      <c r="I31" s="34" t="str">
        <f t="shared" si="1"/>
        <v/>
      </c>
      <c r="J31" s="235" t="s">
        <v>144</v>
      </c>
      <c r="K31" s="349" t="s">
        <v>151</v>
      </c>
    </row>
    <row r="32" spans="1:11" x14ac:dyDescent="0.25">
      <c r="A32" s="236"/>
      <c r="B32" s="257"/>
      <c r="C32" s="137"/>
      <c r="D32" s="274"/>
      <c r="E32" s="272"/>
      <c r="F32" s="272"/>
      <c r="G32" s="141" t="str">
        <f>IF(F32="","",DATE($A$1,F32,E32))</f>
        <v/>
      </c>
      <c r="H32" s="33" t="str">
        <f t="shared" si="8"/>
        <v/>
      </c>
      <c r="I32" s="34" t="str">
        <f t="shared" ref="I32" si="9">IF(G32="","",WEEKDAY(G32))</f>
        <v/>
      </c>
      <c r="J32" s="235" t="s">
        <v>144</v>
      </c>
      <c r="K32" s="235" t="s">
        <v>151</v>
      </c>
    </row>
    <row r="33" spans="1:11" x14ac:dyDescent="0.25">
      <c r="A33" s="236"/>
      <c r="B33" s="257"/>
      <c r="C33" s="137"/>
      <c r="D33" s="274"/>
      <c r="E33" s="272"/>
      <c r="F33" s="272"/>
      <c r="G33" s="141" t="str">
        <f>IF(F33="","",DATE($A$1,F33,E33))</f>
        <v/>
      </c>
      <c r="H33" s="33" t="str">
        <f t="shared" si="8"/>
        <v/>
      </c>
      <c r="I33" s="34" t="str">
        <f t="shared" si="1"/>
        <v/>
      </c>
      <c r="J33" s="235" t="s">
        <v>144</v>
      </c>
      <c r="K33" s="235" t="s">
        <v>151</v>
      </c>
    </row>
    <row r="34" spans="1:11" x14ac:dyDescent="0.25">
      <c r="A34" s="236"/>
      <c r="B34" s="257"/>
      <c r="C34" s="137"/>
      <c r="D34" s="274"/>
      <c r="E34" s="272"/>
      <c r="F34" s="272"/>
      <c r="G34" s="141" t="str">
        <f t="shared" ref="G34:G36" si="10">IF(F34="","",DATE($A$1,F34,E34))</f>
        <v/>
      </c>
      <c r="H34" s="33" t="str">
        <f t="shared" si="8"/>
        <v/>
      </c>
      <c r="I34" s="34" t="str">
        <f t="shared" si="1"/>
        <v/>
      </c>
      <c r="J34" s="235" t="s">
        <v>144</v>
      </c>
      <c r="K34" s="235" t="s">
        <v>151</v>
      </c>
    </row>
    <row r="35" spans="1:11" x14ac:dyDescent="0.25">
      <c r="A35" s="236"/>
      <c r="B35" s="257"/>
      <c r="C35" s="137"/>
      <c r="D35" s="274"/>
      <c r="E35" s="272"/>
      <c r="F35" s="272"/>
      <c r="G35" s="141" t="str">
        <f t="shared" si="10"/>
        <v/>
      </c>
      <c r="H35" s="138" t="str">
        <f t="shared" si="8"/>
        <v/>
      </c>
      <c r="I35" s="34" t="str">
        <f t="shared" si="1"/>
        <v/>
      </c>
      <c r="J35" s="235" t="s">
        <v>144</v>
      </c>
      <c r="K35" s="235" t="s">
        <v>151</v>
      </c>
    </row>
    <row r="36" spans="1:11" ht="13.8" thickBot="1" x14ac:dyDescent="0.3">
      <c r="A36" s="237"/>
      <c r="B36" s="259"/>
      <c r="C36" s="243"/>
      <c r="D36" s="275"/>
      <c r="E36" s="273"/>
      <c r="F36" s="273"/>
      <c r="G36" s="244" t="str">
        <f t="shared" si="10"/>
        <v/>
      </c>
      <c r="H36" s="245" t="str">
        <f t="shared" si="8"/>
        <v/>
      </c>
      <c r="I36" s="234" t="str">
        <f t="shared" si="1"/>
        <v/>
      </c>
      <c r="J36" s="242" t="s">
        <v>144</v>
      </c>
      <c r="K36" s="242" t="s">
        <v>151</v>
      </c>
    </row>
    <row r="37" spans="1:11" s="32" customFormat="1" ht="14.1" customHeight="1" thickTop="1" x14ac:dyDescent="0.25">
      <c r="A37" s="262">
        <f>A1+1</f>
        <v>2018</v>
      </c>
      <c r="B37" s="260" t="str">
        <f>IF((MOD($A$1+1,4)=0)-(MOD($A$1+1,100)=0)+(MOD($A$1+1,400)=0)=0,"","x")</f>
        <v/>
      </c>
      <c r="C37" s="143" t="s">
        <v>3</v>
      </c>
      <c r="D37" s="252" t="s">
        <v>4</v>
      </c>
      <c r="E37" s="249"/>
      <c r="F37" s="249"/>
      <c r="G37" s="139">
        <f>DATE($A$1+1,1,1)</f>
        <v>43101</v>
      </c>
      <c r="H37" s="247">
        <f t="shared" si="8"/>
        <v>43101</v>
      </c>
      <c r="I37" s="140">
        <f>IF(G37="","",WEEKDAY(G37))</f>
        <v>2</v>
      </c>
      <c r="J37" s="241" t="s">
        <v>1</v>
      </c>
      <c r="K37" s="350" t="s">
        <v>241</v>
      </c>
    </row>
    <row r="38" spans="1:11" s="32" customFormat="1" ht="14.1" customHeight="1" x14ac:dyDescent="0.25">
      <c r="A38" s="263"/>
      <c r="B38" s="264"/>
      <c r="C38" s="142" t="s">
        <v>3</v>
      </c>
      <c r="D38" s="253" t="s">
        <v>5</v>
      </c>
      <c r="E38" s="250"/>
      <c r="F38" s="250"/>
      <c r="G38" s="33">
        <f>DATE($A$1+1,1,6)</f>
        <v>43106</v>
      </c>
      <c r="H38" s="33">
        <f t="shared" si="8"/>
        <v>43106</v>
      </c>
      <c r="I38" s="34">
        <f t="shared" ref="I38:I70" si="11">IF(G38="","",WEEKDAY(G38))</f>
        <v>7</v>
      </c>
      <c r="J38" s="233" t="s">
        <v>1</v>
      </c>
      <c r="K38" s="350" t="s">
        <v>241</v>
      </c>
    </row>
    <row r="39" spans="1:11" s="32" customFormat="1" ht="14.1" customHeight="1" x14ac:dyDescent="0.25">
      <c r="A39" s="265"/>
      <c r="B39" s="266"/>
      <c r="C39" s="351"/>
      <c r="D39" s="352" t="s">
        <v>242</v>
      </c>
      <c r="E39" s="250"/>
      <c r="F39" s="250"/>
      <c r="G39" s="33">
        <f>DATE($A$1+1,3,19)</f>
        <v>43178</v>
      </c>
      <c r="H39" s="33" t="str">
        <f t="shared" si="8"/>
        <v/>
      </c>
      <c r="I39" s="34">
        <f t="shared" si="11"/>
        <v>2</v>
      </c>
      <c r="J39" s="354" t="s">
        <v>1</v>
      </c>
      <c r="K39" s="353" t="s">
        <v>243</v>
      </c>
    </row>
    <row r="40" spans="1:11" s="32" customFormat="1" ht="14.1" customHeight="1" x14ac:dyDescent="0.25">
      <c r="A40" s="265"/>
      <c r="B40" s="266"/>
      <c r="C40" s="351"/>
      <c r="D40" s="352" t="s">
        <v>6</v>
      </c>
      <c r="E40" s="250"/>
      <c r="F40" s="250"/>
      <c r="G40" s="33">
        <f>G41-2</f>
        <v>43196</v>
      </c>
      <c r="H40" s="33" t="str">
        <f t="shared" si="8"/>
        <v/>
      </c>
      <c r="I40" s="34">
        <f t="shared" si="11"/>
        <v>6</v>
      </c>
      <c r="J40" s="233" t="s">
        <v>1</v>
      </c>
      <c r="K40" s="353" t="s">
        <v>244</v>
      </c>
    </row>
    <row r="41" spans="1:11" s="32" customFormat="1" ht="14.1" customHeight="1" x14ac:dyDescent="0.25">
      <c r="A41" s="265"/>
      <c r="B41" s="266"/>
      <c r="C41" s="254"/>
      <c r="D41" s="253" t="s">
        <v>7</v>
      </c>
      <c r="E41" s="250"/>
      <c r="F41" s="250"/>
      <c r="G41" s="33">
        <f>DOLLAR((DAY(MINUTE($A$1+1/38)/2+55)&amp;".4."&amp;$A$1+1)/7,)*7-6</f>
        <v>43198</v>
      </c>
      <c r="H41" s="255" t="str">
        <f t="shared" si="8"/>
        <v/>
      </c>
      <c r="I41" s="34">
        <f t="shared" si="11"/>
        <v>1</v>
      </c>
      <c r="J41" s="233" t="s">
        <v>1</v>
      </c>
      <c r="K41" s="350" t="s">
        <v>241</v>
      </c>
    </row>
    <row r="42" spans="1:11" s="32" customFormat="1" ht="14.1" customHeight="1" x14ac:dyDescent="0.25">
      <c r="A42" s="265"/>
      <c r="B42" s="266"/>
      <c r="C42" s="142" t="s">
        <v>3</v>
      </c>
      <c r="D42" s="253" t="s">
        <v>8</v>
      </c>
      <c r="E42" s="250"/>
      <c r="F42" s="250"/>
      <c r="G42" s="33">
        <f>G41+1</f>
        <v>43199</v>
      </c>
      <c r="H42" s="33">
        <f t="shared" si="8"/>
        <v>43199</v>
      </c>
      <c r="I42" s="34">
        <f t="shared" si="11"/>
        <v>2</v>
      </c>
      <c r="J42" s="233" t="s">
        <v>1</v>
      </c>
      <c r="K42" s="350" t="s">
        <v>241</v>
      </c>
    </row>
    <row r="43" spans="1:11" s="32" customFormat="1" ht="14.1" customHeight="1" x14ac:dyDescent="0.25">
      <c r="A43" s="265"/>
      <c r="B43" s="266"/>
      <c r="C43" s="142" t="s">
        <v>3</v>
      </c>
      <c r="D43" s="344" t="s">
        <v>237</v>
      </c>
      <c r="E43" s="250"/>
      <c r="F43" s="250"/>
      <c r="G43" s="33">
        <f>DATE($A$1+1,5,1)</f>
        <v>43221</v>
      </c>
      <c r="H43" s="33">
        <f t="shared" si="8"/>
        <v>43221</v>
      </c>
      <c r="I43" s="34">
        <f t="shared" si="11"/>
        <v>3</v>
      </c>
      <c r="J43" s="233" t="s">
        <v>1</v>
      </c>
      <c r="K43" s="350" t="s">
        <v>241</v>
      </c>
    </row>
    <row r="44" spans="1:11" s="32" customFormat="1" ht="14.1" customHeight="1" x14ac:dyDescent="0.25">
      <c r="A44" s="265"/>
      <c r="B44" s="266"/>
      <c r="C44" s="351"/>
      <c r="D44" s="352" t="s">
        <v>248</v>
      </c>
      <c r="E44" s="250"/>
      <c r="F44" s="250"/>
      <c r="G44" s="33">
        <f>DATE($A$1+1,5,4)</f>
        <v>43224</v>
      </c>
      <c r="H44" s="33" t="str">
        <f t="shared" si="8"/>
        <v/>
      </c>
      <c r="I44" s="34">
        <f t="shared" si="11"/>
        <v>6</v>
      </c>
      <c r="J44" s="354" t="s">
        <v>1</v>
      </c>
      <c r="K44" s="353" t="s">
        <v>245</v>
      </c>
    </row>
    <row r="45" spans="1:11" s="32" customFormat="1" ht="14.1" customHeight="1" x14ac:dyDescent="0.25">
      <c r="A45" s="265"/>
      <c r="B45" s="266"/>
      <c r="C45" s="142" t="s">
        <v>3</v>
      </c>
      <c r="D45" s="253" t="s">
        <v>9</v>
      </c>
      <c r="E45" s="250"/>
      <c r="F45" s="250"/>
      <c r="G45" s="33">
        <f>G41+39</f>
        <v>43237</v>
      </c>
      <c r="H45" s="33">
        <f t="shared" si="8"/>
        <v>43237</v>
      </c>
      <c r="I45" s="34">
        <f t="shared" si="11"/>
        <v>5</v>
      </c>
      <c r="J45" s="233" t="s">
        <v>1</v>
      </c>
      <c r="K45" s="350" t="s">
        <v>241</v>
      </c>
    </row>
    <row r="46" spans="1:11" s="32" customFormat="1" ht="14.1" customHeight="1" x14ac:dyDescent="0.25">
      <c r="A46" s="265"/>
      <c r="B46" s="266"/>
      <c r="C46" s="254"/>
      <c r="D46" s="253" t="s">
        <v>148</v>
      </c>
      <c r="E46" s="250"/>
      <c r="F46" s="250"/>
      <c r="G46" s="33">
        <f>G41+49</f>
        <v>43247</v>
      </c>
      <c r="H46" s="255" t="str">
        <f t="shared" si="8"/>
        <v/>
      </c>
      <c r="I46" s="34">
        <f t="shared" si="11"/>
        <v>1</v>
      </c>
      <c r="J46" s="233" t="s">
        <v>1</v>
      </c>
      <c r="K46" s="350" t="s">
        <v>241</v>
      </c>
    </row>
    <row r="47" spans="1:11" s="32" customFormat="1" ht="14.1" customHeight="1" x14ac:dyDescent="0.25">
      <c r="A47" s="265"/>
      <c r="B47" s="266"/>
      <c r="C47" s="142" t="s">
        <v>3</v>
      </c>
      <c r="D47" s="253" t="s">
        <v>10</v>
      </c>
      <c r="E47" s="250"/>
      <c r="F47" s="250"/>
      <c r="G47" s="33">
        <f>G41+50</f>
        <v>43248</v>
      </c>
      <c r="H47" s="33">
        <f t="shared" si="8"/>
        <v>43248</v>
      </c>
      <c r="I47" s="34">
        <f t="shared" si="11"/>
        <v>2</v>
      </c>
      <c r="J47" s="233" t="s">
        <v>1</v>
      </c>
      <c r="K47" s="350" t="s">
        <v>241</v>
      </c>
    </row>
    <row r="48" spans="1:11" s="32" customFormat="1" ht="14.1" customHeight="1" x14ac:dyDescent="0.25">
      <c r="A48" s="265"/>
      <c r="B48" s="266"/>
      <c r="C48" s="142" t="s">
        <v>3</v>
      </c>
      <c r="D48" s="253" t="s">
        <v>11</v>
      </c>
      <c r="E48" s="250"/>
      <c r="F48" s="250"/>
      <c r="G48" s="33">
        <f>G41+60</f>
        <v>43258</v>
      </c>
      <c r="H48" s="33">
        <f t="shared" si="8"/>
        <v>43258</v>
      </c>
      <c r="I48" s="34">
        <f t="shared" si="11"/>
        <v>5</v>
      </c>
      <c r="J48" s="233" t="s">
        <v>1</v>
      </c>
      <c r="K48" s="350" t="s">
        <v>241</v>
      </c>
    </row>
    <row r="49" spans="1:11" s="32" customFormat="1" ht="14.1" customHeight="1" x14ac:dyDescent="0.25">
      <c r="A49" s="265"/>
      <c r="B49" s="266"/>
      <c r="C49" s="142" t="s">
        <v>3</v>
      </c>
      <c r="D49" s="253" t="s">
        <v>12</v>
      </c>
      <c r="E49" s="250"/>
      <c r="F49" s="250"/>
      <c r="G49" s="33">
        <f>DATE($A$1+1,8,15)</f>
        <v>43327</v>
      </c>
      <c r="H49" s="33">
        <f t="shared" si="8"/>
        <v>43327</v>
      </c>
      <c r="I49" s="34">
        <f t="shared" si="11"/>
        <v>4</v>
      </c>
      <c r="J49" s="233" t="s">
        <v>1</v>
      </c>
      <c r="K49" s="350" t="s">
        <v>241</v>
      </c>
    </row>
    <row r="50" spans="1:11" s="32" customFormat="1" ht="13.8" customHeight="1" x14ac:dyDescent="0.25">
      <c r="A50" s="265"/>
      <c r="B50" s="266"/>
      <c r="C50" s="351"/>
      <c r="D50" s="352" t="s">
        <v>247</v>
      </c>
      <c r="E50" s="250"/>
      <c r="F50" s="250"/>
      <c r="G50" s="33">
        <f>DATE($A$1+1,9,24)</f>
        <v>43367</v>
      </c>
      <c r="H50" s="33" t="str">
        <f t="shared" si="8"/>
        <v/>
      </c>
      <c r="I50" s="34">
        <f t="shared" si="11"/>
        <v>2</v>
      </c>
      <c r="J50" s="354" t="s">
        <v>1</v>
      </c>
      <c r="K50" s="353" t="s">
        <v>246</v>
      </c>
    </row>
    <row r="51" spans="1:11" s="32" customFormat="1" ht="13.8" customHeight="1" x14ac:dyDescent="0.25">
      <c r="A51" s="265"/>
      <c r="B51" s="266"/>
      <c r="C51" s="351"/>
      <c r="D51" s="352" t="s">
        <v>249</v>
      </c>
      <c r="E51" s="250"/>
      <c r="F51" s="250"/>
      <c r="G51" s="33">
        <f>DATE($A$1+1,10,10)</f>
        <v>43383</v>
      </c>
      <c r="H51" s="33" t="str">
        <f t="shared" si="8"/>
        <v/>
      </c>
      <c r="I51" s="34">
        <f t="shared" si="11"/>
        <v>4</v>
      </c>
      <c r="J51" s="354" t="s">
        <v>1</v>
      </c>
      <c r="K51" s="353" t="s">
        <v>243</v>
      </c>
    </row>
    <row r="52" spans="1:11" s="32" customFormat="1" ht="14.1" customHeight="1" x14ac:dyDescent="0.25">
      <c r="A52" s="265"/>
      <c r="B52" s="266"/>
      <c r="C52" s="142" t="s">
        <v>3</v>
      </c>
      <c r="D52" s="344" t="s">
        <v>236</v>
      </c>
      <c r="E52" s="250"/>
      <c r="F52" s="250"/>
      <c r="G52" s="33">
        <f>DATE($A$1+1,10,26)</f>
        <v>43399</v>
      </c>
      <c r="H52" s="33">
        <f t="shared" si="8"/>
        <v>43399</v>
      </c>
      <c r="I52" s="34">
        <f t="shared" si="11"/>
        <v>6</v>
      </c>
      <c r="J52" s="233" t="s">
        <v>1</v>
      </c>
      <c r="K52" s="350" t="s">
        <v>241</v>
      </c>
    </row>
    <row r="53" spans="1:11" s="32" customFormat="1" ht="14.1" customHeight="1" x14ac:dyDescent="0.25">
      <c r="A53" s="265"/>
      <c r="B53" s="266"/>
      <c r="C53" s="142" t="s">
        <v>3</v>
      </c>
      <c r="D53" s="344" t="s">
        <v>13</v>
      </c>
      <c r="E53" s="250"/>
      <c r="F53" s="250"/>
      <c r="G53" s="33">
        <f>DATE($A$1+1,11,1)</f>
        <v>43405</v>
      </c>
      <c r="H53" s="33">
        <f t="shared" si="8"/>
        <v>43405</v>
      </c>
      <c r="I53" s="34">
        <f t="shared" si="11"/>
        <v>5</v>
      </c>
      <c r="J53" s="233" t="s">
        <v>1</v>
      </c>
      <c r="K53" s="350" t="s">
        <v>241</v>
      </c>
    </row>
    <row r="54" spans="1:11" s="32" customFormat="1" ht="13.8" customHeight="1" x14ac:dyDescent="0.25">
      <c r="A54" s="265"/>
      <c r="B54" s="266"/>
      <c r="C54" s="351"/>
      <c r="D54" s="352" t="s">
        <v>250</v>
      </c>
      <c r="E54" s="250"/>
      <c r="F54" s="250"/>
      <c r="G54" s="33">
        <f>DATE($A$1+1,11,11)</f>
        <v>43415</v>
      </c>
      <c r="H54" s="33" t="str">
        <f t="shared" si="8"/>
        <v/>
      </c>
      <c r="I54" s="34">
        <f t="shared" si="11"/>
        <v>1</v>
      </c>
      <c r="J54" s="354" t="s">
        <v>1</v>
      </c>
      <c r="K54" s="353" t="s">
        <v>252</v>
      </c>
    </row>
    <row r="55" spans="1:11" s="32" customFormat="1" ht="13.8" customHeight="1" x14ac:dyDescent="0.25">
      <c r="A55" s="265"/>
      <c r="B55" s="266"/>
      <c r="C55" s="351"/>
      <c r="D55" s="352" t="s">
        <v>251</v>
      </c>
      <c r="E55" s="250"/>
      <c r="F55" s="250"/>
      <c r="G55" s="33">
        <f>DATE($A$1+1,11,15)</f>
        <v>43419</v>
      </c>
      <c r="H55" s="33" t="str">
        <f t="shared" si="8"/>
        <v/>
      </c>
      <c r="I55" s="34">
        <f t="shared" si="11"/>
        <v>5</v>
      </c>
      <c r="J55" s="354" t="s">
        <v>1</v>
      </c>
      <c r="K55" s="353" t="s">
        <v>253</v>
      </c>
    </row>
    <row r="56" spans="1:11" s="32" customFormat="1" ht="14.1" customHeight="1" x14ac:dyDescent="0.25">
      <c r="A56" s="263"/>
      <c r="B56" s="264"/>
      <c r="C56" s="142" t="s">
        <v>3</v>
      </c>
      <c r="D56" s="344" t="s">
        <v>238</v>
      </c>
      <c r="E56" s="250"/>
      <c r="F56" s="250"/>
      <c r="G56" s="33">
        <f>G57-11</f>
        <v>43425</v>
      </c>
      <c r="H56" s="33">
        <f t="shared" si="8"/>
        <v>43425</v>
      </c>
      <c r="I56" s="34">
        <f t="shared" si="11"/>
        <v>4</v>
      </c>
      <c r="J56" s="235" t="s">
        <v>1</v>
      </c>
      <c r="K56" s="350" t="s">
        <v>241</v>
      </c>
    </row>
    <row r="57" spans="1:11" s="32" customFormat="1" ht="14.1" customHeight="1" x14ac:dyDescent="0.25">
      <c r="A57" s="263"/>
      <c r="B57" s="264"/>
      <c r="C57" s="270"/>
      <c r="D57" s="232" t="s">
        <v>156</v>
      </c>
      <c r="E57" s="250"/>
      <c r="F57" s="250"/>
      <c r="G57" s="33">
        <f>DATE($A$1+1,12,25)-WEEKDAY(DATE($A$1+1,12,25),2)-21</f>
        <v>43436</v>
      </c>
      <c r="H57" s="255"/>
      <c r="I57" s="34">
        <f t="shared" si="11"/>
        <v>1</v>
      </c>
      <c r="J57" s="235" t="s">
        <v>1</v>
      </c>
      <c r="K57" s="350" t="s">
        <v>241</v>
      </c>
    </row>
    <row r="58" spans="1:11" s="32" customFormat="1" ht="14.1" customHeight="1" x14ac:dyDescent="0.25">
      <c r="A58" s="263"/>
      <c r="B58" s="264"/>
      <c r="C58" s="270"/>
      <c r="D58" s="232" t="s">
        <v>157</v>
      </c>
      <c r="E58" s="250"/>
      <c r="F58" s="250"/>
      <c r="G58" s="33">
        <f>G57+7</f>
        <v>43443</v>
      </c>
      <c r="H58" s="255"/>
      <c r="I58" s="34">
        <f t="shared" si="11"/>
        <v>1</v>
      </c>
      <c r="J58" s="235" t="s">
        <v>1</v>
      </c>
      <c r="K58" s="350" t="s">
        <v>241</v>
      </c>
    </row>
    <row r="59" spans="1:11" s="32" customFormat="1" ht="14.1" customHeight="1" x14ac:dyDescent="0.25">
      <c r="A59" s="263"/>
      <c r="B59" s="264"/>
      <c r="C59" s="270"/>
      <c r="D59" s="232" t="s">
        <v>158</v>
      </c>
      <c r="E59" s="250"/>
      <c r="F59" s="250"/>
      <c r="G59" s="33">
        <f>G57+14</f>
        <v>43450</v>
      </c>
      <c r="H59" s="255"/>
      <c r="I59" s="34">
        <f t="shared" si="11"/>
        <v>1</v>
      </c>
      <c r="J59" s="235" t="s">
        <v>1</v>
      </c>
      <c r="K59" s="350" t="s">
        <v>241</v>
      </c>
    </row>
    <row r="60" spans="1:11" s="32" customFormat="1" ht="14.1" customHeight="1" x14ac:dyDescent="0.25">
      <c r="A60" s="263"/>
      <c r="B60" s="264"/>
      <c r="C60" s="270"/>
      <c r="D60" s="232" t="s">
        <v>159</v>
      </c>
      <c r="E60" s="250"/>
      <c r="F60" s="250"/>
      <c r="G60" s="33">
        <f>G57+21</f>
        <v>43457</v>
      </c>
      <c r="H60" s="255"/>
      <c r="I60" s="34">
        <f t="shared" si="11"/>
        <v>1</v>
      </c>
      <c r="J60" s="235" t="s">
        <v>1</v>
      </c>
      <c r="K60" s="350" t="s">
        <v>241</v>
      </c>
    </row>
    <row r="61" spans="1:11" s="32" customFormat="1" ht="14.1" customHeight="1" x14ac:dyDescent="0.25">
      <c r="A61" s="263"/>
      <c r="B61" s="264"/>
      <c r="C61" s="52"/>
      <c r="D61" s="36" t="s">
        <v>14</v>
      </c>
      <c r="E61" s="250"/>
      <c r="F61" s="250"/>
      <c r="G61" s="33">
        <f>DATE($A$1+1,12,24)</f>
        <v>43458</v>
      </c>
      <c r="H61" s="33" t="str">
        <f t="shared" ref="H61:H70" si="12">IF(C61="x",G61,"")</f>
        <v/>
      </c>
      <c r="I61" s="34">
        <f t="shared" si="11"/>
        <v>2</v>
      </c>
      <c r="J61" s="233" t="s">
        <v>155</v>
      </c>
      <c r="K61" s="350" t="s">
        <v>241</v>
      </c>
    </row>
    <row r="62" spans="1:11" s="32" customFormat="1" ht="14.1" customHeight="1" x14ac:dyDescent="0.25">
      <c r="A62" s="263"/>
      <c r="B62" s="264"/>
      <c r="C62" s="142" t="s">
        <v>3</v>
      </c>
      <c r="D62" s="344" t="s">
        <v>239</v>
      </c>
      <c r="E62" s="250"/>
      <c r="F62" s="250"/>
      <c r="G62" s="33">
        <f>DATE($A$1+1,12,25)</f>
        <v>43459</v>
      </c>
      <c r="H62" s="33">
        <f t="shared" si="12"/>
        <v>43459</v>
      </c>
      <c r="I62" s="34">
        <f t="shared" si="11"/>
        <v>3</v>
      </c>
      <c r="J62" s="233" t="s">
        <v>1</v>
      </c>
      <c r="K62" s="350" t="s">
        <v>241</v>
      </c>
    </row>
    <row r="63" spans="1:11" s="32" customFormat="1" ht="14.1" customHeight="1" x14ac:dyDescent="0.25">
      <c r="A63" s="263"/>
      <c r="B63" s="264"/>
      <c r="C63" s="142" t="s">
        <v>3</v>
      </c>
      <c r="D63" s="344" t="s">
        <v>240</v>
      </c>
      <c r="E63" s="250"/>
      <c r="F63" s="250"/>
      <c r="G63" s="33">
        <f>DATE($A$1+1,12,26)</f>
        <v>43460</v>
      </c>
      <c r="H63" s="33">
        <f t="shared" si="12"/>
        <v>43460</v>
      </c>
      <c r="I63" s="34">
        <f t="shared" si="11"/>
        <v>4</v>
      </c>
      <c r="J63" s="233" t="s">
        <v>1</v>
      </c>
      <c r="K63" s="350" t="s">
        <v>241</v>
      </c>
    </row>
    <row r="64" spans="1:11" x14ac:dyDescent="0.25">
      <c r="A64" s="263"/>
      <c r="B64" s="264"/>
      <c r="C64" s="137"/>
      <c r="D64" s="36" t="s">
        <v>15</v>
      </c>
      <c r="E64" s="250"/>
      <c r="F64" s="250"/>
      <c r="G64" s="141">
        <f>DATE($A$1+1,12,31)</f>
        <v>43465</v>
      </c>
      <c r="H64" s="33" t="str">
        <f t="shared" si="12"/>
        <v/>
      </c>
      <c r="I64" s="34">
        <f t="shared" si="11"/>
        <v>2</v>
      </c>
      <c r="J64" s="233" t="s">
        <v>155</v>
      </c>
      <c r="K64" s="350" t="s">
        <v>241</v>
      </c>
    </row>
    <row r="65" spans="1:11" x14ac:dyDescent="0.25">
      <c r="A65" s="263"/>
      <c r="B65" s="264"/>
      <c r="C65" s="137"/>
      <c r="D65" s="274"/>
      <c r="E65" s="272"/>
      <c r="F65" s="272"/>
      <c r="G65" s="141" t="str">
        <f>IF(F65="","",DATE($A$1+1,F65,E65))</f>
        <v/>
      </c>
      <c r="H65" s="33" t="str">
        <f t="shared" si="12"/>
        <v/>
      </c>
      <c r="I65" s="34" t="str">
        <f t="shared" si="11"/>
        <v/>
      </c>
      <c r="J65" s="235" t="s">
        <v>144</v>
      </c>
      <c r="K65" s="235" t="s">
        <v>151</v>
      </c>
    </row>
    <row r="66" spans="1:11" x14ac:dyDescent="0.25">
      <c r="A66" s="263"/>
      <c r="B66" s="264"/>
      <c r="C66" s="137"/>
      <c r="D66" s="274"/>
      <c r="E66" s="272"/>
      <c r="F66" s="272"/>
      <c r="G66" s="141" t="str">
        <f>IF(F66="","",DATE($A$1+1,F66,E66))</f>
        <v/>
      </c>
      <c r="H66" s="33" t="str">
        <f t="shared" si="12"/>
        <v/>
      </c>
      <c r="I66" s="34" t="str">
        <f t="shared" si="11"/>
        <v/>
      </c>
      <c r="J66" s="235" t="s">
        <v>144</v>
      </c>
      <c r="K66" s="235" t="s">
        <v>151</v>
      </c>
    </row>
    <row r="67" spans="1:11" x14ac:dyDescent="0.25">
      <c r="A67" s="263"/>
      <c r="B67" s="264"/>
      <c r="C67" s="137"/>
      <c r="D67" s="274"/>
      <c r="E67" s="272"/>
      <c r="F67" s="272"/>
      <c r="G67" s="141" t="str">
        <f>IF(F67="","",DATE($A$1+1,F67,E67))</f>
        <v/>
      </c>
      <c r="H67" s="33" t="str">
        <f t="shared" si="12"/>
        <v/>
      </c>
      <c r="I67" s="34" t="str">
        <f t="shared" si="11"/>
        <v/>
      </c>
      <c r="J67" s="235" t="s">
        <v>144</v>
      </c>
      <c r="K67" s="235" t="s">
        <v>151</v>
      </c>
    </row>
    <row r="68" spans="1:11" x14ac:dyDescent="0.25">
      <c r="A68" s="263"/>
      <c r="B68" s="264"/>
      <c r="C68" s="137"/>
      <c r="D68" s="274"/>
      <c r="E68" s="272"/>
      <c r="F68" s="272"/>
      <c r="G68" s="141" t="str">
        <f>IF(F68="","",DATE($A$1+1,F68,E68))</f>
        <v/>
      </c>
      <c r="H68" s="33" t="str">
        <f t="shared" si="12"/>
        <v/>
      </c>
      <c r="I68" s="34" t="str">
        <f t="shared" si="11"/>
        <v/>
      </c>
      <c r="J68" s="235" t="s">
        <v>144</v>
      </c>
      <c r="K68" s="235" t="s">
        <v>151</v>
      </c>
    </row>
    <row r="69" spans="1:11" x14ac:dyDescent="0.25">
      <c r="A69" s="263"/>
      <c r="B69" s="264"/>
      <c r="C69" s="137"/>
      <c r="D69" s="274"/>
      <c r="E69" s="272"/>
      <c r="F69" s="272"/>
      <c r="G69" s="141" t="str">
        <f>IF(F69="","",DATE($A$1+1,F69,E69))</f>
        <v/>
      </c>
      <c r="H69" s="138" t="str">
        <f t="shared" si="12"/>
        <v/>
      </c>
      <c r="I69" s="34" t="str">
        <f t="shared" si="11"/>
        <v/>
      </c>
      <c r="J69" s="235" t="s">
        <v>144</v>
      </c>
      <c r="K69" s="235" t="s">
        <v>151</v>
      </c>
    </row>
    <row r="70" spans="1:11" ht="13.8" thickBot="1" x14ac:dyDescent="0.3">
      <c r="A70" s="267"/>
      <c r="B70" s="268"/>
      <c r="C70" s="243"/>
      <c r="D70" s="275"/>
      <c r="E70" s="273"/>
      <c r="F70" s="273"/>
      <c r="G70" s="244" t="str">
        <f>IF(F70="","",DATE($A$1+1,F70,E70))</f>
        <v/>
      </c>
      <c r="H70" s="245" t="str">
        <f t="shared" si="12"/>
        <v/>
      </c>
      <c r="I70" s="234" t="str">
        <f t="shared" si="11"/>
        <v/>
      </c>
      <c r="J70" s="242" t="s">
        <v>144</v>
      </c>
      <c r="K70" s="242" t="s">
        <v>151</v>
      </c>
    </row>
    <row r="71" spans="1:11" ht="13.8" thickTop="1" x14ac:dyDescent="0.25"/>
  </sheetData>
  <sheetProtection password="8205" sheet="1" objects="1" scenarios="1" selectLockedCells="1"/>
  <phoneticPr fontId="3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Historie</vt:lpstr>
      <vt:lpstr>Anleitung</vt:lpstr>
      <vt:lpstr>Mitarbeiter</vt:lpstr>
      <vt:lpstr>Plan</vt:lpstr>
      <vt:lpstr>Jahresübersicht</vt:lpstr>
      <vt:lpstr>Statistik</vt:lpstr>
      <vt:lpstr>Ferien</vt:lpstr>
      <vt:lpstr>Feiertage</vt:lpstr>
      <vt:lpstr>Jahresübersicht!Drucktitel</vt:lpstr>
      <vt:lpstr>Mitarbeiter!Drucktitel</vt:lpstr>
      <vt:lpstr>Plan!Drucktitel</vt:lpstr>
      <vt:lpstr>Statistik!Drucktitel</vt:lpstr>
      <vt:lpstr>Feiertage!TABLE</vt:lpstr>
      <vt:lpstr>Feiertage!TABLE_8</vt:lpstr>
      <vt:lpstr>Feiertage!TABLE_9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</dc:creator>
  <cp:lastModifiedBy>Michael Wilke</cp:lastModifiedBy>
  <cp:lastPrinted>2015-01-11T07:08:00Z</cp:lastPrinted>
  <dcterms:created xsi:type="dcterms:W3CDTF">2008-10-01T09:05:28Z</dcterms:created>
  <dcterms:modified xsi:type="dcterms:W3CDTF">2016-12-06T07:16:17Z</dcterms:modified>
</cp:coreProperties>
</file>