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 defaultThemeVersion="124226"/>
  <bookViews>
    <workbookView xWindow="120" yWindow="132" windowWidth="15480" windowHeight="11580"/>
  </bookViews>
  <sheets>
    <sheet name="Historie" sheetId="10" r:id="rId1"/>
    <sheet name="Anleitung" sheetId="6" r:id="rId2"/>
    <sheet name="Mitarbeiter" sheetId="5" r:id="rId3"/>
    <sheet name="Plan" sheetId="2" r:id="rId4"/>
    <sheet name="Jahresübersicht" sheetId="9" r:id="rId5"/>
    <sheet name="Statistik" sheetId="7" r:id="rId6"/>
    <sheet name="Ferien" sheetId="1" r:id="rId7"/>
    <sheet name="Feiertage" sheetId="4" r:id="rId8"/>
  </sheets>
  <definedNames>
    <definedName name="_xlnm._FilterDatabase" localSheetId="7" hidden="1">Feiertage!$D$2:$K$36</definedName>
    <definedName name="_xlnm._FilterDatabase" localSheetId="3" hidden="1">Plan!$D$14:$D$44</definedName>
    <definedName name="_xlnm.Print_Titles" localSheetId="4">Jahresübersicht!$E:$F,Jahresübersicht!$2:$3</definedName>
    <definedName name="_xlnm.Print_Titles" localSheetId="2">Mitarbeiter!$1:$5</definedName>
    <definedName name="_xlnm.Print_Titles" localSheetId="3">Plan!$B:$C,Plan!$1:$3</definedName>
    <definedName name="_xlnm.Print_Titles" localSheetId="5">Statistik!$A:$D</definedName>
    <definedName name="feiertage" localSheetId="4">#REF!</definedName>
    <definedName name="feiertage">#REF!</definedName>
    <definedName name="TABLE" localSheetId="7">Feiertage!$D$2:$K$2</definedName>
    <definedName name="TABLE_2" localSheetId="7">Feiertage!#REF!</definedName>
    <definedName name="TABLE_3" localSheetId="7">Feiertage!#REF!</definedName>
    <definedName name="TABLE_4" localSheetId="7">Feiertage!#REF!</definedName>
    <definedName name="TABLE_5" localSheetId="7">Feiertage!#REF!</definedName>
    <definedName name="TABLE_6" localSheetId="7">Feiertage!#REF!</definedName>
    <definedName name="TABLE_7" localSheetId="7">Feiertage!#REF!</definedName>
    <definedName name="TABLE_8" localSheetId="7">Feiertage!$D$3:$K$15</definedName>
    <definedName name="TABLE_9" localSheetId="7">Feiertage!$D$19:$K$29</definedName>
  </definedNames>
  <calcPr calcId="125725"/>
</workbook>
</file>

<file path=xl/calcChain.xml><?xml version="1.0" encoding="utf-8"?>
<calcChain xmlns="http://schemas.openxmlformats.org/spreadsheetml/2006/main">
  <c r="C31" i="2"/>
  <c r="O3" i="9"/>
  <c r="O2"/>
  <c r="O42" i="5" l="1"/>
  <c r="O41"/>
  <c r="O40"/>
  <c r="O39"/>
  <c r="O38"/>
  <c r="O37"/>
  <c r="O56"/>
  <c r="O55"/>
  <c r="O54"/>
  <c r="O53"/>
  <c r="O52"/>
  <c r="O51"/>
  <c r="O50"/>
  <c r="O49"/>
  <c r="O48"/>
  <c r="O47"/>
  <c r="O46"/>
  <c r="O45"/>
  <c r="O44"/>
  <c r="O43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P7" s="1"/>
  <c r="B16" i="7" l="1"/>
  <c r="J55"/>
  <c r="I55"/>
  <c r="H55"/>
  <c r="G55"/>
  <c r="F55"/>
  <c r="J54"/>
  <c r="I54"/>
  <c r="H54"/>
  <c r="G54"/>
  <c r="F54"/>
  <c r="J53"/>
  <c r="I53"/>
  <c r="H53"/>
  <c r="G53"/>
  <c r="F53"/>
  <c r="J52"/>
  <c r="I52"/>
  <c r="H52"/>
  <c r="G52"/>
  <c r="F52"/>
  <c r="J51"/>
  <c r="I51"/>
  <c r="H51"/>
  <c r="G51"/>
  <c r="F51"/>
  <c r="J50"/>
  <c r="I50"/>
  <c r="H50"/>
  <c r="G50"/>
  <c r="F50"/>
  <c r="J49"/>
  <c r="I49"/>
  <c r="H49"/>
  <c r="G49"/>
  <c r="F49"/>
  <c r="J48"/>
  <c r="I48"/>
  <c r="H48"/>
  <c r="G48"/>
  <c r="F48"/>
  <c r="J47"/>
  <c r="I47"/>
  <c r="H47"/>
  <c r="G47"/>
  <c r="F47"/>
  <c r="J46"/>
  <c r="I46"/>
  <c r="H46"/>
  <c r="G46"/>
  <c r="F46"/>
  <c r="J45"/>
  <c r="I45"/>
  <c r="H45"/>
  <c r="G45"/>
  <c r="F45"/>
  <c r="J44"/>
  <c r="I44"/>
  <c r="H44"/>
  <c r="G44"/>
  <c r="F44"/>
  <c r="J43"/>
  <c r="I43"/>
  <c r="H43"/>
  <c r="G43"/>
  <c r="F43"/>
  <c r="J42"/>
  <c r="I42"/>
  <c r="H42"/>
  <c r="G42"/>
  <c r="F42"/>
  <c r="J41"/>
  <c r="I41"/>
  <c r="H41"/>
  <c r="G41"/>
  <c r="F41"/>
  <c r="J40"/>
  <c r="I40"/>
  <c r="H40"/>
  <c r="G40"/>
  <c r="F40"/>
  <c r="J39"/>
  <c r="I39"/>
  <c r="H39"/>
  <c r="G39"/>
  <c r="F39"/>
  <c r="J38"/>
  <c r="I38"/>
  <c r="H38"/>
  <c r="G38"/>
  <c r="F38"/>
  <c r="J37"/>
  <c r="I37"/>
  <c r="H37"/>
  <c r="G37"/>
  <c r="F37"/>
  <c r="J36"/>
  <c r="I36"/>
  <c r="H36"/>
  <c r="G36"/>
  <c r="F36"/>
  <c r="J35"/>
  <c r="I35"/>
  <c r="H35"/>
  <c r="G35"/>
  <c r="F35"/>
  <c r="J34"/>
  <c r="I34"/>
  <c r="H34"/>
  <c r="G34"/>
  <c r="F34"/>
  <c r="J33"/>
  <c r="I33"/>
  <c r="H33"/>
  <c r="G33"/>
  <c r="F33"/>
  <c r="J32"/>
  <c r="I32"/>
  <c r="H32"/>
  <c r="G32"/>
  <c r="F32"/>
  <c r="J31"/>
  <c r="I31"/>
  <c r="H31"/>
  <c r="G31"/>
  <c r="F31"/>
  <c r="J30"/>
  <c r="I30"/>
  <c r="H30"/>
  <c r="G30"/>
  <c r="F30"/>
  <c r="J29"/>
  <c r="I29"/>
  <c r="H29"/>
  <c r="G29"/>
  <c r="F29"/>
  <c r="J28"/>
  <c r="I28"/>
  <c r="H28"/>
  <c r="G28"/>
  <c r="F28"/>
  <c r="J27"/>
  <c r="I27"/>
  <c r="H27"/>
  <c r="G27"/>
  <c r="F27"/>
  <c r="J26"/>
  <c r="I26"/>
  <c r="H26"/>
  <c r="G26"/>
  <c r="F26"/>
  <c r="J25"/>
  <c r="I25"/>
  <c r="H25"/>
  <c r="G25"/>
  <c r="F25"/>
  <c r="J24"/>
  <c r="I24"/>
  <c r="H24"/>
  <c r="G24"/>
  <c r="F24"/>
  <c r="J23"/>
  <c r="I23"/>
  <c r="H23"/>
  <c r="G23"/>
  <c r="F23"/>
  <c r="J22"/>
  <c r="I22"/>
  <c r="H22"/>
  <c r="G22"/>
  <c r="F22"/>
  <c r="J21"/>
  <c r="I21"/>
  <c r="H21"/>
  <c r="G21"/>
  <c r="F21"/>
  <c r="J20"/>
  <c r="I20"/>
  <c r="H20"/>
  <c r="G20"/>
  <c r="F20"/>
  <c r="J19"/>
  <c r="I19"/>
  <c r="H19"/>
  <c r="G19"/>
  <c r="F19"/>
  <c r="J18"/>
  <c r="I18"/>
  <c r="H18"/>
  <c r="G18"/>
  <c r="F18"/>
  <c r="J17"/>
  <c r="I17"/>
  <c r="H17"/>
  <c r="G17"/>
  <c r="F17"/>
  <c r="J16"/>
  <c r="I16"/>
  <c r="H16"/>
  <c r="G16"/>
  <c r="F16"/>
  <c r="J15"/>
  <c r="I15"/>
  <c r="H15"/>
  <c r="G15"/>
  <c r="F15"/>
  <c r="J14"/>
  <c r="I14"/>
  <c r="H14"/>
  <c r="G14"/>
  <c r="F14"/>
  <c r="J13"/>
  <c r="I13"/>
  <c r="H13"/>
  <c r="G13"/>
  <c r="F13"/>
  <c r="J12"/>
  <c r="I12"/>
  <c r="H12"/>
  <c r="G12"/>
  <c r="F12"/>
  <c r="J11"/>
  <c r="I11"/>
  <c r="H11"/>
  <c r="G11"/>
  <c r="F11"/>
  <c r="J10"/>
  <c r="I10"/>
  <c r="H10"/>
  <c r="G10"/>
  <c r="F10"/>
  <c r="J9"/>
  <c r="I9"/>
  <c r="H9"/>
  <c r="G9"/>
  <c r="F9"/>
  <c r="J8"/>
  <c r="I8"/>
  <c r="H8"/>
  <c r="G8"/>
  <c r="F8"/>
  <c r="J7"/>
  <c r="I7"/>
  <c r="H7"/>
  <c r="G7"/>
  <c r="F7"/>
  <c r="J6"/>
  <c r="I6"/>
  <c r="H6"/>
  <c r="G6"/>
  <c r="F6"/>
  <c r="V56" i="5" l="1"/>
  <c r="V55"/>
  <c r="V54"/>
  <c r="V53"/>
  <c r="V52"/>
  <c r="V51"/>
  <c r="V50"/>
  <c r="V49"/>
  <c r="V48"/>
  <c r="V47"/>
  <c r="V46"/>
  <c r="V45"/>
  <c r="V44"/>
  <c r="V43"/>
  <c r="V42"/>
  <c r="V41"/>
  <c r="V40"/>
  <c r="V39"/>
  <c r="V38"/>
  <c r="V37"/>
  <c r="G188" i="9"/>
  <c r="G187"/>
  <c r="C2" i="5"/>
  <c r="D2" s="1"/>
  <c r="C2" i="2"/>
  <c r="BD369" i="9"/>
  <c r="BC369"/>
  <c r="BB369"/>
  <c r="BA369"/>
  <c r="AZ369"/>
  <c r="AY369"/>
  <c r="AX369"/>
  <c r="AW369"/>
  <c r="AV369"/>
  <c r="AU369"/>
  <c r="AT369"/>
  <c r="AS369"/>
  <c r="AR369"/>
  <c r="AQ369"/>
  <c r="AP369"/>
  <c r="AO369"/>
  <c r="AN369"/>
  <c r="AM369"/>
  <c r="AL369"/>
  <c r="AK369"/>
  <c r="AJ369"/>
  <c r="AI369"/>
  <c r="AH369"/>
  <c r="AG369"/>
  <c r="AF369"/>
  <c r="AE369"/>
  <c r="AD369"/>
  <c r="AC369"/>
  <c r="AB369"/>
  <c r="AA369"/>
  <c r="Z369"/>
  <c r="Y369"/>
  <c r="X369"/>
  <c r="W369"/>
  <c r="V369"/>
  <c r="U369"/>
  <c r="T369"/>
  <c r="S369"/>
  <c r="R369"/>
  <c r="Q369"/>
  <c r="P369"/>
  <c r="O369"/>
  <c r="N369"/>
  <c r="M369"/>
  <c r="L369"/>
  <c r="K369"/>
  <c r="J369"/>
  <c r="I369"/>
  <c r="H369"/>
  <c r="G369"/>
  <c r="BD368"/>
  <c r="BC368"/>
  <c r="BB368"/>
  <c r="BA368"/>
  <c r="AZ368"/>
  <c r="AY368"/>
  <c r="AX368"/>
  <c r="AW368"/>
  <c r="AV368"/>
  <c r="AU368"/>
  <c r="AT368"/>
  <c r="AS368"/>
  <c r="AR368"/>
  <c r="AQ368"/>
  <c r="AP368"/>
  <c r="AO368"/>
  <c r="AN368"/>
  <c r="AM368"/>
  <c r="AL368"/>
  <c r="AK368"/>
  <c r="AJ368"/>
  <c r="AI368"/>
  <c r="AH368"/>
  <c r="AG368"/>
  <c r="AF368"/>
  <c r="AE368"/>
  <c r="AD368"/>
  <c r="AC368"/>
  <c r="AB368"/>
  <c r="AA368"/>
  <c r="Z368"/>
  <c r="Y368"/>
  <c r="X368"/>
  <c r="W368"/>
  <c r="V368"/>
  <c r="U368"/>
  <c r="T368"/>
  <c r="S368"/>
  <c r="R368"/>
  <c r="Q368"/>
  <c r="P368"/>
  <c r="O368"/>
  <c r="N368"/>
  <c r="M368"/>
  <c r="L368"/>
  <c r="K368"/>
  <c r="J368"/>
  <c r="I368"/>
  <c r="H368"/>
  <c r="G368"/>
  <c r="BD367"/>
  <c r="BC367"/>
  <c r="BB367"/>
  <c r="BA367"/>
  <c r="AZ367"/>
  <c r="AY367"/>
  <c r="AX367"/>
  <c r="AW367"/>
  <c r="AV367"/>
  <c r="AU367"/>
  <c r="AT367"/>
  <c r="AS367"/>
  <c r="AR367"/>
  <c r="AQ367"/>
  <c r="AP367"/>
  <c r="AO367"/>
  <c r="AN367"/>
  <c r="AM367"/>
  <c r="AL367"/>
  <c r="AK367"/>
  <c r="AJ367"/>
  <c r="AI367"/>
  <c r="AH367"/>
  <c r="AG367"/>
  <c r="AF367"/>
  <c r="AE367"/>
  <c r="AD367"/>
  <c r="AC367"/>
  <c r="AB367"/>
  <c r="AA367"/>
  <c r="Z367"/>
  <c r="Y367"/>
  <c r="X367"/>
  <c r="W367"/>
  <c r="V367"/>
  <c r="U367"/>
  <c r="T367"/>
  <c r="S367"/>
  <c r="R367"/>
  <c r="Q367"/>
  <c r="P367"/>
  <c r="O367"/>
  <c r="N367"/>
  <c r="M367"/>
  <c r="L367"/>
  <c r="K367"/>
  <c r="J367"/>
  <c r="I367"/>
  <c r="H367"/>
  <c r="G367"/>
  <c r="BD366"/>
  <c r="BC366"/>
  <c r="BB366"/>
  <c r="BA366"/>
  <c r="AZ366"/>
  <c r="AY366"/>
  <c r="AX366"/>
  <c r="AW366"/>
  <c r="AV366"/>
  <c r="AU366"/>
  <c r="AT366"/>
  <c r="AS366"/>
  <c r="AR366"/>
  <c r="AQ366"/>
  <c r="AP366"/>
  <c r="AO366"/>
  <c r="AN366"/>
  <c r="AM366"/>
  <c r="AL366"/>
  <c r="AK366"/>
  <c r="AJ366"/>
  <c r="AI366"/>
  <c r="AH366"/>
  <c r="AG366"/>
  <c r="AF366"/>
  <c r="AE366"/>
  <c r="AD366"/>
  <c r="AC366"/>
  <c r="AB366"/>
  <c r="AA366"/>
  <c r="Z366"/>
  <c r="Y366"/>
  <c r="X366"/>
  <c r="W366"/>
  <c r="V366"/>
  <c r="U366"/>
  <c r="T366"/>
  <c r="S366"/>
  <c r="R366"/>
  <c r="Q366"/>
  <c r="P366"/>
  <c r="O366"/>
  <c r="N366"/>
  <c r="M366"/>
  <c r="L366"/>
  <c r="K366"/>
  <c r="J366"/>
  <c r="I366"/>
  <c r="H366"/>
  <c r="G366"/>
  <c r="BD365"/>
  <c r="BC365"/>
  <c r="BB365"/>
  <c r="BA365"/>
  <c r="AZ365"/>
  <c r="AY365"/>
  <c r="AX365"/>
  <c r="AW365"/>
  <c r="AV365"/>
  <c r="AU365"/>
  <c r="AT365"/>
  <c r="AS365"/>
  <c r="AR365"/>
  <c r="AQ365"/>
  <c r="AP365"/>
  <c r="AO365"/>
  <c r="AN365"/>
  <c r="AM365"/>
  <c r="AL365"/>
  <c r="AK365"/>
  <c r="AJ365"/>
  <c r="AI365"/>
  <c r="AH365"/>
  <c r="AG365"/>
  <c r="AF365"/>
  <c r="AE365"/>
  <c r="AD365"/>
  <c r="AC365"/>
  <c r="AB365"/>
  <c r="AA365"/>
  <c r="Z365"/>
  <c r="Y365"/>
  <c r="X365"/>
  <c r="W365"/>
  <c r="V365"/>
  <c r="U365"/>
  <c r="T365"/>
  <c r="S365"/>
  <c r="R365"/>
  <c r="Q365"/>
  <c r="P365"/>
  <c r="O365"/>
  <c r="N365"/>
  <c r="M365"/>
  <c r="L365"/>
  <c r="K365"/>
  <c r="J365"/>
  <c r="I365"/>
  <c r="H365"/>
  <c r="G365"/>
  <c r="BD364"/>
  <c r="BC364"/>
  <c r="BB364"/>
  <c r="BA364"/>
  <c r="AZ364"/>
  <c r="AY364"/>
  <c r="AX364"/>
  <c r="AW364"/>
  <c r="AV364"/>
  <c r="AU364"/>
  <c r="AT364"/>
  <c r="AS364"/>
  <c r="AR364"/>
  <c r="AQ364"/>
  <c r="AP364"/>
  <c r="AO364"/>
  <c r="AN364"/>
  <c r="AM364"/>
  <c r="AL364"/>
  <c r="AK364"/>
  <c r="AJ364"/>
  <c r="AI364"/>
  <c r="AH364"/>
  <c r="AG364"/>
  <c r="AF364"/>
  <c r="AE364"/>
  <c r="AD364"/>
  <c r="AC364"/>
  <c r="AB364"/>
  <c r="AA364"/>
  <c r="Z364"/>
  <c r="Y364"/>
  <c r="X364"/>
  <c r="W364"/>
  <c r="V364"/>
  <c r="U364"/>
  <c r="T364"/>
  <c r="S364"/>
  <c r="R364"/>
  <c r="Q364"/>
  <c r="P364"/>
  <c r="O364"/>
  <c r="N364"/>
  <c r="M364"/>
  <c r="L364"/>
  <c r="K364"/>
  <c r="J364"/>
  <c r="I364"/>
  <c r="H364"/>
  <c r="G364"/>
  <c r="BD363"/>
  <c r="BC363"/>
  <c r="BB363"/>
  <c r="BA363"/>
  <c r="AZ363"/>
  <c r="AY363"/>
  <c r="AX363"/>
  <c r="AW363"/>
  <c r="AV363"/>
  <c r="AU363"/>
  <c r="AT363"/>
  <c r="AS363"/>
  <c r="AR363"/>
  <c r="AQ363"/>
  <c r="AP363"/>
  <c r="AO363"/>
  <c r="AN363"/>
  <c r="AM363"/>
  <c r="AL363"/>
  <c r="AK363"/>
  <c r="AJ363"/>
  <c r="AI363"/>
  <c r="AH363"/>
  <c r="AG363"/>
  <c r="AF363"/>
  <c r="AE363"/>
  <c r="AD363"/>
  <c r="AC363"/>
  <c r="AB363"/>
  <c r="AA363"/>
  <c r="Z363"/>
  <c r="Y363"/>
  <c r="X363"/>
  <c r="W363"/>
  <c r="V363"/>
  <c r="U363"/>
  <c r="T363"/>
  <c r="S363"/>
  <c r="R363"/>
  <c r="Q363"/>
  <c r="P363"/>
  <c r="O363"/>
  <c r="N363"/>
  <c r="M363"/>
  <c r="L363"/>
  <c r="K363"/>
  <c r="J363"/>
  <c r="I363"/>
  <c r="H363"/>
  <c r="G363"/>
  <c r="BD362"/>
  <c r="BC362"/>
  <c r="BB362"/>
  <c r="BA362"/>
  <c r="AZ362"/>
  <c r="AY362"/>
  <c r="AX362"/>
  <c r="AW362"/>
  <c r="AV362"/>
  <c r="AU362"/>
  <c r="AT362"/>
  <c r="AS362"/>
  <c r="AR362"/>
  <c r="AQ362"/>
  <c r="AP362"/>
  <c r="AO362"/>
  <c r="AN362"/>
  <c r="AM362"/>
  <c r="AL362"/>
  <c r="AK362"/>
  <c r="AJ362"/>
  <c r="AI362"/>
  <c r="AH362"/>
  <c r="AG362"/>
  <c r="AF362"/>
  <c r="AE362"/>
  <c r="AD362"/>
  <c r="AC362"/>
  <c r="AB362"/>
  <c r="AA362"/>
  <c r="Z362"/>
  <c r="Y362"/>
  <c r="X362"/>
  <c r="W362"/>
  <c r="V362"/>
  <c r="U362"/>
  <c r="T362"/>
  <c r="S362"/>
  <c r="R362"/>
  <c r="Q362"/>
  <c r="P362"/>
  <c r="O362"/>
  <c r="N362"/>
  <c r="M362"/>
  <c r="L362"/>
  <c r="K362"/>
  <c r="J362"/>
  <c r="I362"/>
  <c r="H362"/>
  <c r="G362"/>
  <c r="BD361"/>
  <c r="BC361"/>
  <c r="BB361"/>
  <c r="BA361"/>
  <c r="AZ361"/>
  <c r="AY361"/>
  <c r="AX361"/>
  <c r="AW361"/>
  <c r="AV361"/>
  <c r="AU361"/>
  <c r="AT361"/>
  <c r="AS361"/>
  <c r="AR361"/>
  <c r="AQ361"/>
  <c r="AP361"/>
  <c r="AO361"/>
  <c r="AN361"/>
  <c r="AM361"/>
  <c r="AL361"/>
  <c r="AK361"/>
  <c r="AJ361"/>
  <c r="AI361"/>
  <c r="AH361"/>
  <c r="AG361"/>
  <c r="AF361"/>
  <c r="AE361"/>
  <c r="AD361"/>
  <c r="AC361"/>
  <c r="AB361"/>
  <c r="AA361"/>
  <c r="Z361"/>
  <c r="Y361"/>
  <c r="X361"/>
  <c r="W361"/>
  <c r="V361"/>
  <c r="U361"/>
  <c r="T361"/>
  <c r="S361"/>
  <c r="R361"/>
  <c r="Q361"/>
  <c r="P361"/>
  <c r="O361"/>
  <c r="N361"/>
  <c r="M361"/>
  <c r="L361"/>
  <c r="K361"/>
  <c r="J361"/>
  <c r="I361"/>
  <c r="H361"/>
  <c r="G361"/>
  <c r="BD360"/>
  <c r="BC360"/>
  <c r="BB360"/>
  <c r="BA360"/>
  <c r="AZ360"/>
  <c r="AY360"/>
  <c r="AX360"/>
  <c r="AW360"/>
  <c r="AV360"/>
  <c r="AU360"/>
  <c r="AT360"/>
  <c r="AS360"/>
  <c r="AR360"/>
  <c r="AQ360"/>
  <c r="AP360"/>
  <c r="AO360"/>
  <c r="AN360"/>
  <c r="AM360"/>
  <c r="AL360"/>
  <c r="AK360"/>
  <c r="AJ360"/>
  <c r="AI360"/>
  <c r="AH360"/>
  <c r="AG360"/>
  <c r="AF360"/>
  <c r="AE360"/>
  <c r="AD360"/>
  <c r="AC360"/>
  <c r="AB360"/>
  <c r="AA360"/>
  <c r="Z360"/>
  <c r="Y360"/>
  <c r="X360"/>
  <c r="W360"/>
  <c r="V360"/>
  <c r="U360"/>
  <c r="T360"/>
  <c r="S360"/>
  <c r="R360"/>
  <c r="Q360"/>
  <c r="P360"/>
  <c r="O360"/>
  <c r="N360"/>
  <c r="M360"/>
  <c r="L360"/>
  <c r="K360"/>
  <c r="J360"/>
  <c r="I360"/>
  <c r="H360"/>
  <c r="G360"/>
  <c r="BD359"/>
  <c r="BC359"/>
  <c r="BB359"/>
  <c r="BA359"/>
  <c r="AZ359"/>
  <c r="AY359"/>
  <c r="AX359"/>
  <c r="AW359"/>
  <c r="AV359"/>
  <c r="AU359"/>
  <c r="AT359"/>
  <c r="AS359"/>
  <c r="AR359"/>
  <c r="AQ359"/>
  <c r="AP359"/>
  <c r="AO359"/>
  <c r="AN359"/>
  <c r="AM359"/>
  <c r="AL359"/>
  <c r="AK359"/>
  <c r="AJ359"/>
  <c r="AI359"/>
  <c r="AH359"/>
  <c r="AG359"/>
  <c r="AF359"/>
  <c r="AE359"/>
  <c r="AD359"/>
  <c r="AC359"/>
  <c r="AB359"/>
  <c r="AA359"/>
  <c r="Z359"/>
  <c r="Y359"/>
  <c r="X359"/>
  <c r="W359"/>
  <c r="V359"/>
  <c r="U359"/>
  <c r="T359"/>
  <c r="S359"/>
  <c r="R359"/>
  <c r="Q359"/>
  <c r="P359"/>
  <c r="O359"/>
  <c r="N359"/>
  <c r="M359"/>
  <c r="L359"/>
  <c r="K359"/>
  <c r="J359"/>
  <c r="I359"/>
  <c r="H359"/>
  <c r="G359"/>
  <c r="BD358"/>
  <c r="BC358"/>
  <c r="BB358"/>
  <c r="BA358"/>
  <c r="AZ358"/>
  <c r="AY358"/>
  <c r="AX358"/>
  <c r="AW358"/>
  <c r="AV358"/>
  <c r="AU358"/>
  <c r="AT358"/>
  <c r="AS358"/>
  <c r="AR358"/>
  <c r="AQ358"/>
  <c r="AP358"/>
  <c r="AO358"/>
  <c r="AN358"/>
  <c r="AM358"/>
  <c r="AL358"/>
  <c r="AK358"/>
  <c r="AJ358"/>
  <c r="AI358"/>
  <c r="AH358"/>
  <c r="AG358"/>
  <c r="AF358"/>
  <c r="AE358"/>
  <c r="AD358"/>
  <c r="AC358"/>
  <c r="AB358"/>
  <c r="AA358"/>
  <c r="Z358"/>
  <c r="Y358"/>
  <c r="X358"/>
  <c r="W358"/>
  <c r="V358"/>
  <c r="U358"/>
  <c r="T358"/>
  <c r="S358"/>
  <c r="R358"/>
  <c r="Q358"/>
  <c r="P358"/>
  <c r="O358"/>
  <c r="N358"/>
  <c r="M358"/>
  <c r="L358"/>
  <c r="K358"/>
  <c r="J358"/>
  <c r="I358"/>
  <c r="H358"/>
  <c r="G358"/>
  <c r="BD357"/>
  <c r="BC357"/>
  <c r="BB357"/>
  <c r="BA357"/>
  <c r="AZ357"/>
  <c r="AY357"/>
  <c r="AX357"/>
  <c r="AW357"/>
  <c r="AV357"/>
  <c r="AU357"/>
  <c r="AT357"/>
  <c r="AS357"/>
  <c r="AR357"/>
  <c r="AQ357"/>
  <c r="AP357"/>
  <c r="AO357"/>
  <c r="AN357"/>
  <c r="AM357"/>
  <c r="AL357"/>
  <c r="AK357"/>
  <c r="AJ357"/>
  <c r="AI357"/>
  <c r="AH357"/>
  <c r="AG357"/>
  <c r="AF357"/>
  <c r="AE357"/>
  <c r="AD357"/>
  <c r="AC357"/>
  <c r="AB357"/>
  <c r="AA357"/>
  <c r="Z357"/>
  <c r="Y357"/>
  <c r="X357"/>
  <c r="W357"/>
  <c r="V357"/>
  <c r="U357"/>
  <c r="T357"/>
  <c r="S357"/>
  <c r="R357"/>
  <c r="Q357"/>
  <c r="P357"/>
  <c r="O357"/>
  <c r="N357"/>
  <c r="M357"/>
  <c r="L357"/>
  <c r="K357"/>
  <c r="J357"/>
  <c r="I357"/>
  <c r="H357"/>
  <c r="G357"/>
  <c r="BD356"/>
  <c r="BC356"/>
  <c r="BB356"/>
  <c r="BA356"/>
  <c r="AZ356"/>
  <c r="AY356"/>
  <c r="AX356"/>
  <c r="AW356"/>
  <c r="AV356"/>
  <c r="AU356"/>
  <c r="AT356"/>
  <c r="AS356"/>
  <c r="AR356"/>
  <c r="AQ356"/>
  <c r="AP356"/>
  <c r="AO356"/>
  <c r="AN356"/>
  <c r="AM356"/>
  <c r="AL356"/>
  <c r="AK356"/>
  <c r="AJ356"/>
  <c r="AI356"/>
  <c r="AH356"/>
  <c r="AG356"/>
  <c r="AF356"/>
  <c r="AE356"/>
  <c r="AD356"/>
  <c r="AC356"/>
  <c r="AB356"/>
  <c r="AA356"/>
  <c r="Z356"/>
  <c r="Y356"/>
  <c r="X356"/>
  <c r="W356"/>
  <c r="V356"/>
  <c r="U356"/>
  <c r="T356"/>
  <c r="S356"/>
  <c r="R356"/>
  <c r="Q356"/>
  <c r="P356"/>
  <c r="O356"/>
  <c r="N356"/>
  <c r="M356"/>
  <c r="L356"/>
  <c r="K356"/>
  <c r="J356"/>
  <c r="I356"/>
  <c r="H356"/>
  <c r="G356"/>
  <c r="BD355"/>
  <c r="BC355"/>
  <c r="BB355"/>
  <c r="BA355"/>
  <c r="AZ355"/>
  <c r="AY355"/>
  <c r="AX355"/>
  <c r="AW355"/>
  <c r="AV355"/>
  <c r="AU355"/>
  <c r="AT355"/>
  <c r="AS355"/>
  <c r="AR355"/>
  <c r="AQ355"/>
  <c r="AP355"/>
  <c r="AO355"/>
  <c r="AN355"/>
  <c r="AM355"/>
  <c r="AL355"/>
  <c r="AK355"/>
  <c r="AJ355"/>
  <c r="AI355"/>
  <c r="AH355"/>
  <c r="AG355"/>
  <c r="AF355"/>
  <c r="AE355"/>
  <c r="AD355"/>
  <c r="AC355"/>
  <c r="AB355"/>
  <c r="AA355"/>
  <c r="Z355"/>
  <c r="Y355"/>
  <c r="X355"/>
  <c r="W355"/>
  <c r="V355"/>
  <c r="U355"/>
  <c r="T355"/>
  <c r="S355"/>
  <c r="R355"/>
  <c r="Q355"/>
  <c r="P355"/>
  <c r="O355"/>
  <c r="N355"/>
  <c r="M355"/>
  <c r="L355"/>
  <c r="K355"/>
  <c r="J355"/>
  <c r="I355"/>
  <c r="H355"/>
  <c r="G355"/>
  <c r="BD354"/>
  <c r="BC354"/>
  <c r="BB354"/>
  <c r="BA354"/>
  <c r="AZ354"/>
  <c r="AY354"/>
  <c r="AX354"/>
  <c r="AW354"/>
  <c r="AV354"/>
  <c r="AU354"/>
  <c r="AT354"/>
  <c r="AS354"/>
  <c r="AR354"/>
  <c r="AQ354"/>
  <c r="AP354"/>
  <c r="AO354"/>
  <c r="AN354"/>
  <c r="AM354"/>
  <c r="AL354"/>
  <c r="AK354"/>
  <c r="AJ354"/>
  <c r="AI354"/>
  <c r="AH354"/>
  <c r="AG354"/>
  <c r="AF354"/>
  <c r="AE354"/>
  <c r="AD354"/>
  <c r="AC354"/>
  <c r="AB354"/>
  <c r="AA354"/>
  <c r="Z354"/>
  <c r="Y354"/>
  <c r="X354"/>
  <c r="W354"/>
  <c r="V354"/>
  <c r="U354"/>
  <c r="T354"/>
  <c r="S354"/>
  <c r="R354"/>
  <c r="Q354"/>
  <c r="P354"/>
  <c r="O354"/>
  <c r="N354"/>
  <c r="M354"/>
  <c r="L354"/>
  <c r="K354"/>
  <c r="J354"/>
  <c r="I354"/>
  <c r="H354"/>
  <c r="G354"/>
  <c r="BD353"/>
  <c r="BC353"/>
  <c r="BB353"/>
  <c r="BA353"/>
  <c r="AZ353"/>
  <c r="AY353"/>
  <c r="AX353"/>
  <c r="AW353"/>
  <c r="AV353"/>
  <c r="AU353"/>
  <c r="AT353"/>
  <c r="AS353"/>
  <c r="AR353"/>
  <c r="AQ353"/>
  <c r="AP353"/>
  <c r="AO353"/>
  <c r="AN353"/>
  <c r="AM353"/>
  <c r="AL353"/>
  <c r="AK353"/>
  <c r="AJ353"/>
  <c r="AI353"/>
  <c r="AH353"/>
  <c r="AG353"/>
  <c r="AF353"/>
  <c r="AE353"/>
  <c r="AD353"/>
  <c r="AC353"/>
  <c r="AB353"/>
  <c r="AA353"/>
  <c r="Z353"/>
  <c r="Y353"/>
  <c r="X353"/>
  <c r="W353"/>
  <c r="V353"/>
  <c r="U353"/>
  <c r="T353"/>
  <c r="S353"/>
  <c r="R353"/>
  <c r="Q353"/>
  <c r="P353"/>
  <c r="O353"/>
  <c r="N353"/>
  <c r="M353"/>
  <c r="L353"/>
  <c r="K353"/>
  <c r="J353"/>
  <c r="I353"/>
  <c r="H353"/>
  <c r="G353"/>
  <c r="BD352"/>
  <c r="BC352"/>
  <c r="BB352"/>
  <c r="BA352"/>
  <c r="AZ352"/>
  <c r="AY352"/>
  <c r="AX352"/>
  <c r="AW352"/>
  <c r="AV352"/>
  <c r="AU352"/>
  <c r="AT352"/>
  <c r="AS352"/>
  <c r="AR352"/>
  <c r="AQ352"/>
  <c r="AP352"/>
  <c r="AO352"/>
  <c r="AN352"/>
  <c r="AM352"/>
  <c r="AL352"/>
  <c r="AK352"/>
  <c r="AJ352"/>
  <c r="AI352"/>
  <c r="AH352"/>
  <c r="AG352"/>
  <c r="AF352"/>
  <c r="AE352"/>
  <c r="AD352"/>
  <c r="AC352"/>
  <c r="AB352"/>
  <c r="AA352"/>
  <c r="Z352"/>
  <c r="Y352"/>
  <c r="X352"/>
  <c r="W352"/>
  <c r="V352"/>
  <c r="U352"/>
  <c r="T352"/>
  <c r="S352"/>
  <c r="R352"/>
  <c r="Q352"/>
  <c r="P352"/>
  <c r="O352"/>
  <c r="N352"/>
  <c r="M352"/>
  <c r="L352"/>
  <c r="K352"/>
  <c r="J352"/>
  <c r="I352"/>
  <c r="H352"/>
  <c r="G352"/>
  <c r="BD351"/>
  <c r="BC351"/>
  <c r="BB351"/>
  <c r="BA351"/>
  <c r="AZ351"/>
  <c r="AY351"/>
  <c r="AX351"/>
  <c r="AW351"/>
  <c r="AV351"/>
  <c r="AU351"/>
  <c r="AT351"/>
  <c r="AS351"/>
  <c r="AR351"/>
  <c r="AQ351"/>
  <c r="AP351"/>
  <c r="AO351"/>
  <c r="AN351"/>
  <c r="AM351"/>
  <c r="AL351"/>
  <c r="AK351"/>
  <c r="AJ351"/>
  <c r="AI351"/>
  <c r="AH351"/>
  <c r="AG351"/>
  <c r="AF351"/>
  <c r="AE351"/>
  <c r="AD351"/>
  <c r="AC351"/>
  <c r="AB351"/>
  <c r="AA351"/>
  <c r="Z351"/>
  <c r="Y351"/>
  <c r="X351"/>
  <c r="W351"/>
  <c r="V351"/>
  <c r="U351"/>
  <c r="T351"/>
  <c r="S351"/>
  <c r="R351"/>
  <c r="Q351"/>
  <c r="P351"/>
  <c r="O351"/>
  <c r="N351"/>
  <c r="M351"/>
  <c r="L351"/>
  <c r="K351"/>
  <c r="J351"/>
  <c r="I351"/>
  <c r="H351"/>
  <c r="G351"/>
  <c r="BD350"/>
  <c r="BC350"/>
  <c r="BB350"/>
  <c r="BA350"/>
  <c r="AZ350"/>
  <c r="AY350"/>
  <c r="AX350"/>
  <c r="AW350"/>
  <c r="AV350"/>
  <c r="AU350"/>
  <c r="AT350"/>
  <c r="AS350"/>
  <c r="AR350"/>
  <c r="AQ350"/>
  <c r="AP350"/>
  <c r="AO350"/>
  <c r="AN350"/>
  <c r="AM350"/>
  <c r="AL350"/>
  <c r="AK350"/>
  <c r="AJ350"/>
  <c r="AI350"/>
  <c r="AH350"/>
  <c r="AG350"/>
  <c r="AF350"/>
  <c r="AE350"/>
  <c r="AD350"/>
  <c r="AC350"/>
  <c r="AB350"/>
  <c r="AA350"/>
  <c r="Z350"/>
  <c r="Y350"/>
  <c r="X350"/>
  <c r="W350"/>
  <c r="V350"/>
  <c r="U350"/>
  <c r="T350"/>
  <c r="S350"/>
  <c r="R350"/>
  <c r="Q350"/>
  <c r="P350"/>
  <c r="O350"/>
  <c r="N350"/>
  <c r="M350"/>
  <c r="L350"/>
  <c r="K350"/>
  <c r="J350"/>
  <c r="I350"/>
  <c r="H350"/>
  <c r="G350"/>
  <c r="BD349"/>
  <c r="BC349"/>
  <c r="BB349"/>
  <c r="BA349"/>
  <c r="AZ349"/>
  <c r="AY349"/>
  <c r="AX349"/>
  <c r="AW349"/>
  <c r="AV349"/>
  <c r="AU349"/>
  <c r="AT349"/>
  <c r="AS349"/>
  <c r="AR349"/>
  <c r="AQ349"/>
  <c r="AP349"/>
  <c r="AO349"/>
  <c r="AN349"/>
  <c r="AM349"/>
  <c r="AL349"/>
  <c r="AK349"/>
  <c r="AJ349"/>
  <c r="AI349"/>
  <c r="AH349"/>
  <c r="AG349"/>
  <c r="AF349"/>
  <c r="AE349"/>
  <c r="AD349"/>
  <c r="AC349"/>
  <c r="AB349"/>
  <c r="AA349"/>
  <c r="Z349"/>
  <c r="Y349"/>
  <c r="X349"/>
  <c r="W349"/>
  <c r="V349"/>
  <c r="U349"/>
  <c r="T349"/>
  <c r="S349"/>
  <c r="R349"/>
  <c r="Q349"/>
  <c r="P349"/>
  <c r="O349"/>
  <c r="N349"/>
  <c r="M349"/>
  <c r="L349"/>
  <c r="K349"/>
  <c r="J349"/>
  <c r="I349"/>
  <c r="H349"/>
  <c r="G349"/>
  <c r="BD348"/>
  <c r="BC348"/>
  <c r="BB348"/>
  <c r="BA348"/>
  <c r="AZ348"/>
  <c r="AY348"/>
  <c r="AX348"/>
  <c r="AW348"/>
  <c r="AV348"/>
  <c r="AU348"/>
  <c r="AT348"/>
  <c r="AS348"/>
  <c r="AR348"/>
  <c r="AQ348"/>
  <c r="AP348"/>
  <c r="AO348"/>
  <c r="AN348"/>
  <c r="AM348"/>
  <c r="AL348"/>
  <c r="AK348"/>
  <c r="AJ348"/>
  <c r="AI348"/>
  <c r="AH348"/>
  <c r="AG348"/>
  <c r="AF348"/>
  <c r="AE348"/>
  <c r="AD348"/>
  <c r="AC348"/>
  <c r="AB348"/>
  <c r="AA348"/>
  <c r="Z348"/>
  <c r="Y348"/>
  <c r="X348"/>
  <c r="W348"/>
  <c r="V348"/>
  <c r="U348"/>
  <c r="T348"/>
  <c r="S348"/>
  <c r="R348"/>
  <c r="Q348"/>
  <c r="P348"/>
  <c r="O348"/>
  <c r="N348"/>
  <c r="M348"/>
  <c r="L348"/>
  <c r="K348"/>
  <c r="J348"/>
  <c r="I348"/>
  <c r="H348"/>
  <c r="G348"/>
  <c r="BD347"/>
  <c r="BC347"/>
  <c r="BB347"/>
  <c r="BA347"/>
  <c r="AZ347"/>
  <c r="AY347"/>
  <c r="AX347"/>
  <c r="AW347"/>
  <c r="AV347"/>
  <c r="AU347"/>
  <c r="AT347"/>
  <c r="AS347"/>
  <c r="AR347"/>
  <c r="AQ347"/>
  <c r="AP347"/>
  <c r="AO347"/>
  <c r="AN347"/>
  <c r="AM347"/>
  <c r="AL347"/>
  <c r="AK347"/>
  <c r="AJ347"/>
  <c r="AI347"/>
  <c r="AH347"/>
  <c r="AG347"/>
  <c r="AF347"/>
  <c r="AE347"/>
  <c r="AD347"/>
  <c r="AC347"/>
  <c r="AB347"/>
  <c r="AA347"/>
  <c r="Z347"/>
  <c r="Y347"/>
  <c r="X347"/>
  <c r="W347"/>
  <c r="V347"/>
  <c r="U347"/>
  <c r="T347"/>
  <c r="S347"/>
  <c r="R347"/>
  <c r="Q347"/>
  <c r="P347"/>
  <c r="O347"/>
  <c r="N347"/>
  <c r="M347"/>
  <c r="L347"/>
  <c r="K347"/>
  <c r="J347"/>
  <c r="I347"/>
  <c r="H347"/>
  <c r="G347"/>
  <c r="BD346"/>
  <c r="BC346"/>
  <c r="BB346"/>
  <c r="BA346"/>
  <c r="AZ346"/>
  <c r="AY346"/>
  <c r="AX346"/>
  <c r="AW346"/>
  <c r="AV346"/>
  <c r="AU346"/>
  <c r="AT346"/>
  <c r="AS346"/>
  <c r="AR346"/>
  <c r="AQ346"/>
  <c r="AP346"/>
  <c r="AO346"/>
  <c r="AN346"/>
  <c r="AM346"/>
  <c r="AL346"/>
  <c r="AK346"/>
  <c r="AJ346"/>
  <c r="AI346"/>
  <c r="AH346"/>
  <c r="AG346"/>
  <c r="AF346"/>
  <c r="AE346"/>
  <c r="AD346"/>
  <c r="AC346"/>
  <c r="AB346"/>
  <c r="AA346"/>
  <c r="Z346"/>
  <c r="Y346"/>
  <c r="X346"/>
  <c r="W346"/>
  <c r="V346"/>
  <c r="U346"/>
  <c r="T346"/>
  <c r="S346"/>
  <c r="R346"/>
  <c r="Q346"/>
  <c r="P346"/>
  <c r="O346"/>
  <c r="N346"/>
  <c r="M346"/>
  <c r="L346"/>
  <c r="K346"/>
  <c r="J346"/>
  <c r="I346"/>
  <c r="H346"/>
  <c r="G346"/>
  <c r="BD345"/>
  <c r="BC345"/>
  <c r="BB345"/>
  <c r="BA345"/>
  <c r="AZ345"/>
  <c r="AY345"/>
  <c r="AX345"/>
  <c r="AW345"/>
  <c r="AV345"/>
  <c r="AU345"/>
  <c r="AT345"/>
  <c r="AS345"/>
  <c r="AR345"/>
  <c r="AQ345"/>
  <c r="AP345"/>
  <c r="AO345"/>
  <c r="AN345"/>
  <c r="AM345"/>
  <c r="AL345"/>
  <c r="AK345"/>
  <c r="AJ345"/>
  <c r="AI345"/>
  <c r="AH345"/>
  <c r="AG345"/>
  <c r="AF345"/>
  <c r="AE345"/>
  <c r="AD345"/>
  <c r="AC345"/>
  <c r="AB345"/>
  <c r="AA345"/>
  <c r="Z345"/>
  <c r="Y345"/>
  <c r="X345"/>
  <c r="W345"/>
  <c r="V345"/>
  <c r="U345"/>
  <c r="T345"/>
  <c r="S345"/>
  <c r="R345"/>
  <c r="Q345"/>
  <c r="P345"/>
  <c r="O345"/>
  <c r="N345"/>
  <c r="M345"/>
  <c r="L345"/>
  <c r="K345"/>
  <c r="J345"/>
  <c r="I345"/>
  <c r="H345"/>
  <c r="G345"/>
  <c r="BD344"/>
  <c r="BC344"/>
  <c r="BB344"/>
  <c r="BA344"/>
  <c r="AZ344"/>
  <c r="AY344"/>
  <c r="AX344"/>
  <c r="AW344"/>
  <c r="AV344"/>
  <c r="AU344"/>
  <c r="AT344"/>
  <c r="AS344"/>
  <c r="AR344"/>
  <c r="AQ344"/>
  <c r="AP344"/>
  <c r="AO344"/>
  <c r="AN344"/>
  <c r="AM344"/>
  <c r="AL344"/>
  <c r="AK344"/>
  <c r="AJ344"/>
  <c r="AI344"/>
  <c r="AH344"/>
  <c r="AG344"/>
  <c r="AF344"/>
  <c r="AE344"/>
  <c r="AD344"/>
  <c r="AC344"/>
  <c r="AB344"/>
  <c r="AA344"/>
  <c r="Z344"/>
  <c r="Y344"/>
  <c r="X344"/>
  <c r="W344"/>
  <c r="V344"/>
  <c r="U344"/>
  <c r="T344"/>
  <c r="S344"/>
  <c r="R344"/>
  <c r="Q344"/>
  <c r="P344"/>
  <c r="O344"/>
  <c r="N344"/>
  <c r="M344"/>
  <c r="L344"/>
  <c r="K344"/>
  <c r="J344"/>
  <c r="I344"/>
  <c r="H344"/>
  <c r="G344"/>
  <c r="BD343"/>
  <c r="BC343"/>
  <c r="BB343"/>
  <c r="BA343"/>
  <c r="AZ343"/>
  <c r="AY343"/>
  <c r="AX343"/>
  <c r="AW343"/>
  <c r="AV343"/>
  <c r="AU343"/>
  <c r="AT343"/>
  <c r="AS343"/>
  <c r="AR343"/>
  <c r="AQ343"/>
  <c r="AP343"/>
  <c r="AO343"/>
  <c r="AN343"/>
  <c r="AM343"/>
  <c r="AL343"/>
  <c r="AK343"/>
  <c r="AJ343"/>
  <c r="AI343"/>
  <c r="AH343"/>
  <c r="AG343"/>
  <c r="AF343"/>
  <c r="AE343"/>
  <c r="AD343"/>
  <c r="AC343"/>
  <c r="AB343"/>
  <c r="AA343"/>
  <c r="Z343"/>
  <c r="Y343"/>
  <c r="X343"/>
  <c r="W343"/>
  <c r="V343"/>
  <c r="U343"/>
  <c r="T343"/>
  <c r="S343"/>
  <c r="R343"/>
  <c r="Q343"/>
  <c r="P343"/>
  <c r="O343"/>
  <c r="N343"/>
  <c r="M343"/>
  <c r="L343"/>
  <c r="K343"/>
  <c r="J343"/>
  <c r="I343"/>
  <c r="H343"/>
  <c r="G343"/>
  <c r="BD342"/>
  <c r="BC342"/>
  <c r="BB342"/>
  <c r="BA342"/>
  <c r="AZ342"/>
  <c r="AY342"/>
  <c r="AX342"/>
  <c r="AW342"/>
  <c r="AV342"/>
  <c r="AU342"/>
  <c r="AT342"/>
  <c r="AS342"/>
  <c r="AR342"/>
  <c r="AQ342"/>
  <c r="AP342"/>
  <c r="AO342"/>
  <c r="AN342"/>
  <c r="AM342"/>
  <c r="AL342"/>
  <c r="AK342"/>
  <c r="AJ342"/>
  <c r="AI342"/>
  <c r="AH342"/>
  <c r="AG342"/>
  <c r="AF342"/>
  <c r="AE342"/>
  <c r="AD342"/>
  <c r="AC342"/>
  <c r="AB342"/>
  <c r="AA342"/>
  <c r="Z342"/>
  <c r="Y342"/>
  <c r="X342"/>
  <c r="W342"/>
  <c r="V342"/>
  <c r="U342"/>
  <c r="T342"/>
  <c r="S342"/>
  <c r="R342"/>
  <c r="Q342"/>
  <c r="P342"/>
  <c r="O342"/>
  <c r="N342"/>
  <c r="M342"/>
  <c r="L342"/>
  <c r="K342"/>
  <c r="J342"/>
  <c r="I342"/>
  <c r="H342"/>
  <c r="G342"/>
  <c r="BD341"/>
  <c r="BC341"/>
  <c r="BB341"/>
  <c r="BA341"/>
  <c r="AZ341"/>
  <c r="AY341"/>
  <c r="AX341"/>
  <c r="AW341"/>
  <c r="AV341"/>
  <c r="AU341"/>
  <c r="AT341"/>
  <c r="AS341"/>
  <c r="AR341"/>
  <c r="AQ341"/>
  <c r="AP341"/>
  <c r="AO341"/>
  <c r="AN341"/>
  <c r="AM341"/>
  <c r="AL341"/>
  <c r="AK341"/>
  <c r="AJ341"/>
  <c r="AI341"/>
  <c r="AH341"/>
  <c r="AG341"/>
  <c r="AF341"/>
  <c r="AE341"/>
  <c r="AD341"/>
  <c r="AC341"/>
  <c r="AB341"/>
  <c r="AA341"/>
  <c r="Z341"/>
  <c r="Y341"/>
  <c r="X341"/>
  <c r="W341"/>
  <c r="V341"/>
  <c r="U341"/>
  <c r="T341"/>
  <c r="S341"/>
  <c r="R341"/>
  <c r="Q341"/>
  <c r="P341"/>
  <c r="O341"/>
  <c r="N341"/>
  <c r="M341"/>
  <c r="L341"/>
  <c r="K341"/>
  <c r="J341"/>
  <c r="I341"/>
  <c r="H341"/>
  <c r="G341"/>
  <c r="BD340"/>
  <c r="BC340"/>
  <c r="BB340"/>
  <c r="BA340"/>
  <c r="AZ340"/>
  <c r="AY340"/>
  <c r="AX340"/>
  <c r="AW340"/>
  <c r="AV340"/>
  <c r="AU340"/>
  <c r="AT340"/>
  <c r="AS340"/>
  <c r="AR340"/>
  <c r="AQ340"/>
  <c r="AP340"/>
  <c r="AO340"/>
  <c r="AN340"/>
  <c r="AM340"/>
  <c r="AL340"/>
  <c r="AK340"/>
  <c r="AJ340"/>
  <c r="AI340"/>
  <c r="AH340"/>
  <c r="AG340"/>
  <c r="AF340"/>
  <c r="AE340"/>
  <c r="AD340"/>
  <c r="AC340"/>
  <c r="AB340"/>
  <c r="AA340"/>
  <c r="Z340"/>
  <c r="Y340"/>
  <c r="X340"/>
  <c r="W340"/>
  <c r="V340"/>
  <c r="U340"/>
  <c r="T340"/>
  <c r="S340"/>
  <c r="R340"/>
  <c r="Q340"/>
  <c r="P340"/>
  <c r="O340"/>
  <c r="N340"/>
  <c r="M340"/>
  <c r="L340"/>
  <c r="K340"/>
  <c r="J340"/>
  <c r="I340"/>
  <c r="H340"/>
  <c r="G340"/>
  <c r="BD339"/>
  <c r="BC339"/>
  <c r="BB339"/>
  <c r="BA339"/>
  <c r="AZ339"/>
  <c r="AY339"/>
  <c r="AX339"/>
  <c r="AW339"/>
  <c r="AV339"/>
  <c r="AU339"/>
  <c r="AT339"/>
  <c r="AS339"/>
  <c r="AR339"/>
  <c r="AQ339"/>
  <c r="AP339"/>
  <c r="AO339"/>
  <c r="AN339"/>
  <c r="AM339"/>
  <c r="AL339"/>
  <c r="AK339"/>
  <c r="AJ339"/>
  <c r="AI339"/>
  <c r="AH339"/>
  <c r="AG339"/>
  <c r="AF339"/>
  <c r="AE339"/>
  <c r="AD339"/>
  <c r="AC339"/>
  <c r="AB339"/>
  <c r="AA339"/>
  <c r="Z339"/>
  <c r="Y339"/>
  <c r="X339"/>
  <c r="W339"/>
  <c r="V339"/>
  <c r="U339"/>
  <c r="T339"/>
  <c r="S339"/>
  <c r="R339"/>
  <c r="Q339"/>
  <c r="P339"/>
  <c r="O339"/>
  <c r="N339"/>
  <c r="M339"/>
  <c r="L339"/>
  <c r="K339"/>
  <c r="J339"/>
  <c r="I339"/>
  <c r="H339"/>
  <c r="G339"/>
  <c r="BD338"/>
  <c r="BC338"/>
  <c r="BB338"/>
  <c r="BA338"/>
  <c r="AZ338"/>
  <c r="AY338"/>
  <c r="AX338"/>
  <c r="AW338"/>
  <c r="AV338"/>
  <c r="AU338"/>
  <c r="AT338"/>
  <c r="AS338"/>
  <c r="AR338"/>
  <c r="AQ338"/>
  <c r="AP338"/>
  <c r="AO338"/>
  <c r="AN338"/>
  <c r="AM338"/>
  <c r="AL338"/>
  <c r="AK338"/>
  <c r="AJ338"/>
  <c r="AI338"/>
  <c r="AH338"/>
  <c r="AG338"/>
  <c r="AF338"/>
  <c r="AE338"/>
  <c r="AD338"/>
  <c r="AC338"/>
  <c r="AB338"/>
  <c r="AA338"/>
  <c r="Z338"/>
  <c r="Y338"/>
  <c r="X338"/>
  <c r="W338"/>
  <c r="V338"/>
  <c r="U338"/>
  <c r="T338"/>
  <c r="S338"/>
  <c r="R338"/>
  <c r="Q338"/>
  <c r="P338"/>
  <c r="O338"/>
  <c r="N338"/>
  <c r="M338"/>
  <c r="L338"/>
  <c r="K338"/>
  <c r="J338"/>
  <c r="I338"/>
  <c r="H338"/>
  <c r="G338"/>
  <c r="BD337"/>
  <c r="BC337"/>
  <c r="BB337"/>
  <c r="BA337"/>
  <c r="AZ337"/>
  <c r="AY337"/>
  <c r="AX337"/>
  <c r="AW337"/>
  <c r="AV337"/>
  <c r="AU337"/>
  <c r="AT337"/>
  <c r="AS337"/>
  <c r="AR337"/>
  <c r="AQ337"/>
  <c r="AP337"/>
  <c r="AO337"/>
  <c r="AN337"/>
  <c r="AM337"/>
  <c r="AL337"/>
  <c r="AK337"/>
  <c r="AJ337"/>
  <c r="AI337"/>
  <c r="AH337"/>
  <c r="AG337"/>
  <c r="AF337"/>
  <c r="AE337"/>
  <c r="AD337"/>
  <c r="AC337"/>
  <c r="AB337"/>
  <c r="AA337"/>
  <c r="Z337"/>
  <c r="Y337"/>
  <c r="X337"/>
  <c r="W337"/>
  <c r="V337"/>
  <c r="U337"/>
  <c r="T337"/>
  <c r="S337"/>
  <c r="R337"/>
  <c r="Q337"/>
  <c r="P337"/>
  <c r="O337"/>
  <c r="N337"/>
  <c r="M337"/>
  <c r="L337"/>
  <c r="K337"/>
  <c r="J337"/>
  <c r="I337"/>
  <c r="H337"/>
  <c r="G337"/>
  <c r="BD336"/>
  <c r="BC336"/>
  <c r="BB336"/>
  <c r="BA336"/>
  <c r="AZ336"/>
  <c r="AY336"/>
  <c r="AX336"/>
  <c r="AW336"/>
  <c r="AV336"/>
  <c r="AU336"/>
  <c r="AT336"/>
  <c r="AS336"/>
  <c r="AR336"/>
  <c r="AQ336"/>
  <c r="AP336"/>
  <c r="AO336"/>
  <c r="AN336"/>
  <c r="AM336"/>
  <c r="AL336"/>
  <c r="AK336"/>
  <c r="AJ336"/>
  <c r="AI336"/>
  <c r="AH336"/>
  <c r="AG336"/>
  <c r="AF336"/>
  <c r="AE336"/>
  <c r="AD336"/>
  <c r="AC336"/>
  <c r="AB336"/>
  <c r="AA336"/>
  <c r="Z336"/>
  <c r="Y336"/>
  <c r="X336"/>
  <c r="W336"/>
  <c r="V336"/>
  <c r="U336"/>
  <c r="T336"/>
  <c r="S336"/>
  <c r="R336"/>
  <c r="Q336"/>
  <c r="P336"/>
  <c r="O336"/>
  <c r="N336"/>
  <c r="M336"/>
  <c r="L336"/>
  <c r="K336"/>
  <c r="J336"/>
  <c r="I336"/>
  <c r="H336"/>
  <c r="G336"/>
  <c r="BD335"/>
  <c r="BC335"/>
  <c r="BB335"/>
  <c r="BA335"/>
  <c r="AZ335"/>
  <c r="AY335"/>
  <c r="AX335"/>
  <c r="AW335"/>
  <c r="AV335"/>
  <c r="AU335"/>
  <c r="AT335"/>
  <c r="AS335"/>
  <c r="AR335"/>
  <c r="AQ335"/>
  <c r="AP335"/>
  <c r="AO335"/>
  <c r="AN335"/>
  <c r="AM335"/>
  <c r="AL335"/>
  <c r="AK335"/>
  <c r="AJ335"/>
  <c r="AI335"/>
  <c r="AH335"/>
  <c r="AG335"/>
  <c r="AF335"/>
  <c r="AE335"/>
  <c r="AD335"/>
  <c r="AC335"/>
  <c r="AB335"/>
  <c r="AA335"/>
  <c r="Z335"/>
  <c r="Y335"/>
  <c r="X335"/>
  <c r="W335"/>
  <c r="V335"/>
  <c r="U335"/>
  <c r="T335"/>
  <c r="S335"/>
  <c r="R335"/>
  <c r="Q335"/>
  <c r="P335"/>
  <c r="O335"/>
  <c r="N335"/>
  <c r="M335"/>
  <c r="L335"/>
  <c r="K335"/>
  <c r="J335"/>
  <c r="I335"/>
  <c r="H335"/>
  <c r="G335"/>
  <c r="BD334"/>
  <c r="BC334"/>
  <c r="BB334"/>
  <c r="BA334"/>
  <c r="AZ334"/>
  <c r="AY334"/>
  <c r="AX334"/>
  <c r="AW334"/>
  <c r="AV334"/>
  <c r="AU334"/>
  <c r="AT334"/>
  <c r="AS334"/>
  <c r="AR334"/>
  <c r="AQ334"/>
  <c r="AP334"/>
  <c r="AO334"/>
  <c r="AN334"/>
  <c r="AM334"/>
  <c r="AL334"/>
  <c r="AK334"/>
  <c r="AJ334"/>
  <c r="AI334"/>
  <c r="AH334"/>
  <c r="AG334"/>
  <c r="AF334"/>
  <c r="AE334"/>
  <c r="AD334"/>
  <c r="AC334"/>
  <c r="AB334"/>
  <c r="AA334"/>
  <c r="Z334"/>
  <c r="Y334"/>
  <c r="X334"/>
  <c r="W334"/>
  <c r="V334"/>
  <c r="U334"/>
  <c r="T334"/>
  <c r="S334"/>
  <c r="R334"/>
  <c r="Q334"/>
  <c r="P334"/>
  <c r="O334"/>
  <c r="N334"/>
  <c r="M334"/>
  <c r="L334"/>
  <c r="K334"/>
  <c r="J334"/>
  <c r="I334"/>
  <c r="H334"/>
  <c r="G334"/>
  <c r="BD333"/>
  <c r="BC333"/>
  <c r="BB333"/>
  <c r="BA333"/>
  <c r="AZ333"/>
  <c r="AY333"/>
  <c r="AX333"/>
  <c r="AW333"/>
  <c r="AV333"/>
  <c r="AU333"/>
  <c r="AT333"/>
  <c r="AS333"/>
  <c r="AR333"/>
  <c r="AQ333"/>
  <c r="AP333"/>
  <c r="AO333"/>
  <c r="AN333"/>
  <c r="AM333"/>
  <c r="AL333"/>
  <c r="AK333"/>
  <c r="AJ333"/>
  <c r="AI333"/>
  <c r="AH333"/>
  <c r="AG333"/>
  <c r="AF333"/>
  <c r="AE333"/>
  <c r="AD333"/>
  <c r="AC333"/>
  <c r="AB333"/>
  <c r="AA333"/>
  <c r="Z333"/>
  <c r="Y333"/>
  <c r="X333"/>
  <c r="W333"/>
  <c r="V333"/>
  <c r="U333"/>
  <c r="T333"/>
  <c r="S333"/>
  <c r="R333"/>
  <c r="Q333"/>
  <c r="P333"/>
  <c r="O333"/>
  <c r="N333"/>
  <c r="M333"/>
  <c r="L333"/>
  <c r="K333"/>
  <c r="J333"/>
  <c r="I333"/>
  <c r="H333"/>
  <c r="G333"/>
  <c r="BD332"/>
  <c r="BC332"/>
  <c r="BB332"/>
  <c r="BA332"/>
  <c r="AZ332"/>
  <c r="AY332"/>
  <c r="AX332"/>
  <c r="AW332"/>
  <c r="AV332"/>
  <c r="AU332"/>
  <c r="AT332"/>
  <c r="AS332"/>
  <c r="AR332"/>
  <c r="AQ332"/>
  <c r="AP332"/>
  <c r="AO332"/>
  <c r="AN332"/>
  <c r="AM332"/>
  <c r="AL332"/>
  <c r="AK332"/>
  <c r="AJ332"/>
  <c r="AI332"/>
  <c r="AH332"/>
  <c r="AG332"/>
  <c r="AF332"/>
  <c r="AE332"/>
  <c r="AD332"/>
  <c r="AC332"/>
  <c r="AB332"/>
  <c r="AA332"/>
  <c r="Z332"/>
  <c r="Y332"/>
  <c r="X332"/>
  <c r="W332"/>
  <c r="V332"/>
  <c r="U332"/>
  <c r="T332"/>
  <c r="S332"/>
  <c r="R332"/>
  <c r="Q332"/>
  <c r="P332"/>
  <c r="O332"/>
  <c r="N332"/>
  <c r="M332"/>
  <c r="L332"/>
  <c r="K332"/>
  <c r="J332"/>
  <c r="I332"/>
  <c r="H332"/>
  <c r="G332"/>
  <c r="BD331"/>
  <c r="BC331"/>
  <c r="BB331"/>
  <c r="BA331"/>
  <c r="AZ331"/>
  <c r="AY331"/>
  <c r="AX331"/>
  <c r="AW331"/>
  <c r="AV331"/>
  <c r="AU331"/>
  <c r="AT331"/>
  <c r="AS331"/>
  <c r="AR331"/>
  <c r="AQ331"/>
  <c r="AP331"/>
  <c r="AO331"/>
  <c r="AN331"/>
  <c r="AM331"/>
  <c r="AL331"/>
  <c r="AK331"/>
  <c r="AJ331"/>
  <c r="AI331"/>
  <c r="AH331"/>
  <c r="AG331"/>
  <c r="AF331"/>
  <c r="AE331"/>
  <c r="AD331"/>
  <c r="AC331"/>
  <c r="AB331"/>
  <c r="AA331"/>
  <c r="Z331"/>
  <c r="Y331"/>
  <c r="X331"/>
  <c r="W331"/>
  <c r="V331"/>
  <c r="U331"/>
  <c r="T331"/>
  <c r="S331"/>
  <c r="R331"/>
  <c r="Q331"/>
  <c r="P331"/>
  <c r="O331"/>
  <c r="N331"/>
  <c r="M331"/>
  <c r="L331"/>
  <c r="K331"/>
  <c r="J331"/>
  <c r="I331"/>
  <c r="H331"/>
  <c r="G331"/>
  <c r="BD330"/>
  <c r="BC330"/>
  <c r="BB330"/>
  <c r="BA330"/>
  <c r="AZ330"/>
  <c r="AY330"/>
  <c r="AX330"/>
  <c r="AW330"/>
  <c r="AV330"/>
  <c r="AU330"/>
  <c r="AT330"/>
  <c r="AS330"/>
  <c r="AR330"/>
  <c r="AQ330"/>
  <c r="AP330"/>
  <c r="AO330"/>
  <c r="AN330"/>
  <c r="AM330"/>
  <c r="AL330"/>
  <c r="AK330"/>
  <c r="AJ330"/>
  <c r="AI330"/>
  <c r="AH330"/>
  <c r="AG330"/>
  <c r="AF330"/>
  <c r="AE330"/>
  <c r="AD330"/>
  <c r="AC330"/>
  <c r="AB330"/>
  <c r="AA330"/>
  <c r="Z330"/>
  <c r="Y330"/>
  <c r="X330"/>
  <c r="W330"/>
  <c r="V330"/>
  <c r="U330"/>
  <c r="T330"/>
  <c r="S330"/>
  <c r="R330"/>
  <c r="Q330"/>
  <c r="P330"/>
  <c r="O330"/>
  <c r="N330"/>
  <c r="M330"/>
  <c r="L330"/>
  <c r="K330"/>
  <c r="J330"/>
  <c r="I330"/>
  <c r="H330"/>
  <c r="G330"/>
  <c r="BD329"/>
  <c r="BC329"/>
  <c r="BB329"/>
  <c r="BA329"/>
  <c r="AZ329"/>
  <c r="AY329"/>
  <c r="AX329"/>
  <c r="AW329"/>
  <c r="AV329"/>
  <c r="AU329"/>
  <c r="AT329"/>
  <c r="AS329"/>
  <c r="AR329"/>
  <c r="AQ329"/>
  <c r="AP329"/>
  <c r="AO329"/>
  <c r="AN329"/>
  <c r="AM329"/>
  <c r="AL329"/>
  <c r="AK329"/>
  <c r="AJ329"/>
  <c r="AI329"/>
  <c r="AH329"/>
  <c r="AG329"/>
  <c r="AF329"/>
  <c r="AE329"/>
  <c r="AD329"/>
  <c r="AC329"/>
  <c r="AB329"/>
  <c r="AA329"/>
  <c r="Z329"/>
  <c r="Y329"/>
  <c r="X329"/>
  <c r="W329"/>
  <c r="V329"/>
  <c r="U329"/>
  <c r="T329"/>
  <c r="S329"/>
  <c r="R329"/>
  <c r="Q329"/>
  <c r="P329"/>
  <c r="O329"/>
  <c r="N329"/>
  <c r="M329"/>
  <c r="L329"/>
  <c r="K329"/>
  <c r="J329"/>
  <c r="I329"/>
  <c r="H329"/>
  <c r="G329"/>
  <c r="BD328"/>
  <c r="BC328"/>
  <c r="BB328"/>
  <c r="BA328"/>
  <c r="AZ328"/>
  <c r="AY328"/>
  <c r="AX328"/>
  <c r="AW328"/>
  <c r="AV328"/>
  <c r="AU328"/>
  <c r="AT328"/>
  <c r="AS328"/>
  <c r="AR328"/>
  <c r="AQ328"/>
  <c r="AP328"/>
  <c r="AO328"/>
  <c r="AN328"/>
  <c r="AM328"/>
  <c r="AL328"/>
  <c r="AK328"/>
  <c r="AJ328"/>
  <c r="AI328"/>
  <c r="AH328"/>
  <c r="AG328"/>
  <c r="AF328"/>
  <c r="AE328"/>
  <c r="AD328"/>
  <c r="AC328"/>
  <c r="AB328"/>
  <c r="AA328"/>
  <c r="Z328"/>
  <c r="Y328"/>
  <c r="X328"/>
  <c r="W328"/>
  <c r="V328"/>
  <c r="U328"/>
  <c r="T328"/>
  <c r="S328"/>
  <c r="R328"/>
  <c r="Q328"/>
  <c r="P328"/>
  <c r="O328"/>
  <c r="N328"/>
  <c r="M328"/>
  <c r="L328"/>
  <c r="K328"/>
  <c r="J328"/>
  <c r="I328"/>
  <c r="H328"/>
  <c r="G328"/>
  <c r="BD327"/>
  <c r="BC327"/>
  <c r="BB327"/>
  <c r="BA327"/>
  <c r="AZ327"/>
  <c r="AY327"/>
  <c r="AX327"/>
  <c r="AW327"/>
  <c r="AV327"/>
  <c r="AU327"/>
  <c r="AT327"/>
  <c r="AS327"/>
  <c r="AR327"/>
  <c r="AQ327"/>
  <c r="AP327"/>
  <c r="AO327"/>
  <c r="AN327"/>
  <c r="AM327"/>
  <c r="AL327"/>
  <c r="AK327"/>
  <c r="AJ327"/>
  <c r="AI327"/>
  <c r="AH327"/>
  <c r="AG327"/>
  <c r="AF327"/>
  <c r="AE327"/>
  <c r="AD327"/>
  <c r="AC327"/>
  <c r="AB327"/>
  <c r="AA327"/>
  <c r="Z327"/>
  <c r="Y327"/>
  <c r="X327"/>
  <c r="W327"/>
  <c r="V327"/>
  <c r="U327"/>
  <c r="T327"/>
  <c r="S327"/>
  <c r="R327"/>
  <c r="Q327"/>
  <c r="P327"/>
  <c r="O327"/>
  <c r="N327"/>
  <c r="M327"/>
  <c r="L327"/>
  <c r="K327"/>
  <c r="J327"/>
  <c r="I327"/>
  <c r="H327"/>
  <c r="G327"/>
  <c r="BD326"/>
  <c r="BC326"/>
  <c r="BB326"/>
  <c r="BA326"/>
  <c r="AZ326"/>
  <c r="AY326"/>
  <c r="AX326"/>
  <c r="AW326"/>
  <c r="AV326"/>
  <c r="AU326"/>
  <c r="AT326"/>
  <c r="AS326"/>
  <c r="AR326"/>
  <c r="AQ326"/>
  <c r="AP326"/>
  <c r="AO326"/>
  <c r="AN326"/>
  <c r="AM326"/>
  <c r="AL326"/>
  <c r="AK326"/>
  <c r="AJ326"/>
  <c r="AI326"/>
  <c r="AH326"/>
  <c r="AG326"/>
  <c r="AF326"/>
  <c r="AE326"/>
  <c r="AD326"/>
  <c r="AC326"/>
  <c r="AB326"/>
  <c r="AA326"/>
  <c r="Z326"/>
  <c r="Y326"/>
  <c r="X326"/>
  <c r="W326"/>
  <c r="V326"/>
  <c r="U326"/>
  <c r="T326"/>
  <c r="S326"/>
  <c r="R326"/>
  <c r="Q326"/>
  <c r="P326"/>
  <c r="O326"/>
  <c r="N326"/>
  <c r="M326"/>
  <c r="L326"/>
  <c r="K326"/>
  <c r="J326"/>
  <c r="I326"/>
  <c r="H326"/>
  <c r="G326"/>
  <c r="BD325"/>
  <c r="BC325"/>
  <c r="BB325"/>
  <c r="BA325"/>
  <c r="AZ325"/>
  <c r="AY325"/>
  <c r="AX325"/>
  <c r="AW325"/>
  <c r="AV325"/>
  <c r="AU325"/>
  <c r="AT325"/>
  <c r="AS325"/>
  <c r="AR325"/>
  <c r="AQ325"/>
  <c r="AP325"/>
  <c r="AO325"/>
  <c r="AN325"/>
  <c r="AM325"/>
  <c r="AL325"/>
  <c r="AK325"/>
  <c r="AJ325"/>
  <c r="AI325"/>
  <c r="AH325"/>
  <c r="AG325"/>
  <c r="AF325"/>
  <c r="AE325"/>
  <c r="AD325"/>
  <c r="AC325"/>
  <c r="AB325"/>
  <c r="AA325"/>
  <c r="Z325"/>
  <c r="Y325"/>
  <c r="X325"/>
  <c r="W325"/>
  <c r="V325"/>
  <c r="U325"/>
  <c r="T325"/>
  <c r="S325"/>
  <c r="R325"/>
  <c r="Q325"/>
  <c r="P325"/>
  <c r="O325"/>
  <c r="N325"/>
  <c r="M325"/>
  <c r="L325"/>
  <c r="K325"/>
  <c r="J325"/>
  <c r="I325"/>
  <c r="H325"/>
  <c r="G325"/>
  <c r="BD324"/>
  <c r="BC324"/>
  <c r="BB324"/>
  <c r="BA324"/>
  <c r="AZ324"/>
  <c r="AY324"/>
  <c r="AX324"/>
  <c r="AW324"/>
  <c r="AV324"/>
  <c r="AU324"/>
  <c r="AT324"/>
  <c r="AS324"/>
  <c r="AR324"/>
  <c r="AQ324"/>
  <c r="AP324"/>
  <c r="AO324"/>
  <c r="AN324"/>
  <c r="AM324"/>
  <c r="AL324"/>
  <c r="AK324"/>
  <c r="AJ324"/>
  <c r="AI324"/>
  <c r="AH324"/>
  <c r="AG324"/>
  <c r="AF324"/>
  <c r="AE324"/>
  <c r="AD324"/>
  <c r="AC324"/>
  <c r="AB324"/>
  <c r="AA324"/>
  <c r="Z324"/>
  <c r="Y324"/>
  <c r="X324"/>
  <c r="W324"/>
  <c r="V324"/>
  <c r="U324"/>
  <c r="T324"/>
  <c r="S324"/>
  <c r="R324"/>
  <c r="Q324"/>
  <c r="P324"/>
  <c r="O324"/>
  <c r="N324"/>
  <c r="M324"/>
  <c r="L324"/>
  <c r="K324"/>
  <c r="J324"/>
  <c r="I324"/>
  <c r="H324"/>
  <c r="G324"/>
  <c r="BD323"/>
  <c r="BC323"/>
  <c r="BB323"/>
  <c r="BA323"/>
  <c r="AZ323"/>
  <c r="AY323"/>
  <c r="AX323"/>
  <c r="AW323"/>
  <c r="AV323"/>
  <c r="AU323"/>
  <c r="AT323"/>
  <c r="AS323"/>
  <c r="AR323"/>
  <c r="AQ323"/>
  <c r="AP323"/>
  <c r="AO323"/>
  <c r="AN323"/>
  <c r="AM323"/>
  <c r="AL323"/>
  <c r="AK323"/>
  <c r="AJ323"/>
  <c r="AI323"/>
  <c r="AH323"/>
  <c r="AG323"/>
  <c r="AF323"/>
  <c r="AE323"/>
  <c r="AD323"/>
  <c r="AC323"/>
  <c r="AB323"/>
  <c r="AA323"/>
  <c r="Z323"/>
  <c r="Y323"/>
  <c r="X323"/>
  <c r="W323"/>
  <c r="V323"/>
  <c r="U323"/>
  <c r="T323"/>
  <c r="S323"/>
  <c r="R323"/>
  <c r="Q323"/>
  <c r="P323"/>
  <c r="O323"/>
  <c r="N323"/>
  <c r="M323"/>
  <c r="L323"/>
  <c r="K323"/>
  <c r="J323"/>
  <c r="I323"/>
  <c r="H323"/>
  <c r="G323"/>
  <c r="BD322"/>
  <c r="BC322"/>
  <c r="BB322"/>
  <c r="BA322"/>
  <c r="AZ322"/>
  <c r="AY322"/>
  <c r="AX322"/>
  <c r="AW322"/>
  <c r="AV322"/>
  <c r="AU322"/>
  <c r="AT322"/>
  <c r="AS322"/>
  <c r="AR322"/>
  <c r="AQ322"/>
  <c r="AP322"/>
  <c r="AO322"/>
  <c r="AN322"/>
  <c r="AM322"/>
  <c r="AL322"/>
  <c r="AK322"/>
  <c r="AJ322"/>
  <c r="AI322"/>
  <c r="AH322"/>
  <c r="AG322"/>
  <c r="AF322"/>
  <c r="AE322"/>
  <c r="AD322"/>
  <c r="AC322"/>
  <c r="AB322"/>
  <c r="AA322"/>
  <c r="Z322"/>
  <c r="Y322"/>
  <c r="X322"/>
  <c r="W322"/>
  <c r="V322"/>
  <c r="U322"/>
  <c r="T322"/>
  <c r="S322"/>
  <c r="R322"/>
  <c r="Q322"/>
  <c r="P322"/>
  <c r="O322"/>
  <c r="N322"/>
  <c r="M322"/>
  <c r="L322"/>
  <c r="K322"/>
  <c r="J322"/>
  <c r="I322"/>
  <c r="H322"/>
  <c r="G322"/>
  <c r="BD321"/>
  <c r="BC321"/>
  <c r="BB321"/>
  <c r="BA321"/>
  <c r="AZ321"/>
  <c r="AY321"/>
  <c r="AX321"/>
  <c r="AW321"/>
  <c r="AV321"/>
  <c r="AU321"/>
  <c r="AT321"/>
  <c r="AS321"/>
  <c r="AR321"/>
  <c r="AQ321"/>
  <c r="AP321"/>
  <c r="AO321"/>
  <c r="AN321"/>
  <c r="AM321"/>
  <c r="AL321"/>
  <c r="AK321"/>
  <c r="AJ321"/>
  <c r="AI321"/>
  <c r="AH321"/>
  <c r="AG321"/>
  <c r="AF321"/>
  <c r="AE321"/>
  <c r="AD321"/>
  <c r="AC321"/>
  <c r="AB321"/>
  <c r="AA321"/>
  <c r="Z321"/>
  <c r="Y321"/>
  <c r="X321"/>
  <c r="W321"/>
  <c r="V321"/>
  <c r="U321"/>
  <c r="T321"/>
  <c r="S321"/>
  <c r="R321"/>
  <c r="Q321"/>
  <c r="P321"/>
  <c r="O321"/>
  <c r="N321"/>
  <c r="M321"/>
  <c r="L321"/>
  <c r="K321"/>
  <c r="J321"/>
  <c r="I321"/>
  <c r="H321"/>
  <c r="G321"/>
  <c r="BD320"/>
  <c r="BC320"/>
  <c r="BB320"/>
  <c r="BA320"/>
  <c r="AZ320"/>
  <c r="AY320"/>
  <c r="AX320"/>
  <c r="AW320"/>
  <c r="AV320"/>
  <c r="AU320"/>
  <c r="AT320"/>
  <c r="AS320"/>
  <c r="AR320"/>
  <c r="AQ320"/>
  <c r="AP320"/>
  <c r="AO320"/>
  <c r="AN320"/>
  <c r="AM320"/>
  <c r="AL320"/>
  <c r="AK320"/>
  <c r="AJ320"/>
  <c r="AI320"/>
  <c r="AH320"/>
  <c r="AG320"/>
  <c r="AF320"/>
  <c r="AE320"/>
  <c r="AD320"/>
  <c r="AC320"/>
  <c r="AB320"/>
  <c r="AA320"/>
  <c r="Z320"/>
  <c r="Y320"/>
  <c r="X320"/>
  <c r="W320"/>
  <c r="V320"/>
  <c r="U320"/>
  <c r="T320"/>
  <c r="S320"/>
  <c r="R320"/>
  <c r="Q320"/>
  <c r="P320"/>
  <c r="O320"/>
  <c r="N320"/>
  <c r="M320"/>
  <c r="L320"/>
  <c r="K320"/>
  <c r="J320"/>
  <c r="I320"/>
  <c r="H320"/>
  <c r="G320"/>
  <c r="BD319"/>
  <c r="BC319"/>
  <c r="BB319"/>
  <c r="BA319"/>
  <c r="AZ319"/>
  <c r="AY319"/>
  <c r="AX319"/>
  <c r="AW319"/>
  <c r="AV319"/>
  <c r="AU319"/>
  <c r="AT319"/>
  <c r="AS319"/>
  <c r="AR319"/>
  <c r="AQ319"/>
  <c r="AP319"/>
  <c r="AO319"/>
  <c r="AN319"/>
  <c r="AM319"/>
  <c r="AL319"/>
  <c r="AK319"/>
  <c r="AJ319"/>
  <c r="AI319"/>
  <c r="AH319"/>
  <c r="AG319"/>
  <c r="AF319"/>
  <c r="AE319"/>
  <c r="AD319"/>
  <c r="AC319"/>
  <c r="AB319"/>
  <c r="AA319"/>
  <c r="Z319"/>
  <c r="Y319"/>
  <c r="X319"/>
  <c r="W319"/>
  <c r="V319"/>
  <c r="U319"/>
  <c r="T319"/>
  <c r="S319"/>
  <c r="R319"/>
  <c r="Q319"/>
  <c r="P319"/>
  <c r="O319"/>
  <c r="N319"/>
  <c r="M319"/>
  <c r="L319"/>
  <c r="K319"/>
  <c r="J319"/>
  <c r="I319"/>
  <c r="H319"/>
  <c r="G319"/>
  <c r="BD318"/>
  <c r="BC318"/>
  <c r="BB318"/>
  <c r="BA318"/>
  <c r="AZ318"/>
  <c r="AY318"/>
  <c r="AX318"/>
  <c r="AW318"/>
  <c r="AV318"/>
  <c r="AU318"/>
  <c r="AT318"/>
  <c r="AS318"/>
  <c r="AR318"/>
  <c r="AQ318"/>
  <c r="AP318"/>
  <c r="AO318"/>
  <c r="AN318"/>
  <c r="AM318"/>
  <c r="AL318"/>
  <c r="AK318"/>
  <c r="AJ318"/>
  <c r="AI318"/>
  <c r="AH318"/>
  <c r="AG318"/>
  <c r="AF318"/>
  <c r="AE318"/>
  <c r="AD318"/>
  <c r="AC318"/>
  <c r="AB318"/>
  <c r="AA318"/>
  <c r="Z318"/>
  <c r="Y318"/>
  <c r="X318"/>
  <c r="W318"/>
  <c r="V318"/>
  <c r="U318"/>
  <c r="T318"/>
  <c r="S318"/>
  <c r="R318"/>
  <c r="Q318"/>
  <c r="P318"/>
  <c r="O318"/>
  <c r="N318"/>
  <c r="M318"/>
  <c r="L318"/>
  <c r="K318"/>
  <c r="J318"/>
  <c r="I318"/>
  <c r="H318"/>
  <c r="G318"/>
  <c r="BD317"/>
  <c r="BC317"/>
  <c r="BB317"/>
  <c r="BA317"/>
  <c r="AZ317"/>
  <c r="AY317"/>
  <c r="AX317"/>
  <c r="AW317"/>
  <c r="AV317"/>
  <c r="AU317"/>
  <c r="AT317"/>
  <c r="AS317"/>
  <c r="AR317"/>
  <c r="AQ317"/>
  <c r="AP317"/>
  <c r="AO317"/>
  <c r="AN317"/>
  <c r="AM317"/>
  <c r="AL317"/>
  <c r="AK317"/>
  <c r="AJ317"/>
  <c r="AI317"/>
  <c r="AH317"/>
  <c r="AG317"/>
  <c r="AF317"/>
  <c r="AE317"/>
  <c r="AD317"/>
  <c r="AC317"/>
  <c r="AB317"/>
  <c r="AA317"/>
  <c r="Z317"/>
  <c r="Y317"/>
  <c r="X317"/>
  <c r="W317"/>
  <c r="V317"/>
  <c r="U317"/>
  <c r="T317"/>
  <c r="S317"/>
  <c r="R317"/>
  <c r="Q317"/>
  <c r="P317"/>
  <c r="O317"/>
  <c r="N317"/>
  <c r="M317"/>
  <c r="L317"/>
  <c r="K317"/>
  <c r="J317"/>
  <c r="I317"/>
  <c r="H317"/>
  <c r="G317"/>
  <c r="BD316"/>
  <c r="BC316"/>
  <c r="BB316"/>
  <c r="BA316"/>
  <c r="AZ316"/>
  <c r="AY316"/>
  <c r="AX316"/>
  <c r="AW316"/>
  <c r="AV316"/>
  <c r="AU316"/>
  <c r="AT316"/>
  <c r="AS316"/>
  <c r="AR316"/>
  <c r="AQ316"/>
  <c r="AP316"/>
  <c r="AO316"/>
  <c r="AN316"/>
  <c r="AM316"/>
  <c r="AL316"/>
  <c r="AK316"/>
  <c r="AJ316"/>
  <c r="AI316"/>
  <c r="AH316"/>
  <c r="AG316"/>
  <c r="AF316"/>
  <c r="AE316"/>
  <c r="AD316"/>
  <c r="AC316"/>
  <c r="AB316"/>
  <c r="AA316"/>
  <c r="Z316"/>
  <c r="Y316"/>
  <c r="X316"/>
  <c r="W316"/>
  <c r="V316"/>
  <c r="U316"/>
  <c r="T316"/>
  <c r="S316"/>
  <c r="R316"/>
  <c r="Q316"/>
  <c r="P316"/>
  <c r="O316"/>
  <c r="N316"/>
  <c r="M316"/>
  <c r="L316"/>
  <c r="K316"/>
  <c r="J316"/>
  <c r="I316"/>
  <c r="H316"/>
  <c r="G316"/>
  <c r="BD315"/>
  <c r="BC315"/>
  <c r="BB315"/>
  <c r="BA315"/>
  <c r="AZ315"/>
  <c r="AY315"/>
  <c r="AX315"/>
  <c r="AW315"/>
  <c r="AV315"/>
  <c r="AU315"/>
  <c r="AT315"/>
  <c r="AS315"/>
  <c r="AR315"/>
  <c r="AQ315"/>
  <c r="AP315"/>
  <c r="AO315"/>
  <c r="AN315"/>
  <c r="AM315"/>
  <c r="AL315"/>
  <c r="AK315"/>
  <c r="AJ315"/>
  <c r="AI315"/>
  <c r="AH315"/>
  <c r="AG315"/>
  <c r="AF315"/>
  <c r="AE315"/>
  <c r="AD315"/>
  <c r="AC315"/>
  <c r="AB315"/>
  <c r="AA315"/>
  <c r="Z315"/>
  <c r="Y315"/>
  <c r="X315"/>
  <c r="W315"/>
  <c r="V315"/>
  <c r="U315"/>
  <c r="T315"/>
  <c r="S315"/>
  <c r="R315"/>
  <c r="Q315"/>
  <c r="P315"/>
  <c r="O315"/>
  <c r="N315"/>
  <c r="M315"/>
  <c r="L315"/>
  <c r="K315"/>
  <c r="J315"/>
  <c r="I315"/>
  <c r="H315"/>
  <c r="G315"/>
  <c r="BD314"/>
  <c r="BC314"/>
  <c r="BB314"/>
  <c r="BA314"/>
  <c r="AZ314"/>
  <c r="AY314"/>
  <c r="AX314"/>
  <c r="AW314"/>
  <c r="AV314"/>
  <c r="AU314"/>
  <c r="AT314"/>
  <c r="AS314"/>
  <c r="AR314"/>
  <c r="AQ314"/>
  <c r="AP314"/>
  <c r="AO314"/>
  <c r="AN314"/>
  <c r="AM314"/>
  <c r="AL314"/>
  <c r="AK314"/>
  <c r="AJ314"/>
  <c r="AI314"/>
  <c r="AH314"/>
  <c r="AG314"/>
  <c r="AF314"/>
  <c r="AE314"/>
  <c r="AD314"/>
  <c r="AC314"/>
  <c r="AB314"/>
  <c r="AA314"/>
  <c r="Z314"/>
  <c r="Y314"/>
  <c r="X314"/>
  <c r="W314"/>
  <c r="V314"/>
  <c r="U314"/>
  <c r="T314"/>
  <c r="S314"/>
  <c r="R314"/>
  <c r="Q314"/>
  <c r="P314"/>
  <c r="O314"/>
  <c r="N314"/>
  <c r="M314"/>
  <c r="L314"/>
  <c r="K314"/>
  <c r="J314"/>
  <c r="I314"/>
  <c r="H314"/>
  <c r="G314"/>
  <c r="BD313"/>
  <c r="BC313"/>
  <c r="BB313"/>
  <c r="BA313"/>
  <c r="AZ313"/>
  <c r="AY313"/>
  <c r="AX313"/>
  <c r="AW313"/>
  <c r="AV313"/>
  <c r="AU313"/>
  <c r="AT313"/>
  <c r="AS313"/>
  <c r="AR313"/>
  <c r="AQ313"/>
  <c r="AP313"/>
  <c r="AO313"/>
  <c r="AN313"/>
  <c r="AM313"/>
  <c r="AL313"/>
  <c r="AK313"/>
  <c r="AJ313"/>
  <c r="AI313"/>
  <c r="AH313"/>
  <c r="AG313"/>
  <c r="AF313"/>
  <c r="AE313"/>
  <c r="AD313"/>
  <c r="AC313"/>
  <c r="AB313"/>
  <c r="AA313"/>
  <c r="Z313"/>
  <c r="Y313"/>
  <c r="X313"/>
  <c r="W313"/>
  <c r="V313"/>
  <c r="U313"/>
  <c r="T313"/>
  <c r="S313"/>
  <c r="R313"/>
  <c r="Q313"/>
  <c r="P313"/>
  <c r="O313"/>
  <c r="N313"/>
  <c r="M313"/>
  <c r="L313"/>
  <c r="K313"/>
  <c r="J313"/>
  <c r="I313"/>
  <c r="H313"/>
  <c r="G313"/>
  <c r="BD312"/>
  <c r="BC312"/>
  <c r="BB312"/>
  <c r="BA312"/>
  <c r="AZ312"/>
  <c r="AY312"/>
  <c r="AX312"/>
  <c r="AW312"/>
  <c r="AV312"/>
  <c r="AU312"/>
  <c r="AT312"/>
  <c r="AS312"/>
  <c r="AR312"/>
  <c r="AQ312"/>
  <c r="AP312"/>
  <c r="AO312"/>
  <c r="AN312"/>
  <c r="AM312"/>
  <c r="AL312"/>
  <c r="AK312"/>
  <c r="AJ312"/>
  <c r="AI312"/>
  <c r="AH312"/>
  <c r="AG312"/>
  <c r="AF312"/>
  <c r="AE312"/>
  <c r="AD312"/>
  <c r="AC312"/>
  <c r="AB312"/>
  <c r="AA312"/>
  <c r="Z312"/>
  <c r="Y312"/>
  <c r="X312"/>
  <c r="W312"/>
  <c r="V312"/>
  <c r="U312"/>
  <c r="T312"/>
  <c r="S312"/>
  <c r="R312"/>
  <c r="Q312"/>
  <c r="P312"/>
  <c r="O312"/>
  <c r="N312"/>
  <c r="M312"/>
  <c r="L312"/>
  <c r="K312"/>
  <c r="J312"/>
  <c r="I312"/>
  <c r="H312"/>
  <c r="G312"/>
  <c r="BD311"/>
  <c r="BC311"/>
  <c r="BB311"/>
  <c r="BA311"/>
  <c r="AZ311"/>
  <c r="AY311"/>
  <c r="AX311"/>
  <c r="AW311"/>
  <c r="AV311"/>
  <c r="AU311"/>
  <c r="AT311"/>
  <c r="AS311"/>
  <c r="AR311"/>
  <c r="AQ311"/>
  <c r="AP311"/>
  <c r="AO311"/>
  <c r="AN311"/>
  <c r="AM311"/>
  <c r="AL311"/>
  <c r="AK311"/>
  <c r="AJ311"/>
  <c r="AI311"/>
  <c r="AH311"/>
  <c r="AG311"/>
  <c r="AF311"/>
  <c r="AE311"/>
  <c r="AD311"/>
  <c r="AC311"/>
  <c r="AB311"/>
  <c r="AA311"/>
  <c r="Z311"/>
  <c r="Y311"/>
  <c r="X311"/>
  <c r="W311"/>
  <c r="V311"/>
  <c r="U311"/>
  <c r="T311"/>
  <c r="S311"/>
  <c r="R311"/>
  <c r="Q311"/>
  <c r="P311"/>
  <c r="O311"/>
  <c r="N311"/>
  <c r="M311"/>
  <c r="L311"/>
  <c r="K311"/>
  <c r="J311"/>
  <c r="I311"/>
  <c r="H311"/>
  <c r="G311"/>
  <c r="BD310"/>
  <c r="BC310"/>
  <c r="BB310"/>
  <c r="BA310"/>
  <c r="AZ310"/>
  <c r="AY310"/>
  <c r="AX310"/>
  <c r="AW310"/>
  <c r="AV310"/>
  <c r="AU310"/>
  <c r="AT310"/>
  <c r="AS310"/>
  <c r="AR310"/>
  <c r="AQ310"/>
  <c r="AP310"/>
  <c r="AO310"/>
  <c r="AN310"/>
  <c r="AM310"/>
  <c r="AL310"/>
  <c r="AK310"/>
  <c r="AJ310"/>
  <c r="AI310"/>
  <c r="AH310"/>
  <c r="AG310"/>
  <c r="AF310"/>
  <c r="AE310"/>
  <c r="AD310"/>
  <c r="AC310"/>
  <c r="AB310"/>
  <c r="AA310"/>
  <c r="Z310"/>
  <c r="Y310"/>
  <c r="X310"/>
  <c r="W310"/>
  <c r="V310"/>
  <c r="U310"/>
  <c r="T310"/>
  <c r="S310"/>
  <c r="R310"/>
  <c r="Q310"/>
  <c r="P310"/>
  <c r="O310"/>
  <c r="N310"/>
  <c r="M310"/>
  <c r="L310"/>
  <c r="K310"/>
  <c r="J310"/>
  <c r="I310"/>
  <c r="H310"/>
  <c r="G310"/>
  <c r="BD309"/>
  <c r="BC309"/>
  <c r="BB309"/>
  <c r="BA309"/>
  <c r="AZ309"/>
  <c r="AY309"/>
  <c r="AX309"/>
  <c r="AW309"/>
  <c r="AV309"/>
  <c r="AU309"/>
  <c r="AT309"/>
  <c r="AS309"/>
  <c r="AR309"/>
  <c r="AQ309"/>
  <c r="AP309"/>
  <c r="AO309"/>
  <c r="AN309"/>
  <c r="AM309"/>
  <c r="AL309"/>
  <c r="AK309"/>
  <c r="AJ309"/>
  <c r="AI309"/>
  <c r="AH309"/>
  <c r="AG309"/>
  <c r="AF309"/>
  <c r="AE309"/>
  <c r="AD309"/>
  <c r="AC309"/>
  <c r="AB309"/>
  <c r="AA309"/>
  <c r="Z309"/>
  <c r="Y309"/>
  <c r="X309"/>
  <c r="W309"/>
  <c r="V309"/>
  <c r="U309"/>
  <c r="T309"/>
  <c r="S309"/>
  <c r="R309"/>
  <c r="Q309"/>
  <c r="P309"/>
  <c r="O309"/>
  <c r="N309"/>
  <c r="M309"/>
  <c r="L309"/>
  <c r="K309"/>
  <c r="J309"/>
  <c r="I309"/>
  <c r="H309"/>
  <c r="G309"/>
  <c r="BD308"/>
  <c r="BC308"/>
  <c r="BB308"/>
  <c r="BA308"/>
  <c r="AZ308"/>
  <c r="AY308"/>
  <c r="AX308"/>
  <c r="AW308"/>
  <c r="AV308"/>
  <c r="AU308"/>
  <c r="AT308"/>
  <c r="AS308"/>
  <c r="AR308"/>
  <c r="AQ308"/>
  <c r="AP308"/>
  <c r="AO308"/>
  <c r="AN308"/>
  <c r="AM308"/>
  <c r="AL308"/>
  <c r="AK308"/>
  <c r="AJ308"/>
  <c r="AI308"/>
  <c r="AH308"/>
  <c r="AG308"/>
  <c r="AF308"/>
  <c r="AE308"/>
  <c r="AD308"/>
  <c r="AC308"/>
  <c r="AB308"/>
  <c r="AA308"/>
  <c r="Z308"/>
  <c r="Y308"/>
  <c r="X308"/>
  <c r="W308"/>
  <c r="V308"/>
  <c r="U308"/>
  <c r="T308"/>
  <c r="S308"/>
  <c r="R308"/>
  <c r="Q308"/>
  <c r="P308"/>
  <c r="O308"/>
  <c r="N308"/>
  <c r="M308"/>
  <c r="L308"/>
  <c r="K308"/>
  <c r="J308"/>
  <c r="I308"/>
  <c r="H308"/>
  <c r="G308"/>
  <c r="BD307"/>
  <c r="BC307"/>
  <c r="BB307"/>
  <c r="BA307"/>
  <c r="AZ307"/>
  <c r="AY307"/>
  <c r="AX307"/>
  <c r="AW307"/>
  <c r="AV307"/>
  <c r="AU307"/>
  <c r="AT307"/>
  <c r="AS307"/>
  <c r="AR307"/>
  <c r="AQ307"/>
  <c r="AP307"/>
  <c r="AO307"/>
  <c r="AN307"/>
  <c r="AM307"/>
  <c r="AL307"/>
  <c r="AK307"/>
  <c r="AJ307"/>
  <c r="AI307"/>
  <c r="AH307"/>
  <c r="AG307"/>
  <c r="AF307"/>
  <c r="AE307"/>
  <c r="AD307"/>
  <c r="AC307"/>
  <c r="AB307"/>
  <c r="AA307"/>
  <c r="Z307"/>
  <c r="Y307"/>
  <c r="X307"/>
  <c r="W307"/>
  <c r="V307"/>
  <c r="U307"/>
  <c r="T307"/>
  <c r="S307"/>
  <c r="R307"/>
  <c r="Q307"/>
  <c r="P307"/>
  <c r="O307"/>
  <c r="N307"/>
  <c r="M307"/>
  <c r="L307"/>
  <c r="K307"/>
  <c r="J307"/>
  <c r="I307"/>
  <c r="H307"/>
  <c r="G307"/>
  <c r="BD306"/>
  <c r="BC306"/>
  <c r="BB306"/>
  <c r="BA306"/>
  <c r="AZ306"/>
  <c r="AY306"/>
  <c r="AX306"/>
  <c r="AW306"/>
  <c r="AV306"/>
  <c r="AU306"/>
  <c r="AT306"/>
  <c r="AS306"/>
  <c r="AR306"/>
  <c r="AQ306"/>
  <c r="AP306"/>
  <c r="AO306"/>
  <c r="AN306"/>
  <c r="AM306"/>
  <c r="AL306"/>
  <c r="AK306"/>
  <c r="AJ306"/>
  <c r="AI306"/>
  <c r="AH306"/>
  <c r="AG306"/>
  <c r="AF306"/>
  <c r="AE306"/>
  <c r="AD306"/>
  <c r="AC306"/>
  <c r="AB306"/>
  <c r="AA306"/>
  <c r="Z306"/>
  <c r="Y306"/>
  <c r="X306"/>
  <c r="W306"/>
  <c r="V306"/>
  <c r="U306"/>
  <c r="T306"/>
  <c r="S306"/>
  <c r="R306"/>
  <c r="Q306"/>
  <c r="P306"/>
  <c r="O306"/>
  <c r="N306"/>
  <c r="M306"/>
  <c r="L306"/>
  <c r="K306"/>
  <c r="J306"/>
  <c r="I306"/>
  <c r="H306"/>
  <c r="G306"/>
  <c r="BD305"/>
  <c r="BC305"/>
  <c r="BB305"/>
  <c r="BA305"/>
  <c r="AZ305"/>
  <c r="AY305"/>
  <c r="AX305"/>
  <c r="AW305"/>
  <c r="AV305"/>
  <c r="AU305"/>
  <c r="AT305"/>
  <c r="AS305"/>
  <c r="AR305"/>
  <c r="AQ305"/>
  <c r="AP305"/>
  <c r="AO305"/>
  <c r="AN305"/>
  <c r="AM305"/>
  <c r="AL305"/>
  <c r="AK305"/>
  <c r="AJ305"/>
  <c r="AI305"/>
  <c r="AH305"/>
  <c r="AG305"/>
  <c r="AF305"/>
  <c r="AE305"/>
  <c r="AD305"/>
  <c r="AC305"/>
  <c r="AB305"/>
  <c r="AA305"/>
  <c r="Z305"/>
  <c r="Y305"/>
  <c r="X305"/>
  <c r="W305"/>
  <c r="V305"/>
  <c r="U305"/>
  <c r="T305"/>
  <c r="S305"/>
  <c r="R305"/>
  <c r="Q305"/>
  <c r="P305"/>
  <c r="O305"/>
  <c r="N305"/>
  <c r="M305"/>
  <c r="L305"/>
  <c r="K305"/>
  <c r="J305"/>
  <c r="I305"/>
  <c r="H305"/>
  <c r="G305"/>
  <c r="BD304"/>
  <c r="BC304"/>
  <c r="BB304"/>
  <c r="BA304"/>
  <c r="AZ304"/>
  <c r="AY304"/>
  <c r="AX304"/>
  <c r="AW304"/>
  <c r="AV304"/>
  <c r="AU304"/>
  <c r="AT304"/>
  <c r="AS304"/>
  <c r="AR304"/>
  <c r="AQ304"/>
  <c r="AP304"/>
  <c r="AO304"/>
  <c r="AN304"/>
  <c r="AM304"/>
  <c r="AL304"/>
  <c r="AK304"/>
  <c r="AJ304"/>
  <c r="AI304"/>
  <c r="AH304"/>
  <c r="AG304"/>
  <c r="AF304"/>
  <c r="AE304"/>
  <c r="AD304"/>
  <c r="AC304"/>
  <c r="AB304"/>
  <c r="AA304"/>
  <c r="Z304"/>
  <c r="Y304"/>
  <c r="X304"/>
  <c r="W304"/>
  <c r="V304"/>
  <c r="U304"/>
  <c r="T304"/>
  <c r="S304"/>
  <c r="R304"/>
  <c r="Q304"/>
  <c r="P304"/>
  <c r="O304"/>
  <c r="N304"/>
  <c r="M304"/>
  <c r="L304"/>
  <c r="K304"/>
  <c r="J304"/>
  <c r="I304"/>
  <c r="H304"/>
  <c r="G304"/>
  <c r="BD303"/>
  <c r="BC303"/>
  <c r="BB303"/>
  <c r="BA303"/>
  <c r="AZ303"/>
  <c r="AY303"/>
  <c r="AX303"/>
  <c r="AW303"/>
  <c r="AV303"/>
  <c r="AU303"/>
  <c r="AT303"/>
  <c r="AS303"/>
  <c r="AR303"/>
  <c r="AQ303"/>
  <c r="AP303"/>
  <c r="AO303"/>
  <c r="AN303"/>
  <c r="AM303"/>
  <c r="AL303"/>
  <c r="AK303"/>
  <c r="AJ303"/>
  <c r="AI303"/>
  <c r="AH303"/>
  <c r="AG303"/>
  <c r="AF303"/>
  <c r="AE303"/>
  <c r="AD303"/>
  <c r="AC303"/>
  <c r="AB303"/>
  <c r="AA303"/>
  <c r="Z303"/>
  <c r="Y303"/>
  <c r="X303"/>
  <c r="W303"/>
  <c r="V303"/>
  <c r="U303"/>
  <c r="T303"/>
  <c r="S303"/>
  <c r="R303"/>
  <c r="Q303"/>
  <c r="P303"/>
  <c r="O303"/>
  <c r="N303"/>
  <c r="M303"/>
  <c r="L303"/>
  <c r="K303"/>
  <c r="J303"/>
  <c r="I303"/>
  <c r="H303"/>
  <c r="G303"/>
  <c r="BD302"/>
  <c r="BC302"/>
  <c r="BB302"/>
  <c r="BA302"/>
  <c r="AZ302"/>
  <c r="AY302"/>
  <c r="AX302"/>
  <c r="AW302"/>
  <c r="AV302"/>
  <c r="AU302"/>
  <c r="AT302"/>
  <c r="AS302"/>
  <c r="AR302"/>
  <c r="AQ302"/>
  <c r="AP302"/>
  <c r="AO302"/>
  <c r="AN302"/>
  <c r="AM302"/>
  <c r="AL302"/>
  <c r="AK302"/>
  <c r="AJ302"/>
  <c r="AI302"/>
  <c r="AH302"/>
  <c r="AG302"/>
  <c r="AF302"/>
  <c r="AE302"/>
  <c r="AD302"/>
  <c r="AC302"/>
  <c r="AB302"/>
  <c r="AA302"/>
  <c r="Z302"/>
  <c r="Y302"/>
  <c r="X302"/>
  <c r="W302"/>
  <c r="V302"/>
  <c r="U302"/>
  <c r="T302"/>
  <c r="S302"/>
  <c r="R302"/>
  <c r="Q302"/>
  <c r="P302"/>
  <c r="O302"/>
  <c r="N302"/>
  <c r="M302"/>
  <c r="L302"/>
  <c r="K302"/>
  <c r="J302"/>
  <c r="I302"/>
  <c r="H302"/>
  <c r="G302"/>
  <c r="BD301"/>
  <c r="BC301"/>
  <c r="BB301"/>
  <c r="BA301"/>
  <c r="AZ301"/>
  <c r="AY301"/>
  <c r="AX301"/>
  <c r="AW301"/>
  <c r="AV301"/>
  <c r="AU301"/>
  <c r="AT301"/>
  <c r="AS301"/>
  <c r="AR301"/>
  <c r="AQ301"/>
  <c r="AP301"/>
  <c r="AO301"/>
  <c r="AN301"/>
  <c r="AM301"/>
  <c r="AL301"/>
  <c r="AK301"/>
  <c r="AJ301"/>
  <c r="AI301"/>
  <c r="AH301"/>
  <c r="AG301"/>
  <c r="AF301"/>
  <c r="AE301"/>
  <c r="AD301"/>
  <c r="AC301"/>
  <c r="AB301"/>
  <c r="AA301"/>
  <c r="Z301"/>
  <c r="Y301"/>
  <c r="X301"/>
  <c r="W301"/>
  <c r="V301"/>
  <c r="U301"/>
  <c r="T301"/>
  <c r="S301"/>
  <c r="R301"/>
  <c r="Q301"/>
  <c r="P301"/>
  <c r="O301"/>
  <c r="N301"/>
  <c r="M301"/>
  <c r="L301"/>
  <c r="K301"/>
  <c r="J301"/>
  <c r="I301"/>
  <c r="H301"/>
  <c r="G301"/>
  <c r="BD300"/>
  <c r="BC300"/>
  <c r="BB300"/>
  <c r="BA300"/>
  <c r="AZ300"/>
  <c r="AY300"/>
  <c r="AX300"/>
  <c r="AW300"/>
  <c r="AV300"/>
  <c r="AU300"/>
  <c r="AT300"/>
  <c r="AS300"/>
  <c r="AR300"/>
  <c r="AQ300"/>
  <c r="AP300"/>
  <c r="AO300"/>
  <c r="AN300"/>
  <c r="AM300"/>
  <c r="AL300"/>
  <c r="AK300"/>
  <c r="AJ300"/>
  <c r="AI300"/>
  <c r="AH300"/>
  <c r="AG300"/>
  <c r="AF300"/>
  <c r="AE300"/>
  <c r="AD300"/>
  <c r="AC300"/>
  <c r="AB300"/>
  <c r="AA300"/>
  <c r="Z300"/>
  <c r="Y300"/>
  <c r="X300"/>
  <c r="W300"/>
  <c r="V300"/>
  <c r="U300"/>
  <c r="T300"/>
  <c r="S300"/>
  <c r="R300"/>
  <c r="Q300"/>
  <c r="P300"/>
  <c r="O300"/>
  <c r="N300"/>
  <c r="M300"/>
  <c r="L300"/>
  <c r="K300"/>
  <c r="J300"/>
  <c r="I300"/>
  <c r="H300"/>
  <c r="G300"/>
  <c r="BD299"/>
  <c r="BC299"/>
  <c r="BB299"/>
  <c r="BA299"/>
  <c r="AZ299"/>
  <c r="AY299"/>
  <c r="AX299"/>
  <c r="AW299"/>
  <c r="AV299"/>
  <c r="AU299"/>
  <c r="AT299"/>
  <c r="AS299"/>
  <c r="AR299"/>
  <c r="AQ299"/>
  <c r="AP299"/>
  <c r="AO299"/>
  <c r="AN299"/>
  <c r="AM299"/>
  <c r="AL299"/>
  <c r="AK299"/>
  <c r="AJ299"/>
  <c r="AI299"/>
  <c r="AH299"/>
  <c r="AG299"/>
  <c r="AF299"/>
  <c r="AE299"/>
  <c r="AD299"/>
  <c r="AC299"/>
  <c r="AB299"/>
  <c r="AA299"/>
  <c r="Z299"/>
  <c r="Y299"/>
  <c r="X299"/>
  <c r="W299"/>
  <c r="V299"/>
  <c r="U299"/>
  <c r="T299"/>
  <c r="S299"/>
  <c r="R299"/>
  <c r="Q299"/>
  <c r="P299"/>
  <c r="O299"/>
  <c r="N299"/>
  <c r="M299"/>
  <c r="L299"/>
  <c r="K299"/>
  <c r="J299"/>
  <c r="I299"/>
  <c r="H299"/>
  <c r="G299"/>
  <c r="BD298"/>
  <c r="BC298"/>
  <c r="BB298"/>
  <c r="BA298"/>
  <c r="AZ298"/>
  <c r="AY298"/>
  <c r="AX298"/>
  <c r="AW298"/>
  <c r="AV298"/>
  <c r="AU298"/>
  <c r="AT298"/>
  <c r="AS298"/>
  <c r="AR298"/>
  <c r="AQ298"/>
  <c r="AP298"/>
  <c r="AO298"/>
  <c r="AN298"/>
  <c r="AM298"/>
  <c r="AL298"/>
  <c r="AK298"/>
  <c r="AJ298"/>
  <c r="AI298"/>
  <c r="AH298"/>
  <c r="AG298"/>
  <c r="AF298"/>
  <c r="AE298"/>
  <c r="AD298"/>
  <c r="AC298"/>
  <c r="AB298"/>
  <c r="AA298"/>
  <c r="Z298"/>
  <c r="Y298"/>
  <c r="X298"/>
  <c r="W298"/>
  <c r="V298"/>
  <c r="U298"/>
  <c r="T298"/>
  <c r="S298"/>
  <c r="R298"/>
  <c r="Q298"/>
  <c r="P298"/>
  <c r="O298"/>
  <c r="N298"/>
  <c r="M298"/>
  <c r="L298"/>
  <c r="K298"/>
  <c r="J298"/>
  <c r="I298"/>
  <c r="H298"/>
  <c r="G298"/>
  <c r="BD297"/>
  <c r="BC297"/>
  <c r="BB297"/>
  <c r="BA297"/>
  <c r="AZ297"/>
  <c r="AY297"/>
  <c r="AX297"/>
  <c r="AW297"/>
  <c r="AV297"/>
  <c r="AU297"/>
  <c r="AT297"/>
  <c r="AS297"/>
  <c r="AR297"/>
  <c r="AQ297"/>
  <c r="AP297"/>
  <c r="AO297"/>
  <c r="AN297"/>
  <c r="AM297"/>
  <c r="AL297"/>
  <c r="AK297"/>
  <c r="AJ297"/>
  <c r="AI297"/>
  <c r="AH297"/>
  <c r="AG297"/>
  <c r="AF297"/>
  <c r="AE297"/>
  <c r="AD297"/>
  <c r="AC297"/>
  <c r="AB297"/>
  <c r="AA297"/>
  <c r="Z297"/>
  <c r="Y297"/>
  <c r="X297"/>
  <c r="W297"/>
  <c r="V297"/>
  <c r="U297"/>
  <c r="T297"/>
  <c r="S297"/>
  <c r="R297"/>
  <c r="Q297"/>
  <c r="P297"/>
  <c r="O297"/>
  <c r="N297"/>
  <c r="M297"/>
  <c r="L297"/>
  <c r="K297"/>
  <c r="J297"/>
  <c r="I297"/>
  <c r="H297"/>
  <c r="G297"/>
  <c r="BD296"/>
  <c r="BC296"/>
  <c r="BB296"/>
  <c r="BA296"/>
  <c r="AZ296"/>
  <c r="AY296"/>
  <c r="AX296"/>
  <c r="AW296"/>
  <c r="AV296"/>
  <c r="AU296"/>
  <c r="AT296"/>
  <c r="AS296"/>
  <c r="AR296"/>
  <c r="AQ296"/>
  <c r="AP296"/>
  <c r="AO296"/>
  <c r="AN296"/>
  <c r="AM296"/>
  <c r="AL296"/>
  <c r="AK296"/>
  <c r="AJ296"/>
  <c r="AI296"/>
  <c r="AH296"/>
  <c r="AG296"/>
  <c r="AF296"/>
  <c r="AE296"/>
  <c r="AD296"/>
  <c r="AC296"/>
  <c r="AB296"/>
  <c r="AA296"/>
  <c r="Z296"/>
  <c r="Y296"/>
  <c r="X296"/>
  <c r="W296"/>
  <c r="V296"/>
  <c r="U296"/>
  <c r="T296"/>
  <c r="S296"/>
  <c r="R296"/>
  <c r="Q296"/>
  <c r="P296"/>
  <c r="O296"/>
  <c r="N296"/>
  <c r="M296"/>
  <c r="L296"/>
  <c r="K296"/>
  <c r="J296"/>
  <c r="I296"/>
  <c r="H296"/>
  <c r="G296"/>
  <c r="BD295"/>
  <c r="BC295"/>
  <c r="BB295"/>
  <c r="BA295"/>
  <c r="AZ295"/>
  <c r="AY295"/>
  <c r="AX295"/>
  <c r="AW295"/>
  <c r="AV295"/>
  <c r="AU295"/>
  <c r="AT295"/>
  <c r="AS295"/>
  <c r="AR295"/>
  <c r="AQ295"/>
  <c r="AP295"/>
  <c r="AO295"/>
  <c r="AN295"/>
  <c r="AM295"/>
  <c r="AL295"/>
  <c r="AK295"/>
  <c r="AJ295"/>
  <c r="AI295"/>
  <c r="AH295"/>
  <c r="AG295"/>
  <c r="AF295"/>
  <c r="AE295"/>
  <c r="AD295"/>
  <c r="AC295"/>
  <c r="AB295"/>
  <c r="AA295"/>
  <c r="Z295"/>
  <c r="Y295"/>
  <c r="X295"/>
  <c r="W295"/>
  <c r="V295"/>
  <c r="U295"/>
  <c r="T295"/>
  <c r="S295"/>
  <c r="R295"/>
  <c r="Q295"/>
  <c r="P295"/>
  <c r="O295"/>
  <c r="N295"/>
  <c r="M295"/>
  <c r="L295"/>
  <c r="K295"/>
  <c r="J295"/>
  <c r="I295"/>
  <c r="H295"/>
  <c r="G295"/>
  <c r="BD294"/>
  <c r="BC294"/>
  <c r="BB294"/>
  <c r="BA294"/>
  <c r="AZ294"/>
  <c r="AY294"/>
  <c r="AX294"/>
  <c r="AW294"/>
  <c r="AV294"/>
  <c r="AU294"/>
  <c r="AT294"/>
  <c r="AS294"/>
  <c r="AR294"/>
  <c r="AQ294"/>
  <c r="AP294"/>
  <c r="AO294"/>
  <c r="AN294"/>
  <c r="AM294"/>
  <c r="AL294"/>
  <c r="AK294"/>
  <c r="AJ294"/>
  <c r="AI294"/>
  <c r="AH294"/>
  <c r="AG294"/>
  <c r="AF294"/>
  <c r="AE294"/>
  <c r="AD294"/>
  <c r="AC294"/>
  <c r="AB294"/>
  <c r="AA294"/>
  <c r="Z294"/>
  <c r="Y294"/>
  <c r="X294"/>
  <c r="W294"/>
  <c r="V294"/>
  <c r="U294"/>
  <c r="T294"/>
  <c r="S294"/>
  <c r="R294"/>
  <c r="Q294"/>
  <c r="P294"/>
  <c r="O294"/>
  <c r="N294"/>
  <c r="M294"/>
  <c r="L294"/>
  <c r="K294"/>
  <c r="J294"/>
  <c r="I294"/>
  <c r="H294"/>
  <c r="G294"/>
  <c r="BD293"/>
  <c r="BC293"/>
  <c r="BB293"/>
  <c r="BA293"/>
  <c r="AZ293"/>
  <c r="AY293"/>
  <c r="AX293"/>
  <c r="AW293"/>
  <c r="AV293"/>
  <c r="AU293"/>
  <c r="AT293"/>
  <c r="AS293"/>
  <c r="AR293"/>
  <c r="AQ293"/>
  <c r="AP293"/>
  <c r="AO293"/>
  <c r="AN293"/>
  <c r="AM293"/>
  <c r="AL293"/>
  <c r="AK293"/>
  <c r="AJ293"/>
  <c r="AI293"/>
  <c r="AH293"/>
  <c r="AG293"/>
  <c r="AF293"/>
  <c r="AE293"/>
  <c r="AD293"/>
  <c r="AC293"/>
  <c r="AB293"/>
  <c r="AA293"/>
  <c r="Z293"/>
  <c r="Y293"/>
  <c r="X293"/>
  <c r="W293"/>
  <c r="V293"/>
  <c r="U293"/>
  <c r="T293"/>
  <c r="S293"/>
  <c r="R293"/>
  <c r="Q293"/>
  <c r="P293"/>
  <c r="O293"/>
  <c r="N293"/>
  <c r="M293"/>
  <c r="L293"/>
  <c r="K293"/>
  <c r="J293"/>
  <c r="I293"/>
  <c r="H293"/>
  <c r="G293"/>
  <c r="BD292"/>
  <c r="BC292"/>
  <c r="BB292"/>
  <c r="BA292"/>
  <c r="AZ292"/>
  <c r="AY292"/>
  <c r="AX292"/>
  <c r="AW292"/>
  <c r="AV292"/>
  <c r="AU292"/>
  <c r="AT292"/>
  <c r="AS292"/>
  <c r="AR292"/>
  <c r="AQ292"/>
  <c r="AP292"/>
  <c r="AO292"/>
  <c r="AN292"/>
  <c r="AM292"/>
  <c r="AL292"/>
  <c r="AK292"/>
  <c r="AJ292"/>
  <c r="AI292"/>
  <c r="AH292"/>
  <c r="AG292"/>
  <c r="AF292"/>
  <c r="AE292"/>
  <c r="AD292"/>
  <c r="AC292"/>
  <c r="AB292"/>
  <c r="AA292"/>
  <c r="Z292"/>
  <c r="Y292"/>
  <c r="X292"/>
  <c r="W292"/>
  <c r="V292"/>
  <c r="U292"/>
  <c r="T292"/>
  <c r="S292"/>
  <c r="R292"/>
  <c r="Q292"/>
  <c r="P292"/>
  <c r="O292"/>
  <c r="N292"/>
  <c r="M292"/>
  <c r="L292"/>
  <c r="K292"/>
  <c r="J292"/>
  <c r="I292"/>
  <c r="H292"/>
  <c r="G292"/>
  <c r="BD291"/>
  <c r="BC291"/>
  <c r="BB291"/>
  <c r="BA291"/>
  <c r="AZ291"/>
  <c r="AY291"/>
  <c r="AX291"/>
  <c r="AW291"/>
  <c r="AV291"/>
  <c r="AU291"/>
  <c r="AT291"/>
  <c r="AS291"/>
  <c r="AR291"/>
  <c r="AQ291"/>
  <c r="AP291"/>
  <c r="AO291"/>
  <c r="AN291"/>
  <c r="AM291"/>
  <c r="AL291"/>
  <c r="AK291"/>
  <c r="AJ291"/>
  <c r="AI291"/>
  <c r="AH291"/>
  <c r="AG291"/>
  <c r="AF291"/>
  <c r="AE291"/>
  <c r="AD291"/>
  <c r="AC291"/>
  <c r="AB291"/>
  <c r="AA291"/>
  <c r="Z291"/>
  <c r="Y291"/>
  <c r="X291"/>
  <c r="W291"/>
  <c r="V291"/>
  <c r="U291"/>
  <c r="T291"/>
  <c r="S291"/>
  <c r="R291"/>
  <c r="Q291"/>
  <c r="P291"/>
  <c r="O291"/>
  <c r="N291"/>
  <c r="M291"/>
  <c r="L291"/>
  <c r="K291"/>
  <c r="J291"/>
  <c r="I291"/>
  <c r="H291"/>
  <c r="G291"/>
  <c r="BD290"/>
  <c r="BC290"/>
  <c r="BB290"/>
  <c r="BA290"/>
  <c r="AZ290"/>
  <c r="AY290"/>
  <c r="AX290"/>
  <c r="AW290"/>
  <c r="AV290"/>
  <c r="AU290"/>
  <c r="AT290"/>
  <c r="AS290"/>
  <c r="AR290"/>
  <c r="AQ290"/>
  <c r="AP290"/>
  <c r="AO290"/>
  <c r="AN290"/>
  <c r="AM290"/>
  <c r="AL290"/>
  <c r="AK290"/>
  <c r="AJ290"/>
  <c r="AI290"/>
  <c r="AH290"/>
  <c r="AG290"/>
  <c r="AF290"/>
  <c r="AE290"/>
  <c r="AD290"/>
  <c r="AC290"/>
  <c r="AB290"/>
  <c r="AA290"/>
  <c r="Z290"/>
  <c r="Y290"/>
  <c r="X290"/>
  <c r="W290"/>
  <c r="V290"/>
  <c r="U290"/>
  <c r="T290"/>
  <c r="S290"/>
  <c r="R290"/>
  <c r="Q290"/>
  <c r="P290"/>
  <c r="O290"/>
  <c r="N290"/>
  <c r="M290"/>
  <c r="L290"/>
  <c r="K290"/>
  <c r="J290"/>
  <c r="I290"/>
  <c r="H290"/>
  <c r="G290"/>
  <c r="BD289"/>
  <c r="BC289"/>
  <c r="BB289"/>
  <c r="BA289"/>
  <c r="AZ289"/>
  <c r="AY289"/>
  <c r="AX289"/>
  <c r="AW289"/>
  <c r="AV289"/>
  <c r="AU289"/>
  <c r="AT289"/>
  <c r="AS289"/>
  <c r="AR289"/>
  <c r="AQ289"/>
  <c r="AP289"/>
  <c r="AO289"/>
  <c r="AN289"/>
  <c r="AM289"/>
  <c r="AL289"/>
  <c r="AK289"/>
  <c r="AJ289"/>
  <c r="AI289"/>
  <c r="AH289"/>
  <c r="AG289"/>
  <c r="AF289"/>
  <c r="AE289"/>
  <c r="AD289"/>
  <c r="AC289"/>
  <c r="AB289"/>
  <c r="AA289"/>
  <c r="Z289"/>
  <c r="Y289"/>
  <c r="X289"/>
  <c r="W289"/>
  <c r="V289"/>
  <c r="U289"/>
  <c r="T289"/>
  <c r="S289"/>
  <c r="R289"/>
  <c r="Q289"/>
  <c r="P289"/>
  <c r="O289"/>
  <c r="N289"/>
  <c r="M289"/>
  <c r="L289"/>
  <c r="K289"/>
  <c r="J289"/>
  <c r="I289"/>
  <c r="H289"/>
  <c r="G289"/>
  <c r="BD288"/>
  <c r="BC288"/>
  <c r="BB288"/>
  <c r="BA288"/>
  <c r="AZ288"/>
  <c r="AY288"/>
  <c r="AX288"/>
  <c r="AW288"/>
  <c r="AV288"/>
  <c r="AU288"/>
  <c r="AT288"/>
  <c r="AS288"/>
  <c r="AR288"/>
  <c r="AQ288"/>
  <c r="AP288"/>
  <c r="AO288"/>
  <c r="AN288"/>
  <c r="AM288"/>
  <c r="AL288"/>
  <c r="AK288"/>
  <c r="AJ288"/>
  <c r="AI288"/>
  <c r="AH288"/>
  <c r="AG288"/>
  <c r="AF288"/>
  <c r="AE288"/>
  <c r="AD288"/>
  <c r="AC288"/>
  <c r="AB288"/>
  <c r="AA288"/>
  <c r="Z288"/>
  <c r="Y288"/>
  <c r="X288"/>
  <c r="W288"/>
  <c r="V288"/>
  <c r="U288"/>
  <c r="T288"/>
  <c r="S288"/>
  <c r="R288"/>
  <c r="Q288"/>
  <c r="P288"/>
  <c r="O288"/>
  <c r="N288"/>
  <c r="M288"/>
  <c r="L288"/>
  <c r="K288"/>
  <c r="J288"/>
  <c r="I288"/>
  <c r="H288"/>
  <c r="G288"/>
  <c r="BD287"/>
  <c r="BC287"/>
  <c r="BB287"/>
  <c r="BA287"/>
  <c r="AZ287"/>
  <c r="AY287"/>
  <c r="AX287"/>
  <c r="AW287"/>
  <c r="AV287"/>
  <c r="AU287"/>
  <c r="AT287"/>
  <c r="AS287"/>
  <c r="AR287"/>
  <c r="AQ287"/>
  <c r="AP287"/>
  <c r="AO287"/>
  <c r="AN287"/>
  <c r="AM287"/>
  <c r="AL287"/>
  <c r="AK287"/>
  <c r="AJ287"/>
  <c r="AI287"/>
  <c r="AH287"/>
  <c r="AG287"/>
  <c r="AF287"/>
  <c r="AE287"/>
  <c r="AD287"/>
  <c r="AC287"/>
  <c r="AB287"/>
  <c r="AA287"/>
  <c r="Z287"/>
  <c r="Y287"/>
  <c r="X287"/>
  <c r="W287"/>
  <c r="V287"/>
  <c r="U287"/>
  <c r="T287"/>
  <c r="S287"/>
  <c r="R287"/>
  <c r="Q287"/>
  <c r="P287"/>
  <c r="O287"/>
  <c r="N287"/>
  <c r="M287"/>
  <c r="L287"/>
  <c r="K287"/>
  <c r="J287"/>
  <c r="I287"/>
  <c r="H287"/>
  <c r="G287"/>
  <c r="BD286"/>
  <c r="BC286"/>
  <c r="BB286"/>
  <c r="BA286"/>
  <c r="AZ286"/>
  <c r="AY286"/>
  <c r="AX286"/>
  <c r="AW286"/>
  <c r="AV286"/>
  <c r="AU286"/>
  <c r="AT286"/>
  <c r="AS286"/>
  <c r="AR286"/>
  <c r="AQ286"/>
  <c r="AP286"/>
  <c r="AO286"/>
  <c r="AN286"/>
  <c r="AM286"/>
  <c r="AL286"/>
  <c r="AK286"/>
  <c r="AJ286"/>
  <c r="AI286"/>
  <c r="AH286"/>
  <c r="AG286"/>
  <c r="AF286"/>
  <c r="AE286"/>
  <c r="AD286"/>
  <c r="AC286"/>
  <c r="AB286"/>
  <c r="AA286"/>
  <c r="Z286"/>
  <c r="Y286"/>
  <c r="X286"/>
  <c r="W286"/>
  <c r="V286"/>
  <c r="U286"/>
  <c r="T286"/>
  <c r="S286"/>
  <c r="R286"/>
  <c r="Q286"/>
  <c r="P286"/>
  <c r="O286"/>
  <c r="N286"/>
  <c r="M286"/>
  <c r="L286"/>
  <c r="K286"/>
  <c r="J286"/>
  <c r="I286"/>
  <c r="H286"/>
  <c r="G286"/>
  <c r="BD285"/>
  <c r="BC285"/>
  <c r="BB285"/>
  <c r="BA285"/>
  <c r="AZ285"/>
  <c r="AY285"/>
  <c r="AX285"/>
  <c r="AW285"/>
  <c r="AV285"/>
  <c r="AU285"/>
  <c r="AT285"/>
  <c r="AS285"/>
  <c r="AR285"/>
  <c r="AQ285"/>
  <c r="AP285"/>
  <c r="AO285"/>
  <c r="AN285"/>
  <c r="AM285"/>
  <c r="AL285"/>
  <c r="AK285"/>
  <c r="AJ285"/>
  <c r="AI285"/>
  <c r="AH285"/>
  <c r="AG285"/>
  <c r="AF285"/>
  <c r="AE285"/>
  <c r="AD285"/>
  <c r="AC285"/>
  <c r="AB285"/>
  <c r="AA285"/>
  <c r="Z285"/>
  <c r="Y285"/>
  <c r="X285"/>
  <c r="W285"/>
  <c r="V285"/>
  <c r="U285"/>
  <c r="T285"/>
  <c r="S285"/>
  <c r="R285"/>
  <c r="Q285"/>
  <c r="P285"/>
  <c r="O285"/>
  <c r="N285"/>
  <c r="M285"/>
  <c r="L285"/>
  <c r="K285"/>
  <c r="J285"/>
  <c r="I285"/>
  <c r="H285"/>
  <c r="G285"/>
  <c r="BD284"/>
  <c r="BC284"/>
  <c r="BB284"/>
  <c r="BA284"/>
  <c r="AZ284"/>
  <c r="AY284"/>
  <c r="AX284"/>
  <c r="AW284"/>
  <c r="AV284"/>
  <c r="AU284"/>
  <c r="AT284"/>
  <c r="AS284"/>
  <c r="AR284"/>
  <c r="AQ284"/>
  <c r="AP284"/>
  <c r="AO284"/>
  <c r="AN284"/>
  <c r="AM284"/>
  <c r="AL284"/>
  <c r="AK284"/>
  <c r="AJ284"/>
  <c r="AI284"/>
  <c r="AH284"/>
  <c r="AG284"/>
  <c r="AF284"/>
  <c r="AE284"/>
  <c r="AD284"/>
  <c r="AC284"/>
  <c r="AB284"/>
  <c r="AA284"/>
  <c r="Z284"/>
  <c r="Y284"/>
  <c r="X284"/>
  <c r="W284"/>
  <c r="V284"/>
  <c r="U284"/>
  <c r="T284"/>
  <c r="S284"/>
  <c r="R284"/>
  <c r="Q284"/>
  <c r="P284"/>
  <c r="O284"/>
  <c r="N284"/>
  <c r="M284"/>
  <c r="L284"/>
  <c r="K284"/>
  <c r="J284"/>
  <c r="I284"/>
  <c r="H284"/>
  <c r="G284"/>
  <c r="BD283"/>
  <c r="BC283"/>
  <c r="BB283"/>
  <c r="BA283"/>
  <c r="AZ283"/>
  <c r="AY283"/>
  <c r="AX283"/>
  <c r="AW283"/>
  <c r="AV283"/>
  <c r="AU283"/>
  <c r="AT283"/>
  <c r="AS283"/>
  <c r="AR283"/>
  <c r="AQ283"/>
  <c r="AP283"/>
  <c r="AO283"/>
  <c r="AN283"/>
  <c r="AM283"/>
  <c r="AL283"/>
  <c r="AK283"/>
  <c r="AJ283"/>
  <c r="AI283"/>
  <c r="AH283"/>
  <c r="AG283"/>
  <c r="AF283"/>
  <c r="AE283"/>
  <c r="AD283"/>
  <c r="AC283"/>
  <c r="AB283"/>
  <c r="AA283"/>
  <c r="Z283"/>
  <c r="Y283"/>
  <c r="X283"/>
  <c r="W283"/>
  <c r="V283"/>
  <c r="U283"/>
  <c r="T283"/>
  <c r="S283"/>
  <c r="R283"/>
  <c r="Q283"/>
  <c r="P283"/>
  <c r="O283"/>
  <c r="N283"/>
  <c r="M283"/>
  <c r="L283"/>
  <c r="K283"/>
  <c r="J283"/>
  <c r="I283"/>
  <c r="H283"/>
  <c r="G283"/>
  <c r="BD282"/>
  <c r="BC282"/>
  <c r="BB282"/>
  <c r="BA282"/>
  <c r="AZ282"/>
  <c r="AY282"/>
  <c r="AX282"/>
  <c r="AW282"/>
  <c r="AV282"/>
  <c r="AU282"/>
  <c r="AT282"/>
  <c r="AS282"/>
  <c r="AR282"/>
  <c r="AQ282"/>
  <c r="AP282"/>
  <c r="AO282"/>
  <c r="AN282"/>
  <c r="AM282"/>
  <c r="AL282"/>
  <c r="AK282"/>
  <c r="AJ282"/>
  <c r="AI282"/>
  <c r="AH282"/>
  <c r="AG282"/>
  <c r="AF282"/>
  <c r="AE282"/>
  <c r="AD282"/>
  <c r="AC282"/>
  <c r="AB282"/>
  <c r="AA282"/>
  <c r="Z282"/>
  <c r="Y282"/>
  <c r="X282"/>
  <c r="W282"/>
  <c r="V282"/>
  <c r="U282"/>
  <c r="T282"/>
  <c r="S282"/>
  <c r="R282"/>
  <c r="Q282"/>
  <c r="P282"/>
  <c r="O282"/>
  <c r="N282"/>
  <c r="M282"/>
  <c r="L282"/>
  <c r="K282"/>
  <c r="J282"/>
  <c r="I282"/>
  <c r="H282"/>
  <c r="G282"/>
  <c r="BD281"/>
  <c r="BC281"/>
  <c r="BB281"/>
  <c r="BA281"/>
  <c r="AZ281"/>
  <c r="AY281"/>
  <c r="AX281"/>
  <c r="AW281"/>
  <c r="AV281"/>
  <c r="AU281"/>
  <c r="AT281"/>
  <c r="AS281"/>
  <c r="AR281"/>
  <c r="AQ281"/>
  <c r="AP281"/>
  <c r="AO281"/>
  <c r="AN281"/>
  <c r="AM281"/>
  <c r="AL281"/>
  <c r="AK281"/>
  <c r="AJ281"/>
  <c r="AI281"/>
  <c r="AH281"/>
  <c r="AG281"/>
  <c r="AF281"/>
  <c r="AE281"/>
  <c r="AD281"/>
  <c r="AC281"/>
  <c r="AB281"/>
  <c r="AA281"/>
  <c r="Z281"/>
  <c r="Y281"/>
  <c r="X281"/>
  <c r="W281"/>
  <c r="V281"/>
  <c r="U281"/>
  <c r="T281"/>
  <c r="S281"/>
  <c r="R281"/>
  <c r="Q281"/>
  <c r="P281"/>
  <c r="O281"/>
  <c r="N281"/>
  <c r="M281"/>
  <c r="L281"/>
  <c r="K281"/>
  <c r="J281"/>
  <c r="I281"/>
  <c r="H281"/>
  <c r="G281"/>
  <c r="BD280"/>
  <c r="BC280"/>
  <c r="BB280"/>
  <c r="BA280"/>
  <c r="AZ280"/>
  <c r="AY280"/>
  <c r="AX280"/>
  <c r="AW280"/>
  <c r="AV280"/>
  <c r="AU280"/>
  <c r="AT280"/>
  <c r="AS280"/>
  <c r="AR280"/>
  <c r="AQ280"/>
  <c r="AP280"/>
  <c r="AO280"/>
  <c r="AN280"/>
  <c r="AM280"/>
  <c r="AL280"/>
  <c r="AK280"/>
  <c r="AJ280"/>
  <c r="AI280"/>
  <c r="AH280"/>
  <c r="AG280"/>
  <c r="AF280"/>
  <c r="AE280"/>
  <c r="AD280"/>
  <c r="AC280"/>
  <c r="AB280"/>
  <c r="AA280"/>
  <c r="Z280"/>
  <c r="Y280"/>
  <c r="X280"/>
  <c r="W280"/>
  <c r="V280"/>
  <c r="U280"/>
  <c r="T280"/>
  <c r="S280"/>
  <c r="R280"/>
  <c r="Q280"/>
  <c r="P280"/>
  <c r="O280"/>
  <c r="N280"/>
  <c r="M280"/>
  <c r="L280"/>
  <c r="K280"/>
  <c r="J280"/>
  <c r="I280"/>
  <c r="H280"/>
  <c r="G280"/>
  <c r="BD279"/>
  <c r="BC279"/>
  <c r="BB279"/>
  <c r="BA279"/>
  <c r="AZ279"/>
  <c r="AY279"/>
  <c r="AX279"/>
  <c r="AW279"/>
  <c r="AV279"/>
  <c r="AU279"/>
  <c r="AT279"/>
  <c r="AS279"/>
  <c r="AR279"/>
  <c r="AQ279"/>
  <c r="AP279"/>
  <c r="AO279"/>
  <c r="AN279"/>
  <c r="AM279"/>
  <c r="AL279"/>
  <c r="AK279"/>
  <c r="AJ279"/>
  <c r="AI279"/>
  <c r="AH279"/>
  <c r="AG279"/>
  <c r="AF279"/>
  <c r="AE279"/>
  <c r="AD279"/>
  <c r="AC279"/>
  <c r="AB279"/>
  <c r="AA279"/>
  <c r="Z279"/>
  <c r="Y279"/>
  <c r="X279"/>
  <c r="W279"/>
  <c r="V279"/>
  <c r="U279"/>
  <c r="T279"/>
  <c r="S279"/>
  <c r="R279"/>
  <c r="Q279"/>
  <c r="P279"/>
  <c r="O279"/>
  <c r="N279"/>
  <c r="M279"/>
  <c r="L279"/>
  <c r="K279"/>
  <c r="J279"/>
  <c r="I279"/>
  <c r="H279"/>
  <c r="G279"/>
  <c r="BD278"/>
  <c r="BC278"/>
  <c r="BB278"/>
  <c r="BA278"/>
  <c r="AZ278"/>
  <c r="AY278"/>
  <c r="AX278"/>
  <c r="AW278"/>
  <c r="AV278"/>
  <c r="AU278"/>
  <c r="AT278"/>
  <c r="AS278"/>
  <c r="AR278"/>
  <c r="AQ278"/>
  <c r="AP278"/>
  <c r="AO278"/>
  <c r="AN278"/>
  <c r="AM278"/>
  <c r="AL278"/>
  <c r="AK278"/>
  <c r="AJ278"/>
  <c r="AI278"/>
  <c r="AH278"/>
  <c r="AG278"/>
  <c r="AF278"/>
  <c r="AE278"/>
  <c r="AD278"/>
  <c r="AC278"/>
  <c r="AB278"/>
  <c r="AA278"/>
  <c r="Z278"/>
  <c r="Y278"/>
  <c r="X278"/>
  <c r="W278"/>
  <c r="V278"/>
  <c r="U278"/>
  <c r="T278"/>
  <c r="S278"/>
  <c r="R278"/>
  <c r="Q278"/>
  <c r="P278"/>
  <c r="O278"/>
  <c r="N278"/>
  <c r="M278"/>
  <c r="L278"/>
  <c r="K278"/>
  <c r="J278"/>
  <c r="I278"/>
  <c r="H278"/>
  <c r="G278"/>
  <c r="BD277"/>
  <c r="BC277"/>
  <c r="BB277"/>
  <c r="BA277"/>
  <c r="AZ277"/>
  <c r="AY277"/>
  <c r="AX277"/>
  <c r="AW277"/>
  <c r="AV277"/>
  <c r="AU277"/>
  <c r="AT277"/>
  <c r="AS277"/>
  <c r="AR277"/>
  <c r="AQ277"/>
  <c r="AP277"/>
  <c r="AO277"/>
  <c r="AN277"/>
  <c r="AM277"/>
  <c r="AL277"/>
  <c r="AK277"/>
  <c r="AJ277"/>
  <c r="AI277"/>
  <c r="AH277"/>
  <c r="AG277"/>
  <c r="AF277"/>
  <c r="AE277"/>
  <c r="AD277"/>
  <c r="AC277"/>
  <c r="AB277"/>
  <c r="AA277"/>
  <c r="Z277"/>
  <c r="Y277"/>
  <c r="X277"/>
  <c r="W277"/>
  <c r="V277"/>
  <c r="U277"/>
  <c r="T277"/>
  <c r="S277"/>
  <c r="R277"/>
  <c r="Q277"/>
  <c r="P277"/>
  <c r="O277"/>
  <c r="N277"/>
  <c r="M277"/>
  <c r="L277"/>
  <c r="K277"/>
  <c r="J277"/>
  <c r="I277"/>
  <c r="H277"/>
  <c r="G277"/>
  <c r="BD276"/>
  <c r="BC276"/>
  <c r="BB276"/>
  <c r="BA276"/>
  <c r="AZ276"/>
  <c r="AY276"/>
  <c r="AX276"/>
  <c r="AW276"/>
  <c r="AV276"/>
  <c r="AU276"/>
  <c r="AT276"/>
  <c r="AS276"/>
  <c r="AR276"/>
  <c r="AQ276"/>
  <c r="AP276"/>
  <c r="AO276"/>
  <c r="AN276"/>
  <c r="AM276"/>
  <c r="AL276"/>
  <c r="AK276"/>
  <c r="AJ276"/>
  <c r="AI276"/>
  <c r="AH276"/>
  <c r="AG276"/>
  <c r="AF276"/>
  <c r="AE276"/>
  <c r="AD276"/>
  <c r="AC276"/>
  <c r="AB276"/>
  <c r="AA276"/>
  <c r="Z276"/>
  <c r="Y276"/>
  <c r="X276"/>
  <c r="W276"/>
  <c r="V276"/>
  <c r="U276"/>
  <c r="T276"/>
  <c r="S276"/>
  <c r="R276"/>
  <c r="Q276"/>
  <c r="P276"/>
  <c r="O276"/>
  <c r="N276"/>
  <c r="M276"/>
  <c r="L276"/>
  <c r="K276"/>
  <c r="J276"/>
  <c r="I276"/>
  <c r="H276"/>
  <c r="G276"/>
  <c r="BD275"/>
  <c r="BC275"/>
  <c r="BB275"/>
  <c r="BA275"/>
  <c r="AZ275"/>
  <c r="AY275"/>
  <c r="AX275"/>
  <c r="AW275"/>
  <c r="AV275"/>
  <c r="AU275"/>
  <c r="AT275"/>
  <c r="AS275"/>
  <c r="AR275"/>
  <c r="AQ275"/>
  <c r="AP275"/>
  <c r="AO275"/>
  <c r="AN275"/>
  <c r="AM275"/>
  <c r="AL275"/>
  <c r="AK275"/>
  <c r="AJ275"/>
  <c r="AI275"/>
  <c r="AH275"/>
  <c r="AG275"/>
  <c r="AF275"/>
  <c r="AE275"/>
  <c r="AD275"/>
  <c r="AC275"/>
  <c r="AB275"/>
  <c r="AA275"/>
  <c r="Z275"/>
  <c r="Y275"/>
  <c r="X275"/>
  <c r="W275"/>
  <c r="V275"/>
  <c r="U275"/>
  <c r="T275"/>
  <c r="S275"/>
  <c r="R275"/>
  <c r="Q275"/>
  <c r="P275"/>
  <c r="O275"/>
  <c r="N275"/>
  <c r="M275"/>
  <c r="L275"/>
  <c r="K275"/>
  <c r="J275"/>
  <c r="I275"/>
  <c r="H275"/>
  <c r="G275"/>
  <c r="BD274"/>
  <c r="BC274"/>
  <c r="BB274"/>
  <c r="BA274"/>
  <c r="AZ274"/>
  <c r="AY274"/>
  <c r="AX274"/>
  <c r="AW274"/>
  <c r="AV274"/>
  <c r="AU274"/>
  <c r="AT274"/>
  <c r="AS274"/>
  <c r="AR274"/>
  <c r="AQ274"/>
  <c r="AP274"/>
  <c r="AO274"/>
  <c r="AN274"/>
  <c r="AM274"/>
  <c r="AL274"/>
  <c r="AK274"/>
  <c r="AJ274"/>
  <c r="AI274"/>
  <c r="AH274"/>
  <c r="AG274"/>
  <c r="AF274"/>
  <c r="AE274"/>
  <c r="AD274"/>
  <c r="AC274"/>
  <c r="AB274"/>
  <c r="AA274"/>
  <c r="Z274"/>
  <c r="Y274"/>
  <c r="X274"/>
  <c r="W274"/>
  <c r="V274"/>
  <c r="U274"/>
  <c r="T274"/>
  <c r="S274"/>
  <c r="R274"/>
  <c r="Q274"/>
  <c r="P274"/>
  <c r="O274"/>
  <c r="N274"/>
  <c r="M274"/>
  <c r="L274"/>
  <c r="K274"/>
  <c r="J274"/>
  <c r="I274"/>
  <c r="H274"/>
  <c r="G274"/>
  <c r="BD273"/>
  <c r="BC273"/>
  <c r="BB273"/>
  <c r="BA273"/>
  <c r="AZ273"/>
  <c r="AY273"/>
  <c r="AX273"/>
  <c r="AW273"/>
  <c r="AV273"/>
  <c r="AU273"/>
  <c r="AT273"/>
  <c r="AS273"/>
  <c r="AR273"/>
  <c r="AQ273"/>
  <c r="AP273"/>
  <c r="AO273"/>
  <c r="AN273"/>
  <c r="AM273"/>
  <c r="AL273"/>
  <c r="AK273"/>
  <c r="AJ273"/>
  <c r="AI273"/>
  <c r="AH273"/>
  <c r="AG273"/>
  <c r="AF273"/>
  <c r="AE273"/>
  <c r="AD273"/>
  <c r="AC273"/>
  <c r="AB273"/>
  <c r="AA273"/>
  <c r="Z273"/>
  <c r="Y273"/>
  <c r="X273"/>
  <c r="W273"/>
  <c r="V273"/>
  <c r="U273"/>
  <c r="T273"/>
  <c r="S273"/>
  <c r="R273"/>
  <c r="Q273"/>
  <c r="P273"/>
  <c r="O273"/>
  <c r="N273"/>
  <c r="M273"/>
  <c r="L273"/>
  <c r="K273"/>
  <c r="J273"/>
  <c r="I273"/>
  <c r="H273"/>
  <c r="G273"/>
  <c r="BD272"/>
  <c r="BC272"/>
  <c r="BB272"/>
  <c r="BA272"/>
  <c r="AZ272"/>
  <c r="AY272"/>
  <c r="AX272"/>
  <c r="AW272"/>
  <c r="AV272"/>
  <c r="AU272"/>
  <c r="AT272"/>
  <c r="AS272"/>
  <c r="AR272"/>
  <c r="AQ272"/>
  <c r="AP272"/>
  <c r="AO272"/>
  <c r="AN272"/>
  <c r="AM272"/>
  <c r="AL272"/>
  <c r="AK272"/>
  <c r="AJ272"/>
  <c r="AI272"/>
  <c r="AH272"/>
  <c r="AG272"/>
  <c r="AF272"/>
  <c r="AE272"/>
  <c r="AD272"/>
  <c r="AC272"/>
  <c r="AB272"/>
  <c r="AA272"/>
  <c r="Z272"/>
  <c r="Y272"/>
  <c r="X272"/>
  <c r="W272"/>
  <c r="V272"/>
  <c r="U272"/>
  <c r="T272"/>
  <c r="S272"/>
  <c r="R272"/>
  <c r="Q272"/>
  <c r="P272"/>
  <c r="O272"/>
  <c r="N272"/>
  <c r="M272"/>
  <c r="L272"/>
  <c r="K272"/>
  <c r="J272"/>
  <c r="I272"/>
  <c r="H272"/>
  <c r="G272"/>
  <c r="BD271"/>
  <c r="BC271"/>
  <c r="BB271"/>
  <c r="BA271"/>
  <c r="AZ271"/>
  <c r="AY271"/>
  <c r="AX271"/>
  <c r="AW271"/>
  <c r="AV271"/>
  <c r="AU271"/>
  <c r="AT271"/>
  <c r="AS271"/>
  <c r="AR271"/>
  <c r="AQ271"/>
  <c r="AP271"/>
  <c r="AO271"/>
  <c r="AN271"/>
  <c r="AM271"/>
  <c r="AL271"/>
  <c r="AK271"/>
  <c r="AJ271"/>
  <c r="AI271"/>
  <c r="AH271"/>
  <c r="AG271"/>
  <c r="AF271"/>
  <c r="AE271"/>
  <c r="AD271"/>
  <c r="AC271"/>
  <c r="AB271"/>
  <c r="AA271"/>
  <c r="Z271"/>
  <c r="Y271"/>
  <c r="X271"/>
  <c r="W271"/>
  <c r="V271"/>
  <c r="U271"/>
  <c r="T271"/>
  <c r="S271"/>
  <c r="R271"/>
  <c r="Q271"/>
  <c r="P271"/>
  <c r="O271"/>
  <c r="N271"/>
  <c r="M271"/>
  <c r="L271"/>
  <c r="K271"/>
  <c r="J271"/>
  <c r="I271"/>
  <c r="H271"/>
  <c r="G271"/>
  <c r="BD270"/>
  <c r="BC270"/>
  <c r="BB270"/>
  <c r="BA270"/>
  <c r="AZ270"/>
  <c r="AY270"/>
  <c r="AX270"/>
  <c r="AW270"/>
  <c r="AV270"/>
  <c r="AU270"/>
  <c r="AT270"/>
  <c r="AS270"/>
  <c r="AR270"/>
  <c r="AQ270"/>
  <c r="AP270"/>
  <c r="AO270"/>
  <c r="AN270"/>
  <c r="AM270"/>
  <c r="AL270"/>
  <c r="AK270"/>
  <c r="AJ270"/>
  <c r="AI270"/>
  <c r="AH270"/>
  <c r="AG270"/>
  <c r="AF270"/>
  <c r="AE270"/>
  <c r="AD270"/>
  <c r="AC270"/>
  <c r="AB270"/>
  <c r="AA270"/>
  <c r="Z270"/>
  <c r="Y270"/>
  <c r="X270"/>
  <c r="W270"/>
  <c r="V270"/>
  <c r="U270"/>
  <c r="T270"/>
  <c r="S270"/>
  <c r="R270"/>
  <c r="Q270"/>
  <c r="P270"/>
  <c r="O270"/>
  <c r="N270"/>
  <c r="M270"/>
  <c r="L270"/>
  <c r="K270"/>
  <c r="J270"/>
  <c r="I270"/>
  <c r="H270"/>
  <c r="G270"/>
  <c r="BD269"/>
  <c r="BC269"/>
  <c r="BB269"/>
  <c r="BA269"/>
  <c r="AZ269"/>
  <c r="AY269"/>
  <c r="AX269"/>
  <c r="AW269"/>
  <c r="AV269"/>
  <c r="AU269"/>
  <c r="AT269"/>
  <c r="AS269"/>
  <c r="AR269"/>
  <c r="AQ269"/>
  <c r="AP269"/>
  <c r="AO269"/>
  <c r="AN269"/>
  <c r="AM269"/>
  <c r="AL269"/>
  <c r="AK269"/>
  <c r="AJ269"/>
  <c r="AI269"/>
  <c r="AH269"/>
  <c r="AG269"/>
  <c r="AF269"/>
  <c r="AE269"/>
  <c r="AD269"/>
  <c r="AC269"/>
  <c r="AB269"/>
  <c r="AA269"/>
  <c r="Z269"/>
  <c r="Y269"/>
  <c r="X269"/>
  <c r="W269"/>
  <c r="V269"/>
  <c r="U269"/>
  <c r="T269"/>
  <c r="S269"/>
  <c r="R269"/>
  <c r="Q269"/>
  <c r="P269"/>
  <c r="O269"/>
  <c r="N269"/>
  <c r="M269"/>
  <c r="L269"/>
  <c r="K269"/>
  <c r="J269"/>
  <c r="I269"/>
  <c r="H269"/>
  <c r="G269"/>
  <c r="BD268"/>
  <c r="BC268"/>
  <c r="BB268"/>
  <c r="BA268"/>
  <c r="AZ268"/>
  <c r="AY268"/>
  <c r="AX268"/>
  <c r="AW268"/>
  <c r="AV268"/>
  <c r="AU268"/>
  <c r="AT268"/>
  <c r="AS268"/>
  <c r="AR268"/>
  <c r="AQ268"/>
  <c r="AP268"/>
  <c r="AO268"/>
  <c r="AN268"/>
  <c r="AM268"/>
  <c r="AL268"/>
  <c r="AK268"/>
  <c r="AJ268"/>
  <c r="AI268"/>
  <c r="AH268"/>
  <c r="AG268"/>
  <c r="AF268"/>
  <c r="AE268"/>
  <c r="AD268"/>
  <c r="AC268"/>
  <c r="AB268"/>
  <c r="AA268"/>
  <c r="Z268"/>
  <c r="Y268"/>
  <c r="X268"/>
  <c r="W268"/>
  <c r="V268"/>
  <c r="U268"/>
  <c r="T268"/>
  <c r="S268"/>
  <c r="R268"/>
  <c r="Q268"/>
  <c r="P268"/>
  <c r="O268"/>
  <c r="N268"/>
  <c r="M268"/>
  <c r="L268"/>
  <c r="K268"/>
  <c r="J268"/>
  <c r="I268"/>
  <c r="H268"/>
  <c r="G268"/>
  <c r="BD267"/>
  <c r="BC267"/>
  <c r="BB267"/>
  <c r="BA267"/>
  <c r="AZ267"/>
  <c r="AY267"/>
  <c r="AX267"/>
  <c r="AW267"/>
  <c r="AV267"/>
  <c r="AU267"/>
  <c r="AT267"/>
  <c r="AS267"/>
  <c r="AR267"/>
  <c r="AQ267"/>
  <c r="AP267"/>
  <c r="AO267"/>
  <c r="AN267"/>
  <c r="AM267"/>
  <c r="AL267"/>
  <c r="AK267"/>
  <c r="AJ267"/>
  <c r="AI267"/>
  <c r="AH267"/>
  <c r="AG267"/>
  <c r="AF267"/>
  <c r="AE267"/>
  <c r="AD267"/>
  <c r="AC267"/>
  <c r="AB267"/>
  <c r="AA267"/>
  <c r="Z267"/>
  <c r="Y267"/>
  <c r="X267"/>
  <c r="W267"/>
  <c r="V267"/>
  <c r="U267"/>
  <c r="T267"/>
  <c r="S267"/>
  <c r="R267"/>
  <c r="Q267"/>
  <c r="P267"/>
  <c r="O267"/>
  <c r="N267"/>
  <c r="M267"/>
  <c r="L267"/>
  <c r="K267"/>
  <c r="J267"/>
  <c r="I267"/>
  <c r="H267"/>
  <c r="G267"/>
  <c r="BD266"/>
  <c r="BC266"/>
  <c r="BB266"/>
  <c r="BA266"/>
  <c r="AZ266"/>
  <c r="AY266"/>
  <c r="AX266"/>
  <c r="AW266"/>
  <c r="AV266"/>
  <c r="AU266"/>
  <c r="AT266"/>
  <c r="AS266"/>
  <c r="AR266"/>
  <c r="AQ266"/>
  <c r="AP266"/>
  <c r="AO266"/>
  <c r="AN266"/>
  <c r="AM266"/>
  <c r="AL266"/>
  <c r="AK266"/>
  <c r="AJ266"/>
  <c r="AI266"/>
  <c r="AH266"/>
  <c r="AG266"/>
  <c r="AF266"/>
  <c r="AE266"/>
  <c r="AD266"/>
  <c r="AC266"/>
  <c r="AB266"/>
  <c r="AA266"/>
  <c r="Z266"/>
  <c r="Y266"/>
  <c r="X266"/>
  <c r="W266"/>
  <c r="V266"/>
  <c r="U266"/>
  <c r="T266"/>
  <c r="S266"/>
  <c r="R266"/>
  <c r="Q266"/>
  <c r="P266"/>
  <c r="O266"/>
  <c r="N266"/>
  <c r="M266"/>
  <c r="L266"/>
  <c r="K266"/>
  <c r="J266"/>
  <c r="I266"/>
  <c r="H266"/>
  <c r="G266"/>
  <c r="BD265"/>
  <c r="BC265"/>
  <c r="BB265"/>
  <c r="BA265"/>
  <c r="AZ265"/>
  <c r="AY265"/>
  <c r="AX265"/>
  <c r="AW265"/>
  <c r="AV265"/>
  <c r="AU265"/>
  <c r="AT265"/>
  <c r="AS265"/>
  <c r="AR265"/>
  <c r="AQ265"/>
  <c r="AP265"/>
  <c r="AO265"/>
  <c r="AN265"/>
  <c r="AM265"/>
  <c r="AL265"/>
  <c r="AK265"/>
  <c r="AJ265"/>
  <c r="AI265"/>
  <c r="AH265"/>
  <c r="AG265"/>
  <c r="AF265"/>
  <c r="AE265"/>
  <c r="AD265"/>
  <c r="AC265"/>
  <c r="AB265"/>
  <c r="AA265"/>
  <c r="Z265"/>
  <c r="Y265"/>
  <c r="X265"/>
  <c r="W265"/>
  <c r="V265"/>
  <c r="U265"/>
  <c r="T265"/>
  <c r="S265"/>
  <c r="R265"/>
  <c r="Q265"/>
  <c r="P265"/>
  <c r="O265"/>
  <c r="N265"/>
  <c r="M265"/>
  <c r="L265"/>
  <c r="K265"/>
  <c r="J265"/>
  <c r="I265"/>
  <c r="H265"/>
  <c r="G265"/>
  <c r="BD264"/>
  <c r="BC264"/>
  <c r="BB264"/>
  <c r="BA264"/>
  <c r="AZ264"/>
  <c r="AY264"/>
  <c r="AX264"/>
  <c r="AW264"/>
  <c r="AV264"/>
  <c r="AU264"/>
  <c r="AT264"/>
  <c r="AS264"/>
  <c r="AR264"/>
  <c r="AQ264"/>
  <c r="AP264"/>
  <c r="AO264"/>
  <c r="AN264"/>
  <c r="AM264"/>
  <c r="AL264"/>
  <c r="AK264"/>
  <c r="AJ264"/>
  <c r="AI264"/>
  <c r="AH264"/>
  <c r="AG264"/>
  <c r="AF264"/>
  <c r="AE264"/>
  <c r="AD264"/>
  <c r="AC264"/>
  <c r="AB264"/>
  <c r="AA264"/>
  <c r="Z264"/>
  <c r="Y264"/>
  <c r="X264"/>
  <c r="W264"/>
  <c r="V264"/>
  <c r="U264"/>
  <c r="T264"/>
  <c r="S264"/>
  <c r="R264"/>
  <c r="Q264"/>
  <c r="P264"/>
  <c r="O264"/>
  <c r="N264"/>
  <c r="M264"/>
  <c r="L264"/>
  <c r="K264"/>
  <c r="J264"/>
  <c r="I264"/>
  <c r="H264"/>
  <c r="G264"/>
  <c r="BD263"/>
  <c r="BC263"/>
  <c r="BB263"/>
  <c r="BA263"/>
  <c r="AZ263"/>
  <c r="AY263"/>
  <c r="AX263"/>
  <c r="AW263"/>
  <c r="AV263"/>
  <c r="AU263"/>
  <c r="AT263"/>
  <c r="AS263"/>
  <c r="AR263"/>
  <c r="AQ263"/>
  <c r="AP263"/>
  <c r="AO263"/>
  <c r="AN263"/>
  <c r="AM263"/>
  <c r="AL263"/>
  <c r="AK263"/>
  <c r="AJ263"/>
  <c r="AI263"/>
  <c r="AH263"/>
  <c r="AG263"/>
  <c r="AF263"/>
  <c r="AE263"/>
  <c r="AD263"/>
  <c r="AC263"/>
  <c r="AB263"/>
  <c r="AA263"/>
  <c r="Z263"/>
  <c r="Y263"/>
  <c r="X263"/>
  <c r="W263"/>
  <c r="V263"/>
  <c r="U263"/>
  <c r="T263"/>
  <c r="S263"/>
  <c r="R263"/>
  <c r="Q263"/>
  <c r="P263"/>
  <c r="O263"/>
  <c r="N263"/>
  <c r="M263"/>
  <c r="L263"/>
  <c r="K263"/>
  <c r="J263"/>
  <c r="I263"/>
  <c r="H263"/>
  <c r="G263"/>
  <c r="BD262"/>
  <c r="BC262"/>
  <c r="BB262"/>
  <c r="BA262"/>
  <c r="AZ262"/>
  <c r="AY262"/>
  <c r="AX262"/>
  <c r="AW262"/>
  <c r="AV262"/>
  <c r="AU262"/>
  <c r="AT262"/>
  <c r="AS262"/>
  <c r="AR262"/>
  <c r="AQ262"/>
  <c r="AP262"/>
  <c r="AO262"/>
  <c r="AN262"/>
  <c r="AM262"/>
  <c r="AL262"/>
  <c r="AK262"/>
  <c r="AJ262"/>
  <c r="AI262"/>
  <c r="AH262"/>
  <c r="AG262"/>
  <c r="AF262"/>
  <c r="AE262"/>
  <c r="AD262"/>
  <c r="AC262"/>
  <c r="AB262"/>
  <c r="AA262"/>
  <c r="Z262"/>
  <c r="Y262"/>
  <c r="X262"/>
  <c r="W262"/>
  <c r="V262"/>
  <c r="U262"/>
  <c r="T262"/>
  <c r="S262"/>
  <c r="R262"/>
  <c r="Q262"/>
  <c r="P262"/>
  <c r="O262"/>
  <c r="N262"/>
  <c r="M262"/>
  <c r="L262"/>
  <c r="K262"/>
  <c r="J262"/>
  <c r="I262"/>
  <c r="H262"/>
  <c r="G262"/>
  <c r="BD261"/>
  <c r="BC261"/>
  <c r="BB261"/>
  <c r="BA261"/>
  <c r="AZ261"/>
  <c r="AY261"/>
  <c r="AX261"/>
  <c r="AW261"/>
  <c r="AV261"/>
  <c r="AU261"/>
  <c r="AT261"/>
  <c r="AS261"/>
  <c r="AR261"/>
  <c r="AQ261"/>
  <c r="AP261"/>
  <c r="AO261"/>
  <c r="AN261"/>
  <c r="AM261"/>
  <c r="AL261"/>
  <c r="AK261"/>
  <c r="AJ261"/>
  <c r="AI261"/>
  <c r="AH261"/>
  <c r="AG261"/>
  <c r="AF261"/>
  <c r="AE261"/>
  <c r="AD261"/>
  <c r="AC261"/>
  <c r="AB261"/>
  <c r="AA261"/>
  <c r="Z261"/>
  <c r="Y261"/>
  <c r="X261"/>
  <c r="W261"/>
  <c r="V261"/>
  <c r="U261"/>
  <c r="T261"/>
  <c r="S261"/>
  <c r="R261"/>
  <c r="Q261"/>
  <c r="P261"/>
  <c r="O261"/>
  <c r="N261"/>
  <c r="M261"/>
  <c r="L261"/>
  <c r="K261"/>
  <c r="J261"/>
  <c r="I261"/>
  <c r="H261"/>
  <c r="G261"/>
  <c r="BD260"/>
  <c r="BC260"/>
  <c r="BB260"/>
  <c r="BA260"/>
  <c r="AZ260"/>
  <c r="AY260"/>
  <c r="AX260"/>
  <c r="AW260"/>
  <c r="AV260"/>
  <c r="AU260"/>
  <c r="AT260"/>
  <c r="AS260"/>
  <c r="AR260"/>
  <c r="AQ260"/>
  <c r="AP260"/>
  <c r="AO260"/>
  <c r="AN260"/>
  <c r="AM260"/>
  <c r="AL260"/>
  <c r="AK260"/>
  <c r="AJ260"/>
  <c r="AI260"/>
  <c r="AH260"/>
  <c r="AG260"/>
  <c r="AF260"/>
  <c r="AE260"/>
  <c r="AD260"/>
  <c r="AC260"/>
  <c r="AB260"/>
  <c r="AA260"/>
  <c r="Z260"/>
  <c r="Y260"/>
  <c r="X260"/>
  <c r="W260"/>
  <c r="V260"/>
  <c r="U260"/>
  <c r="T260"/>
  <c r="S260"/>
  <c r="R260"/>
  <c r="Q260"/>
  <c r="P260"/>
  <c r="O260"/>
  <c r="N260"/>
  <c r="M260"/>
  <c r="L260"/>
  <c r="K260"/>
  <c r="J260"/>
  <c r="I260"/>
  <c r="H260"/>
  <c r="G260"/>
  <c r="BD259"/>
  <c r="BC259"/>
  <c r="BB259"/>
  <c r="BA259"/>
  <c r="AZ259"/>
  <c r="AY259"/>
  <c r="AX259"/>
  <c r="AW259"/>
  <c r="AV259"/>
  <c r="AU259"/>
  <c r="AT259"/>
  <c r="AS259"/>
  <c r="AR259"/>
  <c r="AQ259"/>
  <c r="AP259"/>
  <c r="AO259"/>
  <c r="AN259"/>
  <c r="AM259"/>
  <c r="AL259"/>
  <c r="AK259"/>
  <c r="AJ259"/>
  <c r="AI259"/>
  <c r="AH259"/>
  <c r="AG259"/>
  <c r="AF259"/>
  <c r="AE259"/>
  <c r="AD259"/>
  <c r="AC259"/>
  <c r="AB259"/>
  <c r="AA259"/>
  <c r="Z259"/>
  <c r="Y259"/>
  <c r="X259"/>
  <c r="W259"/>
  <c r="V259"/>
  <c r="U259"/>
  <c r="T259"/>
  <c r="S259"/>
  <c r="R259"/>
  <c r="Q259"/>
  <c r="P259"/>
  <c r="O259"/>
  <c r="N259"/>
  <c r="M259"/>
  <c r="L259"/>
  <c r="K259"/>
  <c r="J259"/>
  <c r="I259"/>
  <c r="H259"/>
  <c r="G259"/>
  <c r="BD258"/>
  <c r="BC258"/>
  <c r="BB258"/>
  <c r="BA258"/>
  <c r="AZ258"/>
  <c r="AY258"/>
  <c r="AX258"/>
  <c r="AW258"/>
  <c r="AV258"/>
  <c r="AU258"/>
  <c r="AT258"/>
  <c r="AS258"/>
  <c r="AR258"/>
  <c r="AQ258"/>
  <c r="AP258"/>
  <c r="AO258"/>
  <c r="AN258"/>
  <c r="AM258"/>
  <c r="AL258"/>
  <c r="AK258"/>
  <c r="AJ258"/>
  <c r="AI258"/>
  <c r="AH258"/>
  <c r="AG258"/>
  <c r="AF258"/>
  <c r="AE258"/>
  <c r="AD258"/>
  <c r="AC258"/>
  <c r="AB258"/>
  <c r="AA258"/>
  <c r="Z258"/>
  <c r="Y258"/>
  <c r="X258"/>
  <c r="W258"/>
  <c r="V258"/>
  <c r="U258"/>
  <c r="T258"/>
  <c r="S258"/>
  <c r="R258"/>
  <c r="Q258"/>
  <c r="P258"/>
  <c r="O258"/>
  <c r="N258"/>
  <c r="M258"/>
  <c r="L258"/>
  <c r="K258"/>
  <c r="J258"/>
  <c r="I258"/>
  <c r="H258"/>
  <c r="G258"/>
  <c r="BD257"/>
  <c r="BC257"/>
  <c r="BB257"/>
  <c r="BA257"/>
  <c r="AZ257"/>
  <c r="AY257"/>
  <c r="AX257"/>
  <c r="AW257"/>
  <c r="AV257"/>
  <c r="AU257"/>
  <c r="AT257"/>
  <c r="AS257"/>
  <c r="AR257"/>
  <c r="AQ257"/>
  <c r="AP257"/>
  <c r="AO257"/>
  <c r="AN257"/>
  <c r="AM257"/>
  <c r="AL257"/>
  <c r="AK257"/>
  <c r="AJ257"/>
  <c r="AI257"/>
  <c r="AH257"/>
  <c r="AG257"/>
  <c r="AF257"/>
  <c r="AE257"/>
  <c r="AD257"/>
  <c r="AC257"/>
  <c r="AB257"/>
  <c r="AA257"/>
  <c r="Z257"/>
  <c r="Y257"/>
  <c r="X257"/>
  <c r="W257"/>
  <c r="V257"/>
  <c r="U257"/>
  <c r="T257"/>
  <c r="S257"/>
  <c r="R257"/>
  <c r="Q257"/>
  <c r="P257"/>
  <c r="O257"/>
  <c r="N257"/>
  <c r="M257"/>
  <c r="L257"/>
  <c r="K257"/>
  <c r="J257"/>
  <c r="I257"/>
  <c r="H257"/>
  <c r="G257"/>
  <c r="BD256"/>
  <c r="BC256"/>
  <c r="BB256"/>
  <c r="BA256"/>
  <c r="AZ256"/>
  <c r="AY256"/>
  <c r="AX256"/>
  <c r="AW256"/>
  <c r="AV256"/>
  <c r="AU256"/>
  <c r="AT256"/>
  <c r="AS256"/>
  <c r="AR256"/>
  <c r="AQ256"/>
  <c r="AP256"/>
  <c r="AO256"/>
  <c r="AN256"/>
  <c r="AM256"/>
  <c r="AL256"/>
  <c r="AK256"/>
  <c r="AJ256"/>
  <c r="AI256"/>
  <c r="AH256"/>
  <c r="AG256"/>
  <c r="AF256"/>
  <c r="AE256"/>
  <c r="AD256"/>
  <c r="AC256"/>
  <c r="AB256"/>
  <c r="AA256"/>
  <c r="Z256"/>
  <c r="Y256"/>
  <c r="X256"/>
  <c r="W256"/>
  <c r="V256"/>
  <c r="U256"/>
  <c r="T256"/>
  <c r="S256"/>
  <c r="R256"/>
  <c r="Q256"/>
  <c r="P256"/>
  <c r="O256"/>
  <c r="N256"/>
  <c r="M256"/>
  <c r="L256"/>
  <c r="K256"/>
  <c r="J256"/>
  <c r="I256"/>
  <c r="H256"/>
  <c r="G256"/>
  <c r="BD255"/>
  <c r="BC255"/>
  <c r="BB255"/>
  <c r="BA255"/>
  <c r="AZ255"/>
  <c r="AY255"/>
  <c r="AX255"/>
  <c r="AW255"/>
  <c r="AV255"/>
  <c r="AU255"/>
  <c r="AT255"/>
  <c r="AS255"/>
  <c r="AR255"/>
  <c r="AQ255"/>
  <c r="AP255"/>
  <c r="AO255"/>
  <c r="AN255"/>
  <c r="AM255"/>
  <c r="AL255"/>
  <c r="AK255"/>
  <c r="AJ255"/>
  <c r="AI255"/>
  <c r="AH255"/>
  <c r="AG255"/>
  <c r="AF255"/>
  <c r="AE255"/>
  <c r="AD255"/>
  <c r="AC255"/>
  <c r="AB255"/>
  <c r="AA255"/>
  <c r="Z255"/>
  <c r="Y255"/>
  <c r="X255"/>
  <c r="W255"/>
  <c r="V255"/>
  <c r="U255"/>
  <c r="T255"/>
  <c r="S255"/>
  <c r="R255"/>
  <c r="Q255"/>
  <c r="P255"/>
  <c r="O255"/>
  <c r="N255"/>
  <c r="M255"/>
  <c r="L255"/>
  <c r="K255"/>
  <c r="J255"/>
  <c r="I255"/>
  <c r="H255"/>
  <c r="G255"/>
  <c r="BD254"/>
  <c r="BC254"/>
  <c r="BB254"/>
  <c r="BA254"/>
  <c r="AZ254"/>
  <c r="AY254"/>
  <c r="AX254"/>
  <c r="AW254"/>
  <c r="AV254"/>
  <c r="AU254"/>
  <c r="AT254"/>
  <c r="AS254"/>
  <c r="AR254"/>
  <c r="AQ254"/>
  <c r="AP254"/>
  <c r="AO254"/>
  <c r="AN254"/>
  <c r="AM254"/>
  <c r="AL254"/>
  <c r="AK254"/>
  <c r="AJ254"/>
  <c r="AI254"/>
  <c r="AH254"/>
  <c r="AG254"/>
  <c r="AF254"/>
  <c r="AE254"/>
  <c r="AD254"/>
  <c r="AC254"/>
  <c r="AB254"/>
  <c r="AA254"/>
  <c r="Z254"/>
  <c r="Y254"/>
  <c r="X254"/>
  <c r="W254"/>
  <c r="V254"/>
  <c r="U254"/>
  <c r="T254"/>
  <c r="S254"/>
  <c r="R254"/>
  <c r="Q254"/>
  <c r="P254"/>
  <c r="O254"/>
  <c r="N254"/>
  <c r="M254"/>
  <c r="L254"/>
  <c r="K254"/>
  <c r="J254"/>
  <c r="I254"/>
  <c r="H254"/>
  <c r="G254"/>
  <c r="BD253"/>
  <c r="BC253"/>
  <c r="BB253"/>
  <c r="BA253"/>
  <c r="AZ253"/>
  <c r="AY253"/>
  <c r="AX253"/>
  <c r="AW253"/>
  <c r="AV253"/>
  <c r="AU253"/>
  <c r="AT253"/>
  <c r="AS253"/>
  <c r="AR253"/>
  <c r="AQ253"/>
  <c r="AP253"/>
  <c r="AO253"/>
  <c r="AN253"/>
  <c r="AM253"/>
  <c r="AL253"/>
  <c r="AK253"/>
  <c r="AJ253"/>
  <c r="AI253"/>
  <c r="AH253"/>
  <c r="AG253"/>
  <c r="AF253"/>
  <c r="AE253"/>
  <c r="AD253"/>
  <c r="AC253"/>
  <c r="AB253"/>
  <c r="AA253"/>
  <c r="Z253"/>
  <c r="Y253"/>
  <c r="X253"/>
  <c r="W253"/>
  <c r="V253"/>
  <c r="U253"/>
  <c r="T253"/>
  <c r="S253"/>
  <c r="R253"/>
  <c r="Q253"/>
  <c r="P253"/>
  <c r="O253"/>
  <c r="N253"/>
  <c r="M253"/>
  <c r="L253"/>
  <c r="K253"/>
  <c r="J253"/>
  <c r="I253"/>
  <c r="H253"/>
  <c r="G253"/>
  <c r="BD252"/>
  <c r="BC252"/>
  <c r="BB252"/>
  <c r="BA252"/>
  <c r="AZ252"/>
  <c r="AY252"/>
  <c r="AX252"/>
  <c r="AW252"/>
  <c r="AV252"/>
  <c r="AU252"/>
  <c r="AT252"/>
  <c r="AS252"/>
  <c r="AR252"/>
  <c r="AQ252"/>
  <c r="AP252"/>
  <c r="AO252"/>
  <c r="AN252"/>
  <c r="AM252"/>
  <c r="AL252"/>
  <c r="AK252"/>
  <c r="AJ252"/>
  <c r="AI252"/>
  <c r="AH252"/>
  <c r="AG252"/>
  <c r="AF252"/>
  <c r="AE252"/>
  <c r="AD252"/>
  <c r="AC252"/>
  <c r="AB252"/>
  <c r="AA252"/>
  <c r="Z252"/>
  <c r="Y252"/>
  <c r="X252"/>
  <c r="W252"/>
  <c r="V252"/>
  <c r="U252"/>
  <c r="T252"/>
  <c r="S252"/>
  <c r="R252"/>
  <c r="Q252"/>
  <c r="P252"/>
  <c r="O252"/>
  <c r="N252"/>
  <c r="M252"/>
  <c r="L252"/>
  <c r="K252"/>
  <c r="J252"/>
  <c r="I252"/>
  <c r="H252"/>
  <c r="G252"/>
  <c r="BD251"/>
  <c r="BC251"/>
  <c r="BB251"/>
  <c r="BA251"/>
  <c r="AZ251"/>
  <c r="AY251"/>
  <c r="AX251"/>
  <c r="AW251"/>
  <c r="AV251"/>
  <c r="AU251"/>
  <c r="AT251"/>
  <c r="AS251"/>
  <c r="AR251"/>
  <c r="AQ251"/>
  <c r="AP251"/>
  <c r="AO251"/>
  <c r="AN251"/>
  <c r="AM251"/>
  <c r="AL251"/>
  <c r="AK251"/>
  <c r="AJ251"/>
  <c r="AI251"/>
  <c r="AH251"/>
  <c r="AG251"/>
  <c r="AF251"/>
  <c r="AE251"/>
  <c r="AD251"/>
  <c r="AC251"/>
  <c r="AB251"/>
  <c r="AA251"/>
  <c r="Z251"/>
  <c r="Y251"/>
  <c r="X251"/>
  <c r="W251"/>
  <c r="V251"/>
  <c r="U251"/>
  <c r="T251"/>
  <c r="S251"/>
  <c r="R251"/>
  <c r="Q251"/>
  <c r="P251"/>
  <c r="O251"/>
  <c r="N251"/>
  <c r="M251"/>
  <c r="L251"/>
  <c r="K251"/>
  <c r="J251"/>
  <c r="I251"/>
  <c r="H251"/>
  <c r="G251"/>
  <c r="BD250"/>
  <c r="BC250"/>
  <c r="BB250"/>
  <c r="BA250"/>
  <c r="AZ250"/>
  <c r="AY250"/>
  <c r="AX250"/>
  <c r="AW250"/>
  <c r="AV250"/>
  <c r="AU250"/>
  <c r="AT250"/>
  <c r="AS250"/>
  <c r="AR250"/>
  <c r="AQ250"/>
  <c r="AP250"/>
  <c r="AO250"/>
  <c r="AN250"/>
  <c r="AM250"/>
  <c r="AL250"/>
  <c r="AK250"/>
  <c r="AJ250"/>
  <c r="AI250"/>
  <c r="AH250"/>
  <c r="AG250"/>
  <c r="AF250"/>
  <c r="AE250"/>
  <c r="AD250"/>
  <c r="AC250"/>
  <c r="AB250"/>
  <c r="AA250"/>
  <c r="Z250"/>
  <c r="Y250"/>
  <c r="X250"/>
  <c r="W250"/>
  <c r="V250"/>
  <c r="U250"/>
  <c r="T250"/>
  <c r="S250"/>
  <c r="R250"/>
  <c r="Q250"/>
  <c r="P250"/>
  <c r="O250"/>
  <c r="N250"/>
  <c r="M250"/>
  <c r="L250"/>
  <c r="K250"/>
  <c r="J250"/>
  <c r="I250"/>
  <c r="H250"/>
  <c r="G250"/>
  <c r="BD249"/>
  <c r="BC249"/>
  <c r="BB249"/>
  <c r="BA249"/>
  <c r="AZ249"/>
  <c r="AY249"/>
  <c r="AX249"/>
  <c r="AW249"/>
  <c r="AV249"/>
  <c r="AU249"/>
  <c r="AT249"/>
  <c r="AS249"/>
  <c r="AR249"/>
  <c r="AQ249"/>
  <c r="AP249"/>
  <c r="AO249"/>
  <c r="AN249"/>
  <c r="AM249"/>
  <c r="AL249"/>
  <c r="AK249"/>
  <c r="AJ249"/>
  <c r="AI249"/>
  <c r="AH249"/>
  <c r="AG249"/>
  <c r="AF249"/>
  <c r="AE249"/>
  <c r="AD249"/>
  <c r="AC249"/>
  <c r="AB249"/>
  <c r="AA249"/>
  <c r="Z249"/>
  <c r="Y249"/>
  <c r="X249"/>
  <c r="W249"/>
  <c r="V249"/>
  <c r="U249"/>
  <c r="T249"/>
  <c r="S249"/>
  <c r="R249"/>
  <c r="Q249"/>
  <c r="P249"/>
  <c r="O249"/>
  <c r="N249"/>
  <c r="M249"/>
  <c r="L249"/>
  <c r="K249"/>
  <c r="J249"/>
  <c r="I249"/>
  <c r="H249"/>
  <c r="G249"/>
  <c r="BD248"/>
  <c r="BC248"/>
  <c r="BB248"/>
  <c r="BA248"/>
  <c r="AZ248"/>
  <c r="AY248"/>
  <c r="AX248"/>
  <c r="AW248"/>
  <c r="AV248"/>
  <c r="AU248"/>
  <c r="AT248"/>
  <c r="AS248"/>
  <c r="AR248"/>
  <c r="AQ248"/>
  <c r="AP248"/>
  <c r="AO248"/>
  <c r="AN248"/>
  <c r="AM248"/>
  <c r="AL248"/>
  <c r="AK248"/>
  <c r="AJ248"/>
  <c r="AI248"/>
  <c r="AH248"/>
  <c r="AG248"/>
  <c r="AF248"/>
  <c r="AE248"/>
  <c r="AD248"/>
  <c r="AC248"/>
  <c r="AB248"/>
  <c r="AA248"/>
  <c r="Z248"/>
  <c r="Y248"/>
  <c r="X248"/>
  <c r="W248"/>
  <c r="V248"/>
  <c r="U248"/>
  <c r="T248"/>
  <c r="S248"/>
  <c r="R248"/>
  <c r="Q248"/>
  <c r="P248"/>
  <c r="O248"/>
  <c r="N248"/>
  <c r="M248"/>
  <c r="L248"/>
  <c r="K248"/>
  <c r="J248"/>
  <c r="I248"/>
  <c r="H248"/>
  <c r="G248"/>
  <c r="BD247"/>
  <c r="BC247"/>
  <c r="BB247"/>
  <c r="BA247"/>
  <c r="AZ247"/>
  <c r="AY247"/>
  <c r="AX247"/>
  <c r="AW247"/>
  <c r="AV247"/>
  <c r="AU247"/>
  <c r="AT247"/>
  <c r="AS247"/>
  <c r="AR247"/>
  <c r="AQ247"/>
  <c r="AP247"/>
  <c r="AO247"/>
  <c r="AN247"/>
  <c r="AM247"/>
  <c r="AL247"/>
  <c r="AK247"/>
  <c r="AJ247"/>
  <c r="AI247"/>
  <c r="AH247"/>
  <c r="AG247"/>
  <c r="AF247"/>
  <c r="AE247"/>
  <c r="AD247"/>
  <c r="AC247"/>
  <c r="AB247"/>
  <c r="AA247"/>
  <c r="Z247"/>
  <c r="Y247"/>
  <c r="X247"/>
  <c r="W247"/>
  <c r="V247"/>
  <c r="U247"/>
  <c r="T247"/>
  <c r="S247"/>
  <c r="R247"/>
  <c r="Q247"/>
  <c r="P247"/>
  <c r="O247"/>
  <c r="N247"/>
  <c r="M247"/>
  <c r="L247"/>
  <c r="K247"/>
  <c r="J247"/>
  <c r="I247"/>
  <c r="H247"/>
  <c r="G247"/>
  <c r="BD246"/>
  <c r="BC246"/>
  <c r="BB246"/>
  <c r="BA246"/>
  <c r="AZ246"/>
  <c r="AY246"/>
  <c r="AX246"/>
  <c r="AW246"/>
  <c r="AV246"/>
  <c r="AU246"/>
  <c r="AT246"/>
  <c r="AS246"/>
  <c r="AR246"/>
  <c r="AQ246"/>
  <c r="AP246"/>
  <c r="AO246"/>
  <c r="AN246"/>
  <c r="AM246"/>
  <c r="AL246"/>
  <c r="AK246"/>
  <c r="AJ246"/>
  <c r="AI246"/>
  <c r="AH246"/>
  <c r="AG246"/>
  <c r="AF246"/>
  <c r="AE246"/>
  <c r="AD246"/>
  <c r="AC246"/>
  <c r="AB246"/>
  <c r="AA246"/>
  <c r="Z246"/>
  <c r="Y246"/>
  <c r="X246"/>
  <c r="W246"/>
  <c r="V246"/>
  <c r="U246"/>
  <c r="T246"/>
  <c r="S246"/>
  <c r="R246"/>
  <c r="Q246"/>
  <c r="P246"/>
  <c r="O246"/>
  <c r="N246"/>
  <c r="M246"/>
  <c r="L246"/>
  <c r="K246"/>
  <c r="J246"/>
  <c r="I246"/>
  <c r="H246"/>
  <c r="G246"/>
  <c r="BD245"/>
  <c r="BC245"/>
  <c r="BB245"/>
  <c r="BA245"/>
  <c r="AZ245"/>
  <c r="AY245"/>
  <c r="AX245"/>
  <c r="AW245"/>
  <c r="AV245"/>
  <c r="AU245"/>
  <c r="AT245"/>
  <c r="AS245"/>
  <c r="AR245"/>
  <c r="AQ245"/>
  <c r="AP245"/>
  <c r="AO245"/>
  <c r="AN245"/>
  <c r="AM245"/>
  <c r="AL245"/>
  <c r="AK245"/>
  <c r="AJ245"/>
  <c r="AI245"/>
  <c r="AH245"/>
  <c r="AG245"/>
  <c r="AF245"/>
  <c r="AE245"/>
  <c r="AD245"/>
  <c r="AC245"/>
  <c r="AB245"/>
  <c r="AA245"/>
  <c r="Z245"/>
  <c r="Y245"/>
  <c r="X245"/>
  <c r="W245"/>
  <c r="V245"/>
  <c r="U245"/>
  <c r="T245"/>
  <c r="S245"/>
  <c r="R245"/>
  <c r="Q245"/>
  <c r="P245"/>
  <c r="O245"/>
  <c r="N245"/>
  <c r="M245"/>
  <c r="L245"/>
  <c r="K245"/>
  <c r="J245"/>
  <c r="I245"/>
  <c r="H245"/>
  <c r="G245"/>
  <c r="BD244"/>
  <c r="BC244"/>
  <c r="BB244"/>
  <c r="BA244"/>
  <c r="AZ244"/>
  <c r="AY244"/>
  <c r="AX244"/>
  <c r="AW244"/>
  <c r="AV244"/>
  <c r="AU244"/>
  <c r="AT244"/>
  <c r="AS244"/>
  <c r="AR244"/>
  <c r="AQ244"/>
  <c r="AP244"/>
  <c r="AO244"/>
  <c r="AN244"/>
  <c r="AM244"/>
  <c r="AL244"/>
  <c r="AK244"/>
  <c r="AJ244"/>
  <c r="AI244"/>
  <c r="AH244"/>
  <c r="AG244"/>
  <c r="AF244"/>
  <c r="AE244"/>
  <c r="AD244"/>
  <c r="AC244"/>
  <c r="AB244"/>
  <c r="AA244"/>
  <c r="Z244"/>
  <c r="Y244"/>
  <c r="X244"/>
  <c r="W244"/>
  <c r="V244"/>
  <c r="U244"/>
  <c r="T244"/>
  <c r="S244"/>
  <c r="R244"/>
  <c r="Q244"/>
  <c r="P244"/>
  <c r="O244"/>
  <c r="N244"/>
  <c r="M244"/>
  <c r="L244"/>
  <c r="K244"/>
  <c r="J244"/>
  <c r="I244"/>
  <c r="H244"/>
  <c r="G244"/>
  <c r="BD243"/>
  <c r="BC243"/>
  <c r="BB243"/>
  <c r="BA243"/>
  <c r="AZ243"/>
  <c r="AY243"/>
  <c r="AX243"/>
  <c r="AW243"/>
  <c r="AV243"/>
  <c r="AU243"/>
  <c r="AT243"/>
  <c r="AS243"/>
  <c r="AR243"/>
  <c r="AQ243"/>
  <c r="AP243"/>
  <c r="AO243"/>
  <c r="AN243"/>
  <c r="AM243"/>
  <c r="AL243"/>
  <c r="AK243"/>
  <c r="AJ243"/>
  <c r="AI243"/>
  <c r="AH243"/>
  <c r="AG243"/>
  <c r="AF243"/>
  <c r="AE243"/>
  <c r="AD243"/>
  <c r="AC243"/>
  <c r="AB243"/>
  <c r="AA243"/>
  <c r="Z243"/>
  <c r="Y243"/>
  <c r="X243"/>
  <c r="W243"/>
  <c r="V243"/>
  <c r="U243"/>
  <c r="T243"/>
  <c r="S243"/>
  <c r="R243"/>
  <c r="Q243"/>
  <c r="P243"/>
  <c r="O243"/>
  <c r="N243"/>
  <c r="M243"/>
  <c r="L243"/>
  <c r="K243"/>
  <c r="J243"/>
  <c r="I243"/>
  <c r="H243"/>
  <c r="G243"/>
  <c r="BD242"/>
  <c r="BC242"/>
  <c r="BB242"/>
  <c r="BA242"/>
  <c r="AZ242"/>
  <c r="AY242"/>
  <c r="AX242"/>
  <c r="AW242"/>
  <c r="AV242"/>
  <c r="AU242"/>
  <c r="AT242"/>
  <c r="AS242"/>
  <c r="AR242"/>
  <c r="AQ242"/>
  <c r="AP242"/>
  <c r="AO242"/>
  <c r="AN242"/>
  <c r="AM242"/>
  <c r="AL242"/>
  <c r="AK242"/>
  <c r="AJ242"/>
  <c r="AI242"/>
  <c r="AH242"/>
  <c r="AG242"/>
  <c r="AF242"/>
  <c r="AE242"/>
  <c r="AD242"/>
  <c r="AC242"/>
  <c r="AB242"/>
  <c r="AA242"/>
  <c r="Z242"/>
  <c r="Y242"/>
  <c r="X242"/>
  <c r="W242"/>
  <c r="V242"/>
  <c r="U242"/>
  <c r="T242"/>
  <c r="S242"/>
  <c r="R242"/>
  <c r="Q242"/>
  <c r="P242"/>
  <c r="O242"/>
  <c r="N242"/>
  <c r="M242"/>
  <c r="L242"/>
  <c r="K242"/>
  <c r="J242"/>
  <c r="I242"/>
  <c r="H242"/>
  <c r="G242"/>
  <c r="BD241"/>
  <c r="BC241"/>
  <c r="BB241"/>
  <c r="BA241"/>
  <c r="AZ241"/>
  <c r="AY241"/>
  <c r="AX241"/>
  <c r="AW241"/>
  <c r="AV241"/>
  <c r="AU241"/>
  <c r="AT241"/>
  <c r="AS241"/>
  <c r="AR241"/>
  <c r="AQ241"/>
  <c r="AP241"/>
  <c r="AO241"/>
  <c r="AN241"/>
  <c r="AM241"/>
  <c r="AL241"/>
  <c r="AK241"/>
  <c r="AJ241"/>
  <c r="AI241"/>
  <c r="AH241"/>
  <c r="AG241"/>
  <c r="AF241"/>
  <c r="AE241"/>
  <c r="AD241"/>
  <c r="AC241"/>
  <c r="AB241"/>
  <c r="AA241"/>
  <c r="Z241"/>
  <c r="Y241"/>
  <c r="X241"/>
  <c r="W241"/>
  <c r="V241"/>
  <c r="U241"/>
  <c r="T241"/>
  <c r="S241"/>
  <c r="R241"/>
  <c r="Q241"/>
  <c r="P241"/>
  <c r="O241"/>
  <c r="N241"/>
  <c r="M241"/>
  <c r="L241"/>
  <c r="K241"/>
  <c r="J241"/>
  <c r="I241"/>
  <c r="H241"/>
  <c r="G241"/>
  <c r="BD240"/>
  <c r="BC240"/>
  <c r="BB240"/>
  <c r="BA240"/>
  <c r="AZ240"/>
  <c r="AY240"/>
  <c r="AX240"/>
  <c r="AW240"/>
  <c r="AV240"/>
  <c r="AU240"/>
  <c r="AT240"/>
  <c r="AS240"/>
  <c r="AR240"/>
  <c r="AQ240"/>
  <c r="AP240"/>
  <c r="AO240"/>
  <c r="AN240"/>
  <c r="AM240"/>
  <c r="AL240"/>
  <c r="AK240"/>
  <c r="AJ240"/>
  <c r="AI240"/>
  <c r="AH240"/>
  <c r="AG240"/>
  <c r="AF240"/>
  <c r="AE240"/>
  <c r="AD240"/>
  <c r="AC240"/>
  <c r="AB240"/>
  <c r="AA240"/>
  <c r="Z240"/>
  <c r="Y240"/>
  <c r="X240"/>
  <c r="W240"/>
  <c r="V240"/>
  <c r="U240"/>
  <c r="T240"/>
  <c r="S240"/>
  <c r="R240"/>
  <c r="Q240"/>
  <c r="P240"/>
  <c r="O240"/>
  <c r="N240"/>
  <c r="M240"/>
  <c r="L240"/>
  <c r="K240"/>
  <c r="J240"/>
  <c r="I240"/>
  <c r="H240"/>
  <c r="G240"/>
  <c r="BD239"/>
  <c r="BC239"/>
  <c r="BB239"/>
  <c r="BA239"/>
  <c r="AZ239"/>
  <c r="AY239"/>
  <c r="AX239"/>
  <c r="AW239"/>
  <c r="AV239"/>
  <c r="AU239"/>
  <c r="AT239"/>
  <c r="AS239"/>
  <c r="AR239"/>
  <c r="AQ239"/>
  <c r="AP239"/>
  <c r="AO239"/>
  <c r="AN239"/>
  <c r="AM239"/>
  <c r="AL239"/>
  <c r="AK239"/>
  <c r="AJ239"/>
  <c r="AI239"/>
  <c r="AH239"/>
  <c r="AG239"/>
  <c r="AF239"/>
  <c r="AE239"/>
  <c r="AD239"/>
  <c r="AC239"/>
  <c r="AB239"/>
  <c r="AA239"/>
  <c r="Z239"/>
  <c r="Y239"/>
  <c r="X239"/>
  <c r="W239"/>
  <c r="V239"/>
  <c r="U239"/>
  <c r="T239"/>
  <c r="S239"/>
  <c r="R239"/>
  <c r="Q239"/>
  <c r="P239"/>
  <c r="O239"/>
  <c r="N239"/>
  <c r="M239"/>
  <c r="L239"/>
  <c r="K239"/>
  <c r="J239"/>
  <c r="I239"/>
  <c r="H239"/>
  <c r="G239"/>
  <c r="BD238"/>
  <c r="BC238"/>
  <c r="BB238"/>
  <c r="BA238"/>
  <c r="AZ238"/>
  <c r="AY238"/>
  <c r="AX238"/>
  <c r="AW238"/>
  <c r="AV238"/>
  <c r="AU238"/>
  <c r="AT238"/>
  <c r="AS238"/>
  <c r="AR238"/>
  <c r="AQ238"/>
  <c r="AP238"/>
  <c r="AO238"/>
  <c r="AN238"/>
  <c r="AM238"/>
  <c r="AL238"/>
  <c r="AK238"/>
  <c r="AJ238"/>
  <c r="AI238"/>
  <c r="AH238"/>
  <c r="AG238"/>
  <c r="AF238"/>
  <c r="AE238"/>
  <c r="AD238"/>
  <c r="AC238"/>
  <c r="AB238"/>
  <c r="AA238"/>
  <c r="Z238"/>
  <c r="Y238"/>
  <c r="X238"/>
  <c r="W238"/>
  <c r="V238"/>
  <c r="U238"/>
  <c r="T238"/>
  <c r="S238"/>
  <c r="R238"/>
  <c r="Q238"/>
  <c r="P238"/>
  <c r="O238"/>
  <c r="N238"/>
  <c r="M238"/>
  <c r="L238"/>
  <c r="K238"/>
  <c r="J238"/>
  <c r="I238"/>
  <c r="H238"/>
  <c r="G238"/>
  <c r="BD237"/>
  <c r="BC237"/>
  <c r="BB237"/>
  <c r="BA237"/>
  <c r="AZ237"/>
  <c r="AY237"/>
  <c r="AX237"/>
  <c r="AW237"/>
  <c r="AV237"/>
  <c r="AU237"/>
  <c r="AT237"/>
  <c r="AS237"/>
  <c r="AR237"/>
  <c r="AQ237"/>
  <c r="AP237"/>
  <c r="AO237"/>
  <c r="AN237"/>
  <c r="AM237"/>
  <c r="AL237"/>
  <c r="AK237"/>
  <c r="AJ237"/>
  <c r="AI237"/>
  <c r="AH237"/>
  <c r="AG237"/>
  <c r="AF237"/>
  <c r="AE237"/>
  <c r="AD237"/>
  <c r="AC237"/>
  <c r="AB237"/>
  <c r="AA237"/>
  <c r="Z237"/>
  <c r="Y237"/>
  <c r="X237"/>
  <c r="W237"/>
  <c r="V237"/>
  <c r="U237"/>
  <c r="T237"/>
  <c r="S237"/>
  <c r="R237"/>
  <c r="Q237"/>
  <c r="P237"/>
  <c r="O237"/>
  <c r="N237"/>
  <c r="M237"/>
  <c r="L237"/>
  <c r="K237"/>
  <c r="J237"/>
  <c r="I237"/>
  <c r="H237"/>
  <c r="G237"/>
  <c r="BD236"/>
  <c r="BC236"/>
  <c r="BB236"/>
  <c r="BA236"/>
  <c r="AZ236"/>
  <c r="AY236"/>
  <c r="AX236"/>
  <c r="AW236"/>
  <c r="AV236"/>
  <c r="AU236"/>
  <c r="AT236"/>
  <c r="AS236"/>
  <c r="AR236"/>
  <c r="AQ236"/>
  <c r="AP236"/>
  <c r="AO236"/>
  <c r="AN236"/>
  <c r="AM236"/>
  <c r="AL236"/>
  <c r="AK236"/>
  <c r="AJ236"/>
  <c r="AI236"/>
  <c r="AH236"/>
  <c r="AG236"/>
  <c r="AF236"/>
  <c r="AE236"/>
  <c r="AD236"/>
  <c r="AC236"/>
  <c r="AB236"/>
  <c r="AA236"/>
  <c r="Z236"/>
  <c r="Y236"/>
  <c r="X236"/>
  <c r="W236"/>
  <c r="V236"/>
  <c r="U236"/>
  <c r="T236"/>
  <c r="S236"/>
  <c r="R236"/>
  <c r="Q236"/>
  <c r="P236"/>
  <c r="O236"/>
  <c r="N236"/>
  <c r="M236"/>
  <c r="L236"/>
  <c r="K236"/>
  <c r="J236"/>
  <c r="I236"/>
  <c r="H236"/>
  <c r="G236"/>
  <c r="BD235"/>
  <c r="BC235"/>
  <c r="BB235"/>
  <c r="BA235"/>
  <c r="AZ235"/>
  <c r="AY235"/>
  <c r="AX235"/>
  <c r="AW235"/>
  <c r="AV235"/>
  <c r="AU235"/>
  <c r="AT235"/>
  <c r="AS235"/>
  <c r="AR235"/>
  <c r="AQ235"/>
  <c r="AP235"/>
  <c r="AO235"/>
  <c r="AN235"/>
  <c r="AM235"/>
  <c r="AL235"/>
  <c r="AK235"/>
  <c r="AJ235"/>
  <c r="AI235"/>
  <c r="AH235"/>
  <c r="AG235"/>
  <c r="AF235"/>
  <c r="AE235"/>
  <c r="AD235"/>
  <c r="AC235"/>
  <c r="AB235"/>
  <c r="AA235"/>
  <c r="Z235"/>
  <c r="Y235"/>
  <c r="X235"/>
  <c r="W235"/>
  <c r="V235"/>
  <c r="U235"/>
  <c r="T235"/>
  <c r="S235"/>
  <c r="R235"/>
  <c r="Q235"/>
  <c r="P235"/>
  <c r="O235"/>
  <c r="N235"/>
  <c r="M235"/>
  <c r="L235"/>
  <c r="K235"/>
  <c r="J235"/>
  <c r="I235"/>
  <c r="H235"/>
  <c r="G235"/>
  <c r="BD234"/>
  <c r="BC234"/>
  <c r="BB234"/>
  <c r="BA234"/>
  <c r="AZ234"/>
  <c r="AY234"/>
  <c r="AX234"/>
  <c r="AW234"/>
  <c r="AV234"/>
  <c r="AU234"/>
  <c r="AT234"/>
  <c r="AS234"/>
  <c r="AR234"/>
  <c r="AQ234"/>
  <c r="AP234"/>
  <c r="AO234"/>
  <c r="AN234"/>
  <c r="AM234"/>
  <c r="AL234"/>
  <c r="AK234"/>
  <c r="AJ234"/>
  <c r="AI234"/>
  <c r="AH234"/>
  <c r="AG234"/>
  <c r="AF234"/>
  <c r="AE234"/>
  <c r="AD234"/>
  <c r="AC234"/>
  <c r="AB234"/>
  <c r="AA234"/>
  <c r="Z234"/>
  <c r="Y234"/>
  <c r="X234"/>
  <c r="W234"/>
  <c r="V234"/>
  <c r="U234"/>
  <c r="T234"/>
  <c r="S234"/>
  <c r="R234"/>
  <c r="Q234"/>
  <c r="P234"/>
  <c r="O234"/>
  <c r="N234"/>
  <c r="M234"/>
  <c r="L234"/>
  <c r="K234"/>
  <c r="J234"/>
  <c r="I234"/>
  <c r="H234"/>
  <c r="G234"/>
  <c r="BD233"/>
  <c r="BC233"/>
  <c r="BB233"/>
  <c r="BA233"/>
  <c r="AZ233"/>
  <c r="AY233"/>
  <c r="AX233"/>
  <c r="AW233"/>
  <c r="AV233"/>
  <c r="AU233"/>
  <c r="AT233"/>
  <c r="AS233"/>
  <c r="AR233"/>
  <c r="AQ233"/>
  <c r="AP233"/>
  <c r="AO233"/>
  <c r="AN233"/>
  <c r="AM233"/>
  <c r="AL233"/>
  <c r="AK233"/>
  <c r="AJ233"/>
  <c r="AI233"/>
  <c r="AH233"/>
  <c r="AG233"/>
  <c r="AF233"/>
  <c r="AE233"/>
  <c r="AD233"/>
  <c r="AC233"/>
  <c r="AB233"/>
  <c r="AA233"/>
  <c r="Z233"/>
  <c r="Y233"/>
  <c r="X233"/>
  <c r="W233"/>
  <c r="V233"/>
  <c r="U233"/>
  <c r="T233"/>
  <c r="S233"/>
  <c r="R233"/>
  <c r="Q233"/>
  <c r="P233"/>
  <c r="O233"/>
  <c r="N233"/>
  <c r="M233"/>
  <c r="L233"/>
  <c r="K233"/>
  <c r="J233"/>
  <c r="I233"/>
  <c r="H233"/>
  <c r="G233"/>
  <c r="BD232"/>
  <c r="BC232"/>
  <c r="BB232"/>
  <c r="BA232"/>
  <c r="AZ232"/>
  <c r="AY232"/>
  <c r="AX232"/>
  <c r="AW232"/>
  <c r="AV232"/>
  <c r="AU232"/>
  <c r="AT232"/>
  <c r="AS232"/>
  <c r="AR232"/>
  <c r="AQ232"/>
  <c r="AP232"/>
  <c r="AO232"/>
  <c r="AN232"/>
  <c r="AM232"/>
  <c r="AL232"/>
  <c r="AK232"/>
  <c r="AJ232"/>
  <c r="AI232"/>
  <c r="AH232"/>
  <c r="AG232"/>
  <c r="AF232"/>
  <c r="AE232"/>
  <c r="AD232"/>
  <c r="AC232"/>
  <c r="AB232"/>
  <c r="AA232"/>
  <c r="Z232"/>
  <c r="Y232"/>
  <c r="X232"/>
  <c r="W232"/>
  <c r="V232"/>
  <c r="U232"/>
  <c r="T232"/>
  <c r="S232"/>
  <c r="R232"/>
  <c r="Q232"/>
  <c r="P232"/>
  <c r="O232"/>
  <c r="N232"/>
  <c r="M232"/>
  <c r="L232"/>
  <c r="K232"/>
  <c r="J232"/>
  <c r="I232"/>
  <c r="H232"/>
  <c r="G232"/>
  <c r="BD231"/>
  <c r="BC231"/>
  <c r="BB231"/>
  <c r="BA231"/>
  <c r="AZ231"/>
  <c r="AY231"/>
  <c r="AX231"/>
  <c r="AW231"/>
  <c r="AV231"/>
  <c r="AU231"/>
  <c r="AT231"/>
  <c r="AS231"/>
  <c r="AR231"/>
  <c r="AQ231"/>
  <c r="AP231"/>
  <c r="AO231"/>
  <c r="AN231"/>
  <c r="AM231"/>
  <c r="AL231"/>
  <c r="AK231"/>
  <c r="AJ231"/>
  <c r="AI231"/>
  <c r="AH231"/>
  <c r="AG231"/>
  <c r="AF231"/>
  <c r="AE231"/>
  <c r="AD231"/>
  <c r="AC231"/>
  <c r="AB231"/>
  <c r="AA231"/>
  <c r="Z231"/>
  <c r="Y231"/>
  <c r="X231"/>
  <c r="W231"/>
  <c r="V231"/>
  <c r="U231"/>
  <c r="T231"/>
  <c r="S231"/>
  <c r="R231"/>
  <c r="Q231"/>
  <c r="P231"/>
  <c r="O231"/>
  <c r="N231"/>
  <c r="M231"/>
  <c r="L231"/>
  <c r="K231"/>
  <c r="J231"/>
  <c r="I231"/>
  <c r="H231"/>
  <c r="G231"/>
  <c r="BD230"/>
  <c r="BC230"/>
  <c r="BB230"/>
  <c r="BA230"/>
  <c r="AZ230"/>
  <c r="AY230"/>
  <c r="AX230"/>
  <c r="AW230"/>
  <c r="AV230"/>
  <c r="AU230"/>
  <c r="AT230"/>
  <c r="AS230"/>
  <c r="AR230"/>
  <c r="AQ230"/>
  <c r="AP230"/>
  <c r="AO230"/>
  <c r="AN230"/>
  <c r="AM230"/>
  <c r="AL230"/>
  <c r="AK230"/>
  <c r="AJ230"/>
  <c r="AI230"/>
  <c r="AH230"/>
  <c r="AG230"/>
  <c r="AF230"/>
  <c r="AE230"/>
  <c r="AD230"/>
  <c r="AC230"/>
  <c r="AB230"/>
  <c r="AA230"/>
  <c r="Z230"/>
  <c r="Y230"/>
  <c r="X230"/>
  <c r="W230"/>
  <c r="V230"/>
  <c r="U230"/>
  <c r="T230"/>
  <c r="S230"/>
  <c r="R230"/>
  <c r="Q230"/>
  <c r="P230"/>
  <c r="O230"/>
  <c r="N230"/>
  <c r="M230"/>
  <c r="L230"/>
  <c r="K230"/>
  <c r="J230"/>
  <c r="I230"/>
  <c r="H230"/>
  <c r="G230"/>
  <c r="BD229"/>
  <c r="BC229"/>
  <c r="BB229"/>
  <c r="BA229"/>
  <c r="AZ229"/>
  <c r="AY229"/>
  <c r="AX229"/>
  <c r="AW229"/>
  <c r="AV229"/>
  <c r="AU229"/>
  <c r="AT229"/>
  <c r="AS229"/>
  <c r="AR229"/>
  <c r="AQ229"/>
  <c r="AP229"/>
  <c r="AO229"/>
  <c r="AN229"/>
  <c r="AM229"/>
  <c r="AL229"/>
  <c r="AK229"/>
  <c r="AJ229"/>
  <c r="AI229"/>
  <c r="AH229"/>
  <c r="AG229"/>
  <c r="AF229"/>
  <c r="AE229"/>
  <c r="AD229"/>
  <c r="AC229"/>
  <c r="AB229"/>
  <c r="AA229"/>
  <c r="Z229"/>
  <c r="Y229"/>
  <c r="X229"/>
  <c r="W229"/>
  <c r="V229"/>
  <c r="U229"/>
  <c r="T229"/>
  <c r="S229"/>
  <c r="R229"/>
  <c r="Q229"/>
  <c r="P229"/>
  <c r="O229"/>
  <c r="N229"/>
  <c r="M229"/>
  <c r="L229"/>
  <c r="K229"/>
  <c r="J229"/>
  <c r="I229"/>
  <c r="H229"/>
  <c r="G229"/>
  <c r="BD228"/>
  <c r="BC228"/>
  <c r="BB228"/>
  <c r="BA228"/>
  <c r="AZ228"/>
  <c r="AY228"/>
  <c r="AX228"/>
  <c r="AW228"/>
  <c r="AV228"/>
  <c r="AU228"/>
  <c r="AT228"/>
  <c r="AS228"/>
  <c r="AR228"/>
  <c r="AQ228"/>
  <c r="AP228"/>
  <c r="AO228"/>
  <c r="AN228"/>
  <c r="AM228"/>
  <c r="AL228"/>
  <c r="AK228"/>
  <c r="AJ228"/>
  <c r="AI228"/>
  <c r="AH228"/>
  <c r="AG228"/>
  <c r="AF228"/>
  <c r="AE228"/>
  <c r="AD228"/>
  <c r="AC228"/>
  <c r="AB228"/>
  <c r="AA228"/>
  <c r="Z228"/>
  <c r="Y228"/>
  <c r="X228"/>
  <c r="W228"/>
  <c r="V228"/>
  <c r="U228"/>
  <c r="T228"/>
  <c r="S228"/>
  <c r="R228"/>
  <c r="Q228"/>
  <c r="P228"/>
  <c r="O228"/>
  <c r="N228"/>
  <c r="M228"/>
  <c r="L228"/>
  <c r="K228"/>
  <c r="J228"/>
  <c r="I228"/>
  <c r="H228"/>
  <c r="G228"/>
  <c r="BD227"/>
  <c r="BC227"/>
  <c r="BB227"/>
  <c r="BA227"/>
  <c r="AZ227"/>
  <c r="AY227"/>
  <c r="AX227"/>
  <c r="AW227"/>
  <c r="AV227"/>
  <c r="AU227"/>
  <c r="AT227"/>
  <c r="AS227"/>
  <c r="AR227"/>
  <c r="AQ227"/>
  <c r="AP227"/>
  <c r="AO227"/>
  <c r="AN227"/>
  <c r="AM227"/>
  <c r="AL227"/>
  <c r="AK227"/>
  <c r="AJ227"/>
  <c r="AI227"/>
  <c r="AH227"/>
  <c r="AG227"/>
  <c r="AF227"/>
  <c r="AE227"/>
  <c r="AD227"/>
  <c r="AC227"/>
  <c r="AB227"/>
  <c r="AA227"/>
  <c r="Z227"/>
  <c r="Y227"/>
  <c r="X227"/>
  <c r="W227"/>
  <c r="V227"/>
  <c r="U227"/>
  <c r="T227"/>
  <c r="S227"/>
  <c r="R227"/>
  <c r="Q227"/>
  <c r="P227"/>
  <c r="O227"/>
  <c r="N227"/>
  <c r="M227"/>
  <c r="L227"/>
  <c r="K227"/>
  <c r="J227"/>
  <c r="I227"/>
  <c r="H227"/>
  <c r="G227"/>
  <c r="BD226"/>
  <c r="BC226"/>
  <c r="BB226"/>
  <c r="BA226"/>
  <c r="AZ226"/>
  <c r="AY226"/>
  <c r="AX226"/>
  <c r="AW226"/>
  <c r="AV226"/>
  <c r="AU226"/>
  <c r="AT226"/>
  <c r="AS226"/>
  <c r="AR226"/>
  <c r="AQ226"/>
  <c r="AP226"/>
  <c r="AO226"/>
  <c r="AN226"/>
  <c r="AM226"/>
  <c r="AL226"/>
  <c r="AK226"/>
  <c r="AJ226"/>
  <c r="AI226"/>
  <c r="AH226"/>
  <c r="AG226"/>
  <c r="AF226"/>
  <c r="AE226"/>
  <c r="AD226"/>
  <c r="AC226"/>
  <c r="AB226"/>
  <c r="AA226"/>
  <c r="Z226"/>
  <c r="Y226"/>
  <c r="X226"/>
  <c r="W226"/>
  <c r="V226"/>
  <c r="U226"/>
  <c r="T226"/>
  <c r="S226"/>
  <c r="R226"/>
  <c r="Q226"/>
  <c r="P226"/>
  <c r="O226"/>
  <c r="N226"/>
  <c r="M226"/>
  <c r="L226"/>
  <c r="K226"/>
  <c r="J226"/>
  <c r="I226"/>
  <c r="H226"/>
  <c r="G226"/>
  <c r="BD225"/>
  <c r="BC225"/>
  <c r="BB225"/>
  <c r="BA225"/>
  <c r="AZ225"/>
  <c r="AY225"/>
  <c r="AX225"/>
  <c r="AW225"/>
  <c r="AV225"/>
  <c r="AU225"/>
  <c r="AT225"/>
  <c r="AS225"/>
  <c r="AR225"/>
  <c r="AQ225"/>
  <c r="AP225"/>
  <c r="AO225"/>
  <c r="AN225"/>
  <c r="AM225"/>
  <c r="AL225"/>
  <c r="AK225"/>
  <c r="AJ225"/>
  <c r="AI225"/>
  <c r="AH225"/>
  <c r="AG225"/>
  <c r="AF225"/>
  <c r="AE225"/>
  <c r="AD225"/>
  <c r="AC225"/>
  <c r="AB225"/>
  <c r="AA225"/>
  <c r="Z225"/>
  <c r="Y225"/>
  <c r="X225"/>
  <c r="W225"/>
  <c r="V225"/>
  <c r="U225"/>
  <c r="T225"/>
  <c r="S225"/>
  <c r="R225"/>
  <c r="Q225"/>
  <c r="P225"/>
  <c r="O225"/>
  <c r="N225"/>
  <c r="M225"/>
  <c r="L225"/>
  <c r="K225"/>
  <c r="J225"/>
  <c r="I225"/>
  <c r="H225"/>
  <c r="G225"/>
  <c r="BD224"/>
  <c r="BC224"/>
  <c r="BB224"/>
  <c r="BA224"/>
  <c r="AZ224"/>
  <c r="AY224"/>
  <c r="AX224"/>
  <c r="AW224"/>
  <c r="AV224"/>
  <c r="AU224"/>
  <c r="AT224"/>
  <c r="AS224"/>
  <c r="AR224"/>
  <c r="AQ224"/>
  <c r="AP224"/>
  <c r="AO224"/>
  <c r="AN224"/>
  <c r="AM224"/>
  <c r="AL224"/>
  <c r="AK224"/>
  <c r="AJ224"/>
  <c r="AI224"/>
  <c r="AH224"/>
  <c r="AG224"/>
  <c r="AF224"/>
  <c r="AE224"/>
  <c r="AD224"/>
  <c r="AC224"/>
  <c r="AB224"/>
  <c r="AA224"/>
  <c r="Z224"/>
  <c r="Y224"/>
  <c r="X224"/>
  <c r="W224"/>
  <c r="V224"/>
  <c r="U224"/>
  <c r="T224"/>
  <c r="S224"/>
  <c r="R224"/>
  <c r="Q224"/>
  <c r="P224"/>
  <c r="O224"/>
  <c r="N224"/>
  <c r="M224"/>
  <c r="L224"/>
  <c r="K224"/>
  <c r="J224"/>
  <c r="I224"/>
  <c r="H224"/>
  <c r="G224"/>
  <c r="BD223"/>
  <c r="BC223"/>
  <c r="BB223"/>
  <c r="BA223"/>
  <c r="AZ223"/>
  <c r="AY223"/>
  <c r="AX223"/>
  <c r="AW223"/>
  <c r="AV223"/>
  <c r="AU223"/>
  <c r="AT223"/>
  <c r="AS223"/>
  <c r="AR223"/>
  <c r="AQ223"/>
  <c r="AP223"/>
  <c r="AO223"/>
  <c r="AN223"/>
  <c r="AM223"/>
  <c r="AL223"/>
  <c r="AK223"/>
  <c r="AJ223"/>
  <c r="AI223"/>
  <c r="AH223"/>
  <c r="AG223"/>
  <c r="AF223"/>
  <c r="AE223"/>
  <c r="AD223"/>
  <c r="AC223"/>
  <c r="AB223"/>
  <c r="AA223"/>
  <c r="Z223"/>
  <c r="Y223"/>
  <c r="X223"/>
  <c r="W223"/>
  <c r="V223"/>
  <c r="U223"/>
  <c r="T223"/>
  <c r="S223"/>
  <c r="R223"/>
  <c r="Q223"/>
  <c r="P223"/>
  <c r="O223"/>
  <c r="N223"/>
  <c r="M223"/>
  <c r="L223"/>
  <c r="K223"/>
  <c r="J223"/>
  <c r="I223"/>
  <c r="H223"/>
  <c r="G223"/>
  <c r="BD222"/>
  <c r="BC222"/>
  <c r="BB222"/>
  <c r="BA222"/>
  <c r="AZ222"/>
  <c r="AY222"/>
  <c r="AX222"/>
  <c r="AW222"/>
  <c r="AV222"/>
  <c r="AU222"/>
  <c r="AT222"/>
  <c r="AS222"/>
  <c r="AR222"/>
  <c r="AQ222"/>
  <c r="AP222"/>
  <c r="AO222"/>
  <c r="AN222"/>
  <c r="AM222"/>
  <c r="AL222"/>
  <c r="AK222"/>
  <c r="AJ222"/>
  <c r="AI222"/>
  <c r="AH222"/>
  <c r="AG222"/>
  <c r="AF222"/>
  <c r="AE222"/>
  <c r="AD222"/>
  <c r="AC222"/>
  <c r="AB222"/>
  <c r="AA222"/>
  <c r="Z222"/>
  <c r="Y222"/>
  <c r="X222"/>
  <c r="W222"/>
  <c r="V222"/>
  <c r="U222"/>
  <c r="T222"/>
  <c r="S222"/>
  <c r="R222"/>
  <c r="Q222"/>
  <c r="P222"/>
  <c r="O222"/>
  <c r="N222"/>
  <c r="M222"/>
  <c r="L222"/>
  <c r="K222"/>
  <c r="J222"/>
  <c r="I222"/>
  <c r="H222"/>
  <c r="G222"/>
  <c r="BD221"/>
  <c r="BC221"/>
  <c r="BB221"/>
  <c r="BA221"/>
  <c r="AZ221"/>
  <c r="AY221"/>
  <c r="AX221"/>
  <c r="AW221"/>
  <c r="AV221"/>
  <c r="AU221"/>
  <c r="AT221"/>
  <c r="AS221"/>
  <c r="AR221"/>
  <c r="AQ221"/>
  <c r="AP221"/>
  <c r="AO221"/>
  <c r="AN221"/>
  <c r="AM221"/>
  <c r="AL221"/>
  <c r="AK221"/>
  <c r="AJ221"/>
  <c r="AI221"/>
  <c r="AH221"/>
  <c r="AG221"/>
  <c r="AF221"/>
  <c r="AE221"/>
  <c r="AD221"/>
  <c r="AC221"/>
  <c r="AB221"/>
  <c r="AA221"/>
  <c r="Z221"/>
  <c r="Y221"/>
  <c r="X221"/>
  <c r="W221"/>
  <c r="V221"/>
  <c r="U221"/>
  <c r="T221"/>
  <c r="S221"/>
  <c r="R221"/>
  <c r="Q221"/>
  <c r="P221"/>
  <c r="O221"/>
  <c r="N221"/>
  <c r="M221"/>
  <c r="L221"/>
  <c r="K221"/>
  <c r="J221"/>
  <c r="I221"/>
  <c r="H221"/>
  <c r="G221"/>
  <c r="BD220"/>
  <c r="BC220"/>
  <c r="BB220"/>
  <c r="BA220"/>
  <c r="AZ220"/>
  <c r="AY220"/>
  <c r="AX220"/>
  <c r="AW220"/>
  <c r="AV220"/>
  <c r="AU220"/>
  <c r="AT220"/>
  <c r="AS220"/>
  <c r="AR220"/>
  <c r="AQ220"/>
  <c r="AP220"/>
  <c r="AO220"/>
  <c r="AN220"/>
  <c r="AM220"/>
  <c r="AL220"/>
  <c r="AK220"/>
  <c r="AJ220"/>
  <c r="AI220"/>
  <c r="AH220"/>
  <c r="AG220"/>
  <c r="AF220"/>
  <c r="AE220"/>
  <c r="AD220"/>
  <c r="AC220"/>
  <c r="AB220"/>
  <c r="AA220"/>
  <c r="Z220"/>
  <c r="Y220"/>
  <c r="X220"/>
  <c r="W220"/>
  <c r="V220"/>
  <c r="U220"/>
  <c r="T220"/>
  <c r="S220"/>
  <c r="R220"/>
  <c r="Q220"/>
  <c r="P220"/>
  <c r="O220"/>
  <c r="N220"/>
  <c r="M220"/>
  <c r="L220"/>
  <c r="K220"/>
  <c r="J220"/>
  <c r="I220"/>
  <c r="H220"/>
  <c r="G220"/>
  <c r="BD219"/>
  <c r="BC219"/>
  <c r="BB219"/>
  <c r="BA219"/>
  <c r="AZ219"/>
  <c r="AY219"/>
  <c r="AX219"/>
  <c r="AW219"/>
  <c r="AV219"/>
  <c r="AU219"/>
  <c r="AT219"/>
  <c r="AS219"/>
  <c r="AR219"/>
  <c r="AQ219"/>
  <c r="AP219"/>
  <c r="AO219"/>
  <c r="AN219"/>
  <c r="AM219"/>
  <c r="AL219"/>
  <c r="AK219"/>
  <c r="AJ219"/>
  <c r="AI219"/>
  <c r="AH219"/>
  <c r="AG219"/>
  <c r="AF219"/>
  <c r="AE219"/>
  <c r="AD219"/>
  <c r="AC219"/>
  <c r="AB219"/>
  <c r="AA219"/>
  <c r="Z219"/>
  <c r="Y219"/>
  <c r="X219"/>
  <c r="W219"/>
  <c r="V219"/>
  <c r="U219"/>
  <c r="T219"/>
  <c r="S219"/>
  <c r="R219"/>
  <c r="Q219"/>
  <c r="P219"/>
  <c r="O219"/>
  <c r="N219"/>
  <c r="M219"/>
  <c r="L219"/>
  <c r="K219"/>
  <c r="J219"/>
  <c r="I219"/>
  <c r="H219"/>
  <c r="G219"/>
  <c r="BD218"/>
  <c r="BC218"/>
  <c r="BB218"/>
  <c r="BA218"/>
  <c r="AZ218"/>
  <c r="AY218"/>
  <c r="AX218"/>
  <c r="AW218"/>
  <c r="AV218"/>
  <c r="AU218"/>
  <c r="AT218"/>
  <c r="AS218"/>
  <c r="AR218"/>
  <c r="AQ218"/>
  <c r="AP218"/>
  <c r="AO218"/>
  <c r="AN218"/>
  <c r="AM218"/>
  <c r="AL218"/>
  <c r="AK218"/>
  <c r="AJ218"/>
  <c r="AI218"/>
  <c r="AH218"/>
  <c r="AG218"/>
  <c r="AF218"/>
  <c r="AE218"/>
  <c r="AD218"/>
  <c r="AC218"/>
  <c r="AB218"/>
  <c r="AA218"/>
  <c r="Z218"/>
  <c r="Y218"/>
  <c r="X218"/>
  <c r="W218"/>
  <c r="V218"/>
  <c r="U218"/>
  <c r="T218"/>
  <c r="S218"/>
  <c r="R218"/>
  <c r="Q218"/>
  <c r="P218"/>
  <c r="O218"/>
  <c r="N218"/>
  <c r="M218"/>
  <c r="L218"/>
  <c r="K218"/>
  <c r="J218"/>
  <c r="I218"/>
  <c r="H218"/>
  <c r="G218"/>
  <c r="BD217"/>
  <c r="BC217"/>
  <c r="BB217"/>
  <c r="BA217"/>
  <c r="AZ217"/>
  <c r="AY217"/>
  <c r="AX217"/>
  <c r="AW217"/>
  <c r="AV217"/>
  <c r="AU217"/>
  <c r="AT217"/>
  <c r="AS217"/>
  <c r="AR217"/>
  <c r="AQ217"/>
  <c r="AP217"/>
  <c r="AO217"/>
  <c r="AN217"/>
  <c r="AM217"/>
  <c r="AL217"/>
  <c r="AK217"/>
  <c r="AJ217"/>
  <c r="AI217"/>
  <c r="AH217"/>
  <c r="AG217"/>
  <c r="AF217"/>
  <c r="AE217"/>
  <c r="AD217"/>
  <c r="AC217"/>
  <c r="AB217"/>
  <c r="AA217"/>
  <c r="Z217"/>
  <c r="Y217"/>
  <c r="X217"/>
  <c r="W217"/>
  <c r="V217"/>
  <c r="U217"/>
  <c r="T217"/>
  <c r="S217"/>
  <c r="R217"/>
  <c r="Q217"/>
  <c r="P217"/>
  <c r="O217"/>
  <c r="N217"/>
  <c r="M217"/>
  <c r="L217"/>
  <c r="K217"/>
  <c r="J217"/>
  <c r="I217"/>
  <c r="H217"/>
  <c r="G217"/>
  <c r="BD216"/>
  <c r="BC216"/>
  <c r="BB216"/>
  <c r="BA216"/>
  <c r="AZ216"/>
  <c r="AY216"/>
  <c r="AX216"/>
  <c r="AW216"/>
  <c r="AV216"/>
  <c r="AU216"/>
  <c r="AT216"/>
  <c r="AS216"/>
  <c r="AR216"/>
  <c r="AQ216"/>
  <c r="AP216"/>
  <c r="AO216"/>
  <c r="AN216"/>
  <c r="AM216"/>
  <c r="AL216"/>
  <c r="AK216"/>
  <c r="AJ216"/>
  <c r="AI216"/>
  <c r="AH216"/>
  <c r="AG216"/>
  <c r="AF216"/>
  <c r="AE216"/>
  <c r="AD216"/>
  <c r="AC216"/>
  <c r="AB216"/>
  <c r="AA216"/>
  <c r="Z216"/>
  <c r="Y216"/>
  <c r="X216"/>
  <c r="W216"/>
  <c r="V216"/>
  <c r="U216"/>
  <c r="T216"/>
  <c r="S216"/>
  <c r="R216"/>
  <c r="Q216"/>
  <c r="P216"/>
  <c r="O216"/>
  <c r="N216"/>
  <c r="M216"/>
  <c r="L216"/>
  <c r="K216"/>
  <c r="J216"/>
  <c r="I216"/>
  <c r="H216"/>
  <c r="G216"/>
  <c r="BD215"/>
  <c r="BC215"/>
  <c r="BB215"/>
  <c r="BA215"/>
  <c r="AZ215"/>
  <c r="AY215"/>
  <c r="AX215"/>
  <c r="AW215"/>
  <c r="AV215"/>
  <c r="AU215"/>
  <c r="AT215"/>
  <c r="AS215"/>
  <c r="AR215"/>
  <c r="AQ215"/>
  <c r="AP215"/>
  <c r="AO215"/>
  <c r="AN215"/>
  <c r="AM215"/>
  <c r="AL215"/>
  <c r="AK215"/>
  <c r="AJ215"/>
  <c r="AI215"/>
  <c r="AH215"/>
  <c r="AG215"/>
  <c r="AF215"/>
  <c r="AE215"/>
  <c r="AD215"/>
  <c r="AC215"/>
  <c r="AB215"/>
  <c r="AA215"/>
  <c r="Z215"/>
  <c r="Y215"/>
  <c r="X215"/>
  <c r="W215"/>
  <c r="V215"/>
  <c r="U215"/>
  <c r="T215"/>
  <c r="S215"/>
  <c r="R215"/>
  <c r="Q215"/>
  <c r="P215"/>
  <c r="O215"/>
  <c r="N215"/>
  <c r="M215"/>
  <c r="L215"/>
  <c r="K215"/>
  <c r="J215"/>
  <c r="I215"/>
  <c r="H215"/>
  <c r="G215"/>
  <c r="BD214"/>
  <c r="BC214"/>
  <c r="BB214"/>
  <c r="BA214"/>
  <c r="AZ214"/>
  <c r="AY214"/>
  <c r="AX214"/>
  <c r="AW214"/>
  <c r="AV214"/>
  <c r="AU214"/>
  <c r="AT214"/>
  <c r="AS214"/>
  <c r="AR214"/>
  <c r="AQ214"/>
  <c r="AP214"/>
  <c r="AO214"/>
  <c r="AN214"/>
  <c r="AM214"/>
  <c r="AL214"/>
  <c r="AK214"/>
  <c r="AJ214"/>
  <c r="AI214"/>
  <c r="AH214"/>
  <c r="AG214"/>
  <c r="AF214"/>
  <c r="AE214"/>
  <c r="AD214"/>
  <c r="AC214"/>
  <c r="AB214"/>
  <c r="AA214"/>
  <c r="Z214"/>
  <c r="Y214"/>
  <c r="X214"/>
  <c r="W214"/>
  <c r="V214"/>
  <c r="U214"/>
  <c r="T214"/>
  <c r="S214"/>
  <c r="R214"/>
  <c r="Q214"/>
  <c r="P214"/>
  <c r="O214"/>
  <c r="N214"/>
  <c r="M214"/>
  <c r="L214"/>
  <c r="K214"/>
  <c r="J214"/>
  <c r="I214"/>
  <c r="H214"/>
  <c r="G214"/>
  <c r="BD213"/>
  <c r="BC213"/>
  <c r="BB213"/>
  <c r="BA213"/>
  <c r="AZ213"/>
  <c r="AY213"/>
  <c r="AX213"/>
  <c r="AW213"/>
  <c r="AV213"/>
  <c r="AU213"/>
  <c r="AT213"/>
  <c r="AS213"/>
  <c r="AR213"/>
  <c r="AQ213"/>
  <c r="AP213"/>
  <c r="AO213"/>
  <c r="AN213"/>
  <c r="AM213"/>
  <c r="AL213"/>
  <c r="AK213"/>
  <c r="AJ213"/>
  <c r="AI213"/>
  <c r="AH213"/>
  <c r="AG213"/>
  <c r="AF213"/>
  <c r="AE213"/>
  <c r="AD213"/>
  <c r="AC213"/>
  <c r="AB213"/>
  <c r="AA213"/>
  <c r="Z213"/>
  <c r="Y213"/>
  <c r="X213"/>
  <c r="W213"/>
  <c r="V213"/>
  <c r="U213"/>
  <c r="T213"/>
  <c r="S213"/>
  <c r="R213"/>
  <c r="Q213"/>
  <c r="P213"/>
  <c r="O213"/>
  <c r="N213"/>
  <c r="M213"/>
  <c r="L213"/>
  <c r="K213"/>
  <c r="J213"/>
  <c r="I213"/>
  <c r="H213"/>
  <c r="G213"/>
  <c r="BD212"/>
  <c r="BC212"/>
  <c r="BB212"/>
  <c r="BA212"/>
  <c r="AZ212"/>
  <c r="AY212"/>
  <c r="AX212"/>
  <c r="AW212"/>
  <c r="AV212"/>
  <c r="AU212"/>
  <c r="AT212"/>
  <c r="AS212"/>
  <c r="AR212"/>
  <c r="AQ212"/>
  <c r="AP212"/>
  <c r="AO212"/>
  <c r="AN212"/>
  <c r="AM212"/>
  <c r="AL212"/>
  <c r="AK212"/>
  <c r="AJ212"/>
  <c r="AI212"/>
  <c r="AH212"/>
  <c r="AG212"/>
  <c r="AF212"/>
  <c r="AE212"/>
  <c r="AD212"/>
  <c r="AC212"/>
  <c r="AB212"/>
  <c r="AA212"/>
  <c r="Z212"/>
  <c r="Y212"/>
  <c r="X212"/>
  <c r="W212"/>
  <c r="V212"/>
  <c r="U212"/>
  <c r="T212"/>
  <c r="S212"/>
  <c r="R212"/>
  <c r="Q212"/>
  <c r="P212"/>
  <c r="O212"/>
  <c r="N212"/>
  <c r="M212"/>
  <c r="L212"/>
  <c r="K212"/>
  <c r="J212"/>
  <c r="I212"/>
  <c r="H212"/>
  <c r="G212"/>
  <c r="BD211"/>
  <c r="BC211"/>
  <c r="BB211"/>
  <c r="BA211"/>
  <c r="AZ211"/>
  <c r="AY211"/>
  <c r="AX211"/>
  <c r="AW211"/>
  <c r="AV211"/>
  <c r="AU211"/>
  <c r="AT211"/>
  <c r="AS211"/>
  <c r="AR211"/>
  <c r="AQ211"/>
  <c r="AP211"/>
  <c r="AO211"/>
  <c r="AN211"/>
  <c r="AM211"/>
  <c r="AL211"/>
  <c r="AK211"/>
  <c r="AJ211"/>
  <c r="AI211"/>
  <c r="AH211"/>
  <c r="AG211"/>
  <c r="AF211"/>
  <c r="AE211"/>
  <c r="AD211"/>
  <c r="AC211"/>
  <c r="AB211"/>
  <c r="AA211"/>
  <c r="Z211"/>
  <c r="Y211"/>
  <c r="X211"/>
  <c r="W211"/>
  <c r="V211"/>
  <c r="U211"/>
  <c r="T211"/>
  <c r="S211"/>
  <c r="R211"/>
  <c r="Q211"/>
  <c r="P211"/>
  <c r="O211"/>
  <c r="N211"/>
  <c r="M211"/>
  <c r="L211"/>
  <c r="K211"/>
  <c r="J211"/>
  <c r="I211"/>
  <c r="H211"/>
  <c r="G211"/>
  <c r="BD210"/>
  <c r="BC210"/>
  <c r="BB210"/>
  <c r="BA210"/>
  <c r="AZ210"/>
  <c r="AY210"/>
  <c r="AX210"/>
  <c r="AW210"/>
  <c r="AV210"/>
  <c r="AU210"/>
  <c r="AT210"/>
  <c r="AS210"/>
  <c r="AR210"/>
  <c r="AQ210"/>
  <c r="AP210"/>
  <c r="AO210"/>
  <c r="AN210"/>
  <c r="AM210"/>
  <c r="AL210"/>
  <c r="AK210"/>
  <c r="AJ210"/>
  <c r="AI210"/>
  <c r="AH210"/>
  <c r="AG210"/>
  <c r="AF210"/>
  <c r="AE210"/>
  <c r="AD210"/>
  <c r="AC210"/>
  <c r="AB210"/>
  <c r="AA210"/>
  <c r="Z210"/>
  <c r="Y210"/>
  <c r="X210"/>
  <c r="W210"/>
  <c r="V210"/>
  <c r="U210"/>
  <c r="T210"/>
  <c r="S210"/>
  <c r="R210"/>
  <c r="Q210"/>
  <c r="P210"/>
  <c r="O210"/>
  <c r="N210"/>
  <c r="M210"/>
  <c r="L210"/>
  <c r="K210"/>
  <c r="J210"/>
  <c r="I210"/>
  <c r="H210"/>
  <c r="G210"/>
  <c r="BD209"/>
  <c r="BC209"/>
  <c r="BB209"/>
  <c r="BA209"/>
  <c r="AZ209"/>
  <c r="AY209"/>
  <c r="AX209"/>
  <c r="AW209"/>
  <c r="AV209"/>
  <c r="AU209"/>
  <c r="AT209"/>
  <c r="AS209"/>
  <c r="AR209"/>
  <c r="AQ209"/>
  <c r="AP209"/>
  <c r="AO209"/>
  <c r="AN209"/>
  <c r="AM209"/>
  <c r="AL209"/>
  <c r="AK209"/>
  <c r="AJ209"/>
  <c r="AI209"/>
  <c r="AH209"/>
  <c r="AG209"/>
  <c r="AF209"/>
  <c r="AE209"/>
  <c r="AD209"/>
  <c r="AC209"/>
  <c r="AB209"/>
  <c r="AA209"/>
  <c r="Z209"/>
  <c r="Y209"/>
  <c r="X209"/>
  <c r="W209"/>
  <c r="V209"/>
  <c r="U209"/>
  <c r="T209"/>
  <c r="S209"/>
  <c r="R209"/>
  <c r="Q209"/>
  <c r="P209"/>
  <c r="O209"/>
  <c r="N209"/>
  <c r="M209"/>
  <c r="L209"/>
  <c r="K209"/>
  <c r="J209"/>
  <c r="I209"/>
  <c r="H209"/>
  <c r="G209"/>
  <c r="BD208"/>
  <c r="BC208"/>
  <c r="BB208"/>
  <c r="BA208"/>
  <c r="AZ208"/>
  <c r="AY208"/>
  <c r="AX208"/>
  <c r="AW208"/>
  <c r="AV208"/>
  <c r="AU208"/>
  <c r="AT208"/>
  <c r="AS208"/>
  <c r="AR208"/>
  <c r="AQ208"/>
  <c r="AP208"/>
  <c r="AO208"/>
  <c r="AN208"/>
  <c r="AM208"/>
  <c r="AL208"/>
  <c r="AK208"/>
  <c r="AJ208"/>
  <c r="AI208"/>
  <c r="AH208"/>
  <c r="AG208"/>
  <c r="AF208"/>
  <c r="AE208"/>
  <c r="AD208"/>
  <c r="AC208"/>
  <c r="AB208"/>
  <c r="AA208"/>
  <c r="Z208"/>
  <c r="Y208"/>
  <c r="X208"/>
  <c r="W208"/>
  <c r="V208"/>
  <c r="U208"/>
  <c r="T208"/>
  <c r="S208"/>
  <c r="R208"/>
  <c r="Q208"/>
  <c r="P208"/>
  <c r="O208"/>
  <c r="N208"/>
  <c r="M208"/>
  <c r="L208"/>
  <c r="K208"/>
  <c r="J208"/>
  <c r="I208"/>
  <c r="H208"/>
  <c r="G208"/>
  <c r="BD207"/>
  <c r="BC207"/>
  <c r="BB207"/>
  <c r="BA207"/>
  <c r="AZ207"/>
  <c r="AY207"/>
  <c r="AX207"/>
  <c r="AW207"/>
  <c r="AV207"/>
  <c r="AU207"/>
  <c r="AT207"/>
  <c r="AS207"/>
  <c r="AR207"/>
  <c r="AQ207"/>
  <c r="AP207"/>
  <c r="AO207"/>
  <c r="AN207"/>
  <c r="AM207"/>
  <c r="AL207"/>
  <c r="AK207"/>
  <c r="AJ207"/>
  <c r="AI207"/>
  <c r="AH207"/>
  <c r="AG207"/>
  <c r="AF207"/>
  <c r="AE207"/>
  <c r="AD207"/>
  <c r="AC207"/>
  <c r="AB207"/>
  <c r="AA207"/>
  <c r="Z207"/>
  <c r="Y207"/>
  <c r="X207"/>
  <c r="W207"/>
  <c r="V207"/>
  <c r="U207"/>
  <c r="T207"/>
  <c r="S207"/>
  <c r="R207"/>
  <c r="Q207"/>
  <c r="P207"/>
  <c r="O207"/>
  <c r="N207"/>
  <c r="M207"/>
  <c r="L207"/>
  <c r="K207"/>
  <c r="J207"/>
  <c r="I207"/>
  <c r="H207"/>
  <c r="G207"/>
  <c r="BD206"/>
  <c r="BC206"/>
  <c r="BB206"/>
  <c r="BA206"/>
  <c r="AZ206"/>
  <c r="AY206"/>
  <c r="AX206"/>
  <c r="AW206"/>
  <c r="AV206"/>
  <c r="AU206"/>
  <c r="AT206"/>
  <c r="AS206"/>
  <c r="AR206"/>
  <c r="AQ206"/>
  <c r="AP206"/>
  <c r="AO206"/>
  <c r="AN206"/>
  <c r="AM206"/>
  <c r="AL206"/>
  <c r="AK206"/>
  <c r="AJ206"/>
  <c r="AI206"/>
  <c r="AH206"/>
  <c r="AG206"/>
  <c r="AF206"/>
  <c r="AE206"/>
  <c r="AD206"/>
  <c r="AC206"/>
  <c r="AB206"/>
  <c r="AA206"/>
  <c r="Z206"/>
  <c r="Y206"/>
  <c r="X206"/>
  <c r="W206"/>
  <c r="V206"/>
  <c r="U206"/>
  <c r="T206"/>
  <c r="S206"/>
  <c r="R206"/>
  <c r="Q206"/>
  <c r="P206"/>
  <c r="O206"/>
  <c r="N206"/>
  <c r="M206"/>
  <c r="L206"/>
  <c r="K206"/>
  <c r="J206"/>
  <c r="I206"/>
  <c r="H206"/>
  <c r="G206"/>
  <c r="BD205"/>
  <c r="BC205"/>
  <c r="BB205"/>
  <c r="BA205"/>
  <c r="AZ205"/>
  <c r="AY205"/>
  <c r="AX205"/>
  <c r="AW205"/>
  <c r="AV205"/>
  <c r="AU205"/>
  <c r="AT205"/>
  <c r="AS205"/>
  <c r="AR205"/>
  <c r="AQ205"/>
  <c r="AP205"/>
  <c r="AO205"/>
  <c r="AN205"/>
  <c r="AM205"/>
  <c r="AL205"/>
  <c r="AK205"/>
  <c r="AJ205"/>
  <c r="AI205"/>
  <c r="AH205"/>
  <c r="AG205"/>
  <c r="AF205"/>
  <c r="AE205"/>
  <c r="AD205"/>
  <c r="AC205"/>
  <c r="AB205"/>
  <c r="AA205"/>
  <c r="Z205"/>
  <c r="Y205"/>
  <c r="X205"/>
  <c r="W205"/>
  <c r="V205"/>
  <c r="U205"/>
  <c r="T205"/>
  <c r="S205"/>
  <c r="R205"/>
  <c r="Q205"/>
  <c r="P205"/>
  <c r="O205"/>
  <c r="N205"/>
  <c r="M205"/>
  <c r="L205"/>
  <c r="K205"/>
  <c r="J205"/>
  <c r="I205"/>
  <c r="H205"/>
  <c r="G205"/>
  <c r="BD204"/>
  <c r="BC204"/>
  <c r="BB204"/>
  <c r="BA204"/>
  <c r="AZ204"/>
  <c r="AY204"/>
  <c r="AX204"/>
  <c r="AW204"/>
  <c r="AV204"/>
  <c r="AU204"/>
  <c r="AT204"/>
  <c r="AS204"/>
  <c r="AR204"/>
  <c r="AQ204"/>
  <c r="AP204"/>
  <c r="AO204"/>
  <c r="AN204"/>
  <c r="AM204"/>
  <c r="AL204"/>
  <c r="AK204"/>
  <c r="AJ204"/>
  <c r="AI204"/>
  <c r="AH204"/>
  <c r="AG204"/>
  <c r="AF204"/>
  <c r="AE204"/>
  <c r="AD204"/>
  <c r="AC204"/>
  <c r="AB204"/>
  <c r="AA204"/>
  <c r="Z204"/>
  <c r="Y204"/>
  <c r="X204"/>
  <c r="W204"/>
  <c r="V204"/>
  <c r="U204"/>
  <c r="T204"/>
  <c r="S204"/>
  <c r="R204"/>
  <c r="Q204"/>
  <c r="P204"/>
  <c r="O204"/>
  <c r="N204"/>
  <c r="M204"/>
  <c r="L204"/>
  <c r="K204"/>
  <c r="J204"/>
  <c r="I204"/>
  <c r="H204"/>
  <c r="G204"/>
  <c r="BD203"/>
  <c r="BC203"/>
  <c r="BB203"/>
  <c r="BA203"/>
  <c r="AZ203"/>
  <c r="AY203"/>
  <c r="AX203"/>
  <c r="AW203"/>
  <c r="AV203"/>
  <c r="AU203"/>
  <c r="AT203"/>
  <c r="AS203"/>
  <c r="AR203"/>
  <c r="AQ203"/>
  <c r="AP203"/>
  <c r="AO203"/>
  <c r="AN203"/>
  <c r="AM203"/>
  <c r="AL203"/>
  <c r="AK203"/>
  <c r="AJ203"/>
  <c r="AI203"/>
  <c r="AH203"/>
  <c r="AG203"/>
  <c r="AF203"/>
  <c r="AE203"/>
  <c r="AD203"/>
  <c r="AC203"/>
  <c r="AB203"/>
  <c r="AA203"/>
  <c r="Z203"/>
  <c r="Y203"/>
  <c r="X203"/>
  <c r="W203"/>
  <c r="V203"/>
  <c r="U203"/>
  <c r="T203"/>
  <c r="S203"/>
  <c r="R203"/>
  <c r="Q203"/>
  <c r="P203"/>
  <c r="O203"/>
  <c r="N203"/>
  <c r="M203"/>
  <c r="L203"/>
  <c r="K203"/>
  <c r="J203"/>
  <c r="I203"/>
  <c r="H203"/>
  <c r="G203"/>
  <c r="BD202"/>
  <c r="BC202"/>
  <c r="BB202"/>
  <c r="BA202"/>
  <c r="AZ202"/>
  <c r="AY202"/>
  <c r="AX202"/>
  <c r="AW202"/>
  <c r="AV202"/>
  <c r="AU202"/>
  <c r="AT202"/>
  <c r="AS202"/>
  <c r="AR202"/>
  <c r="AQ202"/>
  <c r="AP202"/>
  <c r="AO202"/>
  <c r="AN202"/>
  <c r="AM202"/>
  <c r="AL202"/>
  <c r="AK202"/>
  <c r="AJ202"/>
  <c r="AI202"/>
  <c r="AH202"/>
  <c r="AG202"/>
  <c r="AF202"/>
  <c r="AE202"/>
  <c r="AD202"/>
  <c r="AC202"/>
  <c r="AB202"/>
  <c r="AA202"/>
  <c r="Z202"/>
  <c r="Y202"/>
  <c r="X202"/>
  <c r="W202"/>
  <c r="V202"/>
  <c r="U202"/>
  <c r="T202"/>
  <c r="S202"/>
  <c r="R202"/>
  <c r="Q202"/>
  <c r="P202"/>
  <c r="O202"/>
  <c r="N202"/>
  <c r="M202"/>
  <c r="L202"/>
  <c r="K202"/>
  <c r="J202"/>
  <c r="I202"/>
  <c r="H202"/>
  <c r="G202"/>
  <c r="BD201"/>
  <c r="BC201"/>
  <c r="BB201"/>
  <c r="BA201"/>
  <c r="AZ201"/>
  <c r="AY201"/>
  <c r="AX201"/>
  <c r="AW201"/>
  <c r="AV201"/>
  <c r="AU201"/>
  <c r="AT201"/>
  <c r="AS201"/>
  <c r="AR201"/>
  <c r="AQ201"/>
  <c r="AP201"/>
  <c r="AO201"/>
  <c r="AN201"/>
  <c r="AM201"/>
  <c r="AL201"/>
  <c r="AK201"/>
  <c r="AJ201"/>
  <c r="AI201"/>
  <c r="AH201"/>
  <c r="AG201"/>
  <c r="AF201"/>
  <c r="AE201"/>
  <c r="AD201"/>
  <c r="AC201"/>
  <c r="AB201"/>
  <c r="AA201"/>
  <c r="Z201"/>
  <c r="Y201"/>
  <c r="X201"/>
  <c r="W201"/>
  <c r="V201"/>
  <c r="U201"/>
  <c r="T201"/>
  <c r="S201"/>
  <c r="R201"/>
  <c r="Q201"/>
  <c r="P201"/>
  <c r="O201"/>
  <c r="N201"/>
  <c r="M201"/>
  <c r="L201"/>
  <c r="K201"/>
  <c r="J201"/>
  <c r="I201"/>
  <c r="H201"/>
  <c r="G201"/>
  <c r="BD200"/>
  <c r="BC200"/>
  <c r="BB200"/>
  <c r="BA200"/>
  <c r="AZ200"/>
  <c r="AY200"/>
  <c r="AX200"/>
  <c r="AW200"/>
  <c r="AV200"/>
  <c r="AU200"/>
  <c r="AT200"/>
  <c r="AS200"/>
  <c r="AR200"/>
  <c r="AQ200"/>
  <c r="AP200"/>
  <c r="AO200"/>
  <c r="AN200"/>
  <c r="AM200"/>
  <c r="AL200"/>
  <c r="AK200"/>
  <c r="AJ200"/>
  <c r="AI200"/>
  <c r="AH200"/>
  <c r="AG200"/>
  <c r="AF200"/>
  <c r="AE200"/>
  <c r="AD200"/>
  <c r="AC200"/>
  <c r="AB200"/>
  <c r="AA200"/>
  <c r="Z200"/>
  <c r="Y200"/>
  <c r="X200"/>
  <c r="W200"/>
  <c r="V200"/>
  <c r="U200"/>
  <c r="T200"/>
  <c r="S200"/>
  <c r="R200"/>
  <c r="Q200"/>
  <c r="P200"/>
  <c r="O200"/>
  <c r="N200"/>
  <c r="M200"/>
  <c r="L200"/>
  <c r="K200"/>
  <c r="J200"/>
  <c r="I200"/>
  <c r="H200"/>
  <c r="G200"/>
  <c r="BD199"/>
  <c r="BC199"/>
  <c r="BB199"/>
  <c r="BA199"/>
  <c r="AZ199"/>
  <c r="AY199"/>
  <c r="AX199"/>
  <c r="AW199"/>
  <c r="AV199"/>
  <c r="AU199"/>
  <c r="AT199"/>
  <c r="AS199"/>
  <c r="AR199"/>
  <c r="AQ199"/>
  <c r="AP199"/>
  <c r="AO199"/>
  <c r="AN199"/>
  <c r="AM199"/>
  <c r="AL199"/>
  <c r="AK199"/>
  <c r="AJ199"/>
  <c r="AI199"/>
  <c r="AH199"/>
  <c r="AG199"/>
  <c r="AF199"/>
  <c r="AE199"/>
  <c r="AD199"/>
  <c r="AC199"/>
  <c r="AB199"/>
  <c r="AA199"/>
  <c r="Z199"/>
  <c r="Y199"/>
  <c r="X199"/>
  <c r="W199"/>
  <c r="V199"/>
  <c r="U199"/>
  <c r="T199"/>
  <c r="S199"/>
  <c r="R199"/>
  <c r="Q199"/>
  <c r="P199"/>
  <c r="O199"/>
  <c r="N199"/>
  <c r="M199"/>
  <c r="L199"/>
  <c r="K199"/>
  <c r="J199"/>
  <c r="I199"/>
  <c r="H199"/>
  <c r="G199"/>
  <c r="BD198"/>
  <c r="BC198"/>
  <c r="BB198"/>
  <c r="BA198"/>
  <c r="AZ198"/>
  <c r="AY198"/>
  <c r="AX198"/>
  <c r="AW198"/>
  <c r="AV198"/>
  <c r="AU198"/>
  <c r="AT198"/>
  <c r="AS198"/>
  <c r="AR198"/>
  <c r="AQ198"/>
  <c r="AP198"/>
  <c r="AO198"/>
  <c r="AN198"/>
  <c r="AM198"/>
  <c r="AL198"/>
  <c r="AK198"/>
  <c r="AJ198"/>
  <c r="AI198"/>
  <c r="AH198"/>
  <c r="AG198"/>
  <c r="AF198"/>
  <c r="AE198"/>
  <c r="AD198"/>
  <c r="AC198"/>
  <c r="AB198"/>
  <c r="AA198"/>
  <c r="Z198"/>
  <c r="Y198"/>
  <c r="X198"/>
  <c r="W198"/>
  <c r="V198"/>
  <c r="U198"/>
  <c r="T198"/>
  <c r="S198"/>
  <c r="R198"/>
  <c r="Q198"/>
  <c r="P198"/>
  <c r="O198"/>
  <c r="N198"/>
  <c r="M198"/>
  <c r="L198"/>
  <c r="K198"/>
  <c r="J198"/>
  <c r="I198"/>
  <c r="H198"/>
  <c r="G198"/>
  <c r="BD197"/>
  <c r="BC197"/>
  <c r="BB197"/>
  <c r="BA197"/>
  <c r="AZ197"/>
  <c r="AY197"/>
  <c r="AX197"/>
  <c r="AW197"/>
  <c r="AV197"/>
  <c r="AU197"/>
  <c r="AT197"/>
  <c r="AS197"/>
  <c r="AR197"/>
  <c r="AQ197"/>
  <c r="AP197"/>
  <c r="AO197"/>
  <c r="AN197"/>
  <c r="AM197"/>
  <c r="AL197"/>
  <c r="AK197"/>
  <c r="AJ197"/>
  <c r="AI197"/>
  <c r="AH197"/>
  <c r="AG197"/>
  <c r="AF197"/>
  <c r="AE197"/>
  <c r="AD197"/>
  <c r="AC197"/>
  <c r="AB197"/>
  <c r="AA197"/>
  <c r="Z197"/>
  <c r="Y197"/>
  <c r="X197"/>
  <c r="W197"/>
  <c r="V197"/>
  <c r="U197"/>
  <c r="T197"/>
  <c r="S197"/>
  <c r="R197"/>
  <c r="Q197"/>
  <c r="P197"/>
  <c r="O197"/>
  <c r="N197"/>
  <c r="M197"/>
  <c r="L197"/>
  <c r="K197"/>
  <c r="J197"/>
  <c r="I197"/>
  <c r="H197"/>
  <c r="G197"/>
  <c r="BD196"/>
  <c r="BC196"/>
  <c r="BB196"/>
  <c r="BA196"/>
  <c r="AZ196"/>
  <c r="AY196"/>
  <c r="AX196"/>
  <c r="AW196"/>
  <c r="AV196"/>
  <c r="AU196"/>
  <c r="AT196"/>
  <c r="AS196"/>
  <c r="AR196"/>
  <c r="AQ196"/>
  <c r="AP196"/>
  <c r="AO196"/>
  <c r="AN196"/>
  <c r="AM196"/>
  <c r="AL196"/>
  <c r="AK196"/>
  <c r="AJ196"/>
  <c r="AI196"/>
  <c r="AH196"/>
  <c r="AG196"/>
  <c r="AF196"/>
  <c r="AE196"/>
  <c r="AD196"/>
  <c r="AC196"/>
  <c r="AB196"/>
  <c r="AA196"/>
  <c r="Z196"/>
  <c r="Y196"/>
  <c r="X196"/>
  <c r="W196"/>
  <c r="V196"/>
  <c r="U196"/>
  <c r="T196"/>
  <c r="S196"/>
  <c r="R196"/>
  <c r="Q196"/>
  <c r="P196"/>
  <c r="O196"/>
  <c r="N196"/>
  <c r="M196"/>
  <c r="L196"/>
  <c r="K196"/>
  <c r="J196"/>
  <c r="I196"/>
  <c r="H196"/>
  <c r="G196"/>
  <c r="BD195"/>
  <c r="BC195"/>
  <c r="BB195"/>
  <c r="BA195"/>
  <c r="AZ195"/>
  <c r="AY195"/>
  <c r="AX195"/>
  <c r="AW195"/>
  <c r="AV195"/>
  <c r="AU195"/>
  <c r="AT195"/>
  <c r="AS195"/>
  <c r="AR195"/>
  <c r="AQ195"/>
  <c r="AP195"/>
  <c r="AO195"/>
  <c r="AN195"/>
  <c r="AM195"/>
  <c r="AL195"/>
  <c r="AK195"/>
  <c r="AJ195"/>
  <c r="AI195"/>
  <c r="AH195"/>
  <c r="AG195"/>
  <c r="AF195"/>
  <c r="AE195"/>
  <c r="AD195"/>
  <c r="AC195"/>
  <c r="AB195"/>
  <c r="AA195"/>
  <c r="Z195"/>
  <c r="Y195"/>
  <c r="X195"/>
  <c r="W195"/>
  <c r="V195"/>
  <c r="U195"/>
  <c r="T195"/>
  <c r="S195"/>
  <c r="R195"/>
  <c r="Q195"/>
  <c r="P195"/>
  <c r="O195"/>
  <c r="N195"/>
  <c r="M195"/>
  <c r="L195"/>
  <c r="K195"/>
  <c r="J195"/>
  <c r="I195"/>
  <c r="H195"/>
  <c r="G195"/>
  <c r="BD194"/>
  <c r="BC194"/>
  <c r="BB194"/>
  <c r="BA194"/>
  <c r="AZ194"/>
  <c r="AY194"/>
  <c r="AX194"/>
  <c r="AW194"/>
  <c r="AV194"/>
  <c r="AU194"/>
  <c r="AT194"/>
  <c r="AS194"/>
  <c r="AR194"/>
  <c r="AQ194"/>
  <c r="AP194"/>
  <c r="AO194"/>
  <c r="AN194"/>
  <c r="AM194"/>
  <c r="AL194"/>
  <c r="AK194"/>
  <c r="AJ194"/>
  <c r="AI194"/>
  <c r="AH194"/>
  <c r="AG194"/>
  <c r="AF194"/>
  <c r="AE194"/>
  <c r="AD194"/>
  <c r="AC194"/>
  <c r="AB194"/>
  <c r="AA194"/>
  <c r="Z194"/>
  <c r="Y194"/>
  <c r="X194"/>
  <c r="W194"/>
  <c r="V194"/>
  <c r="U194"/>
  <c r="T194"/>
  <c r="S194"/>
  <c r="R194"/>
  <c r="Q194"/>
  <c r="P194"/>
  <c r="O194"/>
  <c r="N194"/>
  <c r="M194"/>
  <c r="L194"/>
  <c r="K194"/>
  <c r="J194"/>
  <c r="I194"/>
  <c r="H194"/>
  <c r="G194"/>
  <c r="BD193"/>
  <c r="BC193"/>
  <c r="BB193"/>
  <c r="BA193"/>
  <c r="AZ193"/>
  <c r="AY193"/>
  <c r="AX193"/>
  <c r="AW193"/>
  <c r="AV193"/>
  <c r="AU193"/>
  <c r="AT193"/>
  <c r="AS193"/>
  <c r="AR193"/>
  <c r="AQ193"/>
  <c r="AP193"/>
  <c r="AO193"/>
  <c r="AN193"/>
  <c r="AM193"/>
  <c r="AL193"/>
  <c r="AK193"/>
  <c r="AJ193"/>
  <c r="AI193"/>
  <c r="AH193"/>
  <c r="AG193"/>
  <c r="AF193"/>
  <c r="AE193"/>
  <c r="AD193"/>
  <c r="AC193"/>
  <c r="AB193"/>
  <c r="AA193"/>
  <c r="Z193"/>
  <c r="Y193"/>
  <c r="X193"/>
  <c r="W193"/>
  <c r="V193"/>
  <c r="U193"/>
  <c r="T193"/>
  <c r="S193"/>
  <c r="R193"/>
  <c r="Q193"/>
  <c r="P193"/>
  <c r="O193"/>
  <c r="N193"/>
  <c r="M193"/>
  <c r="L193"/>
  <c r="K193"/>
  <c r="J193"/>
  <c r="I193"/>
  <c r="H193"/>
  <c r="BD192"/>
  <c r="BC192"/>
  <c r="BB192"/>
  <c r="BA192"/>
  <c r="AZ192"/>
  <c r="AY192"/>
  <c r="AX192"/>
  <c r="AW192"/>
  <c r="AV192"/>
  <c r="AU192"/>
  <c r="AT192"/>
  <c r="AS192"/>
  <c r="AR192"/>
  <c r="AQ192"/>
  <c r="AP192"/>
  <c r="AO192"/>
  <c r="AN192"/>
  <c r="AM192"/>
  <c r="AL192"/>
  <c r="AK192"/>
  <c r="AJ192"/>
  <c r="AI192"/>
  <c r="AH192"/>
  <c r="AG192"/>
  <c r="AF192"/>
  <c r="AE192"/>
  <c r="AD192"/>
  <c r="AC192"/>
  <c r="AB192"/>
  <c r="AA192"/>
  <c r="Z192"/>
  <c r="Y192"/>
  <c r="X192"/>
  <c r="W192"/>
  <c r="V192"/>
  <c r="U192"/>
  <c r="T192"/>
  <c r="S192"/>
  <c r="R192"/>
  <c r="Q192"/>
  <c r="P192"/>
  <c r="O192"/>
  <c r="N192"/>
  <c r="M192"/>
  <c r="L192"/>
  <c r="K192"/>
  <c r="J192"/>
  <c r="I192"/>
  <c r="H192"/>
  <c r="BD191"/>
  <c r="BC191"/>
  <c r="BB191"/>
  <c r="BA191"/>
  <c r="AZ191"/>
  <c r="AY191"/>
  <c r="AX191"/>
  <c r="AW191"/>
  <c r="AV191"/>
  <c r="AU191"/>
  <c r="AT191"/>
  <c r="AS191"/>
  <c r="AR191"/>
  <c r="AQ191"/>
  <c r="AP191"/>
  <c r="AO191"/>
  <c r="AN191"/>
  <c r="AM191"/>
  <c r="AL191"/>
  <c r="AK191"/>
  <c r="AJ191"/>
  <c r="AI191"/>
  <c r="AH191"/>
  <c r="AG191"/>
  <c r="AF191"/>
  <c r="AE191"/>
  <c r="AD191"/>
  <c r="AC191"/>
  <c r="AB191"/>
  <c r="AA191"/>
  <c r="Z191"/>
  <c r="Y191"/>
  <c r="X191"/>
  <c r="W191"/>
  <c r="V191"/>
  <c r="U191"/>
  <c r="T191"/>
  <c r="S191"/>
  <c r="R191"/>
  <c r="Q191"/>
  <c r="P191"/>
  <c r="O191"/>
  <c r="N191"/>
  <c r="M191"/>
  <c r="L191"/>
  <c r="K191"/>
  <c r="J191"/>
  <c r="I191"/>
  <c r="H191"/>
  <c r="BD190"/>
  <c r="BC190"/>
  <c r="BB190"/>
  <c r="BA190"/>
  <c r="AZ190"/>
  <c r="AY190"/>
  <c r="AX190"/>
  <c r="AW190"/>
  <c r="AV190"/>
  <c r="AU190"/>
  <c r="AT190"/>
  <c r="AS190"/>
  <c r="AR190"/>
  <c r="AQ190"/>
  <c r="AP190"/>
  <c r="AO190"/>
  <c r="AN190"/>
  <c r="AM190"/>
  <c r="AL190"/>
  <c r="AK190"/>
  <c r="AJ190"/>
  <c r="AI190"/>
  <c r="AH190"/>
  <c r="AG190"/>
  <c r="AF190"/>
  <c r="AE190"/>
  <c r="AD190"/>
  <c r="AC190"/>
  <c r="AB190"/>
  <c r="AA190"/>
  <c r="Z190"/>
  <c r="Y190"/>
  <c r="X190"/>
  <c r="W190"/>
  <c r="V190"/>
  <c r="U190"/>
  <c r="T190"/>
  <c r="S190"/>
  <c r="R190"/>
  <c r="Q190"/>
  <c r="P190"/>
  <c r="O190"/>
  <c r="N190"/>
  <c r="M190"/>
  <c r="L190"/>
  <c r="K190"/>
  <c r="J190"/>
  <c r="I190"/>
  <c r="H190"/>
  <c r="BD189"/>
  <c r="BC189"/>
  <c r="BB189"/>
  <c r="BA189"/>
  <c r="AZ189"/>
  <c r="AY189"/>
  <c r="AX189"/>
  <c r="AW189"/>
  <c r="AV189"/>
  <c r="AU189"/>
  <c r="AT189"/>
  <c r="AS189"/>
  <c r="AR189"/>
  <c r="AQ189"/>
  <c r="AP189"/>
  <c r="AO189"/>
  <c r="AN189"/>
  <c r="AM189"/>
  <c r="AL189"/>
  <c r="AK189"/>
  <c r="AJ189"/>
  <c r="AI189"/>
  <c r="AH189"/>
  <c r="AG189"/>
  <c r="AF189"/>
  <c r="AE189"/>
  <c r="AD189"/>
  <c r="AC189"/>
  <c r="AB189"/>
  <c r="AA189"/>
  <c r="Z189"/>
  <c r="Y189"/>
  <c r="X189"/>
  <c r="W189"/>
  <c r="V189"/>
  <c r="U189"/>
  <c r="T189"/>
  <c r="S189"/>
  <c r="R189"/>
  <c r="Q189"/>
  <c r="P189"/>
  <c r="O189"/>
  <c r="N189"/>
  <c r="M189"/>
  <c r="L189"/>
  <c r="K189"/>
  <c r="J189"/>
  <c r="I189"/>
  <c r="H189"/>
  <c r="BD188"/>
  <c r="BC188"/>
  <c r="BB188"/>
  <c r="BA188"/>
  <c r="AZ188"/>
  <c r="AY188"/>
  <c r="AX188"/>
  <c r="AW188"/>
  <c r="AV188"/>
  <c r="AU188"/>
  <c r="AT188"/>
  <c r="AS188"/>
  <c r="AR188"/>
  <c r="AQ188"/>
  <c r="AP188"/>
  <c r="AO188"/>
  <c r="AN188"/>
  <c r="AM188"/>
  <c r="AL188"/>
  <c r="AK188"/>
  <c r="AJ188"/>
  <c r="AI188"/>
  <c r="AH188"/>
  <c r="AG188"/>
  <c r="AF188"/>
  <c r="AE188"/>
  <c r="AD188"/>
  <c r="AC188"/>
  <c r="AB188"/>
  <c r="AA188"/>
  <c r="Z188"/>
  <c r="Y188"/>
  <c r="X188"/>
  <c r="W188"/>
  <c r="V188"/>
  <c r="U188"/>
  <c r="T188"/>
  <c r="S188"/>
  <c r="R188"/>
  <c r="Q188"/>
  <c r="P188"/>
  <c r="O188"/>
  <c r="N188"/>
  <c r="M188"/>
  <c r="L188"/>
  <c r="K188"/>
  <c r="J188"/>
  <c r="I188"/>
  <c r="H188"/>
  <c r="BD187"/>
  <c r="BC187"/>
  <c r="BB187"/>
  <c r="BA187"/>
  <c r="AZ187"/>
  <c r="AY187"/>
  <c r="AX187"/>
  <c r="AW187"/>
  <c r="AV187"/>
  <c r="AU187"/>
  <c r="AT187"/>
  <c r="AS187"/>
  <c r="AR187"/>
  <c r="AQ187"/>
  <c r="AP187"/>
  <c r="AO187"/>
  <c r="AN187"/>
  <c r="AM187"/>
  <c r="AL187"/>
  <c r="AK187"/>
  <c r="AJ187"/>
  <c r="AI187"/>
  <c r="AH187"/>
  <c r="AG187"/>
  <c r="AF187"/>
  <c r="AE187"/>
  <c r="AD187"/>
  <c r="AC187"/>
  <c r="AB187"/>
  <c r="AA187"/>
  <c r="Z187"/>
  <c r="Y187"/>
  <c r="X187"/>
  <c r="W187"/>
  <c r="V187"/>
  <c r="U187"/>
  <c r="T187"/>
  <c r="S187"/>
  <c r="R187"/>
  <c r="Q187"/>
  <c r="P187"/>
  <c r="O187"/>
  <c r="N187"/>
  <c r="M187"/>
  <c r="L187"/>
  <c r="K187"/>
  <c r="J187"/>
  <c r="I187"/>
  <c r="H187"/>
  <c r="BD186"/>
  <c r="BC186"/>
  <c r="BB186"/>
  <c r="BA186"/>
  <c r="AZ186"/>
  <c r="AY186"/>
  <c r="AX186"/>
  <c r="AW186"/>
  <c r="AV186"/>
  <c r="AU186"/>
  <c r="AT186"/>
  <c r="AS186"/>
  <c r="AR186"/>
  <c r="AQ186"/>
  <c r="AP186"/>
  <c r="AO186"/>
  <c r="AN186"/>
  <c r="AM186"/>
  <c r="AL186"/>
  <c r="AK186"/>
  <c r="AJ186"/>
  <c r="AI186"/>
  <c r="AH186"/>
  <c r="AG186"/>
  <c r="AF186"/>
  <c r="AE186"/>
  <c r="AD186"/>
  <c r="AC186"/>
  <c r="AB186"/>
  <c r="AA186"/>
  <c r="Z186"/>
  <c r="Y186"/>
  <c r="X186"/>
  <c r="W186"/>
  <c r="V186"/>
  <c r="U186"/>
  <c r="T186"/>
  <c r="S186"/>
  <c r="R186"/>
  <c r="Q186"/>
  <c r="P186"/>
  <c r="O186"/>
  <c r="N186"/>
  <c r="M186"/>
  <c r="L186"/>
  <c r="K186"/>
  <c r="J186"/>
  <c r="I186"/>
  <c r="H186"/>
  <c r="G193"/>
  <c r="G192"/>
  <c r="G191"/>
  <c r="G190"/>
  <c r="G189"/>
  <c r="G186"/>
  <c r="T1"/>
  <c r="S1"/>
  <c r="R1"/>
  <c r="Q1"/>
  <c r="P1"/>
  <c r="O1"/>
  <c r="BD3"/>
  <c r="BD2"/>
  <c r="BC3"/>
  <c r="BC2"/>
  <c r="BB3"/>
  <c r="BB2"/>
  <c r="BA3"/>
  <c r="BA2"/>
  <c r="AZ3"/>
  <c r="AZ2"/>
  <c r="AY3"/>
  <c r="AY2"/>
  <c r="AX3"/>
  <c r="AX2"/>
  <c r="AW3"/>
  <c r="AW2"/>
  <c r="AV3"/>
  <c r="AV2"/>
  <c r="AU3"/>
  <c r="AU2"/>
  <c r="AT3"/>
  <c r="AT2"/>
  <c r="AS3"/>
  <c r="AS2"/>
  <c r="AR3"/>
  <c r="AR2"/>
  <c r="AQ3"/>
  <c r="AQ2"/>
  <c r="AP3"/>
  <c r="AP2"/>
  <c r="AO3"/>
  <c r="AO2"/>
  <c r="AN3"/>
  <c r="AN2"/>
  <c r="AM3"/>
  <c r="AM2"/>
  <c r="AL3"/>
  <c r="AL2"/>
  <c r="BD370"/>
  <c r="BD185"/>
  <c r="BD184"/>
  <c r="BD183"/>
  <c r="BD182"/>
  <c r="BD181"/>
  <c r="BD180"/>
  <c r="BD179"/>
  <c r="BD178"/>
  <c r="BD177"/>
  <c r="BD176"/>
  <c r="BD175"/>
  <c r="BD174"/>
  <c r="BD173"/>
  <c r="BD172"/>
  <c r="BD171"/>
  <c r="BD170"/>
  <c r="BD169"/>
  <c r="BD168"/>
  <c r="BD167"/>
  <c r="BD166"/>
  <c r="BD165"/>
  <c r="BD164"/>
  <c r="BD163"/>
  <c r="BD162"/>
  <c r="BD161"/>
  <c r="BD160"/>
  <c r="BD159"/>
  <c r="BD158"/>
  <c r="BD157"/>
  <c r="BD156"/>
  <c r="BD155"/>
  <c r="BD154"/>
  <c r="BD153"/>
  <c r="BD152"/>
  <c r="BD151"/>
  <c r="BD150"/>
  <c r="BD149"/>
  <c r="BD148"/>
  <c r="BD147"/>
  <c r="BD146"/>
  <c r="BD145"/>
  <c r="BD144"/>
  <c r="BD143"/>
  <c r="BD142"/>
  <c r="BD141"/>
  <c r="BD140"/>
  <c r="BD139"/>
  <c r="BD138"/>
  <c r="BD137"/>
  <c r="BD136"/>
  <c r="BD135"/>
  <c r="BD134"/>
  <c r="BD133"/>
  <c r="BD132"/>
  <c r="BD131"/>
  <c r="BD130"/>
  <c r="BD129"/>
  <c r="BD128"/>
  <c r="BD127"/>
  <c r="BD126"/>
  <c r="BD125"/>
  <c r="BD124"/>
  <c r="BD123"/>
  <c r="BD122"/>
  <c r="BD121"/>
  <c r="BD120"/>
  <c r="BD119"/>
  <c r="BD118"/>
  <c r="BD117"/>
  <c r="BD116"/>
  <c r="BD115"/>
  <c r="BD114"/>
  <c r="BD113"/>
  <c r="BD112"/>
  <c r="BD111"/>
  <c r="BD110"/>
  <c r="BD109"/>
  <c r="BD108"/>
  <c r="BD107"/>
  <c r="BD106"/>
  <c r="BD105"/>
  <c r="BD104"/>
  <c r="BD103"/>
  <c r="BD102"/>
  <c r="BD101"/>
  <c r="BD100"/>
  <c r="BD99"/>
  <c r="BD98"/>
  <c r="BD97"/>
  <c r="BD96"/>
  <c r="BD95"/>
  <c r="BD94"/>
  <c r="BD93"/>
  <c r="BD92"/>
  <c r="BD91"/>
  <c r="BD90"/>
  <c r="BD89"/>
  <c r="BD88"/>
  <c r="BD87"/>
  <c r="BD86"/>
  <c r="BD85"/>
  <c r="BD84"/>
  <c r="BD83"/>
  <c r="BD82"/>
  <c r="BD81"/>
  <c r="BD80"/>
  <c r="BD79"/>
  <c r="BD78"/>
  <c r="BD77"/>
  <c r="BD76"/>
  <c r="BD75"/>
  <c r="BD74"/>
  <c r="BD73"/>
  <c r="BD72"/>
  <c r="BD71"/>
  <c r="BD70"/>
  <c r="BD69"/>
  <c r="BD68"/>
  <c r="BD67"/>
  <c r="BD66"/>
  <c r="BD65"/>
  <c r="BD64"/>
  <c r="BD63"/>
  <c r="BD62"/>
  <c r="BD61"/>
  <c r="BD60"/>
  <c r="BD59"/>
  <c r="BD58"/>
  <c r="BD57"/>
  <c r="BD56"/>
  <c r="BD55"/>
  <c r="BD54"/>
  <c r="BD53"/>
  <c r="BD52"/>
  <c r="BD51"/>
  <c r="BD50"/>
  <c r="BD49"/>
  <c r="BD48"/>
  <c r="BD47"/>
  <c r="BD46"/>
  <c r="BD45"/>
  <c r="BD44"/>
  <c r="BD43"/>
  <c r="BD42"/>
  <c r="BD41"/>
  <c r="BD40"/>
  <c r="BD39"/>
  <c r="BD38"/>
  <c r="BD37"/>
  <c r="BD36"/>
  <c r="BD35"/>
  <c r="BD34"/>
  <c r="BD33"/>
  <c r="BD32"/>
  <c r="BD31"/>
  <c r="BD30"/>
  <c r="BD29"/>
  <c r="BD28"/>
  <c r="BD27"/>
  <c r="BD26"/>
  <c r="BD25"/>
  <c r="BD24"/>
  <c r="BD23"/>
  <c r="BD22"/>
  <c r="BD21"/>
  <c r="BD20"/>
  <c r="BD19"/>
  <c r="BD18"/>
  <c r="BD17"/>
  <c r="BD16"/>
  <c r="BD15"/>
  <c r="BD14"/>
  <c r="BD13"/>
  <c r="BD12"/>
  <c r="BD11"/>
  <c r="BD10"/>
  <c r="BD9"/>
  <c r="BD8"/>
  <c r="BD7"/>
  <c r="BD6"/>
  <c r="BD5"/>
  <c r="BC370"/>
  <c r="BC185"/>
  <c r="BC184"/>
  <c r="BC183"/>
  <c r="BC182"/>
  <c r="BC181"/>
  <c r="BC180"/>
  <c r="BC179"/>
  <c r="BC178"/>
  <c r="BC177"/>
  <c r="BC176"/>
  <c r="BC175"/>
  <c r="BC174"/>
  <c r="BC173"/>
  <c r="BC172"/>
  <c r="BC171"/>
  <c r="BC170"/>
  <c r="BC169"/>
  <c r="BC168"/>
  <c r="BC167"/>
  <c r="BC166"/>
  <c r="BC165"/>
  <c r="BC164"/>
  <c r="BC163"/>
  <c r="BC162"/>
  <c r="BC161"/>
  <c r="BC160"/>
  <c r="BC159"/>
  <c r="BC158"/>
  <c r="BC157"/>
  <c r="BC156"/>
  <c r="BC155"/>
  <c r="BC154"/>
  <c r="BC153"/>
  <c r="BC152"/>
  <c r="BC151"/>
  <c r="BC150"/>
  <c r="BC149"/>
  <c r="BC148"/>
  <c r="BC147"/>
  <c r="BC146"/>
  <c r="BC145"/>
  <c r="BC144"/>
  <c r="BC143"/>
  <c r="BC142"/>
  <c r="BC141"/>
  <c r="BC140"/>
  <c r="BC139"/>
  <c r="BC138"/>
  <c r="BC137"/>
  <c r="BC136"/>
  <c r="BC135"/>
  <c r="BC134"/>
  <c r="BC133"/>
  <c r="BC132"/>
  <c r="BC131"/>
  <c r="BC130"/>
  <c r="BC129"/>
  <c r="BC128"/>
  <c r="BC127"/>
  <c r="BC126"/>
  <c r="BC125"/>
  <c r="BC124"/>
  <c r="BC123"/>
  <c r="BC122"/>
  <c r="BC121"/>
  <c r="BC120"/>
  <c r="BC119"/>
  <c r="BC118"/>
  <c r="BC117"/>
  <c r="BC116"/>
  <c r="BC115"/>
  <c r="BC114"/>
  <c r="BC113"/>
  <c r="BC112"/>
  <c r="BC111"/>
  <c r="BC110"/>
  <c r="BC109"/>
  <c r="BC108"/>
  <c r="BC107"/>
  <c r="BC106"/>
  <c r="BC105"/>
  <c r="BC104"/>
  <c r="BC103"/>
  <c r="BC102"/>
  <c r="BC101"/>
  <c r="BC100"/>
  <c r="BC99"/>
  <c r="BC98"/>
  <c r="BC97"/>
  <c r="BC96"/>
  <c r="BC95"/>
  <c r="BC94"/>
  <c r="BC93"/>
  <c r="BC92"/>
  <c r="BC91"/>
  <c r="BC90"/>
  <c r="BC89"/>
  <c r="BC88"/>
  <c r="BC87"/>
  <c r="BC86"/>
  <c r="BC85"/>
  <c r="BC84"/>
  <c r="BC83"/>
  <c r="BC82"/>
  <c r="BC81"/>
  <c r="BC80"/>
  <c r="BC79"/>
  <c r="BC78"/>
  <c r="BC77"/>
  <c r="BC76"/>
  <c r="BC75"/>
  <c r="BC74"/>
  <c r="BC73"/>
  <c r="BC72"/>
  <c r="BC71"/>
  <c r="BC70"/>
  <c r="BC69"/>
  <c r="BC68"/>
  <c r="BC67"/>
  <c r="BC66"/>
  <c r="BC65"/>
  <c r="BC64"/>
  <c r="BC63"/>
  <c r="BC62"/>
  <c r="BC61"/>
  <c r="BC60"/>
  <c r="BC59"/>
  <c r="BC58"/>
  <c r="BC57"/>
  <c r="BC56"/>
  <c r="BC55"/>
  <c r="BC54"/>
  <c r="BC53"/>
  <c r="BC52"/>
  <c r="BC51"/>
  <c r="BC50"/>
  <c r="BC49"/>
  <c r="BC48"/>
  <c r="BC47"/>
  <c r="BC46"/>
  <c r="BC45"/>
  <c r="BC44"/>
  <c r="BC43"/>
  <c r="BC42"/>
  <c r="BC41"/>
  <c r="BC40"/>
  <c r="BC39"/>
  <c r="BC38"/>
  <c r="BC37"/>
  <c r="BC36"/>
  <c r="BC35"/>
  <c r="BC34"/>
  <c r="BC33"/>
  <c r="BC32"/>
  <c r="BC31"/>
  <c r="BC30"/>
  <c r="BC29"/>
  <c r="BC28"/>
  <c r="BC27"/>
  <c r="BC26"/>
  <c r="BC25"/>
  <c r="BC24"/>
  <c r="BC23"/>
  <c r="BC22"/>
  <c r="BC21"/>
  <c r="BC20"/>
  <c r="BC19"/>
  <c r="BC18"/>
  <c r="BC17"/>
  <c r="BC16"/>
  <c r="BC15"/>
  <c r="BC14"/>
  <c r="BC13"/>
  <c r="BC12"/>
  <c r="BC11"/>
  <c r="BC10"/>
  <c r="BC9"/>
  <c r="BC8"/>
  <c r="BC7"/>
  <c r="BC6"/>
  <c r="BC5"/>
  <c r="BB370"/>
  <c r="BB185"/>
  <c r="BB184"/>
  <c r="BB183"/>
  <c r="BB182"/>
  <c r="BB181"/>
  <c r="BB180"/>
  <c r="BB179"/>
  <c r="BB178"/>
  <c r="BB177"/>
  <c r="BB176"/>
  <c r="BB175"/>
  <c r="BB174"/>
  <c r="BB173"/>
  <c r="BB172"/>
  <c r="BB171"/>
  <c r="BB170"/>
  <c r="BB169"/>
  <c r="BB168"/>
  <c r="BB167"/>
  <c r="BB166"/>
  <c r="BB165"/>
  <c r="BB164"/>
  <c r="BB163"/>
  <c r="BB162"/>
  <c r="BB161"/>
  <c r="BB160"/>
  <c r="BB159"/>
  <c r="BB158"/>
  <c r="BB157"/>
  <c r="BB156"/>
  <c r="BB155"/>
  <c r="BB154"/>
  <c r="BB153"/>
  <c r="BB152"/>
  <c r="BB151"/>
  <c r="BB150"/>
  <c r="BB149"/>
  <c r="BB148"/>
  <c r="BB147"/>
  <c r="BB146"/>
  <c r="BB145"/>
  <c r="BB144"/>
  <c r="BB143"/>
  <c r="BB142"/>
  <c r="BB141"/>
  <c r="BB140"/>
  <c r="BB139"/>
  <c r="BB138"/>
  <c r="BB137"/>
  <c r="BB136"/>
  <c r="BB135"/>
  <c r="BB134"/>
  <c r="BB133"/>
  <c r="BB132"/>
  <c r="BB131"/>
  <c r="BB130"/>
  <c r="BB129"/>
  <c r="BB128"/>
  <c r="BB127"/>
  <c r="BB126"/>
  <c r="BB125"/>
  <c r="BB124"/>
  <c r="BB123"/>
  <c r="BB122"/>
  <c r="BB121"/>
  <c r="BB120"/>
  <c r="BB119"/>
  <c r="BB118"/>
  <c r="BB117"/>
  <c r="BB116"/>
  <c r="BB115"/>
  <c r="BB114"/>
  <c r="BB113"/>
  <c r="BB112"/>
  <c r="BB111"/>
  <c r="BB110"/>
  <c r="BB109"/>
  <c r="BB108"/>
  <c r="BB107"/>
  <c r="BB106"/>
  <c r="BB105"/>
  <c r="BB104"/>
  <c r="BB103"/>
  <c r="BB102"/>
  <c r="BB101"/>
  <c r="BB100"/>
  <c r="BB99"/>
  <c r="BB98"/>
  <c r="BB97"/>
  <c r="BB96"/>
  <c r="BB95"/>
  <c r="BB94"/>
  <c r="BB93"/>
  <c r="BB92"/>
  <c r="BB91"/>
  <c r="BB90"/>
  <c r="BB89"/>
  <c r="BB88"/>
  <c r="BB87"/>
  <c r="BB86"/>
  <c r="BB85"/>
  <c r="BB84"/>
  <c r="BB83"/>
  <c r="BB82"/>
  <c r="BB81"/>
  <c r="BB80"/>
  <c r="BB79"/>
  <c r="BB78"/>
  <c r="BB77"/>
  <c r="BB76"/>
  <c r="BB75"/>
  <c r="BB74"/>
  <c r="BB73"/>
  <c r="BB72"/>
  <c r="BB71"/>
  <c r="BB70"/>
  <c r="BB69"/>
  <c r="BB68"/>
  <c r="BB67"/>
  <c r="BB66"/>
  <c r="BB65"/>
  <c r="BB64"/>
  <c r="BB63"/>
  <c r="BB62"/>
  <c r="BB61"/>
  <c r="BB60"/>
  <c r="BB59"/>
  <c r="BB58"/>
  <c r="BB57"/>
  <c r="BB56"/>
  <c r="BB55"/>
  <c r="BB54"/>
  <c r="BB53"/>
  <c r="BB52"/>
  <c r="BB51"/>
  <c r="BB50"/>
  <c r="BB49"/>
  <c r="BB48"/>
  <c r="BB47"/>
  <c r="BB46"/>
  <c r="BB45"/>
  <c r="BB44"/>
  <c r="BB43"/>
  <c r="BB42"/>
  <c r="BB41"/>
  <c r="BB40"/>
  <c r="BB39"/>
  <c r="BB38"/>
  <c r="BB37"/>
  <c r="BB36"/>
  <c r="BB35"/>
  <c r="BB34"/>
  <c r="BB33"/>
  <c r="BB32"/>
  <c r="BB31"/>
  <c r="BB30"/>
  <c r="BB29"/>
  <c r="BB28"/>
  <c r="BB27"/>
  <c r="BB26"/>
  <c r="BB25"/>
  <c r="BB24"/>
  <c r="BB23"/>
  <c r="BB22"/>
  <c r="BB21"/>
  <c r="BB20"/>
  <c r="BB19"/>
  <c r="BB18"/>
  <c r="BB17"/>
  <c r="BB16"/>
  <c r="BB15"/>
  <c r="BB14"/>
  <c r="BB13"/>
  <c r="BB12"/>
  <c r="BB11"/>
  <c r="BB10"/>
  <c r="BB9"/>
  <c r="BB8"/>
  <c r="BB7"/>
  <c r="BB6"/>
  <c r="BB5"/>
  <c r="BA370"/>
  <c r="BA185"/>
  <c r="BA184"/>
  <c r="BA183"/>
  <c r="BA182"/>
  <c r="BA181"/>
  <c r="BA180"/>
  <c r="BA179"/>
  <c r="BA178"/>
  <c r="BA177"/>
  <c r="BA176"/>
  <c r="BA175"/>
  <c r="BA174"/>
  <c r="BA173"/>
  <c r="BA172"/>
  <c r="BA171"/>
  <c r="BA170"/>
  <c r="BA169"/>
  <c r="BA168"/>
  <c r="BA167"/>
  <c r="BA166"/>
  <c r="BA165"/>
  <c r="BA164"/>
  <c r="BA163"/>
  <c r="BA162"/>
  <c r="BA161"/>
  <c r="BA160"/>
  <c r="BA159"/>
  <c r="BA158"/>
  <c r="BA157"/>
  <c r="BA156"/>
  <c r="BA155"/>
  <c r="BA154"/>
  <c r="BA153"/>
  <c r="BA152"/>
  <c r="BA151"/>
  <c r="BA150"/>
  <c r="BA149"/>
  <c r="BA148"/>
  <c r="BA147"/>
  <c r="BA146"/>
  <c r="BA145"/>
  <c r="BA144"/>
  <c r="BA143"/>
  <c r="BA142"/>
  <c r="BA141"/>
  <c r="BA140"/>
  <c r="BA139"/>
  <c r="BA138"/>
  <c r="BA137"/>
  <c r="BA136"/>
  <c r="BA135"/>
  <c r="BA134"/>
  <c r="BA133"/>
  <c r="BA132"/>
  <c r="BA131"/>
  <c r="BA130"/>
  <c r="BA129"/>
  <c r="BA128"/>
  <c r="BA127"/>
  <c r="BA126"/>
  <c r="BA125"/>
  <c r="BA124"/>
  <c r="BA123"/>
  <c r="BA122"/>
  <c r="BA121"/>
  <c r="BA120"/>
  <c r="BA119"/>
  <c r="BA118"/>
  <c r="BA117"/>
  <c r="BA116"/>
  <c r="BA115"/>
  <c r="BA114"/>
  <c r="BA113"/>
  <c r="BA112"/>
  <c r="BA111"/>
  <c r="BA110"/>
  <c r="BA109"/>
  <c r="BA108"/>
  <c r="BA107"/>
  <c r="BA106"/>
  <c r="BA105"/>
  <c r="BA104"/>
  <c r="BA103"/>
  <c r="BA102"/>
  <c r="BA101"/>
  <c r="BA100"/>
  <c r="BA99"/>
  <c r="BA98"/>
  <c r="BA97"/>
  <c r="BA96"/>
  <c r="BA95"/>
  <c r="BA94"/>
  <c r="BA93"/>
  <c r="BA92"/>
  <c r="BA91"/>
  <c r="BA90"/>
  <c r="BA89"/>
  <c r="BA88"/>
  <c r="BA87"/>
  <c r="BA86"/>
  <c r="BA85"/>
  <c r="BA84"/>
  <c r="BA83"/>
  <c r="BA82"/>
  <c r="BA81"/>
  <c r="BA80"/>
  <c r="BA79"/>
  <c r="BA78"/>
  <c r="BA77"/>
  <c r="BA76"/>
  <c r="BA75"/>
  <c r="BA74"/>
  <c r="BA73"/>
  <c r="BA72"/>
  <c r="BA71"/>
  <c r="BA70"/>
  <c r="BA69"/>
  <c r="BA68"/>
  <c r="BA67"/>
  <c r="BA66"/>
  <c r="BA65"/>
  <c r="BA64"/>
  <c r="BA63"/>
  <c r="BA62"/>
  <c r="BA61"/>
  <c r="BA60"/>
  <c r="BA59"/>
  <c r="BA58"/>
  <c r="BA57"/>
  <c r="BA56"/>
  <c r="BA55"/>
  <c r="BA54"/>
  <c r="BA53"/>
  <c r="BA52"/>
  <c r="BA51"/>
  <c r="BA50"/>
  <c r="BA49"/>
  <c r="BA48"/>
  <c r="BA47"/>
  <c r="BA46"/>
  <c r="BA45"/>
  <c r="BA44"/>
  <c r="BA43"/>
  <c r="BA42"/>
  <c r="BA41"/>
  <c r="BA40"/>
  <c r="BA39"/>
  <c r="BA38"/>
  <c r="BA37"/>
  <c r="BA36"/>
  <c r="BA35"/>
  <c r="BA34"/>
  <c r="BA33"/>
  <c r="BA32"/>
  <c r="BA31"/>
  <c r="BA30"/>
  <c r="BA29"/>
  <c r="BA28"/>
  <c r="BA27"/>
  <c r="BA26"/>
  <c r="BA25"/>
  <c r="BA24"/>
  <c r="BA23"/>
  <c r="BA22"/>
  <c r="BA21"/>
  <c r="BA20"/>
  <c r="BA19"/>
  <c r="BA18"/>
  <c r="BA17"/>
  <c r="BA16"/>
  <c r="BA15"/>
  <c r="BA14"/>
  <c r="BA13"/>
  <c r="BA12"/>
  <c r="BA11"/>
  <c r="BA10"/>
  <c r="BA9"/>
  <c r="BA8"/>
  <c r="BA7"/>
  <c r="BA6"/>
  <c r="BA5"/>
  <c r="AZ370"/>
  <c r="AZ185"/>
  <c r="AZ184"/>
  <c r="AZ183"/>
  <c r="AZ182"/>
  <c r="AZ181"/>
  <c r="AZ180"/>
  <c r="AZ179"/>
  <c r="AZ178"/>
  <c r="AZ177"/>
  <c r="AZ176"/>
  <c r="AZ175"/>
  <c r="AZ174"/>
  <c r="AZ173"/>
  <c r="AZ172"/>
  <c r="AZ171"/>
  <c r="AZ170"/>
  <c r="AZ169"/>
  <c r="AZ168"/>
  <c r="AZ167"/>
  <c r="AZ166"/>
  <c r="AZ165"/>
  <c r="AZ164"/>
  <c r="AZ163"/>
  <c r="AZ162"/>
  <c r="AZ161"/>
  <c r="AZ160"/>
  <c r="AZ159"/>
  <c r="AZ158"/>
  <c r="AZ157"/>
  <c r="AZ156"/>
  <c r="AZ155"/>
  <c r="AZ154"/>
  <c r="AZ153"/>
  <c r="AZ152"/>
  <c r="AZ151"/>
  <c r="AZ150"/>
  <c r="AZ149"/>
  <c r="AZ148"/>
  <c r="AZ147"/>
  <c r="AZ146"/>
  <c r="AZ145"/>
  <c r="AZ144"/>
  <c r="AZ143"/>
  <c r="AZ142"/>
  <c r="AZ141"/>
  <c r="AZ140"/>
  <c r="AZ139"/>
  <c r="AZ138"/>
  <c r="AZ137"/>
  <c r="AZ136"/>
  <c r="AZ135"/>
  <c r="AZ134"/>
  <c r="AZ133"/>
  <c r="AZ132"/>
  <c r="AZ131"/>
  <c r="AZ130"/>
  <c r="AZ129"/>
  <c r="AZ128"/>
  <c r="AZ127"/>
  <c r="AZ126"/>
  <c r="AZ125"/>
  <c r="AZ124"/>
  <c r="AZ123"/>
  <c r="AZ122"/>
  <c r="AZ121"/>
  <c r="AZ120"/>
  <c r="AZ119"/>
  <c r="AZ118"/>
  <c r="AZ117"/>
  <c r="AZ116"/>
  <c r="AZ115"/>
  <c r="AZ114"/>
  <c r="AZ113"/>
  <c r="AZ112"/>
  <c r="AZ111"/>
  <c r="AZ110"/>
  <c r="AZ109"/>
  <c r="AZ108"/>
  <c r="AZ107"/>
  <c r="AZ106"/>
  <c r="AZ105"/>
  <c r="AZ104"/>
  <c r="AZ103"/>
  <c r="AZ102"/>
  <c r="AZ101"/>
  <c r="AZ100"/>
  <c r="AZ99"/>
  <c r="AZ98"/>
  <c r="AZ97"/>
  <c r="AZ96"/>
  <c r="AZ95"/>
  <c r="AZ94"/>
  <c r="AZ93"/>
  <c r="AZ92"/>
  <c r="AZ91"/>
  <c r="AZ90"/>
  <c r="AZ89"/>
  <c r="AZ88"/>
  <c r="AZ87"/>
  <c r="AZ86"/>
  <c r="AZ85"/>
  <c r="AZ84"/>
  <c r="AZ83"/>
  <c r="AZ82"/>
  <c r="AZ81"/>
  <c r="AZ80"/>
  <c r="AZ79"/>
  <c r="AZ78"/>
  <c r="AZ77"/>
  <c r="AZ76"/>
  <c r="AZ75"/>
  <c r="AZ74"/>
  <c r="AZ73"/>
  <c r="AZ72"/>
  <c r="AZ71"/>
  <c r="AZ70"/>
  <c r="AZ69"/>
  <c r="AZ68"/>
  <c r="AZ67"/>
  <c r="AZ66"/>
  <c r="AZ65"/>
  <c r="AZ64"/>
  <c r="AZ63"/>
  <c r="AZ62"/>
  <c r="AZ61"/>
  <c r="AZ60"/>
  <c r="AZ59"/>
  <c r="AZ58"/>
  <c r="AZ57"/>
  <c r="AZ56"/>
  <c r="AZ55"/>
  <c r="AZ54"/>
  <c r="AZ53"/>
  <c r="AZ52"/>
  <c r="AZ51"/>
  <c r="AZ50"/>
  <c r="AZ49"/>
  <c r="AZ48"/>
  <c r="AZ47"/>
  <c r="AZ46"/>
  <c r="AZ45"/>
  <c r="AZ44"/>
  <c r="AZ43"/>
  <c r="AZ42"/>
  <c r="AZ41"/>
  <c r="AZ40"/>
  <c r="AZ39"/>
  <c r="AZ38"/>
  <c r="AZ37"/>
  <c r="AZ36"/>
  <c r="AZ35"/>
  <c r="AZ34"/>
  <c r="AZ33"/>
  <c r="AZ32"/>
  <c r="AZ31"/>
  <c r="AZ30"/>
  <c r="AZ29"/>
  <c r="AZ28"/>
  <c r="AZ27"/>
  <c r="AZ26"/>
  <c r="AZ25"/>
  <c r="AZ24"/>
  <c r="AZ23"/>
  <c r="AZ22"/>
  <c r="AZ21"/>
  <c r="AZ20"/>
  <c r="AZ19"/>
  <c r="AZ18"/>
  <c r="AZ17"/>
  <c r="AZ16"/>
  <c r="AZ15"/>
  <c r="AZ14"/>
  <c r="AZ13"/>
  <c r="AZ12"/>
  <c r="AZ11"/>
  <c r="AZ10"/>
  <c r="AZ9"/>
  <c r="AZ8"/>
  <c r="AZ7"/>
  <c r="AZ6"/>
  <c r="AZ5"/>
  <c r="AY370"/>
  <c r="AY185"/>
  <c r="AY184"/>
  <c r="AY183"/>
  <c r="AY182"/>
  <c r="AY181"/>
  <c r="AY180"/>
  <c r="AY179"/>
  <c r="AY178"/>
  <c r="AY177"/>
  <c r="AY176"/>
  <c r="AY175"/>
  <c r="AY174"/>
  <c r="AY173"/>
  <c r="AY172"/>
  <c r="AY171"/>
  <c r="AY170"/>
  <c r="AY169"/>
  <c r="AY168"/>
  <c r="AY167"/>
  <c r="AY166"/>
  <c r="AY165"/>
  <c r="AY164"/>
  <c r="AY163"/>
  <c r="AY162"/>
  <c r="AY161"/>
  <c r="AY160"/>
  <c r="AY159"/>
  <c r="AY158"/>
  <c r="AY157"/>
  <c r="AY156"/>
  <c r="AY155"/>
  <c r="AY154"/>
  <c r="AY153"/>
  <c r="AY152"/>
  <c r="AY151"/>
  <c r="AY150"/>
  <c r="AY149"/>
  <c r="AY148"/>
  <c r="AY147"/>
  <c r="AY146"/>
  <c r="AY145"/>
  <c r="AY144"/>
  <c r="AY143"/>
  <c r="AY142"/>
  <c r="AY141"/>
  <c r="AY140"/>
  <c r="AY139"/>
  <c r="AY138"/>
  <c r="AY137"/>
  <c r="AY136"/>
  <c r="AY135"/>
  <c r="AY134"/>
  <c r="AY133"/>
  <c r="AY132"/>
  <c r="AY131"/>
  <c r="AY130"/>
  <c r="AY129"/>
  <c r="AY128"/>
  <c r="AY127"/>
  <c r="AY126"/>
  <c r="AY125"/>
  <c r="AY124"/>
  <c r="AY123"/>
  <c r="AY122"/>
  <c r="AY121"/>
  <c r="AY120"/>
  <c r="AY119"/>
  <c r="AY118"/>
  <c r="AY117"/>
  <c r="AY116"/>
  <c r="AY115"/>
  <c r="AY114"/>
  <c r="AY113"/>
  <c r="AY112"/>
  <c r="AY111"/>
  <c r="AY110"/>
  <c r="AY109"/>
  <c r="AY108"/>
  <c r="AY107"/>
  <c r="AY106"/>
  <c r="AY105"/>
  <c r="AY104"/>
  <c r="AY103"/>
  <c r="AY102"/>
  <c r="AY101"/>
  <c r="AY100"/>
  <c r="AY99"/>
  <c r="AY98"/>
  <c r="AY97"/>
  <c r="AY96"/>
  <c r="AY95"/>
  <c r="AY94"/>
  <c r="AY93"/>
  <c r="AY92"/>
  <c r="AY91"/>
  <c r="AY90"/>
  <c r="AY89"/>
  <c r="AY88"/>
  <c r="AY87"/>
  <c r="AY86"/>
  <c r="AY85"/>
  <c r="AY84"/>
  <c r="AY83"/>
  <c r="AY82"/>
  <c r="AY81"/>
  <c r="AY80"/>
  <c r="AY79"/>
  <c r="AY78"/>
  <c r="AY77"/>
  <c r="AY76"/>
  <c r="AY75"/>
  <c r="AY74"/>
  <c r="AY73"/>
  <c r="AY72"/>
  <c r="AY71"/>
  <c r="AY70"/>
  <c r="AY69"/>
  <c r="AY68"/>
  <c r="AY67"/>
  <c r="AY66"/>
  <c r="AY65"/>
  <c r="AY64"/>
  <c r="AY63"/>
  <c r="AY62"/>
  <c r="AY61"/>
  <c r="AY60"/>
  <c r="AY59"/>
  <c r="AY58"/>
  <c r="AY57"/>
  <c r="AY56"/>
  <c r="AY55"/>
  <c r="AY54"/>
  <c r="AY53"/>
  <c r="AY52"/>
  <c r="AY51"/>
  <c r="AY50"/>
  <c r="AY49"/>
  <c r="AY48"/>
  <c r="AY47"/>
  <c r="AY46"/>
  <c r="AY45"/>
  <c r="AY44"/>
  <c r="AY43"/>
  <c r="AY42"/>
  <c r="AY41"/>
  <c r="AY40"/>
  <c r="AY39"/>
  <c r="AY38"/>
  <c r="AY37"/>
  <c r="AY36"/>
  <c r="AY35"/>
  <c r="AY34"/>
  <c r="AY33"/>
  <c r="AY32"/>
  <c r="AY31"/>
  <c r="AY30"/>
  <c r="AY29"/>
  <c r="AY28"/>
  <c r="AY27"/>
  <c r="AY26"/>
  <c r="AY25"/>
  <c r="AY24"/>
  <c r="AY23"/>
  <c r="AY22"/>
  <c r="AY21"/>
  <c r="AY20"/>
  <c r="AY19"/>
  <c r="AY18"/>
  <c r="AY17"/>
  <c r="AY16"/>
  <c r="AY15"/>
  <c r="AY14"/>
  <c r="AY13"/>
  <c r="AY12"/>
  <c r="AY11"/>
  <c r="AY10"/>
  <c r="AY9"/>
  <c r="AY8"/>
  <c r="AY7"/>
  <c r="AY6"/>
  <c r="AY5"/>
  <c r="AX370"/>
  <c r="AX185"/>
  <c r="AX184"/>
  <c r="AX183"/>
  <c r="AX182"/>
  <c r="AX181"/>
  <c r="AX180"/>
  <c r="AX179"/>
  <c r="AX178"/>
  <c r="AX177"/>
  <c r="AX176"/>
  <c r="AX175"/>
  <c r="AX174"/>
  <c r="AX173"/>
  <c r="AX172"/>
  <c r="AX171"/>
  <c r="AX170"/>
  <c r="AX169"/>
  <c r="AX168"/>
  <c r="AX167"/>
  <c r="AX166"/>
  <c r="AX165"/>
  <c r="AX164"/>
  <c r="AX163"/>
  <c r="AX162"/>
  <c r="AX161"/>
  <c r="AX160"/>
  <c r="AX159"/>
  <c r="AX158"/>
  <c r="AX157"/>
  <c r="AX156"/>
  <c r="AX155"/>
  <c r="AX154"/>
  <c r="AX153"/>
  <c r="AX152"/>
  <c r="AX151"/>
  <c r="AX150"/>
  <c r="AX149"/>
  <c r="AX148"/>
  <c r="AX147"/>
  <c r="AX146"/>
  <c r="AX145"/>
  <c r="AX144"/>
  <c r="AX143"/>
  <c r="AX142"/>
  <c r="AX141"/>
  <c r="AX140"/>
  <c r="AX139"/>
  <c r="AX138"/>
  <c r="AX137"/>
  <c r="AX136"/>
  <c r="AX135"/>
  <c r="AX134"/>
  <c r="AX133"/>
  <c r="AX132"/>
  <c r="AX131"/>
  <c r="AX130"/>
  <c r="AX129"/>
  <c r="AX128"/>
  <c r="AX127"/>
  <c r="AX126"/>
  <c r="AX125"/>
  <c r="AX124"/>
  <c r="AX123"/>
  <c r="AX122"/>
  <c r="AX121"/>
  <c r="AX120"/>
  <c r="AX119"/>
  <c r="AX118"/>
  <c r="AX117"/>
  <c r="AX116"/>
  <c r="AX115"/>
  <c r="AX114"/>
  <c r="AX113"/>
  <c r="AX112"/>
  <c r="AX111"/>
  <c r="AX110"/>
  <c r="AX109"/>
  <c r="AX108"/>
  <c r="AX107"/>
  <c r="AX106"/>
  <c r="AX105"/>
  <c r="AX104"/>
  <c r="AX103"/>
  <c r="AX102"/>
  <c r="AX101"/>
  <c r="AX100"/>
  <c r="AX99"/>
  <c r="AX98"/>
  <c r="AX97"/>
  <c r="AX96"/>
  <c r="AX95"/>
  <c r="AX94"/>
  <c r="AX93"/>
  <c r="AX92"/>
  <c r="AX91"/>
  <c r="AX90"/>
  <c r="AX89"/>
  <c r="AX88"/>
  <c r="AX87"/>
  <c r="AX86"/>
  <c r="AX85"/>
  <c r="AX84"/>
  <c r="AX83"/>
  <c r="AX82"/>
  <c r="AX81"/>
  <c r="AX80"/>
  <c r="AX79"/>
  <c r="AX78"/>
  <c r="AX77"/>
  <c r="AX76"/>
  <c r="AX75"/>
  <c r="AX74"/>
  <c r="AX73"/>
  <c r="AX72"/>
  <c r="AX71"/>
  <c r="AX70"/>
  <c r="AX69"/>
  <c r="AX68"/>
  <c r="AX67"/>
  <c r="AX66"/>
  <c r="AX65"/>
  <c r="AX64"/>
  <c r="AX63"/>
  <c r="AX62"/>
  <c r="AX61"/>
  <c r="AX60"/>
  <c r="AX59"/>
  <c r="AX58"/>
  <c r="AX57"/>
  <c r="AX56"/>
  <c r="AX55"/>
  <c r="AX54"/>
  <c r="AX53"/>
  <c r="AX52"/>
  <c r="AX51"/>
  <c r="AX50"/>
  <c r="AX49"/>
  <c r="AX48"/>
  <c r="AX47"/>
  <c r="AX46"/>
  <c r="AX45"/>
  <c r="AX44"/>
  <c r="AX43"/>
  <c r="AX42"/>
  <c r="AX41"/>
  <c r="AX40"/>
  <c r="AX39"/>
  <c r="AX38"/>
  <c r="AX37"/>
  <c r="AX36"/>
  <c r="AX35"/>
  <c r="AX34"/>
  <c r="AX33"/>
  <c r="AX32"/>
  <c r="AX31"/>
  <c r="AX30"/>
  <c r="AX29"/>
  <c r="AX28"/>
  <c r="AX27"/>
  <c r="AX26"/>
  <c r="AX25"/>
  <c r="AX24"/>
  <c r="AX23"/>
  <c r="AX22"/>
  <c r="AX21"/>
  <c r="AX20"/>
  <c r="AX19"/>
  <c r="AX18"/>
  <c r="AX17"/>
  <c r="AX16"/>
  <c r="AX15"/>
  <c r="AX14"/>
  <c r="AX13"/>
  <c r="AX12"/>
  <c r="AX11"/>
  <c r="AX10"/>
  <c r="AX9"/>
  <c r="AX8"/>
  <c r="AX7"/>
  <c r="AX6"/>
  <c r="AX5"/>
  <c r="AW370"/>
  <c r="AW185"/>
  <c r="AW184"/>
  <c r="AW183"/>
  <c r="AW182"/>
  <c r="AW181"/>
  <c r="AW180"/>
  <c r="AW179"/>
  <c r="AW178"/>
  <c r="AW177"/>
  <c r="AW176"/>
  <c r="AW175"/>
  <c r="AW174"/>
  <c r="AW173"/>
  <c r="AW172"/>
  <c r="AW171"/>
  <c r="AW170"/>
  <c r="AW169"/>
  <c r="AW168"/>
  <c r="AW167"/>
  <c r="AW166"/>
  <c r="AW165"/>
  <c r="AW164"/>
  <c r="AW163"/>
  <c r="AW162"/>
  <c r="AW161"/>
  <c r="AW160"/>
  <c r="AW159"/>
  <c r="AW158"/>
  <c r="AW157"/>
  <c r="AW156"/>
  <c r="AW155"/>
  <c r="AW154"/>
  <c r="AW153"/>
  <c r="AW152"/>
  <c r="AW151"/>
  <c r="AW150"/>
  <c r="AW149"/>
  <c r="AW148"/>
  <c r="AW147"/>
  <c r="AW146"/>
  <c r="AW145"/>
  <c r="AW144"/>
  <c r="AW143"/>
  <c r="AW142"/>
  <c r="AW141"/>
  <c r="AW140"/>
  <c r="AW139"/>
  <c r="AW138"/>
  <c r="AW137"/>
  <c r="AW136"/>
  <c r="AW135"/>
  <c r="AW134"/>
  <c r="AW133"/>
  <c r="AW132"/>
  <c r="AW131"/>
  <c r="AW130"/>
  <c r="AW129"/>
  <c r="AW128"/>
  <c r="AW127"/>
  <c r="AW126"/>
  <c r="AW125"/>
  <c r="AW124"/>
  <c r="AW123"/>
  <c r="AW122"/>
  <c r="AW121"/>
  <c r="AW120"/>
  <c r="AW119"/>
  <c r="AW118"/>
  <c r="AW117"/>
  <c r="AW116"/>
  <c r="AW115"/>
  <c r="AW114"/>
  <c r="AW113"/>
  <c r="AW112"/>
  <c r="AW111"/>
  <c r="AW110"/>
  <c r="AW109"/>
  <c r="AW108"/>
  <c r="AW107"/>
  <c r="AW106"/>
  <c r="AW105"/>
  <c r="AW104"/>
  <c r="AW103"/>
  <c r="AW102"/>
  <c r="AW101"/>
  <c r="AW100"/>
  <c r="AW99"/>
  <c r="AW98"/>
  <c r="AW97"/>
  <c r="AW96"/>
  <c r="AW95"/>
  <c r="AW94"/>
  <c r="AW93"/>
  <c r="AW92"/>
  <c r="AW91"/>
  <c r="AW90"/>
  <c r="AW89"/>
  <c r="AW88"/>
  <c r="AW87"/>
  <c r="AW86"/>
  <c r="AW85"/>
  <c r="AW84"/>
  <c r="AW83"/>
  <c r="AW82"/>
  <c r="AW81"/>
  <c r="AW80"/>
  <c r="AW79"/>
  <c r="AW78"/>
  <c r="AW77"/>
  <c r="AW76"/>
  <c r="AW75"/>
  <c r="AW74"/>
  <c r="AW73"/>
  <c r="AW72"/>
  <c r="AW71"/>
  <c r="AW70"/>
  <c r="AW69"/>
  <c r="AW68"/>
  <c r="AW67"/>
  <c r="AW66"/>
  <c r="AW65"/>
  <c r="AW64"/>
  <c r="AW63"/>
  <c r="AW62"/>
  <c r="AW61"/>
  <c r="AW60"/>
  <c r="AW59"/>
  <c r="AW58"/>
  <c r="AW57"/>
  <c r="AW56"/>
  <c r="AW55"/>
  <c r="AW54"/>
  <c r="AW53"/>
  <c r="AW52"/>
  <c r="AW51"/>
  <c r="AW50"/>
  <c r="AW49"/>
  <c r="AW48"/>
  <c r="AW47"/>
  <c r="AW46"/>
  <c r="AW45"/>
  <c r="AW44"/>
  <c r="AW43"/>
  <c r="AW42"/>
  <c r="AW41"/>
  <c r="AW40"/>
  <c r="AW39"/>
  <c r="AW38"/>
  <c r="AW37"/>
  <c r="AW36"/>
  <c r="AW35"/>
  <c r="AW34"/>
  <c r="AW33"/>
  <c r="AW32"/>
  <c r="AW31"/>
  <c r="AW30"/>
  <c r="AW29"/>
  <c r="AW28"/>
  <c r="AW27"/>
  <c r="AW26"/>
  <c r="AW25"/>
  <c r="AW24"/>
  <c r="AW23"/>
  <c r="AW22"/>
  <c r="AW21"/>
  <c r="AW20"/>
  <c r="AW19"/>
  <c r="AW18"/>
  <c r="AW17"/>
  <c r="AW16"/>
  <c r="AW15"/>
  <c r="AW14"/>
  <c r="AW13"/>
  <c r="AW12"/>
  <c r="AW11"/>
  <c r="AW10"/>
  <c r="AW9"/>
  <c r="AW8"/>
  <c r="AW7"/>
  <c r="AW6"/>
  <c r="AW5"/>
  <c r="AV370"/>
  <c r="AV185"/>
  <c r="AV184"/>
  <c r="AV183"/>
  <c r="AV182"/>
  <c r="AV181"/>
  <c r="AV180"/>
  <c r="AV179"/>
  <c r="AV178"/>
  <c r="AV177"/>
  <c r="AV176"/>
  <c r="AV175"/>
  <c r="AV174"/>
  <c r="AV173"/>
  <c r="AV172"/>
  <c r="AV171"/>
  <c r="AV170"/>
  <c r="AV169"/>
  <c r="AV168"/>
  <c r="AV167"/>
  <c r="AV166"/>
  <c r="AV165"/>
  <c r="AV164"/>
  <c r="AV163"/>
  <c r="AV162"/>
  <c r="AV161"/>
  <c r="AV160"/>
  <c r="AV159"/>
  <c r="AV158"/>
  <c r="AV157"/>
  <c r="AV156"/>
  <c r="AV155"/>
  <c r="AV154"/>
  <c r="AV153"/>
  <c r="AV152"/>
  <c r="AV151"/>
  <c r="AV150"/>
  <c r="AV149"/>
  <c r="AV148"/>
  <c r="AV147"/>
  <c r="AV146"/>
  <c r="AV145"/>
  <c r="AV144"/>
  <c r="AV143"/>
  <c r="AV142"/>
  <c r="AV141"/>
  <c r="AV140"/>
  <c r="AV139"/>
  <c r="AV138"/>
  <c r="AV137"/>
  <c r="AV136"/>
  <c r="AV135"/>
  <c r="AV134"/>
  <c r="AV133"/>
  <c r="AV132"/>
  <c r="AV131"/>
  <c r="AV130"/>
  <c r="AV129"/>
  <c r="AV128"/>
  <c r="AV127"/>
  <c r="AV126"/>
  <c r="AV125"/>
  <c r="AV124"/>
  <c r="AV123"/>
  <c r="AV122"/>
  <c r="AV121"/>
  <c r="AV120"/>
  <c r="AV119"/>
  <c r="AV118"/>
  <c r="AV117"/>
  <c r="AV116"/>
  <c r="AV115"/>
  <c r="AV114"/>
  <c r="AV113"/>
  <c r="AV112"/>
  <c r="AV111"/>
  <c r="AV110"/>
  <c r="AV109"/>
  <c r="AV108"/>
  <c r="AV107"/>
  <c r="AV106"/>
  <c r="AV105"/>
  <c r="AV104"/>
  <c r="AV103"/>
  <c r="AV102"/>
  <c r="AV101"/>
  <c r="AV100"/>
  <c r="AV99"/>
  <c r="AV98"/>
  <c r="AV97"/>
  <c r="AV96"/>
  <c r="AV95"/>
  <c r="AV94"/>
  <c r="AV93"/>
  <c r="AV92"/>
  <c r="AV91"/>
  <c r="AV90"/>
  <c r="AV89"/>
  <c r="AV88"/>
  <c r="AV87"/>
  <c r="AV86"/>
  <c r="AV85"/>
  <c r="AV84"/>
  <c r="AV83"/>
  <c r="AV82"/>
  <c r="AV81"/>
  <c r="AV80"/>
  <c r="AV79"/>
  <c r="AV78"/>
  <c r="AV77"/>
  <c r="AV76"/>
  <c r="AV75"/>
  <c r="AV74"/>
  <c r="AV73"/>
  <c r="AV72"/>
  <c r="AV71"/>
  <c r="AV70"/>
  <c r="AV69"/>
  <c r="AV68"/>
  <c r="AV67"/>
  <c r="AV66"/>
  <c r="AV65"/>
  <c r="AV64"/>
  <c r="AV63"/>
  <c r="AV62"/>
  <c r="AV61"/>
  <c r="AV60"/>
  <c r="AV59"/>
  <c r="AV58"/>
  <c r="AV57"/>
  <c r="AV56"/>
  <c r="AV55"/>
  <c r="AV54"/>
  <c r="AV53"/>
  <c r="AV52"/>
  <c r="AV51"/>
  <c r="AV50"/>
  <c r="AV49"/>
  <c r="AV48"/>
  <c r="AV47"/>
  <c r="AV46"/>
  <c r="AV45"/>
  <c r="AV44"/>
  <c r="AV43"/>
  <c r="AV42"/>
  <c r="AV41"/>
  <c r="AV40"/>
  <c r="AV39"/>
  <c r="AV38"/>
  <c r="AV37"/>
  <c r="AV36"/>
  <c r="AV35"/>
  <c r="AV34"/>
  <c r="AV33"/>
  <c r="AV32"/>
  <c r="AV31"/>
  <c r="AV30"/>
  <c r="AV29"/>
  <c r="AV28"/>
  <c r="AV27"/>
  <c r="AV26"/>
  <c r="AV25"/>
  <c r="AV24"/>
  <c r="AV23"/>
  <c r="AV22"/>
  <c r="AV21"/>
  <c r="AV20"/>
  <c r="AV19"/>
  <c r="AV18"/>
  <c r="AV17"/>
  <c r="AV16"/>
  <c r="AV15"/>
  <c r="AV14"/>
  <c r="AV13"/>
  <c r="AV12"/>
  <c r="AV11"/>
  <c r="AV10"/>
  <c r="AV9"/>
  <c r="AV8"/>
  <c r="AV7"/>
  <c r="AV6"/>
  <c r="AV5"/>
  <c r="AU370"/>
  <c r="AU185"/>
  <c r="AU184"/>
  <c r="AU183"/>
  <c r="AU182"/>
  <c r="AU181"/>
  <c r="AU180"/>
  <c r="AU179"/>
  <c r="AU178"/>
  <c r="AU177"/>
  <c r="AU176"/>
  <c r="AU175"/>
  <c r="AU174"/>
  <c r="AU173"/>
  <c r="AU172"/>
  <c r="AU171"/>
  <c r="AU170"/>
  <c r="AU169"/>
  <c r="AU168"/>
  <c r="AU167"/>
  <c r="AU166"/>
  <c r="AU165"/>
  <c r="AU164"/>
  <c r="AU163"/>
  <c r="AU162"/>
  <c r="AU161"/>
  <c r="AU160"/>
  <c r="AU159"/>
  <c r="AU158"/>
  <c r="AU157"/>
  <c r="AU156"/>
  <c r="AU155"/>
  <c r="AU154"/>
  <c r="AU153"/>
  <c r="AU152"/>
  <c r="AU151"/>
  <c r="AU150"/>
  <c r="AU149"/>
  <c r="AU148"/>
  <c r="AU147"/>
  <c r="AU146"/>
  <c r="AU145"/>
  <c r="AU144"/>
  <c r="AU143"/>
  <c r="AU142"/>
  <c r="AU141"/>
  <c r="AU140"/>
  <c r="AU139"/>
  <c r="AU138"/>
  <c r="AU137"/>
  <c r="AU136"/>
  <c r="AU135"/>
  <c r="AU134"/>
  <c r="AU133"/>
  <c r="AU132"/>
  <c r="AU131"/>
  <c r="AU130"/>
  <c r="AU129"/>
  <c r="AU128"/>
  <c r="AU127"/>
  <c r="AU126"/>
  <c r="AU125"/>
  <c r="AU124"/>
  <c r="AU123"/>
  <c r="AU122"/>
  <c r="AU121"/>
  <c r="AU120"/>
  <c r="AU119"/>
  <c r="AU118"/>
  <c r="AU117"/>
  <c r="AU116"/>
  <c r="AU115"/>
  <c r="AU114"/>
  <c r="AU113"/>
  <c r="AU112"/>
  <c r="AU111"/>
  <c r="AU110"/>
  <c r="AU109"/>
  <c r="AU108"/>
  <c r="AU107"/>
  <c r="AU106"/>
  <c r="AU105"/>
  <c r="AU104"/>
  <c r="AU103"/>
  <c r="AU102"/>
  <c r="AU101"/>
  <c r="AU100"/>
  <c r="AU99"/>
  <c r="AU98"/>
  <c r="AU97"/>
  <c r="AU96"/>
  <c r="AU95"/>
  <c r="AU94"/>
  <c r="AU93"/>
  <c r="AU92"/>
  <c r="AU91"/>
  <c r="AU90"/>
  <c r="AU89"/>
  <c r="AU88"/>
  <c r="AU87"/>
  <c r="AU86"/>
  <c r="AU85"/>
  <c r="AU84"/>
  <c r="AU83"/>
  <c r="AU82"/>
  <c r="AU81"/>
  <c r="AU80"/>
  <c r="AU79"/>
  <c r="AU78"/>
  <c r="AU77"/>
  <c r="AU76"/>
  <c r="AU75"/>
  <c r="AU74"/>
  <c r="AU73"/>
  <c r="AU72"/>
  <c r="AU71"/>
  <c r="AU70"/>
  <c r="AU69"/>
  <c r="AU68"/>
  <c r="AU67"/>
  <c r="AU66"/>
  <c r="AU65"/>
  <c r="AU64"/>
  <c r="AU63"/>
  <c r="AU62"/>
  <c r="AU61"/>
  <c r="AU60"/>
  <c r="AU59"/>
  <c r="AU58"/>
  <c r="AU57"/>
  <c r="AU56"/>
  <c r="AU55"/>
  <c r="AU54"/>
  <c r="AU53"/>
  <c r="AU52"/>
  <c r="AU51"/>
  <c r="AU50"/>
  <c r="AU49"/>
  <c r="AU48"/>
  <c r="AU47"/>
  <c r="AU46"/>
  <c r="AU45"/>
  <c r="AU44"/>
  <c r="AU43"/>
  <c r="AU42"/>
  <c r="AU41"/>
  <c r="AU40"/>
  <c r="AU39"/>
  <c r="AU38"/>
  <c r="AU37"/>
  <c r="AU36"/>
  <c r="AU35"/>
  <c r="AU34"/>
  <c r="AU33"/>
  <c r="AU32"/>
  <c r="AU31"/>
  <c r="AU30"/>
  <c r="AU29"/>
  <c r="AU28"/>
  <c r="AU27"/>
  <c r="AU26"/>
  <c r="AU25"/>
  <c r="AU24"/>
  <c r="AU23"/>
  <c r="AU22"/>
  <c r="AU21"/>
  <c r="AU20"/>
  <c r="AU19"/>
  <c r="AU18"/>
  <c r="AU17"/>
  <c r="AU16"/>
  <c r="AU15"/>
  <c r="AU14"/>
  <c r="AU13"/>
  <c r="AU12"/>
  <c r="AU11"/>
  <c r="AU10"/>
  <c r="AU9"/>
  <c r="AU8"/>
  <c r="AU7"/>
  <c r="AU6"/>
  <c r="AU5"/>
  <c r="AT370"/>
  <c r="AT185"/>
  <c r="AT184"/>
  <c r="AT183"/>
  <c r="AT182"/>
  <c r="AT181"/>
  <c r="AT180"/>
  <c r="AT179"/>
  <c r="AT178"/>
  <c r="AT177"/>
  <c r="AT176"/>
  <c r="AT175"/>
  <c r="AT174"/>
  <c r="AT173"/>
  <c r="AT172"/>
  <c r="AT171"/>
  <c r="AT170"/>
  <c r="AT169"/>
  <c r="AT168"/>
  <c r="AT167"/>
  <c r="AT166"/>
  <c r="AT165"/>
  <c r="AT164"/>
  <c r="AT163"/>
  <c r="AT162"/>
  <c r="AT161"/>
  <c r="AT160"/>
  <c r="AT159"/>
  <c r="AT158"/>
  <c r="AT157"/>
  <c r="AT156"/>
  <c r="AT155"/>
  <c r="AT154"/>
  <c r="AT153"/>
  <c r="AT152"/>
  <c r="AT151"/>
  <c r="AT150"/>
  <c r="AT149"/>
  <c r="AT148"/>
  <c r="AT147"/>
  <c r="AT146"/>
  <c r="AT145"/>
  <c r="AT144"/>
  <c r="AT143"/>
  <c r="AT142"/>
  <c r="AT141"/>
  <c r="AT140"/>
  <c r="AT139"/>
  <c r="AT138"/>
  <c r="AT137"/>
  <c r="AT136"/>
  <c r="AT135"/>
  <c r="AT134"/>
  <c r="AT133"/>
  <c r="AT132"/>
  <c r="AT131"/>
  <c r="AT130"/>
  <c r="AT129"/>
  <c r="AT128"/>
  <c r="AT127"/>
  <c r="AT126"/>
  <c r="AT125"/>
  <c r="AT124"/>
  <c r="AT123"/>
  <c r="AT122"/>
  <c r="AT121"/>
  <c r="AT120"/>
  <c r="AT119"/>
  <c r="AT118"/>
  <c r="AT117"/>
  <c r="AT116"/>
  <c r="AT115"/>
  <c r="AT114"/>
  <c r="AT113"/>
  <c r="AT112"/>
  <c r="AT111"/>
  <c r="AT110"/>
  <c r="AT109"/>
  <c r="AT108"/>
  <c r="AT107"/>
  <c r="AT106"/>
  <c r="AT105"/>
  <c r="AT104"/>
  <c r="AT103"/>
  <c r="AT102"/>
  <c r="AT101"/>
  <c r="AT100"/>
  <c r="AT99"/>
  <c r="AT98"/>
  <c r="AT97"/>
  <c r="AT96"/>
  <c r="AT95"/>
  <c r="AT94"/>
  <c r="AT93"/>
  <c r="AT92"/>
  <c r="AT91"/>
  <c r="AT90"/>
  <c r="AT89"/>
  <c r="AT88"/>
  <c r="AT87"/>
  <c r="AT86"/>
  <c r="AT85"/>
  <c r="AT84"/>
  <c r="AT83"/>
  <c r="AT82"/>
  <c r="AT81"/>
  <c r="AT80"/>
  <c r="AT79"/>
  <c r="AT78"/>
  <c r="AT77"/>
  <c r="AT76"/>
  <c r="AT75"/>
  <c r="AT74"/>
  <c r="AT73"/>
  <c r="AT72"/>
  <c r="AT71"/>
  <c r="AT70"/>
  <c r="AT69"/>
  <c r="AT68"/>
  <c r="AT67"/>
  <c r="AT66"/>
  <c r="AT65"/>
  <c r="AT64"/>
  <c r="AT63"/>
  <c r="AT62"/>
  <c r="AT61"/>
  <c r="AT60"/>
  <c r="AT59"/>
  <c r="AT58"/>
  <c r="AT57"/>
  <c r="AT56"/>
  <c r="AT55"/>
  <c r="AT54"/>
  <c r="AT53"/>
  <c r="AT52"/>
  <c r="AT51"/>
  <c r="AT50"/>
  <c r="AT49"/>
  <c r="AT48"/>
  <c r="AT47"/>
  <c r="AT46"/>
  <c r="AT45"/>
  <c r="AT44"/>
  <c r="AT43"/>
  <c r="AT42"/>
  <c r="AT41"/>
  <c r="AT40"/>
  <c r="AT39"/>
  <c r="AT38"/>
  <c r="AT37"/>
  <c r="AT36"/>
  <c r="AT35"/>
  <c r="AT34"/>
  <c r="AT33"/>
  <c r="AT32"/>
  <c r="AT31"/>
  <c r="AT30"/>
  <c r="AT29"/>
  <c r="AT28"/>
  <c r="AT27"/>
  <c r="AT26"/>
  <c r="AT25"/>
  <c r="AT24"/>
  <c r="AT23"/>
  <c r="AT22"/>
  <c r="AT21"/>
  <c r="AT20"/>
  <c r="AT19"/>
  <c r="AT18"/>
  <c r="AT17"/>
  <c r="AT16"/>
  <c r="AT15"/>
  <c r="AT14"/>
  <c r="AT13"/>
  <c r="AT12"/>
  <c r="AT11"/>
  <c r="AT10"/>
  <c r="AT9"/>
  <c r="AT8"/>
  <c r="AT7"/>
  <c r="AT6"/>
  <c r="AT5"/>
  <c r="AS370"/>
  <c r="AS185"/>
  <c r="AS184"/>
  <c r="AS183"/>
  <c r="AS182"/>
  <c r="AS181"/>
  <c r="AS180"/>
  <c r="AS179"/>
  <c r="AS178"/>
  <c r="AS177"/>
  <c r="AS176"/>
  <c r="AS175"/>
  <c r="AS174"/>
  <c r="AS173"/>
  <c r="AS172"/>
  <c r="AS171"/>
  <c r="AS170"/>
  <c r="AS169"/>
  <c r="AS168"/>
  <c r="AS167"/>
  <c r="AS166"/>
  <c r="AS165"/>
  <c r="AS164"/>
  <c r="AS163"/>
  <c r="AS162"/>
  <c r="AS161"/>
  <c r="AS160"/>
  <c r="AS159"/>
  <c r="AS158"/>
  <c r="AS157"/>
  <c r="AS156"/>
  <c r="AS155"/>
  <c r="AS154"/>
  <c r="AS153"/>
  <c r="AS152"/>
  <c r="AS151"/>
  <c r="AS150"/>
  <c r="AS149"/>
  <c r="AS148"/>
  <c r="AS147"/>
  <c r="AS146"/>
  <c r="AS145"/>
  <c r="AS144"/>
  <c r="AS143"/>
  <c r="AS142"/>
  <c r="AS141"/>
  <c r="AS140"/>
  <c r="AS139"/>
  <c r="AS138"/>
  <c r="AS137"/>
  <c r="AS136"/>
  <c r="AS135"/>
  <c r="AS134"/>
  <c r="AS133"/>
  <c r="AS132"/>
  <c r="AS131"/>
  <c r="AS130"/>
  <c r="AS129"/>
  <c r="AS128"/>
  <c r="AS127"/>
  <c r="AS126"/>
  <c r="AS125"/>
  <c r="AS124"/>
  <c r="AS123"/>
  <c r="AS122"/>
  <c r="AS121"/>
  <c r="AS120"/>
  <c r="AS119"/>
  <c r="AS118"/>
  <c r="AS117"/>
  <c r="AS116"/>
  <c r="AS115"/>
  <c r="AS114"/>
  <c r="AS113"/>
  <c r="AS112"/>
  <c r="AS111"/>
  <c r="AS110"/>
  <c r="AS109"/>
  <c r="AS108"/>
  <c r="AS107"/>
  <c r="AS106"/>
  <c r="AS105"/>
  <c r="AS104"/>
  <c r="AS103"/>
  <c r="AS102"/>
  <c r="AS101"/>
  <c r="AS100"/>
  <c r="AS99"/>
  <c r="AS98"/>
  <c r="AS97"/>
  <c r="AS96"/>
  <c r="AS95"/>
  <c r="AS94"/>
  <c r="AS93"/>
  <c r="AS92"/>
  <c r="AS91"/>
  <c r="AS90"/>
  <c r="AS89"/>
  <c r="AS88"/>
  <c r="AS87"/>
  <c r="AS86"/>
  <c r="AS85"/>
  <c r="AS84"/>
  <c r="AS83"/>
  <c r="AS82"/>
  <c r="AS81"/>
  <c r="AS80"/>
  <c r="AS79"/>
  <c r="AS78"/>
  <c r="AS77"/>
  <c r="AS76"/>
  <c r="AS75"/>
  <c r="AS74"/>
  <c r="AS73"/>
  <c r="AS72"/>
  <c r="AS71"/>
  <c r="AS70"/>
  <c r="AS69"/>
  <c r="AS68"/>
  <c r="AS67"/>
  <c r="AS66"/>
  <c r="AS65"/>
  <c r="AS64"/>
  <c r="AS63"/>
  <c r="AS62"/>
  <c r="AS61"/>
  <c r="AS60"/>
  <c r="AS59"/>
  <c r="AS58"/>
  <c r="AS57"/>
  <c r="AS56"/>
  <c r="AS55"/>
  <c r="AS54"/>
  <c r="AS53"/>
  <c r="AS52"/>
  <c r="AS51"/>
  <c r="AS50"/>
  <c r="AS49"/>
  <c r="AS48"/>
  <c r="AS47"/>
  <c r="AS46"/>
  <c r="AS45"/>
  <c r="AS44"/>
  <c r="AS43"/>
  <c r="AS42"/>
  <c r="AS41"/>
  <c r="AS40"/>
  <c r="AS39"/>
  <c r="AS38"/>
  <c r="AS37"/>
  <c r="AS36"/>
  <c r="AS35"/>
  <c r="AS34"/>
  <c r="AS33"/>
  <c r="AS32"/>
  <c r="AS31"/>
  <c r="AS30"/>
  <c r="AS29"/>
  <c r="AS28"/>
  <c r="AS27"/>
  <c r="AS26"/>
  <c r="AS25"/>
  <c r="AS24"/>
  <c r="AS23"/>
  <c r="AS22"/>
  <c r="AS21"/>
  <c r="AS20"/>
  <c r="AS19"/>
  <c r="AS18"/>
  <c r="AS17"/>
  <c r="AS16"/>
  <c r="AS15"/>
  <c r="AS14"/>
  <c r="AS13"/>
  <c r="AS12"/>
  <c r="AS11"/>
  <c r="AS10"/>
  <c r="AS9"/>
  <c r="AS8"/>
  <c r="AS7"/>
  <c r="AS6"/>
  <c r="AS5"/>
  <c r="AR370"/>
  <c r="AR185"/>
  <c r="AR184"/>
  <c r="AR183"/>
  <c r="AR182"/>
  <c r="AR181"/>
  <c r="AR180"/>
  <c r="AR179"/>
  <c r="AR178"/>
  <c r="AR177"/>
  <c r="AR176"/>
  <c r="AR175"/>
  <c r="AR174"/>
  <c r="AR173"/>
  <c r="AR172"/>
  <c r="AR171"/>
  <c r="AR170"/>
  <c r="AR169"/>
  <c r="AR168"/>
  <c r="AR167"/>
  <c r="AR166"/>
  <c r="AR165"/>
  <c r="AR164"/>
  <c r="AR163"/>
  <c r="AR162"/>
  <c r="AR161"/>
  <c r="AR160"/>
  <c r="AR159"/>
  <c r="AR158"/>
  <c r="AR157"/>
  <c r="AR156"/>
  <c r="AR155"/>
  <c r="AR154"/>
  <c r="AR153"/>
  <c r="AR152"/>
  <c r="AR151"/>
  <c r="AR150"/>
  <c r="AR149"/>
  <c r="AR148"/>
  <c r="AR147"/>
  <c r="AR146"/>
  <c r="AR145"/>
  <c r="AR144"/>
  <c r="AR143"/>
  <c r="AR142"/>
  <c r="AR141"/>
  <c r="AR140"/>
  <c r="AR139"/>
  <c r="AR138"/>
  <c r="AR137"/>
  <c r="AR136"/>
  <c r="AR135"/>
  <c r="AR134"/>
  <c r="AR133"/>
  <c r="AR132"/>
  <c r="AR131"/>
  <c r="AR130"/>
  <c r="AR129"/>
  <c r="AR128"/>
  <c r="AR127"/>
  <c r="AR126"/>
  <c r="AR125"/>
  <c r="AR124"/>
  <c r="AR123"/>
  <c r="AR122"/>
  <c r="AR121"/>
  <c r="AR120"/>
  <c r="AR119"/>
  <c r="AR118"/>
  <c r="AR117"/>
  <c r="AR116"/>
  <c r="AR115"/>
  <c r="AR114"/>
  <c r="AR113"/>
  <c r="AR112"/>
  <c r="AR111"/>
  <c r="AR110"/>
  <c r="AR109"/>
  <c r="AR108"/>
  <c r="AR107"/>
  <c r="AR106"/>
  <c r="AR105"/>
  <c r="AR104"/>
  <c r="AR103"/>
  <c r="AR102"/>
  <c r="AR101"/>
  <c r="AR100"/>
  <c r="AR99"/>
  <c r="AR98"/>
  <c r="AR97"/>
  <c r="AR96"/>
  <c r="AR95"/>
  <c r="AR94"/>
  <c r="AR93"/>
  <c r="AR92"/>
  <c r="AR91"/>
  <c r="AR90"/>
  <c r="AR89"/>
  <c r="AR88"/>
  <c r="AR87"/>
  <c r="AR86"/>
  <c r="AR85"/>
  <c r="AR84"/>
  <c r="AR83"/>
  <c r="AR82"/>
  <c r="AR81"/>
  <c r="AR80"/>
  <c r="AR79"/>
  <c r="AR78"/>
  <c r="AR77"/>
  <c r="AR76"/>
  <c r="AR75"/>
  <c r="AR74"/>
  <c r="AR73"/>
  <c r="AR72"/>
  <c r="AR71"/>
  <c r="AR70"/>
  <c r="AR69"/>
  <c r="AR68"/>
  <c r="AR67"/>
  <c r="AR66"/>
  <c r="AR65"/>
  <c r="AR64"/>
  <c r="AR63"/>
  <c r="AR62"/>
  <c r="AR61"/>
  <c r="AR60"/>
  <c r="AR59"/>
  <c r="AR58"/>
  <c r="AR57"/>
  <c r="AR56"/>
  <c r="AR55"/>
  <c r="AR54"/>
  <c r="AR53"/>
  <c r="AR52"/>
  <c r="AR51"/>
  <c r="AR50"/>
  <c r="AR49"/>
  <c r="AR48"/>
  <c r="AR47"/>
  <c r="AR46"/>
  <c r="AR45"/>
  <c r="AR44"/>
  <c r="AR43"/>
  <c r="AR42"/>
  <c r="AR41"/>
  <c r="AR40"/>
  <c r="AR39"/>
  <c r="AR38"/>
  <c r="AR37"/>
  <c r="AR36"/>
  <c r="AR35"/>
  <c r="AR34"/>
  <c r="AR33"/>
  <c r="AR32"/>
  <c r="AR31"/>
  <c r="AR30"/>
  <c r="AR29"/>
  <c r="AR28"/>
  <c r="AR27"/>
  <c r="AR26"/>
  <c r="AR25"/>
  <c r="AR24"/>
  <c r="AR23"/>
  <c r="AR22"/>
  <c r="AR21"/>
  <c r="AR20"/>
  <c r="AR19"/>
  <c r="AR18"/>
  <c r="AR17"/>
  <c r="AR16"/>
  <c r="AR15"/>
  <c r="AR14"/>
  <c r="AR13"/>
  <c r="AR12"/>
  <c r="AR11"/>
  <c r="AR10"/>
  <c r="AR9"/>
  <c r="AR8"/>
  <c r="AR7"/>
  <c r="AR6"/>
  <c r="AR5"/>
  <c r="AQ370"/>
  <c r="AQ185"/>
  <c r="AQ184"/>
  <c r="AQ183"/>
  <c r="AQ182"/>
  <c r="AQ181"/>
  <c r="AQ180"/>
  <c r="AQ179"/>
  <c r="AQ178"/>
  <c r="AQ177"/>
  <c r="AQ176"/>
  <c r="AQ175"/>
  <c r="AQ174"/>
  <c r="AQ173"/>
  <c r="AQ172"/>
  <c r="AQ171"/>
  <c r="AQ170"/>
  <c r="AQ169"/>
  <c r="AQ168"/>
  <c r="AQ167"/>
  <c r="AQ166"/>
  <c r="AQ165"/>
  <c r="AQ164"/>
  <c r="AQ163"/>
  <c r="AQ162"/>
  <c r="AQ161"/>
  <c r="AQ160"/>
  <c r="AQ159"/>
  <c r="AQ158"/>
  <c r="AQ157"/>
  <c r="AQ156"/>
  <c r="AQ155"/>
  <c r="AQ154"/>
  <c r="AQ153"/>
  <c r="AQ152"/>
  <c r="AQ151"/>
  <c r="AQ150"/>
  <c r="AQ149"/>
  <c r="AQ148"/>
  <c r="AQ147"/>
  <c r="AQ146"/>
  <c r="AQ145"/>
  <c r="AQ144"/>
  <c r="AQ143"/>
  <c r="AQ142"/>
  <c r="AQ141"/>
  <c r="AQ140"/>
  <c r="AQ139"/>
  <c r="AQ138"/>
  <c r="AQ137"/>
  <c r="AQ136"/>
  <c r="AQ135"/>
  <c r="AQ134"/>
  <c r="AQ133"/>
  <c r="AQ132"/>
  <c r="AQ131"/>
  <c r="AQ130"/>
  <c r="AQ129"/>
  <c r="AQ128"/>
  <c r="AQ127"/>
  <c r="AQ126"/>
  <c r="AQ125"/>
  <c r="AQ124"/>
  <c r="AQ123"/>
  <c r="AQ122"/>
  <c r="AQ121"/>
  <c r="AQ120"/>
  <c r="AQ119"/>
  <c r="AQ118"/>
  <c r="AQ117"/>
  <c r="AQ116"/>
  <c r="AQ115"/>
  <c r="AQ114"/>
  <c r="AQ113"/>
  <c r="AQ112"/>
  <c r="AQ111"/>
  <c r="AQ110"/>
  <c r="AQ109"/>
  <c r="AQ108"/>
  <c r="AQ107"/>
  <c r="AQ106"/>
  <c r="AQ105"/>
  <c r="AQ104"/>
  <c r="AQ103"/>
  <c r="AQ102"/>
  <c r="AQ101"/>
  <c r="AQ100"/>
  <c r="AQ99"/>
  <c r="AQ98"/>
  <c r="AQ97"/>
  <c r="AQ96"/>
  <c r="AQ95"/>
  <c r="AQ94"/>
  <c r="AQ93"/>
  <c r="AQ92"/>
  <c r="AQ91"/>
  <c r="AQ90"/>
  <c r="AQ89"/>
  <c r="AQ88"/>
  <c r="AQ87"/>
  <c r="AQ86"/>
  <c r="AQ85"/>
  <c r="AQ84"/>
  <c r="AQ83"/>
  <c r="AQ82"/>
  <c r="AQ81"/>
  <c r="AQ80"/>
  <c r="AQ79"/>
  <c r="AQ78"/>
  <c r="AQ77"/>
  <c r="AQ76"/>
  <c r="AQ75"/>
  <c r="AQ74"/>
  <c r="AQ73"/>
  <c r="AQ72"/>
  <c r="AQ71"/>
  <c r="AQ70"/>
  <c r="AQ69"/>
  <c r="AQ68"/>
  <c r="AQ67"/>
  <c r="AQ66"/>
  <c r="AQ65"/>
  <c r="AQ64"/>
  <c r="AQ63"/>
  <c r="AQ62"/>
  <c r="AQ61"/>
  <c r="AQ60"/>
  <c r="AQ59"/>
  <c r="AQ58"/>
  <c r="AQ57"/>
  <c r="AQ56"/>
  <c r="AQ55"/>
  <c r="AQ54"/>
  <c r="AQ53"/>
  <c r="AQ52"/>
  <c r="AQ51"/>
  <c r="AQ50"/>
  <c r="AQ49"/>
  <c r="AQ48"/>
  <c r="AQ47"/>
  <c r="AQ46"/>
  <c r="AQ45"/>
  <c r="AQ44"/>
  <c r="AQ43"/>
  <c r="AQ42"/>
  <c r="AQ41"/>
  <c r="AQ40"/>
  <c r="AQ39"/>
  <c r="AQ38"/>
  <c r="AQ37"/>
  <c r="AQ36"/>
  <c r="AQ35"/>
  <c r="AQ34"/>
  <c r="AQ33"/>
  <c r="AQ32"/>
  <c r="AQ31"/>
  <c r="AQ30"/>
  <c r="AQ29"/>
  <c r="AQ28"/>
  <c r="AQ27"/>
  <c r="AQ26"/>
  <c r="AQ25"/>
  <c r="AQ24"/>
  <c r="AQ23"/>
  <c r="AQ22"/>
  <c r="AQ21"/>
  <c r="AQ20"/>
  <c r="AQ19"/>
  <c r="AQ18"/>
  <c r="AQ17"/>
  <c r="AQ16"/>
  <c r="AQ15"/>
  <c r="AQ14"/>
  <c r="AQ13"/>
  <c r="AQ12"/>
  <c r="AQ11"/>
  <c r="AQ10"/>
  <c r="AQ9"/>
  <c r="AQ8"/>
  <c r="AQ7"/>
  <c r="AQ6"/>
  <c r="AQ5"/>
  <c r="AP370"/>
  <c r="AP185"/>
  <c r="AP184"/>
  <c r="AP183"/>
  <c r="AP182"/>
  <c r="AP181"/>
  <c r="AP180"/>
  <c r="AP179"/>
  <c r="AP178"/>
  <c r="AP177"/>
  <c r="AP176"/>
  <c r="AP175"/>
  <c r="AP174"/>
  <c r="AP173"/>
  <c r="AP172"/>
  <c r="AP171"/>
  <c r="AP170"/>
  <c r="AP169"/>
  <c r="AP168"/>
  <c r="AP167"/>
  <c r="AP166"/>
  <c r="AP165"/>
  <c r="AP164"/>
  <c r="AP163"/>
  <c r="AP162"/>
  <c r="AP161"/>
  <c r="AP160"/>
  <c r="AP159"/>
  <c r="AP158"/>
  <c r="AP157"/>
  <c r="AP156"/>
  <c r="AP155"/>
  <c r="AP154"/>
  <c r="AP153"/>
  <c r="AP152"/>
  <c r="AP151"/>
  <c r="AP150"/>
  <c r="AP149"/>
  <c r="AP148"/>
  <c r="AP147"/>
  <c r="AP146"/>
  <c r="AP145"/>
  <c r="AP144"/>
  <c r="AP143"/>
  <c r="AP142"/>
  <c r="AP141"/>
  <c r="AP140"/>
  <c r="AP139"/>
  <c r="AP138"/>
  <c r="AP137"/>
  <c r="AP136"/>
  <c r="AP135"/>
  <c r="AP134"/>
  <c r="AP133"/>
  <c r="AP132"/>
  <c r="AP131"/>
  <c r="AP130"/>
  <c r="AP129"/>
  <c r="AP128"/>
  <c r="AP127"/>
  <c r="AP126"/>
  <c r="AP125"/>
  <c r="AP124"/>
  <c r="AP123"/>
  <c r="AP122"/>
  <c r="AP121"/>
  <c r="AP120"/>
  <c r="AP119"/>
  <c r="AP118"/>
  <c r="AP117"/>
  <c r="AP116"/>
  <c r="AP115"/>
  <c r="AP114"/>
  <c r="AP113"/>
  <c r="AP112"/>
  <c r="AP111"/>
  <c r="AP110"/>
  <c r="AP109"/>
  <c r="AP108"/>
  <c r="AP107"/>
  <c r="AP106"/>
  <c r="AP105"/>
  <c r="AP104"/>
  <c r="AP103"/>
  <c r="AP102"/>
  <c r="AP101"/>
  <c r="AP100"/>
  <c r="AP99"/>
  <c r="AP98"/>
  <c r="AP97"/>
  <c r="AP96"/>
  <c r="AP95"/>
  <c r="AP94"/>
  <c r="AP93"/>
  <c r="AP92"/>
  <c r="AP91"/>
  <c r="AP90"/>
  <c r="AP89"/>
  <c r="AP88"/>
  <c r="AP87"/>
  <c r="AP86"/>
  <c r="AP85"/>
  <c r="AP84"/>
  <c r="AP83"/>
  <c r="AP82"/>
  <c r="AP81"/>
  <c r="AP80"/>
  <c r="AP79"/>
  <c r="AP78"/>
  <c r="AP77"/>
  <c r="AP76"/>
  <c r="AP75"/>
  <c r="AP74"/>
  <c r="AP73"/>
  <c r="AP72"/>
  <c r="AP71"/>
  <c r="AP70"/>
  <c r="AP69"/>
  <c r="AP68"/>
  <c r="AP67"/>
  <c r="AP66"/>
  <c r="AP65"/>
  <c r="AP64"/>
  <c r="AP63"/>
  <c r="AP62"/>
  <c r="AP61"/>
  <c r="AP60"/>
  <c r="AP59"/>
  <c r="AP58"/>
  <c r="AP57"/>
  <c r="AP56"/>
  <c r="AP55"/>
  <c r="AP54"/>
  <c r="AP53"/>
  <c r="AP52"/>
  <c r="AP51"/>
  <c r="AP50"/>
  <c r="AP49"/>
  <c r="AP48"/>
  <c r="AP47"/>
  <c r="AP46"/>
  <c r="AP45"/>
  <c r="AP44"/>
  <c r="AP43"/>
  <c r="AP42"/>
  <c r="AP41"/>
  <c r="AP40"/>
  <c r="AP39"/>
  <c r="AP38"/>
  <c r="AP37"/>
  <c r="AP36"/>
  <c r="AP35"/>
  <c r="AP34"/>
  <c r="AP33"/>
  <c r="AP32"/>
  <c r="AP31"/>
  <c r="AP30"/>
  <c r="AP29"/>
  <c r="AP28"/>
  <c r="AP27"/>
  <c r="AP26"/>
  <c r="AP25"/>
  <c r="AP24"/>
  <c r="AP23"/>
  <c r="AP22"/>
  <c r="AP21"/>
  <c r="AP20"/>
  <c r="AP19"/>
  <c r="AP18"/>
  <c r="AP17"/>
  <c r="AP16"/>
  <c r="AP15"/>
  <c r="AP14"/>
  <c r="AP13"/>
  <c r="AP12"/>
  <c r="AP11"/>
  <c r="AP10"/>
  <c r="AP9"/>
  <c r="AP8"/>
  <c r="AP7"/>
  <c r="AP6"/>
  <c r="AP5"/>
  <c r="AO370"/>
  <c r="AO185"/>
  <c r="AO184"/>
  <c r="AO183"/>
  <c r="AO182"/>
  <c r="AO181"/>
  <c r="AO180"/>
  <c r="AO179"/>
  <c r="AO178"/>
  <c r="AO177"/>
  <c r="AO176"/>
  <c r="AO175"/>
  <c r="AO174"/>
  <c r="AO173"/>
  <c r="AO172"/>
  <c r="AO171"/>
  <c r="AO170"/>
  <c r="AO169"/>
  <c r="AO168"/>
  <c r="AO167"/>
  <c r="AO166"/>
  <c r="AO165"/>
  <c r="AO164"/>
  <c r="AO163"/>
  <c r="AO162"/>
  <c r="AO161"/>
  <c r="AO160"/>
  <c r="AO159"/>
  <c r="AO158"/>
  <c r="AO157"/>
  <c r="AO156"/>
  <c r="AO155"/>
  <c r="AO154"/>
  <c r="AO153"/>
  <c r="AO152"/>
  <c r="AO151"/>
  <c r="AO150"/>
  <c r="AO149"/>
  <c r="AO148"/>
  <c r="AO147"/>
  <c r="AO146"/>
  <c r="AO145"/>
  <c r="AO144"/>
  <c r="AO143"/>
  <c r="AO142"/>
  <c r="AO141"/>
  <c r="AO140"/>
  <c r="AO139"/>
  <c r="AO138"/>
  <c r="AO137"/>
  <c r="AO136"/>
  <c r="AO135"/>
  <c r="AO134"/>
  <c r="AO133"/>
  <c r="AO132"/>
  <c r="AO131"/>
  <c r="AO130"/>
  <c r="AO129"/>
  <c r="AO128"/>
  <c r="AO127"/>
  <c r="AO126"/>
  <c r="AO125"/>
  <c r="AO124"/>
  <c r="AO123"/>
  <c r="AO122"/>
  <c r="AO121"/>
  <c r="AO120"/>
  <c r="AO119"/>
  <c r="AO118"/>
  <c r="AO117"/>
  <c r="AO116"/>
  <c r="AO115"/>
  <c r="AO114"/>
  <c r="AO113"/>
  <c r="AO112"/>
  <c r="AO111"/>
  <c r="AO110"/>
  <c r="AO109"/>
  <c r="AO108"/>
  <c r="AO107"/>
  <c r="AO106"/>
  <c r="AO105"/>
  <c r="AO104"/>
  <c r="AO103"/>
  <c r="AO102"/>
  <c r="AO101"/>
  <c r="AO100"/>
  <c r="AO99"/>
  <c r="AO98"/>
  <c r="AO97"/>
  <c r="AO96"/>
  <c r="AO95"/>
  <c r="AO94"/>
  <c r="AO93"/>
  <c r="AO92"/>
  <c r="AO91"/>
  <c r="AO90"/>
  <c r="AO89"/>
  <c r="AO88"/>
  <c r="AO87"/>
  <c r="AO86"/>
  <c r="AO85"/>
  <c r="AO84"/>
  <c r="AO83"/>
  <c r="AO82"/>
  <c r="AO81"/>
  <c r="AO80"/>
  <c r="AO79"/>
  <c r="AO78"/>
  <c r="AO77"/>
  <c r="AO76"/>
  <c r="AO75"/>
  <c r="AO74"/>
  <c r="AO73"/>
  <c r="AO72"/>
  <c r="AO71"/>
  <c r="AO70"/>
  <c r="AO69"/>
  <c r="AO68"/>
  <c r="AO67"/>
  <c r="AO66"/>
  <c r="AO65"/>
  <c r="AO64"/>
  <c r="AO63"/>
  <c r="AO62"/>
  <c r="AO61"/>
  <c r="AO60"/>
  <c r="AO59"/>
  <c r="AO58"/>
  <c r="AO57"/>
  <c r="AO56"/>
  <c r="AO55"/>
  <c r="AO54"/>
  <c r="AO53"/>
  <c r="AO52"/>
  <c r="AO51"/>
  <c r="AO50"/>
  <c r="AO49"/>
  <c r="AO48"/>
  <c r="AO47"/>
  <c r="AO46"/>
  <c r="AO45"/>
  <c r="AO44"/>
  <c r="AO43"/>
  <c r="AO42"/>
  <c r="AO41"/>
  <c r="AO40"/>
  <c r="AO39"/>
  <c r="AO38"/>
  <c r="AO37"/>
  <c r="AO36"/>
  <c r="AO35"/>
  <c r="AO34"/>
  <c r="AO33"/>
  <c r="AO32"/>
  <c r="AO31"/>
  <c r="AO30"/>
  <c r="AO29"/>
  <c r="AO28"/>
  <c r="AO27"/>
  <c r="AO26"/>
  <c r="AO25"/>
  <c r="AO24"/>
  <c r="AO23"/>
  <c r="AO22"/>
  <c r="AO21"/>
  <c r="AO20"/>
  <c r="AO19"/>
  <c r="AO18"/>
  <c r="AO17"/>
  <c r="AO16"/>
  <c r="AO15"/>
  <c r="AO14"/>
  <c r="AO13"/>
  <c r="AO12"/>
  <c r="AO11"/>
  <c r="AO10"/>
  <c r="AO9"/>
  <c r="AO8"/>
  <c r="AO7"/>
  <c r="AO6"/>
  <c r="AO5"/>
  <c r="AN370"/>
  <c r="AN185"/>
  <c r="AN184"/>
  <c r="AN183"/>
  <c r="AN182"/>
  <c r="AN181"/>
  <c r="AN180"/>
  <c r="AN179"/>
  <c r="AN178"/>
  <c r="AN177"/>
  <c r="AN176"/>
  <c r="AN175"/>
  <c r="AN174"/>
  <c r="AN173"/>
  <c r="AN172"/>
  <c r="AN171"/>
  <c r="AN170"/>
  <c r="AN169"/>
  <c r="AN168"/>
  <c r="AN167"/>
  <c r="AN166"/>
  <c r="AN165"/>
  <c r="AN164"/>
  <c r="AN163"/>
  <c r="AN162"/>
  <c r="AN161"/>
  <c r="AN160"/>
  <c r="AN159"/>
  <c r="AN158"/>
  <c r="AN157"/>
  <c r="AN156"/>
  <c r="AN155"/>
  <c r="AN154"/>
  <c r="AN153"/>
  <c r="AN152"/>
  <c r="AN151"/>
  <c r="AN150"/>
  <c r="AN149"/>
  <c r="AN148"/>
  <c r="AN147"/>
  <c r="AN146"/>
  <c r="AN145"/>
  <c r="AN144"/>
  <c r="AN143"/>
  <c r="AN142"/>
  <c r="AN141"/>
  <c r="AN140"/>
  <c r="AN139"/>
  <c r="AN138"/>
  <c r="AN137"/>
  <c r="AN136"/>
  <c r="AN135"/>
  <c r="AN134"/>
  <c r="AN133"/>
  <c r="AN132"/>
  <c r="AN131"/>
  <c r="AN130"/>
  <c r="AN129"/>
  <c r="AN128"/>
  <c r="AN127"/>
  <c r="AN126"/>
  <c r="AN125"/>
  <c r="AN124"/>
  <c r="AN123"/>
  <c r="AN122"/>
  <c r="AN121"/>
  <c r="AN120"/>
  <c r="AN119"/>
  <c r="AN118"/>
  <c r="AN117"/>
  <c r="AN116"/>
  <c r="AN115"/>
  <c r="AN114"/>
  <c r="AN113"/>
  <c r="AN112"/>
  <c r="AN111"/>
  <c r="AN110"/>
  <c r="AN109"/>
  <c r="AN108"/>
  <c r="AN107"/>
  <c r="AN106"/>
  <c r="AN105"/>
  <c r="AN104"/>
  <c r="AN103"/>
  <c r="AN102"/>
  <c r="AN101"/>
  <c r="AN100"/>
  <c r="AN99"/>
  <c r="AN98"/>
  <c r="AN97"/>
  <c r="AN96"/>
  <c r="AN95"/>
  <c r="AN94"/>
  <c r="AN93"/>
  <c r="AN92"/>
  <c r="AN91"/>
  <c r="AN90"/>
  <c r="AN89"/>
  <c r="AN88"/>
  <c r="AN87"/>
  <c r="AN86"/>
  <c r="AN85"/>
  <c r="AN84"/>
  <c r="AN83"/>
  <c r="AN82"/>
  <c r="AN81"/>
  <c r="AN80"/>
  <c r="AN79"/>
  <c r="AN78"/>
  <c r="AN77"/>
  <c r="AN76"/>
  <c r="AN75"/>
  <c r="AN74"/>
  <c r="AN73"/>
  <c r="AN72"/>
  <c r="AN71"/>
  <c r="AN70"/>
  <c r="AN69"/>
  <c r="AN68"/>
  <c r="AN67"/>
  <c r="AN66"/>
  <c r="AN65"/>
  <c r="AN64"/>
  <c r="AN63"/>
  <c r="AN62"/>
  <c r="AN61"/>
  <c r="AN60"/>
  <c r="AN59"/>
  <c r="AN58"/>
  <c r="AN57"/>
  <c r="AN56"/>
  <c r="AN55"/>
  <c r="AN54"/>
  <c r="AN53"/>
  <c r="AN52"/>
  <c r="AN51"/>
  <c r="AN50"/>
  <c r="AN49"/>
  <c r="AN48"/>
  <c r="AN47"/>
  <c r="AN46"/>
  <c r="AN45"/>
  <c r="AN44"/>
  <c r="AN43"/>
  <c r="AN42"/>
  <c r="AN41"/>
  <c r="AN40"/>
  <c r="AN39"/>
  <c r="AN38"/>
  <c r="AN37"/>
  <c r="AN36"/>
  <c r="AN35"/>
  <c r="AN34"/>
  <c r="AN33"/>
  <c r="AN32"/>
  <c r="AN31"/>
  <c r="AN30"/>
  <c r="AN29"/>
  <c r="AN28"/>
  <c r="AN27"/>
  <c r="AN26"/>
  <c r="AN25"/>
  <c r="AN24"/>
  <c r="AN23"/>
  <c r="AN22"/>
  <c r="AN21"/>
  <c r="AN20"/>
  <c r="AN19"/>
  <c r="AN18"/>
  <c r="AN17"/>
  <c r="AN16"/>
  <c r="AN15"/>
  <c r="AN14"/>
  <c r="AN13"/>
  <c r="AN12"/>
  <c r="AN11"/>
  <c r="AN10"/>
  <c r="AN9"/>
  <c r="AN8"/>
  <c r="AN7"/>
  <c r="AN6"/>
  <c r="AN5"/>
  <c r="AM370"/>
  <c r="AM185"/>
  <c r="AM184"/>
  <c r="AM183"/>
  <c r="AM182"/>
  <c r="AM181"/>
  <c r="AM180"/>
  <c r="AM179"/>
  <c r="AM178"/>
  <c r="AM177"/>
  <c r="AM176"/>
  <c r="AM175"/>
  <c r="AM174"/>
  <c r="AM173"/>
  <c r="AM172"/>
  <c r="AM171"/>
  <c r="AM170"/>
  <c r="AM169"/>
  <c r="AM168"/>
  <c r="AM167"/>
  <c r="AM166"/>
  <c r="AM165"/>
  <c r="AM164"/>
  <c r="AM163"/>
  <c r="AM162"/>
  <c r="AM161"/>
  <c r="AM160"/>
  <c r="AM159"/>
  <c r="AM158"/>
  <c r="AM157"/>
  <c r="AM156"/>
  <c r="AM155"/>
  <c r="AM154"/>
  <c r="AM153"/>
  <c r="AM152"/>
  <c r="AM151"/>
  <c r="AM150"/>
  <c r="AM149"/>
  <c r="AM148"/>
  <c r="AM147"/>
  <c r="AM146"/>
  <c r="AM145"/>
  <c r="AM144"/>
  <c r="AM143"/>
  <c r="AM142"/>
  <c r="AM141"/>
  <c r="AM140"/>
  <c r="AM139"/>
  <c r="AM138"/>
  <c r="AM137"/>
  <c r="AM136"/>
  <c r="AM135"/>
  <c r="AM134"/>
  <c r="AM133"/>
  <c r="AM132"/>
  <c r="AM131"/>
  <c r="AM130"/>
  <c r="AM129"/>
  <c r="AM128"/>
  <c r="AM127"/>
  <c r="AM126"/>
  <c r="AM125"/>
  <c r="AM124"/>
  <c r="AM123"/>
  <c r="AM122"/>
  <c r="AM121"/>
  <c r="AM120"/>
  <c r="AM119"/>
  <c r="AM118"/>
  <c r="AM117"/>
  <c r="AM116"/>
  <c r="AM115"/>
  <c r="AM114"/>
  <c r="AM113"/>
  <c r="AM112"/>
  <c r="AM111"/>
  <c r="AM110"/>
  <c r="AM109"/>
  <c r="AM108"/>
  <c r="AM107"/>
  <c r="AM106"/>
  <c r="AM105"/>
  <c r="AM104"/>
  <c r="AM103"/>
  <c r="AM102"/>
  <c r="AM101"/>
  <c r="AM100"/>
  <c r="AM99"/>
  <c r="AM98"/>
  <c r="AM97"/>
  <c r="AM96"/>
  <c r="AM95"/>
  <c r="AM94"/>
  <c r="AM93"/>
  <c r="AM92"/>
  <c r="AM91"/>
  <c r="AM90"/>
  <c r="AM89"/>
  <c r="AM88"/>
  <c r="AM87"/>
  <c r="AM86"/>
  <c r="AM85"/>
  <c r="AM84"/>
  <c r="AM83"/>
  <c r="AM82"/>
  <c r="AM81"/>
  <c r="AM80"/>
  <c r="AM79"/>
  <c r="AM78"/>
  <c r="AM77"/>
  <c r="AM76"/>
  <c r="AM75"/>
  <c r="AM74"/>
  <c r="AM73"/>
  <c r="AM72"/>
  <c r="AM71"/>
  <c r="AM70"/>
  <c r="AM69"/>
  <c r="AM68"/>
  <c r="AM67"/>
  <c r="AM66"/>
  <c r="AM65"/>
  <c r="AM64"/>
  <c r="AM63"/>
  <c r="AM62"/>
  <c r="AM61"/>
  <c r="AM60"/>
  <c r="AM59"/>
  <c r="AM58"/>
  <c r="AM57"/>
  <c r="AM56"/>
  <c r="AM55"/>
  <c r="AM54"/>
  <c r="AM53"/>
  <c r="AM52"/>
  <c r="AM51"/>
  <c r="AM50"/>
  <c r="AM49"/>
  <c r="AM48"/>
  <c r="AM47"/>
  <c r="AM46"/>
  <c r="AM45"/>
  <c r="AM44"/>
  <c r="AM43"/>
  <c r="AM42"/>
  <c r="AM41"/>
  <c r="AM40"/>
  <c r="AM39"/>
  <c r="AM38"/>
  <c r="AM37"/>
  <c r="AM36"/>
  <c r="AM35"/>
  <c r="AM34"/>
  <c r="AM33"/>
  <c r="AM32"/>
  <c r="AM31"/>
  <c r="AM30"/>
  <c r="AM29"/>
  <c r="AM28"/>
  <c r="AM27"/>
  <c r="AM26"/>
  <c r="AM25"/>
  <c r="AM24"/>
  <c r="AM23"/>
  <c r="AM22"/>
  <c r="AM21"/>
  <c r="AM20"/>
  <c r="AM19"/>
  <c r="AM18"/>
  <c r="AM17"/>
  <c r="AM16"/>
  <c r="AM15"/>
  <c r="AM14"/>
  <c r="AM13"/>
  <c r="AM12"/>
  <c r="AM11"/>
  <c r="AM10"/>
  <c r="AM9"/>
  <c r="AM8"/>
  <c r="AM7"/>
  <c r="AM6"/>
  <c r="AM5"/>
  <c r="AL370"/>
  <c r="AL185"/>
  <c r="AL184"/>
  <c r="AL183"/>
  <c r="AL182"/>
  <c r="AL181"/>
  <c r="AL180"/>
  <c r="AL179"/>
  <c r="AL178"/>
  <c r="AL177"/>
  <c r="AL176"/>
  <c r="AL175"/>
  <c r="AL174"/>
  <c r="AL173"/>
  <c r="AL172"/>
  <c r="AL171"/>
  <c r="AL170"/>
  <c r="AL169"/>
  <c r="AL168"/>
  <c r="AL167"/>
  <c r="AL166"/>
  <c r="AL165"/>
  <c r="AL164"/>
  <c r="AL163"/>
  <c r="AL162"/>
  <c r="AL161"/>
  <c r="AL160"/>
  <c r="AL159"/>
  <c r="AL158"/>
  <c r="AL157"/>
  <c r="AL156"/>
  <c r="AL155"/>
  <c r="AL154"/>
  <c r="AL153"/>
  <c r="AL152"/>
  <c r="AL151"/>
  <c r="AL150"/>
  <c r="AL149"/>
  <c r="AL148"/>
  <c r="AL147"/>
  <c r="AL146"/>
  <c r="AL145"/>
  <c r="AL144"/>
  <c r="AL143"/>
  <c r="AL142"/>
  <c r="AL141"/>
  <c r="AL140"/>
  <c r="AL139"/>
  <c r="AL138"/>
  <c r="AL137"/>
  <c r="AL136"/>
  <c r="AL135"/>
  <c r="AL134"/>
  <c r="AL133"/>
  <c r="AL132"/>
  <c r="AL131"/>
  <c r="AL130"/>
  <c r="AL129"/>
  <c r="AL128"/>
  <c r="AL127"/>
  <c r="AL126"/>
  <c r="AL125"/>
  <c r="AL124"/>
  <c r="AL123"/>
  <c r="AL122"/>
  <c r="AL121"/>
  <c r="AL120"/>
  <c r="AL119"/>
  <c r="AL118"/>
  <c r="AL117"/>
  <c r="AL116"/>
  <c r="AL115"/>
  <c r="AL114"/>
  <c r="AL113"/>
  <c r="AL112"/>
  <c r="AL111"/>
  <c r="AL110"/>
  <c r="AL109"/>
  <c r="AL108"/>
  <c r="AL107"/>
  <c r="AL106"/>
  <c r="AL105"/>
  <c r="AL104"/>
  <c r="AL103"/>
  <c r="AL102"/>
  <c r="AL101"/>
  <c r="AL100"/>
  <c r="AL99"/>
  <c r="AL98"/>
  <c r="AL97"/>
  <c r="AL96"/>
  <c r="AL95"/>
  <c r="AL94"/>
  <c r="AL93"/>
  <c r="AL92"/>
  <c r="AL91"/>
  <c r="AL90"/>
  <c r="AL89"/>
  <c r="AL88"/>
  <c r="AL87"/>
  <c r="AL86"/>
  <c r="AL85"/>
  <c r="AL84"/>
  <c r="AL83"/>
  <c r="AL82"/>
  <c r="AL81"/>
  <c r="AL80"/>
  <c r="AL79"/>
  <c r="AL78"/>
  <c r="AL77"/>
  <c r="AL76"/>
  <c r="AL75"/>
  <c r="AL74"/>
  <c r="AL73"/>
  <c r="AL72"/>
  <c r="AL71"/>
  <c r="AL70"/>
  <c r="AL69"/>
  <c r="AL68"/>
  <c r="AL67"/>
  <c r="AL66"/>
  <c r="AL65"/>
  <c r="AL64"/>
  <c r="AL63"/>
  <c r="AL62"/>
  <c r="AL61"/>
  <c r="AL60"/>
  <c r="AL59"/>
  <c r="AL58"/>
  <c r="AL57"/>
  <c r="AL56"/>
  <c r="AL55"/>
  <c r="AL54"/>
  <c r="AL53"/>
  <c r="AL52"/>
  <c r="AL51"/>
  <c r="AL50"/>
  <c r="AL49"/>
  <c r="AL48"/>
  <c r="AL47"/>
  <c r="AL46"/>
  <c r="AL45"/>
  <c r="AL44"/>
  <c r="AL43"/>
  <c r="AL42"/>
  <c r="AL41"/>
  <c r="AL40"/>
  <c r="AL39"/>
  <c r="AL38"/>
  <c r="AL37"/>
  <c r="AL36"/>
  <c r="AL35"/>
  <c r="AL34"/>
  <c r="AL33"/>
  <c r="AL32"/>
  <c r="AL31"/>
  <c r="AL30"/>
  <c r="AL29"/>
  <c r="AL28"/>
  <c r="AL27"/>
  <c r="AL26"/>
  <c r="AL25"/>
  <c r="AL24"/>
  <c r="AL23"/>
  <c r="AL22"/>
  <c r="AL21"/>
  <c r="AL20"/>
  <c r="AL19"/>
  <c r="AL18"/>
  <c r="AL17"/>
  <c r="AL16"/>
  <c r="AL15"/>
  <c r="AL14"/>
  <c r="AL13"/>
  <c r="AL12"/>
  <c r="AL11"/>
  <c r="AL10"/>
  <c r="AL9"/>
  <c r="AL8"/>
  <c r="AL7"/>
  <c r="AL6"/>
  <c r="AL5"/>
  <c r="AK370"/>
  <c r="AK185"/>
  <c r="AK184"/>
  <c r="AK183"/>
  <c r="AK182"/>
  <c r="AK181"/>
  <c r="AK180"/>
  <c r="AK179"/>
  <c r="AK178"/>
  <c r="AK177"/>
  <c r="AK176"/>
  <c r="AK175"/>
  <c r="AK174"/>
  <c r="AK173"/>
  <c r="AK172"/>
  <c r="AK171"/>
  <c r="AK170"/>
  <c r="AK169"/>
  <c r="AK168"/>
  <c r="AK167"/>
  <c r="AK166"/>
  <c r="AK165"/>
  <c r="AK164"/>
  <c r="AK163"/>
  <c r="AK162"/>
  <c r="AK161"/>
  <c r="AK160"/>
  <c r="AK159"/>
  <c r="AK158"/>
  <c r="AK157"/>
  <c r="AK156"/>
  <c r="AK155"/>
  <c r="AK154"/>
  <c r="AK153"/>
  <c r="AK152"/>
  <c r="AK151"/>
  <c r="AK150"/>
  <c r="AK149"/>
  <c r="AK148"/>
  <c r="AK147"/>
  <c r="AK146"/>
  <c r="AK145"/>
  <c r="AK144"/>
  <c r="AK143"/>
  <c r="AK142"/>
  <c r="AK141"/>
  <c r="AK140"/>
  <c r="AK139"/>
  <c r="AK138"/>
  <c r="AK137"/>
  <c r="AK136"/>
  <c r="AK135"/>
  <c r="AK134"/>
  <c r="AK133"/>
  <c r="AK132"/>
  <c r="AK131"/>
  <c r="AK130"/>
  <c r="AK129"/>
  <c r="AK128"/>
  <c r="AK127"/>
  <c r="AK126"/>
  <c r="AK125"/>
  <c r="AK124"/>
  <c r="AK123"/>
  <c r="AK122"/>
  <c r="AK121"/>
  <c r="AK120"/>
  <c r="AK119"/>
  <c r="AK118"/>
  <c r="AK117"/>
  <c r="AK116"/>
  <c r="AK115"/>
  <c r="AK114"/>
  <c r="AK113"/>
  <c r="AK112"/>
  <c r="AK111"/>
  <c r="AK110"/>
  <c r="AK109"/>
  <c r="AK108"/>
  <c r="AK107"/>
  <c r="AK106"/>
  <c r="AK105"/>
  <c r="AK104"/>
  <c r="AK103"/>
  <c r="AK102"/>
  <c r="AK101"/>
  <c r="AK100"/>
  <c r="AK99"/>
  <c r="AK98"/>
  <c r="AK97"/>
  <c r="AK96"/>
  <c r="AK95"/>
  <c r="AK94"/>
  <c r="AK93"/>
  <c r="AK92"/>
  <c r="AK91"/>
  <c r="AK90"/>
  <c r="AK89"/>
  <c r="AK88"/>
  <c r="AK87"/>
  <c r="AK86"/>
  <c r="AK85"/>
  <c r="AK84"/>
  <c r="AK83"/>
  <c r="AK82"/>
  <c r="AK81"/>
  <c r="AK80"/>
  <c r="AK79"/>
  <c r="AK78"/>
  <c r="AK77"/>
  <c r="AK76"/>
  <c r="AK75"/>
  <c r="AK74"/>
  <c r="AK73"/>
  <c r="AK72"/>
  <c r="AK71"/>
  <c r="AK70"/>
  <c r="AK69"/>
  <c r="AK68"/>
  <c r="AK67"/>
  <c r="AK66"/>
  <c r="AK65"/>
  <c r="AK64"/>
  <c r="AK63"/>
  <c r="AK62"/>
  <c r="AK61"/>
  <c r="AK60"/>
  <c r="AK59"/>
  <c r="AK58"/>
  <c r="AK57"/>
  <c r="AK56"/>
  <c r="AK55"/>
  <c r="AK54"/>
  <c r="AK53"/>
  <c r="AK52"/>
  <c r="AK51"/>
  <c r="AK50"/>
  <c r="AK49"/>
  <c r="AK48"/>
  <c r="AK47"/>
  <c r="AK46"/>
  <c r="AK45"/>
  <c r="AK44"/>
  <c r="AK43"/>
  <c r="AK42"/>
  <c r="AK41"/>
  <c r="AK40"/>
  <c r="AK39"/>
  <c r="AK38"/>
  <c r="AK37"/>
  <c r="AK36"/>
  <c r="AK35"/>
  <c r="AK34"/>
  <c r="AK33"/>
  <c r="AK32"/>
  <c r="AK31"/>
  <c r="AK30"/>
  <c r="AK29"/>
  <c r="AK28"/>
  <c r="AK27"/>
  <c r="AK26"/>
  <c r="AK25"/>
  <c r="AK24"/>
  <c r="AK23"/>
  <c r="AK22"/>
  <c r="AK21"/>
  <c r="AK20"/>
  <c r="AK19"/>
  <c r="AK18"/>
  <c r="AK17"/>
  <c r="AK16"/>
  <c r="AK15"/>
  <c r="AK14"/>
  <c r="AK13"/>
  <c r="AK12"/>
  <c r="AK11"/>
  <c r="AK10"/>
  <c r="AK9"/>
  <c r="AK8"/>
  <c r="AK7"/>
  <c r="AK6"/>
  <c r="AK5"/>
  <c r="AJ370"/>
  <c r="AJ185"/>
  <c r="AJ184"/>
  <c r="AJ183"/>
  <c r="AJ182"/>
  <c r="AJ181"/>
  <c r="AJ180"/>
  <c r="AJ179"/>
  <c r="AJ178"/>
  <c r="AJ177"/>
  <c r="AJ176"/>
  <c r="AJ175"/>
  <c r="AJ174"/>
  <c r="AJ173"/>
  <c r="AJ172"/>
  <c r="AJ171"/>
  <c r="AJ170"/>
  <c r="AJ169"/>
  <c r="AJ168"/>
  <c r="AJ167"/>
  <c r="AJ166"/>
  <c r="AJ165"/>
  <c r="AJ164"/>
  <c r="AJ163"/>
  <c r="AJ162"/>
  <c r="AJ161"/>
  <c r="AJ160"/>
  <c r="AJ159"/>
  <c r="AJ158"/>
  <c r="AJ157"/>
  <c r="AJ156"/>
  <c r="AJ155"/>
  <c r="AJ154"/>
  <c r="AJ153"/>
  <c r="AJ152"/>
  <c r="AJ151"/>
  <c r="AJ150"/>
  <c r="AJ149"/>
  <c r="AJ148"/>
  <c r="AJ147"/>
  <c r="AJ146"/>
  <c r="AJ145"/>
  <c r="AJ144"/>
  <c r="AJ143"/>
  <c r="AJ142"/>
  <c r="AJ141"/>
  <c r="AJ140"/>
  <c r="AJ139"/>
  <c r="AJ138"/>
  <c r="AJ137"/>
  <c r="AJ136"/>
  <c r="AJ135"/>
  <c r="AJ134"/>
  <c r="AJ133"/>
  <c r="AJ132"/>
  <c r="AJ131"/>
  <c r="AJ130"/>
  <c r="AJ129"/>
  <c r="AJ128"/>
  <c r="AJ127"/>
  <c r="AJ126"/>
  <c r="AJ125"/>
  <c r="AJ124"/>
  <c r="AJ123"/>
  <c r="AJ122"/>
  <c r="AJ121"/>
  <c r="AJ120"/>
  <c r="AJ119"/>
  <c r="AJ118"/>
  <c r="AJ117"/>
  <c r="AJ116"/>
  <c r="AJ115"/>
  <c r="AJ114"/>
  <c r="AJ113"/>
  <c r="AJ112"/>
  <c r="AJ111"/>
  <c r="AJ110"/>
  <c r="AJ109"/>
  <c r="AJ108"/>
  <c r="AJ107"/>
  <c r="AJ106"/>
  <c r="AJ105"/>
  <c r="AJ104"/>
  <c r="AJ103"/>
  <c r="AJ102"/>
  <c r="AJ101"/>
  <c r="AJ100"/>
  <c r="AJ99"/>
  <c r="AJ98"/>
  <c r="AJ97"/>
  <c r="AJ96"/>
  <c r="AJ95"/>
  <c r="AJ94"/>
  <c r="AJ93"/>
  <c r="AJ92"/>
  <c r="AJ91"/>
  <c r="AJ90"/>
  <c r="AJ89"/>
  <c r="AJ88"/>
  <c r="AJ87"/>
  <c r="AJ86"/>
  <c r="AJ85"/>
  <c r="AJ84"/>
  <c r="AJ83"/>
  <c r="AJ82"/>
  <c r="AJ81"/>
  <c r="AJ80"/>
  <c r="AJ79"/>
  <c r="AJ78"/>
  <c r="AJ77"/>
  <c r="AJ76"/>
  <c r="AJ75"/>
  <c r="AJ74"/>
  <c r="AJ73"/>
  <c r="AJ72"/>
  <c r="AJ71"/>
  <c r="AJ70"/>
  <c r="AJ69"/>
  <c r="AJ68"/>
  <c r="AJ67"/>
  <c r="AJ66"/>
  <c r="AJ65"/>
  <c r="AJ64"/>
  <c r="AJ63"/>
  <c r="AJ62"/>
  <c r="AJ61"/>
  <c r="AJ60"/>
  <c r="AJ59"/>
  <c r="AJ58"/>
  <c r="AJ57"/>
  <c r="AJ56"/>
  <c r="AJ55"/>
  <c r="AJ54"/>
  <c r="AJ53"/>
  <c r="AJ52"/>
  <c r="AJ51"/>
  <c r="AJ50"/>
  <c r="AJ49"/>
  <c r="AJ48"/>
  <c r="AJ47"/>
  <c r="AJ46"/>
  <c r="AJ45"/>
  <c r="AJ44"/>
  <c r="AJ43"/>
  <c r="AJ42"/>
  <c r="AJ41"/>
  <c r="AJ40"/>
  <c r="AJ39"/>
  <c r="AJ38"/>
  <c r="AJ37"/>
  <c r="AJ36"/>
  <c r="AJ35"/>
  <c r="AJ34"/>
  <c r="AJ33"/>
  <c r="AJ32"/>
  <c r="AJ31"/>
  <c r="AJ30"/>
  <c r="AJ29"/>
  <c r="AJ28"/>
  <c r="AJ27"/>
  <c r="AJ26"/>
  <c r="AJ25"/>
  <c r="AJ24"/>
  <c r="AJ23"/>
  <c r="AJ22"/>
  <c r="AJ21"/>
  <c r="AJ20"/>
  <c r="AJ19"/>
  <c r="AJ18"/>
  <c r="AJ17"/>
  <c r="AJ16"/>
  <c r="AJ15"/>
  <c r="AJ14"/>
  <c r="AJ13"/>
  <c r="AJ12"/>
  <c r="AJ11"/>
  <c r="AJ10"/>
  <c r="AJ9"/>
  <c r="AJ8"/>
  <c r="AJ7"/>
  <c r="AJ6"/>
  <c r="AJ5"/>
  <c r="AI370"/>
  <c r="AI185"/>
  <c r="AI184"/>
  <c r="AI183"/>
  <c r="AI182"/>
  <c r="AI181"/>
  <c r="AI180"/>
  <c r="AI179"/>
  <c r="AI178"/>
  <c r="AI177"/>
  <c r="AI176"/>
  <c r="AI175"/>
  <c r="AI174"/>
  <c r="AI173"/>
  <c r="AI172"/>
  <c r="AI171"/>
  <c r="AI170"/>
  <c r="AI169"/>
  <c r="AI168"/>
  <c r="AI167"/>
  <c r="AI166"/>
  <c r="AI165"/>
  <c r="AI164"/>
  <c r="AI163"/>
  <c r="AI162"/>
  <c r="AI161"/>
  <c r="AI160"/>
  <c r="AI159"/>
  <c r="AI158"/>
  <c r="AI157"/>
  <c r="AI156"/>
  <c r="AI155"/>
  <c r="AI154"/>
  <c r="AI153"/>
  <c r="AI152"/>
  <c r="AI151"/>
  <c r="AI150"/>
  <c r="AI149"/>
  <c r="AI148"/>
  <c r="AI147"/>
  <c r="AI146"/>
  <c r="AI145"/>
  <c r="AI144"/>
  <c r="AI143"/>
  <c r="AI142"/>
  <c r="AI141"/>
  <c r="AI140"/>
  <c r="AI139"/>
  <c r="AI138"/>
  <c r="AI137"/>
  <c r="AI136"/>
  <c r="AI135"/>
  <c r="AI134"/>
  <c r="AI133"/>
  <c r="AI132"/>
  <c r="AI131"/>
  <c r="AI130"/>
  <c r="AI129"/>
  <c r="AI128"/>
  <c r="AI127"/>
  <c r="AI126"/>
  <c r="AI125"/>
  <c r="AI124"/>
  <c r="AI123"/>
  <c r="AI122"/>
  <c r="AI121"/>
  <c r="AI120"/>
  <c r="AI119"/>
  <c r="AI118"/>
  <c r="AI117"/>
  <c r="AI116"/>
  <c r="AI115"/>
  <c r="AI114"/>
  <c r="AI113"/>
  <c r="AI112"/>
  <c r="AI111"/>
  <c r="AI110"/>
  <c r="AI109"/>
  <c r="AI108"/>
  <c r="AI107"/>
  <c r="AI106"/>
  <c r="AI105"/>
  <c r="AI104"/>
  <c r="AI103"/>
  <c r="AI102"/>
  <c r="AI101"/>
  <c r="AI100"/>
  <c r="AI99"/>
  <c r="AI98"/>
  <c r="AI97"/>
  <c r="AI96"/>
  <c r="AI95"/>
  <c r="AI94"/>
  <c r="AI93"/>
  <c r="AI92"/>
  <c r="AI91"/>
  <c r="AI90"/>
  <c r="AI89"/>
  <c r="AI88"/>
  <c r="AI87"/>
  <c r="AI86"/>
  <c r="AI85"/>
  <c r="AI84"/>
  <c r="AI83"/>
  <c r="AI82"/>
  <c r="AI81"/>
  <c r="AI80"/>
  <c r="AI79"/>
  <c r="AI78"/>
  <c r="AI77"/>
  <c r="AI76"/>
  <c r="AI75"/>
  <c r="AI74"/>
  <c r="AI73"/>
  <c r="AI72"/>
  <c r="AI71"/>
  <c r="AI70"/>
  <c r="AI69"/>
  <c r="AI68"/>
  <c r="AI67"/>
  <c r="AI66"/>
  <c r="AI65"/>
  <c r="AI64"/>
  <c r="AI63"/>
  <c r="AI62"/>
  <c r="AI61"/>
  <c r="AI60"/>
  <c r="AI59"/>
  <c r="AI58"/>
  <c r="AI57"/>
  <c r="AI56"/>
  <c r="AI55"/>
  <c r="AI54"/>
  <c r="AI53"/>
  <c r="AI52"/>
  <c r="AI51"/>
  <c r="AI50"/>
  <c r="AI49"/>
  <c r="AI48"/>
  <c r="AI47"/>
  <c r="AI46"/>
  <c r="AI45"/>
  <c r="AI44"/>
  <c r="AI43"/>
  <c r="AI42"/>
  <c r="AI41"/>
  <c r="AI40"/>
  <c r="AI39"/>
  <c r="AI38"/>
  <c r="AI37"/>
  <c r="AI36"/>
  <c r="AI35"/>
  <c r="AI34"/>
  <c r="AI33"/>
  <c r="AI32"/>
  <c r="AI31"/>
  <c r="AI30"/>
  <c r="AI29"/>
  <c r="AI28"/>
  <c r="AI27"/>
  <c r="AI26"/>
  <c r="AI25"/>
  <c r="AI24"/>
  <c r="AI23"/>
  <c r="AI22"/>
  <c r="AI21"/>
  <c r="AI20"/>
  <c r="AI19"/>
  <c r="AI18"/>
  <c r="AI17"/>
  <c r="AI16"/>
  <c r="AI15"/>
  <c r="AI14"/>
  <c r="AI13"/>
  <c r="AI12"/>
  <c r="AI11"/>
  <c r="AI10"/>
  <c r="AI9"/>
  <c r="AI8"/>
  <c r="AI7"/>
  <c r="AI6"/>
  <c r="AI5"/>
  <c r="AH370"/>
  <c r="AH185"/>
  <c r="AH184"/>
  <c r="AH183"/>
  <c r="AH182"/>
  <c r="AH181"/>
  <c r="AH180"/>
  <c r="AH179"/>
  <c r="AH178"/>
  <c r="AH177"/>
  <c r="AH176"/>
  <c r="AH175"/>
  <c r="AH174"/>
  <c r="AH173"/>
  <c r="AH172"/>
  <c r="AH171"/>
  <c r="AH170"/>
  <c r="AH169"/>
  <c r="AH168"/>
  <c r="AH167"/>
  <c r="AH166"/>
  <c r="AH165"/>
  <c r="AH164"/>
  <c r="AH163"/>
  <c r="AH162"/>
  <c r="AH161"/>
  <c r="AH160"/>
  <c r="AH159"/>
  <c r="AH158"/>
  <c r="AH157"/>
  <c r="AH156"/>
  <c r="AH155"/>
  <c r="AH154"/>
  <c r="AH153"/>
  <c r="AH152"/>
  <c r="AH151"/>
  <c r="AH150"/>
  <c r="AH149"/>
  <c r="AH148"/>
  <c r="AH147"/>
  <c r="AH146"/>
  <c r="AH145"/>
  <c r="AH144"/>
  <c r="AH143"/>
  <c r="AH142"/>
  <c r="AH141"/>
  <c r="AH140"/>
  <c r="AH139"/>
  <c r="AH138"/>
  <c r="AH137"/>
  <c r="AH136"/>
  <c r="AH135"/>
  <c r="AH134"/>
  <c r="AH133"/>
  <c r="AH132"/>
  <c r="AH131"/>
  <c r="AH130"/>
  <c r="AH129"/>
  <c r="AH128"/>
  <c r="AH127"/>
  <c r="AH126"/>
  <c r="AH125"/>
  <c r="AH124"/>
  <c r="AH123"/>
  <c r="AH122"/>
  <c r="AH121"/>
  <c r="AH120"/>
  <c r="AH119"/>
  <c r="AH118"/>
  <c r="AH117"/>
  <c r="AH116"/>
  <c r="AH115"/>
  <c r="AH114"/>
  <c r="AH113"/>
  <c r="AH112"/>
  <c r="AH111"/>
  <c r="AH110"/>
  <c r="AH109"/>
  <c r="AH108"/>
  <c r="AH107"/>
  <c r="AH106"/>
  <c r="AH105"/>
  <c r="AH104"/>
  <c r="AH103"/>
  <c r="AH102"/>
  <c r="AH101"/>
  <c r="AH100"/>
  <c r="AH99"/>
  <c r="AH98"/>
  <c r="AH97"/>
  <c r="AH96"/>
  <c r="AH95"/>
  <c r="AH94"/>
  <c r="AH93"/>
  <c r="AH92"/>
  <c r="AH91"/>
  <c r="AH90"/>
  <c r="AH89"/>
  <c r="AH88"/>
  <c r="AH87"/>
  <c r="AH86"/>
  <c r="AH85"/>
  <c r="AH84"/>
  <c r="AH83"/>
  <c r="AH82"/>
  <c r="AH81"/>
  <c r="AH80"/>
  <c r="AH79"/>
  <c r="AH78"/>
  <c r="AH77"/>
  <c r="AH76"/>
  <c r="AH75"/>
  <c r="AH74"/>
  <c r="AH73"/>
  <c r="AH72"/>
  <c r="AH71"/>
  <c r="AH70"/>
  <c r="AH69"/>
  <c r="AH68"/>
  <c r="AH67"/>
  <c r="AH66"/>
  <c r="AH65"/>
  <c r="AH64"/>
  <c r="AH63"/>
  <c r="AH62"/>
  <c r="AH61"/>
  <c r="AH60"/>
  <c r="AH59"/>
  <c r="AH58"/>
  <c r="AH57"/>
  <c r="AH56"/>
  <c r="AH55"/>
  <c r="AH54"/>
  <c r="AH53"/>
  <c r="AH52"/>
  <c r="AH51"/>
  <c r="AH50"/>
  <c r="AH49"/>
  <c r="AH48"/>
  <c r="AH47"/>
  <c r="AH46"/>
  <c r="AH45"/>
  <c r="AH44"/>
  <c r="AH43"/>
  <c r="AH42"/>
  <c r="AH41"/>
  <c r="AH40"/>
  <c r="AH39"/>
  <c r="AH38"/>
  <c r="AH37"/>
  <c r="AH36"/>
  <c r="AH35"/>
  <c r="AH34"/>
  <c r="AH33"/>
  <c r="AH32"/>
  <c r="AH31"/>
  <c r="AH30"/>
  <c r="AH29"/>
  <c r="AH28"/>
  <c r="AH27"/>
  <c r="AH26"/>
  <c r="AH25"/>
  <c r="AH24"/>
  <c r="AH23"/>
  <c r="AH22"/>
  <c r="AH21"/>
  <c r="AH20"/>
  <c r="AH19"/>
  <c r="AH18"/>
  <c r="AH17"/>
  <c r="AH16"/>
  <c r="AH15"/>
  <c r="AH14"/>
  <c r="AH13"/>
  <c r="AH12"/>
  <c r="AH11"/>
  <c r="AH10"/>
  <c r="AH9"/>
  <c r="AH8"/>
  <c r="AH7"/>
  <c r="AH6"/>
  <c r="AH5"/>
  <c r="AG370"/>
  <c r="AG185"/>
  <c r="AG184"/>
  <c r="AG183"/>
  <c r="AG182"/>
  <c r="AG181"/>
  <c r="AG180"/>
  <c r="AG179"/>
  <c r="AG178"/>
  <c r="AG177"/>
  <c r="AG176"/>
  <c r="AG175"/>
  <c r="AG174"/>
  <c r="AG173"/>
  <c r="AG172"/>
  <c r="AG171"/>
  <c r="AG170"/>
  <c r="AG169"/>
  <c r="AG168"/>
  <c r="AG167"/>
  <c r="AG166"/>
  <c r="AG165"/>
  <c r="AG164"/>
  <c r="AG163"/>
  <c r="AG162"/>
  <c r="AG161"/>
  <c r="AG160"/>
  <c r="AG159"/>
  <c r="AG158"/>
  <c r="AG157"/>
  <c r="AG156"/>
  <c r="AG155"/>
  <c r="AG154"/>
  <c r="AG153"/>
  <c r="AG152"/>
  <c r="AG151"/>
  <c r="AG150"/>
  <c r="AG149"/>
  <c r="AG148"/>
  <c r="AG147"/>
  <c r="AG146"/>
  <c r="AG145"/>
  <c r="AG144"/>
  <c r="AG143"/>
  <c r="AG142"/>
  <c r="AG141"/>
  <c r="AG140"/>
  <c r="AG139"/>
  <c r="AG138"/>
  <c r="AG137"/>
  <c r="AG136"/>
  <c r="AG135"/>
  <c r="AG134"/>
  <c r="AG133"/>
  <c r="AG132"/>
  <c r="AG131"/>
  <c r="AG130"/>
  <c r="AG129"/>
  <c r="AG128"/>
  <c r="AG127"/>
  <c r="AG126"/>
  <c r="AG125"/>
  <c r="AG124"/>
  <c r="AG123"/>
  <c r="AG122"/>
  <c r="AG121"/>
  <c r="AG120"/>
  <c r="AG119"/>
  <c r="AG118"/>
  <c r="AG117"/>
  <c r="AG116"/>
  <c r="AG115"/>
  <c r="AG114"/>
  <c r="AG113"/>
  <c r="AG112"/>
  <c r="AG111"/>
  <c r="AG110"/>
  <c r="AG109"/>
  <c r="AG108"/>
  <c r="AG107"/>
  <c r="AG106"/>
  <c r="AG105"/>
  <c r="AG104"/>
  <c r="AG103"/>
  <c r="AG102"/>
  <c r="AG101"/>
  <c r="AG100"/>
  <c r="AG99"/>
  <c r="AG98"/>
  <c r="AG97"/>
  <c r="AG96"/>
  <c r="AG95"/>
  <c r="AG94"/>
  <c r="AG93"/>
  <c r="AG92"/>
  <c r="AG91"/>
  <c r="AG90"/>
  <c r="AG89"/>
  <c r="AG88"/>
  <c r="AG87"/>
  <c r="AG86"/>
  <c r="AG85"/>
  <c r="AG84"/>
  <c r="AG83"/>
  <c r="AG82"/>
  <c r="AG81"/>
  <c r="AG80"/>
  <c r="AG79"/>
  <c r="AG78"/>
  <c r="AG77"/>
  <c r="AG76"/>
  <c r="AG75"/>
  <c r="AG74"/>
  <c r="AG73"/>
  <c r="AG72"/>
  <c r="AG71"/>
  <c r="AG70"/>
  <c r="AG69"/>
  <c r="AG68"/>
  <c r="AG67"/>
  <c r="AG66"/>
  <c r="AG65"/>
  <c r="AG64"/>
  <c r="AG63"/>
  <c r="AG62"/>
  <c r="AG61"/>
  <c r="AG60"/>
  <c r="AG59"/>
  <c r="AG58"/>
  <c r="AG57"/>
  <c r="AG56"/>
  <c r="AG55"/>
  <c r="AG54"/>
  <c r="AG53"/>
  <c r="AG52"/>
  <c r="AG51"/>
  <c r="AG50"/>
  <c r="AG49"/>
  <c r="AG48"/>
  <c r="AG47"/>
  <c r="AG46"/>
  <c r="AG45"/>
  <c r="AG44"/>
  <c r="AG43"/>
  <c r="AG42"/>
  <c r="AG41"/>
  <c r="AG40"/>
  <c r="AG39"/>
  <c r="AG38"/>
  <c r="AG37"/>
  <c r="AG36"/>
  <c r="AG35"/>
  <c r="AG34"/>
  <c r="AG33"/>
  <c r="AG32"/>
  <c r="AG31"/>
  <c r="AG30"/>
  <c r="AG29"/>
  <c r="AG28"/>
  <c r="AG27"/>
  <c r="AG26"/>
  <c r="AG25"/>
  <c r="AG24"/>
  <c r="AG23"/>
  <c r="AG22"/>
  <c r="AG21"/>
  <c r="AG20"/>
  <c r="AG19"/>
  <c r="AG18"/>
  <c r="AG17"/>
  <c r="AG16"/>
  <c r="AG15"/>
  <c r="AG14"/>
  <c r="AG13"/>
  <c r="AG12"/>
  <c r="AG11"/>
  <c r="AG10"/>
  <c r="AG9"/>
  <c r="AG8"/>
  <c r="AG7"/>
  <c r="AG6"/>
  <c r="AG5"/>
  <c r="AF370"/>
  <c r="AF185"/>
  <c r="AF184"/>
  <c r="AF183"/>
  <c r="AF182"/>
  <c r="AF181"/>
  <c r="AF180"/>
  <c r="AF179"/>
  <c r="AF178"/>
  <c r="AF177"/>
  <c r="AF176"/>
  <c r="AF175"/>
  <c r="AF174"/>
  <c r="AF173"/>
  <c r="AF172"/>
  <c r="AF171"/>
  <c r="AF170"/>
  <c r="AF169"/>
  <c r="AF168"/>
  <c r="AF167"/>
  <c r="AF166"/>
  <c r="AF165"/>
  <c r="AF164"/>
  <c r="AF163"/>
  <c r="AF162"/>
  <c r="AF161"/>
  <c r="AF160"/>
  <c r="AF159"/>
  <c r="AF158"/>
  <c r="AF157"/>
  <c r="AF156"/>
  <c r="AF155"/>
  <c r="AF154"/>
  <c r="AF153"/>
  <c r="AF152"/>
  <c r="AF151"/>
  <c r="AF150"/>
  <c r="AF149"/>
  <c r="AF148"/>
  <c r="AF147"/>
  <c r="AF146"/>
  <c r="AF145"/>
  <c r="AF144"/>
  <c r="AF143"/>
  <c r="AF142"/>
  <c r="AF141"/>
  <c r="AF140"/>
  <c r="AF139"/>
  <c r="AF138"/>
  <c r="AF137"/>
  <c r="AF136"/>
  <c r="AF135"/>
  <c r="AF134"/>
  <c r="AF133"/>
  <c r="AF132"/>
  <c r="AF131"/>
  <c r="AF130"/>
  <c r="AF129"/>
  <c r="AF128"/>
  <c r="AF127"/>
  <c r="AF126"/>
  <c r="AF125"/>
  <c r="AF124"/>
  <c r="AF123"/>
  <c r="AF122"/>
  <c r="AF121"/>
  <c r="AF120"/>
  <c r="AF119"/>
  <c r="AF118"/>
  <c r="AF117"/>
  <c r="AF116"/>
  <c r="AF115"/>
  <c r="AF114"/>
  <c r="AF113"/>
  <c r="AF112"/>
  <c r="AF111"/>
  <c r="AF110"/>
  <c r="AF109"/>
  <c r="AF108"/>
  <c r="AF107"/>
  <c r="AF106"/>
  <c r="AF105"/>
  <c r="AF104"/>
  <c r="AF103"/>
  <c r="AF102"/>
  <c r="AF101"/>
  <c r="AF100"/>
  <c r="AF99"/>
  <c r="AF98"/>
  <c r="AF97"/>
  <c r="AF96"/>
  <c r="AF95"/>
  <c r="AF94"/>
  <c r="AF93"/>
  <c r="AF92"/>
  <c r="AF91"/>
  <c r="AF90"/>
  <c r="AF89"/>
  <c r="AF88"/>
  <c r="AF87"/>
  <c r="AF86"/>
  <c r="AF85"/>
  <c r="AF84"/>
  <c r="AF83"/>
  <c r="AF82"/>
  <c r="AF81"/>
  <c r="AF80"/>
  <c r="AF79"/>
  <c r="AF78"/>
  <c r="AF77"/>
  <c r="AF76"/>
  <c r="AF75"/>
  <c r="AF74"/>
  <c r="AF73"/>
  <c r="AF72"/>
  <c r="AF71"/>
  <c r="AF70"/>
  <c r="AF69"/>
  <c r="AF68"/>
  <c r="AF67"/>
  <c r="AF66"/>
  <c r="AF65"/>
  <c r="AF64"/>
  <c r="AF63"/>
  <c r="AF62"/>
  <c r="AF61"/>
  <c r="AF60"/>
  <c r="AF59"/>
  <c r="AF58"/>
  <c r="AF57"/>
  <c r="AF56"/>
  <c r="AF55"/>
  <c r="AF54"/>
  <c r="AF53"/>
  <c r="AF52"/>
  <c r="AF51"/>
  <c r="AF50"/>
  <c r="AF49"/>
  <c r="AF48"/>
  <c r="AF47"/>
  <c r="AF46"/>
  <c r="AF45"/>
  <c r="AF44"/>
  <c r="AF43"/>
  <c r="AF42"/>
  <c r="AF41"/>
  <c r="AF40"/>
  <c r="AF39"/>
  <c r="AF38"/>
  <c r="AF37"/>
  <c r="AF36"/>
  <c r="AF35"/>
  <c r="AF34"/>
  <c r="AF33"/>
  <c r="AF32"/>
  <c r="AF31"/>
  <c r="AF30"/>
  <c r="AF29"/>
  <c r="AF28"/>
  <c r="AF27"/>
  <c r="AF26"/>
  <c r="AF25"/>
  <c r="AF24"/>
  <c r="AF23"/>
  <c r="AF22"/>
  <c r="AF21"/>
  <c r="AF20"/>
  <c r="AF19"/>
  <c r="AF18"/>
  <c r="AF17"/>
  <c r="AF16"/>
  <c r="AF15"/>
  <c r="AF14"/>
  <c r="AF13"/>
  <c r="AF12"/>
  <c r="AF11"/>
  <c r="AF10"/>
  <c r="AF9"/>
  <c r="AF8"/>
  <c r="AF7"/>
  <c r="AF6"/>
  <c r="AF5"/>
  <c r="AE370"/>
  <c r="AE185"/>
  <c r="AE184"/>
  <c r="AE183"/>
  <c r="AE182"/>
  <c r="AE181"/>
  <c r="AE180"/>
  <c r="AE179"/>
  <c r="AE178"/>
  <c r="AE177"/>
  <c r="AE176"/>
  <c r="AE175"/>
  <c r="AE174"/>
  <c r="AE173"/>
  <c r="AE172"/>
  <c r="AE171"/>
  <c r="AE170"/>
  <c r="AE169"/>
  <c r="AE168"/>
  <c r="AE167"/>
  <c r="AE166"/>
  <c r="AE165"/>
  <c r="AE164"/>
  <c r="AE163"/>
  <c r="AE162"/>
  <c r="AE161"/>
  <c r="AE160"/>
  <c r="AE159"/>
  <c r="AE158"/>
  <c r="AE157"/>
  <c r="AE156"/>
  <c r="AE155"/>
  <c r="AE154"/>
  <c r="AE153"/>
  <c r="AE152"/>
  <c r="AE151"/>
  <c r="AE150"/>
  <c r="AE149"/>
  <c r="AE148"/>
  <c r="AE147"/>
  <c r="AE146"/>
  <c r="AE145"/>
  <c r="AE144"/>
  <c r="AE143"/>
  <c r="AE142"/>
  <c r="AE141"/>
  <c r="AE140"/>
  <c r="AE139"/>
  <c r="AE138"/>
  <c r="AE137"/>
  <c r="AE136"/>
  <c r="AE135"/>
  <c r="AE134"/>
  <c r="AE133"/>
  <c r="AE132"/>
  <c r="AE131"/>
  <c r="AE130"/>
  <c r="AE129"/>
  <c r="AE128"/>
  <c r="AE127"/>
  <c r="AE126"/>
  <c r="AE125"/>
  <c r="AE124"/>
  <c r="AE123"/>
  <c r="AE122"/>
  <c r="AE121"/>
  <c r="AE120"/>
  <c r="AE119"/>
  <c r="AE118"/>
  <c r="AE117"/>
  <c r="AE116"/>
  <c r="AE115"/>
  <c r="AE114"/>
  <c r="AE113"/>
  <c r="AE112"/>
  <c r="AE111"/>
  <c r="AE110"/>
  <c r="AE109"/>
  <c r="AE108"/>
  <c r="AE107"/>
  <c r="AE106"/>
  <c r="AE105"/>
  <c r="AE104"/>
  <c r="AE103"/>
  <c r="AE102"/>
  <c r="AE101"/>
  <c r="AE100"/>
  <c r="AE99"/>
  <c r="AE98"/>
  <c r="AE97"/>
  <c r="AE96"/>
  <c r="AE95"/>
  <c r="AE94"/>
  <c r="AE93"/>
  <c r="AE92"/>
  <c r="AE91"/>
  <c r="AE90"/>
  <c r="AE89"/>
  <c r="AE88"/>
  <c r="AE87"/>
  <c r="AE86"/>
  <c r="AE85"/>
  <c r="AE84"/>
  <c r="AE83"/>
  <c r="AE82"/>
  <c r="AE81"/>
  <c r="AE80"/>
  <c r="AE79"/>
  <c r="AE78"/>
  <c r="AE77"/>
  <c r="AE76"/>
  <c r="AE75"/>
  <c r="AE74"/>
  <c r="AE73"/>
  <c r="AE72"/>
  <c r="AE71"/>
  <c r="AE70"/>
  <c r="AE69"/>
  <c r="AE68"/>
  <c r="AE67"/>
  <c r="AE66"/>
  <c r="AE65"/>
  <c r="AE64"/>
  <c r="AE63"/>
  <c r="AE62"/>
  <c r="AE61"/>
  <c r="AE60"/>
  <c r="AE59"/>
  <c r="AE58"/>
  <c r="AE57"/>
  <c r="AE56"/>
  <c r="AE55"/>
  <c r="AE54"/>
  <c r="AE53"/>
  <c r="AE52"/>
  <c r="AE51"/>
  <c r="AE50"/>
  <c r="AE49"/>
  <c r="AE48"/>
  <c r="AE47"/>
  <c r="AE46"/>
  <c r="AE45"/>
  <c r="AE44"/>
  <c r="AE43"/>
  <c r="AE42"/>
  <c r="AE41"/>
  <c r="AE40"/>
  <c r="AE39"/>
  <c r="AE38"/>
  <c r="AE37"/>
  <c r="AE36"/>
  <c r="AE35"/>
  <c r="AE34"/>
  <c r="AE33"/>
  <c r="AE32"/>
  <c r="AE31"/>
  <c r="AE30"/>
  <c r="AE29"/>
  <c r="AE28"/>
  <c r="AE27"/>
  <c r="AE26"/>
  <c r="AE25"/>
  <c r="AE24"/>
  <c r="AE23"/>
  <c r="AE22"/>
  <c r="AE21"/>
  <c r="AE20"/>
  <c r="AE19"/>
  <c r="AE18"/>
  <c r="AE17"/>
  <c r="AE16"/>
  <c r="AE15"/>
  <c r="AE14"/>
  <c r="AE13"/>
  <c r="AE12"/>
  <c r="AE11"/>
  <c r="AE10"/>
  <c r="AE9"/>
  <c r="AE8"/>
  <c r="AE7"/>
  <c r="AE6"/>
  <c r="AE5"/>
  <c r="AD370"/>
  <c r="AD185"/>
  <c r="AD184"/>
  <c r="AD183"/>
  <c r="AD182"/>
  <c r="AD181"/>
  <c r="AD180"/>
  <c r="AD179"/>
  <c r="AD178"/>
  <c r="AD177"/>
  <c r="AD176"/>
  <c r="AD175"/>
  <c r="AD174"/>
  <c r="AD173"/>
  <c r="AD172"/>
  <c r="AD171"/>
  <c r="AD170"/>
  <c r="AD169"/>
  <c r="AD168"/>
  <c r="AD167"/>
  <c r="AD166"/>
  <c r="AD165"/>
  <c r="AD164"/>
  <c r="AD163"/>
  <c r="AD162"/>
  <c r="AD161"/>
  <c r="AD160"/>
  <c r="AD159"/>
  <c r="AD158"/>
  <c r="AD157"/>
  <c r="AD156"/>
  <c r="AD155"/>
  <c r="AD154"/>
  <c r="AD153"/>
  <c r="AD152"/>
  <c r="AD151"/>
  <c r="AD150"/>
  <c r="AD149"/>
  <c r="AD148"/>
  <c r="AD147"/>
  <c r="AD146"/>
  <c r="AD145"/>
  <c r="AD144"/>
  <c r="AD143"/>
  <c r="AD142"/>
  <c r="AD141"/>
  <c r="AD140"/>
  <c r="AD139"/>
  <c r="AD138"/>
  <c r="AD137"/>
  <c r="AD136"/>
  <c r="AD135"/>
  <c r="AD134"/>
  <c r="AD133"/>
  <c r="AD132"/>
  <c r="AD131"/>
  <c r="AD130"/>
  <c r="AD129"/>
  <c r="AD128"/>
  <c r="AD127"/>
  <c r="AD126"/>
  <c r="AD125"/>
  <c r="AD124"/>
  <c r="AD123"/>
  <c r="AD122"/>
  <c r="AD121"/>
  <c r="AD120"/>
  <c r="AD119"/>
  <c r="AD118"/>
  <c r="AD117"/>
  <c r="AD116"/>
  <c r="AD115"/>
  <c r="AD114"/>
  <c r="AD113"/>
  <c r="AD112"/>
  <c r="AD111"/>
  <c r="AD110"/>
  <c r="AD109"/>
  <c r="AD108"/>
  <c r="AD107"/>
  <c r="AD106"/>
  <c r="AD105"/>
  <c r="AD104"/>
  <c r="AD103"/>
  <c r="AD102"/>
  <c r="AD101"/>
  <c r="AD100"/>
  <c r="AD99"/>
  <c r="AD98"/>
  <c r="AD97"/>
  <c r="AD96"/>
  <c r="AD95"/>
  <c r="AD94"/>
  <c r="AD93"/>
  <c r="AD92"/>
  <c r="AD91"/>
  <c r="AD90"/>
  <c r="AD89"/>
  <c r="AD88"/>
  <c r="AD87"/>
  <c r="AD86"/>
  <c r="AD85"/>
  <c r="AD84"/>
  <c r="AD83"/>
  <c r="AD82"/>
  <c r="AD81"/>
  <c r="AD80"/>
  <c r="AD79"/>
  <c r="AD78"/>
  <c r="AD77"/>
  <c r="AD76"/>
  <c r="AD75"/>
  <c r="AD74"/>
  <c r="AD73"/>
  <c r="AD72"/>
  <c r="AD71"/>
  <c r="AD70"/>
  <c r="AD69"/>
  <c r="AD68"/>
  <c r="AD67"/>
  <c r="AD66"/>
  <c r="AD65"/>
  <c r="AD64"/>
  <c r="AD63"/>
  <c r="AD62"/>
  <c r="AD61"/>
  <c r="AD60"/>
  <c r="AD59"/>
  <c r="AD58"/>
  <c r="AD57"/>
  <c r="AD56"/>
  <c r="AD55"/>
  <c r="AD54"/>
  <c r="AD53"/>
  <c r="AD52"/>
  <c r="AD51"/>
  <c r="AD50"/>
  <c r="AD49"/>
  <c r="AD48"/>
  <c r="AD47"/>
  <c r="AD46"/>
  <c r="AD45"/>
  <c r="AD44"/>
  <c r="AD43"/>
  <c r="AD42"/>
  <c r="AD41"/>
  <c r="AD40"/>
  <c r="AD39"/>
  <c r="AD38"/>
  <c r="AD37"/>
  <c r="AD36"/>
  <c r="AD35"/>
  <c r="AD34"/>
  <c r="AD33"/>
  <c r="AD32"/>
  <c r="AD31"/>
  <c r="AD30"/>
  <c r="AD29"/>
  <c r="AD28"/>
  <c r="AD27"/>
  <c r="AD26"/>
  <c r="AD25"/>
  <c r="AD24"/>
  <c r="AD23"/>
  <c r="AD22"/>
  <c r="AD21"/>
  <c r="AD20"/>
  <c r="AD19"/>
  <c r="AD18"/>
  <c r="AD17"/>
  <c r="AD16"/>
  <c r="AD15"/>
  <c r="AD14"/>
  <c r="AD13"/>
  <c r="AD12"/>
  <c r="AD11"/>
  <c r="AD10"/>
  <c r="AD9"/>
  <c r="AD8"/>
  <c r="AD7"/>
  <c r="AD6"/>
  <c r="AD5"/>
  <c r="AC370"/>
  <c r="AC185"/>
  <c r="AC184"/>
  <c r="AC183"/>
  <c r="AC182"/>
  <c r="AC181"/>
  <c r="AC180"/>
  <c r="AC179"/>
  <c r="AC178"/>
  <c r="AC177"/>
  <c r="AC176"/>
  <c r="AC175"/>
  <c r="AC174"/>
  <c r="AC173"/>
  <c r="AC172"/>
  <c r="AC171"/>
  <c r="AC170"/>
  <c r="AC169"/>
  <c r="AC168"/>
  <c r="AC167"/>
  <c r="AC166"/>
  <c r="AC165"/>
  <c r="AC164"/>
  <c r="AC163"/>
  <c r="AC162"/>
  <c r="AC161"/>
  <c r="AC160"/>
  <c r="AC159"/>
  <c r="AC158"/>
  <c r="AC157"/>
  <c r="AC156"/>
  <c r="AC155"/>
  <c r="AC154"/>
  <c r="AC153"/>
  <c r="AC152"/>
  <c r="AC151"/>
  <c r="AC150"/>
  <c r="AC149"/>
  <c r="AC148"/>
  <c r="AC147"/>
  <c r="AC146"/>
  <c r="AC145"/>
  <c r="AC144"/>
  <c r="AC143"/>
  <c r="AC142"/>
  <c r="AC141"/>
  <c r="AC140"/>
  <c r="AC139"/>
  <c r="AC138"/>
  <c r="AC137"/>
  <c r="AC136"/>
  <c r="AC135"/>
  <c r="AC134"/>
  <c r="AC133"/>
  <c r="AC132"/>
  <c r="AC131"/>
  <c r="AC130"/>
  <c r="AC129"/>
  <c r="AC128"/>
  <c r="AC127"/>
  <c r="AC126"/>
  <c r="AC125"/>
  <c r="AC124"/>
  <c r="AC123"/>
  <c r="AC122"/>
  <c r="AC121"/>
  <c r="AC120"/>
  <c r="AC119"/>
  <c r="AC118"/>
  <c r="AC117"/>
  <c r="AC116"/>
  <c r="AC115"/>
  <c r="AC114"/>
  <c r="AC113"/>
  <c r="AC112"/>
  <c r="AC111"/>
  <c r="AC110"/>
  <c r="AC109"/>
  <c r="AC108"/>
  <c r="AC107"/>
  <c r="AC106"/>
  <c r="AC105"/>
  <c r="AC104"/>
  <c r="AC103"/>
  <c r="AC102"/>
  <c r="AC101"/>
  <c r="AC100"/>
  <c r="AC99"/>
  <c r="AC98"/>
  <c r="AC97"/>
  <c r="AC96"/>
  <c r="AC95"/>
  <c r="AC94"/>
  <c r="AC93"/>
  <c r="AC92"/>
  <c r="AC91"/>
  <c r="AC90"/>
  <c r="AC89"/>
  <c r="AC88"/>
  <c r="AC87"/>
  <c r="AC86"/>
  <c r="AC85"/>
  <c r="AC84"/>
  <c r="AC83"/>
  <c r="AC82"/>
  <c r="AC81"/>
  <c r="AC80"/>
  <c r="AC79"/>
  <c r="AC78"/>
  <c r="AC77"/>
  <c r="AC76"/>
  <c r="AC75"/>
  <c r="AC74"/>
  <c r="AC73"/>
  <c r="AC72"/>
  <c r="AC71"/>
  <c r="AC70"/>
  <c r="AC69"/>
  <c r="AC68"/>
  <c r="AC67"/>
  <c r="AC66"/>
  <c r="AC65"/>
  <c r="AC64"/>
  <c r="AC63"/>
  <c r="AC62"/>
  <c r="AC61"/>
  <c r="AC60"/>
  <c r="AC59"/>
  <c r="AC58"/>
  <c r="AC57"/>
  <c r="AC56"/>
  <c r="AC55"/>
  <c r="AC54"/>
  <c r="AC53"/>
  <c r="AC52"/>
  <c r="AC51"/>
  <c r="AC50"/>
  <c r="AC49"/>
  <c r="AC48"/>
  <c r="AC47"/>
  <c r="AC46"/>
  <c r="AC45"/>
  <c r="AC44"/>
  <c r="AC43"/>
  <c r="AC42"/>
  <c r="AC41"/>
  <c r="AC40"/>
  <c r="AC39"/>
  <c r="AC38"/>
  <c r="AC37"/>
  <c r="AC36"/>
  <c r="AC35"/>
  <c r="AC34"/>
  <c r="AC33"/>
  <c r="AC32"/>
  <c r="AC31"/>
  <c r="AC30"/>
  <c r="AC29"/>
  <c r="AC28"/>
  <c r="AC27"/>
  <c r="AC26"/>
  <c r="AC25"/>
  <c r="AC24"/>
  <c r="AC23"/>
  <c r="AC22"/>
  <c r="AC21"/>
  <c r="AC20"/>
  <c r="AC19"/>
  <c r="AC18"/>
  <c r="AC17"/>
  <c r="AC16"/>
  <c r="AC15"/>
  <c r="AC14"/>
  <c r="AC13"/>
  <c r="AC12"/>
  <c r="AC11"/>
  <c r="AC10"/>
  <c r="AC9"/>
  <c r="AC8"/>
  <c r="AC7"/>
  <c r="AC6"/>
  <c r="AC5"/>
  <c r="AB370"/>
  <c r="AB185"/>
  <c r="AB184"/>
  <c r="AB183"/>
  <c r="AB182"/>
  <c r="AB181"/>
  <c r="AB180"/>
  <c r="AB179"/>
  <c r="AB178"/>
  <c r="AB177"/>
  <c r="AB176"/>
  <c r="AB175"/>
  <c r="AB174"/>
  <c r="AB173"/>
  <c r="AB172"/>
  <c r="AB171"/>
  <c r="AB170"/>
  <c r="AB169"/>
  <c r="AB168"/>
  <c r="AB167"/>
  <c r="AB166"/>
  <c r="AB165"/>
  <c r="AB164"/>
  <c r="AB163"/>
  <c r="AB162"/>
  <c r="AB161"/>
  <c r="AB160"/>
  <c r="AB159"/>
  <c r="AB158"/>
  <c r="AB157"/>
  <c r="AB156"/>
  <c r="AB155"/>
  <c r="AB154"/>
  <c r="AB153"/>
  <c r="AB152"/>
  <c r="AB151"/>
  <c r="AB150"/>
  <c r="AB149"/>
  <c r="AB148"/>
  <c r="AB147"/>
  <c r="AB146"/>
  <c r="AB145"/>
  <c r="AB144"/>
  <c r="AB143"/>
  <c r="AB142"/>
  <c r="AB141"/>
  <c r="AB140"/>
  <c r="AB139"/>
  <c r="AB138"/>
  <c r="AB137"/>
  <c r="AB136"/>
  <c r="AB135"/>
  <c r="AB134"/>
  <c r="AB133"/>
  <c r="AB132"/>
  <c r="AB131"/>
  <c r="AB130"/>
  <c r="AB129"/>
  <c r="AB128"/>
  <c r="AB127"/>
  <c r="AB126"/>
  <c r="AB125"/>
  <c r="AB124"/>
  <c r="AB123"/>
  <c r="AB122"/>
  <c r="AB121"/>
  <c r="AB120"/>
  <c r="AB119"/>
  <c r="AB118"/>
  <c r="AB117"/>
  <c r="AB116"/>
  <c r="AB115"/>
  <c r="AB114"/>
  <c r="AB113"/>
  <c r="AB112"/>
  <c r="AB111"/>
  <c r="AB110"/>
  <c r="AB109"/>
  <c r="AB108"/>
  <c r="AB107"/>
  <c r="AB106"/>
  <c r="AB105"/>
  <c r="AB104"/>
  <c r="AB103"/>
  <c r="AB102"/>
  <c r="AB101"/>
  <c r="AB100"/>
  <c r="AB99"/>
  <c r="AB98"/>
  <c r="AB97"/>
  <c r="AB96"/>
  <c r="AB95"/>
  <c r="AB94"/>
  <c r="AB93"/>
  <c r="AB92"/>
  <c r="AB91"/>
  <c r="AB90"/>
  <c r="AB89"/>
  <c r="AB88"/>
  <c r="AB87"/>
  <c r="AB86"/>
  <c r="AB85"/>
  <c r="AB84"/>
  <c r="AB83"/>
  <c r="AB82"/>
  <c r="AB81"/>
  <c r="AB80"/>
  <c r="AB79"/>
  <c r="AB78"/>
  <c r="AB77"/>
  <c r="AB76"/>
  <c r="AB75"/>
  <c r="AB74"/>
  <c r="AB73"/>
  <c r="AB72"/>
  <c r="AB71"/>
  <c r="AB70"/>
  <c r="AB69"/>
  <c r="AB68"/>
  <c r="AB67"/>
  <c r="AB66"/>
  <c r="AB65"/>
  <c r="AB64"/>
  <c r="AB63"/>
  <c r="AB62"/>
  <c r="AB61"/>
  <c r="AB60"/>
  <c r="AB59"/>
  <c r="AB58"/>
  <c r="AB57"/>
  <c r="AB56"/>
  <c r="AB55"/>
  <c r="AB54"/>
  <c r="AB53"/>
  <c r="AB52"/>
  <c r="AB51"/>
  <c r="AB50"/>
  <c r="AB49"/>
  <c r="AB48"/>
  <c r="AB47"/>
  <c r="AB46"/>
  <c r="AB45"/>
  <c r="AB44"/>
  <c r="AB43"/>
  <c r="AB42"/>
  <c r="AB41"/>
  <c r="AB40"/>
  <c r="AB39"/>
  <c r="AB38"/>
  <c r="AB37"/>
  <c r="AB36"/>
  <c r="AB35"/>
  <c r="AB34"/>
  <c r="AB33"/>
  <c r="AB32"/>
  <c r="AB31"/>
  <c r="AB30"/>
  <c r="AB29"/>
  <c r="AB28"/>
  <c r="AB27"/>
  <c r="AB26"/>
  <c r="AB25"/>
  <c r="AB24"/>
  <c r="AB23"/>
  <c r="AB22"/>
  <c r="AB21"/>
  <c r="AB20"/>
  <c r="AB19"/>
  <c r="AB18"/>
  <c r="AB17"/>
  <c r="AB16"/>
  <c r="AB15"/>
  <c r="AB14"/>
  <c r="AB13"/>
  <c r="AB12"/>
  <c r="AB11"/>
  <c r="AB10"/>
  <c r="AB9"/>
  <c r="AB8"/>
  <c r="AB7"/>
  <c r="AB6"/>
  <c r="AB5"/>
  <c r="AA370"/>
  <c r="AA185"/>
  <c r="AA184"/>
  <c r="AA183"/>
  <c r="AA182"/>
  <c r="AA181"/>
  <c r="AA180"/>
  <c r="AA179"/>
  <c r="AA178"/>
  <c r="AA177"/>
  <c r="AA176"/>
  <c r="AA175"/>
  <c r="AA174"/>
  <c r="AA173"/>
  <c r="AA172"/>
  <c r="AA171"/>
  <c r="AA170"/>
  <c r="AA169"/>
  <c r="AA168"/>
  <c r="AA167"/>
  <c r="AA166"/>
  <c r="AA165"/>
  <c r="AA164"/>
  <c r="AA163"/>
  <c r="AA162"/>
  <c r="AA161"/>
  <c r="AA160"/>
  <c r="AA159"/>
  <c r="AA158"/>
  <c r="AA157"/>
  <c r="AA156"/>
  <c r="AA155"/>
  <c r="AA154"/>
  <c r="AA153"/>
  <c r="AA152"/>
  <c r="AA151"/>
  <c r="AA150"/>
  <c r="AA149"/>
  <c r="AA148"/>
  <c r="AA147"/>
  <c r="AA146"/>
  <c r="AA145"/>
  <c r="AA144"/>
  <c r="AA143"/>
  <c r="AA142"/>
  <c r="AA141"/>
  <c r="AA140"/>
  <c r="AA139"/>
  <c r="AA138"/>
  <c r="AA137"/>
  <c r="AA136"/>
  <c r="AA135"/>
  <c r="AA134"/>
  <c r="AA133"/>
  <c r="AA132"/>
  <c r="AA131"/>
  <c r="AA130"/>
  <c r="AA129"/>
  <c r="AA128"/>
  <c r="AA127"/>
  <c r="AA126"/>
  <c r="AA125"/>
  <c r="AA124"/>
  <c r="AA123"/>
  <c r="AA122"/>
  <c r="AA121"/>
  <c r="AA120"/>
  <c r="AA119"/>
  <c r="AA118"/>
  <c r="AA117"/>
  <c r="AA116"/>
  <c r="AA115"/>
  <c r="AA114"/>
  <c r="AA113"/>
  <c r="AA112"/>
  <c r="AA111"/>
  <c r="AA110"/>
  <c r="AA109"/>
  <c r="AA108"/>
  <c r="AA107"/>
  <c r="AA106"/>
  <c r="AA105"/>
  <c r="AA104"/>
  <c r="AA103"/>
  <c r="AA102"/>
  <c r="AA101"/>
  <c r="AA100"/>
  <c r="AA99"/>
  <c r="AA98"/>
  <c r="AA97"/>
  <c r="AA96"/>
  <c r="AA95"/>
  <c r="AA94"/>
  <c r="AA93"/>
  <c r="AA92"/>
  <c r="AA91"/>
  <c r="AA90"/>
  <c r="AA89"/>
  <c r="AA88"/>
  <c r="AA87"/>
  <c r="AA86"/>
  <c r="AA85"/>
  <c r="AA84"/>
  <c r="AA83"/>
  <c r="AA82"/>
  <c r="AA81"/>
  <c r="AA80"/>
  <c r="AA79"/>
  <c r="AA78"/>
  <c r="AA77"/>
  <c r="AA76"/>
  <c r="AA75"/>
  <c r="AA74"/>
  <c r="AA73"/>
  <c r="AA72"/>
  <c r="AA71"/>
  <c r="AA70"/>
  <c r="AA69"/>
  <c r="AA68"/>
  <c r="AA67"/>
  <c r="AA66"/>
  <c r="AA65"/>
  <c r="AA64"/>
  <c r="AA63"/>
  <c r="AA62"/>
  <c r="AA61"/>
  <c r="AA60"/>
  <c r="AA59"/>
  <c r="AA58"/>
  <c r="AA57"/>
  <c r="AA56"/>
  <c r="AA55"/>
  <c r="AA54"/>
  <c r="AA53"/>
  <c r="AA52"/>
  <c r="AA51"/>
  <c r="AA50"/>
  <c r="AA49"/>
  <c r="AA48"/>
  <c r="AA47"/>
  <c r="AA46"/>
  <c r="AA45"/>
  <c r="AA44"/>
  <c r="AA43"/>
  <c r="AA42"/>
  <c r="AA41"/>
  <c r="AA40"/>
  <c r="AA39"/>
  <c r="AA38"/>
  <c r="AA37"/>
  <c r="AA36"/>
  <c r="AA35"/>
  <c r="AA34"/>
  <c r="AA33"/>
  <c r="AA32"/>
  <c r="AA31"/>
  <c r="AA30"/>
  <c r="AA29"/>
  <c r="AA28"/>
  <c r="AA27"/>
  <c r="AA26"/>
  <c r="AA25"/>
  <c r="AA24"/>
  <c r="AA23"/>
  <c r="AA22"/>
  <c r="AA21"/>
  <c r="AA20"/>
  <c r="AA19"/>
  <c r="AA18"/>
  <c r="AA17"/>
  <c r="AA16"/>
  <c r="AA15"/>
  <c r="AA14"/>
  <c r="AA13"/>
  <c r="AA12"/>
  <c r="AA11"/>
  <c r="AA10"/>
  <c r="AA9"/>
  <c r="AA8"/>
  <c r="AA7"/>
  <c r="AA6"/>
  <c r="AA5"/>
  <c r="Z370"/>
  <c r="Z185"/>
  <c r="Z184"/>
  <c r="Z183"/>
  <c r="Z182"/>
  <c r="Z181"/>
  <c r="Z180"/>
  <c r="Z179"/>
  <c r="Z178"/>
  <c r="Z177"/>
  <c r="Z176"/>
  <c r="Z175"/>
  <c r="Z174"/>
  <c r="Z173"/>
  <c r="Z172"/>
  <c r="Z171"/>
  <c r="Z170"/>
  <c r="Z169"/>
  <c r="Z168"/>
  <c r="Z167"/>
  <c r="Z166"/>
  <c r="Z165"/>
  <c r="Z164"/>
  <c r="Z163"/>
  <c r="Z162"/>
  <c r="Z161"/>
  <c r="Z160"/>
  <c r="Z159"/>
  <c r="Z158"/>
  <c r="Z157"/>
  <c r="Z156"/>
  <c r="Z155"/>
  <c r="Z154"/>
  <c r="Z153"/>
  <c r="Z152"/>
  <c r="Z151"/>
  <c r="Z150"/>
  <c r="Z149"/>
  <c r="Z148"/>
  <c r="Z147"/>
  <c r="Z146"/>
  <c r="Z145"/>
  <c r="Z144"/>
  <c r="Z143"/>
  <c r="Z142"/>
  <c r="Z141"/>
  <c r="Z140"/>
  <c r="Z139"/>
  <c r="Z138"/>
  <c r="Z137"/>
  <c r="Z136"/>
  <c r="Z135"/>
  <c r="Z134"/>
  <c r="Z133"/>
  <c r="Z132"/>
  <c r="Z131"/>
  <c r="Z130"/>
  <c r="Z129"/>
  <c r="Z128"/>
  <c r="Z127"/>
  <c r="Z126"/>
  <c r="Z125"/>
  <c r="Z124"/>
  <c r="Z123"/>
  <c r="Z122"/>
  <c r="Z121"/>
  <c r="Z120"/>
  <c r="Z119"/>
  <c r="Z118"/>
  <c r="Z117"/>
  <c r="Z116"/>
  <c r="Z115"/>
  <c r="Z114"/>
  <c r="Z113"/>
  <c r="Z112"/>
  <c r="Z111"/>
  <c r="Z110"/>
  <c r="Z109"/>
  <c r="Z108"/>
  <c r="Z107"/>
  <c r="Z106"/>
  <c r="Z105"/>
  <c r="Z104"/>
  <c r="Z103"/>
  <c r="Z102"/>
  <c r="Z101"/>
  <c r="Z100"/>
  <c r="Z99"/>
  <c r="Z98"/>
  <c r="Z97"/>
  <c r="Z96"/>
  <c r="Z95"/>
  <c r="Z94"/>
  <c r="Z93"/>
  <c r="Z92"/>
  <c r="Z91"/>
  <c r="Z90"/>
  <c r="Z89"/>
  <c r="Z88"/>
  <c r="Z87"/>
  <c r="Z86"/>
  <c r="Z85"/>
  <c r="Z84"/>
  <c r="Z83"/>
  <c r="Z82"/>
  <c r="Z81"/>
  <c r="Z80"/>
  <c r="Z79"/>
  <c r="Z78"/>
  <c r="Z77"/>
  <c r="Z76"/>
  <c r="Z75"/>
  <c r="Z74"/>
  <c r="Z73"/>
  <c r="Z72"/>
  <c r="Z71"/>
  <c r="Z70"/>
  <c r="Z69"/>
  <c r="Z68"/>
  <c r="Z67"/>
  <c r="Z66"/>
  <c r="Z65"/>
  <c r="Z64"/>
  <c r="Z63"/>
  <c r="Z62"/>
  <c r="Z61"/>
  <c r="Z60"/>
  <c r="Z59"/>
  <c r="Z58"/>
  <c r="Z57"/>
  <c r="Z56"/>
  <c r="Z55"/>
  <c r="Z54"/>
  <c r="Z53"/>
  <c r="Z52"/>
  <c r="Z51"/>
  <c r="Z50"/>
  <c r="Z49"/>
  <c r="Z48"/>
  <c r="Z47"/>
  <c r="Z46"/>
  <c r="Z45"/>
  <c r="Z44"/>
  <c r="Z43"/>
  <c r="Z42"/>
  <c r="Z41"/>
  <c r="Z40"/>
  <c r="Z39"/>
  <c r="Z38"/>
  <c r="Z37"/>
  <c r="Z36"/>
  <c r="Z35"/>
  <c r="Z34"/>
  <c r="Z33"/>
  <c r="Z32"/>
  <c r="Z31"/>
  <c r="Z30"/>
  <c r="Z29"/>
  <c r="Z28"/>
  <c r="Z27"/>
  <c r="Z26"/>
  <c r="Z25"/>
  <c r="Z24"/>
  <c r="Z23"/>
  <c r="Z22"/>
  <c r="Z21"/>
  <c r="Z20"/>
  <c r="Z19"/>
  <c r="Z18"/>
  <c r="Z17"/>
  <c r="Z16"/>
  <c r="Z15"/>
  <c r="Z14"/>
  <c r="Z13"/>
  <c r="Z12"/>
  <c r="Z11"/>
  <c r="Z10"/>
  <c r="Z9"/>
  <c r="Z8"/>
  <c r="Z7"/>
  <c r="Z6"/>
  <c r="Z5"/>
  <c r="Y370"/>
  <c r="Y185"/>
  <c r="Y184"/>
  <c r="Y183"/>
  <c r="Y182"/>
  <c r="Y181"/>
  <c r="Y180"/>
  <c r="Y179"/>
  <c r="Y178"/>
  <c r="Y177"/>
  <c r="Y176"/>
  <c r="Y175"/>
  <c r="Y174"/>
  <c r="Y173"/>
  <c r="Y172"/>
  <c r="Y171"/>
  <c r="Y170"/>
  <c r="Y169"/>
  <c r="Y168"/>
  <c r="Y167"/>
  <c r="Y166"/>
  <c r="Y165"/>
  <c r="Y164"/>
  <c r="Y163"/>
  <c r="Y162"/>
  <c r="Y161"/>
  <c r="Y160"/>
  <c r="Y159"/>
  <c r="Y158"/>
  <c r="Y157"/>
  <c r="Y156"/>
  <c r="Y155"/>
  <c r="Y154"/>
  <c r="Y153"/>
  <c r="Y152"/>
  <c r="Y151"/>
  <c r="Y150"/>
  <c r="Y149"/>
  <c r="Y148"/>
  <c r="Y147"/>
  <c r="Y146"/>
  <c r="Y145"/>
  <c r="Y144"/>
  <c r="Y143"/>
  <c r="Y142"/>
  <c r="Y141"/>
  <c r="Y140"/>
  <c r="Y139"/>
  <c r="Y138"/>
  <c r="Y137"/>
  <c r="Y136"/>
  <c r="Y135"/>
  <c r="Y134"/>
  <c r="Y133"/>
  <c r="Y132"/>
  <c r="Y131"/>
  <c r="Y130"/>
  <c r="Y129"/>
  <c r="Y128"/>
  <c r="Y127"/>
  <c r="Y126"/>
  <c r="Y125"/>
  <c r="Y124"/>
  <c r="Y123"/>
  <c r="Y122"/>
  <c r="Y121"/>
  <c r="Y120"/>
  <c r="Y119"/>
  <c r="Y118"/>
  <c r="Y117"/>
  <c r="Y116"/>
  <c r="Y115"/>
  <c r="Y114"/>
  <c r="Y113"/>
  <c r="Y112"/>
  <c r="Y111"/>
  <c r="Y110"/>
  <c r="Y109"/>
  <c r="Y108"/>
  <c r="Y107"/>
  <c r="Y106"/>
  <c r="Y105"/>
  <c r="Y104"/>
  <c r="Y103"/>
  <c r="Y102"/>
  <c r="Y101"/>
  <c r="Y100"/>
  <c r="Y99"/>
  <c r="Y98"/>
  <c r="Y97"/>
  <c r="Y96"/>
  <c r="Y95"/>
  <c r="Y94"/>
  <c r="Y93"/>
  <c r="Y92"/>
  <c r="Y91"/>
  <c r="Y90"/>
  <c r="Y89"/>
  <c r="Y88"/>
  <c r="Y87"/>
  <c r="Y86"/>
  <c r="Y85"/>
  <c r="Y84"/>
  <c r="Y83"/>
  <c r="Y82"/>
  <c r="Y81"/>
  <c r="Y80"/>
  <c r="Y79"/>
  <c r="Y78"/>
  <c r="Y77"/>
  <c r="Y76"/>
  <c r="Y75"/>
  <c r="Y74"/>
  <c r="Y73"/>
  <c r="Y72"/>
  <c r="Y71"/>
  <c r="Y70"/>
  <c r="Y69"/>
  <c r="Y68"/>
  <c r="Y67"/>
  <c r="Y66"/>
  <c r="Y65"/>
  <c r="Y64"/>
  <c r="Y63"/>
  <c r="Y62"/>
  <c r="Y61"/>
  <c r="Y60"/>
  <c r="Y59"/>
  <c r="Y58"/>
  <c r="Y57"/>
  <c r="Y56"/>
  <c r="Y55"/>
  <c r="Y54"/>
  <c r="Y53"/>
  <c r="Y52"/>
  <c r="Y51"/>
  <c r="Y50"/>
  <c r="Y49"/>
  <c r="Y48"/>
  <c r="Y47"/>
  <c r="Y46"/>
  <c r="Y45"/>
  <c r="Y44"/>
  <c r="Y43"/>
  <c r="Y42"/>
  <c r="Y41"/>
  <c r="Y40"/>
  <c r="Y39"/>
  <c r="Y38"/>
  <c r="Y37"/>
  <c r="Y36"/>
  <c r="Y35"/>
  <c r="Y34"/>
  <c r="Y33"/>
  <c r="Y32"/>
  <c r="Y31"/>
  <c r="Y30"/>
  <c r="Y29"/>
  <c r="Y28"/>
  <c r="Y27"/>
  <c r="Y26"/>
  <c r="Y25"/>
  <c r="Y24"/>
  <c r="Y23"/>
  <c r="Y22"/>
  <c r="Y21"/>
  <c r="Y20"/>
  <c r="Y19"/>
  <c r="Y18"/>
  <c r="Y17"/>
  <c r="Y16"/>
  <c r="Y15"/>
  <c r="Y14"/>
  <c r="Y13"/>
  <c r="Y12"/>
  <c r="Y11"/>
  <c r="Y10"/>
  <c r="Y9"/>
  <c r="Y8"/>
  <c r="Y7"/>
  <c r="Y6"/>
  <c r="Y5"/>
  <c r="X370"/>
  <c r="X185"/>
  <c r="X184"/>
  <c r="X183"/>
  <c r="X182"/>
  <c r="X181"/>
  <c r="X180"/>
  <c r="X179"/>
  <c r="X178"/>
  <c r="X177"/>
  <c r="X176"/>
  <c r="X175"/>
  <c r="X174"/>
  <c r="X173"/>
  <c r="X172"/>
  <c r="X171"/>
  <c r="X170"/>
  <c r="X169"/>
  <c r="X168"/>
  <c r="X167"/>
  <c r="X166"/>
  <c r="X165"/>
  <c r="X164"/>
  <c r="X163"/>
  <c r="X162"/>
  <c r="X161"/>
  <c r="X160"/>
  <c r="X159"/>
  <c r="X158"/>
  <c r="X157"/>
  <c r="X156"/>
  <c r="X155"/>
  <c r="X154"/>
  <c r="X153"/>
  <c r="X152"/>
  <c r="X151"/>
  <c r="X150"/>
  <c r="X149"/>
  <c r="X148"/>
  <c r="X147"/>
  <c r="X146"/>
  <c r="X145"/>
  <c r="X144"/>
  <c r="X143"/>
  <c r="X142"/>
  <c r="X141"/>
  <c r="X140"/>
  <c r="X139"/>
  <c r="X138"/>
  <c r="X137"/>
  <c r="X136"/>
  <c r="X135"/>
  <c r="X134"/>
  <c r="X133"/>
  <c r="X132"/>
  <c r="X131"/>
  <c r="X130"/>
  <c r="X129"/>
  <c r="X128"/>
  <c r="X127"/>
  <c r="X126"/>
  <c r="X125"/>
  <c r="X124"/>
  <c r="X123"/>
  <c r="X122"/>
  <c r="X121"/>
  <c r="X120"/>
  <c r="X119"/>
  <c r="X118"/>
  <c r="X117"/>
  <c r="X116"/>
  <c r="X115"/>
  <c r="X114"/>
  <c r="X113"/>
  <c r="X112"/>
  <c r="X111"/>
  <c r="X110"/>
  <c r="X109"/>
  <c r="X108"/>
  <c r="X107"/>
  <c r="X106"/>
  <c r="X105"/>
  <c r="X104"/>
  <c r="X103"/>
  <c r="X102"/>
  <c r="X101"/>
  <c r="X100"/>
  <c r="X99"/>
  <c r="X98"/>
  <c r="X97"/>
  <c r="X96"/>
  <c r="X95"/>
  <c r="X94"/>
  <c r="X93"/>
  <c r="X92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X6"/>
  <c r="X5"/>
  <c r="W370"/>
  <c r="W185"/>
  <c r="W184"/>
  <c r="W183"/>
  <c r="W182"/>
  <c r="W181"/>
  <c r="W180"/>
  <c r="W179"/>
  <c r="W178"/>
  <c r="W177"/>
  <c r="W176"/>
  <c r="W175"/>
  <c r="W174"/>
  <c r="W173"/>
  <c r="W172"/>
  <c r="W171"/>
  <c r="W170"/>
  <c r="W169"/>
  <c r="W168"/>
  <c r="W167"/>
  <c r="W166"/>
  <c r="W165"/>
  <c r="W164"/>
  <c r="W163"/>
  <c r="W162"/>
  <c r="W161"/>
  <c r="W160"/>
  <c r="W159"/>
  <c r="W158"/>
  <c r="W157"/>
  <c r="W156"/>
  <c r="W155"/>
  <c r="W154"/>
  <c r="W153"/>
  <c r="W152"/>
  <c r="W151"/>
  <c r="W150"/>
  <c r="W149"/>
  <c r="W148"/>
  <c r="W147"/>
  <c r="W146"/>
  <c r="W145"/>
  <c r="W144"/>
  <c r="W143"/>
  <c r="W142"/>
  <c r="W141"/>
  <c r="W140"/>
  <c r="W139"/>
  <c r="W138"/>
  <c r="W137"/>
  <c r="W136"/>
  <c r="W135"/>
  <c r="W134"/>
  <c r="W133"/>
  <c r="W132"/>
  <c r="W131"/>
  <c r="W130"/>
  <c r="W129"/>
  <c r="W128"/>
  <c r="W127"/>
  <c r="W126"/>
  <c r="W125"/>
  <c r="W124"/>
  <c r="W123"/>
  <c r="W122"/>
  <c r="W121"/>
  <c r="W120"/>
  <c r="W119"/>
  <c r="W118"/>
  <c r="W117"/>
  <c r="W116"/>
  <c r="W115"/>
  <c r="W114"/>
  <c r="W113"/>
  <c r="W112"/>
  <c r="W111"/>
  <c r="W110"/>
  <c r="W109"/>
  <c r="W108"/>
  <c r="W107"/>
  <c r="W106"/>
  <c r="W105"/>
  <c r="W104"/>
  <c r="W103"/>
  <c r="W102"/>
  <c r="W101"/>
  <c r="W100"/>
  <c r="W99"/>
  <c r="W98"/>
  <c r="W97"/>
  <c r="W96"/>
  <c r="W95"/>
  <c r="W94"/>
  <c r="W93"/>
  <c r="W92"/>
  <c r="W91"/>
  <c r="W90"/>
  <c r="W89"/>
  <c r="W88"/>
  <c r="W87"/>
  <c r="W86"/>
  <c r="W85"/>
  <c r="W84"/>
  <c r="W83"/>
  <c r="W82"/>
  <c r="W81"/>
  <c r="W80"/>
  <c r="W79"/>
  <c r="W78"/>
  <c r="W77"/>
  <c r="W76"/>
  <c r="W75"/>
  <c r="W74"/>
  <c r="W73"/>
  <c r="W72"/>
  <c r="W71"/>
  <c r="W70"/>
  <c r="W69"/>
  <c r="W68"/>
  <c r="W67"/>
  <c r="W66"/>
  <c r="W65"/>
  <c r="W64"/>
  <c r="W63"/>
  <c r="W62"/>
  <c r="W61"/>
  <c r="W60"/>
  <c r="W59"/>
  <c r="W58"/>
  <c r="W57"/>
  <c r="W56"/>
  <c r="W55"/>
  <c r="W54"/>
  <c r="W53"/>
  <c r="W52"/>
  <c r="W51"/>
  <c r="W50"/>
  <c r="W49"/>
  <c r="W48"/>
  <c r="W47"/>
  <c r="W46"/>
  <c r="W45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W15"/>
  <c r="W14"/>
  <c r="W13"/>
  <c r="W12"/>
  <c r="W11"/>
  <c r="W10"/>
  <c r="W9"/>
  <c r="W8"/>
  <c r="W7"/>
  <c r="W6"/>
  <c r="W5"/>
  <c r="V370"/>
  <c r="V185"/>
  <c r="V184"/>
  <c r="V183"/>
  <c r="V182"/>
  <c r="V181"/>
  <c r="V180"/>
  <c r="V179"/>
  <c r="V178"/>
  <c r="V177"/>
  <c r="V176"/>
  <c r="V175"/>
  <c r="V174"/>
  <c r="V173"/>
  <c r="V172"/>
  <c r="V171"/>
  <c r="V170"/>
  <c r="V169"/>
  <c r="V168"/>
  <c r="V167"/>
  <c r="V166"/>
  <c r="V165"/>
  <c r="V164"/>
  <c r="V163"/>
  <c r="V162"/>
  <c r="V161"/>
  <c r="V160"/>
  <c r="V159"/>
  <c r="V158"/>
  <c r="V157"/>
  <c r="V156"/>
  <c r="V155"/>
  <c r="V154"/>
  <c r="V153"/>
  <c r="V152"/>
  <c r="V151"/>
  <c r="V150"/>
  <c r="V149"/>
  <c r="V148"/>
  <c r="V147"/>
  <c r="V146"/>
  <c r="V145"/>
  <c r="V144"/>
  <c r="V143"/>
  <c r="V142"/>
  <c r="V141"/>
  <c r="V140"/>
  <c r="V139"/>
  <c r="V138"/>
  <c r="V137"/>
  <c r="V136"/>
  <c r="V135"/>
  <c r="V134"/>
  <c r="V133"/>
  <c r="V132"/>
  <c r="V131"/>
  <c r="V130"/>
  <c r="V129"/>
  <c r="V128"/>
  <c r="V127"/>
  <c r="V126"/>
  <c r="V125"/>
  <c r="V124"/>
  <c r="V123"/>
  <c r="V122"/>
  <c r="V121"/>
  <c r="V120"/>
  <c r="V119"/>
  <c r="V118"/>
  <c r="V117"/>
  <c r="V116"/>
  <c r="V115"/>
  <c r="V114"/>
  <c r="V113"/>
  <c r="V112"/>
  <c r="V111"/>
  <c r="V110"/>
  <c r="V109"/>
  <c r="V108"/>
  <c r="V107"/>
  <c r="V106"/>
  <c r="V105"/>
  <c r="V104"/>
  <c r="V103"/>
  <c r="V102"/>
  <c r="V101"/>
  <c r="V100"/>
  <c r="V99"/>
  <c r="V98"/>
  <c r="V97"/>
  <c r="V96"/>
  <c r="V95"/>
  <c r="V94"/>
  <c r="V93"/>
  <c r="V92"/>
  <c r="V91"/>
  <c r="V90"/>
  <c r="V89"/>
  <c r="V88"/>
  <c r="V87"/>
  <c r="V86"/>
  <c r="V85"/>
  <c r="V84"/>
  <c r="V83"/>
  <c r="V82"/>
  <c r="V81"/>
  <c r="V80"/>
  <c r="V79"/>
  <c r="V78"/>
  <c r="V77"/>
  <c r="V76"/>
  <c r="V75"/>
  <c r="V74"/>
  <c r="V73"/>
  <c r="V72"/>
  <c r="V71"/>
  <c r="V70"/>
  <c r="V69"/>
  <c r="V68"/>
  <c r="V67"/>
  <c r="V66"/>
  <c r="V65"/>
  <c r="V64"/>
  <c r="V63"/>
  <c r="V62"/>
  <c r="V61"/>
  <c r="V60"/>
  <c r="V59"/>
  <c r="V58"/>
  <c r="V57"/>
  <c r="V56"/>
  <c r="V55"/>
  <c r="V54"/>
  <c r="V53"/>
  <c r="V52"/>
  <c r="V51"/>
  <c r="V50"/>
  <c r="V49"/>
  <c r="V48"/>
  <c r="V47"/>
  <c r="V46"/>
  <c r="V45"/>
  <c r="V44"/>
  <c r="V43"/>
  <c r="V42"/>
  <c r="V41"/>
  <c r="V40"/>
  <c r="V39"/>
  <c r="V38"/>
  <c r="V37"/>
  <c r="V36"/>
  <c r="V35"/>
  <c r="V34"/>
  <c r="V33"/>
  <c r="V32"/>
  <c r="V31"/>
  <c r="V30"/>
  <c r="V29"/>
  <c r="V28"/>
  <c r="V27"/>
  <c r="V26"/>
  <c r="V25"/>
  <c r="V24"/>
  <c r="V23"/>
  <c r="V22"/>
  <c r="V21"/>
  <c r="V20"/>
  <c r="V19"/>
  <c r="V18"/>
  <c r="V17"/>
  <c r="V16"/>
  <c r="V15"/>
  <c r="V14"/>
  <c r="V13"/>
  <c r="V12"/>
  <c r="V11"/>
  <c r="V10"/>
  <c r="V9"/>
  <c r="V8"/>
  <c r="V7"/>
  <c r="V6"/>
  <c r="V5"/>
  <c r="U370"/>
  <c r="U185"/>
  <c r="U184"/>
  <c r="U183"/>
  <c r="U182"/>
  <c r="U181"/>
  <c r="U180"/>
  <c r="U179"/>
  <c r="U178"/>
  <c r="U177"/>
  <c r="U176"/>
  <c r="U175"/>
  <c r="U174"/>
  <c r="U173"/>
  <c r="U172"/>
  <c r="U171"/>
  <c r="U170"/>
  <c r="U169"/>
  <c r="U168"/>
  <c r="U167"/>
  <c r="U166"/>
  <c r="U165"/>
  <c r="U164"/>
  <c r="U163"/>
  <c r="U162"/>
  <c r="U161"/>
  <c r="U160"/>
  <c r="U159"/>
  <c r="U158"/>
  <c r="U157"/>
  <c r="U156"/>
  <c r="U155"/>
  <c r="U154"/>
  <c r="U153"/>
  <c r="U152"/>
  <c r="U151"/>
  <c r="U150"/>
  <c r="U149"/>
  <c r="U148"/>
  <c r="U147"/>
  <c r="U146"/>
  <c r="U145"/>
  <c r="U144"/>
  <c r="U143"/>
  <c r="U142"/>
  <c r="U141"/>
  <c r="U140"/>
  <c r="U139"/>
  <c r="U138"/>
  <c r="U137"/>
  <c r="U136"/>
  <c r="U135"/>
  <c r="U134"/>
  <c r="U133"/>
  <c r="U132"/>
  <c r="U131"/>
  <c r="U130"/>
  <c r="U129"/>
  <c r="U128"/>
  <c r="U127"/>
  <c r="U126"/>
  <c r="U125"/>
  <c r="U124"/>
  <c r="U123"/>
  <c r="U122"/>
  <c r="U121"/>
  <c r="U120"/>
  <c r="U119"/>
  <c r="U118"/>
  <c r="U117"/>
  <c r="U116"/>
  <c r="U115"/>
  <c r="U114"/>
  <c r="U113"/>
  <c r="U112"/>
  <c r="U111"/>
  <c r="U110"/>
  <c r="U109"/>
  <c r="U108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U81"/>
  <c r="U80"/>
  <c r="U79"/>
  <c r="U78"/>
  <c r="U77"/>
  <c r="U76"/>
  <c r="U75"/>
  <c r="U74"/>
  <c r="U73"/>
  <c r="U72"/>
  <c r="U71"/>
  <c r="U70"/>
  <c r="U69"/>
  <c r="U68"/>
  <c r="U67"/>
  <c r="U66"/>
  <c r="U65"/>
  <c r="U64"/>
  <c r="U63"/>
  <c r="U62"/>
  <c r="U61"/>
  <c r="U60"/>
  <c r="U59"/>
  <c r="U58"/>
  <c r="U57"/>
  <c r="U56"/>
  <c r="U55"/>
  <c r="U54"/>
  <c r="U53"/>
  <c r="U52"/>
  <c r="U51"/>
  <c r="U50"/>
  <c r="U49"/>
  <c r="U48"/>
  <c r="U47"/>
  <c r="U46"/>
  <c r="U45"/>
  <c r="U44"/>
  <c r="U43"/>
  <c r="U42"/>
  <c r="U41"/>
  <c r="U40"/>
  <c r="U39"/>
  <c r="U38"/>
  <c r="U37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U9"/>
  <c r="U8"/>
  <c r="U7"/>
  <c r="U6"/>
  <c r="U5"/>
  <c r="T370"/>
  <c r="T185"/>
  <c r="T184"/>
  <c r="T183"/>
  <c r="T182"/>
  <c r="T181"/>
  <c r="T180"/>
  <c r="T179"/>
  <c r="T178"/>
  <c r="T177"/>
  <c r="T176"/>
  <c r="T175"/>
  <c r="T174"/>
  <c r="T173"/>
  <c r="T172"/>
  <c r="T171"/>
  <c r="T170"/>
  <c r="T169"/>
  <c r="T168"/>
  <c r="T167"/>
  <c r="T166"/>
  <c r="T165"/>
  <c r="T164"/>
  <c r="T163"/>
  <c r="T162"/>
  <c r="T161"/>
  <c r="T160"/>
  <c r="T159"/>
  <c r="T158"/>
  <c r="T157"/>
  <c r="T156"/>
  <c r="T155"/>
  <c r="T154"/>
  <c r="T153"/>
  <c r="T152"/>
  <c r="T151"/>
  <c r="T150"/>
  <c r="T149"/>
  <c r="T148"/>
  <c r="T147"/>
  <c r="T146"/>
  <c r="T145"/>
  <c r="T144"/>
  <c r="T143"/>
  <c r="T142"/>
  <c r="T141"/>
  <c r="T140"/>
  <c r="T139"/>
  <c r="T138"/>
  <c r="T137"/>
  <c r="T136"/>
  <c r="T135"/>
  <c r="T134"/>
  <c r="T133"/>
  <c r="T132"/>
  <c r="T131"/>
  <c r="T130"/>
  <c r="T129"/>
  <c r="T128"/>
  <c r="T127"/>
  <c r="T126"/>
  <c r="T125"/>
  <c r="T124"/>
  <c r="T123"/>
  <c r="T122"/>
  <c r="T121"/>
  <c r="T120"/>
  <c r="T119"/>
  <c r="T118"/>
  <c r="T117"/>
  <c r="T116"/>
  <c r="T115"/>
  <c r="T114"/>
  <c r="T113"/>
  <c r="T112"/>
  <c r="T111"/>
  <c r="T110"/>
  <c r="T109"/>
  <c r="T108"/>
  <c r="T107"/>
  <c r="T106"/>
  <c r="T105"/>
  <c r="T104"/>
  <c r="T103"/>
  <c r="T102"/>
  <c r="T101"/>
  <c r="T100"/>
  <c r="T99"/>
  <c r="T98"/>
  <c r="T97"/>
  <c r="T96"/>
  <c r="T95"/>
  <c r="T94"/>
  <c r="T93"/>
  <c r="T92"/>
  <c r="T91"/>
  <c r="T90"/>
  <c r="T89"/>
  <c r="T88"/>
  <c r="T87"/>
  <c r="T86"/>
  <c r="T85"/>
  <c r="T84"/>
  <c r="T83"/>
  <c r="T82"/>
  <c r="T81"/>
  <c r="T80"/>
  <c r="T79"/>
  <c r="T78"/>
  <c r="T77"/>
  <c r="T76"/>
  <c r="T75"/>
  <c r="T74"/>
  <c r="T73"/>
  <c r="T72"/>
  <c r="T71"/>
  <c r="T70"/>
  <c r="T69"/>
  <c r="T68"/>
  <c r="T67"/>
  <c r="T66"/>
  <c r="T65"/>
  <c r="T64"/>
  <c r="T63"/>
  <c r="T62"/>
  <c r="T61"/>
  <c r="T60"/>
  <c r="T59"/>
  <c r="T58"/>
  <c r="T57"/>
  <c r="T56"/>
  <c r="T55"/>
  <c r="T54"/>
  <c r="T53"/>
  <c r="T52"/>
  <c r="T51"/>
  <c r="T50"/>
  <c r="T49"/>
  <c r="T48"/>
  <c r="T47"/>
  <c r="T46"/>
  <c r="T45"/>
  <c r="T44"/>
  <c r="T43"/>
  <c r="T42"/>
  <c r="T41"/>
  <c r="T40"/>
  <c r="T39"/>
  <c r="T38"/>
  <c r="T37"/>
  <c r="T36"/>
  <c r="T35"/>
  <c r="T34"/>
  <c r="T33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T14"/>
  <c r="T13"/>
  <c r="T12"/>
  <c r="T11"/>
  <c r="T10"/>
  <c r="T9"/>
  <c r="T8"/>
  <c r="T7"/>
  <c r="T6"/>
  <c r="T5"/>
  <c r="S370"/>
  <c r="S185"/>
  <c r="S184"/>
  <c r="S183"/>
  <c r="S182"/>
  <c r="S181"/>
  <c r="S180"/>
  <c r="S179"/>
  <c r="S178"/>
  <c r="S177"/>
  <c r="S176"/>
  <c r="S175"/>
  <c r="S174"/>
  <c r="S173"/>
  <c r="S172"/>
  <c r="S171"/>
  <c r="S170"/>
  <c r="S169"/>
  <c r="S168"/>
  <c r="S167"/>
  <c r="S166"/>
  <c r="S165"/>
  <c r="S164"/>
  <c r="S163"/>
  <c r="S162"/>
  <c r="S161"/>
  <c r="S160"/>
  <c r="S159"/>
  <c r="S158"/>
  <c r="S157"/>
  <c r="S156"/>
  <c r="S155"/>
  <c r="S154"/>
  <c r="S153"/>
  <c r="S152"/>
  <c r="S151"/>
  <c r="S150"/>
  <c r="S149"/>
  <c r="S148"/>
  <c r="S147"/>
  <c r="S146"/>
  <c r="S145"/>
  <c r="S144"/>
  <c r="S143"/>
  <c r="S142"/>
  <c r="S141"/>
  <c r="S140"/>
  <c r="S139"/>
  <c r="S138"/>
  <c r="S137"/>
  <c r="S136"/>
  <c r="S135"/>
  <c r="S134"/>
  <c r="S133"/>
  <c r="S132"/>
  <c r="S131"/>
  <c r="S130"/>
  <c r="S129"/>
  <c r="S128"/>
  <c r="S127"/>
  <c r="S126"/>
  <c r="S125"/>
  <c r="S124"/>
  <c r="S123"/>
  <c r="S122"/>
  <c r="S121"/>
  <c r="S120"/>
  <c r="S119"/>
  <c r="S118"/>
  <c r="S117"/>
  <c r="S116"/>
  <c r="S115"/>
  <c r="S114"/>
  <c r="S113"/>
  <c r="S112"/>
  <c r="S111"/>
  <c r="S110"/>
  <c r="S109"/>
  <c r="S108"/>
  <c r="S107"/>
  <c r="S106"/>
  <c r="S105"/>
  <c r="S104"/>
  <c r="S103"/>
  <c r="S102"/>
  <c r="S101"/>
  <c r="S100"/>
  <c r="S99"/>
  <c r="S98"/>
  <c r="S97"/>
  <c r="S96"/>
  <c r="S95"/>
  <c r="S94"/>
  <c r="S93"/>
  <c r="S92"/>
  <c r="S91"/>
  <c r="S90"/>
  <c r="S89"/>
  <c r="S88"/>
  <c r="S87"/>
  <c r="S86"/>
  <c r="S85"/>
  <c r="S84"/>
  <c r="S83"/>
  <c r="S82"/>
  <c r="S81"/>
  <c r="S80"/>
  <c r="S79"/>
  <c r="S78"/>
  <c r="S77"/>
  <c r="S76"/>
  <c r="S75"/>
  <c r="S74"/>
  <c r="S73"/>
  <c r="S72"/>
  <c r="S71"/>
  <c r="S70"/>
  <c r="S69"/>
  <c r="S68"/>
  <c r="S67"/>
  <c r="S66"/>
  <c r="S65"/>
  <c r="S64"/>
  <c r="S63"/>
  <c r="S62"/>
  <c r="S61"/>
  <c r="S60"/>
  <c r="S59"/>
  <c r="S58"/>
  <c r="S57"/>
  <c r="S56"/>
  <c r="S55"/>
  <c r="S54"/>
  <c r="S53"/>
  <c r="S52"/>
  <c r="S51"/>
  <c r="S50"/>
  <c r="S49"/>
  <c r="S48"/>
  <c r="S47"/>
  <c r="S46"/>
  <c r="S45"/>
  <c r="S44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10"/>
  <c r="S9"/>
  <c r="S8"/>
  <c r="S7"/>
  <c r="S6"/>
  <c r="S5"/>
  <c r="R370"/>
  <c r="R185"/>
  <c r="R184"/>
  <c r="R183"/>
  <c r="R182"/>
  <c r="R181"/>
  <c r="R180"/>
  <c r="R179"/>
  <c r="R178"/>
  <c r="R177"/>
  <c r="R176"/>
  <c r="R175"/>
  <c r="R174"/>
  <c r="R173"/>
  <c r="R172"/>
  <c r="R171"/>
  <c r="R170"/>
  <c r="R169"/>
  <c r="R168"/>
  <c r="R167"/>
  <c r="R166"/>
  <c r="R165"/>
  <c r="R164"/>
  <c r="R163"/>
  <c r="R162"/>
  <c r="R161"/>
  <c r="R160"/>
  <c r="R159"/>
  <c r="R158"/>
  <c r="R157"/>
  <c r="R156"/>
  <c r="R155"/>
  <c r="R154"/>
  <c r="R153"/>
  <c r="R152"/>
  <c r="R151"/>
  <c r="R150"/>
  <c r="R149"/>
  <c r="R148"/>
  <c r="R147"/>
  <c r="R146"/>
  <c r="R145"/>
  <c r="R144"/>
  <c r="R143"/>
  <c r="R142"/>
  <c r="R141"/>
  <c r="R140"/>
  <c r="R139"/>
  <c r="R138"/>
  <c r="R137"/>
  <c r="R136"/>
  <c r="R135"/>
  <c r="R134"/>
  <c r="R133"/>
  <c r="R132"/>
  <c r="R131"/>
  <c r="R130"/>
  <c r="R129"/>
  <c r="R128"/>
  <c r="R127"/>
  <c r="R126"/>
  <c r="R125"/>
  <c r="R124"/>
  <c r="R123"/>
  <c r="R122"/>
  <c r="R121"/>
  <c r="R120"/>
  <c r="R119"/>
  <c r="R118"/>
  <c r="R117"/>
  <c r="R116"/>
  <c r="R115"/>
  <c r="R114"/>
  <c r="R113"/>
  <c r="R112"/>
  <c r="R111"/>
  <c r="R110"/>
  <c r="R109"/>
  <c r="R108"/>
  <c r="R107"/>
  <c r="R106"/>
  <c r="R105"/>
  <c r="R104"/>
  <c r="R103"/>
  <c r="R102"/>
  <c r="R101"/>
  <c r="R100"/>
  <c r="R99"/>
  <c r="R98"/>
  <c r="R97"/>
  <c r="R96"/>
  <c r="R95"/>
  <c r="R94"/>
  <c r="R93"/>
  <c r="R92"/>
  <c r="R91"/>
  <c r="R90"/>
  <c r="R89"/>
  <c r="R88"/>
  <c r="R87"/>
  <c r="R86"/>
  <c r="R85"/>
  <c r="R84"/>
  <c r="R83"/>
  <c r="R82"/>
  <c r="R81"/>
  <c r="R80"/>
  <c r="R79"/>
  <c r="R78"/>
  <c r="R77"/>
  <c r="R76"/>
  <c r="R75"/>
  <c r="R74"/>
  <c r="R73"/>
  <c r="R72"/>
  <c r="R71"/>
  <c r="R70"/>
  <c r="R69"/>
  <c r="R68"/>
  <c r="R67"/>
  <c r="R66"/>
  <c r="R65"/>
  <c r="R64"/>
  <c r="R63"/>
  <c r="R62"/>
  <c r="R61"/>
  <c r="R60"/>
  <c r="R59"/>
  <c r="R58"/>
  <c r="R57"/>
  <c r="R56"/>
  <c r="R55"/>
  <c r="R54"/>
  <c r="R53"/>
  <c r="R52"/>
  <c r="R51"/>
  <c r="R50"/>
  <c r="R49"/>
  <c r="R48"/>
  <c r="R47"/>
  <c r="R46"/>
  <c r="R45"/>
  <c r="R44"/>
  <c r="R43"/>
  <c r="R42"/>
  <c r="R41"/>
  <c r="R40"/>
  <c r="R39"/>
  <c r="R38"/>
  <c r="R37"/>
  <c r="R36"/>
  <c r="R35"/>
  <c r="R34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R7"/>
  <c r="R6"/>
  <c r="R5"/>
  <c r="Q370"/>
  <c r="Q185"/>
  <c r="Q184"/>
  <c r="Q183"/>
  <c r="Q182"/>
  <c r="Q181"/>
  <c r="Q180"/>
  <c r="Q179"/>
  <c r="Q178"/>
  <c r="Q177"/>
  <c r="Q176"/>
  <c r="Q175"/>
  <c r="Q174"/>
  <c r="Q173"/>
  <c r="Q172"/>
  <c r="Q171"/>
  <c r="Q170"/>
  <c r="Q169"/>
  <c r="Q168"/>
  <c r="Q167"/>
  <c r="Q166"/>
  <c r="Q165"/>
  <c r="Q164"/>
  <c r="Q163"/>
  <c r="Q162"/>
  <c r="Q161"/>
  <c r="Q160"/>
  <c r="Q159"/>
  <c r="Q158"/>
  <c r="Q157"/>
  <c r="Q156"/>
  <c r="Q155"/>
  <c r="Q154"/>
  <c r="Q153"/>
  <c r="Q152"/>
  <c r="Q151"/>
  <c r="Q150"/>
  <c r="Q149"/>
  <c r="Q148"/>
  <c r="Q147"/>
  <c r="Q146"/>
  <c r="Q145"/>
  <c r="Q144"/>
  <c r="Q143"/>
  <c r="Q142"/>
  <c r="Q141"/>
  <c r="Q140"/>
  <c r="Q139"/>
  <c r="Q138"/>
  <c r="Q137"/>
  <c r="Q136"/>
  <c r="Q135"/>
  <c r="Q134"/>
  <c r="Q133"/>
  <c r="Q132"/>
  <c r="Q131"/>
  <c r="Q130"/>
  <c r="Q129"/>
  <c r="Q128"/>
  <c r="Q127"/>
  <c r="Q126"/>
  <c r="Q125"/>
  <c r="Q124"/>
  <c r="Q123"/>
  <c r="Q122"/>
  <c r="Q121"/>
  <c r="Q120"/>
  <c r="Q119"/>
  <c r="Q118"/>
  <c r="Q117"/>
  <c r="Q116"/>
  <c r="Q115"/>
  <c r="Q114"/>
  <c r="Q113"/>
  <c r="Q112"/>
  <c r="Q111"/>
  <c r="Q110"/>
  <c r="Q109"/>
  <c r="Q108"/>
  <c r="Q107"/>
  <c r="Q106"/>
  <c r="Q105"/>
  <c r="Q104"/>
  <c r="Q103"/>
  <c r="Q102"/>
  <c r="Q101"/>
  <c r="Q100"/>
  <c r="Q99"/>
  <c r="Q98"/>
  <c r="Q97"/>
  <c r="Q96"/>
  <c r="Q95"/>
  <c r="Q94"/>
  <c r="Q93"/>
  <c r="Q92"/>
  <c r="Q91"/>
  <c r="Q90"/>
  <c r="Q89"/>
  <c r="Q88"/>
  <c r="Q87"/>
  <c r="Q86"/>
  <c r="Q85"/>
  <c r="Q84"/>
  <c r="Q83"/>
  <c r="Q82"/>
  <c r="Q81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9"/>
  <c r="Q8"/>
  <c r="Q7"/>
  <c r="Q6"/>
  <c r="Q5"/>
  <c r="P370"/>
  <c r="P185"/>
  <c r="P184"/>
  <c r="P183"/>
  <c r="P182"/>
  <c r="P181"/>
  <c r="P180"/>
  <c r="P179"/>
  <c r="P178"/>
  <c r="P177"/>
  <c r="P176"/>
  <c r="P175"/>
  <c r="P174"/>
  <c r="P173"/>
  <c r="P172"/>
  <c r="P171"/>
  <c r="P170"/>
  <c r="P169"/>
  <c r="P168"/>
  <c r="P167"/>
  <c r="P166"/>
  <c r="P165"/>
  <c r="P164"/>
  <c r="P163"/>
  <c r="P162"/>
  <c r="P161"/>
  <c r="P160"/>
  <c r="P159"/>
  <c r="P158"/>
  <c r="P157"/>
  <c r="P156"/>
  <c r="P155"/>
  <c r="P154"/>
  <c r="P153"/>
  <c r="P152"/>
  <c r="P151"/>
  <c r="P150"/>
  <c r="P149"/>
  <c r="P148"/>
  <c r="P147"/>
  <c r="P146"/>
  <c r="P145"/>
  <c r="P144"/>
  <c r="P143"/>
  <c r="P142"/>
  <c r="P141"/>
  <c r="P140"/>
  <c r="P139"/>
  <c r="P138"/>
  <c r="P137"/>
  <c r="P136"/>
  <c r="P135"/>
  <c r="P134"/>
  <c r="P133"/>
  <c r="P132"/>
  <c r="P131"/>
  <c r="P130"/>
  <c r="P129"/>
  <c r="P128"/>
  <c r="P127"/>
  <c r="P126"/>
  <c r="P125"/>
  <c r="P124"/>
  <c r="P123"/>
  <c r="P122"/>
  <c r="P121"/>
  <c r="P120"/>
  <c r="P119"/>
  <c r="P118"/>
  <c r="P117"/>
  <c r="P116"/>
  <c r="P115"/>
  <c r="P114"/>
  <c r="P113"/>
  <c r="P112"/>
  <c r="P111"/>
  <c r="P110"/>
  <c r="P109"/>
  <c r="P108"/>
  <c r="P107"/>
  <c r="P106"/>
  <c r="P105"/>
  <c r="P104"/>
  <c r="P103"/>
  <c r="P102"/>
  <c r="P101"/>
  <c r="P100"/>
  <c r="P99"/>
  <c r="P98"/>
  <c r="P97"/>
  <c r="P96"/>
  <c r="P95"/>
  <c r="P94"/>
  <c r="P93"/>
  <c r="P92"/>
  <c r="P91"/>
  <c r="P90"/>
  <c r="P89"/>
  <c r="P88"/>
  <c r="P87"/>
  <c r="P86"/>
  <c r="P85"/>
  <c r="P84"/>
  <c r="P83"/>
  <c r="P82"/>
  <c r="P81"/>
  <c r="P80"/>
  <c r="P79"/>
  <c r="P78"/>
  <c r="P77"/>
  <c r="P76"/>
  <c r="P75"/>
  <c r="P74"/>
  <c r="P73"/>
  <c r="P72"/>
  <c r="P71"/>
  <c r="P70"/>
  <c r="P69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P6"/>
  <c r="P5"/>
  <c r="O370"/>
  <c r="O185"/>
  <c r="O184"/>
  <c r="O183"/>
  <c r="O182"/>
  <c r="O181"/>
  <c r="O180"/>
  <c r="O179"/>
  <c r="O178"/>
  <c r="O177"/>
  <c r="O176"/>
  <c r="O175"/>
  <c r="O174"/>
  <c r="O173"/>
  <c r="O172"/>
  <c r="O171"/>
  <c r="O170"/>
  <c r="O169"/>
  <c r="O168"/>
  <c r="O167"/>
  <c r="O166"/>
  <c r="O165"/>
  <c r="O164"/>
  <c r="O163"/>
  <c r="O162"/>
  <c r="O161"/>
  <c r="O160"/>
  <c r="O159"/>
  <c r="O158"/>
  <c r="O157"/>
  <c r="O156"/>
  <c r="O155"/>
  <c r="O154"/>
  <c r="O153"/>
  <c r="O152"/>
  <c r="O151"/>
  <c r="O150"/>
  <c r="O149"/>
  <c r="O148"/>
  <c r="O147"/>
  <c r="O146"/>
  <c r="O145"/>
  <c r="O144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O119"/>
  <c r="O118"/>
  <c r="O117"/>
  <c r="O116"/>
  <c r="O115"/>
  <c r="O114"/>
  <c r="O113"/>
  <c r="O112"/>
  <c r="O111"/>
  <c r="O110"/>
  <c r="O109"/>
  <c r="O108"/>
  <c r="O107"/>
  <c r="O106"/>
  <c r="O105"/>
  <c r="O104"/>
  <c r="O103"/>
  <c r="O102"/>
  <c r="O101"/>
  <c r="O100"/>
  <c r="O99"/>
  <c r="O98"/>
  <c r="O97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6"/>
  <c r="O75"/>
  <c r="O74"/>
  <c r="O73"/>
  <c r="O72"/>
  <c r="O71"/>
  <c r="O70"/>
  <c r="O69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N370"/>
  <c r="N185"/>
  <c r="N184"/>
  <c r="N183"/>
  <c r="N182"/>
  <c r="N181"/>
  <c r="N180"/>
  <c r="N179"/>
  <c r="N178"/>
  <c r="N177"/>
  <c r="N176"/>
  <c r="N175"/>
  <c r="N174"/>
  <c r="N173"/>
  <c r="N172"/>
  <c r="N171"/>
  <c r="N170"/>
  <c r="N169"/>
  <c r="N168"/>
  <c r="N167"/>
  <c r="N166"/>
  <c r="N165"/>
  <c r="N164"/>
  <c r="N163"/>
  <c r="N162"/>
  <c r="N161"/>
  <c r="N160"/>
  <c r="N159"/>
  <c r="N158"/>
  <c r="N157"/>
  <c r="N156"/>
  <c r="N155"/>
  <c r="N154"/>
  <c r="N153"/>
  <c r="N152"/>
  <c r="N151"/>
  <c r="N150"/>
  <c r="N149"/>
  <c r="N148"/>
  <c r="N147"/>
  <c r="N146"/>
  <c r="N145"/>
  <c r="N144"/>
  <c r="N143"/>
  <c r="N142"/>
  <c r="N141"/>
  <c r="N140"/>
  <c r="N139"/>
  <c r="N138"/>
  <c r="N137"/>
  <c r="N136"/>
  <c r="N135"/>
  <c r="N134"/>
  <c r="N133"/>
  <c r="N132"/>
  <c r="N131"/>
  <c r="N130"/>
  <c r="N129"/>
  <c r="N128"/>
  <c r="N127"/>
  <c r="N126"/>
  <c r="N125"/>
  <c r="N124"/>
  <c r="N123"/>
  <c r="N122"/>
  <c r="N121"/>
  <c r="N120"/>
  <c r="N119"/>
  <c r="N118"/>
  <c r="N117"/>
  <c r="N116"/>
  <c r="N115"/>
  <c r="N114"/>
  <c r="N113"/>
  <c r="N112"/>
  <c r="N111"/>
  <c r="N110"/>
  <c r="N109"/>
  <c r="N108"/>
  <c r="N107"/>
  <c r="N106"/>
  <c r="N105"/>
  <c r="N104"/>
  <c r="N103"/>
  <c r="N102"/>
  <c r="N101"/>
  <c r="N100"/>
  <c r="N99"/>
  <c r="N98"/>
  <c r="N97"/>
  <c r="N96"/>
  <c r="N95"/>
  <c r="N94"/>
  <c r="N93"/>
  <c r="N92"/>
  <c r="N91"/>
  <c r="N90"/>
  <c r="N89"/>
  <c r="N88"/>
  <c r="N87"/>
  <c r="N86"/>
  <c r="N85"/>
  <c r="N84"/>
  <c r="N83"/>
  <c r="N82"/>
  <c r="N81"/>
  <c r="N80"/>
  <c r="N79"/>
  <c r="N78"/>
  <c r="N77"/>
  <c r="N76"/>
  <c r="N75"/>
  <c r="N74"/>
  <c r="N73"/>
  <c r="N72"/>
  <c r="N71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M370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L370"/>
  <c r="L185"/>
  <c r="L184"/>
  <c r="L183"/>
  <c r="L182"/>
  <c r="L181"/>
  <c r="L180"/>
  <c r="L179"/>
  <c r="L178"/>
  <c r="L177"/>
  <c r="L176"/>
  <c r="L175"/>
  <c r="L174"/>
  <c r="L173"/>
  <c r="L172"/>
  <c r="L171"/>
  <c r="L170"/>
  <c r="L169"/>
  <c r="L168"/>
  <c r="L167"/>
  <c r="L166"/>
  <c r="L165"/>
  <c r="L164"/>
  <c r="L163"/>
  <c r="L162"/>
  <c r="L161"/>
  <c r="L160"/>
  <c r="L159"/>
  <c r="L158"/>
  <c r="L157"/>
  <c r="L156"/>
  <c r="L155"/>
  <c r="L154"/>
  <c r="L153"/>
  <c r="L152"/>
  <c r="L151"/>
  <c r="L150"/>
  <c r="L149"/>
  <c r="L148"/>
  <c r="L147"/>
  <c r="L146"/>
  <c r="L145"/>
  <c r="L144"/>
  <c r="L143"/>
  <c r="L142"/>
  <c r="L141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K370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J370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I370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H370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G370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3"/>
  <c r="G2"/>
  <c r="G1"/>
  <c r="F2"/>
  <c r="AK3"/>
  <c r="AK2"/>
  <c r="AJ3"/>
  <c r="AJ2"/>
  <c r="AI3"/>
  <c r="AH3"/>
  <c r="AG3"/>
  <c r="AF3"/>
  <c r="AE3"/>
  <c r="AD3"/>
  <c r="AC3"/>
  <c r="AB3"/>
  <c r="AA3"/>
  <c r="Z3"/>
  <c r="Y3"/>
  <c r="X3"/>
  <c r="W3"/>
  <c r="V3"/>
  <c r="U3"/>
  <c r="T3"/>
  <c r="S3"/>
  <c r="R3"/>
  <c r="Q3"/>
  <c r="P3"/>
  <c r="N3"/>
  <c r="M3"/>
  <c r="L3"/>
  <c r="K3"/>
  <c r="J3"/>
  <c r="I3"/>
  <c r="H3"/>
  <c r="AI2"/>
  <c r="AH2"/>
  <c r="AG2"/>
  <c r="AF2"/>
  <c r="AE2"/>
  <c r="AD2"/>
  <c r="AC2"/>
  <c r="AB2"/>
  <c r="AA2"/>
  <c r="Z2"/>
  <c r="Y2"/>
  <c r="X2"/>
  <c r="W2"/>
  <c r="V2"/>
  <c r="U2"/>
  <c r="T2"/>
  <c r="S2"/>
  <c r="R2"/>
  <c r="Q2"/>
  <c r="P2"/>
  <c r="N2"/>
  <c r="M2"/>
  <c r="L2"/>
  <c r="K2"/>
  <c r="J2"/>
  <c r="I2"/>
  <c r="H2"/>
  <c r="N1"/>
  <c r="M1"/>
  <c r="L1"/>
  <c r="K1"/>
  <c r="J1"/>
  <c r="I1"/>
  <c r="H1"/>
  <c r="F5" l="1"/>
  <c r="H38" i="4"/>
  <c r="A37"/>
  <c r="B37"/>
  <c r="G70"/>
  <c r="G69"/>
  <c r="I69" s="1"/>
  <c r="G68"/>
  <c r="I68" s="1"/>
  <c r="G67"/>
  <c r="I67" s="1"/>
  <c r="G66"/>
  <c r="I66" s="1"/>
  <c r="G65"/>
  <c r="I65" s="1"/>
  <c r="G57"/>
  <c r="G56" s="1"/>
  <c r="I56" s="1"/>
  <c r="G44"/>
  <c r="G47" s="1"/>
  <c r="G64"/>
  <c r="I64" s="1"/>
  <c r="G63"/>
  <c r="I63" s="1"/>
  <c r="G62"/>
  <c r="I62" s="1"/>
  <c r="G61"/>
  <c r="I61" s="1"/>
  <c r="G55"/>
  <c r="I55" s="1"/>
  <c r="G54"/>
  <c r="I54" s="1"/>
  <c r="G53"/>
  <c r="H53" s="1"/>
  <c r="G52"/>
  <c r="I52" s="1"/>
  <c r="G51"/>
  <c r="I51" s="1"/>
  <c r="G46"/>
  <c r="H46" s="1"/>
  <c r="G38"/>
  <c r="I38" s="1"/>
  <c r="G37"/>
  <c r="I37" s="1"/>
  <c r="I70"/>
  <c r="H70"/>
  <c r="H69"/>
  <c r="H68"/>
  <c r="H67"/>
  <c r="H66"/>
  <c r="H65"/>
  <c r="H64"/>
  <c r="H61"/>
  <c r="H56"/>
  <c r="H55"/>
  <c r="H52"/>
  <c r="H51"/>
  <c r="H50"/>
  <c r="H48"/>
  <c r="H44"/>
  <c r="H41"/>
  <c r="H40"/>
  <c r="H39"/>
  <c r="C6" i="1"/>
  <c r="C2" i="7"/>
  <c r="H31" i="4"/>
  <c r="G31"/>
  <c r="I31" s="1"/>
  <c r="H32"/>
  <c r="G32"/>
  <c r="I32" s="1"/>
  <c r="G30"/>
  <c r="I30" s="1"/>
  <c r="G29"/>
  <c r="I29" s="1"/>
  <c r="G28"/>
  <c r="I28" s="1"/>
  <c r="G27"/>
  <c r="I27" s="1"/>
  <c r="G23"/>
  <c r="G26" s="1"/>
  <c r="I26" s="1"/>
  <c r="G34"/>
  <c r="I34" s="1"/>
  <c r="G35"/>
  <c r="I35" s="1"/>
  <c r="G36"/>
  <c r="I36" s="1"/>
  <c r="G33"/>
  <c r="I33" s="1"/>
  <c r="G21"/>
  <c r="I21" s="1"/>
  <c r="G20"/>
  <c r="I20" s="1"/>
  <c r="G19"/>
  <c r="H19" s="1"/>
  <c r="G18"/>
  <c r="I18" s="1"/>
  <c r="G17"/>
  <c r="I17" s="1"/>
  <c r="G12"/>
  <c r="I12" s="1"/>
  <c r="G10"/>
  <c r="H10" s="1"/>
  <c r="G4"/>
  <c r="I4" s="1"/>
  <c r="G3"/>
  <c r="H3" s="1"/>
  <c r="B3"/>
  <c r="A3"/>
  <c r="H5"/>
  <c r="H6"/>
  <c r="H7"/>
  <c r="H8"/>
  <c r="H14"/>
  <c r="H16"/>
  <c r="H17"/>
  <c r="H18"/>
  <c r="H21"/>
  <c r="H22"/>
  <c r="H27"/>
  <c r="H33"/>
  <c r="H34"/>
  <c r="H35"/>
  <c r="H4"/>
  <c r="H36"/>
  <c r="B35" i="7"/>
  <c r="C35"/>
  <c r="D35"/>
  <c r="B36"/>
  <c r="C36"/>
  <c r="D36"/>
  <c r="B37"/>
  <c r="C37"/>
  <c r="D37"/>
  <c r="B38"/>
  <c r="C38"/>
  <c r="D38"/>
  <c r="B39"/>
  <c r="C39"/>
  <c r="D39"/>
  <c r="B40"/>
  <c r="C40"/>
  <c r="D40"/>
  <c r="B41"/>
  <c r="C41"/>
  <c r="D41"/>
  <c r="B42"/>
  <c r="C42"/>
  <c r="D42"/>
  <c r="B43"/>
  <c r="C43"/>
  <c r="D43"/>
  <c r="B44"/>
  <c r="C44"/>
  <c r="D44"/>
  <c r="B45"/>
  <c r="C45"/>
  <c r="D45"/>
  <c r="B46"/>
  <c r="C46"/>
  <c r="D46"/>
  <c r="B47"/>
  <c r="C47"/>
  <c r="D47"/>
  <c r="B48"/>
  <c r="C48"/>
  <c r="D48"/>
  <c r="B49"/>
  <c r="C49"/>
  <c r="D49"/>
  <c r="B50"/>
  <c r="C50"/>
  <c r="D50"/>
  <c r="B51"/>
  <c r="C51"/>
  <c r="D51"/>
  <c r="B52"/>
  <c r="C52"/>
  <c r="D52"/>
  <c r="B53"/>
  <c r="C53"/>
  <c r="D53"/>
  <c r="B54"/>
  <c r="C54"/>
  <c r="D54"/>
  <c r="B55"/>
  <c r="C55"/>
  <c r="D55"/>
  <c r="C7" i="1"/>
  <c r="H1" i="4" s="1"/>
  <c r="B10" i="1" l="1"/>
  <c r="B19"/>
  <c r="P1" s="1"/>
  <c r="B18"/>
  <c r="O1" s="1"/>
  <c r="I57" i="4"/>
  <c r="H20"/>
  <c r="H54"/>
  <c r="I46"/>
  <c r="D5" i="9"/>
  <c r="F6"/>
  <c r="C5"/>
  <c r="H63" i="4"/>
  <c r="I19"/>
  <c r="G60"/>
  <c r="I60" s="1"/>
  <c r="H62"/>
  <c r="H12"/>
  <c r="H30"/>
  <c r="G14"/>
  <c r="I14" s="1"/>
  <c r="I53"/>
  <c r="G11"/>
  <c r="H11" s="1"/>
  <c r="H37"/>
  <c r="I47"/>
  <c r="H47"/>
  <c r="G40"/>
  <c r="I40" s="1"/>
  <c r="G41"/>
  <c r="I41" s="1"/>
  <c r="G59"/>
  <c r="I59" s="1"/>
  <c r="G42"/>
  <c r="I44"/>
  <c r="G50"/>
  <c r="I50" s="1"/>
  <c r="G48"/>
  <c r="I48" s="1"/>
  <c r="G45"/>
  <c r="G49"/>
  <c r="G39"/>
  <c r="I39" s="1"/>
  <c r="G43"/>
  <c r="G58"/>
  <c r="I58" s="1"/>
  <c r="I11"/>
  <c r="G6"/>
  <c r="I6" s="1"/>
  <c r="G16"/>
  <c r="I16" s="1"/>
  <c r="G25"/>
  <c r="I25" s="1"/>
  <c r="I23"/>
  <c r="G22"/>
  <c r="I22" s="1"/>
  <c r="G8"/>
  <c r="I8" s="1"/>
  <c r="G9"/>
  <c r="G15"/>
  <c r="I15" s="1"/>
  <c r="G24"/>
  <c r="I24" s="1"/>
  <c r="G7"/>
  <c r="I7" s="1"/>
  <c r="G13"/>
  <c r="G5"/>
  <c r="I5" s="1"/>
  <c r="H29"/>
  <c r="H28"/>
  <c r="I10"/>
  <c r="I3"/>
  <c r="D64" i="2"/>
  <c r="C64"/>
  <c r="B64"/>
  <c r="D63"/>
  <c r="C63"/>
  <c r="B63"/>
  <c r="D62"/>
  <c r="C62"/>
  <c r="B62"/>
  <c r="D61"/>
  <c r="C61"/>
  <c r="B61"/>
  <c r="D60"/>
  <c r="C60"/>
  <c r="B60"/>
  <c r="D59"/>
  <c r="C59"/>
  <c r="B59"/>
  <c r="D58"/>
  <c r="C58"/>
  <c r="B58"/>
  <c r="D57"/>
  <c r="C57"/>
  <c r="B57"/>
  <c r="D56"/>
  <c r="C56"/>
  <c r="B56"/>
  <c r="D55"/>
  <c r="C55"/>
  <c r="B55"/>
  <c r="D54"/>
  <c r="C54"/>
  <c r="B54"/>
  <c r="D53"/>
  <c r="C53"/>
  <c r="B53"/>
  <c r="D52"/>
  <c r="C52"/>
  <c r="B52"/>
  <c r="D51"/>
  <c r="C51"/>
  <c r="B51"/>
  <c r="D50"/>
  <c r="C50"/>
  <c r="B50"/>
  <c r="D49"/>
  <c r="C49"/>
  <c r="B49"/>
  <c r="D48"/>
  <c r="C48"/>
  <c r="B48"/>
  <c r="D47"/>
  <c r="C47"/>
  <c r="B47"/>
  <c r="D46"/>
  <c r="C46"/>
  <c r="B46"/>
  <c r="D45"/>
  <c r="C45"/>
  <c r="B45"/>
  <c r="U56" i="5"/>
  <c r="P56"/>
  <c r="U55"/>
  <c r="W55" s="1"/>
  <c r="BC4" i="9" s="1"/>
  <c r="P55" i="5"/>
  <c r="U54"/>
  <c r="W54" s="1"/>
  <c r="BB4" i="9" s="1"/>
  <c r="P54" i="5"/>
  <c r="U53"/>
  <c r="P53"/>
  <c r="U52"/>
  <c r="P52"/>
  <c r="U51"/>
  <c r="P51"/>
  <c r="U50"/>
  <c r="W50" s="1"/>
  <c r="AX4" i="9" s="1"/>
  <c r="P50" i="5"/>
  <c r="U49"/>
  <c r="P49"/>
  <c r="U48"/>
  <c r="P48"/>
  <c r="U47"/>
  <c r="P47"/>
  <c r="U46"/>
  <c r="W46" s="1"/>
  <c r="AT4" i="9" s="1"/>
  <c r="P46" i="5"/>
  <c r="U45"/>
  <c r="P45"/>
  <c r="U44"/>
  <c r="P44"/>
  <c r="U43"/>
  <c r="P43"/>
  <c r="U42"/>
  <c r="W42" s="1"/>
  <c r="P42"/>
  <c r="U41"/>
  <c r="P41"/>
  <c r="U40"/>
  <c r="P40"/>
  <c r="U39"/>
  <c r="P39"/>
  <c r="U38"/>
  <c r="W38" s="1"/>
  <c r="AL4" i="9" s="1"/>
  <c r="P38" i="5"/>
  <c r="U37"/>
  <c r="P37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8"/>
  <c r="V8"/>
  <c r="V7"/>
  <c r="F4" i="2"/>
  <c r="B34" i="7"/>
  <c r="B33"/>
  <c r="B32"/>
  <c r="B31"/>
  <c r="B30"/>
  <c r="B29"/>
  <c r="B28"/>
  <c r="B27"/>
  <c r="B26"/>
  <c r="B25"/>
  <c r="B24"/>
  <c r="B23"/>
  <c r="B22"/>
  <c r="B21"/>
  <c r="B20"/>
  <c r="B19"/>
  <c r="B18"/>
  <c r="B17"/>
  <c r="B15"/>
  <c r="B14"/>
  <c r="B13"/>
  <c r="B12"/>
  <c r="B11"/>
  <c r="B10"/>
  <c r="B9"/>
  <c r="B8"/>
  <c r="B7"/>
  <c r="B6"/>
  <c r="U7" i="5"/>
  <c r="U8"/>
  <c r="N2" i="1"/>
  <c r="N3" s="1"/>
  <c r="N4" s="1"/>
  <c r="N5" s="1"/>
  <c r="N6" s="1"/>
  <c r="N7" s="1"/>
  <c r="N8" s="1"/>
  <c r="N9" s="1"/>
  <c r="N10" s="1"/>
  <c r="N11" s="1"/>
  <c r="N12" s="1"/>
  <c r="N13" s="1"/>
  <c r="N14" s="1"/>
  <c r="N15" s="1"/>
  <c r="N16" s="1"/>
  <c r="N17" s="1"/>
  <c r="N18" s="1"/>
  <c r="N19" s="1"/>
  <c r="N20" s="1"/>
  <c r="N21" s="1"/>
  <c r="N22" s="1"/>
  <c r="N23" s="1"/>
  <c r="N24" s="1"/>
  <c r="N25" s="1"/>
  <c r="N26" s="1"/>
  <c r="N27" s="1"/>
  <c r="N28" s="1"/>
  <c r="N29" s="1"/>
  <c r="N30" s="1"/>
  <c r="N31" s="1"/>
  <c r="N32" s="1"/>
  <c r="N33" s="1"/>
  <c r="N34" s="1"/>
  <c r="N35" s="1"/>
  <c r="N36" s="1"/>
  <c r="N37" s="1"/>
  <c r="N38" s="1"/>
  <c r="N39" s="1"/>
  <c r="N40" s="1"/>
  <c r="N41" s="1"/>
  <c r="N42" s="1"/>
  <c r="N43" s="1"/>
  <c r="N44" s="1"/>
  <c r="N45" s="1"/>
  <c r="N46" s="1"/>
  <c r="N47" s="1"/>
  <c r="N48" s="1"/>
  <c r="N49" s="1"/>
  <c r="N50" s="1"/>
  <c r="N51" s="1"/>
  <c r="N52" s="1"/>
  <c r="N53" s="1"/>
  <c r="N54" s="1"/>
  <c r="N55" s="1"/>
  <c r="N56" s="1"/>
  <c r="N57" s="1"/>
  <c r="N58" s="1"/>
  <c r="N59" s="1"/>
  <c r="N60" s="1"/>
  <c r="N61" s="1"/>
  <c r="N62" s="1"/>
  <c r="N63" s="1"/>
  <c r="N64" s="1"/>
  <c r="N65" s="1"/>
  <c r="N66" s="1"/>
  <c r="N67" s="1"/>
  <c r="N68" s="1"/>
  <c r="N69" s="1"/>
  <c r="N70" s="1"/>
  <c r="N71" s="1"/>
  <c r="N72" s="1"/>
  <c r="N73" s="1"/>
  <c r="N74" s="1"/>
  <c r="N75" s="1"/>
  <c r="N76" s="1"/>
  <c r="N77" s="1"/>
  <c r="M2"/>
  <c r="M3" s="1"/>
  <c r="M4" s="1"/>
  <c r="M5" s="1"/>
  <c r="M6" s="1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L2"/>
  <c r="K2"/>
  <c r="K3" s="1"/>
  <c r="K4" s="1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J2"/>
  <c r="J3" s="1"/>
  <c r="J4" s="1"/>
  <c r="J5" s="1"/>
  <c r="J6" s="1"/>
  <c r="J7" s="1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J35" s="1"/>
  <c r="J36" s="1"/>
  <c r="J37" s="1"/>
  <c r="J38" s="1"/>
  <c r="J39" s="1"/>
  <c r="J40" s="1"/>
  <c r="J41" s="1"/>
  <c r="J42" s="1"/>
  <c r="J43" s="1"/>
  <c r="J44" s="1"/>
  <c r="J45" s="1"/>
  <c r="J46" s="1"/>
  <c r="J47" s="1"/>
  <c r="J48" s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I2"/>
  <c r="I3" s="1"/>
  <c r="I4" s="1"/>
  <c r="I5" s="1"/>
  <c r="I6" s="1"/>
  <c r="I7" s="1"/>
  <c r="I8" s="1"/>
  <c r="I9" s="1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33" s="1"/>
  <c r="I34" s="1"/>
  <c r="I35" s="1"/>
  <c r="I36" s="1"/>
  <c r="I37" s="1"/>
  <c r="I38" s="1"/>
  <c r="I39" s="1"/>
  <c r="I40" s="1"/>
  <c r="I41" s="1"/>
  <c r="I42" s="1"/>
  <c r="I43" s="1"/>
  <c r="I44" s="1"/>
  <c r="I45" s="1"/>
  <c r="I46" s="1"/>
  <c r="I47" s="1"/>
  <c r="I48" s="1"/>
  <c r="I49" s="1"/>
  <c r="I50" s="1"/>
  <c r="I51" s="1"/>
  <c r="I52" s="1"/>
  <c r="I53" s="1"/>
  <c r="I54" s="1"/>
  <c r="I55" s="1"/>
  <c r="I56" s="1"/>
  <c r="I57" s="1"/>
  <c r="I58" s="1"/>
  <c r="I59" s="1"/>
  <c r="I60" s="1"/>
  <c r="I61" s="1"/>
  <c r="I62" s="1"/>
  <c r="I63" s="1"/>
  <c r="I64" s="1"/>
  <c r="I65" s="1"/>
  <c r="I66" s="1"/>
  <c r="I67" s="1"/>
  <c r="I68" s="1"/>
  <c r="I69" s="1"/>
  <c r="I70" s="1"/>
  <c r="I71" s="1"/>
  <c r="I72" s="1"/>
  <c r="I73" s="1"/>
  <c r="I74" s="1"/>
  <c r="I75" s="1"/>
  <c r="I76" s="1"/>
  <c r="I77" s="1"/>
  <c r="H2"/>
  <c r="H3" s="1"/>
  <c r="H4" s="1"/>
  <c r="H5" s="1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G2"/>
  <c r="G3" s="1"/>
  <c r="G4" s="1"/>
  <c r="G5" s="1"/>
  <c r="G6" s="1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D6"/>
  <c r="R2"/>
  <c r="R3"/>
  <c r="R4" s="1"/>
  <c r="R5" s="1"/>
  <c r="R6" s="1"/>
  <c r="R7" s="1"/>
  <c r="R8" s="1"/>
  <c r="R9" s="1"/>
  <c r="R10" s="1"/>
  <c r="R11" s="1"/>
  <c r="R12" s="1"/>
  <c r="R13" s="1"/>
  <c r="R14" s="1"/>
  <c r="R15" s="1"/>
  <c r="R16" s="1"/>
  <c r="R17" s="1"/>
  <c r="R18" s="1"/>
  <c r="R19" s="1"/>
  <c r="R20" s="1"/>
  <c r="R21" s="1"/>
  <c r="R22" s="1"/>
  <c r="R23" s="1"/>
  <c r="R24" s="1"/>
  <c r="R25" s="1"/>
  <c r="R26" s="1"/>
  <c r="R27" s="1"/>
  <c r="R28" s="1"/>
  <c r="R29" s="1"/>
  <c r="R30" s="1"/>
  <c r="R31" s="1"/>
  <c r="R32" s="1"/>
  <c r="R33" s="1"/>
  <c r="R34" s="1"/>
  <c r="R35" s="1"/>
  <c r="R36" s="1"/>
  <c r="R37" s="1"/>
  <c r="R38" s="1"/>
  <c r="R39" s="1"/>
  <c r="R40" s="1"/>
  <c r="R41" s="1"/>
  <c r="R42" s="1"/>
  <c r="R43" s="1"/>
  <c r="R44" s="1"/>
  <c r="R45" s="1"/>
  <c r="R46" s="1"/>
  <c r="R47" s="1"/>
  <c r="R48" s="1"/>
  <c r="R49" s="1"/>
  <c r="R50" s="1"/>
  <c r="R51" s="1"/>
  <c r="R52" s="1"/>
  <c r="R53" s="1"/>
  <c r="R54" s="1"/>
  <c r="R55" s="1"/>
  <c r="R56" s="1"/>
  <c r="R57" s="1"/>
  <c r="R58" s="1"/>
  <c r="R59" s="1"/>
  <c r="R60" s="1"/>
  <c r="R61" s="1"/>
  <c r="R62" s="1"/>
  <c r="R63" s="1"/>
  <c r="R64" s="1"/>
  <c r="R65" s="1"/>
  <c r="R66" s="1"/>
  <c r="R67" s="1"/>
  <c r="R68" s="1"/>
  <c r="R69" s="1"/>
  <c r="R70" s="1"/>
  <c r="R71" s="1"/>
  <c r="R72" s="1"/>
  <c r="R73" s="1"/>
  <c r="R74" s="1"/>
  <c r="R75" s="1"/>
  <c r="R76" s="1"/>
  <c r="R77" s="1"/>
  <c r="Q2"/>
  <c r="Q3" s="1"/>
  <c r="Q4" s="1"/>
  <c r="Q5" s="1"/>
  <c r="Q6" s="1"/>
  <c r="Q7" s="1"/>
  <c r="Q8" s="1"/>
  <c r="Q9" s="1"/>
  <c r="Q10" s="1"/>
  <c r="Q11" s="1"/>
  <c r="Q12" s="1"/>
  <c r="Q13" s="1"/>
  <c r="Q14" s="1"/>
  <c r="Q15" s="1"/>
  <c r="Q16" s="1"/>
  <c r="Q17" s="1"/>
  <c r="Q18" s="1"/>
  <c r="Q19" s="1"/>
  <c r="Q20" s="1"/>
  <c r="Q21" s="1"/>
  <c r="Q22" s="1"/>
  <c r="Q23" s="1"/>
  <c r="Q24" s="1"/>
  <c r="Q25" s="1"/>
  <c r="Q26" s="1"/>
  <c r="Q27" s="1"/>
  <c r="Q28" s="1"/>
  <c r="Q29" s="1"/>
  <c r="Q30" s="1"/>
  <c r="Q31" s="1"/>
  <c r="Q32" s="1"/>
  <c r="Q33" s="1"/>
  <c r="Q34" s="1"/>
  <c r="Q35" s="1"/>
  <c r="Q36" s="1"/>
  <c r="Q37" s="1"/>
  <c r="Q38" s="1"/>
  <c r="Q39" s="1"/>
  <c r="Q40" s="1"/>
  <c r="Q41" s="1"/>
  <c r="Q42" s="1"/>
  <c r="Q43" s="1"/>
  <c r="Q44" s="1"/>
  <c r="Q45" s="1"/>
  <c r="Q46" s="1"/>
  <c r="Q47" s="1"/>
  <c r="Q48" s="1"/>
  <c r="Q49" s="1"/>
  <c r="Q50" s="1"/>
  <c r="Q51" s="1"/>
  <c r="Q52" s="1"/>
  <c r="Q53" s="1"/>
  <c r="Q54" s="1"/>
  <c r="Q55" s="1"/>
  <c r="Q56" s="1"/>
  <c r="Q57" s="1"/>
  <c r="Q58" s="1"/>
  <c r="Q59" s="1"/>
  <c r="Q60" s="1"/>
  <c r="Q61" s="1"/>
  <c r="Q62" s="1"/>
  <c r="Q63" s="1"/>
  <c r="Q64" s="1"/>
  <c r="Q65" s="1"/>
  <c r="Q66" s="1"/>
  <c r="Q67" s="1"/>
  <c r="Q68" s="1"/>
  <c r="Q69" s="1"/>
  <c r="Q70" s="1"/>
  <c r="Q71" s="1"/>
  <c r="Q72" s="1"/>
  <c r="Q73" s="1"/>
  <c r="Q74" s="1"/>
  <c r="Q75" s="1"/>
  <c r="Q76" s="1"/>
  <c r="Q77" s="1"/>
  <c r="P2"/>
  <c r="P3" s="1"/>
  <c r="P4" s="1"/>
  <c r="P5" s="1"/>
  <c r="P6" s="1"/>
  <c r="P7" s="1"/>
  <c r="P8" s="1"/>
  <c r="P9" s="1"/>
  <c r="P10" s="1"/>
  <c r="P11" s="1"/>
  <c r="P12" s="1"/>
  <c r="P13" s="1"/>
  <c r="P14" s="1"/>
  <c r="P15" s="1"/>
  <c r="P16" s="1"/>
  <c r="P17" s="1"/>
  <c r="P18" s="1"/>
  <c r="P19" s="1"/>
  <c r="P20" s="1"/>
  <c r="P21" s="1"/>
  <c r="P22" s="1"/>
  <c r="P23" s="1"/>
  <c r="P24" s="1"/>
  <c r="P25" s="1"/>
  <c r="P26" s="1"/>
  <c r="P27" s="1"/>
  <c r="P28" s="1"/>
  <c r="P29" s="1"/>
  <c r="P30" s="1"/>
  <c r="P31" s="1"/>
  <c r="P32" s="1"/>
  <c r="P33" s="1"/>
  <c r="P34" s="1"/>
  <c r="P35" s="1"/>
  <c r="P36" s="1"/>
  <c r="P37" s="1"/>
  <c r="P38" s="1"/>
  <c r="P39" s="1"/>
  <c r="P40" s="1"/>
  <c r="P41" s="1"/>
  <c r="P42" s="1"/>
  <c r="P43" s="1"/>
  <c r="P44" s="1"/>
  <c r="P45" s="1"/>
  <c r="P46" s="1"/>
  <c r="P47" s="1"/>
  <c r="P48" s="1"/>
  <c r="P49" s="1"/>
  <c r="P50" s="1"/>
  <c r="P51" s="1"/>
  <c r="P52" s="1"/>
  <c r="P53" s="1"/>
  <c r="P54" s="1"/>
  <c r="P55" s="1"/>
  <c r="P56" s="1"/>
  <c r="P57" s="1"/>
  <c r="P58" s="1"/>
  <c r="P59" s="1"/>
  <c r="P60" s="1"/>
  <c r="P61" s="1"/>
  <c r="P62" s="1"/>
  <c r="P63" s="1"/>
  <c r="P64" s="1"/>
  <c r="P65" s="1"/>
  <c r="P66" s="1"/>
  <c r="P67" s="1"/>
  <c r="P68" s="1"/>
  <c r="P69" s="1"/>
  <c r="P70" s="1"/>
  <c r="P71" s="1"/>
  <c r="P72" s="1"/>
  <c r="P73" s="1"/>
  <c r="P74" s="1"/>
  <c r="P75" s="1"/>
  <c r="P76" s="1"/>
  <c r="P77" s="1"/>
  <c r="O2"/>
  <c r="O3" s="1"/>
  <c r="O4" s="1"/>
  <c r="O5" s="1"/>
  <c r="O6" s="1"/>
  <c r="O7" s="1"/>
  <c r="O8" s="1"/>
  <c r="O9" s="1"/>
  <c r="O10" s="1"/>
  <c r="O11" s="1"/>
  <c r="O12" s="1"/>
  <c r="O13" s="1"/>
  <c r="O14" s="1"/>
  <c r="O15" s="1"/>
  <c r="O16" s="1"/>
  <c r="O17" s="1"/>
  <c r="O18" s="1"/>
  <c r="O19" s="1"/>
  <c r="O20" s="1"/>
  <c r="O21" s="1"/>
  <c r="O22" s="1"/>
  <c r="O23" s="1"/>
  <c r="O24" s="1"/>
  <c r="O25" s="1"/>
  <c r="O26" s="1"/>
  <c r="O27" s="1"/>
  <c r="O28" s="1"/>
  <c r="O29" s="1"/>
  <c r="O30" s="1"/>
  <c r="O31" s="1"/>
  <c r="O32" s="1"/>
  <c r="O33" s="1"/>
  <c r="O34" s="1"/>
  <c r="O35" s="1"/>
  <c r="O36" s="1"/>
  <c r="O37" s="1"/>
  <c r="O38" s="1"/>
  <c r="O39" s="1"/>
  <c r="O40" s="1"/>
  <c r="O41" s="1"/>
  <c r="O42" s="1"/>
  <c r="O43" s="1"/>
  <c r="O44" s="1"/>
  <c r="O45" s="1"/>
  <c r="O46" s="1"/>
  <c r="O47" s="1"/>
  <c r="O48" s="1"/>
  <c r="O49" s="1"/>
  <c r="O50" s="1"/>
  <c r="O51" s="1"/>
  <c r="O52" s="1"/>
  <c r="O53" s="1"/>
  <c r="O54" s="1"/>
  <c r="O55" s="1"/>
  <c r="O56" s="1"/>
  <c r="O57" s="1"/>
  <c r="O58" s="1"/>
  <c r="O59" s="1"/>
  <c r="O60" s="1"/>
  <c r="O61" s="1"/>
  <c r="O62" s="1"/>
  <c r="O63" s="1"/>
  <c r="O64" s="1"/>
  <c r="O65" s="1"/>
  <c r="O66" s="1"/>
  <c r="O67" s="1"/>
  <c r="O68" s="1"/>
  <c r="O69" s="1"/>
  <c r="O70" s="1"/>
  <c r="O71" s="1"/>
  <c r="O72" s="1"/>
  <c r="O73" s="1"/>
  <c r="O74" s="1"/>
  <c r="O75" s="1"/>
  <c r="O76" s="1"/>
  <c r="O77" s="1"/>
  <c r="R1"/>
  <c r="Q1"/>
  <c r="N1"/>
  <c r="M1"/>
  <c r="L1"/>
  <c r="K1"/>
  <c r="J1"/>
  <c r="I1"/>
  <c r="H1"/>
  <c r="R5" i="5"/>
  <c r="Q5"/>
  <c r="U18"/>
  <c r="U17"/>
  <c r="U16"/>
  <c r="U15"/>
  <c r="U14"/>
  <c r="U13"/>
  <c r="U12"/>
  <c r="U11"/>
  <c r="U10"/>
  <c r="U9"/>
  <c r="D16" i="7"/>
  <c r="C16"/>
  <c r="D15"/>
  <c r="C15"/>
  <c r="D14"/>
  <c r="C14"/>
  <c r="D13"/>
  <c r="C13"/>
  <c r="D12"/>
  <c r="C12"/>
  <c r="D11"/>
  <c r="C11"/>
  <c r="D10"/>
  <c r="C10"/>
  <c r="D9"/>
  <c r="C9"/>
  <c r="D8"/>
  <c r="C8"/>
  <c r="D7"/>
  <c r="C7"/>
  <c r="B26" i="2"/>
  <c r="U27" i="5"/>
  <c r="U26"/>
  <c r="U25"/>
  <c r="U24"/>
  <c r="U23"/>
  <c r="U22"/>
  <c r="U21"/>
  <c r="U20"/>
  <c r="U19"/>
  <c r="B35" i="2"/>
  <c r="B34"/>
  <c r="B33"/>
  <c r="B32"/>
  <c r="B31"/>
  <c r="B30"/>
  <c r="B29"/>
  <c r="B28"/>
  <c r="B27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D19"/>
  <c r="C19"/>
  <c r="B19"/>
  <c r="D18"/>
  <c r="C18"/>
  <c r="B18"/>
  <c r="D17"/>
  <c r="C17"/>
  <c r="B17"/>
  <c r="D16"/>
  <c r="C16"/>
  <c r="B16"/>
  <c r="U28" i="5"/>
  <c r="U29"/>
  <c r="U30"/>
  <c r="U31"/>
  <c r="U32"/>
  <c r="U33"/>
  <c r="U34"/>
  <c r="U35"/>
  <c r="U36"/>
  <c r="B15" i="2"/>
  <c r="C15"/>
  <c r="C26"/>
  <c r="D15"/>
  <c r="D26"/>
  <c r="C27"/>
  <c r="D27"/>
  <c r="C28"/>
  <c r="D28"/>
  <c r="C29"/>
  <c r="D29"/>
  <c r="C30"/>
  <c r="D30"/>
  <c r="D31"/>
  <c r="C32"/>
  <c r="D32"/>
  <c r="C33"/>
  <c r="D33"/>
  <c r="C34"/>
  <c r="D34"/>
  <c r="C35"/>
  <c r="D35"/>
  <c r="B36"/>
  <c r="C36"/>
  <c r="D36"/>
  <c r="B37"/>
  <c r="C37"/>
  <c r="D37"/>
  <c r="B38"/>
  <c r="C38"/>
  <c r="D38"/>
  <c r="B39"/>
  <c r="C39"/>
  <c r="D39"/>
  <c r="B40"/>
  <c r="C40"/>
  <c r="D40"/>
  <c r="B41"/>
  <c r="C41"/>
  <c r="D41"/>
  <c r="B42"/>
  <c r="C42"/>
  <c r="D42"/>
  <c r="B43"/>
  <c r="C43"/>
  <c r="D43"/>
  <c r="B44"/>
  <c r="C44"/>
  <c r="D44"/>
  <c r="C34" i="7"/>
  <c r="C33"/>
  <c r="C32"/>
  <c r="C31"/>
  <c r="C30"/>
  <c r="C29"/>
  <c r="C28"/>
  <c r="C27"/>
  <c r="C26"/>
  <c r="C25"/>
  <c r="C24"/>
  <c r="C23"/>
  <c r="C22"/>
  <c r="C21"/>
  <c r="C20"/>
  <c r="C19"/>
  <c r="C18"/>
  <c r="C17"/>
  <c r="C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6"/>
  <c r="E41" l="1"/>
  <c r="AP4" i="9"/>
  <c r="W56" i="5"/>
  <c r="BD4" i="9" s="1"/>
  <c r="W45" i="5"/>
  <c r="W49"/>
  <c r="AW4" i="9" s="1"/>
  <c r="W53" i="5"/>
  <c r="E37" i="7"/>
  <c r="W37" i="5"/>
  <c r="W41"/>
  <c r="F7" i="9"/>
  <c r="C6"/>
  <c r="D6"/>
  <c r="I42" i="4"/>
  <c r="H42"/>
  <c r="E63" i="2"/>
  <c r="E54" i="7"/>
  <c r="W30" i="5"/>
  <c r="AD4" i="9" s="1"/>
  <c r="W40" i="5"/>
  <c r="AN4" i="9" s="1"/>
  <c r="W44" i="5"/>
  <c r="AR4" i="9" s="1"/>
  <c r="W48" i="5"/>
  <c r="AV4" i="9" s="1"/>
  <c r="W52" i="5"/>
  <c r="AZ4" i="9" s="1"/>
  <c r="E54" i="2"/>
  <c r="E45" i="7"/>
  <c r="E58" i="2"/>
  <c r="E49" i="7"/>
  <c r="E62" i="2"/>
  <c r="E53" i="7"/>
  <c r="F9" i="2"/>
  <c r="I43" i="4"/>
  <c r="H43"/>
  <c r="I45"/>
  <c r="H45"/>
  <c r="I49"/>
  <c r="H49"/>
  <c r="H13"/>
  <c r="I13"/>
  <c r="H9"/>
  <c r="I9"/>
  <c r="H15"/>
  <c r="E53" i="2"/>
  <c r="E46"/>
  <c r="E50"/>
  <c r="W39" i="5"/>
  <c r="W47"/>
  <c r="AU4" i="9" s="1"/>
  <c r="K35" i="7"/>
  <c r="K38"/>
  <c r="K39"/>
  <c r="K42"/>
  <c r="K43"/>
  <c r="W43" i="5"/>
  <c r="W51"/>
  <c r="AY4" i="9" s="1"/>
  <c r="K36" i="7"/>
  <c r="K37"/>
  <c r="K40"/>
  <c r="K41"/>
  <c r="K44"/>
  <c r="K45"/>
  <c r="K48"/>
  <c r="K49"/>
  <c r="K52"/>
  <c r="K53"/>
  <c r="K46"/>
  <c r="K47"/>
  <c r="K50"/>
  <c r="K51"/>
  <c r="K54"/>
  <c r="W8" i="5"/>
  <c r="W11"/>
  <c r="W7"/>
  <c r="G4" i="9" s="1"/>
  <c r="W33" i="5"/>
  <c r="AG4" i="9" s="1"/>
  <c r="W29" i="5"/>
  <c r="AC4" i="9" s="1"/>
  <c r="W27" i="5"/>
  <c r="AA4" i="9" s="1"/>
  <c r="W34" i="5"/>
  <c r="AH4" i="9" s="1"/>
  <c r="W18" i="5"/>
  <c r="H57" i="7"/>
  <c r="W32" i="5"/>
  <c r="AF4" i="9" s="1"/>
  <c r="K34" i="7"/>
  <c r="H56"/>
  <c r="K18"/>
  <c r="K26"/>
  <c r="W15" i="5"/>
  <c r="O4" i="9" s="1"/>
  <c r="G56" i="7"/>
  <c r="W19" i="5"/>
  <c r="S4" i="9" s="1"/>
  <c r="W14" i="5"/>
  <c r="K8" i="7"/>
  <c r="K12"/>
  <c r="K16"/>
  <c r="K20"/>
  <c r="K24"/>
  <c r="K28"/>
  <c r="K32"/>
  <c r="K55"/>
  <c r="W22" i="5"/>
  <c r="I56" i="7"/>
  <c r="J56"/>
  <c r="F57"/>
  <c r="F56"/>
  <c r="W35" i="5"/>
  <c r="AI4" i="9" s="1"/>
  <c r="W21" i="5"/>
  <c r="U4" i="9" s="1"/>
  <c r="W25" i="5"/>
  <c r="Y4" i="9" s="1"/>
  <c r="W9" i="5"/>
  <c r="I4" i="9" s="1"/>
  <c r="W13" i="5"/>
  <c r="M4" i="9" s="1"/>
  <c r="J57" i="7"/>
  <c r="K6"/>
  <c r="K9"/>
  <c r="K14"/>
  <c r="K17"/>
  <c r="K22"/>
  <c r="K25"/>
  <c r="K30"/>
  <c r="K33"/>
  <c r="E10"/>
  <c r="K10"/>
  <c r="K11"/>
  <c r="K19"/>
  <c r="K27"/>
  <c r="D7" i="1"/>
  <c r="W31" i="5"/>
  <c r="AE4" i="9" s="1"/>
  <c r="F12" i="2"/>
  <c r="F13" s="1"/>
  <c r="W24" i="5"/>
  <c r="W10"/>
  <c r="J4" i="9" s="1"/>
  <c r="W12" i="5"/>
  <c r="L4" i="9" s="1"/>
  <c r="G1" i="1"/>
  <c r="K13" i="7"/>
  <c r="K21"/>
  <c r="K29"/>
  <c r="W36" i="5"/>
  <c r="W28"/>
  <c r="AB4" i="9" s="1"/>
  <c r="F8" i="2"/>
  <c r="W20" i="5"/>
  <c r="T4" i="9" s="1"/>
  <c r="W26" i="5"/>
  <c r="Z4" i="9" s="1"/>
  <c r="W16" i="5"/>
  <c r="D57" i="7"/>
  <c r="K15"/>
  <c r="K23"/>
  <c r="K31"/>
  <c r="L3" i="1"/>
  <c r="L4" s="1"/>
  <c r="L5" s="1"/>
  <c r="L6" s="1"/>
  <c r="L7" s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L75" s="1"/>
  <c r="L76" s="1"/>
  <c r="L77" s="1"/>
  <c r="F2"/>
  <c r="F3" s="1"/>
  <c r="F4" s="1"/>
  <c r="F5" s="1"/>
  <c r="F6" s="1"/>
  <c r="F7" s="1"/>
  <c r="F8" s="1"/>
  <c r="F9" s="1"/>
  <c r="F10" s="1"/>
  <c r="F11" s="1"/>
  <c r="F12" s="1"/>
  <c r="F13" s="1"/>
  <c r="F14" s="1"/>
  <c r="F15" s="1"/>
  <c r="F16" s="1"/>
  <c r="F17" s="1"/>
  <c r="F18" s="1"/>
  <c r="F19" s="1"/>
  <c r="F20" s="1"/>
  <c r="F21" s="1"/>
  <c r="F22" s="1"/>
  <c r="F23" s="1"/>
  <c r="F24" s="1"/>
  <c r="F25" s="1"/>
  <c r="F26" s="1"/>
  <c r="F27" s="1"/>
  <c r="F28" s="1"/>
  <c r="F29" s="1"/>
  <c r="F30" s="1"/>
  <c r="F31" s="1"/>
  <c r="F32" s="1"/>
  <c r="F33" s="1"/>
  <c r="F34" s="1"/>
  <c r="F35" s="1"/>
  <c r="F36" s="1"/>
  <c r="F37" s="1"/>
  <c r="F38" s="1"/>
  <c r="F39" s="1"/>
  <c r="F40" s="1"/>
  <c r="F41" s="1"/>
  <c r="F42" s="1"/>
  <c r="F43" s="1"/>
  <c r="F44" s="1"/>
  <c r="F45" s="1"/>
  <c r="F46" s="1"/>
  <c r="F47" s="1"/>
  <c r="F48" s="1"/>
  <c r="F49" s="1"/>
  <c r="F50" s="1"/>
  <c r="F51" s="1"/>
  <c r="F52" s="1"/>
  <c r="F53" s="1"/>
  <c r="F54" s="1"/>
  <c r="F55" s="1"/>
  <c r="F56" s="1"/>
  <c r="F57" s="1"/>
  <c r="F58" s="1"/>
  <c r="F59" s="1"/>
  <c r="F60" s="1"/>
  <c r="F61" s="1"/>
  <c r="F62" s="1"/>
  <c r="F63" s="1"/>
  <c r="F64" s="1"/>
  <c r="F65" s="1"/>
  <c r="F66" s="1"/>
  <c r="F67" s="1"/>
  <c r="F68" s="1"/>
  <c r="F69" s="1"/>
  <c r="F70" s="1"/>
  <c r="F71" s="1"/>
  <c r="F72" s="1"/>
  <c r="F73" s="1"/>
  <c r="F74" s="1"/>
  <c r="F75" s="1"/>
  <c r="F76" s="1"/>
  <c r="F77" s="1"/>
  <c r="F78" s="1"/>
  <c r="F79" s="1"/>
  <c r="F80" s="1"/>
  <c r="F81" s="1"/>
  <c r="F82" s="1"/>
  <c r="F83" s="1"/>
  <c r="F84" s="1"/>
  <c r="F85" s="1"/>
  <c r="F86" s="1"/>
  <c r="F87" s="1"/>
  <c r="F88" s="1"/>
  <c r="F89" s="1"/>
  <c r="F90" s="1"/>
  <c r="F91" s="1"/>
  <c r="F92" s="1"/>
  <c r="F93" s="1"/>
  <c r="F94" s="1"/>
  <c r="F95" s="1"/>
  <c r="F96" s="1"/>
  <c r="F97" s="1"/>
  <c r="F98" s="1"/>
  <c r="F99" s="1"/>
  <c r="F100" s="1"/>
  <c r="F101" s="1"/>
  <c r="F102" s="1"/>
  <c r="F103" s="1"/>
  <c r="F104" s="1"/>
  <c r="F105" s="1"/>
  <c r="F106" s="1"/>
  <c r="F107" s="1"/>
  <c r="F108" s="1"/>
  <c r="F109" s="1"/>
  <c r="F110" s="1"/>
  <c r="F111" s="1"/>
  <c r="F112" s="1"/>
  <c r="F113" s="1"/>
  <c r="F114" s="1"/>
  <c r="F115" s="1"/>
  <c r="F116" s="1"/>
  <c r="F117" s="1"/>
  <c r="F118" s="1"/>
  <c r="F119" s="1"/>
  <c r="F120" s="1"/>
  <c r="F121" s="1"/>
  <c r="F122" s="1"/>
  <c r="F123" s="1"/>
  <c r="F124" s="1"/>
  <c r="F125" s="1"/>
  <c r="F126" s="1"/>
  <c r="F127" s="1"/>
  <c r="F128" s="1"/>
  <c r="F129" s="1"/>
  <c r="F130" s="1"/>
  <c r="F131" s="1"/>
  <c r="F132" s="1"/>
  <c r="F133" s="1"/>
  <c r="F134" s="1"/>
  <c r="F135" s="1"/>
  <c r="F136" s="1"/>
  <c r="F137" s="1"/>
  <c r="F138" s="1"/>
  <c r="F139" s="1"/>
  <c r="F140" s="1"/>
  <c r="F141" s="1"/>
  <c r="F142" s="1"/>
  <c r="F143" s="1"/>
  <c r="F144" s="1"/>
  <c r="F145" s="1"/>
  <c r="F146" s="1"/>
  <c r="F147" s="1"/>
  <c r="F148" s="1"/>
  <c r="F149" s="1"/>
  <c r="F150" s="1"/>
  <c r="F151" s="1"/>
  <c r="F152" s="1"/>
  <c r="F153" s="1"/>
  <c r="F154" s="1"/>
  <c r="F155" s="1"/>
  <c r="F156" s="1"/>
  <c r="F157" s="1"/>
  <c r="F158" s="1"/>
  <c r="F159" s="1"/>
  <c r="F160" s="1"/>
  <c r="F161" s="1"/>
  <c r="F162" s="1"/>
  <c r="F163" s="1"/>
  <c r="F164" s="1"/>
  <c r="F165" s="1"/>
  <c r="F166" s="1"/>
  <c r="F167" s="1"/>
  <c r="F168" s="1"/>
  <c r="F169" s="1"/>
  <c r="F170" s="1"/>
  <c r="F171" s="1"/>
  <c r="F172" s="1"/>
  <c r="F173" s="1"/>
  <c r="F174" s="1"/>
  <c r="F175" s="1"/>
  <c r="F176" s="1"/>
  <c r="F177" s="1"/>
  <c r="F178" s="1"/>
  <c r="F179" s="1"/>
  <c r="F180" s="1"/>
  <c r="F181" s="1"/>
  <c r="F182" s="1"/>
  <c r="F183" s="1"/>
  <c r="F184" s="1"/>
  <c r="F185" s="1"/>
  <c r="F186" s="1"/>
  <c r="F187" s="1"/>
  <c r="F188" s="1"/>
  <c r="F189" s="1"/>
  <c r="F190" s="1"/>
  <c r="F191" s="1"/>
  <c r="F192" s="1"/>
  <c r="F193" s="1"/>
  <c r="F194" s="1"/>
  <c r="F195" s="1"/>
  <c r="F196" s="1"/>
  <c r="F197" s="1"/>
  <c r="F198" s="1"/>
  <c r="F199" s="1"/>
  <c r="F200" s="1"/>
  <c r="F201" s="1"/>
  <c r="F202" s="1"/>
  <c r="F203" s="1"/>
  <c r="F204" s="1"/>
  <c r="F205" s="1"/>
  <c r="F206" s="1"/>
  <c r="F207" s="1"/>
  <c r="F208" s="1"/>
  <c r="F209" s="1"/>
  <c r="F210" s="1"/>
  <c r="F211" s="1"/>
  <c r="F212" s="1"/>
  <c r="F213" s="1"/>
  <c r="F214" s="1"/>
  <c r="F215" s="1"/>
  <c r="F216" s="1"/>
  <c r="F217" s="1"/>
  <c r="F218" s="1"/>
  <c r="F219" s="1"/>
  <c r="F220" s="1"/>
  <c r="F221" s="1"/>
  <c r="F222" s="1"/>
  <c r="F223" s="1"/>
  <c r="F224" s="1"/>
  <c r="F225" s="1"/>
  <c r="F226" s="1"/>
  <c r="F227" s="1"/>
  <c r="F228" s="1"/>
  <c r="F229" s="1"/>
  <c r="F230" s="1"/>
  <c r="F231" s="1"/>
  <c r="F232" s="1"/>
  <c r="F233" s="1"/>
  <c r="F234" s="1"/>
  <c r="F235" s="1"/>
  <c r="F236" s="1"/>
  <c r="F237" s="1"/>
  <c r="F238" s="1"/>
  <c r="F239" s="1"/>
  <c r="F240" s="1"/>
  <c r="F241" s="1"/>
  <c r="F242" s="1"/>
  <c r="F243" s="1"/>
  <c r="F244" s="1"/>
  <c r="F245" s="1"/>
  <c r="F246" s="1"/>
  <c r="F247" s="1"/>
  <c r="F248" s="1"/>
  <c r="F249" s="1"/>
  <c r="F250" s="1"/>
  <c r="F251" s="1"/>
  <c r="F252" s="1"/>
  <c r="F253" s="1"/>
  <c r="F254" s="1"/>
  <c r="F255" s="1"/>
  <c r="F256" s="1"/>
  <c r="F257" s="1"/>
  <c r="F258" s="1"/>
  <c r="F259" s="1"/>
  <c r="F260" s="1"/>
  <c r="F261" s="1"/>
  <c r="F262" s="1"/>
  <c r="F263" s="1"/>
  <c r="F264" s="1"/>
  <c r="F265" s="1"/>
  <c r="F266" s="1"/>
  <c r="F267" s="1"/>
  <c r="F268" s="1"/>
  <c r="F269" s="1"/>
  <c r="F270" s="1"/>
  <c r="F271" s="1"/>
  <c r="F272" s="1"/>
  <c r="F273" s="1"/>
  <c r="F274" s="1"/>
  <c r="F275" s="1"/>
  <c r="F276" s="1"/>
  <c r="F277" s="1"/>
  <c r="F278" s="1"/>
  <c r="F279" s="1"/>
  <c r="F280" s="1"/>
  <c r="F281" s="1"/>
  <c r="F282" s="1"/>
  <c r="F283" s="1"/>
  <c r="F284" s="1"/>
  <c r="F285" s="1"/>
  <c r="F286" s="1"/>
  <c r="F287" s="1"/>
  <c r="F288" s="1"/>
  <c r="F289" s="1"/>
  <c r="F290" s="1"/>
  <c r="F291" s="1"/>
  <c r="F292" s="1"/>
  <c r="F293" s="1"/>
  <c r="F294" s="1"/>
  <c r="F295" s="1"/>
  <c r="F296" s="1"/>
  <c r="F297" s="1"/>
  <c r="F298" s="1"/>
  <c r="F299" s="1"/>
  <c r="F300" s="1"/>
  <c r="F301" s="1"/>
  <c r="F302" s="1"/>
  <c r="F303" s="1"/>
  <c r="F304" s="1"/>
  <c r="F305" s="1"/>
  <c r="F306" s="1"/>
  <c r="F307" s="1"/>
  <c r="F308" s="1"/>
  <c r="F309" s="1"/>
  <c r="F310" s="1"/>
  <c r="F311" s="1"/>
  <c r="F312" s="1"/>
  <c r="F313" s="1"/>
  <c r="F314" s="1"/>
  <c r="F315" s="1"/>
  <c r="F316" s="1"/>
  <c r="F317" s="1"/>
  <c r="F318" s="1"/>
  <c r="F319" s="1"/>
  <c r="F320" s="1"/>
  <c r="F321" s="1"/>
  <c r="F322" s="1"/>
  <c r="F323" s="1"/>
  <c r="F324" s="1"/>
  <c r="F325" s="1"/>
  <c r="F326" s="1"/>
  <c r="F327" s="1"/>
  <c r="F328" s="1"/>
  <c r="F329" s="1"/>
  <c r="F330" s="1"/>
  <c r="F331" s="1"/>
  <c r="F332" s="1"/>
  <c r="F333" s="1"/>
  <c r="F334" s="1"/>
  <c r="F335" s="1"/>
  <c r="F336" s="1"/>
  <c r="F337" s="1"/>
  <c r="F338" s="1"/>
  <c r="F339" s="1"/>
  <c r="F340" s="1"/>
  <c r="F341" s="1"/>
  <c r="F342" s="1"/>
  <c r="F343" s="1"/>
  <c r="F344" s="1"/>
  <c r="F345" s="1"/>
  <c r="F346" s="1"/>
  <c r="F347" s="1"/>
  <c r="F348" s="1"/>
  <c r="F349" s="1"/>
  <c r="F350" s="1"/>
  <c r="F351" s="1"/>
  <c r="F352" s="1"/>
  <c r="F353" s="1"/>
  <c r="F354" s="1"/>
  <c r="F355" s="1"/>
  <c r="F356" s="1"/>
  <c r="F357" s="1"/>
  <c r="F358" s="1"/>
  <c r="F359" s="1"/>
  <c r="F360" s="1"/>
  <c r="F361" s="1"/>
  <c r="F362" s="1"/>
  <c r="F363" s="1"/>
  <c r="F364" s="1"/>
  <c r="F365" s="1"/>
  <c r="F366" s="1"/>
  <c r="F367" s="1"/>
  <c r="G4" i="2"/>
  <c r="F5"/>
  <c r="W23" i="5"/>
  <c r="G57" i="7"/>
  <c r="K7"/>
  <c r="I57"/>
  <c r="W17" i="5"/>
  <c r="Q4" i="9" s="1"/>
  <c r="E64" i="2" l="1"/>
  <c r="E55" i="7"/>
  <c r="E40"/>
  <c r="AO4" i="9"/>
  <c r="E42" i="7"/>
  <c r="AQ4" i="9"/>
  <c r="E48" i="7"/>
  <c r="E61" i="2"/>
  <c r="BA4" i="9"/>
  <c r="E38" i="7"/>
  <c r="AM4" i="9"/>
  <c r="E44" i="7"/>
  <c r="AS4" i="9"/>
  <c r="E57" i="2"/>
  <c r="E49"/>
  <c r="E52" i="7"/>
  <c r="B6" i="9"/>
  <c r="E36" i="7"/>
  <c r="AK4" i="9"/>
  <c r="E45" i="2"/>
  <c r="E38"/>
  <c r="E7" i="7"/>
  <c r="H4" i="9"/>
  <c r="E24" i="2"/>
  <c r="P4" i="9"/>
  <c r="E32" i="2"/>
  <c r="X4" i="9"/>
  <c r="E22" i="2"/>
  <c r="N4" i="9"/>
  <c r="E19" i="2"/>
  <c r="K4" i="9"/>
  <c r="E21" i="7"/>
  <c r="V4" i="9"/>
  <c r="W4"/>
  <c r="E35" i="7"/>
  <c r="AJ4" i="9"/>
  <c r="E17" i="7"/>
  <c r="R4" i="9"/>
  <c r="E29" i="7"/>
  <c r="B5" i="9"/>
  <c r="B7"/>
  <c r="D7"/>
  <c r="F8"/>
  <c r="B8" s="1"/>
  <c r="C7"/>
  <c r="F10" i="2"/>
  <c r="G10"/>
  <c r="E59"/>
  <c r="E50" i="7"/>
  <c r="E60" i="2"/>
  <c r="E51" i="7"/>
  <c r="E55" i="2"/>
  <c r="E46" i="7"/>
  <c r="E48" i="2"/>
  <c r="E39" i="7"/>
  <c r="E52" i="2"/>
  <c r="E43" i="7"/>
  <c r="E56" i="2"/>
  <c r="E47" i="7"/>
  <c r="E16" i="2"/>
  <c r="E31" i="7"/>
  <c r="E51" i="2"/>
  <c r="E47"/>
  <c r="E34"/>
  <c r="E39"/>
  <c r="E37"/>
  <c r="E28" i="7"/>
  <c r="F7" i="2"/>
  <c r="E6" i="7"/>
  <c r="E15" i="2"/>
  <c r="E32" i="7"/>
  <c r="E33" i="2"/>
  <c r="E41"/>
  <c r="E42"/>
  <c r="E28"/>
  <c r="E8" i="7"/>
  <c r="E35" i="2"/>
  <c r="E30" i="7"/>
  <c r="E12"/>
  <c r="E43" i="2"/>
  <c r="E40"/>
  <c r="E24" i="7"/>
  <c r="E26" i="2"/>
  <c r="E26" i="7"/>
  <c r="E23"/>
  <c r="E17" i="2"/>
  <c r="E15" i="7"/>
  <c r="E30" i="2"/>
  <c r="E27"/>
  <c r="E33" i="7"/>
  <c r="E25"/>
  <c r="E29" i="2"/>
  <c r="E20" i="7"/>
  <c r="K56"/>
  <c r="E21" i="2"/>
  <c r="E13" i="7"/>
  <c r="E34"/>
  <c r="E18"/>
  <c r="E14"/>
  <c r="E23" i="2"/>
  <c r="E27" i="7"/>
  <c r="E44" i="2"/>
  <c r="F11"/>
  <c r="E19" i="7"/>
  <c r="E18" i="2"/>
  <c r="E9" i="7"/>
  <c r="E11"/>
  <c r="E20" i="2"/>
  <c r="E36"/>
  <c r="E22" i="7"/>
  <c r="E31" i="2"/>
  <c r="H4"/>
  <c r="H10" s="1"/>
  <c r="G5"/>
  <c r="G11"/>
  <c r="G9"/>
  <c r="G8"/>
  <c r="G12"/>
  <c r="G13" s="1"/>
  <c r="E16" i="7"/>
  <c r="E25" i="2"/>
  <c r="K57" i="7"/>
  <c r="G7" i="2" l="1"/>
  <c r="F9" i="9"/>
  <c r="B9" s="1"/>
  <c r="C8"/>
  <c r="D8"/>
  <c r="E56" i="7"/>
  <c r="I4" i="2"/>
  <c r="I10" s="1"/>
  <c r="H5"/>
  <c r="H11"/>
  <c r="H12"/>
  <c r="H13" s="1"/>
  <c r="H8"/>
  <c r="H9"/>
  <c r="E57" i="7"/>
  <c r="D9" i="9" l="1"/>
  <c r="F10"/>
  <c r="B10" s="1"/>
  <c r="C9"/>
  <c r="H7" i="2"/>
  <c r="J4"/>
  <c r="J10" s="1"/>
  <c r="I5"/>
  <c r="I9"/>
  <c r="I12"/>
  <c r="I13" s="1"/>
  <c r="I11"/>
  <c r="I8"/>
  <c r="F11" i="9" l="1"/>
  <c r="B11" s="1"/>
  <c r="C10"/>
  <c r="D10"/>
  <c r="I7" i="2"/>
  <c r="K4"/>
  <c r="K10" s="1"/>
  <c r="J5"/>
  <c r="J11"/>
  <c r="J12"/>
  <c r="J13" s="1"/>
  <c r="J9"/>
  <c r="J8"/>
  <c r="D11" i="9" l="1"/>
  <c r="F12"/>
  <c r="B12" s="1"/>
  <c r="C11"/>
  <c r="J7" i="2"/>
  <c r="L4"/>
  <c r="L10" s="1"/>
  <c r="K5"/>
  <c r="K11"/>
  <c r="K8"/>
  <c r="K9"/>
  <c r="K12"/>
  <c r="K13" s="1"/>
  <c r="F13" i="9" l="1"/>
  <c r="B13" s="1"/>
  <c r="C12"/>
  <c r="D12"/>
  <c r="K7" i="2"/>
  <c r="M4"/>
  <c r="M10" s="1"/>
  <c r="L5"/>
  <c r="L9"/>
  <c r="L12"/>
  <c r="L13" s="1"/>
  <c r="L11"/>
  <c r="L8"/>
  <c r="D13" i="9" l="1"/>
  <c r="F14"/>
  <c r="B14" s="1"/>
  <c r="C13"/>
  <c r="L7" i="2"/>
  <c r="N4"/>
  <c r="N10" s="1"/>
  <c r="M5"/>
  <c r="M11"/>
  <c r="M12"/>
  <c r="M13" s="1"/>
  <c r="M9"/>
  <c r="M8"/>
  <c r="F15" i="9" l="1"/>
  <c r="B15" s="1"/>
  <c r="C14"/>
  <c r="D14"/>
  <c r="M7" i="2"/>
  <c r="O4"/>
  <c r="O10" s="1"/>
  <c r="N5"/>
  <c r="N11"/>
  <c r="N9"/>
  <c r="N8"/>
  <c r="N12"/>
  <c r="N13" s="1"/>
  <c r="D15" i="9" l="1"/>
  <c r="F16"/>
  <c r="B16" s="1"/>
  <c r="C15"/>
  <c r="N7" i="2"/>
  <c r="P4"/>
  <c r="P10" s="1"/>
  <c r="O5"/>
  <c r="O7" s="1"/>
  <c r="O11"/>
  <c r="O8"/>
  <c r="O12"/>
  <c r="O13" s="1"/>
  <c r="O9"/>
  <c r="F17" i="9" l="1"/>
  <c r="B17" s="1"/>
  <c r="C16"/>
  <c r="D16"/>
  <c r="Q4" i="2"/>
  <c r="Q10" s="1"/>
  <c r="P5"/>
  <c r="P7" s="1"/>
  <c r="P11"/>
  <c r="P9"/>
  <c r="P8"/>
  <c r="P12"/>
  <c r="P13" s="1"/>
  <c r="D17" i="9" l="1"/>
  <c r="F18"/>
  <c r="B18" s="1"/>
  <c r="C17"/>
  <c r="R4" i="2"/>
  <c r="R10" s="1"/>
  <c r="Q5"/>
  <c r="Q7" s="1"/>
  <c r="Q9"/>
  <c r="Q11"/>
  <c r="Q12"/>
  <c r="Q13" s="1"/>
  <c r="Q8"/>
  <c r="F19" i="9" l="1"/>
  <c r="B19" s="1"/>
  <c r="C18"/>
  <c r="D18"/>
  <c r="S4" i="2"/>
  <c r="S10" s="1"/>
  <c r="R5"/>
  <c r="R7" s="1"/>
  <c r="R11"/>
  <c r="R12"/>
  <c r="R13" s="1"/>
  <c r="R9"/>
  <c r="R8"/>
  <c r="D19" i="9" l="1"/>
  <c r="F20"/>
  <c r="B20" s="1"/>
  <c r="C19"/>
  <c r="T4" i="2"/>
  <c r="T10" s="1"/>
  <c r="S5"/>
  <c r="S7" s="1"/>
  <c r="S11"/>
  <c r="S8"/>
  <c r="S9"/>
  <c r="S12"/>
  <c r="S13" s="1"/>
  <c r="F21" i="9" l="1"/>
  <c r="B21" s="1"/>
  <c r="C20"/>
  <c r="D20"/>
  <c r="U4" i="2"/>
  <c r="U10" s="1"/>
  <c r="T5"/>
  <c r="T7" s="1"/>
  <c r="T6" s="1"/>
  <c r="T12"/>
  <c r="T13" s="1"/>
  <c r="T11"/>
  <c r="T8"/>
  <c r="T9"/>
  <c r="D21" i="9" l="1"/>
  <c r="F22"/>
  <c r="B22" s="1"/>
  <c r="C21"/>
  <c r="V4" i="2"/>
  <c r="V10" s="1"/>
  <c r="U5"/>
  <c r="U7" s="1"/>
  <c r="U11"/>
  <c r="U12"/>
  <c r="U13" s="1"/>
  <c r="U9"/>
  <c r="U8"/>
  <c r="F23" i="9" l="1"/>
  <c r="B23" s="1"/>
  <c r="C22"/>
  <c r="D22"/>
  <c r="W4" i="2"/>
  <c r="W10" s="1"/>
  <c r="V5"/>
  <c r="V7" s="1"/>
  <c r="V11"/>
  <c r="V12"/>
  <c r="V13" s="1"/>
  <c r="V9"/>
  <c r="V8"/>
  <c r="D23" i="9" l="1"/>
  <c r="F24"/>
  <c r="B24" s="1"/>
  <c r="C23"/>
  <c r="X4" i="2"/>
  <c r="X10" s="1"/>
  <c r="W5"/>
  <c r="W7" s="1"/>
  <c r="W11"/>
  <c r="W9"/>
  <c r="W8"/>
  <c r="W12"/>
  <c r="W13" s="1"/>
  <c r="F25" i="9" l="1"/>
  <c r="B25" s="1"/>
  <c r="C24"/>
  <c r="D24"/>
  <c r="Y4" i="2"/>
  <c r="Y10" s="1"/>
  <c r="X5"/>
  <c r="X7" s="1"/>
  <c r="X12"/>
  <c r="X13" s="1"/>
  <c r="X11"/>
  <c r="X8"/>
  <c r="X9"/>
  <c r="D25" i="9" l="1"/>
  <c r="F26"/>
  <c r="B26" s="1"/>
  <c r="C25"/>
  <c r="Z4" i="2"/>
  <c r="Z10" s="1"/>
  <c r="Y5"/>
  <c r="Y7" s="1"/>
  <c r="Y11"/>
  <c r="Y9"/>
  <c r="Y12"/>
  <c r="Y13" s="1"/>
  <c r="Y8"/>
  <c r="F27" i="9" l="1"/>
  <c r="B27" s="1"/>
  <c r="C26"/>
  <c r="D26"/>
  <c r="AA4" i="2"/>
  <c r="AA10" s="1"/>
  <c r="Z5"/>
  <c r="Z7" s="1"/>
  <c r="Z11"/>
  <c r="Z12"/>
  <c r="Z13" s="1"/>
  <c r="Z9"/>
  <c r="Z8"/>
  <c r="D27" i="9" l="1"/>
  <c r="F28"/>
  <c r="B28" s="1"/>
  <c r="C27"/>
  <c r="AB4" i="2"/>
  <c r="AB10" s="1"/>
  <c r="AA5"/>
  <c r="AA7" s="1"/>
  <c r="AA11"/>
  <c r="AA8"/>
  <c r="AA12"/>
  <c r="AA13" s="1"/>
  <c r="AA9"/>
  <c r="F29" i="9" l="1"/>
  <c r="B29" s="1"/>
  <c r="C28"/>
  <c r="D28"/>
  <c r="AC4" i="2"/>
  <c r="AC10" s="1"/>
  <c r="AB5"/>
  <c r="AB7" s="1"/>
  <c r="AB9"/>
  <c r="AB12"/>
  <c r="AB13" s="1"/>
  <c r="AB11"/>
  <c r="AB8"/>
  <c r="D29" i="9" l="1"/>
  <c r="F30"/>
  <c r="B30" s="1"/>
  <c r="C29"/>
  <c r="AD4" i="2"/>
  <c r="AD10" s="1"/>
  <c r="AC5"/>
  <c r="AC7" s="1"/>
  <c r="AC11"/>
  <c r="AC12"/>
  <c r="AC13" s="1"/>
  <c r="AC9"/>
  <c r="AC8"/>
  <c r="F31" i="9" l="1"/>
  <c r="B31" s="1"/>
  <c r="C30"/>
  <c r="D30"/>
  <c r="AE4" i="2"/>
  <c r="AE10" s="1"/>
  <c r="AD5"/>
  <c r="AD7" s="1"/>
  <c r="AD11"/>
  <c r="AD9"/>
  <c r="AD12"/>
  <c r="AD13" s="1"/>
  <c r="AD8"/>
  <c r="F32" i="9" l="1"/>
  <c r="B32" s="1"/>
  <c r="D31"/>
  <c r="C31"/>
  <c r="AF4" i="2"/>
  <c r="AF10" s="1"/>
  <c r="AE5"/>
  <c r="AE7" s="1"/>
  <c r="AE11"/>
  <c r="AE12"/>
  <c r="AE13" s="1"/>
  <c r="AE8"/>
  <c r="AE9"/>
  <c r="C32" i="9" l="1"/>
  <c r="D32"/>
  <c r="F33"/>
  <c r="B33" s="1"/>
  <c r="AG4" i="2"/>
  <c r="AG10" s="1"/>
  <c r="AF5"/>
  <c r="AF7" s="1"/>
  <c r="AF11"/>
  <c r="AF12"/>
  <c r="AF13" s="1"/>
  <c r="AF9"/>
  <c r="AF8"/>
  <c r="F34" i="9" l="1"/>
  <c r="B34" s="1"/>
  <c r="C33"/>
  <c r="D33"/>
  <c r="AH4" i="2"/>
  <c r="AH10" s="1"/>
  <c r="AG5"/>
  <c r="AG7" s="1"/>
  <c r="AG9"/>
  <c r="AG11"/>
  <c r="AG8"/>
  <c r="AG12"/>
  <c r="AG13" s="1"/>
  <c r="D34" i="9" l="1"/>
  <c r="F35"/>
  <c r="B35" s="1"/>
  <c r="C34"/>
  <c r="AI4" i="2"/>
  <c r="AI10" s="1"/>
  <c r="AH5"/>
  <c r="AH7" s="1"/>
  <c r="AH11"/>
  <c r="AH12"/>
  <c r="AH13" s="1"/>
  <c r="AH8"/>
  <c r="AH9"/>
  <c r="F36" i="9" l="1"/>
  <c r="B36" s="1"/>
  <c r="C35"/>
  <c r="D35"/>
  <c r="AJ4" i="2"/>
  <c r="AJ10" s="1"/>
  <c r="AI5"/>
  <c r="AI7" s="1"/>
  <c r="AI11"/>
  <c r="AI12"/>
  <c r="AI13" s="1"/>
  <c r="AI8"/>
  <c r="AI9"/>
  <c r="C36" i="9" l="1"/>
  <c r="D36"/>
  <c r="F37"/>
  <c r="B37" s="1"/>
  <c r="AK4" i="2"/>
  <c r="AK10" s="1"/>
  <c r="AJ5"/>
  <c r="AJ7" s="1"/>
  <c r="AJ11"/>
  <c r="AJ8"/>
  <c r="AJ12"/>
  <c r="AJ13" s="1"/>
  <c r="AJ9"/>
  <c r="F38" i="9" l="1"/>
  <c r="B38" s="1"/>
  <c r="C37"/>
  <c r="D37"/>
  <c r="AL4" i="2"/>
  <c r="AL10" s="1"/>
  <c r="AK5"/>
  <c r="AK7" s="1"/>
  <c r="AK12"/>
  <c r="AK13" s="1"/>
  <c r="AK9"/>
  <c r="AK11"/>
  <c r="AK8"/>
  <c r="D38" i="9" l="1"/>
  <c r="F39"/>
  <c r="B39" s="1"/>
  <c r="C38"/>
  <c r="AM4" i="2"/>
  <c r="AM10" s="1"/>
  <c r="AL5"/>
  <c r="AL7" s="1"/>
  <c r="AL8"/>
  <c r="AL12"/>
  <c r="AL13" s="1"/>
  <c r="AL11"/>
  <c r="AL9"/>
  <c r="F40" i="9" l="1"/>
  <c r="B40" s="1"/>
  <c r="C39"/>
  <c r="D39"/>
  <c r="AN4" i="2"/>
  <c r="AN10" s="1"/>
  <c r="AM5"/>
  <c r="AM7" s="1"/>
  <c r="AM11"/>
  <c r="AM9"/>
  <c r="AM12"/>
  <c r="AM13" s="1"/>
  <c r="AM8"/>
  <c r="C40" i="9" l="1"/>
  <c r="D40"/>
  <c r="F41"/>
  <c r="B41" s="1"/>
  <c r="AO4" i="2"/>
  <c r="AO10" s="1"/>
  <c r="AN5"/>
  <c r="AN7" s="1"/>
  <c r="AN11"/>
  <c r="AN9"/>
  <c r="AN12"/>
  <c r="AN13" s="1"/>
  <c r="AN8"/>
  <c r="F42" i="9" l="1"/>
  <c r="B42" s="1"/>
  <c r="C41"/>
  <c r="D41"/>
  <c r="AP4" i="2"/>
  <c r="AP10" s="1"/>
  <c r="AO5"/>
  <c r="AO7" s="1"/>
  <c r="AO11"/>
  <c r="AO9"/>
  <c r="AO8"/>
  <c r="AO12"/>
  <c r="AO13" s="1"/>
  <c r="D42" i="9" l="1"/>
  <c r="F43"/>
  <c r="B43" s="1"/>
  <c r="C42"/>
  <c r="AQ4" i="2"/>
  <c r="AQ10" s="1"/>
  <c r="AP5"/>
  <c r="AP7" s="1"/>
  <c r="AP11"/>
  <c r="AP12"/>
  <c r="AP13" s="1"/>
  <c r="AP8"/>
  <c r="AP9"/>
  <c r="F44" i="9" l="1"/>
  <c r="B44" s="1"/>
  <c r="C43"/>
  <c r="D43"/>
  <c r="AR4" i="2"/>
  <c r="AR10" s="1"/>
  <c r="AQ5"/>
  <c r="AQ7" s="1"/>
  <c r="AQ11"/>
  <c r="AQ8"/>
  <c r="AQ9"/>
  <c r="AQ12"/>
  <c r="AQ13" s="1"/>
  <c r="C44" i="9" l="1"/>
  <c r="D44"/>
  <c r="F45"/>
  <c r="B45" s="1"/>
  <c r="AS4" i="2"/>
  <c r="AS10" s="1"/>
  <c r="AR5"/>
  <c r="AR7" s="1"/>
  <c r="AR9"/>
  <c r="AR11"/>
  <c r="AR8"/>
  <c r="AR12"/>
  <c r="AR13" s="1"/>
  <c r="F46" i="9" l="1"/>
  <c r="B46" s="1"/>
  <c r="C45"/>
  <c r="D45"/>
  <c r="AT4" i="2"/>
  <c r="AT10" s="1"/>
  <c r="AS5"/>
  <c r="AS7" s="1"/>
  <c r="AS12"/>
  <c r="AS13" s="1"/>
  <c r="AS9"/>
  <c r="AS11"/>
  <c r="AS8"/>
  <c r="D46" i="9" l="1"/>
  <c r="F47"/>
  <c r="B47" s="1"/>
  <c r="C46"/>
  <c r="AU4" i="2"/>
  <c r="AU10" s="1"/>
  <c r="AT5"/>
  <c r="AT7" s="1"/>
  <c r="AT11"/>
  <c r="AT8"/>
  <c r="AT12"/>
  <c r="AT13" s="1"/>
  <c r="AT9"/>
  <c r="F48" i="9" l="1"/>
  <c r="B48" s="1"/>
  <c r="C47"/>
  <c r="D47"/>
  <c r="AV4" i="2"/>
  <c r="AV10" s="1"/>
  <c r="AU5"/>
  <c r="AU7" s="1"/>
  <c r="AU11"/>
  <c r="AU8"/>
  <c r="AU9"/>
  <c r="AU12"/>
  <c r="AU13" s="1"/>
  <c r="C48" i="9" l="1"/>
  <c r="D48"/>
  <c r="F49"/>
  <c r="B49" s="1"/>
  <c r="AW4" i="2"/>
  <c r="AW10" s="1"/>
  <c r="AV5"/>
  <c r="AV7" s="1"/>
  <c r="AV11"/>
  <c r="AV12"/>
  <c r="AV13" s="1"/>
  <c r="AV8"/>
  <c r="AV9"/>
  <c r="F50" i="9" l="1"/>
  <c r="B50" s="1"/>
  <c r="C49"/>
  <c r="D49"/>
  <c r="AX4" i="2"/>
  <c r="AX10" s="1"/>
  <c r="AW5"/>
  <c r="AW7" s="1"/>
  <c r="AW11"/>
  <c r="AW9"/>
  <c r="AW12"/>
  <c r="AW13" s="1"/>
  <c r="AW8"/>
  <c r="D50" i="9" l="1"/>
  <c r="F51"/>
  <c r="B51" s="1"/>
  <c r="C50"/>
  <c r="AY4" i="2"/>
  <c r="AY10" s="1"/>
  <c r="AX5"/>
  <c r="AX7" s="1"/>
  <c r="AX12"/>
  <c r="AX13" s="1"/>
  <c r="AX8"/>
  <c r="AX11"/>
  <c r="AX9"/>
  <c r="F52" i="9" l="1"/>
  <c r="B52" s="1"/>
  <c r="C51"/>
  <c r="D51"/>
  <c r="AZ4" i="2"/>
  <c r="AZ10" s="1"/>
  <c r="AY5"/>
  <c r="AY7" s="1"/>
  <c r="AY6" s="1"/>
  <c r="AY11"/>
  <c r="AY12"/>
  <c r="AY13" s="1"/>
  <c r="AY9"/>
  <c r="AY8"/>
  <c r="C52" i="9" l="1"/>
  <c r="D52"/>
  <c r="F53"/>
  <c r="B53" s="1"/>
  <c r="BA4" i="2"/>
  <c r="BA10" s="1"/>
  <c r="AZ5"/>
  <c r="AZ7" s="1"/>
  <c r="AZ11"/>
  <c r="AZ12"/>
  <c r="AZ13" s="1"/>
  <c r="AZ8"/>
  <c r="AZ9"/>
  <c r="F54" i="9" l="1"/>
  <c r="B54" s="1"/>
  <c r="C53"/>
  <c r="D53"/>
  <c r="BB4" i="2"/>
  <c r="BB10" s="1"/>
  <c r="BA5"/>
  <c r="BA7" s="1"/>
  <c r="BA12"/>
  <c r="BA13" s="1"/>
  <c r="BA9"/>
  <c r="BA11"/>
  <c r="BA8"/>
  <c r="D54" i="9" l="1"/>
  <c r="F55"/>
  <c r="B55" s="1"/>
  <c r="C54"/>
  <c r="BC4" i="2"/>
  <c r="BC10" s="1"/>
  <c r="BB5"/>
  <c r="BB7" s="1"/>
  <c r="BB8"/>
  <c r="BB9"/>
  <c r="BB11"/>
  <c r="BB12"/>
  <c r="BB13" s="1"/>
  <c r="F56" i="9" l="1"/>
  <c r="B56" s="1"/>
  <c r="C55"/>
  <c r="D55"/>
  <c r="BD4" i="2"/>
  <c r="BD10" s="1"/>
  <c r="BC5"/>
  <c r="BC7" s="1"/>
  <c r="BC11"/>
  <c r="BC9"/>
  <c r="BC12"/>
  <c r="BC13" s="1"/>
  <c r="BC8"/>
  <c r="C56" i="9" l="1"/>
  <c r="D56"/>
  <c r="F57"/>
  <c r="B57" s="1"/>
  <c r="BE4" i="2"/>
  <c r="BE10" s="1"/>
  <c r="BD5"/>
  <c r="BD7" s="1"/>
  <c r="BD11"/>
  <c r="BD12"/>
  <c r="BD13" s="1"/>
  <c r="BD8"/>
  <c r="BD9"/>
  <c r="F58" i="9" l="1"/>
  <c r="B58" s="1"/>
  <c r="C57"/>
  <c r="D57"/>
  <c r="BF4" i="2"/>
  <c r="BF10" s="1"/>
  <c r="BE5"/>
  <c r="BE7" s="1"/>
  <c r="BE11"/>
  <c r="BE9"/>
  <c r="BE8"/>
  <c r="BE12"/>
  <c r="BE13" s="1"/>
  <c r="D58" i="9" l="1"/>
  <c r="F59"/>
  <c r="B59" s="1"/>
  <c r="C58"/>
  <c r="BG4" i="2"/>
  <c r="BG10" s="1"/>
  <c r="BF5"/>
  <c r="BF7" s="1"/>
  <c r="BF12"/>
  <c r="BF13" s="1"/>
  <c r="BF8"/>
  <c r="BF11"/>
  <c r="BF9"/>
  <c r="F60" i="9" l="1"/>
  <c r="B60" s="1"/>
  <c r="C59"/>
  <c r="D59"/>
  <c r="BH4" i="2"/>
  <c r="BH10" s="1"/>
  <c r="BG5"/>
  <c r="BG7" s="1"/>
  <c r="BG11"/>
  <c r="BG12"/>
  <c r="BG13" s="1"/>
  <c r="BG9"/>
  <c r="BG8"/>
  <c r="C60" i="9" l="1"/>
  <c r="D60"/>
  <c r="F61"/>
  <c r="B61" s="1"/>
  <c r="BI4" i="2"/>
  <c r="BI10" s="1"/>
  <c r="BH5"/>
  <c r="BH7" s="1"/>
  <c r="BH11"/>
  <c r="BH9"/>
  <c r="BH12"/>
  <c r="BH13" s="1"/>
  <c r="BH8"/>
  <c r="F62" i="9" l="1"/>
  <c r="B62" s="1"/>
  <c r="C61"/>
  <c r="D61"/>
  <c r="BJ4" i="2"/>
  <c r="BJ10" s="1"/>
  <c r="BI5"/>
  <c r="BI7" s="1"/>
  <c r="BI12"/>
  <c r="BI13" s="1"/>
  <c r="BI9"/>
  <c r="BI11"/>
  <c r="BI8"/>
  <c r="D62" i="9" l="1"/>
  <c r="F63"/>
  <c r="B63" s="1"/>
  <c r="C62"/>
  <c r="BK4" i="2"/>
  <c r="BK10" s="1"/>
  <c r="BJ5"/>
  <c r="BJ7" s="1"/>
  <c r="BJ11"/>
  <c r="BJ8"/>
  <c r="BJ9"/>
  <c r="BJ12"/>
  <c r="BJ13" s="1"/>
  <c r="F64" i="9" l="1"/>
  <c r="B64" s="1"/>
  <c r="C63"/>
  <c r="D63"/>
  <c r="BL4" i="2"/>
  <c r="BL10" s="1"/>
  <c r="BK5"/>
  <c r="BK7" s="1"/>
  <c r="BK11"/>
  <c r="BK12"/>
  <c r="BK13" s="1"/>
  <c r="BK8"/>
  <c r="BK9"/>
  <c r="C64" i="9" l="1"/>
  <c r="D64"/>
  <c r="F65"/>
  <c r="B65" s="1"/>
  <c r="BM4" i="2"/>
  <c r="BM10" s="1"/>
  <c r="BL5"/>
  <c r="BL7" s="1"/>
  <c r="BL11"/>
  <c r="BL8"/>
  <c r="BL9"/>
  <c r="BL12"/>
  <c r="BL13" s="1"/>
  <c r="F66" i="9" l="1"/>
  <c r="B66" s="1"/>
  <c r="C65"/>
  <c r="D65"/>
  <c r="BN4" i="2"/>
  <c r="BN10" s="1"/>
  <c r="BM5"/>
  <c r="BM7" s="1"/>
  <c r="BM9"/>
  <c r="BM11"/>
  <c r="BM12"/>
  <c r="BM13" s="1"/>
  <c r="BM8"/>
  <c r="D66" i="9" l="1"/>
  <c r="F67"/>
  <c r="B67" s="1"/>
  <c r="C66"/>
  <c r="BO4" i="2"/>
  <c r="BO10" s="1"/>
  <c r="BN5"/>
  <c r="BN7" s="1"/>
  <c r="BN12"/>
  <c r="BN13" s="1"/>
  <c r="BN8"/>
  <c r="BN9"/>
  <c r="BN11"/>
  <c r="F68" i="9" l="1"/>
  <c r="B68" s="1"/>
  <c r="C67"/>
  <c r="D67"/>
  <c r="BP4" i="2"/>
  <c r="BP10" s="1"/>
  <c r="BO5"/>
  <c r="BO7" s="1"/>
  <c r="BO11"/>
  <c r="BO12"/>
  <c r="BO13" s="1"/>
  <c r="BO9"/>
  <c r="BO8"/>
  <c r="C68" i="9" l="1"/>
  <c r="D68"/>
  <c r="F69"/>
  <c r="B69" s="1"/>
  <c r="BQ4" i="2"/>
  <c r="BQ10" s="1"/>
  <c r="BP5"/>
  <c r="BP7" s="1"/>
  <c r="BP11"/>
  <c r="BP8"/>
  <c r="BP9"/>
  <c r="BP12"/>
  <c r="BP13" s="1"/>
  <c r="F70" i="9" l="1"/>
  <c r="B70" s="1"/>
  <c r="C69"/>
  <c r="D69"/>
  <c r="BR4" i="2"/>
  <c r="BR10" s="1"/>
  <c r="BQ5"/>
  <c r="BQ7" s="1"/>
  <c r="BQ12"/>
  <c r="BQ13" s="1"/>
  <c r="BQ9"/>
  <c r="BQ11"/>
  <c r="BQ8"/>
  <c r="D70" i="9" l="1"/>
  <c r="F71"/>
  <c r="B71" s="1"/>
  <c r="C70"/>
  <c r="BS4" i="2"/>
  <c r="BS10" s="1"/>
  <c r="BR5"/>
  <c r="BR7" s="1"/>
  <c r="BR11"/>
  <c r="BR8"/>
  <c r="BR12"/>
  <c r="BR13" s="1"/>
  <c r="BR9"/>
  <c r="F72" i="9" l="1"/>
  <c r="B72" s="1"/>
  <c r="C71"/>
  <c r="D71"/>
  <c r="BT4" i="2"/>
  <c r="BT10" s="1"/>
  <c r="BS5"/>
  <c r="BS7" s="1"/>
  <c r="BS11"/>
  <c r="BS9"/>
  <c r="BS8"/>
  <c r="BS12"/>
  <c r="BS13" s="1"/>
  <c r="C72" i="9" l="1"/>
  <c r="D72"/>
  <c r="F73"/>
  <c r="B73" s="1"/>
  <c r="BU4" i="2"/>
  <c r="BU10" s="1"/>
  <c r="BT5"/>
  <c r="BT7" s="1"/>
  <c r="BT11"/>
  <c r="BT12"/>
  <c r="BT13" s="1"/>
  <c r="BT9"/>
  <c r="BT8"/>
  <c r="F74" i="9" l="1"/>
  <c r="B74" s="1"/>
  <c r="C73"/>
  <c r="D73"/>
  <c r="BV4" i="2"/>
  <c r="BV10" s="1"/>
  <c r="BU5"/>
  <c r="BU7" s="1"/>
  <c r="BU11"/>
  <c r="BU9"/>
  <c r="BU8"/>
  <c r="BU12"/>
  <c r="BU13" s="1"/>
  <c r="D74" i="9" l="1"/>
  <c r="F75"/>
  <c r="B75" s="1"/>
  <c r="C74"/>
  <c r="BW4" i="2"/>
  <c r="BW10" s="1"/>
  <c r="BV5"/>
  <c r="BV7" s="1"/>
  <c r="BV12"/>
  <c r="BV13" s="1"/>
  <c r="BV8"/>
  <c r="BV11"/>
  <c r="BV9"/>
  <c r="F76" i="9" l="1"/>
  <c r="B76" s="1"/>
  <c r="C75"/>
  <c r="D75"/>
  <c r="BX4" i="2"/>
  <c r="BX10" s="1"/>
  <c r="BW5"/>
  <c r="BW7" s="1"/>
  <c r="BW11"/>
  <c r="BW12"/>
  <c r="BW13" s="1"/>
  <c r="BW9"/>
  <c r="BW8"/>
  <c r="C76" i="9" l="1"/>
  <c r="D76"/>
  <c r="F77"/>
  <c r="B77" s="1"/>
  <c r="BY4" i="2"/>
  <c r="BY10" s="1"/>
  <c r="BX5"/>
  <c r="BX7" s="1"/>
  <c r="BX9"/>
  <c r="BX11"/>
  <c r="BX12"/>
  <c r="BX13" s="1"/>
  <c r="BX8"/>
  <c r="F78" i="9" l="1"/>
  <c r="B78" s="1"/>
  <c r="C77"/>
  <c r="D77"/>
  <c r="BZ4" i="2"/>
  <c r="BZ10" s="1"/>
  <c r="BY5"/>
  <c r="BY7" s="1"/>
  <c r="BY11"/>
  <c r="BY12"/>
  <c r="BY13" s="1"/>
  <c r="BY9"/>
  <c r="BY8"/>
  <c r="D78" i="9" l="1"/>
  <c r="F79"/>
  <c r="B79" s="1"/>
  <c r="C78"/>
  <c r="CA4" i="2"/>
  <c r="CA10" s="1"/>
  <c r="BZ5"/>
  <c r="BZ7" s="1"/>
  <c r="BZ11"/>
  <c r="BZ8"/>
  <c r="BZ12"/>
  <c r="BZ13" s="1"/>
  <c r="BZ9"/>
  <c r="F80" i="9" l="1"/>
  <c r="B80" s="1"/>
  <c r="C79"/>
  <c r="D79"/>
  <c r="CB4" i="2"/>
  <c r="CB10" s="1"/>
  <c r="CA5"/>
  <c r="CA7" s="1"/>
  <c r="CA6" s="1"/>
  <c r="CA11"/>
  <c r="CA8"/>
  <c r="CA12"/>
  <c r="CA13" s="1"/>
  <c r="CA9"/>
  <c r="C80" i="9" l="1"/>
  <c r="D80"/>
  <c r="F81"/>
  <c r="B81" s="1"/>
  <c r="CC4" i="2"/>
  <c r="CC10" s="1"/>
  <c r="CB5"/>
  <c r="CB7" s="1"/>
  <c r="CB11"/>
  <c r="CB9"/>
  <c r="CB12"/>
  <c r="CB13" s="1"/>
  <c r="CB8"/>
  <c r="F82" i="9" l="1"/>
  <c r="B82" s="1"/>
  <c r="C81"/>
  <c r="D81"/>
  <c r="CD4" i="2"/>
  <c r="CD10" s="1"/>
  <c r="CC5"/>
  <c r="CC7" s="1"/>
  <c r="CC9"/>
  <c r="CC12"/>
  <c r="CC13" s="1"/>
  <c r="CC8"/>
  <c r="CC11"/>
  <c r="D82" i="9" l="1"/>
  <c r="F83"/>
  <c r="B83" s="1"/>
  <c r="C82"/>
  <c r="CE4" i="2"/>
  <c r="CE10" s="1"/>
  <c r="CD5"/>
  <c r="CD7" s="1"/>
  <c r="CD12"/>
  <c r="CD13" s="1"/>
  <c r="CD8"/>
  <c r="CD9"/>
  <c r="CD11"/>
  <c r="F84" i="9" l="1"/>
  <c r="B84" s="1"/>
  <c r="C83"/>
  <c r="D83"/>
  <c r="CF4" i="2"/>
  <c r="CF10" s="1"/>
  <c r="CE5"/>
  <c r="CE7" s="1"/>
  <c r="CE11"/>
  <c r="CE9"/>
  <c r="CE8"/>
  <c r="CE12"/>
  <c r="CE13" s="1"/>
  <c r="C84" i="9" l="1"/>
  <c r="D84"/>
  <c r="F85"/>
  <c r="B85" s="1"/>
  <c r="CG4" i="2"/>
  <c r="CG10" s="1"/>
  <c r="CF5"/>
  <c r="CF7" s="1"/>
  <c r="CF11"/>
  <c r="CF12"/>
  <c r="CF13" s="1"/>
  <c r="CF8"/>
  <c r="CF9"/>
  <c r="F86" i="9" l="1"/>
  <c r="B86" s="1"/>
  <c r="C85"/>
  <c r="D85"/>
  <c r="CH4" i="2"/>
  <c r="CH10" s="1"/>
  <c r="CG5"/>
  <c r="CG7" s="1"/>
  <c r="CG11"/>
  <c r="CG12"/>
  <c r="CG13" s="1"/>
  <c r="CG9"/>
  <c r="CG8"/>
  <c r="D86" i="9" l="1"/>
  <c r="F87"/>
  <c r="B87" s="1"/>
  <c r="C86"/>
  <c r="CI4" i="2"/>
  <c r="CI10" s="1"/>
  <c r="CH5"/>
  <c r="CH7" s="1"/>
  <c r="CH8"/>
  <c r="CH11"/>
  <c r="CH12"/>
  <c r="CH13" s="1"/>
  <c r="CH9"/>
  <c r="F88" i="9" l="1"/>
  <c r="B88" s="1"/>
  <c r="C87"/>
  <c r="D87"/>
  <c r="CJ4" i="2"/>
  <c r="CJ10" s="1"/>
  <c r="CI5"/>
  <c r="CI7" s="1"/>
  <c r="CI11"/>
  <c r="CI9"/>
  <c r="CI12"/>
  <c r="CI13" s="1"/>
  <c r="CI8"/>
  <c r="C88" i="9" l="1"/>
  <c r="D88"/>
  <c r="F89"/>
  <c r="B89" s="1"/>
  <c r="CK4" i="2"/>
  <c r="CK10" s="1"/>
  <c r="CJ5"/>
  <c r="CJ7" s="1"/>
  <c r="CJ11"/>
  <c r="CJ12"/>
  <c r="CJ13" s="1"/>
  <c r="CJ9"/>
  <c r="CJ8"/>
  <c r="F90" i="9" l="1"/>
  <c r="B90" s="1"/>
  <c r="C89"/>
  <c r="D89"/>
  <c r="CL4" i="2"/>
  <c r="CL10" s="1"/>
  <c r="CK5"/>
  <c r="CK7" s="1"/>
  <c r="CK11"/>
  <c r="CK9"/>
  <c r="CK8"/>
  <c r="CK12"/>
  <c r="CK13" s="1"/>
  <c r="D90" i="9" l="1"/>
  <c r="F91"/>
  <c r="B91" s="1"/>
  <c r="C90"/>
  <c r="CM4" i="2"/>
  <c r="CM10" s="1"/>
  <c r="CL5"/>
  <c r="CL7" s="1"/>
  <c r="CL12"/>
  <c r="CL13" s="1"/>
  <c r="CL8"/>
  <c r="CL11"/>
  <c r="CL9"/>
  <c r="F92" i="9" l="1"/>
  <c r="B92" s="1"/>
  <c r="C91"/>
  <c r="D91"/>
  <c r="CN4" i="2"/>
  <c r="CN10" s="1"/>
  <c r="CM5"/>
  <c r="CM7" s="1"/>
  <c r="CM11"/>
  <c r="CM12"/>
  <c r="CM13" s="1"/>
  <c r="CM8"/>
  <c r="CM9"/>
  <c r="C92" i="9" l="1"/>
  <c r="D92"/>
  <c r="F93"/>
  <c r="B93" s="1"/>
  <c r="CO4" i="2"/>
  <c r="CO10" s="1"/>
  <c r="CN5"/>
  <c r="CN7" s="1"/>
  <c r="CN11"/>
  <c r="CN9"/>
  <c r="CN8"/>
  <c r="CN12"/>
  <c r="CN13" s="1"/>
  <c r="F94" i="9" l="1"/>
  <c r="B94" s="1"/>
  <c r="C93"/>
  <c r="D93"/>
  <c r="CP4" i="2"/>
  <c r="CP10" s="1"/>
  <c r="CO5"/>
  <c r="CO7" s="1"/>
  <c r="CO12"/>
  <c r="CO13" s="1"/>
  <c r="CO9"/>
  <c r="CO11"/>
  <c r="CO8"/>
  <c r="D94" i="9" l="1"/>
  <c r="F95"/>
  <c r="B95" s="1"/>
  <c r="C94"/>
  <c r="CQ4" i="2"/>
  <c r="CQ10" s="1"/>
  <c r="CP5"/>
  <c r="CP7" s="1"/>
  <c r="CP11"/>
  <c r="CP8"/>
  <c r="CP9"/>
  <c r="CP12"/>
  <c r="CP13" s="1"/>
  <c r="F96" i="9" l="1"/>
  <c r="B96" s="1"/>
  <c r="C95"/>
  <c r="D95"/>
  <c r="CR4" i="2"/>
  <c r="CR10" s="1"/>
  <c r="CQ5"/>
  <c r="CQ7" s="1"/>
  <c r="CQ11"/>
  <c r="CQ12"/>
  <c r="CQ13" s="1"/>
  <c r="CQ8"/>
  <c r="CQ9"/>
  <c r="C96" i="9" l="1"/>
  <c r="D96"/>
  <c r="F97"/>
  <c r="B97" s="1"/>
  <c r="CS4" i="2"/>
  <c r="CS10" s="1"/>
  <c r="CR5"/>
  <c r="CR7" s="1"/>
  <c r="CR9"/>
  <c r="CR11"/>
  <c r="CR12"/>
  <c r="CR13" s="1"/>
  <c r="CR8"/>
  <c r="F98" i="9" l="1"/>
  <c r="B98" s="1"/>
  <c r="C97"/>
  <c r="D97"/>
  <c r="CT4" i="2"/>
  <c r="CT10" s="1"/>
  <c r="CS5"/>
  <c r="CS7" s="1"/>
  <c r="CS9"/>
  <c r="CS11"/>
  <c r="CS12"/>
  <c r="CS13" s="1"/>
  <c r="CS8"/>
  <c r="D98" i="9" l="1"/>
  <c r="F99"/>
  <c r="B99" s="1"/>
  <c r="C98"/>
  <c r="CU4" i="2"/>
  <c r="CU10" s="1"/>
  <c r="CT5"/>
  <c r="CT7" s="1"/>
  <c r="CT11"/>
  <c r="CT12"/>
  <c r="CT13" s="1"/>
  <c r="CT8"/>
  <c r="CT9"/>
  <c r="F100" i="9" l="1"/>
  <c r="B100" s="1"/>
  <c r="C99"/>
  <c r="D99"/>
  <c r="CV4" i="2"/>
  <c r="CV10" s="1"/>
  <c r="CU5"/>
  <c r="CU7" s="1"/>
  <c r="CU11"/>
  <c r="CU12"/>
  <c r="CU13" s="1"/>
  <c r="CU8"/>
  <c r="CU9"/>
  <c r="C100" i="9" l="1"/>
  <c r="D100"/>
  <c r="F101"/>
  <c r="B101" s="1"/>
  <c r="CW4" i="2"/>
  <c r="CW10" s="1"/>
  <c r="CV5"/>
  <c r="CV7" s="1"/>
  <c r="CV11"/>
  <c r="CV8"/>
  <c r="CV12"/>
  <c r="CV13" s="1"/>
  <c r="CV9"/>
  <c r="F102" i="9" l="1"/>
  <c r="B102" s="1"/>
  <c r="C101"/>
  <c r="D101"/>
  <c r="CX4" i="2"/>
  <c r="CX10" s="1"/>
  <c r="CW5"/>
  <c r="CW7" s="1"/>
  <c r="CW12"/>
  <c r="CW13" s="1"/>
  <c r="CW9"/>
  <c r="CW11"/>
  <c r="CW8"/>
  <c r="D102" i="9" l="1"/>
  <c r="F103"/>
  <c r="B103" s="1"/>
  <c r="C102"/>
  <c r="CY4" i="2"/>
  <c r="CY10" s="1"/>
  <c r="CX5"/>
  <c r="CX7" s="1"/>
  <c r="CX8"/>
  <c r="CX12"/>
  <c r="CX13" s="1"/>
  <c r="CX11"/>
  <c r="CX9"/>
  <c r="F104" i="9" l="1"/>
  <c r="B104" s="1"/>
  <c r="C103"/>
  <c r="D103"/>
  <c r="CZ4" i="2"/>
  <c r="CZ10" s="1"/>
  <c r="CY5"/>
  <c r="CY7" s="1"/>
  <c r="CY11"/>
  <c r="CY9"/>
  <c r="CY12"/>
  <c r="CY13" s="1"/>
  <c r="CY8"/>
  <c r="C104" i="9" l="1"/>
  <c r="D104"/>
  <c r="F105"/>
  <c r="B105" s="1"/>
  <c r="DA4" i="2"/>
  <c r="DA10" s="1"/>
  <c r="CZ5"/>
  <c r="CZ7" s="1"/>
  <c r="CZ9"/>
  <c r="CZ12"/>
  <c r="CZ13" s="1"/>
  <c r="CZ8"/>
  <c r="CZ11"/>
  <c r="F106" i="9" l="1"/>
  <c r="B106" s="1"/>
  <c r="C105"/>
  <c r="D105"/>
  <c r="DB4" i="2"/>
  <c r="DB10" s="1"/>
  <c r="DA5"/>
  <c r="DA7" s="1"/>
  <c r="DA11"/>
  <c r="DA9"/>
  <c r="DA8"/>
  <c r="DA12"/>
  <c r="DA13" s="1"/>
  <c r="D106" i="9" l="1"/>
  <c r="F107"/>
  <c r="B107" s="1"/>
  <c r="C106"/>
  <c r="DC4" i="2"/>
  <c r="DC10" s="1"/>
  <c r="DB5"/>
  <c r="DB7" s="1"/>
  <c r="DB11"/>
  <c r="DB12"/>
  <c r="DB13" s="1"/>
  <c r="DB8"/>
  <c r="DB9"/>
  <c r="F108" i="9" l="1"/>
  <c r="B108" s="1"/>
  <c r="C107"/>
  <c r="D107"/>
  <c r="DD4" i="2"/>
  <c r="DD10" s="1"/>
  <c r="DC5"/>
  <c r="DC7" s="1"/>
  <c r="DC11"/>
  <c r="DC8"/>
  <c r="DC9"/>
  <c r="DC12"/>
  <c r="DC13" s="1"/>
  <c r="C108" i="9" l="1"/>
  <c r="D108"/>
  <c r="F109"/>
  <c r="B109" s="1"/>
  <c r="DE4" i="2"/>
  <c r="DE10" s="1"/>
  <c r="DD5"/>
  <c r="DD7" s="1"/>
  <c r="DD11"/>
  <c r="DD9"/>
  <c r="DD12"/>
  <c r="DD13" s="1"/>
  <c r="DD8"/>
  <c r="F110" i="9" l="1"/>
  <c r="B110" s="1"/>
  <c r="C109"/>
  <c r="D109"/>
  <c r="DF4" i="2"/>
  <c r="DF10" s="1"/>
  <c r="DE5"/>
  <c r="DE7" s="1"/>
  <c r="DE6" s="1"/>
  <c r="DE12"/>
  <c r="DE13" s="1"/>
  <c r="DE9"/>
  <c r="DE11"/>
  <c r="DE8"/>
  <c r="D110" i="9" l="1"/>
  <c r="F111"/>
  <c r="B111" s="1"/>
  <c r="C110"/>
  <c r="DG4" i="2"/>
  <c r="DG10" s="1"/>
  <c r="DF5"/>
  <c r="DF7" s="1"/>
  <c r="DF11"/>
  <c r="DF8"/>
  <c r="DF12"/>
  <c r="DF13" s="1"/>
  <c r="DF9"/>
  <c r="F112" i="9" l="1"/>
  <c r="B112" s="1"/>
  <c r="C111"/>
  <c r="D111"/>
  <c r="DH4" i="2"/>
  <c r="DH10" s="1"/>
  <c r="DG5"/>
  <c r="DG7" s="1"/>
  <c r="DG11"/>
  <c r="DG8"/>
  <c r="DG9"/>
  <c r="DG12"/>
  <c r="DG13" s="1"/>
  <c r="C112" i="9" l="1"/>
  <c r="D112"/>
  <c r="F113"/>
  <c r="B113" s="1"/>
  <c r="DI4" i="2"/>
  <c r="DI10" s="1"/>
  <c r="DH5"/>
  <c r="DH7" s="1"/>
  <c r="DH12"/>
  <c r="DH13" s="1"/>
  <c r="DH11"/>
  <c r="DH9"/>
  <c r="DH8"/>
  <c r="F114" i="9" l="1"/>
  <c r="B114" s="1"/>
  <c r="C113"/>
  <c r="D113"/>
  <c r="DJ4" i="2"/>
  <c r="DJ10" s="1"/>
  <c r="DI5"/>
  <c r="DI7" s="1"/>
  <c r="DI11"/>
  <c r="DI9"/>
  <c r="DI12"/>
  <c r="DI13" s="1"/>
  <c r="DI8"/>
  <c r="F115" i="9" l="1"/>
  <c r="B115" s="1"/>
  <c r="D114"/>
  <c r="C114"/>
  <c r="DK4" i="2"/>
  <c r="DK10" s="1"/>
  <c r="DJ5"/>
  <c r="DJ7" s="1"/>
  <c r="DJ12"/>
  <c r="DJ13" s="1"/>
  <c r="DJ8"/>
  <c r="DJ9"/>
  <c r="DJ11"/>
  <c r="D115" i="9" l="1"/>
  <c r="F116"/>
  <c r="B116" s="1"/>
  <c r="C115"/>
  <c r="DL4" i="2"/>
  <c r="DL10" s="1"/>
  <c r="DK5"/>
  <c r="DK7" s="1"/>
  <c r="DK11"/>
  <c r="DK12"/>
  <c r="DK13" s="1"/>
  <c r="DK9"/>
  <c r="DK8"/>
  <c r="D116" i="9" l="1"/>
  <c r="C116"/>
  <c r="F117"/>
  <c r="B117" s="1"/>
  <c r="DM4" i="2"/>
  <c r="DM10" s="1"/>
  <c r="DL5"/>
  <c r="DL7" s="1"/>
  <c r="DL11"/>
  <c r="DL12"/>
  <c r="DL13" s="1"/>
  <c r="DL8"/>
  <c r="DL9"/>
  <c r="D117" i="9" l="1"/>
  <c r="C117"/>
  <c r="F118"/>
  <c r="B118" s="1"/>
  <c r="DN4" i="2"/>
  <c r="DN10" s="1"/>
  <c r="DM5"/>
  <c r="DM7" s="1"/>
  <c r="DM12"/>
  <c r="DM13" s="1"/>
  <c r="DM9"/>
  <c r="DM11"/>
  <c r="DM8"/>
  <c r="D118" i="9" l="1"/>
  <c r="C118"/>
  <c r="F119"/>
  <c r="B119" s="1"/>
  <c r="DO4" i="2"/>
  <c r="DO10" s="1"/>
  <c r="DN5"/>
  <c r="DN7" s="1"/>
  <c r="DN8"/>
  <c r="DN9"/>
  <c r="DN11"/>
  <c r="DN12"/>
  <c r="DN13" s="1"/>
  <c r="D119" i="9" l="1"/>
  <c r="C119"/>
  <c r="F120"/>
  <c r="B120" s="1"/>
  <c r="DP4" i="2"/>
  <c r="DP10" s="1"/>
  <c r="DO5"/>
  <c r="DO7" s="1"/>
  <c r="DO11"/>
  <c r="DO9"/>
  <c r="DO12"/>
  <c r="DO13" s="1"/>
  <c r="DO8"/>
  <c r="D120" i="9" l="1"/>
  <c r="C120"/>
  <c r="F121"/>
  <c r="B121" s="1"/>
  <c r="DQ4" i="2"/>
  <c r="DQ10" s="1"/>
  <c r="DP5"/>
  <c r="DP7" s="1"/>
  <c r="DP11"/>
  <c r="DP12"/>
  <c r="DP13" s="1"/>
  <c r="DP8"/>
  <c r="DP9"/>
  <c r="D121" i="9" l="1"/>
  <c r="C121"/>
  <c r="F122"/>
  <c r="B122" s="1"/>
  <c r="DR4" i="2"/>
  <c r="DR10" s="1"/>
  <c r="DQ5"/>
  <c r="DQ7" s="1"/>
  <c r="DQ11"/>
  <c r="DQ9"/>
  <c r="DQ8"/>
  <c r="DQ12"/>
  <c r="DQ13" s="1"/>
  <c r="D122" i="9" l="1"/>
  <c r="C122"/>
  <c r="F123"/>
  <c r="B123" s="1"/>
  <c r="DS4" i="2"/>
  <c r="DS10" s="1"/>
  <c r="DR5"/>
  <c r="DR7" s="1"/>
  <c r="DR12"/>
  <c r="DR13" s="1"/>
  <c r="DR8"/>
  <c r="DR11"/>
  <c r="DR9"/>
  <c r="D123" i="9" l="1"/>
  <c r="C123"/>
  <c r="F124"/>
  <c r="B124" s="1"/>
  <c r="DT4" i="2"/>
  <c r="DT10" s="1"/>
  <c r="DS5"/>
  <c r="DS7" s="1"/>
  <c r="DS11"/>
  <c r="DS12"/>
  <c r="DS13" s="1"/>
  <c r="DS9"/>
  <c r="DS8"/>
  <c r="D124" i="9" l="1"/>
  <c r="C124"/>
  <c r="F125"/>
  <c r="B125" s="1"/>
  <c r="DU4" i="2"/>
  <c r="DU10" s="1"/>
  <c r="DT5"/>
  <c r="DT7" s="1"/>
  <c r="DT9"/>
  <c r="DT11"/>
  <c r="DT12"/>
  <c r="DT13" s="1"/>
  <c r="DT8"/>
  <c r="D125" i="9" l="1"/>
  <c r="C125"/>
  <c r="F126"/>
  <c r="B126" s="1"/>
  <c r="DV4" i="2"/>
  <c r="DV10" s="1"/>
  <c r="DU5"/>
  <c r="DU7" s="1"/>
  <c r="DU12"/>
  <c r="DU13" s="1"/>
  <c r="DU9"/>
  <c r="DU11"/>
  <c r="DU8"/>
  <c r="D126" i="9" l="1"/>
  <c r="C126"/>
  <c r="F127"/>
  <c r="B127" s="1"/>
  <c r="DW4" i="2"/>
  <c r="DW10" s="1"/>
  <c r="DV5"/>
  <c r="DV7" s="1"/>
  <c r="DV11"/>
  <c r="DV8"/>
  <c r="DV12"/>
  <c r="DV13" s="1"/>
  <c r="DV9"/>
  <c r="D127" i="9" l="1"/>
  <c r="C127"/>
  <c r="F128"/>
  <c r="B128" s="1"/>
  <c r="DX4" i="2"/>
  <c r="DX10" s="1"/>
  <c r="DW5"/>
  <c r="DW7" s="1"/>
  <c r="DW11"/>
  <c r="DW12"/>
  <c r="DW13" s="1"/>
  <c r="DW8"/>
  <c r="DW9"/>
  <c r="D128" i="9" l="1"/>
  <c r="C128"/>
  <c r="F129"/>
  <c r="B129" s="1"/>
  <c r="DY4" i="2"/>
  <c r="DY10" s="1"/>
  <c r="DX5"/>
  <c r="DX7" s="1"/>
  <c r="DX11"/>
  <c r="DX8"/>
  <c r="DX9"/>
  <c r="DX12"/>
  <c r="DX13" s="1"/>
  <c r="D129" i="9" l="1"/>
  <c r="C129"/>
  <c r="F130"/>
  <c r="B130" s="1"/>
  <c r="DZ4" i="2"/>
  <c r="DZ10" s="1"/>
  <c r="DY5"/>
  <c r="DY7" s="1"/>
  <c r="DY9"/>
  <c r="DY11"/>
  <c r="DY12"/>
  <c r="DY13" s="1"/>
  <c r="DY8"/>
  <c r="D130" i="9" l="1"/>
  <c r="C130"/>
  <c r="F131"/>
  <c r="B131" s="1"/>
  <c r="EA4" i="2"/>
  <c r="EA10" s="1"/>
  <c r="DZ5"/>
  <c r="DZ7" s="1"/>
  <c r="DZ12"/>
  <c r="DZ13" s="1"/>
  <c r="DZ8"/>
  <c r="DZ9"/>
  <c r="DZ11"/>
  <c r="D131" i="9" l="1"/>
  <c r="C131"/>
  <c r="F132"/>
  <c r="B132" s="1"/>
  <c r="EB4" i="2"/>
  <c r="EB10" s="1"/>
  <c r="EA5"/>
  <c r="EA7" s="1"/>
  <c r="EA11"/>
  <c r="EA12"/>
  <c r="EA13" s="1"/>
  <c r="EA8"/>
  <c r="EA9"/>
  <c r="D132" i="9" l="1"/>
  <c r="C132"/>
  <c r="F133"/>
  <c r="B133" s="1"/>
  <c r="EC4" i="2"/>
  <c r="EC10" s="1"/>
  <c r="EB5"/>
  <c r="EB7" s="1"/>
  <c r="EB11"/>
  <c r="EB8"/>
  <c r="EB9"/>
  <c r="EB12"/>
  <c r="EB13" s="1"/>
  <c r="D133" i="9" l="1"/>
  <c r="C133"/>
  <c r="F134"/>
  <c r="B134" s="1"/>
  <c r="ED4" i="2"/>
  <c r="ED10" s="1"/>
  <c r="EC5"/>
  <c r="EC7" s="1"/>
  <c r="EC12"/>
  <c r="EC13" s="1"/>
  <c r="EC9"/>
  <c r="EC11"/>
  <c r="EC8"/>
  <c r="D134" i="9" l="1"/>
  <c r="C134"/>
  <c r="F135"/>
  <c r="B135" s="1"/>
  <c r="EE4" i="2"/>
  <c r="EE10" s="1"/>
  <c r="ED5"/>
  <c r="ED7" s="1"/>
  <c r="ED11"/>
  <c r="ED8"/>
  <c r="ED12"/>
  <c r="ED13" s="1"/>
  <c r="ED9"/>
  <c r="D135" i="9" l="1"/>
  <c r="C135"/>
  <c r="F136"/>
  <c r="B136" s="1"/>
  <c r="EF4" i="2"/>
  <c r="EF10" s="1"/>
  <c r="EE5"/>
  <c r="EE7" s="1"/>
  <c r="EE11"/>
  <c r="EE9"/>
  <c r="EE8"/>
  <c r="EE12"/>
  <c r="EE13" s="1"/>
  <c r="D136" i="9" l="1"/>
  <c r="C136"/>
  <c r="F137"/>
  <c r="B137" s="1"/>
  <c r="EG4" i="2"/>
  <c r="EG10" s="1"/>
  <c r="EF5"/>
  <c r="EF7" s="1"/>
  <c r="EF11"/>
  <c r="EF12"/>
  <c r="EF13" s="1"/>
  <c r="EF9"/>
  <c r="EF8"/>
  <c r="D137" i="9" l="1"/>
  <c r="C137"/>
  <c r="F138"/>
  <c r="B138" s="1"/>
  <c r="EH4" i="2"/>
  <c r="EH10" s="1"/>
  <c r="EG5"/>
  <c r="EG7" s="1"/>
  <c r="EG11"/>
  <c r="EG9"/>
  <c r="EG8"/>
  <c r="EG12"/>
  <c r="EG13" s="1"/>
  <c r="D138" i="9" l="1"/>
  <c r="C138"/>
  <c r="F139"/>
  <c r="B139" s="1"/>
  <c r="EI4" i="2"/>
  <c r="EI10" s="1"/>
  <c r="EH5"/>
  <c r="EH7" s="1"/>
  <c r="EH12"/>
  <c r="EH13" s="1"/>
  <c r="EH8"/>
  <c r="EH11"/>
  <c r="EH9"/>
  <c r="D139" i="9" l="1"/>
  <c r="C139"/>
  <c r="F140"/>
  <c r="B140" s="1"/>
  <c r="EJ4" i="2"/>
  <c r="EJ10" s="1"/>
  <c r="EI5"/>
  <c r="EI7" s="1"/>
  <c r="EI11"/>
  <c r="EI9"/>
  <c r="EI12"/>
  <c r="EI13" s="1"/>
  <c r="EI8"/>
  <c r="D140" i="9" l="1"/>
  <c r="C140"/>
  <c r="F141"/>
  <c r="B141" s="1"/>
  <c r="EK4" i="2"/>
  <c r="EK10" s="1"/>
  <c r="EJ5"/>
  <c r="EJ7" s="1"/>
  <c r="EJ6" s="1"/>
  <c r="EJ9"/>
  <c r="EJ11"/>
  <c r="EJ12"/>
  <c r="EJ13" s="1"/>
  <c r="EJ8"/>
  <c r="D141" i="9" l="1"/>
  <c r="C141"/>
  <c r="F142"/>
  <c r="B142" s="1"/>
  <c r="EL4" i="2"/>
  <c r="EL10" s="1"/>
  <c r="EK5"/>
  <c r="EK7" s="1"/>
  <c r="EK11"/>
  <c r="EK12"/>
  <c r="EK13" s="1"/>
  <c r="EK9"/>
  <c r="EK8"/>
  <c r="D142" i="9" l="1"/>
  <c r="C142"/>
  <c r="F143"/>
  <c r="B143" s="1"/>
  <c r="EM4" i="2"/>
  <c r="EM10" s="1"/>
  <c r="EL5"/>
  <c r="EL7" s="1"/>
  <c r="EL11"/>
  <c r="EL8"/>
  <c r="EL12"/>
  <c r="EL13" s="1"/>
  <c r="EL9"/>
  <c r="D143" i="9" l="1"/>
  <c r="C143"/>
  <c r="F144"/>
  <c r="B144" s="1"/>
  <c r="EN4" i="2"/>
  <c r="EN10" s="1"/>
  <c r="EM5"/>
  <c r="EM7" s="1"/>
  <c r="EM11"/>
  <c r="EM8"/>
  <c r="EM12"/>
  <c r="EM13" s="1"/>
  <c r="EM9"/>
  <c r="D144" i="9" l="1"/>
  <c r="C144"/>
  <c r="F145"/>
  <c r="B145" s="1"/>
  <c r="EO4" i="2"/>
  <c r="EO10" s="1"/>
  <c r="EN5"/>
  <c r="EN7" s="1"/>
  <c r="EN11"/>
  <c r="EN12"/>
  <c r="EN13" s="1"/>
  <c r="EN9"/>
  <c r="EN8"/>
  <c r="D145" i="9" l="1"/>
  <c r="C145"/>
  <c r="F146"/>
  <c r="B146" s="1"/>
  <c r="EP4" i="2"/>
  <c r="EP10" s="1"/>
  <c r="EO5"/>
  <c r="EO7" s="1"/>
  <c r="EO9"/>
  <c r="EO11"/>
  <c r="EO12"/>
  <c r="EO13" s="1"/>
  <c r="EO8"/>
  <c r="D146" i="9" l="1"/>
  <c r="C146"/>
  <c r="F147"/>
  <c r="B147" s="1"/>
  <c r="EQ4" i="2"/>
  <c r="EQ10" s="1"/>
  <c r="EP5"/>
  <c r="EP7" s="1"/>
  <c r="EP12"/>
  <c r="EP13" s="1"/>
  <c r="EP8"/>
  <c r="EP9"/>
  <c r="EP11"/>
  <c r="D147" i="9" l="1"/>
  <c r="C147"/>
  <c r="F148"/>
  <c r="B148" s="1"/>
  <c r="ER4" i="2"/>
  <c r="ER10" s="1"/>
  <c r="EQ5"/>
  <c r="EQ7" s="1"/>
  <c r="EQ11"/>
  <c r="EQ9"/>
  <c r="EQ8"/>
  <c r="EQ12"/>
  <c r="EQ13" s="1"/>
  <c r="D148" i="9" l="1"/>
  <c r="C148"/>
  <c r="F149"/>
  <c r="B149" s="1"/>
  <c r="ES4" i="2"/>
  <c r="ES10" s="1"/>
  <c r="ER5"/>
  <c r="ER7" s="1"/>
  <c r="ER11"/>
  <c r="ER12"/>
  <c r="ER13" s="1"/>
  <c r="ER8"/>
  <c r="ER9"/>
  <c r="D149" i="9" l="1"/>
  <c r="C149"/>
  <c r="F150"/>
  <c r="B150" s="1"/>
  <c r="ET4" i="2"/>
  <c r="ET10" s="1"/>
  <c r="ES5"/>
  <c r="ES7" s="1"/>
  <c r="ES11"/>
  <c r="ES12"/>
  <c r="ES13" s="1"/>
  <c r="ES9"/>
  <c r="ES8"/>
  <c r="D150" i="9" l="1"/>
  <c r="C150"/>
  <c r="F151"/>
  <c r="B151" s="1"/>
  <c r="EU4" i="2"/>
  <c r="EU10" s="1"/>
  <c r="ET5"/>
  <c r="ET7" s="1"/>
  <c r="ET8"/>
  <c r="ET12"/>
  <c r="ET13" s="1"/>
  <c r="ET11"/>
  <c r="ET9"/>
  <c r="D151" i="9" l="1"/>
  <c r="C151"/>
  <c r="F152"/>
  <c r="B152" s="1"/>
  <c r="EV4" i="2"/>
  <c r="EV10" s="1"/>
  <c r="EU5"/>
  <c r="EU7" s="1"/>
  <c r="EU11"/>
  <c r="EU9"/>
  <c r="EU12"/>
  <c r="EU13" s="1"/>
  <c r="EU8"/>
  <c r="D152" i="9" l="1"/>
  <c r="C152"/>
  <c r="F153"/>
  <c r="B153" s="1"/>
  <c r="EW4" i="2"/>
  <c r="EW10" s="1"/>
  <c r="EV5"/>
  <c r="EV7" s="1"/>
  <c r="EV12"/>
  <c r="EV13" s="1"/>
  <c r="EV11"/>
  <c r="EV9"/>
  <c r="EV8"/>
  <c r="D153" i="9" l="1"/>
  <c r="C153"/>
  <c r="F154"/>
  <c r="B154" s="1"/>
  <c r="EX4" i="2"/>
  <c r="EX10" s="1"/>
  <c r="EW5"/>
  <c r="EW7" s="1"/>
  <c r="EW11"/>
  <c r="EW9"/>
  <c r="EW8"/>
  <c r="EW12"/>
  <c r="EW13" s="1"/>
  <c r="D154" i="9" l="1"/>
  <c r="C154"/>
  <c r="F155"/>
  <c r="B155" s="1"/>
  <c r="EY4" i="2"/>
  <c r="EY10" s="1"/>
  <c r="EX5"/>
  <c r="EX7" s="1"/>
  <c r="EX12"/>
  <c r="EX13" s="1"/>
  <c r="EX8"/>
  <c r="EX11"/>
  <c r="EX9"/>
  <c r="D155" i="9" l="1"/>
  <c r="C155"/>
  <c r="F156"/>
  <c r="B156" s="1"/>
  <c r="EZ4" i="2"/>
  <c r="EZ10" s="1"/>
  <c r="EY5"/>
  <c r="EY7" s="1"/>
  <c r="EY11"/>
  <c r="EY12"/>
  <c r="EY13" s="1"/>
  <c r="EY9"/>
  <c r="EY8"/>
  <c r="D156" i="9" l="1"/>
  <c r="C156"/>
  <c r="F157"/>
  <c r="B157" s="1"/>
  <c r="FA4" i="2"/>
  <c r="FA10" s="1"/>
  <c r="EZ5"/>
  <c r="EZ7" s="1"/>
  <c r="EZ11"/>
  <c r="EZ9"/>
  <c r="EZ8"/>
  <c r="EZ12"/>
  <c r="EZ13" s="1"/>
  <c r="D157" i="9" l="1"/>
  <c r="C157"/>
  <c r="F158"/>
  <c r="B158" s="1"/>
  <c r="FB4" i="2"/>
  <c r="FB10" s="1"/>
  <c r="FA5"/>
  <c r="FA7" s="1"/>
  <c r="FA12"/>
  <c r="FA13" s="1"/>
  <c r="FA9"/>
  <c r="FA8"/>
  <c r="FA11"/>
  <c r="D158" i="9" l="1"/>
  <c r="C158"/>
  <c r="F159"/>
  <c r="B159" s="1"/>
  <c r="FC4" i="2"/>
  <c r="FC10" s="1"/>
  <c r="FB5"/>
  <c r="FB7" s="1"/>
  <c r="FB11"/>
  <c r="FB8"/>
  <c r="FB9"/>
  <c r="FB12"/>
  <c r="FB13" s="1"/>
  <c r="D159" i="9" l="1"/>
  <c r="C159"/>
  <c r="F160"/>
  <c r="B160" s="1"/>
  <c r="FD4" i="2"/>
  <c r="FD10" s="1"/>
  <c r="FC5"/>
  <c r="FC7" s="1"/>
  <c r="FC11"/>
  <c r="FC12"/>
  <c r="FC13" s="1"/>
  <c r="FC8"/>
  <c r="FC9"/>
  <c r="D160" i="9" l="1"/>
  <c r="C160"/>
  <c r="F161"/>
  <c r="B161" s="1"/>
  <c r="FE4" i="2"/>
  <c r="FE10" s="1"/>
  <c r="FD5"/>
  <c r="FD7" s="1"/>
  <c r="FD12"/>
  <c r="FD13" s="1"/>
  <c r="FD9"/>
  <c r="FD11"/>
  <c r="FD8"/>
  <c r="D161" i="9" l="1"/>
  <c r="C161"/>
  <c r="F162"/>
  <c r="B162" s="1"/>
  <c r="FF4" i="2"/>
  <c r="FF10" s="1"/>
  <c r="FE5"/>
  <c r="FE7" s="1"/>
  <c r="FE9"/>
  <c r="FE11"/>
  <c r="FE12"/>
  <c r="FE13" s="1"/>
  <c r="FE8"/>
  <c r="D162" i="9" l="1"/>
  <c r="C162"/>
  <c r="F163"/>
  <c r="B163" s="1"/>
  <c r="FG4" i="2"/>
  <c r="FG10" s="1"/>
  <c r="FF5"/>
  <c r="FF7" s="1"/>
  <c r="FF11"/>
  <c r="FF12"/>
  <c r="FF13" s="1"/>
  <c r="FF8"/>
  <c r="FF9"/>
  <c r="D163" i="9" l="1"/>
  <c r="C163"/>
  <c r="F164"/>
  <c r="B164" s="1"/>
  <c r="FH4" i="2"/>
  <c r="FH10" s="1"/>
  <c r="FG5"/>
  <c r="FG7" s="1"/>
  <c r="FG11"/>
  <c r="FG12"/>
  <c r="FG13" s="1"/>
  <c r="FG8"/>
  <c r="FG9"/>
  <c r="D164" i="9" l="1"/>
  <c r="C164"/>
  <c r="F165"/>
  <c r="B165" s="1"/>
  <c r="FI4" i="2"/>
  <c r="FI10" s="1"/>
  <c r="FH5"/>
  <c r="FH7" s="1"/>
  <c r="FH11"/>
  <c r="FH8"/>
  <c r="FH12"/>
  <c r="FH13" s="1"/>
  <c r="FH9"/>
  <c r="D165" i="9" l="1"/>
  <c r="C165"/>
  <c r="F166"/>
  <c r="B166" s="1"/>
  <c r="FJ4" i="2"/>
  <c r="FJ10" s="1"/>
  <c r="FI5"/>
  <c r="FI7" s="1"/>
  <c r="FI12"/>
  <c r="FI13" s="1"/>
  <c r="FI9"/>
  <c r="FI11"/>
  <c r="FI8"/>
  <c r="D166" i="9" l="1"/>
  <c r="C166"/>
  <c r="F167"/>
  <c r="B167" s="1"/>
  <c r="FK4" i="2"/>
  <c r="FK10" s="1"/>
  <c r="FJ5"/>
  <c r="FJ7" s="1"/>
  <c r="FJ8"/>
  <c r="FJ12"/>
  <c r="FJ13" s="1"/>
  <c r="FJ11"/>
  <c r="FJ9"/>
  <c r="D167" i="9" l="1"/>
  <c r="C167"/>
  <c r="F168"/>
  <c r="B168" s="1"/>
  <c r="FL4" i="2"/>
  <c r="FL10" s="1"/>
  <c r="FK5"/>
  <c r="FK7" s="1"/>
  <c r="FK11"/>
  <c r="FK9"/>
  <c r="FK12"/>
  <c r="FK13" s="1"/>
  <c r="FK8"/>
  <c r="D168" i="9" l="1"/>
  <c r="C168"/>
  <c r="F169"/>
  <c r="B169" s="1"/>
  <c r="FM4" i="2"/>
  <c r="FM10" s="1"/>
  <c r="FL5"/>
  <c r="FL7" s="1"/>
  <c r="FL9"/>
  <c r="FL8"/>
  <c r="FL11"/>
  <c r="FL12"/>
  <c r="FL13" s="1"/>
  <c r="D169" i="9" l="1"/>
  <c r="C169"/>
  <c r="F170"/>
  <c r="B170" s="1"/>
  <c r="FN4" i="2"/>
  <c r="FN10" s="1"/>
  <c r="FM5"/>
  <c r="FM7" s="1"/>
  <c r="FM11"/>
  <c r="FM9"/>
  <c r="FM8"/>
  <c r="FM12"/>
  <c r="FM13" s="1"/>
  <c r="D170" i="9" l="1"/>
  <c r="C170"/>
  <c r="F171"/>
  <c r="B171" s="1"/>
  <c r="FO4" i="2"/>
  <c r="FO10" s="1"/>
  <c r="FN5"/>
  <c r="FN7" s="1"/>
  <c r="FN11"/>
  <c r="FN12"/>
  <c r="FN13" s="1"/>
  <c r="FN8"/>
  <c r="FN9"/>
  <c r="D171" i="9" l="1"/>
  <c r="C171"/>
  <c r="F172"/>
  <c r="B172" s="1"/>
  <c r="FP4" i="2"/>
  <c r="FP10" s="1"/>
  <c r="FO5"/>
  <c r="FO7" s="1"/>
  <c r="FO6" s="1"/>
  <c r="FO11"/>
  <c r="FO8"/>
  <c r="FO9"/>
  <c r="FO12"/>
  <c r="FO13" s="1"/>
  <c r="D172" i="9" l="1"/>
  <c r="C172"/>
  <c r="F173"/>
  <c r="B173" s="1"/>
  <c r="FQ4" i="2"/>
  <c r="FQ10" s="1"/>
  <c r="FP5"/>
  <c r="FP7" s="1"/>
  <c r="FP9"/>
  <c r="FP11"/>
  <c r="FP12"/>
  <c r="FP13" s="1"/>
  <c r="FP8"/>
  <c r="D173" i="9" l="1"/>
  <c r="C173"/>
  <c r="F174"/>
  <c r="B174" s="1"/>
  <c r="FR4" i="2"/>
  <c r="FR10" s="1"/>
  <c r="FQ5"/>
  <c r="FQ7" s="1"/>
  <c r="FQ12"/>
  <c r="FQ13" s="1"/>
  <c r="FQ9"/>
  <c r="FQ11"/>
  <c r="FQ8"/>
  <c r="D174" i="9" l="1"/>
  <c r="C174"/>
  <c r="F175"/>
  <c r="B175" s="1"/>
  <c r="FS4" i="2"/>
  <c r="FS10" s="1"/>
  <c r="FR5"/>
  <c r="FR7" s="1"/>
  <c r="FR11"/>
  <c r="FR8"/>
  <c r="FR12"/>
  <c r="FR13" s="1"/>
  <c r="FR9"/>
  <c r="D175" i="9" l="1"/>
  <c r="C175"/>
  <c r="F176"/>
  <c r="B176" s="1"/>
  <c r="FT4" i="2"/>
  <c r="FT10" s="1"/>
  <c r="FS5"/>
  <c r="FS7" s="1"/>
  <c r="FS11"/>
  <c r="FS8"/>
  <c r="FS9"/>
  <c r="FS12"/>
  <c r="FS13" s="1"/>
  <c r="D176" i="9" l="1"/>
  <c r="C176"/>
  <c r="F177"/>
  <c r="B177" s="1"/>
  <c r="FU4" i="2"/>
  <c r="FU10" s="1"/>
  <c r="FT5"/>
  <c r="FT7" s="1"/>
  <c r="FT11"/>
  <c r="FT12"/>
  <c r="FT13" s="1"/>
  <c r="FT8"/>
  <c r="FT9"/>
  <c r="D177" i="9" l="1"/>
  <c r="C177"/>
  <c r="F178"/>
  <c r="B178" s="1"/>
  <c r="FV4" i="2"/>
  <c r="FV10" s="1"/>
  <c r="FU5"/>
  <c r="FU7" s="1"/>
  <c r="FU11"/>
  <c r="FU9"/>
  <c r="FU12"/>
  <c r="FU13" s="1"/>
  <c r="FU8"/>
  <c r="D178" i="9" l="1"/>
  <c r="C178"/>
  <c r="F179"/>
  <c r="B179" s="1"/>
  <c r="FW4" i="2"/>
  <c r="FW10" s="1"/>
  <c r="FV5"/>
  <c r="FV7" s="1"/>
  <c r="FV12"/>
  <c r="FV13" s="1"/>
  <c r="FV8"/>
  <c r="FV9"/>
  <c r="FV11"/>
  <c r="D179" i="9" l="1"/>
  <c r="C179"/>
  <c r="F180"/>
  <c r="B180" s="1"/>
  <c r="FX4" i="2"/>
  <c r="FX10" s="1"/>
  <c r="FW5"/>
  <c r="FW7" s="1"/>
  <c r="FW11"/>
  <c r="FW12"/>
  <c r="FW13" s="1"/>
  <c r="FW9"/>
  <c r="FW8"/>
  <c r="D180" i="9" l="1"/>
  <c r="C180"/>
  <c r="F181"/>
  <c r="B181" s="1"/>
  <c r="FY4" i="2"/>
  <c r="FY10" s="1"/>
  <c r="FX5"/>
  <c r="FX7" s="1"/>
  <c r="FX11"/>
  <c r="FX12"/>
  <c r="FX13" s="1"/>
  <c r="FX8"/>
  <c r="FX9"/>
  <c r="D181" i="9" l="1"/>
  <c r="C181"/>
  <c r="F182"/>
  <c r="B182" s="1"/>
  <c r="FZ4" i="2"/>
  <c r="FZ10" s="1"/>
  <c r="FY5"/>
  <c r="FY7" s="1"/>
  <c r="FY12"/>
  <c r="FY13" s="1"/>
  <c r="FY9"/>
  <c r="FY11"/>
  <c r="FY8"/>
  <c r="D182" i="9" l="1"/>
  <c r="C182"/>
  <c r="F183"/>
  <c r="B183" s="1"/>
  <c r="GA4" i="2"/>
  <c r="GA10" s="1"/>
  <c r="FZ5"/>
  <c r="FZ7" s="1"/>
  <c r="FZ8"/>
  <c r="FZ11"/>
  <c r="FZ9"/>
  <c r="FZ12"/>
  <c r="FZ13" s="1"/>
  <c r="D183" i="9" l="1"/>
  <c r="C183"/>
  <c r="F184"/>
  <c r="B184" s="1"/>
  <c r="GB4" i="2"/>
  <c r="GB10" s="1"/>
  <c r="GA5"/>
  <c r="GA7" s="1"/>
  <c r="GA11"/>
  <c r="GA9"/>
  <c r="GA12"/>
  <c r="GA13" s="1"/>
  <c r="GA8"/>
  <c r="D184" i="9" l="1"/>
  <c r="C184"/>
  <c r="F185"/>
  <c r="GC4" i="2"/>
  <c r="GC10" s="1"/>
  <c r="GB5"/>
  <c r="GB7" s="1"/>
  <c r="GB11"/>
  <c r="GB12"/>
  <c r="GB13" s="1"/>
  <c r="GB8"/>
  <c r="GB9"/>
  <c r="B185" i="9" l="1"/>
  <c r="F186"/>
  <c r="D185"/>
  <c r="C185"/>
  <c r="GD4" i="2"/>
  <c r="GD10" s="1"/>
  <c r="GC5"/>
  <c r="GC7" s="1"/>
  <c r="GC11"/>
  <c r="GC9"/>
  <c r="GC8"/>
  <c r="GC12"/>
  <c r="GC13" s="1"/>
  <c r="F187" i="9" l="1"/>
  <c r="C186"/>
  <c r="D186"/>
  <c r="B186"/>
  <c r="GE4" i="2"/>
  <c r="GE10" s="1"/>
  <c r="GD5"/>
  <c r="GD7" s="1"/>
  <c r="GD12"/>
  <c r="GD13" s="1"/>
  <c r="GD8"/>
  <c r="GD11"/>
  <c r="GD9"/>
  <c r="F188" i="9" l="1"/>
  <c r="C187"/>
  <c r="D187"/>
  <c r="B187"/>
  <c r="GE5" i="2"/>
  <c r="GE7" s="1"/>
  <c r="GF4"/>
  <c r="GF10" s="1"/>
  <c r="GE12"/>
  <c r="GE13" s="1"/>
  <c r="GE8"/>
  <c r="GE9"/>
  <c r="GE11"/>
  <c r="F189" i="9" l="1"/>
  <c r="C188"/>
  <c r="D188"/>
  <c r="B188"/>
  <c r="GF12" i="2"/>
  <c r="GF13" s="1"/>
  <c r="GF11"/>
  <c r="GF5"/>
  <c r="GF7" s="1"/>
  <c r="GF8"/>
  <c r="GF9"/>
  <c r="GG4"/>
  <c r="GG10" s="1"/>
  <c r="F190" i="9" l="1"/>
  <c r="B189"/>
  <c r="D189"/>
  <c r="C189"/>
  <c r="GG8" i="2"/>
  <c r="GG5"/>
  <c r="GH4"/>
  <c r="GH10" s="1"/>
  <c r="GG9"/>
  <c r="GG11"/>
  <c r="GG12"/>
  <c r="GG13" s="1"/>
  <c r="GH5"/>
  <c r="GH7" s="1"/>
  <c r="GH9" l="1"/>
  <c r="GH8"/>
  <c r="GI4"/>
  <c r="GI10" s="1"/>
  <c r="GH12"/>
  <c r="GH13" s="1"/>
  <c r="GH11"/>
  <c r="F191" i="9"/>
  <c r="B190"/>
  <c r="D190"/>
  <c r="C190"/>
  <c r="GG7" i="2"/>
  <c r="GI5"/>
  <c r="GI7" s="1"/>
  <c r="GI9" l="1"/>
  <c r="GJ4"/>
  <c r="GJ10" s="1"/>
  <c r="GI8"/>
  <c r="GI12"/>
  <c r="GI13" s="1"/>
  <c r="GI11"/>
  <c r="F192" i="9"/>
  <c r="B191"/>
  <c r="D191"/>
  <c r="C191"/>
  <c r="GJ5" i="2"/>
  <c r="GJ7" s="1"/>
  <c r="GJ12" l="1"/>
  <c r="GJ13" s="1"/>
  <c r="GK4"/>
  <c r="GK10" s="1"/>
  <c r="GJ11"/>
  <c r="GJ8"/>
  <c r="GJ9"/>
  <c r="F193" i="9"/>
  <c r="B192"/>
  <c r="D192"/>
  <c r="C192"/>
  <c r="GK9" i="2" l="1"/>
  <c r="GL4"/>
  <c r="GL10" s="1"/>
  <c r="GK12"/>
  <c r="GK13" s="1"/>
  <c r="GK5"/>
  <c r="GK7" s="1"/>
  <c r="GK8"/>
  <c r="GK11"/>
  <c r="F194" i="9"/>
  <c r="B193"/>
  <c r="D193"/>
  <c r="C193"/>
  <c r="GL12" i="2"/>
  <c r="GL13" s="1"/>
  <c r="GL5" l="1"/>
  <c r="GL7" s="1"/>
  <c r="GL11"/>
  <c r="GL8"/>
  <c r="GL9"/>
  <c r="GM4"/>
  <c r="GM10" s="1"/>
  <c r="F195" i="9"/>
  <c r="B194"/>
  <c r="D194"/>
  <c r="C194"/>
  <c r="GM12" i="2" l="1"/>
  <c r="GM13" s="1"/>
  <c r="GN4"/>
  <c r="GN10" s="1"/>
  <c r="GM11"/>
  <c r="GM8"/>
  <c r="GM9"/>
  <c r="GM5"/>
  <c r="GM7" s="1"/>
  <c r="F196" i="9"/>
  <c r="B195"/>
  <c r="D195"/>
  <c r="C195"/>
  <c r="GN5" i="2" l="1"/>
  <c r="GN7" s="1"/>
  <c r="GN8"/>
  <c r="GN12"/>
  <c r="GN13" s="1"/>
  <c r="GO4"/>
  <c r="GO10" s="1"/>
  <c r="GN9"/>
  <c r="GN11"/>
  <c r="F197" i="9"/>
  <c r="B196"/>
  <c r="D196"/>
  <c r="C196"/>
  <c r="GO9" i="2"/>
  <c r="GO11"/>
  <c r="GO12"/>
  <c r="GO13" s="1"/>
  <c r="GO8"/>
  <c r="GO5" l="1"/>
  <c r="GO7" s="1"/>
  <c r="GP4"/>
  <c r="GP10" s="1"/>
  <c r="F198" i="9"/>
  <c r="B197"/>
  <c r="D197"/>
  <c r="C197"/>
  <c r="GP5" i="2"/>
  <c r="GP7" s="1"/>
  <c r="GP12"/>
  <c r="GP13" s="1"/>
  <c r="GQ4"/>
  <c r="GQ10" s="1"/>
  <c r="GP8"/>
  <c r="GP11"/>
  <c r="GP9"/>
  <c r="F199" i="9" l="1"/>
  <c r="B198"/>
  <c r="D198"/>
  <c r="C198"/>
  <c r="GQ11" i="2"/>
  <c r="GQ9"/>
  <c r="GQ12"/>
  <c r="GQ13" s="1"/>
  <c r="GQ5"/>
  <c r="GQ7" s="1"/>
  <c r="GR4"/>
  <c r="GR10" s="1"/>
  <c r="GQ8"/>
  <c r="F200" i="9" l="1"/>
  <c r="B199"/>
  <c r="D199"/>
  <c r="C199"/>
  <c r="GR5" i="2"/>
  <c r="GR7" s="1"/>
  <c r="GR9"/>
  <c r="GR11"/>
  <c r="GR12"/>
  <c r="GR13" s="1"/>
  <c r="GR8"/>
  <c r="GS4"/>
  <c r="GS10" s="1"/>
  <c r="F201" i="9" l="1"/>
  <c r="B200"/>
  <c r="D200"/>
  <c r="C200"/>
  <c r="GS5" i="2"/>
  <c r="GS7" s="1"/>
  <c r="GS6" s="1"/>
  <c r="GS9"/>
  <c r="GT4"/>
  <c r="GT10" s="1"/>
  <c r="GS11"/>
  <c r="GS12"/>
  <c r="GS13" s="1"/>
  <c r="GS8"/>
  <c r="F202" i="9" l="1"/>
  <c r="B201"/>
  <c r="D201"/>
  <c r="C201"/>
  <c r="GT11" i="2"/>
  <c r="GU4"/>
  <c r="GU10" s="1"/>
  <c r="GT12"/>
  <c r="GT13" s="1"/>
  <c r="GT8"/>
  <c r="GT9"/>
  <c r="GT5"/>
  <c r="GT7" s="1"/>
  <c r="F203" i="9" l="1"/>
  <c r="B202"/>
  <c r="D202"/>
  <c r="C202"/>
  <c r="GU11" i="2"/>
  <c r="GU9"/>
  <c r="GU12"/>
  <c r="GU13" s="1"/>
  <c r="GV4"/>
  <c r="GV10" s="1"/>
  <c r="GU5"/>
  <c r="GU7" s="1"/>
  <c r="GU8"/>
  <c r="F204" i="9" l="1"/>
  <c r="B203"/>
  <c r="D203"/>
  <c r="C203"/>
  <c r="GV5" i="2"/>
  <c r="GV7" s="1"/>
  <c r="GV9"/>
  <c r="GV12"/>
  <c r="GV13" s="1"/>
  <c r="GV11"/>
  <c r="GV8"/>
  <c r="GW4"/>
  <c r="GW10" s="1"/>
  <c r="F205" i="9" l="1"/>
  <c r="B204"/>
  <c r="D204"/>
  <c r="C204"/>
  <c r="GW5" i="2"/>
  <c r="GW7" s="1"/>
  <c r="GW9"/>
  <c r="GX4"/>
  <c r="GX10" s="1"/>
  <c r="GW11"/>
  <c r="GW12"/>
  <c r="GW13" s="1"/>
  <c r="GW8"/>
  <c r="F206" i="9" l="1"/>
  <c r="B205"/>
  <c r="D205"/>
  <c r="C205"/>
  <c r="GX5" i="2"/>
  <c r="GX7" s="1"/>
  <c r="GX11"/>
  <c r="GY4"/>
  <c r="GY10" s="1"/>
  <c r="GX8"/>
  <c r="GX9"/>
  <c r="GX12"/>
  <c r="GX13" s="1"/>
  <c r="F207" i="9" l="1"/>
  <c r="B206"/>
  <c r="D206"/>
  <c r="C206"/>
  <c r="GY11" i="2"/>
  <c r="GY9"/>
  <c r="GY5"/>
  <c r="GY7" s="1"/>
  <c r="GZ4"/>
  <c r="GZ10" s="1"/>
  <c r="GY8"/>
  <c r="GY12"/>
  <c r="GY13" s="1"/>
  <c r="F208" i="9" l="1"/>
  <c r="B207"/>
  <c r="D207"/>
  <c r="C207"/>
  <c r="GZ5" i="2"/>
  <c r="GZ7" s="1"/>
  <c r="GZ9"/>
  <c r="GZ8"/>
  <c r="HA4"/>
  <c r="HA10" s="1"/>
  <c r="GZ11"/>
  <c r="GZ12"/>
  <c r="GZ13" s="1"/>
  <c r="F209" i="9" l="1"/>
  <c r="B208"/>
  <c r="D208"/>
  <c r="C208"/>
  <c r="HA5" i="2"/>
  <c r="HA7" s="1"/>
  <c r="HA9"/>
  <c r="HA11"/>
  <c r="HA12"/>
  <c r="HA13" s="1"/>
  <c r="HA8"/>
  <c r="HB4"/>
  <c r="HB10" s="1"/>
  <c r="F210" i="9" l="1"/>
  <c r="B209"/>
  <c r="D209"/>
  <c r="C209"/>
  <c r="HB11" i="2"/>
  <c r="HC4"/>
  <c r="HC10" s="1"/>
  <c r="HB12"/>
  <c r="HB13" s="1"/>
  <c r="HB8"/>
  <c r="HB9"/>
  <c r="HB5"/>
  <c r="HB7" s="1"/>
  <c r="F211" i="9" l="1"/>
  <c r="C211" s="1"/>
  <c r="B210"/>
  <c r="D210"/>
  <c r="C210"/>
  <c r="HC11" i="2"/>
  <c r="HC9"/>
  <c r="HC5"/>
  <c r="HC7" s="1"/>
  <c r="HD4"/>
  <c r="HD10" s="1"/>
  <c r="HC12"/>
  <c r="HC13" s="1"/>
  <c r="HC8"/>
  <c r="F212" i="9" l="1"/>
  <c r="B211"/>
  <c r="D211"/>
  <c r="HD12" i="2"/>
  <c r="HD13" s="1"/>
  <c r="HD9"/>
  <c r="HE4"/>
  <c r="HE10" s="1"/>
  <c r="HD11"/>
  <c r="HD5"/>
  <c r="HD7" s="1"/>
  <c r="HD8"/>
  <c r="F213" i="9" l="1"/>
  <c r="B212"/>
  <c r="D212"/>
  <c r="C212"/>
  <c r="HE5" i="2"/>
  <c r="HE7" s="1"/>
  <c r="HE9"/>
  <c r="HE11"/>
  <c r="HF4"/>
  <c r="HF10" s="1"/>
  <c r="HE12"/>
  <c r="HE13" s="1"/>
  <c r="HE8"/>
  <c r="F214" i="9" l="1"/>
  <c r="B213"/>
  <c r="D213"/>
  <c r="C213"/>
  <c r="HF5" i="2"/>
  <c r="HF7" s="1"/>
  <c r="HF12"/>
  <c r="HF13" s="1"/>
  <c r="HG4"/>
  <c r="HG10" s="1"/>
  <c r="HF8"/>
  <c r="HF9"/>
  <c r="HF11"/>
  <c r="F215" i="9" l="1"/>
  <c r="B214"/>
  <c r="D214"/>
  <c r="C214"/>
  <c r="HG11" i="2"/>
  <c r="HG9"/>
  <c r="HG12"/>
  <c r="HG13" s="1"/>
  <c r="HG5"/>
  <c r="HG7" s="1"/>
  <c r="HH4"/>
  <c r="HH10" s="1"/>
  <c r="HG8"/>
  <c r="F216" i="9" l="1"/>
  <c r="B215"/>
  <c r="D215"/>
  <c r="C215"/>
  <c r="HH5" i="2"/>
  <c r="HH7" s="1"/>
  <c r="HH9"/>
  <c r="HH11"/>
  <c r="HH12"/>
  <c r="HH13" s="1"/>
  <c r="HH8"/>
  <c r="HI4"/>
  <c r="HI10" s="1"/>
  <c r="F217" i="9" l="1"/>
  <c r="B216"/>
  <c r="D216"/>
  <c r="C216"/>
  <c r="HI5" i="2"/>
  <c r="HI7" s="1"/>
  <c r="HI9"/>
  <c r="HI11"/>
  <c r="HJ4"/>
  <c r="HJ10" s="1"/>
  <c r="HI12"/>
  <c r="HI13" s="1"/>
  <c r="HI8"/>
  <c r="F218" i="9" l="1"/>
  <c r="B218" s="1"/>
  <c r="B217"/>
  <c r="D217"/>
  <c r="C217"/>
  <c r="HJ11" i="2"/>
  <c r="HJ5"/>
  <c r="HJ7" s="1"/>
  <c r="HK4"/>
  <c r="HK10" s="1"/>
  <c r="HJ12"/>
  <c r="HJ13" s="1"/>
  <c r="HJ8"/>
  <c r="HJ9"/>
  <c r="F219" i="9" l="1"/>
  <c r="C218"/>
  <c r="D218"/>
  <c r="HK11" i="2"/>
  <c r="HK9"/>
  <c r="HL4"/>
  <c r="HL10" s="1"/>
  <c r="HK8"/>
  <c r="HK12"/>
  <c r="HK13" s="1"/>
  <c r="HK5"/>
  <c r="HK7" s="1"/>
  <c r="F220" i="9" l="1"/>
  <c r="B219"/>
  <c r="D219"/>
  <c r="C219"/>
  <c r="HL5" i="2"/>
  <c r="HL7" s="1"/>
  <c r="HL9"/>
  <c r="HL11"/>
  <c r="HL8"/>
  <c r="HM4"/>
  <c r="HM10" s="1"/>
  <c r="HL12"/>
  <c r="HL13" s="1"/>
  <c r="F221" i="9" l="1"/>
  <c r="B220"/>
  <c r="D220"/>
  <c r="C220"/>
  <c r="HM12" i="2"/>
  <c r="HM13" s="1"/>
  <c r="HM8"/>
  <c r="HM5"/>
  <c r="HM7" s="1"/>
  <c r="HM9"/>
  <c r="HN4"/>
  <c r="HN10" s="1"/>
  <c r="HM11"/>
  <c r="F222" i="9" l="1"/>
  <c r="B221"/>
  <c r="D221"/>
  <c r="C221"/>
  <c r="HO4" i="2"/>
  <c r="HO10" s="1"/>
  <c r="HN8"/>
  <c r="HN9"/>
  <c r="HN12"/>
  <c r="HN13" s="1"/>
  <c r="HN5"/>
  <c r="HN7" s="1"/>
  <c r="HN11"/>
  <c r="F223" i="9" l="1"/>
  <c r="B222"/>
  <c r="C222"/>
  <c r="D222"/>
  <c r="HO12" i="2"/>
  <c r="HO13" s="1"/>
  <c r="HP4"/>
  <c r="HP10" s="1"/>
  <c r="HO5"/>
  <c r="HO7" s="1"/>
  <c r="HO8"/>
  <c r="HO11"/>
  <c r="HO9"/>
  <c r="F224" i="9" l="1"/>
  <c r="B223"/>
  <c r="D223"/>
  <c r="C223"/>
  <c r="HQ4" i="2"/>
  <c r="HQ10" s="1"/>
  <c r="HP11"/>
  <c r="HP12"/>
  <c r="HP13" s="1"/>
  <c r="HP8"/>
  <c r="HP5"/>
  <c r="HP7" s="1"/>
  <c r="HP9"/>
  <c r="F225" i="9" l="1"/>
  <c r="B224"/>
  <c r="D224"/>
  <c r="C224"/>
  <c r="HR4" i="2"/>
  <c r="HR10" s="1"/>
  <c r="HQ12"/>
  <c r="HQ13" s="1"/>
  <c r="HQ8"/>
  <c r="HQ11"/>
  <c r="HQ5"/>
  <c r="HQ7" s="1"/>
  <c r="HQ9"/>
  <c r="F226" i="9" l="1"/>
  <c r="B225"/>
  <c r="D225"/>
  <c r="C225"/>
  <c r="HR12" i="2"/>
  <c r="HR13" s="1"/>
  <c r="HR8"/>
  <c r="HR5"/>
  <c r="HR7" s="1"/>
  <c r="HR11"/>
  <c r="HS4"/>
  <c r="HS10" s="1"/>
  <c r="HR9"/>
  <c r="F227" i="9" l="1"/>
  <c r="B226"/>
  <c r="D226"/>
  <c r="C226"/>
  <c r="HS12" i="2"/>
  <c r="HS13" s="1"/>
  <c r="HT4"/>
  <c r="HT10" s="1"/>
  <c r="HS8"/>
  <c r="HS11"/>
  <c r="HS5"/>
  <c r="HS7" s="1"/>
  <c r="HS9"/>
  <c r="F228" i="9" l="1"/>
  <c r="B227"/>
  <c r="D227"/>
  <c r="C227"/>
  <c r="HU4" i="2"/>
  <c r="HU10" s="1"/>
  <c r="HT11"/>
  <c r="HT5"/>
  <c r="HT7" s="1"/>
  <c r="HT8"/>
  <c r="HT12"/>
  <c r="HT13" s="1"/>
  <c r="HT9"/>
  <c r="F229" i="9" l="1"/>
  <c r="B228"/>
  <c r="D228"/>
  <c r="C228"/>
  <c r="HV4" i="2"/>
  <c r="HV10" s="1"/>
  <c r="HU12"/>
  <c r="HU13" s="1"/>
  <c r="HU8"/>
  <c r="HU11"/>
  <c r="HU5"/>
  <c r="HU7" s="1"/>
  <c r="HU9"/>
  <c r="F230" i="9" l="1"/>
  <c r="B229"/>
  <c r="D229"/>
  <c r="C229"/>
  <c r="HW4" i="2"/>
  <c r="HW10" s="1"/>
  <c r="HV8"/>
  <c r="HV9"/>
  <c r="HV11"/>
  <c r="HV5"/>
  <c r="HV7" s="1"/>
  <c r="HV12"/>
  <c r="HV13" s="1"/>
  <c r="F231" i="9" l="1"/>
  <c r="B230"/>
  <c r="C230"/>
  <c r="D230"/>
  <c r="HW12" i="2"/>
  <c r="HW13" s="1"/>
  <c r="HW5"/>
  <c r="HW7" s="1"/>
  <c r="HX4"/>
  <c r="HX10" s="1"/>
  <c r="HW8"/>
  <c r="HW11"/>
  <c r="HW9"/>
  <c r="F232" i="9" l="1"/>
  <c r="B231"/>
  <c r="D231"/>
  <c r="C231"/>
  <c r="HY4" i="2"/>
  <c r="HY10" s="1"/>
  <c r="HX11"/>
  <c r="HX12"/>
  <c r="HX13" s="1"/>
  <c r="HX8"/>
  <c r="HX5"/>
  <c r="HX7" s="1"/>
  <c r="HX6" s="1"/>
  <c r="HX9"/>
  <c r="F233" i="9" l="1"/>
  <c r="B232"/>
  <c r="D232"/>
  <c r="C232"/>
  <c r="HZ4" i="2"/>
  <c r="HZ10" s="1"/>
  <c r="HY11"/>
  <c r="HY12"/>
  <c r="HY13" s="1"/>
  <c r="HY8"/>
  <c r="HY5"/>
  <c r="HY7" s="1"/>
  <c r="HY9"/>
  <c r="F234" i="9" l="1"/>
  <c r="B233"/>
  <c r="D233"/>
  <c r="C233"/>
  <c r="HZ12" i="2"/>
  <c r="HZ13" s="1"/>
  <c r="HZ8"/>
  <c r="HZ5"/>
  <c r="HZ7" s="1"/>
  <c r="HZ11"/>
  <c r="IA4"/>
  <c r="IA10" s="1"/>
  <c r="HZ9"/>
  <c r="F235" i="9" l="1"/>
  <c r="B234"/>
  <c r="C234"/>
  <c r="D234"/>
  <c r="IA12" i="2"/>
  <c r="IA13" s="1"/>
  <c r="IA5"/>
  <c r="IA7" s="1"/>
  <c r="IB4"/>
  <c r="IB10" s="1"/>
  <c r="IA8"/>
  <c r="IA11"/>
  <c r="IA9"/>
  <c r="F236" i="9" l="1"/>
  <c r="B235"/>
  <c r="D235"/>
  <c r="C235"/>
  <c r="IC4" i="2"/>
  <c r="IC10" s="1"/>
  <c r="IB12"/>
  <c r="IB13" s="1"/>
  <c r="IB11"/>
  <c r="IB8"/>
  <c r="IB5"/>
  <c r="IB7" s="1"/>
  <c r="IB9"/>
  <c r="F237" i="9" l="1"/>
  <c r="B237" s="1"/>
  <c r="B236"/>
  <c r="D236"/>
  <c r="C236"/>
  <c r="ID4" i="2"/>
  <c r="ID10" s="1"/>
  <c r="IC11"/>
  <c r="IC12"/>
  <c r="IC13" s="1"/>
  <c r="IC8"/>
  <c r="IC5"/>
  <c r="IC7" s="1"/>
  <c r="IC9"/>
  <c r="F238" i="9" l="1"/>
  <c r="D237"/>
  <c r="C237"/>
  <c r="IE4" i="2"/>
  <c r="IE10" s="1"/>
  <c r="ID8"/>
  <c r="ID9"/>
  <c r="ID12"/>
  <c r="ID13" s="1"/>
  <c r="ID5"/>
  <c r="ID7" s="1"/>
  <c r="ID11"/>
  <c r="F239" i="9" l="1"/>
  <c r="B238"/>
  <c r="C238"/>
  <c r="D238"/>
  <c r="IE12" i="2"/>
  <c r="IE13" s="1"/>
  <c r="IE5"/>
  <c r="IE7" s="1"/>
  <c r="IF4"/>
  <c r="IF10" s="1"/>
  <c r="IE8"/>
  <c r="IE11"/>
  <c r="IE9"/>
  <c r="F240" i="9" l="1"/>
  <c r="B239"/>
  <c r="D239"/>
  <c r="C239"/>
  <c r="IG4" i="2"/>
  <c r="IG10" s="1"/>
  <c r="IF12"/>
  <c r="IF13" s="1"/>
  <c r="IF5"/>
  <c r="IF7" s="1"/>
  <c r="IF11"/>
  <c r="IF8"/>
  <c r="IF9"/>
  <c r="F241" i="9" l="1"/>
  <c r="B240"/>
  <c r="D240"/>
  <c r="C240"/>
  <c r="IH4" i="2"/>
  <c r="IH10" s="1"/>
  <c r="IG11"/>
  <c r="IG12"/>
  <c r="IG13" s="1"/>
  <c r="IG8"/>
  <c r="IG5"/>
  <c r="IG7" s="1"/>
  <c r="IG9"/>
  <c r="F242" i="9" l="1"/>
  <c r="B241"/>
  <c r="D241"/>
  <c r="C241"/>
  <c r="IH11" i="2"/>
  <c r="II4"/>
  <c r="II10" s="1"/>
  <c r="IH9"/>
  <c r="IH12"/>
  <c r="IH13" s="1"/>
  <c r="IH8"/>
  <c r="IH5"/>
  <c r="IH7" s="1"/>
  <c r="F243" i="9" l="1"/>
  <c r="B242"/>
  <c r="C242"/>
  <c r="D242"/>
  <c r="II5" i="2"/>
  <c r="II7" s="1"/>
  <c r="IJ4"/>
  <c r="IJ10" s="1"/>
  <c r="II8"/>
  <c r="II11"/>
  <c r="II9"/>
  <c r="II12"/>
  <c r="II13" s="1"/>
  <c r="F244" i="9" l="1"/>
  <c r="B243"/>
  <c r="D243"/>
  <c r="C243"/>
  <c r="IJ11" i="2"/>
  <c r="IJ5"/>
  <c r="IJ7" s="1"/>
  <c r="IJ8"/>
  <c r="IK4"/>
  <c r="IK10" s="1"/>
  <c r="IJ12"/>
  <c r="IJ13" s="1"/>
  <c r="IJ9"/>
  <c r="F245" i="9" l="1"/>
  <c r="B244"/>
  <c r="D244"/>
  <c r="C244"/>
  <c r="IK11" i="2"/>
  <c r="IK12"/>
  <c r="IK13" s="1"/>
  <c r="IK8"/>
  <c r="IK5"/>
  <c r="IK7" s="1"/>
  <c r="IK9"/>
  <c r="IL4"/>
  <c r="IL10" s="1"/>
  <c r="F246" i="9" l="1"/>
  <c r="B245"/>
  <c r="D245"/>
  <c r="C245"/>
  <c r="IL9" i="2"/>
  <c r="IL11"/>
  <c r="IL5"/>
  <c r="IL7" s="1"/>
  <c r="IL12"/>
  <c r="IL13" s="1"/>
  <c r="IM4"/>
  <c r="IM10" s="1"/>
  <c r="IL8"/>
  <c r="F247" i="9" l="1"/>
  <c r="B246"/>
  <c r="C246"/>
  <c r="D246"/>
  <c r="IM5" i="2"/>
  <c r="IM7" s="1"/>
  <c r="IN4"/>
  <c r="IN10" s="1"/>
  <c r="IM8"/>
  <c r="IM11"/>
  <c r="IM9"/>
  <c r="IM12"/>
  <c r="IM13" s="1"/>
  <c r="F248" i="9" l="1"/>
  <c r="B247"/>
  <c r="D247"/>
  <c r="C247"/>
  <c r="IN11" i="2"/>
  <c r="IN12"/>
  <c r="IN13" s="1"/>
  <c r="IN8"/>
  <c r="IO4"/>
  <c r="IO10" s="1"/>
  <c r="IN5"/>
  <c r="IN7" s="1"/>
  <c r="IN9"/>
  <c r="F249" i="9" l="1"/>
  <c r="B248"/>
  <c r="D248"/>
  <c r="C248"/>
  <c r="IO11" i="2"/>
  <c r="IO12"/>
  <c r="IO13" s="1"/>
  <c r="IO8"/>
  <c r="IO5"/>
  <c r="IO7" s="1"/>
  <c r="IO9"/>
  <c r="IP4"/>
  <c r="IP10" s="1"/>
  <c r="F250" i="9" l="1"/>
  <c r="B249"/>
  <c r="D249"/>
  <c r="C249"/>
  <c r="IP9" i="2"/>
  <c r="IQ4"/>
  <c r="IQ10" s="1"/>
  <c r="IP11"/>
  <c r="IP5"/>
  <c r="IP7" s="1"/>
  <c r="IP12"/>
  <c r="IP13" s="1"/>
  <c r="IP8"/>
  <c r="F251" i="9" l="1"/>
  <c r="B250"/>
  <c r="C250"/>
  <c r="D250"/>
  <c r="IQ5" i="2"/>
  <c r="IQ7" s="1"/>
  <c r="IR4"/>
  <c r="IR10" s="1"/>
  <c r="IQ8"/>
  <c r="IQ11"/>
  <c r="IQ9"/>
  <c r="IQ12"/>
  <c r="IQ13" s="1"/>
  <c r="F252" i="9" l="1"/>
  <c r="B251"/>
  <c r="D251"/>
  <c r="C251"/>
  <c r="IR12" i="2"/>
  <c r="IR13" s="1"/>
  <c r="IS4"/>
  <c r="IS10" s="1"/>
  <c r="IR11"/>
  <c r="IR8"/>
  <c r="IR5"/>
  <c r="IR7" s="1"/>
  <c r="IR9"/>
  <c r="F253" i="9" l="1"/>
  <c r="B252"/>
  <c r="D252"/>
  <c r="C252"/>
  <c r="IS11" i="2"/>
  <c r="IS12"/>
  <c r="IS13" s="1"/>
  <c r="IS8"/>
  <c r="IS5"/>
  <c r="IS7" s="1"/>
  <c r="IS9"/>
  <c r="IT4"/>
  <c r="IT10" s="1"/>
  <c r="F254" i="9" l="1"/>
  <c r="B253"/>
  <c r="D253"/>
  <c r="C253"/>
  <c r="IT9" i="2"/>
  <c r="IU4"/>
  <c r="IU10" s="1"/>
  <c r="IT8"/>
  <c r="IT12"/>
  <c r="IT13" s="1"/>
  <c r="IT5"/>
  <c r="IT7" s="1"/>
  <c r="IT11"/>
  <c r="F255" i="9" l="1"/>
  <c r="B254"/>
  <c r="C254"/>
  <c r="D254"/>
  <c r="IU5" i="2"/>
  <c r="IU7" s="1"/>
  <c r="IV4"/>
  <c r="IV10" s="1"/>
  <c r="IU8"/>
  <c r="IU11"/>
  <c r="IU9"/>
  <c r="IU12"/>
  <c r="IU13" s="1"/>
  <c r="F256" i="9" l="1"/>
  <c r="B255"/>
  <c r="D255"/>
  <c r="C255"/>
  <c r="IV11" i="2"/>
  <c r="IW4"/>
  <c r="IW10" s="1"/>
  <c r="IV12"/>
  <c r="IV13" s="1"/>
  <c r="IV8"/>
  <c r="IV5"/>
  <c r="IV7" s="1"/>
  <c r="IV9"/>
  <c r="F257" i="9" l="1"/>
  <c r="B256"/>
  <c r="D256"/>
  <c r="C256"/>
  <c r="IW11" i="2"/>
  <c r="IW12"/>
  <c r="IW13" s="1"/>
  <c r="IW8"/>
  <c r="IW5"/>
  <c r="IW7" s="1"/>
  <c r="IW9"/>
  <c r="IX4"/>
  <c r="IX10" s="1"/>
  <c r="F258" i="9" l="1"/>
  <c r="B257"/>
  <c r="D257"/>
  <c r="C257"/>
  <c r="IX9" i="2"/>
  <c r="IX11"/>
  <c r="IY4"/>
  <c r="IY10" s="1"/>
  <c r="IX5"/>
  <c r="IX7" s="1"/>
  <c r="IX12"/>
  <c r="IX13" s="1"/>
  <c r="IX8"/>
  <c r="F259" i="9" l="1"/>
  <c r="B258"/>
  <c r="D258"/>
  <c r="C258"/>
  <c r="IY5" i="2"/>
  <c r="IY7" s="1"/>
  <c r="IZ4"/>
  <c r="IZ10" s="1"/>
  <c r="IY8"/>
  <c r="IY11"/>
  <c r="IY9"/>
  <c r="IY12"/>
  <c r="IY13" s="1"/>
  <c r="F260" i="9" l="1"/>
  <c r="B259"/>
  <c r="D259"/>
  <c r="C259"/>
  <c r="IZ11" i="2"/>
  <c r="IZ12"/>
  <c r="IZ13" s="1"/>
  <c r="IZ9"/>
  <c r="IZ5"/>
  <c r="IZ7" s="1"/>
  <c r="IZ8"/>
  <c r="JA4"/>
  <c r="JA10" s="1"/>
  <c r="F261" i="9" l="1"/>
  <c r="B260"/>
  <c r="D260"/>
  <c r="C260"/>
  <c r="JA11" i="2"/>
  <c r="JA12"/>
  <c r="JA13" s="1"/>
  <c r="JA8"/>
  <c r="JA5"/>
  <c r="JA7" s="1"/>
  <c r="JA9"/>
  <c r="JB4"/>
  <c r="JB10" s="1"/>
  <c r="F262" i="9" l="1"/>
  <c r="B261"/>
  <c r="D261"/>
  <c r="C261"/>
  <c r="JB9" i="2"/>
  <c r="JB11"/>
  <c r="JB5"/>
  <c r="JB7" s="1"/>
  <c r="JB12"/>
  <c r="JB13" s="1"/>
  <c r="JC4"/>
  <c r="JC10" s="1"/>
  <c r="JB8"/>
  <c r="F263" i="9" l="1"/>
  <c r="B262"/>
  <c r="C262"/>
  <c r="D262"/>
  <c r="JC5" i="2"/>
  <c r="JC7" s="1"/>
  <c r="JC6" s="1"/>
  <c r="JD4"/>
  <c r="JD10" s="1"/>
  <c r="JC8"/>
  <c r="JC11"/>
  <c r="JC9"/>
  <c r="JC12"/>
  <c r="JC13" s="1"/>
  <c r="F264" i="9" l="1"/>
  <c r="B263"/>
  <c r="D263"/>
  <c r="C263"/>
  <c r="JD11" i="2"/>
  <c r="JD5"/>
  <c r="JD7" s="1"/>
  <c r="JD9"/>
  <c r="JD12"/>
  <c r="JD13" s="1"/>
  <c r="JD8"/>
  <c r="JE4"/>
  <c r="JE10" s="1"/>
  <c r="F265" i="9" l="1"/>
  <c r="B264"/>
  <c r="D264"/>
  <c r="C264"/>
  <c r="JE11" i="2"/>
  <c r="JE12"/>
  <c r="JE13" s="1"/>
  <c r="JE8"/>
  <c r="JE5"/>
  <c r="JE7" s="1"/>
  <c r="JE9"/>
  <c r="JF4"/>
  <c r="JF10" s="1"/>
  <c r="F266" i="9" l="1"/>
  <c r="B265"/>
  <c r="D265"/>
  <c r="C265"/>
  <c r="JF9" i="2"/>
  <c r="JF11"/>
  <c r="JG4"/>
  <c r="JG10" s="1"/>
  <c r="JF5"/>
  <c r="JF7" s="1"/>
  <c r="JF12"/>
  <c r="JF13" s="1"/>
  <c r="JF8"/>
  <c r="F267" i="9" l="1"/>
  <c r="B266"/>
  <c r="C266"/>
  <c r="D266"/>
  <c r="JG5" i="2"/>
  <c r="JG7" s="1"/>
  <c r="JH4"/>
  <c r="JH10" s="1"/>
  <c r="JG8"/>
  <c r="JG12"/>
  <c r="JG13" s="1"/>
  <c r="JG11"/>
  <c r="JG9"/>
  <c r="F268" i="9" l="1"/>
  <c r="B267"/>
  <c r="D267"/>
  <c r="C267"/>
  <c r="JH12" i="2"/>
  <c r="JH13" s="1"/>
  <c r="JH11"/>
  <c r="JH8"/>
  <c r="JH5"/>
  <c r="JH7" s="1"/>
  <c r="JH9"/>
  <c r="JI4"/>
  <c r="JI10" s="1"/>
  <c r="F269" i="9" l="1"/>
  <c r="B268"/>
  <c r="D268"/>
  <c r="C268"/>
  <c r="JI11" i="2"/>
  <c r="JI5"/>
  <c r="JI7" s="1"/>
  <c r="JI9"/>
  <c r="JJ4"/>
  <c r="JJ10" s="1"/>
  <c r="JI12"/>
  <c r="JI13" s="1"/>
  <c r="JI8"/>
  <c r="F270" i="9" l="1"/>
  <c r="B269"/>
  <c r="D269"/>
  <c r="C269"/>
  <c r="JJ9" i="2"/>
  <c r="JJ12"/>
  <c r="JJ13" s="1"/>
  <c r="JJ5"/>
  <c r="JJ7" s="1"/>
  <c r="JJ11"/>
  <c r="JK4"/>
  <c r="JK10" s="1"/>
  <c r="JJ8"/>
  <c r="F271" i="9" l="1"/>
  <c r="B270"/>
  <c r="C270"/>
  <c r="D270"/>
  <c r="JK5" i="2"/>
  <c r="JK7" s="1"/>
  <c r="JL4"/>
  <c r="JL10" s="1"/>
  <c r="JK8"/>
  <c r="JK11"/>
  <c r="JK9"/>
  <c r="JK12"/>
  <c r="JK13" s="1"/>
  <c r="F272" i="9" l="1"/>
  <c r="B271"/>
  <c r="D271"/>
  <c r="C271"/>
  <c r="JL11" i="2"/>
  <c r="JM4"/>
  <c r="JM10" s="1"/>
  <c r="JL12"/>
  <c r="JL13" s="1"/>
  <c r="JL8"/>
  <c r="JL5"/>
  <c r="JL7" s="1"/>
  <c r="JL9"/>
  <c r="F273" i="9" l="1"/>
  <c r="B272"/>
  <c r="C272"/>
  <c r="D272"/>
  <c r="JM11" i="2"/>
  <c r="JM12"/>
  <c r="JM13" s="1"/>
  <c r="JM8"/>
  <c r="JM5"/>
  <c r="JM7" s="1"/>
  <c r="JM9"/>
  <c r="JN4"/>
  <c r="JN10" s="1"/>
  <c r="F274" i="9" l="1"/>
  <c r="B273"/>
  <c r="D273"/>
  <c r="C273"/>
  <c r="JN9" i="2"/>
  <c r="JN11"/>
  <c r="JN5"/>
  <c r="JN7" s="1"/>
  <c r="JN12"/>
  <c r="JN13" s="1"/>
  <c r="JO4"/>
  <c r="JO10" s="1"/>
  <c r="JN8"/>
  <c r="F275" i="9" l="1"/>
  <c r="B274"/>
  <c r="C274"/>
  <c r="D274"/>
  <c r="JO5" i="2"/>
  <c r="JO7" s="1"/>
  <c r="JP4"/>
  <c r="JP10" s="1"/>
  <c r="JO8"/>
  <c r="JO11"/>
  <c r="JO9"/>
  <c r="JO12"/>
  <c r="JO13" s="1"/>
  <c r="F276" i="9" l="1"/>
  <c r="B275"/>
  <c r="C275"/>
  <c r="D275"/>
  <c r="JP11" i="2"/>
  <c r="JP5"/>
  <c r="JP7" s="1"/>
  <c r="JP8"/>
  <c r="JP12"/>
  <c r="JP13" s="1"/>
  <c r="JP9"/>
  <c r="JQ4"/>
  <c r="JQ10" s="1"/>
  <c r="F277" i="9" l="1"/>
  <c r="B276"/>
  <c r="D276"/>
  <c r="C276"/>
  <c r="JQ11" i="2"/>
  <c r="JR4"/>
  <c r="JR10" s="1"/>
  <c r="JQ12"/>
  <c r="JQ13" s="1"/>
  <c r="JQ8"/>
  <c r="JQ5"/>
  <c r="JQ7" s="1"/>
  <c r="JQ9"/>
  <c r="F278" i="9" l="1"/>
  <c r="B277"/>
  <c r="D277"/>
  <c r="C277"/>
  <c r="JR8" i="2"/>
  <c r="JR9"/>
  <c r="JR5"/>
  <c r="JR7" s="1"/>
  <c r="JR11"/>
  <c r="JS4"/>
  <c r="JS10" s="1"/>
  <c r="JR12"/>
  <c r="JR13" s="1"/>
  <c r="F279" i="9" l="1"/>
  <c r="B278"/>
  <c r="D278"/>
  <c r="C278"/>
  <c r="JS5" i="2"/>
  <c r="JS7" s="1"/>
  <c r="JT4"/>
  <c r="JT10" s="1"/>
  <c r="JS8"/>
  <c r="JS11"/>
  <c r="JS9"/>
  <c r="JS12"/>
  <c r="JS13" s="1"/>
  <c r="F280" i="9" l="1"/>
  <c r="B279"/>
  <c r="C279"/>
  <c r="D279"/>
  <c r="JT11" i="2"/>
  <c r="JT5"/>
  <c r="JT7" s="1"/>
  <c r="JT9"/>
  <c r="JT12"/>
  <c r="JT13" s="1"/>
  <c r="JT8"/>
  <c r="JU4"/>
  <c r="JU10" s="1"/>
  <c r="F281" i="9" l="1"/>
  <c r="B280"/>
  <c r="D280"/>
  <c r="C280"/>
  <c r="JU11" i="2"/>
  <c r="JU12"/>
  <c r="JU13" s="1"/>
  <c r="JU8"/>
  <c r="JU5"/>
  <c r="JU7" s="1"/>
  <c r="JU9"/>
  <c r="JV4"/>
  <c r="JV10" s="1"/>
  <c r="F282" i="9" l="1"/>
  <c r="B281"/>
  <c r="D281"/>
  <c r="C281"/>
  <c r="JV8" i="2"/>
  <c r="JV9"/>
  <c r="JW4"/>
  <c r="JW10" s="1"/>
  <c r="JV11"/>
  <c r="JV5"/>
  <c r="JV7" s="1"/>
  <c r="JV12"/>
  <c r="JV13" s="1"/>
  <c r="F283" i="9" l="1"/>
  <c r="B282"/>
  <c r="C282"/>
  <c r="D282"/>
  <c r="JW5" i="2"/>
  <c r="JW7" s="1"/>
  <c r="JX4"/>
  <c r="JX10" s="1"/>
  <c r="JW8"/>
  <c r="JW11"/>
  <c r="JW9"/>
  <c r="JW12"/>
  <c r="JW13" s="1"/>
  <c r="F284" i="9" l="1"/>
  <c r="B283"/>
  <c r="D283"/>
  <c r="C283"/>
  <c r="JX11" i="2"/>
  <c r="JX5"/>
  <c r="JX7" s="1"/>
  <c r="JX8"/>
  <c r="JY4"/>
  <c r="JY10" s="1"/>
  <c r="JX9"/>
  <c r="JX12"/>
  <c r="JX13" s="1"/>
  <c r="F285" i="9" l="1"/>
  <c r="B284"/>
  <c r="D284"/>
  <c r="C284"/>
  <c r="JY11" i="2"/>
  <c r="JY12"/>
  <c r="JY13" s="1"/>
  <c r="JY8"/>
  <c r="JY5"/>
  <c r="JY7" s="1"/>
  <c r="JY9"/>
  <c r="JZ4"/>
  <c r="JZ10" s="1"/>
  <c r="F286" i="9" l="1"/>
  <c r="B285"/>
  <c r="D285"/>
  <c r="C285"/>
  <c r="JZ9" i="2"/>
  <c r="KA4"/>
  <c r="KA10" s="1"/>
  <c r="JZ8"/>
  <c r="JZ12"/>
  <c r="JZ13" s="1"/>
  <c r="JZ5"/>
  <c r="JZ7" s="1"/>
  <c r="JZ11"/>
  <c r="F287" i="9" l="1"/>
  <c r="B286"/>
  <c r="C286"/>
  <c r="D286"/>
  <c r="KA5" i="2"/>
  <c r="KA7" s="1"/>
  <c r="KA11"/>
  <c r="KA8"/>
  <c r="KA12"/>
  <c r="KA13" s="1"/>
  <c r="KA9"/>
  <c r="KB4"/>
  <c r="KB10" s="1"/>
  <c r="F288" i="9" l="1"/>
  <c r="B287"/>
  <c r="D287"/>
  <c r="C287"/>
  <c r="KB11" i="2"/>
  <c r="KC4"/>
  <c r="KC10" s="1"/>
  <c r="KB9"/>
  <c r="KB12"/>
  <c r="KB13" s="1"/>
  <c r="KB5"/>
  <c r="KB7" s="1"/>
  <c r="KB8"/>
  <c r="F289" i="9" l="1"/>
  <c r="B288"/>
  <c r="D288"/>
  <c r="C288"/>
  <c r="KC11" i="2"/>
  <c r="KC12"/>
  <c r="KC13" s="1"/>
  <c r="KC8"/>
  <c r="KC5"/>
  <c r="KC7" s="1"/>
  <c r="KC9"/>
  <c r="KD4"/>
  <c r="KD10" s="1"/>
  <c r="F290" i="9" l="1"/>
  <c r="B289"/>
  <c r="D289"/>
  <c r="C289"/>
  <c r="KD9" i="2"/>
  <c r="KD11"/>
  <c r="KD5"/>
  <c r="KD7" s="1"/>
  <c r="KD12"/>
  <c r="KD13" s="1"/>
  <c r="KE4"/>
  <c r="KE10" s="1"/>
  <c r="KD8"/>
  <c r="F291" i="9" l="1"/>
  <c r="B290"/>
  <c r="C290"/>
  <c r="D290"/>
  <c r="KE5" i="2"/>
  <c r="KE7" s="1"/>
  <c r="KF4"/>
  <c r="KF10" s="1"/>
  <c r="KE8"/>
  <c r="KE11"/>
  <c r="KE9"/>
  <c r="KE12"/>
  <c r="KE13" s="1"/>
  <c r="F292" i="9" l="1"/>
  <c r="B291"/>
  <c r="D291"/>
  <c r="C291"/>
  <c r="KF5" i="2"/>
  <c r="KF7" s="1"/>
  <c r="KF12"/>
  <c r="KF13" s="1"/>
  <c r="KF9"/>
  <c r="KF8"/>
  <c r="KG4"/>
  <c r="KG10" s="1"/>
  <c r="KF11"/>
  <c r="F293" i="9" l="1"/>
  <c r="B292"/>
  <c r="D292"/>
  <c r="C292"/>
  <c r="KG11" i="2"/>
  <c r="KH4"/>
  <c r="KH10" s="1"/>
  <c r="KG12"/>
  <c r="KG13" s="1"/>
  <c r="KG8"/>
  <c r="KG5"/>
  <c r="KG7" s="1"/>
  <c r="KG6" s="1"/>
  <c r="KG9"/>
  <c r="F294" i="9" l="1"/>
  <c r="B293"/>
  <c r="D293"/>
  <c r="C293"/>
  <c r="KH8" i="2"/>
  <c r="KH5"/>
  <c r="KH7" s="1"/>
  <c r="KH9"/>
  <c r="KH11"/>
  <c r="KI4"/>
  <c r="KI10" s="1"/>
  <c r="KH12"/>
  <c r="KH13" s="1"/>
  <c r="F295" i="9" l="1"/>
  <c r="B294"/>
  <c r="D294"/>
  <c r="C294"/>
  <c r="KI5" i="2"/>
  <c r="KI7" s="1"/>
  <c r="KJ4"/>
  <c r="KJ10" s="1"/>
  <c r="KI8"/>
  <c r="KI11"/>
  <c r="KI9"/>
  <c r="KI12"/>
  <c r="KI13" s="1"/>
  <c r="F296" i="9" l="1"/>
  <c r="B295"/>
  <c r="D295"/>
  <c r="C295"/>
  <c r="KJ11" i="2"/>
  <c r="KK4"/>
  <c r="KK10" s="1"/>
  <c r="KJ12"/>
  <c r="KJ13" s="1"/>
  <c r="KJ8"/>
  <c r="KJ5"/>
  <c r="KJ7" s="1"/>
  <c r="KJ9"/>
  <c r="F297" i="9" l="1"/>
  <c r="B296"/>
  <c r="D296"/>
  <c r="C296"/>
  <c r="KK11" i="2"/>
  <c r="KK12"/>
  <c r="KK13" s="1"/>
  <c r="KK8"/>
  <c r="KK5"/>
  <c r="KK7" s="1"/>
  <c r="KK9"/>
  <c r="KL4"/>
  <c r="KL10" s="1"/>
  <c r="F298" i="9" l="1"/>
  <c r="B297"/>
  <c r="D297"/>
  <c r="C297"/>
  <c r="KL8" i="2"/>
  <c r="KL9"/>
  <c r="KL11"/>
  <c r="KL5"/>
  <c r="KL7" s="1"/>
  <c r="KL12"/>
  <c r="KL13" s="1"/>
  <c r="KM4"/>
  <c r="KM10" s="1"/>
  <c r="F299" i="9" l="1"/>
  <c r="B298"/>
  <c r="D298"/>
  <c r="C298"/>
  <c r="KM5" i="2"/>
  <c r="KM7" s="1"/>
  <c r="KN4"/>
  <c r="KN10" s="1"/>
  <c r="KM11"/>
  <c r="KM8"/>
  <c r="KM12"/>
  <c r="KM13" s="1"/>
  <c r="KM9"/>
  <c r="F300" i="9" l="1"/>
  <c r="B299"/>
  <c r="C299"/>
  <c r="D299"/>
  <c r="KN11" i="2"/>
  <c r="KN5"/>
  <c r="KN7" s="1"/>
  <c r="KN8"/>
  <c r="KN12"/>
  <c r="KN13" s="1"/>
  <c r="KO4"/>
  <c r="KO10" s="1"/>
  <c r="KN9"/>
  <c r="F301" i="9" l="1"/>
  <c r="B300"/>
  <c r="D300"/>
  <c r="C300"/>
  <c r="KO11" i="2"/>
  <c r="KO12"/>
  <c r="KO13" s="1"/>
  <c r="KO8"/>
  <c r="KO5"/>
  <c r="KO7" s="1"/>
  <c r="KO9"/>
  <c r="KP4"/>
  <c r="KP10" s="1"/>
  <c r="F302" i="9" l="1"/>
  <c r="B301"/>
  <c r="C301"/>
  <c r="D301"/>
  <c r="KP9" i="2"/>
  <c r="KP12"/>
  <c r="KP13" s="1"/>
  <c r="KP5"/>
  <c r="KP7" s="1"/>
  <c r="KP11"/>
  <c r="KQ4"/>
  <c r="KQ10" s="1"/>
  <c r="KP8"/>
  <c r="F303" i="9" l="1"/>
  <c r="B302"/>
  <c r="D302"/>
  <c r="C302"/>
  <c r="KQ5" i="2"/>
  <c r="KQ7" s="1"/>
  <c r="KR4"/>
  <c r="KR10" s="1"/>
  <c r="KQ8"/>
  <c r="KQ11"/>
  <c r="KQ9"/>
  <c r="KQ12"/>
  <c r="KQ13" s="1"/>
  <c r="F304" i="9" l="1"/>
  <c r="B303"/>
  <c r="C303"/>
  <c r="D303"/>
  <c r="KR11" i="2"/>
  <c r="KR12"/>
  <c r="KR13" s="1"/>
  <c r="KR8"/>
  <c r="KS4"/>
  <c r="KS10" s="1"/>
  <c r="KR5"/>
  <c r="KR7" s="1"/>
  <c r="KR9"/>
  <c r="F305" i="9" l="1"/>
  <c r="B304"/>
  <c r="D304"/>
  <c r="C304"/>
  <c r="KS11" i="2"/>
  <c r="KS12"/>
  <c r="KS13" s="1"/>
  <c r="KS8"/>
  <c r="KS5"/>
  <c r="KS7" s="1"/>
  <c r="KS9"/>
  <c r="KT4"/>
  <c r="KT10" s="1"/>
  <c r="F306" i="9" l="1"/>
  <c r="B305"/>
  <c r="C305"/>
  <c r="D305"/>
  <c r="KT9" i="2"/>
  <c r="KT11"/>
  <c r="KT5"/>
  <c r="KT7" s="1"/>
  <c r="KT12"/>
  <c r="KT13" s="1"/>
  <c r="KU4"/>
  <c r="KU10" s="1"/>
  <c r="KT8"/>
  <c r="F307" i="9" l="1"/>
  <c r="B306"/>
  <c r="D306"/>
  <c r="C306"/>
  <c r="KU5" i="2"/>
  <c r="KU7" s="1"/>
  <c r="KV4"/>
  <c r="KV10" s="1"/>
  <c r="KU8"/>
  <c r="KU11"/>
  <c r="KU9"/>
  <c r="KU12"/>
  <c r="KU13" s="1"/>
  <c r="F308" i="9" l="1"/>
  <c r="B307"/>
  <c r="C307"/>
  <c r="D307"/>
  <c r="KV11" i="2"/>
  <c r="KV12"/>
  <c r="KV13" s="1"/>
  <c r="KV9"/>
  <c r="KW4"/>
  <c r="KW10" s="1"/>
  <c r="KV5"/>
  <c r="KV7" s="1"/>
  <c r="KV8"/>
  <c r="F309" i="9" l="1"/>
  <c r="B308"/>
  <c r="D308"/>
  <c r="C308"/>
  <c r="KW11" i="2"/>
  <c r="KW12"/>
  <c r="KW13" s="1"/>
  <c r="KW8"/>
  <c r="KW5"/>
  <c r="KW7" s="1"/>
  <c r="KW9"/>
  <c r="KX4"/>
  <c r="KX10" s="1"/>
  <c r="F310" i="9" l="1"/>
  <c r="B309"/>
  <c r="C309"/>
  <c r="D309"/>
  <c r="KX8" i="2"/>
  <c r="KY4"/>
  <c r="KY10" s="1"/>
  <c r="KX12"/>
  <c r="KX13" s="1"/>
  <c r="KX9"/>
  <c r="KX5"/>
  <c r="KX7" s="1"/>
  <c r="KX11"/>
  <c r="F311" i="9" l="1"/>
  <c r="B310"/>
  <c r="D310"/>
  <c r="C310"/>
  <c r="KY5" i="2"/>
  <c r="KY7" s="1"/>
  <c r="KZ4"/>
  <c r="KZ10" s="1"/>
  <c r="KY8"/>
  <c r="KY11"/>
  <c r="KY9"/>
  <c r="KY12"/>
  <c r="KY13" s="1"/>
  <c r="F312" i="9" l="1"/>
  <c r="B311"/>
  <c r="D311"/>
  <c r="C311"/>
  <c r="KZ11" i="2"/>
  <c r="KZ12"/>
  <c r="KZ13" s="1"/>
  <c r="KZ8"/>
  <c r="KZ5"/>
  <c r="KZ7" s="1"/>
  <c r="KZ9"/>
  <c r="LA4"/>
  <c r="LA10" s="1"/>
  <c r="F313" i="9" l="1"/>
  <c r="B312"/>
  <c r="D312"/>
  <c r="C312"/>
  <c r="LA11" i="2"/>
  <c r="LA12"/>
  <c r="LA13" s="1"/>
  <c r="LA8"/>
  <c r="LA5"/>
  <c r="LA7" s="1"/>
  <c r="LA9"/>
  <c r="LB4"/>
  <c r="LB10" s="1"/>
  <c r="F314" i="9" l="1"/>
  <c r="B313"/>
  <c r="C313"/>
  <c r="D313"/>
  <c r="LB8" i="2"/>
  <c r="LB9"/>
  <c r="LC4"/>
  <c r="LC10" s="1"/>
  <c r="LB11"/>
  <c r="LB5"/>
  <c r="LB7" s="1"/>
  <c r="LB12"/>
  <c r="LB13" s="1"/>
  <c r="F315" i="9" l="1"/>
  <c r="B315" s="1"/>
  <c r="B314"/>
  <c r="D314"/>
  <c r="C314"/>
  <c r="LC5" i="2"/>
  <c r="LC7" s="1"/>
  <c r="LD4"/>
  <c r="LD10" s="1"/>
  <c r="LC8"/>
  <c r="LC11"/>
  <c r="LC9"/>
  <c r="LC12"/>
  <c r="LC13" s="1"/>
  <c r="F316" i="9" l="1"/>
  <c r="C315"/>
  <c r="D315"/>
  <c r="LE4" i="2"/>
  <c r="LE10" s="1"/>
  <c r="LD5"/>
  <c r="LD7" s="1"/>
  <c r="LD9"/>
  <c r="LD12"/>
  <c r="LD13" s="1"/>
  <c r="LD11"/>
  <c r="LD8"/>
  <c r="F317" i="9" l="1"/>
  <c r="B316"/>
  <c r="D316"/>
  <c r="C316"/>
  <c r="LE11" i="2"/>
  <c r="LE12"/>
  <c r="LE13" s="1"/>
  <c r="LE8"/>
  <c r="LE5"/>
  <c r="LE7" s="1"/>
  <c r="LE9"/>
  <c r="LF4"/>
  <c r="LF10" s="1"/>
  <c r="F318" i="9" l="1"/>
  <c r="B317"/>
  <c r="C317"/>
  <c r="D317"/>
  <c r="LF9" i="2"/>
  <c r="LF5"/>
  <c r="LF7" s="1"/>
  <c r="LF11"/>
  <c r="LF12"/>
  <c r="LF13" s="1"/>
  <c r="LG4"/>
  <c r="LG10" s="1"/>
  <c r="LF8"/>
  <c r="F319" i="9" l="1"/>
  <c r="B318"/>
  <c r="D318"/>
  <c r="C318"/>
  <c r="LG5" i="2"/>
  <c r="LG7" s="1"/>
  <c r="LH4"/>
  <c r="LH10" s="1"/>
  <c r="LG11"/>
  <c r="LG8"/>
  <c r="LG12"/>
  <c r="LG13" s="1"/>
  <c r="LG9"/>
  <c r="F320" i="9" l="1"/>
  <c r="B319"/>
  <c r="C319"/>
  <c r="D319"/>
  <c r="LH11" i="2"/>
  <c r="LH12"/>
  <c r="LH13" s="1"/>
  <c r="LH5"/>
  <c r="LH7" s="1"/>
  <c r="LH8"/>
  <c r="LI4"/>
  <c r="LI10" s="1"/>
  <c r="LH9"/>
  <c r="F321" i="9" l="1"/>
  <c r="B320"/>
  <c r="D320"/>
  <c r="C320"/>
  <c r="LI11" i="2"/>
  <c r="LJ4"/>
  <c r="LJ10" s="1"/>
  <c r="LI12"/>
  <c r="LI13" s="1"/>
  <c r="LI8"/>
  <c r="LI5"/>
  <c r="LI7" s="1"/>
  <c r="LI9"/>
  <c r="F322" i="9" l="1"/>
  <c r="B321"/>
  <c r="C321"/>
  <c r="D321"/>
  <c r="LJ9" i="2"/>
  <c r="LJ12"/>
  <c r="LJ13" s="1"/>
  <c r="LK4"/>
  <c r="LK10" s="1"/>
  <c r="LJ11"/>
  <c r="LJ5"/>
  <c r="LJ7" s="1"/>
  <c r="LJ8"/>
  <c r="F323" i="9" l="1"/>
  <c r="B322"/>
  <c r="D322"/>
  <c r="C322"/>
  <c r="LK5" i="2"/>
  <c r="LK7" s="1"/>
  <c r="LL4"/>
  <c r="LL10" s="1"/>
  <c r="LK8"/>
  <c r="LK11"/>
  <c r="LK9"/>
  <c r="LK12"/>
  <c r="LK13" s="1"/>
  <c r="F324" i="9" l="1"/>
  <c r="B323"/>
  <c r="C323"/>
  <c r="D323"/>
  <c r="LL5" i="2"/>
  <c r="LL7" s="1"/>
  <c r="LL6" s="1"/>
  <c r="LM4"/>
  <c r="LM10" s="1"/>
  <c r="LL11"/>
  <c r="LL8"/>
  <c r="LL12"/>
  <c r="LL13" s="1"/>
  <c r="LL9"/>
  <c r="F325" i="9" l="1"/>
  <c r="B324"/>
  <c r="D324"/>
  <c r="C324"/>
  <c r="LM11" i="2"/>
  <c r="LN4"/>
  <c r="LN10" s="1"/>
  <c r="LM12"/>
  <c r="LM13" s="1"/>
  <c r="LM8"/>
  <c r="LM5"/>
  <c r="LM7" s="1"/>
  <c r="LM9"/>
  <c r="F326" i="9" l="1"/>
  <c r="B325"/>
  <c r="C325"/>
  <c r="D325"/>
  <c r="LN8" i="2"/>
  <c r="LN9"/>
  <c r="LN11"/>
  <c r="LN5"/>
  <c r="LN7" s="1"/>
  <c r="LO4"/>
  <c r="LO10" s="1"/>
  <c r="LN12"/>
  <c r="LN13" s="1"/>
  <c r="F327" i="9" l="1"/>
  <c r="B326"/>
  <c r="D326"/>
  <c r="C326"/>
  <c r="LO5" i="2"/>
  <c r="LO7" s="1"/>
  <c r="LP4"/>
  <c r="LP10" s="1"/>
  <c r="LO8"/>
  <c r="LO11"/>
  <c r="LO9"/>
  <c r="LO12"/>
  <c r="LO13" s="1"/>
  <c r="F328" i="9" l="1"/>
  <c r="B327"/>
  <c r="D327"/>
  <c r="C327"/>
  <c r="LP11" i="2"/>
  <c r="LP12"/>
  <c r="LP13" s="1"/>
  <c r="LP8"/>
  <c r="LP5"/>
  <c r="LP7" s="1"/>
  <c r="LP9"/>
  <c r="LQ4"/>
  <c r="LQ10" s="1"/>
  <c r="F329" i="9" l="1"/>
  <c r="B328"/>
  <c r="D328"/>
  <c r="C328"/>
  <c r="LQ11" i="2"/>
  <c r="LQ12"/>
  <c r="LQ13" s="1"/>
  <c r="LQ8"/>
  <c r="LQ5"/>
  <c r="LQ7" s="1"/>
  <c r="LQ9"/>
  <c r="LR4"/>
  <c r="LR10" s="1"/>
  <c r="F330" i="9" l="1"/>
  <c r="B329"/>
  <c r="C329"/>
  <c r="D329"/>
  <c r="LR8" i="2"/>
  <c r="LR9"/>
  <c r="LS4"/>
  <c r="LS10" s="1"/>
  <c r="LR12"/>
  <c r="LR13" s="1"/>
  <c r="LR5"/>
  <c r="LR7" s="1"/>
  <c r="LR11"/>
  <c r="F331" i="9" l="1"/>
  <c r="B330"/>
  <c r="D330"/>
  <c r="C330"/>
  <c r="LS5" i="2"/>
  <c r="LS7" s="1"/>
  <c r="LT4"/>
  <c r="LT10" s="1"/>
  <c r="LS11"/>
  <c r="LS8"/>
  <c r="LS12"/>
  <c r="LS13" s="1"/>
  <c r="LS9"/>
  <c r="F332" i="9" l="1"/>
  <c r="B331"/>
  <c r="C331"/>
  <c r="D331"/>
  <c r="LU4" i="2"/>
  <c r="LU10" s="1"/>
  <c r="LT11"/>
  <c r="LT8"/>
  <c r="LT5"/>
  <c r="LT7" s="1"/>
  <c r="LT9"/>
  <c r="LT12"/>
  <c r="LT13" s="1"/>
  <c r="F333" i="9" l="1"/>
  <c r="B332"/>
  <c r="D332"/>
  <c r="C332"/>
  <c r="LU11" i="2"/>
  <c r="LU12"/>
  <c r="LU13" s="1"/>
  <c r="LU8"/>
  <c r="LU5"/>
  <c r="LU7" s="1"/>
  <c r="LU9"/>
  <c r="LV4"/>
  <c r="LV10" s="1"/>
  <c r="F334" i="9" l="1"/>
  <c r="B333"/>
  <c r="C333"/>
  <c r="D333"/>
  <c r="LV9" i="2"/>
  <c r="LV5"/>
  <c r="LV7" s="1"/>
  <c r="LV11"/>
  <c r="LW4"/>
  <c r="LW10" s="1"/>
  <c r="LV8"/>
  <c r="LV12"/>
  <c r="LV13" s="1"/>
  <c r="F335" i="9" l="1"/>
  <c r="B334"/>
  <c r="D334"/>
  <c r="C334"/>
  <c r="LW5" i="2"/>
  <c r="LW7" s="1"/>
  <c r="LX4"/>
  <c r="LX10" s="1"/>
  <c r="LW8"/>
  <c r="LW11"/>
  <c r="LW9"/>
  <c r="LW12"/>
  <c r="LW13" s="1"/>
  <c r="F336" i="9" l="1"/>
  <c r="B335"/>
  <c r="C335"/>
  <c r="D335"/>
  <c r="LX11" i="2"/>
  <c r="LX5"/>
  <c r="LX7" s="1"/>
  <c r="LX9"/>
  <c r="LY4"/>
  <c r="LY10" s="1"/>
  <c r="LX12"/>
  <c r="LX13" s="1"/>
  <c r="LX8"/>
  <c r="F337" i="9" l="1"/>
  <c r="B336"/>
  <c r="D336"/>
  <c r="C336"/>
  <c r="LY11" i="2"/>
  <c r="LY12"/>
  <c r="LY13" s="1"/>
  <c r="LY8"/>
  <c r="LY5"/>
  <c r="LY7" s="1"/>
  <c r="LY9"/>
  <c r="LZ4"/>
  <c r="LZ10" s="1"/>
  <c r="F338" i="9" l="1"/>
  <c r="B337"/>
  <c r="C337"/>
  <c r="D337"/>
  <c r="LZ9" i="2"/>
  <c r="LZ11"/>
  <c r="LZ5"/>
  <c r="LZ7" s="1"/>
  <c r="LZ12"/>
  <c r="LZ13" s="1"/>
  <c r="MA4"/>
  <c r="MA10" s="1"/>
  <c r="LZ8"/>
  <c r="F339" i="9" l="1"/>
  <c r="B338"/>
  <c r="D338"/>
  <c r="C338"/>
  <c r="MA5" i="2"/>
  <c r="MA7" s="1"/>
  <c r="MA11"/>
  <c r="MA9"/>
  <c r="MA12"/>
  <c r="MA13" s="1"/>
  <c r="MB4"/>
  <c r="MB10" s="1"/>
  <c r="MA8"/>
  <c r="F340" i="9" l="1"/>
  <c r="B339"/>
  <c r="C339"/>
  <c r="D339"/>
  <c r="MB11" i="2"/>
  <c r="MB5"/>
  <c r="MB7" s="1"/>
  <c r="MB8"/>
  <c r="MB12"/>
  <c r="MB13" s="1"/>
  <c r="MB9"/>
  <c r="MC4"/>
  <c r="MC10" s="1"/>
  <c r="F341" i="9" l="1"/>
  <c r="B340"/>
  <c r="D340"/>
  <c r="C340"/>
  <c r="MC11" i="2"/>
  <c r="MD4"/>
  <c r="MD10" s="1"/>
  <c r="MC12"/>
  <c r="MC13" s="1"/>
  <c r="MC8"/>
  <c r="MC5"/>
  <c r="MC7" s="1"/>
  <c r="MC9"/>
  <c r="F342" i="9" l="1"/>
  <c r="B341"/>
  <c r="C341"/>
  <c r="D341"/>
  <c r="MD8" i="2"/>
  <c r="MD5"/>
  <c r="MD7" s="1"/>
  <c r="MD11"/>
  <c r="ME4"/>
  <c r="ME10" s="1"/>
  <c r="MD12"/>
  <c r="MD13" s="1"/>
  <c r="MD9"/>
  <c r="F343" i="9" l="1"/>
  <c r="B342"/>
  <c r="D342"/>
  <c r="C342"/>
  <c r="ME5" i="2"/>
  <c r="ME7" s="1"/>
  <c r="MF4"/>
  <c r="MF10" s="1"/>
  <c r="ME8"/>
  <c r="ME11"/>
  <c r="ME9"/>
  <c r="ME12"/>
  <c r="ME13" s="1"/>
  <c r="F344" i="9" l="1"/>
  <c r="B343"/>
  <c r="D343"/>
  <c r="C343"/>
  <c r="MF11" i="2"/>
  <c r="MF12"/>
  <c r="MF13" s="1"/>
  <c r="MF8"/>
  <c r="MF5"/>
  <c r="MF7" s="1"/>
  <c r="MF9"/>
  <c r="MG4"/>
  <c r="MG10" s="1"/>
  <c r="F345" i="9" l="1"/>
  <c r="B344"/>
  <c r="D344"/>
  <c r="C344"/>
  <c r="MG11" i="2"/>
  <c r="MG12"/>
  <c r="MG13" s="1"/>
  <c r="MG8"/>
  <c r="MG5"/>
  <c r="MG7" s="1"/>
  <c r="MG9"/>
  <c r="MH4"/>
  <c r="MH10" s="1"/>
  <c r="F346" i="9" l="1"/>
  <c r="B345"/>
  <c r="D345"/>
  <c r="C345"/>
  <c r="MH8" i="2"/>
  <c r="MH9"/>
  <c r="MI4"/>
  <c r="MI10" s="1"/>
  <c r="MH11"/>
  <c r="MH5"/>
  <c r="MH7" s="1"/>
  <c r="MH12"/>
  <c r="MH13" s="1"/>
  <c r="F347" i="9" l="1"/>
  <c r="B346"/>
  <c r="C346"/>
  <c r="D346"/>
  <c r="MI5" i="2"/>
  <c r="MI7" s="1"/>
  <c r="MI12"/>
  <c r="MI13" s="1"/>
  <c r="MJ4"/>
  <c r="MJ10" s="1"/>
  <c r="MI8"/>
  <c r="MI11"/>
  <c r="MI9"/>
  <c r="F348" i="9" l="1"/>
  <c r="B347"/>
  <c r="C347"/>
  <c r="D347"/>
  <c r="MK4" i="2"/>
  <c r="MK10" s="1"/>
  <c r="MJ12"/>
  <c r="MJ13" s="1"/>
  <c r="MJ11"/>
  <c r="MJ8"/>
  <c r="MJ5"/>
  <c r="MJ7" s="1"/>
  <c r="MJ9"/>
  <c r="F349" i="9" l="1"/>
  <c r="B348"/>
  <c r="C348"/>
  <c r="D348"/>
  <c r="MK11" i="2"/>
  <c r="MK12"/>
  <c r="MK13" s="1"/>
  <c r="MK8"/>
  <c r="MK5"/>
  <c r="MK7" s="1"/>
  <c r="MK9"/>
  <c r="ML4"/>
  <c r="ML10" s="1"/>
  <c r="F350" i="9" l="1"/>
  <c r="B349"/>
  <c r="C349"/>
  <c r="D349"/>
  <c r="ML9" i="2"/>
  <c r="ML12"/>
  <c r="ML13" s="1"/>
  <c r="ML5"/>
  <c r="ML7" s="1"/>
  <c r="ML11"/>
  <c r="MM4"/>
  <c r="MM10" s="1"/>
  <c r="ML8"/>
  <c r="F351" i="9" l="1"/>
  <c r="D351" s="1"/>
  <c r="B350"/>
  <c r="C350"/>
  <c r="D350"/>
  <c r="MM5" i="2"/>
  <c r="MM7" s="1"/>
  <c r="MN4"/>
  <c r="MN10" s="1"/>
  <c r="MM11"/>
  <c r="MM8"/>
  <c r="MM12"/>
  <c r="MM13" s="1"/>
  <c r="MM9"/>
  <c r="F352" i="9" l="1"/>
  <c r="B351"/>
  <c r="C351"/>
  <c r="MN12" i="2"/>
  <c r="MN13" s="1"/>
  <c r="MN5"/>
  <c r="MN7" s="1"/>
  <c r="MN8"/>
  <c r="MO4"/>
  <c r="MO10" s="1"/>
  <c r="MN9"/>
  <c r="MN11"/>
  <c r="F353" i="9" l="1"/>
  <c r="B352"/>
  <c r="C352"/>
  <c r="D352"/>
  <c r="MO11" i="2"/>
  <c r="MO12"/>
  <c r="MO13" s="1"/>
  <c r="MO8"/>
  <c r="MO5"/>
  <c r="MO7" s="1"/>
  <c r="MO9"/>
  <c r="MP4"/>
  <c r="MP10" s="1"/>
  <c r="F354" i="9" l="1"/>
  <c r="B353"/>
  <c r="C353"/>
  <c r="D353"/>
  <c r="MP9" i="2"/>
  <c r="MP11"/>
  <c r="MP5"/>
  <c r="MP7" s="1"/>
  <c r="MP6" s="1"/>
  <c r="MP12"/>
  <c r="MP13" s="1"/>
  <c r="MQ4"/>
  <c r="MQ10" s="1"/>
  <c r="MP8"/>
  <c r="F355" i="9" l="1"/>
  <c r="B354"/>
  <c r="D354"/>
  <c r="C354"/>
  <c r="MQ5" i="2"/>
  <c r="MQ7" s="1"/>
  <c r="MR4"/>
  <c r="MR10" s="1"/>
  <c r="MQ8"/>
  <c r="MQ11"/>
  <c r="MQ9"/>
  <c r="MQ12"/>
  <c r="MQ13" s="1"/>
  <c r="F356" i="9" l="1"/>
  <c r="B355"/>
  <c r="C355"/>
  <c r="D355"/>
  <c r="MR5" i="2"/>
  <c r="MR7" s="1"/>
  <c r="MR12"/>
  <c r="MR13" s="1"/>
  <c r="MR9"/>
  <c r="MR8"/>
  <c r="MS4"/>
  <c r="MS10" s="1"/>
  <c r="MR11"/>
  <c r="F357" i="9" l="1"/>
  <c r="B356"/>
  <c r="D356"/>
  <c r="C356"/>
  <c r="MS11" i="2"/>
  <c r="MS12"/>
  <c r="MS13" s="1"/>
  <c r="MS8"/>
  <c r="MS5"/>
  <c r="MS7" s="1"/>
  <c r="MS9"/>
  <c r="MT4"/>
  <c r="MT10" s="1"/>
  <c r="F358" i="9" l="1"/>
  <c r="B357"/>
  <c r="C357"/>
  <c r="D357"/>
  <c r="MT8" i="2"/>
  <c r="MT9"/>
  <c r="MT11"/>
  <c r="MT5"/>
  <c r="MT7" s="1"/>
  <c r="MU4"/>
  <c r="MU10" s="1"/>
  <c r="MT12"/>
  <c r="MT13" s="1"/>
  <c r="F359" i="9" l="1"/>
  <c r="B358"/>
  <c r="D358"/>
  <c r="C358"/>
  <c r="MV4" i="2"/>
  <c r="MV10" s="1"/>
  <c r="MU8"/>
  <c r="MU11"/>
  <c r="MU9"/>
  <c r="MU12"/>
  <c r="MU13" s="1"/>
  <c r="MU5"/>
  <c r="MU7" s="1"/>
  <c r="F360" i="9" l="1"/>
  <c r="B359"/>
  <c r="C359"/>
  <c r="D359"/>
  <c r="MV11" i="2"/>
  <c r="MV5"/>
  <c r="MV7" s="1"/>
  <c r="MV9"/>
  <c r="MV12"/>
  <c r="MV13" s="1"/>
  <c r="MV8"/>
  <c r="MW4"/>
  <c r="MW10" s="1"/>
  <c r="F361" i="9" l="1"/>
  <c r="B360"/>
  <c r="D360"/>
  <c r="C360"/>
  <c r="MW11" i="2"/>
  <c r="MW12"/>
  <c r="MW13" s="1"/>
  <c r="MW8"/>
  <c r="MW5"/>
  <c r="MW7" s="1"/>
  <c r="MW9"/>
  <c r="MX4"/>
  <c r="MX10" s="1"/>
  <c r="F362" i="9" l="1"/>
  <c r="B361"/>
  <c r="C361"/>
  <c r="D361"/>
  <c r="MX9" i="2"/>
  <c r="MY4"/>
  <c r="MY10" s="1"/>
  <c r="MX11"/>
  <c r="MX5"/>
  <c r="MX7" s="1"/>
  <c r="MX12"/>
  <c r="MX13" s="1"/>
  <c r="MX8"/>
  <c r="F363" i="9" l="1"/>
  <c r="D363" s="1"/>
  <c r="B362"/>
  <c r="D362"/>
  <c r="C362"/>
  <c r="MZ4" i="2"/>
  <c r="MZ10" s="1"/>
  <c r="MY12"/>
  <c r="MY13" s="1"/>
  <c r="MY5"/>
  <c r="MY7" s="1"/>
  <c r="MY8"/>
  <c r="MY11"/>
  <c r="MY9"/>
  <c r="F364" i="9" l="1"/>
  <c r="B363"/>
  <c r="C363"/>
  <c r="MZ12" i="2"/>
  <c r="MZ13" s="1"/>
  <c r="MZ5"/>
  <c r="MZ7" s="1"/>
  <c r="NA4"/>
  <c r="NA10" s="1"/>
  <c r="MZ8"/>
  <c r="MZ11"/>
  <c r="MZ9"/>
  <c r="F365" i="9" l="1"/>
  <c r="B364"/>
  <c r="D364"/>
  <c r="C364"/>
  <c r="NA11" i="2"/>
  <c r="NA12"/>
  <c r="NA13" s="1"/>
  <c r="NA8"/>
  <c r="NA5"/>
  <c r="NA7" s="1"/>
  <c r="NA9"/>
  <c r="NB4"/>
  <c r="NB10" s="1"/>
  <c r="F366" i="9" l="1"/>
  <c r="B365"/>
  <c r="C365"/>
  <c r="D365"/>
  <c r="NB8" i="2"/>
  <c r="NB9"/>
  <c r="NB5"/>
  <c r="NB7" s="1"/>
  <c r="NB12"/>
  <c r="NB13" s="1"/>
  <c r="NC4"/>
  <c r="NC10" s="1"/>
  <c r="NB11"/>
  <c r="F367" i="9" l="1"/>
  <c r="B366"/>
  <c r="D366"/>
  <c r="C366"/>
  <c r="NC11" i="2"/>
  <c r="NC9"/>
  <c r="NC8"/>
  <c r="NC12"/>
  <c r="NC13" s="1"/>
  <c r="NC5"/>
  <c r="NC7" s="1"/>
  <c r="ND4"/>
  <c r="ND10" s="1"/>
  <c r="F368" i="9" l="1"/>
  <c r="F369" s="1"/>
  <c r="F370" s="1"/>
  <c r="B367"/>
  <c r="C367"/>
  <c r="D367"/>
  <c r="NE4" i="2"/>
  <c r="NE10" s="1"/>
  <c r="ND5"/>
  <c r="ND7" s="1"/>
  <c r="ND9"/>
  <c r="ND11"/>
  <c r="ND12"/>
  <c r="ND13" s="1"/>
  <c r="ND8"/>
  <c r="D369" i="9" l="1"/>
  <c r="B369"/>
  <c r="C369"/>
  <c r="B368"/>
  <c r="C368"/>
  <c r="D368"/>
  <c r="NF4" i="2"/>
  <c r="NF10" s="1"/>
  <c r="NE11"/>
  <c r="NE12"/>
  <c r="NE13" s="1"/>
  <c r="NE8"/>
  <c r="NE5"/>
  <c r="NE7" s="1"/>
  <c r="NE9"/>
  <c r="B370" i="9" l="1"/>
  <c r="C370"/>
  <c r="D370"/>
  <c r="NF12" i="2"/>
  <c r="NF13" s="1"/>
  <c r="NF8"/>
  <c r="NF5"/>
  <c r="NF7" s="1"/>
  <c r="NF9"/>
  <c r="NF11"/>
  <c r="NG4"/>
  <c r="NG10" s="1"/>
  <c r="NH4" l="1"/>
  <c r="NH10" s="1"/>
  <c r="NG12"/>
  <c r="NG13" s="1"/>
  <c r="NG9"/>
  <c r="NG5"/>
  <c r="NG11"/>
  <c r="NG8"/>
  <c r="NG7" l="1"/>
  <c r="W26" i="7"/>
  <c r="Q14"/>
  <c r="O11"/>
  <c r="L11"/>
  <c r="Q12"/>
  <c r="N37"/>
  <c r="P41"/>
  <c r="O27"/>
  <c r="N13"/>
  <c r="L43"/>
  <c r="P18"/>
  <c r="N54"/>
  <c r="P17"/>
  <c r="N53"/>
  <c r="M39"/>
  <c r="Q8"/>
  <c r="O44"/>
  <c r="N30"/>
  <c r="M16"/>
  <c r="L47"/>
  <c r="Q20"/>
  <c r="R34"/>
  <c r="S48"/>
  <c r="Q43"/>
  <c r="S7"/>
  <c r="T21"/>
  <c r="U34"/>
  <c r="W10"/>
  <c r="M22"/>
  <c r="N36"/>
  <c r="O50"/>
  <c r="L7"/>
  <c r="M45"/>
  <c r="O9"/>
  <c r="P23"/>
  <c r="W39"/>
  <c r="V25"/>
  <c r="U11"/>
  <c r="W16"/>
  <c r="U52"/>
  <c r="T38"/>
  <c r="S25"/>
  <c r="R11"/>
  <c r="T16"/>
  <c r="R52"/>
  <c r="Q38"/>
  <c r="W9"/>
  <c r="U45"/>
  <c r="W50"/>
  <c r="M10"/>
  <c r="N24"/>
  <c r="O38"/>
  <c r="P52"/>
  <c r="M33"/>
  <c r="N47"/>
  <c r="P11"/>
  <c r="W43"/>
  <c r="V29"/>
  <c r="U15"/>
  <c r="W20"/>
  <c r="V6"/>
  <c r="T42"/>
  <c r="S29"/>
  <c r="R15"/>
  <c r="T20"/>
  <c r="S6"/>
  <c r="Q42"/>
  <c r="W13"/>
  <c r="U49"/>
  <c r="W54"/>
  <c r="V40"/>
  <c r="P13"/>
  <c r="N49"/>
  <c r="M35"/>
  <c r="P54"/>
  <c r="O40"/>
  <c r="N26"/>
  <c r="M12"/>
  <c r="L41"/>
  <c r="Q24"/>
  <c r="R38"/>
  <c r="S52"/>
  <c r="Q47"/>
  <c r="S11"/>
  <c r="T25"/>
  <c r="U38"/>
  <c r="W18"/>
  <c r="O43"/>
  <c r="M15"/>
  <c r="O20"/>
  <c r="O19"/>
  <c r="L27"/>
  <c r="P10"/>
  <c r="N46"/>
  <c r="M32"/>
  <c r="L18"/>
  <c r="L45"/>
  <c r="R18"/>
  <c r="S32"/>
  <c r="Q27"/>
  <c r="R41"/>
  <c r="S55"/>
  <c r="U18"/>
  <c r="V32"/>
  <c r="M6"/>
  <c r="N20"/>
  <c r="O34"/>
  <c r="P48"/>
  <c r="M29"/>
  <c r="N43"/>
  <c r="P7"/>
  <c r="W55"/>
  <c r="V41"/>
  <c r="U27"/>
  <c r="W32"/>
  <c r="V18"/>
  <c r="T54"/>
  <c r="S41"/>
  <c r="R27"/>
  <c r="T32"/>
  <c r="S18"/>
  <c r="Q54"/>
  <c r="W25"/>
  <c r="V11"/>
  <c r="T47"/>
  <c r="L36"/>
  <c r="N8"/>
  <c r="O22"/>
  <c r="P36"/>
  <c r="M17"/>
  <c r="N31"/>
  <c r="O45"/>
  <c r="Q9"/>
  <c r="V45"/>
  <c r="U31"/>
  <c r="W36"/>
  <c r="V22"/>
  <c r="U8"/>
  <c r="S45"/>
  <c r="R31"/>
  <c r="Q17"/>
  <c r="S22"/>
  <c r="R8"/>
  <c r="W29"/>
  <c r="V15"/>
  <c r="T51"/>
  <c r="W6"/>
  <c r="P29"/>
  <c r="O15"/>
  <c r="M51"/>
  <c r="L19"/>
  <c r="P6"/>
  <c r="N42"/>
  <c r="M28"/>
  <c r="L14"/>
  <c r="L29"/>
  <c r="R22"/>
  <c r="S36"/>
  <c r="Q31"/>
  <c r="R45"/>
  <c r="T9"/>
  <c r="U22"/>
  <c r="V36"/>
  <c r="T40"/>
  <c r="P25"/>
  <c r="M47"/>
  <c r="O52"/>
  <c r="O51"/>
  <c r="M23"/>
  <c r="P9"/>
  <c r="N45"/>
  <c r="M31"/>
  <c r="P50"/>
  <c r="O36"/>
  <c r="P49"/>
  <c r="O35"/>
  <c r="N21"/>
  <c r="M7"/>
  <c r="P26"/>
  <c r="O12"/>
  <c r="M48"/>
  <c r="L34"/>
  <c r="L32"/>
  <c r="Q52"/>
  <c r="S16"/>
  <c r="T30"/>
  <c r="R25"/>
  <c r="S39"/>
  <c r="T52"/>
  <c r="V16"/>
  <c r="L28"/>
  <c r="M54"/>
  <c r="O18"/>
  <c r="P32"/>
  <c r="M13"/>
  <c r="N27"/>
  <c r="O41"/>
  <c r="P55"/>
  <c r="W7"/>
  <c r="U43"/>
  <c r="W48"/>
  <c r="V34"/>
  <c r="U20"/>
  <c r="T7"/>
  <c r="R43"/>
  <c r="Q29"/>
  <c r="S34"/>
  <c r="R20"/>
  <c r="W41"/>
  <c r="V27"/>
  <c r="U13"/>
  <c r="L49"/>
  <c r="M42"/>
  <c r="O6"/>
  <c r="P20"/>
  <c r="L51"/>
  <c r="N15"/>
  <c r="O29"/>
  <c r="P43"/>
  <c r="W11"/>
  <c r="U47"/>
  <c r="W52"/>
  <c r="V38"/>
  <c r="U24"/>
  <c r="T11"/>
  <c r="R47"/>
  <c r="Q33"/>
  <c r="S38"/>
  <c r="R24"/>
  <c r="W45"/>
  <c r="V31"/>
  <c r="U17"/>
  <c r="W22"/>
  <c r="P45"/>
  <c r="O31"/>
  <c r="N17"/>
  <c r="L53"/>
  <c r="P22"/>
  <c r="O8"/>
  <c r="M44"/>
  <c r="L30"/>
  <c r="L24"/>
  <c r="R6"/>
  <c r="S20"/>
  <c r="T34"/>
  <c r="R29"/>
  <c r="S43"/>
  <c r="U6"/>
  <c r="V20"/>
  <c r="Q7"/>
  <c r="N29"/>
  <c r="P34"/>
  <c r="P33"/>
  <c r="M55"/>
  <c r="P42"/>
  <c r="O28"/>
  <c r="N14"/>
  <c r="L50"/>
  <c r="L17"/>
  <c r="Q36"/>
  <c r="R50"/>
  <c r="T14"/>
  <c r="R9"/>
  <c r="S23"/>
  <c r="T36"/>
  <c r="U50"/>
  <c r="L37"/>
  <c r="M38"/>
  <c r="N52"/>
  <c r="P16"/>
  <c r="L39"/>
  <c r="N11"/>
  <c r="O25"/>
  <c r="P39"/>
  <c r="W23"/>
  <c r="V9"/>
  <c r="T45"/>
  <c r="V50"/>
  <c r="U36"/>
  <c r="T23"/>
  <c r="S9"/>
  <c r="Q45"/>
  <c r="S50"/>
  <c r="R36"/>
  <c r="Q22"/>
  <c r="V43"/>
  <c r="U29"/>
  <c r="W34"/>
  <c r="M26"/>
  <c r="N40"/>
  <c r="O54"/>
  <c r="L15"/>
  <c r="M49"/>
  <c r="O13"/>
  <c r="P27"/>
  <c r="W27"/>
  <c r="V13"/>
  <c r="T49"/>
  <c r="V54"/>
  <c r="U40"/>
  <c r="T27"/>
  <c r="S13"/>
  <c r="Q49"/>
  <c r="S54"/>
  <c r="R40"/>
  <c r="Q26"/>
  <c r="V47"/>
  <c r="U33"/>
  <c r="W38"/>
  <c r="Q11"/>
  <c r="O47"/>
  <c r="N33"/>
  <c r="M19"/>
  <c r="P38"/>
  <c r="O24"/>
  <c r="N10"/>
  <c r="L46"/>
  <c r="L9"/>
  <c r="Q40"/>
  <c r="R54"/>
  <c r="T18"/>
  <c r="R13"/>
  <c r="S27"/>
  <c r="U54"/>
  <c r="N22"/>
  <c r="T48"/>
  <c r="R21"/>
  <c r="S12"/>
  <c r="L40"/>
  <c r="M52"/>
  <c r="P30"/>
  <c r="N25"/>
  <c r="P53"/>
  <c r="U25"/>
  <c r="W53"/>
  <c r="S46"/>
  <c r="R55"/>
  <c r="U32"/>
  <c r="T41"/>
  <c r="W19"/>
  <c r="O21"/>
  <c r="L31"/>
  <c r="N48"/>
  <c r="L21"/>
  <c r="V35"/>
  <c r="R28"/>
  <c r="Q37"/>
  <c r="T15"/>
  <c r="V42"/>
  <c r="U14"/>
  <c r="R37"/>
  <c r="S28"/>
  <c r="L8"/>
  <c r="M36"/>
  <c r="P14"/>
  <c r="N9"/>
  <c r="P37"/>
  <c r="U9"/>
  <c r="W37"/>
  <c r="S30"/>
  <c r="R39"/>
  <c r="U16"/>
  <c r="W44"/>
  <c r="V53"/>
  <c r="O37"/>
  <c r="M9"/>
  <c r="O14"/>
  <c r="L20"/>
  <c r="V19"/>
  <c r="R12"/>
  <c r="Q21"/>
  <c r="S49"/>
  <c r="V26"/>
  <c r="U35"/>
  <c r="Q15"/>
  <c r="N35"/>
  <c r="P40"/>
  <c r="N12"/>
  <c r="V24"/>
  <c r="S47"/>
  <c r="Q19"/>
  <c r="R10"/>
  <c r="L26"/>
  <c r="T37"/>
  <c r="W15"/>
  <c r="O33"/>
  <c r="L55"/>
  <c r="O10"/>
  <c r="L12"/>
  <c r="T44"/>
  <c r="R17"/>
  <c r="S8"/>
  <c r="L48"/>
  <c r="N6"/>
  <c r="U30"/>
  <c r="R53"/>
  <c r="S44"/>
  <c r="Q16"/>
  <c r="M20"/>
  <c r="O48"/>
  <c r="M43"/>
  <c r="P21"/>
  <c r="T43"/>
  <c r="W21"/>
  <c r="S14"/>
  <c r="R23"/>
  <c r="T50"/>
  <c r="W28"/>
  <c r="V37"/>
  <c r="O53"/>
  <c r="M25"/>
  <c r="O30"/>
  <c r="L52"/>
  <c r="U53"/>
  <c r="Q46"/>
  <c r="T24"/>
  <c r="S33"/>
  <c r="V10"/>
  <c r="U46"/>
  <c r="S19"/>
  <c r="T10"/>
  <c r="Q32"/>
  <c r="L54"/>
  <c r="O32"/>
  <c r="M27"/>
  <c r="O55"/>
  <c r="W46"/>
  <c r="V55"/>
  <c r="R48"/>
  <c r="R7"/>
  <c r="T35"/>
  <c r="W12"/>
  <c r="V21"/>
  <c r="P19"/>
  <c r="M41"/>
  <c r="O46"/>
  <c r="M18"/>
  <c r="U37"/>
  <c r="Q30"/>
  <c r="T8"/>
  <c r="S17"/>
  <c r="U44"/>
  <c r="T53"/>
  <c r="W31"/>
  <c r="O17"/>
  <c r="L23"/>
  <c r="N44"/>
  <c r="U42"/>
  <c r="S15"/>
  <c r="T6"/>
  <c r="Q28"/>
  <c r="M8"/>
  <c r="U19"/>
  <c r="W47"/>
  <c r="Q6"/>
  <c r="V44"/>
  <c r="Q35"/>
  <c r="L10"/>
  <c r="V12"/>
  <c r="S35"/>
  <c r="T26"/>
  <c r="Q48"/>
  <c r="L38"/>
  <c r="O16"/>
  <c r="M11"/>
  <c r="O39"/>
  <c r="W30"/>
  <c r="V39"/>
  <c r="R32"/>
  <c r="Q41"/>
  <c r="T19"/>
  <c r="V46"/>
  <c r="U55"/>
  <c r="P35"/>
  <c r="N7"/>
  <c r="P12"/>
  <c r="M34"/>
  <c r="U21"/>
  <c r="W49"/>
  <c r="S42"/>
  <c r="R51"/>
  <c r="U28"/>
  <c r="V28"/>
  <c r="S51"/>
  <c r="Q23"/>
  <c r="R14"/>
  <c r="L22"/>
  <c r="N50"/>
  <c r="L35"/>
  <c r="O23"/>
  <c r="W14"/>
  <c r="V23"/>
  <c r="R16"/>
  <c r="Q25"/>
  <c r="S53"/>
  <c r="V30"/>
  <c r="U39"/>
  <c r="P51"/>
  <c r="N23"/>
  <c r="P28"/>
  <c r="M50"/>
  <c r="T55"/>
  <c r="W33"/>
  <c r="S26"/>
  <c r="R35"/>
  <c r="U12"/>
  <c r="W40"/>
  <c r="V49"/>
  <c r="O49"/>
  <c r="M21"/>
  <c r="O26"/>
  <c r="L44"/>
  <c r="U10"/>
  <c r="R33"/>
  <c r="S24"/>
  <c r="L16"/>
  <c r="M40"/>
  <c r="U51"/>
  <c r="P47"/>
  <c r="N19"/>
  <c r="P24"/>
  <c r="M46"/>
  <c r="V8"/>
  <c r="S31"/>
  <c r="T22"/>
  <c r="Q44"/>
  <c r="L42"/>
  <c r="V52"/>
  <c r="T17"/>
  <c r="Q39"/>
  <c r="R30"/>
  <c r="L6"/>
  <c r="N34"/>
  <c r="Q13"/>
  <c r="O7"/>
  <c r="V48"/>
  <c r="V7"/>
  <c r="Q50"/>
  <c r="T28"/>
  <c r="S37"/>
  <c r="V14"/>
  <c r="U23"/>
  <c r="W51"/>
  <c r="N39"/>
  <c r="P44"/>
  <c r="N16"/>
  <c r="T39"/>
  <c r="W17"/>
  <c r="S10"/>
  <c r="R19"/>
  <c r="T46"/>
  <c r="W24"/>
  <c r="T33"/>
  <c r="Q55"/>
  <c r="R46"/>
  <c r="L25"/>
  <c r="N18"/>
  <c r="P46"/>
  <c r="N41"/>
  <c r="Q18"/>
  <c r="U41"/>
  <c r="Q34"/>
  <c r="T12"/>
  <c r="S21"/>
  <c r="U48"/>
  <c r="U7"/>
  <c r="W35"/>
  <c r="N55"/>
  <c r="Q10"/>
  <c r="N32"/>
  <c r="W42"/>
  <c r="V51"/>
  <c r="R44"/>
  <c r="Q53"/>
  <c r="T31"/>
  <c r="W8"/>
  <c r="V17"/>
  <c r="P31"/>
  <c r="M53"/>
  <c r="P8"/>
  <c r="M30"/>
  <c r="T29"/>
  <c r="Q51"/>
  <c r="R42"/>
  <c r="L33"/>
  <c r="N38"/>
  <c r="V33"/>
  <c r="P15"/>
  <c r="M37"/>
  <c r="O42"/>
  <c r="M14"/>
  <c r="U26"/>
  <c r="R49"/>
  <c r="S40"/>
  <c r="L13"/>
  <c r="M24"/>
  <c r="N51"/>
  <c r="N28"/>
  <c r="T13"/>
  <c r="R26"/>
  <c r="NH5" i="2"/>
  <c r="NH7" s="1"/>
  <c r="NH11"/>
  <c r="NH9"/>
  <c r="NI4"/>
  <c r="NI10" s="1"/>
  <c r="NH8"/>
  <c r="NH12"/>
  <c r="NH13" s="1"/>
  <c r="Q57" i="7" l="1"/>
  <c r="Q56"/>
  <c r="N57"/>
  <c r="N56"/>
  <c r="O57"/>
  <c r="O56"/>
  <c r="P56"/>
  <c r="P57"/>
  <c r="NI11" i="2"/>
  <c r="NI9"/>
  <c r="NI12"/>
  <c r="NI13" s="1"/>
  <c r="NI8"/>
  <c r="NJ4"/>
  <c r="NJ10" s="1"/>
  <c r="NI5"/>
  <c r="NI7" s="1"/>
  <c r="NJ9" l="1"/>
  <c r="NJ12"/>
  <c r="NJ13" s="1"/>
  <c r="NJ11"/>
  <c r="NJ8"/>
  <c r="NK4"/>
  <c r="NK10" s="1"/>
  <c r="NJ5"/>
  <c r="NJ7" s="1"/>
  <c r="NK9" l="1"/>
  <c r="NL4"/>
  <c r="NL10" s="1"/>
  <c r="NK11"/>
  <c r="NK12"/>
  <c r="NK13" s="1"/>
  <c r="NK5"/>
  <c r="NK7" s="1"/>
  <c r="NK8"/>
  <c r="NL5" l="1"/>
  <c r="NL7" s="1"/>
  <c r="NL8"/>
  <c r="NL12"/>
  <c r="NL13" s="1"/>
  <c r="NM4"/>
  <c r="NM10" s="1"/>
  <c r="NL11"/>
  <c r="NL9"/>
  <c r="NM11" l="1"/>
  <c r="NM9"/>
  <c r="NM8"/>
  <c r="NM12"/>
  <c r="NM13" s="1"/>
  <c r="NN4"/>
  <c r="NN10" s="1"/>
  <c r="NM5"/>
  <c r="NM7" s="1"/>
  <c r="NO4" l="1"/>
  <c r="NO10" s="1"/>
  <c r="NN5"/>
  <c r="NN7" s="1"/>
  <c r="NN9"/>
  <c r="NN12"/>
  <c r="NN13" s="1"/>
  <c r="NN11"/>
  <c r="NN8"/>
  <c r="NO9" l="1"/>
  <c r="NP4"/>
  <c r="NP10" s="1"/>
  <c r="NO11"/>
  <c r="NO12"/>
  <c r="NO13" s="1"/>
  <c r="NO5"/>
  <c r="NO7" s="1"/>
  <c r="NO8"/>
  <c r="NP5" l="1"/>
  <c r="NP7" s="1"/>
  <c r="NP8"/>
  <c r="NP11"/>
  <c r="NP9"/>
  <c r="NQ4"/>
  <c r="NQ10" s="1"/>
  <c r="NP12"/>
  <c r="NP13" s="1"/>
  <c r="NQ11" l="1"/>
  <c r="NQ9"/>
  <c r="NR4"/>
  <c r="NR10" s="1"/>
  <c r="NQ5"/>
  <c r="NQ7" s="1"/>
  <c r="NQ12"/>
  <c r="NQ13" s="1"/>
  <c r="NQ8"/>
  <c r="NS4" l="1"/>
  <c r="NS10" s="1"/>
  <c r="NR5"/>
  <c r="NR7" s="1"/>
  <c r="NR9"/>
  <c r="NR12"/>
  <c r="NR13" s="1"/>
  <c r="NR11"/>
  <c r="NR8"/>
  <c r="NS9" l="1"/>
  <c r="NT4"/>
  <c r="NT10" s="1"/>
  <c r="NS11"/>
  <c r="NS5"/>
  <c r="NS7" s="1"/>
  <c r="NS8"/>
  <c r="NS12"/>
  <c r="NS13" s="1"/>
  <c r="NT5" l="1"/>
  <c r="NT7" s="1"/>
  <c r="NT8"/>
  <c r="NU4"/>
  <c r="NU10" s="1"/>
  <c r="NT11"/>
  <c r="NT9"/>
  <c r="NT12"/>
  <c r="NT13" s="1"/>
  <c r="NU11" l="1"/>
  <c r="NU9"/>
  <c r="NU8"/>
  <c r="NV4"/>
  <c r="NV10" s="1"/>
  <c r="NU5"/>
  <c r="NU7" s="1"/>
  <c r="NU6" s="1"/>
  <c r="NU12"/>
  <c r="NU13" s="1"/>
  <c r="NW4" l="1"/>
  <c r="NW10" s="1"/>
  <c r="NV5"/>
  <c r="NV7" s="1"/>
  <c r="NV9"/>
  <c r="NV12"/>
  <c r="NV13" s="1"/>
  <c r="NV11"/>
  <c r="NV8"/>
  <c r="NW9" l="1"/>
  <c r="NX4"/>
  <c r="NX10" s="1"/>
  <c r="NW11"/>
  <c r="NW12"/>
  <c r="NW13" s="1"/>
  <c r="NW5"/>
  <c r="NW7" s="1"/>
  <c r="NW8"/>
  <c r="NX5" l="1"/>
  <c r="NX7" s="1"/>
  <c r="NX8"/>
  <c r="NY4"/>
  <c r="NY10" s="1"/>
  <c r="NX11"/>
  <c r="NX9"/>
  <c r="NX12"/>
  <c r="NX13" s="1"/>
  <c r="NY11" l="1"/>
  <c r="NY9"/>
  <c r="NY8"/>
  <c r="NZ4"/>
  <c r="NZ10" s="1"/>
  <c r="NY5"/>
  <c r="NY7" s="1"/>
  <c r="NY12"/>
  <c r="NY13" s="1"/>
  <c r="OA4" l="1"/>
  <c r="OA10" s="1"/>
  <c r="NZ5"/>
  <c r="NZ7" s="1"/>
  <c r="NZ8"/>
  <c r="NZ9"/>
  <c r="NZ12"/>
  <c r="NZ13" s="1"/>
  <c r="NZ11"/>
  <c r="OA9" l="1"/>
  <c r="OB4"/>
  <c r="OB10" s="1"/>
  <c r="OA11"/>
  <c r="OA12"/>
  <c r="OA13" s="1"/>
  <c r="OA5"/>
  <c r="OA7" s="1"/>
  <c r="OA8"/>
  <c r="OB5" l="1"/>
  <c r="OB7" s="1"/>
  <c r="OB8"/>
  <c r="OB11"/>
  <c r="OB9"/>
  <c r="OB12"/>
  <c r="OB13" s="1"/>
  <c r="OC4"/>
  <c r="OC10" s="1"/>
  <c r="OC11" l="1"/>
  <c r="OC9"/>
  <c r="OC8"/>
  <c r="OC12"/>
  <c r="OC13" s="1"/>
  <c r="OD4"/>
  <c r="OD10" s="1"/>
  <c r="OC5"/>
  <c r="OC7" s="1"/>
  <c r="OE4" l="1"/>
  <c r="OE10" s="1"/>
  <c r="OD5"/>
  <c r="OD7" s="1"/>
  <c r="OD12"/>
  <c r="OD13" s="1"/>
  <c r="OD11"/>
  <c r="OD8"/>
  <c r="OD9"/>
  <c r="OE9" l="1"/>
  <c r="OF4"/>
  <c r="OF10" s="1"/>
  <c r="OE5"/>
  <c r="OE7" s="1"/>
  <c r="OE11"/>
  <c r="OE12"/>
  <c r="OE13" s="1"/>
  <c r="OE8"/>
  <c r="OF5" l="1"/>
  <c r="OF7" s="1"/>
  <c r="OF8"/>
  <c r="OF11"/>
  <c r="OF9"/>
  <c r="OG4"/>
  <c r="OG10" s="1"/>
  <c r="OF12"/>
  <c r="OF13" s="1"/>
  <c r="OG11" l="1"/>
  <c r="OG9"/>
  <c r="OG12"/>
  <c r="OG13" s="1"/>
  <c r="OG8"/>
  <c r="OH4"/>
  <c r="OH10" s="1"/>
  <c r="OG5"/>
  <c r="OG7" s="1"/>
  <c r="OI4" l="1"/>
  <c r="OI10" s="1"/>
  <c r="OH5"/>
  <c r="OH7" s="1"/>
  <c r="OH12"/>
  <c r="OH13" s="1"/>
  <c r="OH11"/>
  <c r="OH9"/>
  <c r="OH8"/>
  <c r="OI9" l="1"/>
  <c r="OJ4"/>
  <c r="OJ10" s="1"/>
  <c r="OI11"/>
  <c r="OI12"/>
  <c r="OI13" s="1"/>
  <c r="OI5"/>
  <c r="OI7" s="1"/>
  <c r="OI8"/>
  <c r="OJ5" l="1"/>
  <c r="OJ7" s="1"/>
  <c r="OJ8"/>
  <c r="OK4"/>
  <c r="OK10" s="1"/>
  <c r="OJ11"/>
  <c r="OJ9"/>
  <c r="OJ12"/>
  <c r="OJ13" s="1"/>
  <c r="OK11" l="1"/>
  <c r="OK9"/>
  <c r="OK8"/>
  <c r="OL4"/>
  <c r="OL10" s="1"/>
  <c r="OK5"/>
  <c r="OK7" s="1"/>
  <c r="OK12"/>
  <c r="OK13" s="1"/>
  <c r="OM4" l="1"/>
  <c r="OM10" s="1"/>
  <c r="OL5"/>
  <c r="OL7" s="1"/>
  <c r="OL12"/>
  <c r="OL13" s="1"/>
  <c r="OL11"/>
  <c r="OL9"/>
  <c r="OL8"/>
  <c r="OM9" l="1"/>
  <c r="ON4"/>
  <c r="ON10" s="1"/>
  <c r="OM5"/>
  <c r="OM7" s="1"/>
  <c r="OM8"/>
  <c r="OM11"/>
  <c r="OM12"/>
  <c r="OM13" s="1"/>
  <c r="ON5" l="1"/>
  <c r="ON7" s="1"/>
  <c r="ON8"/>
  <c r="ON12"/>
  <c r="ON13" s="1"/>
  <c r="OO4"/>
  <c r="OO10" s="1"/>
  <c r="ON11"/>
  <c r="ON9"/>
  <c r="OO11" l="1"/>
  <c r="OO9"/>
  <c r="OP4"/>
  <c r="OP10" s="1"/>
  <c r="OO5"/>
  <c r="OO7" s="1"/>
  <c r="OO12"/>
  <c r="OO13" s="1"/>
  <c r="OO8"/>
  <c r="OQ4" l="1"/>
  <c r="OQ10" s="1"/>
  <c r="OP8"/>
  <c r="OP5"/>
  <c r="OP7" s="1"/>
  <c r="OP9"/>
  <c r="OP12"/>
  <c r="OP13" s="1"/>
  <c r="OP11"/>
  <c r="OQ9" l="1"/>
  <c r="OQ12"/>
  <c r="OQ13" s="1"/>
  <c r="OQ5"/>
  <c r="OQ7" s="1"/>
  <c r="OR4"/>
  <c r="OR10" s="1"/>
  <c r="OQ8"/>
  <c r="OQ11"/>
  <c r="OR12" l="1"/>
  <c r="OR13" s="1"/>
  <c r="OR8"/>
  <c r="OS4"/>
  <c r="OS10" s="1"/>
  <c r="OR5"/>
  <c r="OR7" s="1"/>
  <c r="OR11"/>
  <c r="OR9"/>
  <c r="OS12" l="1"/>
  <c r="OS13" s="1"/>
  <c r="OS8"/>
  <c r="OS11"/>
  <c r="OT4"/>
  <c r="OT10" s="1"/>
  <c r="OS5"/>
  <c r="OS7" s="1"/>
  <c r="OS9"/>
  <c r="OT11" l="1"/>
  <c r="OT12"/>
  <c r="OT13" s="1"/>
  <c r="OT5"/>
  <c r="OT7" s="1"/>
  <c r="OT8"/>
  <c r="OT9"/>
  <c r="OU4"/>
  <c r="OU10" s="1"/>
  <c r="OV4" l="1"/>
  <c r="OV10" s="1"/>
  <c r="OU5"/>
  <c r="OU7" s="1"/>
  <c r="OU8"/>
  <c r="OU11"/>
  <c r="OU9"/>
  <c r="OU12"/>
  <c r="OU13" s="1"/>
  <c r="OV12" l="1"/>
  <c r="OV13" s="1"/>
  <c r="OW4"/>
  <c r="OW10" s="1"/>
  <c r="OV9"/>
  <c r="OV8"/>
  <c r="OV5"/>
  <c r="OV7" s="1"/>
  <c r="OV11"/>
  <c r="OW9" l="1"/>
  <c r="OW12"/>
  <c r="OW13" s="1"/>
  <c r="OW11"/>
  <c r="OW8"/>
  <c r="OW5"/>
  <c r="OW7" s="1"/>
  <c r="OX4"/>
  <c r="OX10" s="1"/>
  <c r="OX11" l="1"/>
  <c r="OY4"/>
  <c r="OY10" s="1"/>
  <c r="OX12"/>
  <c r="OX13" s="1"/>
  <c r="OX5"/>
  <c r="OX7" s="1"/>
  <c r="OX8"/>
  <c r="OX9"/>
  <c r="OY12" l="1"/>
  <c r="OY13" s="1"/>
  <c r="OZ4"/>
  <c r="OZ10" s="1"/>
  <c r="OY11"/>
  <c r="OY8"/>
  <c r="OY5"/>
  <c r="OY7" s="1"/>
  <c r="OY6" s="1"/>
  <c r="OY9"/>
  <c r="OZ12" l="1"/>
  <c r="OZ13" s="1"/>
  <c r="OZ11"/>
  <c r="OZ9"/>
  <c r="OZ8"/>
  <c r="PA4"/>
  <c r="PA10" s="1"/>
  <c r="OZ5"/>
  <c r="OZ7" s="1"/>
  <c r="PA9" l="1"/>
  <c r="PA12"/>
  <c r="PA13" s="1"/>
  <c r="PA8"/>
  <c r="PA11"/>
  <c r="PB4"/>
  <c r="PB10" s="1"/>
  <c r="PA5"/>
  <c r="PA7" s="1"/>
  <c r="PB11" l="1"/>
  <c r="PB12"/>
  <c r="PB13" s="1"/>
  <c r="PB9"/>
  <c r="PC4"/>
  <c r="PC10" s="1"/>
  <c r="PB5"/>
  <c r="PB7" s="1"/>
  <c r="PB8"/>
  <c r="PD4" l="1"/>
  <c r="PD10" s="1"/>
  <c r="PC11"/>
  <c r="PC9"/>
  <c r="PC12"/>
  <c r="PC13" s="1"/>
  <c r="PC5"/>
  <c r="PC7" s="1"/>
  <c r="PC8"/>
  <c r="PD12" l="1"/>
  <c r="PD13" s="1"/>
  <c r="PE4"/>
  <c r="PE10" s="1"/>
  <c r="PD9"/>
  <c r="PD11"/>
  <c r="PD8"/>
  <c r="PD5"/>
  <c r="PD7" s="1"/>
  <c r="PE9" l="1"/>
  <c r="PE12"/>
  <c r="PE13" s="1"/>
  <c r="PE11"/>
  <c r="PE8"/>
  <c r="PE5"/>
  <c r="PE7" s="1"/>
  <c r="PF4"/>
  <c r="PF10" s="1"/>
  <c r="PF11" l="1"/>
  <c r="PF12"/>
  <c r="PF13" s="1"/>
  <c r="PF5"/>
  <c r="PF7" s="1"/>
  <c r="PF8"/>
  <c r="PF9"/>
  <c r="PG4"/>
  <c r="PG10" s="1"/>
  <c r="PG12" l="1"/>
  <c r="PG13" s="1"/>
  <c r="PG11"/>
  <c r="PG8"/>
  <c r="PG5"/>
  <c r="PG7" s="1"/>
  <c r="PH4"/>
  <c r="PH10" s="1"/>
  <c r="PG9"/>
  <c r="PH12" l="1"/>
  <c r="PH13" s="1"/>
  <c r="PI4"/>
  <c r="PI10" s="1"/>
  <c r="PH5"/>
  <c r="PH7" s="1"/>
  <c r="PH11"/>
  <c r="PH9"/>
  <c r="PH8"/>
  <c r="PI9" l="1"/>
  <c r="PI12"/>
  <c r="PI13" s="1"/>
  <c r="PI8"/>
  <c r="PI11"/>
  <c r="PJ4"/>
  <c r="PJ10" s="1"/>
  <c r="PI5"/>
  <c r="PI7" s="1"/>
  <c r="PJ11" l="1"/>
  <c r="PJ12"/>
  <c r="PJ13" s="1"/>
  <c r="PJ5"/>
  <c r="PJ7" s="1"/>
  <c r="PJ8"/>
  <c r="PJ9"/>
  <c r="PK4"/>
  <c r="PK10" s="1"/>
  <c r="PL4" l="1"/>
  <c r="PL10" s="1"/>
  <c r="PK12"/>
  <c r="PK13" s="1"/>
  <c r="PK5"/>
  <c r="PK7" s="1"/>
  <c r="PK8"/>
  <c r="PK11"/>
  <c r="PK9"/>
  <c r="PL12" l="1"/>
  <c r="PL13" s="1"/>
  <c r="PL9"/>
  <c r="PL8"/>
  <c r="PL5"/>
  <c r="PL7" s="1"/>
  <c r="PM4"/>
  <c r="PM10" s="1"/>
  <c r="PL11"/>
  <c r="PM9" l="1"/>
  <c r="PM8"/>
  <c r="PM5"/>
  <c r="PM7" s="1"/>
  <c r="PN4"/>
  <c r="PN10" s="1"/>
  <c r="PM12"/>
  <c r="PM13" s="1"/>
  <c r="PM11"/>
  <c r="PN11" l="1"/>
  <c r="PN9"/>
  <c r="PN12"/>
  <c r="PN13" s="1"/>
  <c r="PN5"/>
  <c r="PN7" s="1"/>
  <c r="PN8"/>
  <c r="PO4"/>
  <c r="PO10" s="1"/>
  <c r="PO12" l="1"/>
  <c r="PO13" s="1"/>
  <c r="PP4"/>
  <c r="PP10" s="1"/>
  <c r="PO9"/>
  <c r="PO11"/>
  <c r="PO8"/>
  <c r="PO5"/>
  <c r="PO7" s="1"/>
  <c r="PP12" l="1"/>
  <c r="PP13" s="1"/>
  <c r="PP8"/>
  <c r="PQ4"/>
  <c r="PQ10" s="1"/>
  <c r="PP5"/>
  <c r="PP7" s="1"/>
  <c r="PP11"/>
  <c r="PP9"/>
  <c r="PQ9" l="1"/>
  <c r="PQ8"/>
  <c r="PQ11"/>
  <c r="PQ12"/>
  <c r="PQ13" s="1"/>
  <c r="PR4"/>
  <c r="PR10" s="1"/>
  <c r="PQ5"/>
  <c r="PQ7" s="1"/>
  <c r="PR11" l="1"/>
  <c r="PR12"/>
  <c r="PR13" s="1"/>
  <c r="PR5"/>
  <c r="PR7" s="1"/>
  <c r="PR8"/>
  <c r="PR9"/>
  <c r="PS4"/>
  <c r="PS10" s="1"/>
  <c r="PT4" l="1"/>
  <c r="PT10" s="1"/>
  <c r="PS11"/>
  <c r="PS9"/>
  <c r="PS12"/>
  <c r="PS13" s="1"/>
  <c r="PS5"/>
  <c r="PS7" s="1"/>
  <c r="PS8"/>
  <c r="PT12" l="1"/>
  <c r="PT13" s="1"/>
  <c r="PU4"/>
  <c r="PU10" s="1"/>
  <c r="PT9"/>
  <c r="PT11"/>
  <c r="PT8"/>
  <c r="PT5"/>
  <c r="PT7" s="1"/>
  <c r="PU9" l="1"/>
  <c r="PU8"/>
  <c r="PU5"/>
  <c r="PU7" s="1"/>
  <c r="PU12"/>
  <c r="PU13" s="1"/>
  <c r="PU11"/>
  <c r="PV4"/>
  <c r="PV10" s="1"/>
  <c r="PV11" l="1"/>
  <c r="PV9"/>
  <c r="PW4"/>
  <c r="PW10" s="1"/>
  <c r="PV12"/>
  <c r="PV13" s="1"/>
  <c r="PV5"/>
  <c r="PV7" s="1"/>
  <c r="PV8"/>
  <c r="PW12" l="1"/>
  <c r="PW13" s="1"/>
  <c r="PW5"/>
  <c r="PW7" s="1"/>
  <c r="PW9"/>
  <c r="PW11"/>
  <c r="PW8"/>
  <c r="PX4"/>
  <c r="PX10" s="1"/>
  <c r="PX12" l="1"/>
  <c r="PX13" s="1"/>
  <c r="PX11"/>
  <c r="PX9"/>
  <c r="PX8"/>
  <c r="PY4"/>
  <c r="PY10" s="1"/>
  <c r="PX5"/>
  <c r="PX7" s="1"/>
  <c r="PY9" l="1"/>
  <c r="PY12"/>
  <c r="PY13" s="1"/>
  <c r="PY11"/>
  <c r="PY8"/>
  <c r="PZ4"/>
  <c r="PZ10" s="1"/>
  <c r="PY5"/>
  <c r="PY7" s="1"/>
  <c r="PZ11" l="1"/>
  <c r="PZ12"/>
  <c r="PZ13" s="1"/>
  <c r="PZ5"/>
  <c r="PZ7" s="1"/>
  <c r="PZ8"/>
  <c r="PZ9"/>
  <c r="QA4"/>
  <c r="QA10" s="1"/>
  <c r="QB4" l="1"/>
  <c r="QB10" s="1"/>
  <c r="QA11"/>
  <c r="QA9"/>
  <c r="QA12"/>
  <c r="QA13" s="1"/>
  <c r="QA5"/>
  <c r="QA7" s="1"/>
  <c r="QA8"/>
  <c r="QB12" l="1"/>
  <c r="QB13" s="1"/>
  <c r="QB8"/>
  <c r="QB5"/>
  <c r="QB7" s="1"/>
  <c r="QC4"/>
  <c r="QC10" s="1"/>
  <c r="QB9"/>
  <c r="QB11"/>
  <c r="QC9" l="1"/>
  <c r="QC8"/>
  <c r="QC5"/>
  <c r="QC7" s="1"/>
  <c r="QC6" s="1"/>
  <c r="QC12"/>
  <c r="QC13" s="1"/>
  <c r="QC11"/>
  <c r="QD4"/>
  <c r="QD10" s="1"/>
  <c r="QD11" l="1"/>
  <c r="QD5"/>
  <c r="QD7" s="1"/>
  <c r="QD8"/>
  <c r="QD9"/>
  <c r="QE4"/>
  <c r="QE10" s="1"/>
  <c r="QD12"/>
  <c r="QD13" s="1"/>
  <c r="QE12" l="1"/>
  <c r="QE13" s="1"/>
  <c r="QE11"/>
  <c r="QE8"/>
  <c r="QF4"/>
  <c r="QF10" s="1"/>
  <c r="QE5"/>
  <c r="QE7" s="1"/>
  <c r="QE9"/>
  <c r="QF12" l="1"/>
  <c r="QF13" s="1"/>
  <c r="QF8"/>
  <c r="QG4"/>
  <c r="QG10" s="1"/>
  <c r="QF5"/>
  <c r="QF7" s="1"/>
  <c r="QF11"/>
  <c r="QF9"/>
  <c r="QG9" l="1"/>
  <c r="QG8"/>
  <c r="QG12"/>
  <c r="QG13" s="1"/>
  <c r="QG11"/>
  <c r="QH4"/>
  <c r="QH10" s="1"/>
  <c r="QG5"/>
  <c r="QG7" s="1"/>
  <c r="QH11" l="1"/>
  <c r="QH12"/>
  <c r="QH13" s="1"/>
  <c r="QH5"/>
  <c r="QH7" s="1"/>
  <c r="QH8"/>
  <c r="QH9"/>
  <c r="QI4"/>
  <c r="QI10" s="1"/>
  <c r="QJ4" l="1"/>
  <c r="QJ10" s="1"/>
  <c r="QI11"/>
  <c r="QI9"/>
  <c r="QI12"/>
  <c r="QI13" s="1"/>
  <c r="QI5"/>
  <c r="QI7" s="1"/>
  <c r="QI8"/>
  <c r="QJ12" l="1"/>
  <c r="QJ13" s="1"/>
  <c r="QJ8"/>
  <c r="QJ5"/>
  <c r="QJ7" s="1"/>
  <c r="QK4"/>
  <c r="QK10" s="1"/>
  <c r="QJ9"/>
  <c r="QJ11"/>
  <c r="QK9" l="1"/>
  <c r="QK12"/>
  <c r="QK13" s="1"/>
  <c r="QK11"/>
  <c r="QK8"/>
  <c r="QK5"/>
  <c r="QK7" s="1"/>
  <c r="QL4"/>
  <c r="QL10" s="1"/>
  <c r="QL11" l="1"/>
  <c r="QL5"/>
  <c r="QL7" s="1"/>
  <c r="QL8"/>
  <c r="QL9"/>
  <c r="QM4"/>
  <c r="QM10" s="1"/>
  <c r="QL12"/>
  <c r="QL13" s="1"/>
  <c r="QM12" l="1"/>
  <c r="QM13" s="1"/>
  <c r="QM11"/>
  <c r="QM8"/>
  <c r="QN4"/>
  <c r="QN10" s="1"/>
  <c r="QM5"/>
  <c r="QM7" s="1"/>
  <c r="QM9"/>
  <c r="QN12" l="1"/>
  <c r="QN13" s="1"/>
  <c r="QN8"/>
  <c r="QO4"/>
  <c r="QO10" s="1"/>
  <c r="QN5"/>
  <c r="QN7" s="1"/>
  <c r="QN11"/>
  <c r="QN9"/>
  <c r="QO9" l="1"/>
  <c r="QO12"/>
  <c r="QO13" s="1"/>
  <c r="QO11"/>
  <c r="QO8"/>
  <c r="QP4"/>
  <c r="QP10" s="1"/>
  <c r="QO5"/>
  <c r="QO7" s="1"/>
  <c r="QP11" l="1"/>
  <c r="QP12"/>
  <c r="QP13" s="1"/>
  <c r="QP5"/>
  <c r="QP7" s="1"/>
  <c r="QP8"/>
  <c r="QP9"/>
  <c r="QQ4"/>
  <c r="QQ10" s="1"/>
  <c r="QR4" l="1"/>
  <c r="QR10" s="1"/>
  <c r="QQ11"/>
  <c r="QQ9"/>
  <c r="QQ12"/>
  <c r="QQ13" s="1"/>
  <c r="QQ5"/>
  <c r="QQ7" s="1"/>
  <c r="QQ8"/>
  <c r="QR12" l="1"/>
  <c r="QR13" s="1"/>
  <c r="QS4"/>
  <c r="QS10" s="1"/>
  <c r="QR8"/>
  <c r="QR5"/>
  <c r="QR7" s="1"/>
  <c r="QR9"/>
  <c r="QR11"/>
  <c r="QS9" l="1"/>
  <c r="QS12"/>
  <c r="QS13" s="1"/>
  <c r="QS11"/>
  <c r="QS8"/>
  <c r="QS5"/>
  <c r="QS7" s="1"/>
  <c r="QT4"/>
  <c r="QT10" s="1"/>
  <c r="QT11" l="1"/>
  <c r="QT5"/>
  <c r="QT12"/>
  <c r="QT13" s="1"/>
  <c r="QT9"/>
  <c r="QT8"/>
  <c r="QT7" l="1"/>
  <c r="L57" i="7" l="1"/>
  <c r="L56"/>
  <c r="W56"/>
  <c r="W57"/>
  <c r="T56"/>
  <c r="T57"/>
  <c r="U57"/>
  <c r="U56"/>
  <c r="R56"/>
  <c r="R57"/>
  <c r="M56"/>
  <c r="M57"/>
  <c r="V56"/>
  <c r="V57"/>
  <c r="S56"/>
  <c r="S57"/>
</calcChain>
</file>

<file path=xl/sharedStrings.xml><?xml version="1.0" encoding="utf-8"?>
<sst xmlns="http://schemas.openxmlformats.org/spreadsheetml/2006/main" count="541" uniqueCount="261">
  <si>
    <t>relevant</t>
  </si>
  <si>
    <t>Feiertag</t>
  </si>
  <si>
    <t>Datum</t>
  </si>
  <si>
    <t>x</t>
  </si>
  <si>
    <t>Neujahr</t>
  </si>
  <si>
    <t>bundesweit</t>
  </si>
  <si>
    <t>Heilige 3 Könige</t>
  </si>
  <si>
    <t>Baden-Württemberg, Bayern, Sachsen-Anhalt</t>
  </si>
  <si>
    <t>Karfreitag</t>
  </si>
  <si>
    <t>Ostersonntag</t>
  </si>
  <si>
    <t>Ostermontag</t>
  </si>
  <si>
    <t>Maifeiertag</t>
  </si>
  <si>
    <t>Christi Himmelfahrt</t>
  </si>
  <si>
    <t>Pfingstmontag</t>
  </si>
  <si>
    <t>Fronleichnam</t>
  </si>
  <si>
    <t>Baden-Württemberg, Bayern, Hessen, Nordrhein-Westfalen, Rheinland-Pfalz, Saarland, Sachsen, Thüringen</t>
  </si>
  <si>
    <t>Mariä Himmelfahrt</t>
  </si>
  <si>
    <t>Tag der deutschen Einheit</t>
  </si>
  <si>
    <t>Reformationstag</t>
  </si>
  <si>
    <t>Brandenburg, Mecklenburg-Vorpommern, Sachsen, Sachen-Anhalt, Thüringen</t>
  </si>
  <si>
    <t>Allerheiligen</t>
  </si>
  <si>
    <t>Baden-Württemberg, Bayern, Nordrhein-Westfalen, Rheinland-Pfalz, Saarland</t>
  </si>
  <si>
    <t>Buß- und Bettag</t>
  </si>
  <si>
    <t>Heiligabend</t>
  </si>
  <si>
    <t>Erster Weihnachtsfeiertag</t>
  </si>
  <si>
    <t>Zweiter Weihnachtsfeiertag</t>
  </si>
  <si>
    <t>Silvester</t>
  </si>
  <si>
    <t>Ferientermine</t>
  </si>
  <si>
    <t>von</t>
  </si>
  <si>
    <t>bis</t>
  </si>
  <si>
    <t>Winterferien</t>
  </si>
  <si>
    <t>Osterferien</t>
  </si>
  <si>
    <t>Maiferien</t>
  </si>
  <si>
    <t>Pfingstferien</t>
  </si>
  <si>
    <t>Sommerferien</t>
  </si>
  <si>
    <t>Herbstferien</t>
  </si>
  <si>
    <t>Mitarbeiterdaten</t>
  </si>
  <si>
    <t>Wochenarbeitstage</t>
  </si>
  <si>
    <t>Name</t>
  </si>
  <si>
    <t>Vorname</t>
  </si>
  <si>
    <t>Geburtstag</t>
  </si>
  <si>
    <t>Arbeitsbereich</t>
  </si>
  <si>
    <t>Anzahl (1 - 6) der 
Wochenarbeitstage</t>
  </si>
  <si>
    <t>Montag</t>
  </si>
  <si>
    <t>Dienstag</t>
  </si>
  <si>
    <t>Mittwoch</t>
  </si>
  <si>
    <t>Donnerstag</t>
  </si>
  <si>
    <t>Freitag</t>
  </si>
  <si>
    <t>Samstag</t>
  </si>
  <si>
    <t>Sonntag</t>
  </si>
  <si>
    <t>Sonderurlaub</t>
  </si>
  <si>
    <t>verfügbare Urlaubstage</t>
  </si>
  <si>
    <t>genommene Urlaubstage</t>
  </si>
  <si>
    <t>verbleibende Urlaubstage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</si>
  <si>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</si>
  <si>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</si>
  <si>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</si>
  <si>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</si>
  <si>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</si>
  <si>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</si>
  <si>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</si>
  <si>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</si>
  <si>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</si>
  <si>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</si>
  <si>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</si>
  <si>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</si>
  <si>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Summe der Tage :</t>
  </si>
  <si>
    <t>k</t>
  </si>
  <si>
    <t>Mitarbeiter</t>
  </si>
  <si>
    <t>Erfassung der Mitarbeiterdaten und deren Urlaubsansprüche.</t>
  </si>
  <si>
    <t>Eingabe der persönlichen Daten</t>
  </si>
  <si>
    <t>Festlegung der Voraussetzungen für die Urlaubsberechnung.</t>
  </si>
  <si>
    <t>Plan</t>
  </si>
  <si>
    <t>Ferien</t>
  </si>
  <si>
    <t>Feiertage</t>
  </si>
  <si>
    <r>
      <t>Bei der</t>
    </r>
    <r>
      <rPr>
        <i/>
        <sz val="10"/>
        <color indexed="12"/>
        <rFont val="Arial"/>
        <family val="2"/>
      </rPr>
      <t xml:space="preserve"> Anzahl der Wochenarbeitstage</t>
    </r>
    <r>
      <rPr>
        <sz val="10"/>
        <rFont val="Arial"/>
        <family val="2"/>
      </rPr>
      <t xml:space="preserve"> wird eine Zah</t>
    </r>
    <r>
      <rPr>
        <sz val="10"/>
        <color indexed="12"/>
        <rFont val="Arial"/>
        <family val="2"/>
      </rPr>
      <t>l</t>
    </r>
    <r>
      <rPr>
        <sz val="10"/>
        <rFont val="Arial"/>
        <family val="2"/>
      </rPr>
      <t xml:space="preserve"> von </t>
    </r>
    <r>
      <rPr>
        <b/>
        <sz val="10"/>
        <color indexed="12"/>
        <rFont val="Arial"/>
        <family val="2"/>
      </rPr>
      <t xml:space="preserve">1 </t>
    </r>
    <r>
      <rPr>
        <sz val="10"/>
        <rFont val="Arial"/>
        <family val="2"/>
      </rPr>
      <t>bis</t>
    </r>
    <r>
      <rPr>
        <b/>
        <sz val="10"/>
        <color indexed="12"/>
        <rFont val="Arial"/>
        <family val="2"/>
      </rPr>
      <t xml:space="preserve"> 6</t>
    </r>
    <r>
      <rPr>
        <sz val="10"/>
        <rFont val="Arial"/>
        <family val="2"/>
      </rPr>
      <t xml:space="preserve"> eingegeben.</t>
    </r>
  </si>
  <si>
    <r>
      <t xml:space="preserve">Standard ist </t>
    </r>
    <r>
      <rPr>
        <b/>
        <sz val="10"/>
        <color indexed="12"/>
        <rFont val="Arial"/>
        <family val="2"/>
      </rPr>
      <t>5</t>
    </r>
    <r>
      <rPr>
        <sz val="10"/>
        <rFont val="Arial"/>
        <family val="2"/>
      </rPr>
      <t xml:space="preserve">, wenn der Urlaub auf </t>
    </r>
    <r>
      <rPr>
        <sz val="10"/>
        <color indexed="12"/>
        <rFont val="Arial"/>
        <family val="2"/>
      </rPr>
      <t>Arbeitstage</t>
    </r>
    <r>
      <rPr>
        <sz val="10"/>
        <rFont val="Arial"/>
        <family val="2"/>
      </rPr>
      <t xml:space="preserve"> (Mo - Fr)</t>
    </r>
    <r>
      <rPr>
        <sz val="10"/>
        <color indexed="12"/>
        <rFont val="Arial"/>
        <family val="2"/>
      </rPr>
      <t xml:space="preserve">, </t>
    </r>
    <r>
      <rPr>
        <b/>
        <sz val="10"/>
        <color indexed="12"/>
        <rFont val="Arial"/>
        <family val="2"/>
      </rPr>
      <t>6</t>
    </r>
    <r>
      <rPr>
        <sz val="10"/>
        <rFont val="Arial"/>
        <family val="2"/>
      </rPr>
      <t>, wenn er auf</t>
    </r>
    <r>
      <rPr>
        <b/>
        <sz val="10"/>
        <rFont val="Arial"/>
        <family val="2"/>
      </rPr>
      <t xml:space="preserve"> </t>
    </r>
    <r>
      <rPr>
        <sz val="10"/>
        <color indexed="12"/>
        <rFont val="Arial"/>
        <family val="2"/>
      </rPr>
      <t>Werktage</t>
    </r>
    <r>
      <rPr>
        <sz val="10"/>
        <rFont val="Arial"/>
        <family val="2"/>
      </rPr>
      <t xml:space="preserve"> (Mo - Sa)</t>
    </r>
    <r>
      <rPr>
        <sz val="10"/>
        <rFont val="Arial"/>
        <family val="2"/>
      </rPr>
      <t xml:space="preserve"> festgelegt ist.</t>
    </r>
  </si>
  <si>
    <r>
      <t xml:space="preserve">Falls Teilzeittätigkeit an festen Wochenarbeitstagen vereinbart ist, wird dies durch ein </t>
    </r>
    <r>
      <rPr>
        <b/>
        <sz val="10"/>
        <color indexed="12"/>
        <rFont val="Arial"/>
        <family val="2"/>
      </rPr>
      <t>x</t>
    </r>
    <r>
      <rPr>
        <sz val="10"/>
        <rFont val="Arial"/>
        <family val="2"/>
      </rPr>
      <t xml:space="preserve"> in den Spalten</t>
    </r>
  </si>
  <si>
    <r>
      <t>Montag</t>
    </r>
    <r>
      <rPr>
        <sz val="10"/>
        <rFont val="Arial"/>
        <family val="2"/>
      </rPr>
      <t xml:space="preserve"> bis </t>
    </r>
    <r>
      <rPr>
        <i/>
        <sz val="10"/>
        <color indexed="12"/>
        <rFont val="Arial"/>
        <family val="2"/>
      </rPr>
      <t>Sonntag</t>
    </r>
    <r>
      <rPr>
        <sz val="10"/>
        <rFont val="Arial"/>
        <family val="2"/>
      </rPr>
      <t xml:space="preserve"> gekennzeichnet. Bei den Standards für die Wochenarbeitstage </t>
    </r>
    <r>
      <rPr>
        <b/>
        <sz val="10"/>
        <color indexed="12"/>
        <rFont val="Arial"/>
        <family val="2"/>
      </rPr>
      <t>5</t>
    </r>
    <r>
      <rPr>
        <sz val="10"/>
        <rFont val="Arial"/>
        <family val="2"/>
      </rPr>
      <t xml:space="preserve"> und </t>
    </r>
    <r>
      <rPr>
        <b/>
        <sz val="10"/>
        <color indexed="12"/>
        <rFont val="Arial"/>
        <family val="2"/>
      </rPr>
      <t>6</t>
    </r>
    <r>
      <rPr>
        <sz val="10"/>
        <rFont val="Arial"/>
        <family val="2"/>
      </rPr>
      <t xml:space="preserve"> bleiben diese Spalten frei.</t>
    </r>
  </si>
  <si>
    <r>
      <t>In den Spalten</t>
    </r>
    <r>
      <rPr>
        <i/>
        <sz val="10"/>
        <color indexed="12"/>
        <rFont val="Arial"/>
        <family val="2"/>
      </rPr>
      <t xml:space="preserve"> verfügbare, genommene</t>
    </r>
    <r>
      <rPr>
        <sz val="10"/>
        <rFont val="Arial"/>
        <family val="2"/>
      </rPr>
      <t xml:space="preserve"> und </t>
    </r>
    <r>
      <rPr>
        <i/>
        <sz val="10"/>
        <color indexed="12"/>
        <rFont val="Arial"/>
        <family val="2"/>
      </rPr>
      <t>verbleibende Urlaubstage</t>
    </r>
    <r>
      <rPr>
        <sz val="10"/>
        <rFont val="Arial"/>
        <family val="2"/>
      </rPr>
      <t>erfolgt dann die Berechnung anhand</t>
    </r>
  </si>
  <si>
    <t>Erfassung der Urlaube, Krankheitstage und freien Tage (Zeitausgleich)</t>
  </si>
  <si>
    <t>a</t>
  </si>
  <si>
    <t>Abwesenheit (z.B. wegen Mutterschutz, Erziehungsurlaub, Rente)</t>
  </si>
  <si>
    <t>1 Tag Urlaub</t>
  </si>
  <si>
    <t>1/2 Tag Urlaub</t>
  </si>
  <si>
    <t>1 Krankheitstag</t>
  </si>
  <si>
    <t>Abwesen-
heit</t>
  </si>
  <si>
    <t>SB-Zusatzurlaub</t>
  </si>
  <si>
    <r>
      <t xml:space="preserve">Die Ansprüche für </t>
    </r>
    <r>
      <rPr>
        <i/>
        <sz val="10"/>
        <color indexed="12"/>
        <rFont val="Arial"/>
        <family val="2"/>
      </rPr>
      <t>Resturlaub, Urlaub, Zusatzurlaub (für Schwerbehinderte)</t>
    </r>
    <r>
      <rPr>
        <sz val="10"/>
        <rFont val="Arial"/>
        <family val="2"/>
      </rPr>
      <t xml:space="preserve"> und </t>
    </r>
    <r>
      <rPr>
        <i/>
        <sz val="10"/>
        <color indexed="12"/>
        <rFont val="Arial"/>
        <family val="2"/>
      </rPr>
      <t>Sonderurlaub</t>
    </r>
    <r>
      <rPr>
        <sz val="10"/>
        <rFont val="Arial"/>
        <family val="2"/>
      </rPr>
      <t xml:space="preserve"> werden hier eingetragen.</t>
    </r>
  </si>
  <si>
    <t>Kalenderjahr:</t>
  </si>
  <si>
    <t>Wochentagzahl</t>
  </si>
  <si>
    <t>Wochenende</t>
  </si>
  <si>
    <t>Monat</t>
  </si>
  <si>
    <t>u</t>
  </si>
  <si>
    <t>u2</t>
  </si>
  <si>
    <t>k2</t>
  </si>
  <si>
    <t>1/2 Krankheitstag</t>
  </si>
  <si>
    <t>f</t>
  </si>
  <si>
    <t>In diesem Arbeitsblatt werden die Ferientermine erfasst.</t>
  </si>
  <si>
    <t>Kalenderjahr im Urlaubsplan:</t>
  </si>
  <si>
    <t>Ferientag</t>
  </si>
  <si>
    <t>Kalenderjahr gemäß Sommerferien:</t>
  </si>
  <si>
    <t>andere Termine, z.B. Schließungszeiten oder Betriebsferien, eingegeben werden.</t>
  </si>
  <si>
    <t>=</t>
  </si>
  <si>
    <t>Abwesenheit</t>
  </si>
  <si>
    <t>Urlaubstag</t>
  </si>
  <si>
    <t>1/2 Urlaubstag</t>
  </si>
  <si>
    <t>Krankheitstag</t>
  </si>
  <si>
    <t>1/2 Tag frei wegen Überstundenabbau (Zeitausgleich)</t>
  </si>
  <si>
    <t>1 Tag frei wegen Überstundenabbau (Zeitausgleich)</t>
  </si>
  <si>
    <r>
      <t xml:space="preserve">berücksichtigt werden sollen. Hier kann außerdem mit einem </t>
    </r>
    <r>
      <rPr>
        <b/>
        <sz val="10"/>
        <color indexed="12"/>
        <rFont val="Arial"/>
        <family val="2"/>
      </rPr>
      <t>x</t>
    </r>
    <r>
      <rPr>
        <sz val="10"/>
        <rFont val="Arial"/>
        <family val="2"/>
      </rPr>
      <t xml:space="preserve"> bestimmt werden, dass Heiligabend und Silvester als arbeitsfreie</t>
    </r>
  </si>
  <si>
    <t>Urlaub</t>
  </si>
  <si>
    <t>Summe</t>
  </si>
  <si>
    <t>Resturlaub</t>
  </si>
  <si>
    <t>wird die Fehlermeldung "Ferienjahr und Kalenderjahr stimmen nicht überein!" ausgegeben.</t>
  </si>
  <si>
    <t xml:space="preserve"> gültig</t>
  </si>
  <si>
    <t>Schaltjahr</t>
  </si>
  <si>
    <t xml:space="preserve">  Abwesenheit nach Anlass geordnet</t>
  </si>
  <si>
    <t>x2</t>
  </si>
  <si>
    <t>Fortbildung</t>
  </si>
  <si>
    <t>Überstundentag</t>
  </si>
  <si>
    <t>1/2 Überstundentag</t>
  </si>
  <si>
    <t>Fort-
bildung</t>
  </si>
  <si>
    <t xml:space="preserve">  Abwesenheit in Tagen nach Monaten geordnet</t>
  </si>
  <si>
    <t>Krankheit</t>
  </si>
  <si>
    <r>
      <t>Die farbliche Kennzeichnung (</t>
    </r>
    <r>
      <rPr>
        <b/>
        <sz val="10"/>
        <color indexed="50"/>
        <rFont val="Arial"/>
        <family val="2"/>
      </rPr>
      <t>grün</t>
    </r>
    <r>
      <rPr>
        <sz val="10"/>
        <rFont val="Arial"/>
        <family val="2"/>
      </rPr>
      <t xml:space="preserve"> für Urlaub und Zeitausgleich, </t>
    </r>
    <r>
      <rPr>
        <b/>
        <sz val="10"/>
        <color indexed="52"/>
        <rFont val="Arial"/>
        <family val="2"/>
      </rPr>
      <t>orange</t>
    </r>
    <r>
      <rPr>
        <sz val="10"/>
        <rFont val="Arial"/>
        <family val="2"/>
      </rPr>
      <t xml:space="preserve"> für alle anderen Abwesenheitszeiten) erfolgt automatisch.</t>
    </r>
  </si>
  <si>
    <t>f2</t>
  </si>
  <si>
    <t>verbleibende
Fortbildungstage</t>
  </si>
  <si>
    <t>genommene Fortbildungstage</t>
  </si>
  <si>
    <t>Anspruch
Fortbildungstage</t>
  </si>
  <si>
    <t>1/2 Fortbildungstag</t>
  </si>
  <si>
    <t>Fortbildungstag</t>
  </si>
  <si>
    <t>Gedächtnisstütze für die Eingaben dar!</t>
  </si>
  <si>
    <t>die gezählt werden sollen!</t>
  </si>
  <si>
    <t>Für welches Bundesland erfasst? :</t>
  </si>
  <si>
    <t>Link zu den bundesweiten Ferienterminen:</t>
  </si>
  <si>
    <t>http://www.schulferien.org</t>
  </si>
  <si>
    <t>Arbeitszeitverkürzung</t>
  </si>
  <si>
    <t>Freizeitausgleich</t>
  </si>
  <si>
    <t>s</t>
  </si>
  <si>
    <t>d</t>
  </si>
  <si>
    <r>
      <t>Dienstreise</t>
    </r>
    <r>
      <rPr>
        <i/>
        <sz val="10"/>
        <rFont val="Arial"/>
        <family val="2"/>
      </rPr>
      <t xml:space="preserve"> (wird statistisch nicht gezählt)</t>
    </r>
  </si>
  <si>
    <r>
      <t xml:space="preserve">Über den Hyperlink im oberen Bereich gelangt man bei bestehender Internetverbindung auf die Seite </t>
    </r>
    <r>
      <rPr>
        <b/>
        <sz val="10"/>
        <rFont val="Arial"/>
        <family val="2"/>
      </rPr>
      <t>Schulferien.org</t>
    </r>
    <r>
      <rPr>
        <sz val="10"/>
        <rFont val="Arial"/>
        <family val="2"/>
      </rPr>
      <t xml:space="preserve">, auf der </t>
    </r>
  </si>
  <si>
    <t>für alle Bundesländer die Ferientermine der nächsten Jahre aufgeführt sind.</t>
  </si>
  <si>
    <r>
      <t xml:space="preserve">der Eingaben in diesem Arbeitsblatt und im Arbeitsblatt </t>
    </r>
    <r>
      <rPr>
        <b/>
        <i/>
        <sz val="10"/>
        <color indexed="12"/>
        <rFont val="Arial"/>
        <family val="2"/>
      </rPr>
      <t>Plan</t>
    </r>
    <r>
      <rPr>
        <sz val="10"/>
        <rFont val="Arial"/>
        <family val="2"/>
      </rPr>
      <t>.</t>
    </r>
  </si>
  <si>
    <r>
      <t>Die Ferienzeiten werden dann im Arbeitsblatt</t>
    </r>
    <r>
      <rPr>
        <i/>
        <sz val="10"/>
        <rFont val="Arial"/>
        <family val="2"/>
      </rPr>
      <t xml:space="preserve"> </t>
    </r>
    <r>
      <rPr>
        <b/>
        <i/>
        <sz val="10"/>
        <color indexed="12"/>
        <rFont val="Arial"/>
        <family val="2"/>
      </rPr>
      <t>Plan</t>
    </r>
    <r>
      <rPr>
        <sz val="10"/>
        <rFont val="Arial"/>
        <family val="2"/>
      </rPr>
      <t xml:space="preserve"> zur Information eingeblendet. In den letzten 4 Zeilen der Tabelle können auch</t>
    </r>
  </si>
  <si>
    <r>
      <t xml:space="preserve">Die Ansprüche bzw. Planungen für </t>
    </r>
    <r>
      <rPr>
        <i/>
        <sz val="10"/>
        <color indexed="12"/>
        <rFont val="Arial"/>
        <family val="2"/>
      </rPr>
      <t>Fortbildungstage</t>
    </r>
    <r>
      <rPr>
        <sz val="10"/>
        <rFont val="Arial"/>
        <family val="2"/>
      </rPr>
      <t xml:space="preserve"> werden hier eingetragen.</t>
    </r>
  </si>
  <si>
    <t>Dienstreise</t>
  </si>
  <si>
    <r>
      <t xml:space="preserve">Urlaub
</t>
    </r>
    <r>
      <rPr>
        <sz val="10"/>
        <rFont val="Arial"/>
        <family val="2"/>
      </rPr>
      <t>(+ Sonder.)</t>
    </r>
  </si>
  <si>
    <t xml:space="preserve">  Mitarbeiter/innen</t>
  </si>
  <si>
    <t xml:space="preserve">Anzahl der Mitarbeiter/innen: </t>
  </si>
  <si>
    <t>az</t>
  </si>
  <si>
    <t>fz</t>
  </si>
  <si>
    <r>
      <t xml:space="preserve">freie Tage
</t>
    </r>
    <r>
      <rPr>
        <sz val="10"/>
        <rFont val="Arial"/>
        <family val="2"/>
      </rPr>
      <t>(+ az, fz)</t>
    </r>
  </si>
  <si>
    <t>Statistik</t>
  </si>
  <si>
    <t>In diesem Blatt erfolgt eine statistische Auswertung des Kalenderjahres mit Urlaub, Krankheit, freienTagen und sonstigen Abwesenheiten.</t>
  </si>
  <si>
    <t>Ferien &gt;&gt;</t>
  </si>
  <si>
    <t>s2</t>
  </si>
  <si>
    <t>1/2 Tag Sonderurlaub</t>
  </si>
  <si>
    <t>Weihnachtsferien</t>
  </si>
  <si>
    <t>Augsburg</t>
  </si>
  <si>
    <t>Friedensfest</t>
  </si>
  <si>
    <t>Sachsen</t>
  </si>
  <si>
    <t>Bayern (nur zum Teil), Saarland</t>
  </si>
  <si>
    <t>arbeitsfrei</t>
  </si>
  <si>
    <r>
      <t xml:space="preserve">Durch ein </t>
    </r>
    <r>
      <rPr>
        <b/>
        <sz val="10"/>
        <color indexed="12"/>
        <rFont val="Arial"/>
        <family val="2"/>
      </rPr>
      <t>x</t>
    </r>
    <r>
      <rPr>
        <sz val="10"/>
        <rFont val="Arial"/>
        <family val="2"/>
      </rPr>
      <t xml:space="preserve"> in der Spalte</t>
    </r>
    <r>
      <rPr>
        <i/>
        <sz val="10"/>
        <color indexed="12"/>
        <rFont val="Arial"/>
        <family val="2"/>
      </rPr>
      <t xml:space="preserve"> "relevant"</t>
    </r>
    <r>
      <rPr>
        <sz val="10"/>
        <rFont val="Arial"/>
        <family val="2"/>
      </rPr>
      <t xml:space="preserve"> kann bestimmt werden, welche</t>
    </r>
    <r>
      <rPr>
        <b/>
        <sz val="10"/>
        <rFont val="Arial"/>
        <family val="2"/>
      </rPr>
      <t xml:space="preserve"> </t>
    </r>
    <r>
      <rPr>
        <i/>
        <sz val="10"/>
        <rFont val="Arial"/>
        <family val="2"/>
      </rPr>
      <t xml:space="preserve">nicht </t>
    </r>
    <r>
      <rPr>
        <sz val="10"/>
        <rFont val="Arial"/>
        <family val="2"/>
      </rPr>
      <t>bundeseinheitlichen Feiertage bei der Urlaubsberechnung</t>
    </r>
  </si>
  <si>
    <r>
      <t xml:space="preserve">Die </t>
    </r>
    <r>
      <rPr>
        <b/>
        <sz val="10"/>
        <color indexed="12"/>
        <rFont val="Arial"/>
        <family val="2"/>
      </rPr>
      <t>x</t>
    </r>
    <r>
      <rPr>
        <sz val="10"/>
        <rFont val="Arial"/>
        <family val="2"/>
      </rPr>
      <t xml:space="preserve"> bei den bundeseinheitlichen Feiertagen sind schreibgeschützt. Änderungen sind dort nicht möglich!</t>
    </r>
  </si>
  <si>
    <t>Freie Tage und Urlaubstage werden an allen Tagen (auch Feiertage und Wochenenden) gezählt. Also nur Einträge an den Tagen machen,</t>
  </si>
  <si>
    <t>Rosenmontag</t>
  </si>
  <si>
    <t>Faschingsdienstag</t>
  </si>
  <si>
    <t>Aschermittwoch</t>
  </si>
  <si>
    <t>Weiberfastnacht</t>
  </si>
  <si>
    <t>Pfingstsonntag</t>
  </si>
  <si>
    <t xml:space="preserve"> &lt;&lt;&lt; Eingabe des Kalenderjahres für den Urlaubsplan</t>
  </si>
  <si>
    <t>Tag</t>
  </si>
  <si>
    <r>
      <t xml:space="preserve">freie Eingabe für betriebsintern arbeitsfreie Tage </t>
    </r>
    <r>
      <rPr>
        <sz val="8"/>
        <rFont val="Arial"/>
        <family val="2"/>
      </rPr>
      <t>(Eingabe von Tag und Monat. Das Jahr generiert sich selbst.)</t>
    </r>
  </si>
  <si>
    <r>
      <t xml:space="preserve">Datum
</t>
    </r>
    <r>
      <rPr>
        <sz val="10"/>
        <rFont val="Arial"/>
        <family val="2"/>
      </rPr>
      <t>(berechnet)</t>
    </r>
  </si>
  <si>
    <r>
      <t xml:space="preserve">Wochentag
</t>
    </r>
    <r>
      <rPr>
        <sz val="10"/>
        <rFont val="Arial"/>
        <family val="2"/>
      </rPr>
      <t>(berechnet)</t>
    </r>
  </si>
  <si>
    <t>Art</t>
  </si>
  <si>
    <t>arbeitsfrei ?</t>
  </si>
  <si>
    <t>1. Advent</t>
  </si>
  <si>
    <t>2. Advent</t>
  </si>
  <si>
    <t>3. Advent</t>
  </si>
  <si>
    <t>4. Advent</t>
  </si>
  <si>
    <t>Jahr /
Folgejahr</t>
  </si>
  <si>
    <t>Im Urlaubs-
plan be-
rücksichtigt</t>
  </si>
  <si>
    <t>Hier werden die Feiertage für das Urlaubsjahr und das Folgejahr berechnet. Zusätzlich können betriebsinterne arbeitsfreie Tage angegeben werden.</t>
  </si>
  <si>
    <t>Tage gezählt werden. Zusätzlich besteht die Möglichkeit 6 betriebsinterne arbeitsfreie Tage zu definieren.</t>
  </si>
  <si>
    <r>
      <t xml:space="preserve">Wenn die Eingabe der Ferien (Bezugsgröße sind die Sommerferien) nicht mit dem Kalenderjahr im Arbeitsblatt </t>
    </r>
    <r>
      <rPr>
        <b/>
        <i/>
        <sz val="10"/>
        <color indexed="12"/>
        <rFont val="Arial"/>
        <family val="2"/>
      </rPr>
      <t>Feiertage</t>
    </r>
    <r>
      <rPr>
        <sz val="10"/>
        <rFont val="Arial"/>
        <family val="2"/>
      </rPr>
      <t xml:space="preserve"> übereinstimmen,</t>
    </r>
  </si>
  <si>
    <t>Wochentag</t>
  </si>
  <si>
    <t xml:space="preserve">Resturlaub: </t>
  </si>
  <si>
    <t>J</t>
  </si>
  <si>
    <t>A</t>
  </si>
  <si>
    <t>N</t>
  </si>
  <si>
    <t>U</t>
  </si>
  <si>
    <t>R</t>
  </si>
  <si>
    <t>F</t>
  </si>
  <si>
    <t>E</t>
  </si>
  <si>
    <t>B</t>
  </si>
  <si>
    <t>M</t>
  </si>
  <si>
    <t>Ä</t>
  </si>
  <si>
    <t>Z</t>
  </si>
  <si>
    <t>P</t>
  </si>
  <si>
    <t>I</t>
  </si>
  <si>
    <t>L</t>
  </si>
  <si>
    <t>G</t>
  </si>
  <si>
    <t>S</t>
  </si>
  <si>
    <t>T</t>
  </si>
  <si>
    <t>O</t>
  </si>
  <si>
    <t>K</t>
  </si>
  <si>
    <t>V</t>
  </si>
  <si>
    <t>D</t>
  </si>
  <si>
    <t>Jahresübersicht</t>
  </si>
  <si>
    <t>In diesem Blatt ist die Jahresübersicht der Urlaube aller Mitarbeiter/innen für die Druckausgabe optimiert dargestellt.</t>
  </si>
  <si>
    <r>
      <rPr>
        <b/>
        <sz val="10"/>
        <rFont val="Arial"/>
        <family val="2"/>
      </rPr>
      <t>Zuerst ist links oben das Urlaubsjahr zu erfassen</t>
    </r>
    <r>
      <rPr>
        <sz val="10"/>
        <rFont val="Arial"/>
        <family val="2"/>
      </rPr>
      <t>. Die Feiertage für dieses und das folgende Jahr berechnen sich dann automatisch.</t>
    </r>
  </si>
  <si>
    <r>
      <rPr>
        <b/>
        <u/>
        <sz val="10"/>
        <rFont val="Arial"/>
        <family val="2"/>
      </rPr>
      <t>Achtung:</t>
    </r>
    <r>
      <rPr>
        <sz val="10"/>
        <rFont val="Arial"/>
        <family val="2"/>
      </rPr>
      <t xml:space="preserve"> Die Kreuzchen führen nicht zu einer automatischen Berücksichtigung der Tage, sondern stellen nur eine</t>
    </r>
  </si>
  <si>
    <t>Version</t>
  </si>
  <si>
    <t>Änderung</t>
  </si>
  <si>
    <t>1.00</t>
  </si>
  <si>
    <t>Urlaubsplan 2010 erstellt</t>
  </si>
  <si>
    <t>Urlaubsplan 2009 erstellt</t>
  </si>
  <si>
    <t>2.00</t>
  </si>
  <si>
    <t>3.00</t>
  </si>
  <si>
    <t>Urlaubsplan 2011 erstellt</t>
  </si>
  <si>
    <t>4.00</t>
  </si>
  <si>
    <t>Urlaubsplan auf 30 Mitarbeiter erweitert</t>
  </si>
  <si>
    <t>5.00</t>
  </si>
  <si>
    <t>Urlaubsplan 2012 erstellt</t>
  </si>
  <si>
    <t>6.00</t>
  </si>
  <si>
    <t>Urlaubsplan 2013 erstellt</t>
  </si>
  <si>
    <t>6.01</t>
  </si>
  <si>
    <t>5.01</t>
  </si>
  <si>
    <t>6.02</t>
  </si>
  <si>
    <t>Jahresübersicht wieder eingefügt</t>
  </si>
  <si>
    <t>6.03</t>
  </si>
  <si>
    <t>6.04</t>
  </si>
  <si>
    <t>6.05</t>
  </si>
  <si>
    <t>5.02</t>
  </si>
  <si>
    <t>4.01</t>
  </si>
  <si>
    <t>Auf 50 Mitarbeiter erweitert</t>
  </si>
  <si>
    <t>Abwesenheitsarten ergänzt</t>
  </si>
  <si>
    <t>ewigen Feiertagskalender erstellt</t>
  </si>
  <si>
    <t>Datei in XLSX-Format umgearbeitet</t>
  </si>
  <si>
    <t>diverse Fehler korrigiert</t>
  </si>
  <si>
    <t>diverse Fehler in der Statistik entfernt</t>
  </si>
  <si>
    <t>In diesem Blatt ist die Versionshistorie dokumentiert.</t>
  </si>
  <si>
    <t>Historie</t>
  </si>
  <si>
    <t>Anleitung</t>
  </si>
  <si>
    <t>Fehler bei der Anzeige der genommenen Urlaubstage im Blatt "Mitarbeiter" ab Zeile 37 entfernt</t>
  </si>
  <si>
    <t>Blatt "Historie" eingefügt</t>
  </si>
  <si>
    <t>6.06</t>
  </si>
  <si>
    <t>Hier werden Erläuterungen zu den Arbeitsblättern und Buchungen gegeben.</t>
  </si>
  <si>
    <t>Anzeigefehler "01.07." in der Jahresübersicht entfernt</t>
  </si>
  <si>
    <t>Anzeigefehler "31.12." in der Jahresübersicht entfernt</t>
  </si>
  <si>
    <t>6.07</t>
  </si>
  <si>
    <t>Im Blatt "Mitarbeiter" Fehler bei der Berechnung von Fortbildungen in 8 Zeilen entfernt.</t>
  </si>
  <si>
    <t>6.08</t>
  </si>
  <si>
    <t>Im Blatt "Statistik" Fehler bei der Berechnung von Abwesenheiten in den Monaten September bis Dezember entfernt.</t>
  </si>
  <si>
    <t>6.09</t>
  </si>
  <si>
    <t>Im Blatt "Jahresübersicht" Verweisfehler bei mitarbeiter 9 im Kopfbereich entfernt.</t>
  </si>
  <si>
    <r>
      <t>Anleitung für die Excel-Tabelle "Urlaubsplan_50.xlsx" von www.opawilli.de</t>
    </r>
    <r>
      <rPr>
        <i/>
        <sz val="11"/>
        <color indexed="23"/>
        <rFont val="Arial"/>
        <family val="2"/>
      </rPr>
      <t xml:space="preserve"> </t>
    </r>
    <r>
      <rPr>
        <b/>
        <i/>
        <sz val="11"/>
        <color indexed="23"/>
        <rFont val="Arial"/>
        <family val="2"/>
      </rPr>
      <t>(Version 6.09 - Stand:27.01.2016)</t>
    </r>
  </si>
</sst>
</file>

<file path=xl/styles.xml><?xml version="1.0" encoding="utf-8"?>
<styleSheet xmlns="http://schemas.openxmlformats.org/spreadsheetml/2006/main">
  <numFmts count="6">
    <numFmt numFmtId="164" formatCode="0.0"/>
    <numFmt numFmtId="165" formatCode="dddd"/>
    <numFmt numFmtId="166" formatCode="mmmm"/>
    <numFmt numFmtId="167" formatCode="ddd"/>
    <numFmt numFmtId="168" formatCode="0.0_ ;[Red]\-0.0\ "/>
    <numFmt numFmtId="169" formatCode="0_ ;[Red]\-0\ "/>
  </numFmts>
  <fonts count="66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b/>
      <sz val="12"/>
      <color indexed="12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color indexed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b/>
      <sz val="10"/>
      <color indexed="12"/>
      <name val="Arial"/>
      <family val="2"/>
    </font>
    <font>
      <i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2"/>
      <color indexed="10"/>
      <name val="Arial"/>
      <family val="2"/>
    </font>
    <font>
      <b/>
      <sz val="11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44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sz val="9"/>
      <color indexed="41"/>
      <name val="Arial"/>
      <family val="2"/>
    </font>
    <font>
      <sz val="9"/>
      <color indexed="41"/>
      <name val="Arial"/>
      <family val="2"/>
    </font>
    <font>
      <i/>
      <sz val="8"/>
      <name val="Arial"/>
      <family val="2"/>
    </font>
    <font>
      <b/>
      <sz val="10"/>
      <color indexed="50"/>
      <name val="Arial"/>
      <family val="2"/>
    </font>
    <font>
      <b/>
      <sz val="10"/>
      <color indexed="52"/>
      <name val="Arial"/>
      <family val="2"/>
    </font>
    <font>
      <b/>
      <sz val="9"/>
      <color indexed="16"/>
      <name val="Arial"/>
      <family val="2"/>
    </font>
    <font>
      <b/>
      <sz val="9"/>
      <color indexed="18"/>
      <name val="Arial"/>
      <family val="2"/>
    </font>
    <font>
      <b/>
      <sz val="11"/>
      <color indexed="62"/>
      <name val="Arial"/>
      <family val="2"/>
    </font>
    <font>
      <u/>
      <sz val="10"/>
      <name val="Arial"/>
      <family val="2"/>
    </font>
    <font>
      <b/>
      <u/>
      <sz val="10"/>
      <color indexed="12"/>
      <name val="Arial"/>
      <family val="2"/>
    </font>
    <font>
      <b/>
      <i/>
      <sz val="10"/>
      <color indexed="12"/>
      <name val="Arial"/>
      <family val="2"/>
    </font>
    <font>
      <b/>
      <sz val="10"/>
      <color indexed="62"/>
      <name val="Arial"/>
      <family val="2"/>
    </font>
    <font>
      <b/>
      <sz val="10"/>
      <color indexed="60"/>
      <name val="Arial"/>
      <family val="2"/>
    </font>
    <font>
      <b/>
      <sz val="11"/>
      <color indexed="17"/>
      <name val="Arial"/>
      <family val="2"/>
    </font>
    <font>
      <b/>
      <i/>
      <sz val="8"/>
      <color indexed="12"/>
      <name val="Arial"/>
      <family val="2"/>
    </font>
    <font>
      <b/>
      <i/>
      <sz val="9"/>
      <color indexed="12"/>
      <name val="Arial"/>
      <family val="2"/>
    </font>
    <font>
      <sz val="8"/>
      <color indexed="9"/>
      <name val="Arial Unicode MS"/>
      <family val="2"/>
    </font>
    <font>
      <sz val="11"/>
      <color theme="1"/>
      <name val="Calibri"/>
      <family val="2"/>
      <scheme val="minor"/>
    </font>
    <font>
      <b/>
      <sz val="10"/>
      <color rgb="FF0000FF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10"/>
      <color indexed="9"/>
      <name val="Arial"/>
      <family val="2"/>
    </font>
    <font>
      <sz val="10"/>
      <color indexed="43"/>
      <name val="Arial"/>
      <family val="2"/>
    </font>
    <font>
      <sz val="6"/>
      <name val="Arial"/>
      <family val="2"/>
    </font>
    <font>
      <sz val="6"/>
      <color indexed="10"/>
      <name val="Arial"/>
      <family val="2"/>
    </font>
    <font>
      <b/>
      <sz val="5"/>
      <name val="Arial"/>
      <family val="2"/>
    </font>
    <font>
      <sz val="5"/>
      <name val="Arial"/>
      <family val="2"/>
    </font>
    <font>
      <sz val="10"/>
      <color theme="0"/>
      <name val="Arial"/>
      <family val="2"/>
    </font>
    <font>
      <b/>
      <sz val="12"/>
      <color rgb="FFFF0000"/>
      <name val="Arial"/>
      <family val="2"/>
    </font>
    <font>
      <b/>
      <sz val="11"/>
      <color rgb="FF0000FF"/>
      <name val="Arial"/>
      <family val="2"/>
    </font>
    <font>
      <b/>
      <u/>
      <sz val="10"/>
      <name val="Arial"/>
      <family val="2"/>
    </font>
    <font>
      <b/>
      <i/>
      <sz val="11"/>
      <color indexed="23"/>
      <name val="Arial"/>
      <family val="2"/>
    </font>
    <font>
      <i/>
      <sz val="11"/>
      <color indexed="23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lightGray">
        <fgColor indexed="11"/>
        <bgColor indexed="43"/>
      </patternFill>
    </fill>
    <fill>
      <patternFill patternType="lightGray">
        <fgColor indexed="11"/>
        <bgColor indexed="47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  <fill>
      <patternFill patternType="lightGray">
        <fgColor indexed="11"/>
      </patternFill>
    </fill>
    <fill>
      <patternFill patternType="solid">
        <fgColor indexed="3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lightGray">
        <fgColor indexed="11"/>
        <bgColor rgb="FF92D05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lightGray">
        <fgColor indexed="11"/>
        <bgColor rgb="FFFFFF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EE486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dotted">
        <color indexed="64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hair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medium">
        <color indexed="55"/>
      </left>
      <right style="thin">
        <color indexed="55"/>
      </right>
      <top/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/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thick">
        <color indexed="55"/>
      </right>
      <top style="thin">
        <color indexed="55"/>
      </top>
      <bottom style="thin">
        <color indexed="55"/>
      </bottom>
      <diagonal/>
    </border>
    <border>
      <left style="thick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ck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/>
      <right style="thick">
        <color indexed="55"/>
      </right>
      <top style="double">
        <color indexed="55"/>
      </top>
      <bottom style="double">
        <color indexed="55"/>
      </bottom>
      <diagonal/>
    </border>
    <border>
      <left/>
      <right style="thick">
        <color indexed="55"/>
      </right>
      <top style="thin">
        <color indexed="55"/>
      </top>
      <bottom style="thin">
        <color indexed="55"/>
      </bottom>
      <diagonal/>
    </border>
    <border>
      <left style="thick">
        <color indexed="55"/>
      </left>
      <right/>
      <top style="thin">
        <color indexed="55"/>
      </top>
      <bottom style="thin">
        <color indexed="55"/>
      </bottom>
      <diagonal/>
    </border>
    <border>
      <left style="medium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medium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55"/>
      </top>
      <bottom/>
      <diagonal/>
    </border>
    <border>
      <left/>
      <right/>
      <top style="double">
        <color indexed="55"/>
      </top>
      <bottom style="double">
        <color indexed="55"/>
      </bottom>
      <diagonal/>
    </border>
    <border>
      <left/>
      <right/>
      <top/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thick">
        <color indexed="55"/>
      </top>
      <bottom style="double">
        <color indexed="55"/>
      </bottom>
      <diagonal/>
    </border>
    <border>
      <left/>
      <right style="thick">
        <color indexed="55"/>
      </right>
      <top style="thick">
        <color indexed="55"/>
      </top>
      <bottom style="double">
        <color indexed="55"/>
      </bottom>
      <diagonal/>
    </border>
    <border>
      <left style="thick">
        <color indexed="55"/>
      </left>
      <right style="thin">
        <color indexed="55"/>
      </right>
      <top style="thick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 style="double">
        <color indexed="55"/>
      </bottom>
      <diagonal/>
    </border>
    <border>
      <left/>
      <right style="thin">
        <color indexed="55"/>
      </right>
      <top/>
      <bottom style="double">
        <color indexed="55"/>
      </bottom>
      <diagonal/>
    </border>
    <border diagonalUp="1" diagonalDown="1">
      <left style="thin">
        <color indexed="55"/>
      </left>
      <right style="thin">
        <color indexed="55"/>
      </right>
      <top style="double">
        <color indexed="55"/>
      </top>
      <bottom style="thin">
        <color indexed="55"/>
      </bottom>
      <diagonal style="thin">
        <color indexed="55"/>
      </diagonal>
    </border>
    <border diagonalUp="1" diagonalDown="1"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 style="thin">
        <color indexed="55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/>
      <top style="double">
        <color indexed="55"/>
      </top>
      <bottom style="double">
        <color indexed="55"/>
      </bottom>
      <diagonal/>
    </border>
    <border>
      <left style="thin">
        <color indexed="55"/>
      </left>
      <right/>
      <top style="thick">
        <color indexed="55"/>
      </top>
      <bottom style="double">
        <color indexed="55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0" fillId="0" borderId="0"/>
    <xf numFmtId="0" fontId="13" fillId="0" borderId="0"/>
    <xf numFmtId="0" fontId="13" fillId="0" borderId="0"/>
    <xf numFmtId="0" fontId="13" fillId="0" borderId="0"/>
  </cellStyleXfs>
  <cellXfs count="353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Protection="1">
      <protection hidden="1"/>
    </xf>
    <xf numFmtId="0" fontId="1" fillId="0" borderId="0" xfId="0" applyFont="1" applyFill="1" applyProtection="1">
      <protection hidden="1"/>
    </xf>
    <xf numFmtId="0" fontId="1" fillId="0" borderId="0" xfId="0" applyFont="1" applyProtection="1"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14" fontId="9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Protection="1">
      <protection hidden="1"/>
    </xf>
    <xf numFmtId="0" fontId="4" fillId="3" borderId="1" xfId="0" applyNumberFormat="1" applyFont="1" applyFill="1" applyBorder="1" applyAlignment="1" applyProtection="1">
      <alignment horizontal="left" vertical="center" wrapText="1" indent="1"/>
      <protection locked="0"/>
    </xf>
    <xf numFmtId="14" fontId="4" fillId="3" borderId="1" xfId="0" applyNumberFormat="1" applyFont="1" applyFill="1" applyBorder="1" applyAlignment="1" applyProtection="1">
      <alignment horizontal="left" vertical="center" wrapText="1" indent="1"/>
      <protection locked="0"/>
    </xf>
    <xf numFmtId="0" fontId="4" fillId="3" borderId="3" xfId="0" applyNumberFormat="1" applyFont="1" applyFill="1" applyBorder="1" applyAlignment="1" applyProtection="1">
      <alignment horizontal="left" vertical="center" wrapText="1" indent="1"/>
      <protection locked="0"/>
    </xf>
    <xf numFmtId="0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/>
      <protection hidden="1"/>
    </xf>
    <xf numFmtId="0" fontId="11" fillId="3" borderId="0" xfId="0" applyFont="1" applyFill="1" applyBorder="1" applyAlignment="1" applyProtection="1">
      <alignment horizontal="left" vertical="center"/>
      <protection hidden="1"/>
    </xf>
    <xf numFmtId="0" fontId="1" fillId="3" borderId="0" xfId="0" applyFont="1" applyFill="1" applyBorder="1" applyAlignment="1" applyProtection="1">
      <alignment horizontal="left" vertical="center"/>
      <protection hidden="1"/>
    </xf>
    <xf numFmtId="0" fontId="16" fillId="3" borderId="0" xfId="0" applyFont="1" applyFill="1" applyBorder="1" applyAlignment="1" applyProtection="1">
      <alignment horizontal="left" vertical="center"/>
      <protection hidden="1"/>
    </xf>
    <xf numFmtId="0" fontId="17" fillId="3" borderId="0" xfId="0" applyFont="1" applyFill="1" applyBorder="1" applyAlignment="1" applyProtection="1">
      <alignment horizontal="left" vertical="center"/>
      <protection hidden="1"/>
    </xf>
    <xf numFmtId="0" fontId="13" fillId="3" borderId="0" xfId="0" applyFont="1" applyFill="1" applyBorder="1" applyAlignment="1" applyProtection="1">
      <alignment horizontal="left" vertical="center"/>
      <protection hidden="1"/>
    </xf>
    <xf numFmtId="0" fontId="20" fillId="3" borderId="0" xfId="0" applyFont="1" applyFill="1" applyBorder="1" applyAlignment="1" applyProtection="1">
      <alignment horizontal="left" vertical="center"/>
      <protection hidden="1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0" fontId="4" fillId="0" borderId="1" xfId="0" applyNumberFormat="1" applyFont="1" applyFill="1" applyBorder="1" applyAlignment="1" applyProtection="1">
      <alignment horizontal="left" vertical="center" indent="1"/>
      <protection hidden="1"/>
    </xf>
    <xf numFmtId="49" fontId="4" fillId="8" borderId="1" xfId="0" applyNumberFormat="1" applyFont="1" applyFill="1" applyBorder="1" applyAlignment="1" applyProtection="1">
      <alignment horizontal="center" vertical="center"/>
      <protection hidden="1"/>
    </xf>
    <xf numFmtId="0" fontId="11" fillId="8" borderId="1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0" xfId="0" applyFont="1" applyAlignment="1">
      <alignment vertical="center"/>
    </xf>
    <xf numFmtId="1" fontId="6" fillId="0" borderId="4" xfId="0" applyNumberFormat="1" applyFont="1" applyBorder="1" applyAlignment="1">
      <alignment horizontal="center" vertical="center"/>
    </xf>
    <xf numFmtId="167" fontId="22" fillId="5" borderId="1" xfId="0" applyNumberFormat="1" applyFont="1" applyFill="1" applyBorder="1" applyAlignment="1" applyProtection="1">
      <alignment horizontal="center" vertical="center"/>
      <protection hidden="1"/>
    </xf>
    <xf numFmtId="0" fontId="14" fillId="0" borderId="1" xfId="0" applyNumberFormat="1" applyFont="1" applyFill="1" applyBorder="1" applyAlignment="1" applyProtection="1">
      <alignment horizontal="center" vertical="center"/>
      <protection locked="0" hidden="1"/>
    </xf>
    <xf numFmtId="1" fontId="22" fillId="5" borderId="1" xfId="0" applyNumberFormat="1" applyFont="1" applyFill="1" applyBorder="1" applyAlignment="1" applyProtection="1">
      <alignment horizontal="center" vertical="center"/>
      <protection hidden="1"/>
    </xf>
    <xf numFmtId="1" fontId="13" fillId="5" borderId="1" xfId="0" applyNumberFormat="1" applyFont="1" applyFill="1" applyBorder="1" applyAlignment="1" applyProtection="1">
      <alignment horizontal="center" vertical="center"/>
      <protection hidden="1"/>
    </xf>
    <xf numFmtId="1" fontId="23" fillId="5" borderId="1" xfId="0" applyNumberFormat="1" applyFont="1" applyFill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1" xfId="0" applyBorder="1" applyAlignment="1" applyProtection="1">
      <alignment vertical="center"/>
    </xf>
    <xf numFmtId="14" fontId="0" fillId="0" borderId="1" xfId="0" applyNumberFormat="1" applyBorder="1" applyAlignment="1" applyProtection="1">
      <alignment horizontal="center" vertical="center"/>
    </xf>
    <xf numFmtId="165" fontId="0" fillId="0" borderId="1" xfId="0" applyNumberFormat="1" applyBorder="1" applyAlignment="1" applyProtection="1">
      <alignment horizontal="left" vertical="center"/>
    </xf>
    <xf numFmtId="0" fontId="0" fillId="9" borderId="1" xfId="0" applyFill="1" applyBorder="1" applyAlignment="1" applyProtection="1">
      <alignment vertical="center"/>
    </xf>
    <xf numFmtId="0" fontId="0" fillId="0" borderId="0" xfId="0" applyProtection="1"/>
    <xf numFmtId="0" fontId="0" fillId="10" borderId="1" xfId="0" applyFill="1" applyBorder="1" applyAlignment="1" applyProtection="1">
      <alignment vertical="center"/>
    </xf>
    <xf numFmtId="0" fontId="4" fillId="0" borderId="0" xfId="0" applyFont="1" applyAlignment="1" applyProtection="1">
      <alignment horizontal="left" indent="1"/>
    </xf>
    <xf numFmtId="0" fontId="4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4" fillId="11" borderId="1" xfId="0" applyNumberFormat="1" applyFont="1" applyFill="1" applyBorder="1" applyAlignment="1" applyProtection="1">
      <alignment horizontal="left" vertical="center" wrapText="1" indent="1"/>
      <protection locked="0"/>
    </xf>
    <xf numFmtId="14" fontId="4" fillId="11" borderId="1" xfId="0" applyNumberFormat="1" applyFont="1" applyFill="1" applyBorder="1" applyAlignment="1" applyProtection="1">
      <alignment horizontal="left" vertical="center" wrapText="1" indent="1"/>
      <protection locked="0"/>
    </xf>
    <xf numFmtId="0" fontId="4" fillId="11" borderId="3" xfId="0" applyNumberFormat="1" applyFont="1" applyFill="1" applyBorder="1" applyAlignment="1" applyProtection="1">
      <alignment horizontal="left" vertical="center" wrapText="1" indent="1"/>
      <protection locked="0"/>
    </xf>
    <xf numFmtId="0" fontId="4" fillId="11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11" borderId="3" xfId="0" applyNumberFormat="1" applyFont="1" applyFill="1" applyBorder="1" applyAlignment="1" applyProtection="1">
      <alignment horizontal="center" vertical="center" wrapText="1"/>
      <protection locked="0"/>
    </xf>
    <xf numFmtId="0" fontId="16" fillId="3" borderId="0" xfId="0" applyFont="1" applyFill="1" applyBorder="1" applyAlignment="1" applyProtection="1">
      <alignment horizontal="right" vertical="center"/>
      <protection hidden="1"/>
    </xf>
    <xf numFmtId="0" fontId="1" fillId="0" borderId="0" xfId="0" applyFont="1" applyFill="1" applyAlignment="1" applyProtection="1">
      <alignment horizontal="left" vertical="center"/>
      <protection hidden="1"/>
    </xf>
    <xf numFmtId="0" fontId="1" fillId="0" borderId="0" xfId="0" applyFont="1" applyFill="1" applyBorder="1" applyAlignment="1" applyProtection="1">
      <alignment horizontal="left" vertical="center"/>
      <protection hidden="1"/>
    </xf>
    <xf numFmtId="0" fontId="20" fillId="0" borderId="0" xfId="0" applyFont="1" applyAlignment="1" applyProtection="1">
      <alignment horizontal="left" vertical="center"/>
      <protection hidden="1"/>
    </xf>
    <xf numFmtId="0" fontId="6" fillId="0" borderId="0" xfId="0" applyFont="1" applyBorder="1" applyProtection="1">
      <protection hidden="1"/>
    </xf>
    <xf numFmtId="1" fontId="6" fillId="0" borderId="0" xfId="0" applyNumberFormat="1" applyFont="1" applyBorder="1" applyAlignment="1" applyProtection="1">
      <alignment horizontal="left"/>
      <protection hidden="1"/>
    </xf>
    <xf numFmtId="0" fontId="25" fillId="0" borderId="0" xfId="0" applyFont="1" applyBorder="1" applyProtection="1">
      <protection hidden="1"/>
    </xf>
    <xf numFmtId="0" fontId="4" fillId="12" borderId="1" xfId="0" applyFont="1" applyFill="1" applyBorder="1" applyAlignment="1" applyProtection="1">
      <alignment horizontal="center" vertical="center"/>
      <protection locked="0"/>
    </xf>
    <xf numFmtId="0" fontId="4" fillId="13" borderId="1" xfId="0" applyFont="1" applyFill="1" applyBorder="1" applyAlignment="1" applyProtection="1">
      <alignment horizontal="center" vertical="center"/>
      <protection locked="0"/>
    </xf>
    <xf numFmtId="49" fontId="26" fillId="8" borderId="6" xfId="0" applyNumberFormat="1" applyFont="1" applyFill="1" applyBorder="1" applyAlignment="1" applyProtection="1">
      <alignment horizontal="left" indent="1"/>
      <protection hidden="1"/>
    </xf>
    <xf numFmtId="49" fontId="27" fillId="8" borderId="6" xfId="0" applyNumberFormat="1" applyFont="1" applyFill="1" applyBorder="1" applyAlignment="1" applyProtection="1">
      <alignment vertical="center"/>
      <protection hidden="1"/>
    </xf>
    <xf numFmtId="164" fontId="29" fillId="8" borderId="7" xfId="0" applyNumberFormat="1" applyFont="1" applyFill="1" applyBorder="1" applyAlignment="1" applyProtection="1">
      <alignment horizontal="left" vertical="center"/>
      <protection hidden="1"/>
    </xf>
    <xf numFmtId="164" fontId="29" fillId="8" borderId="1" xfId="0" applyNumberFormat="1" applyFont="1" applyFill="1" applyBorder="1" applyAlignment="1" applyProtection="1">
      <alignment horizontal="left" vertical="center"/>
      <protection hidden="1"/>
    </xf>
    <xf numFmtId="164" fontId="29" fillId="8" borderId="5" xfId="0" applyNumberFormat="1" applyFont="1" applyFill="1" applyBorder="1" applyAlignment="1" applyProtection="1">
      <alignment horizontal="left" vertical="center"/>
      <protection hidden="1"/>
    </xf>
    <xf numFmtId="49" fontId="26" fillId="8" borderId="7" xfId="0" applyNumberFormat="1" applyFont="1" applyFill="1" applyBorder="1" applyAlignment="1" applyProtection="1">
      <alignment horizontal="left" vertical="center" indent="1"/>
      <protection hidden="1"/>
    </xf>
    <xf numFmtId="49" fontId="30" fillId="8" borderId="7" xfId="0" applyNumberFormat="1" applyFont="1" applyFill="1" applyBorder="1" applyAlignment="1" applyProtection="1">
      <alignment horizontal="left" vertical="center" indent="1"/>
      <protection hidden="1"/>
    </xf>
    <xf numFmtId="0" fontId="26" fillId="0" borderId="1" xfId="0" applyNumberFormat="1" applyFont="1" applyFill="1" applyBorder="1" applyAlignment="1" applyProtection="1">
      <alignment horizontal="left" vertical="center" indent="1"/>
      <protection hidden="1"/>
    </xf>
    <xf numFmtId="49" fontId="26" fillId="8" borderId="6" xfId="0" applyNumberFormat="1" applyFont="1" applyFill="1" applyBorder="1" applyAlignment="1" applyProtection="1">
      <alignment horizontal="left" wrapText="1" indent="1"/>
      <protection hidden="1"/>
    </xf>
    <xf numFmtId="168" fontId="26" fillId="0" borderId="1" xfId="0" applyNumberFormat="1" applyFont="1" applyFill="1" applyBorder="1" applyAlignment="1" applyProtection="1">
      <alignment horizontal="left" vertical="center" indent="1"/>
      <protection hidden="1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1" fontId="10" fillId="0" borderId="4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14" fontId="0" fillId="0" borderId="0" xfId="0" applyNumberFormat="1" applyAlignment="1" applyProtection="1">
      <alignment vertical="center"/>
    </xf>
    <xf numFmtId="1" fontId="27" fillId="0" borderId="0" xfId="0" applyNumberFormat="1" applyFont="1" applyAlignment="1" applyProtection="1">
      <alignment vertical="center"/>
    </xf>
    <xf numFmtId="0" fontId="27" fillId="0" borderId="0" xfId="0" applyFont="1" applyFill="1" applyAlignment="1" applyProtection="1">
      <alignment vertical="center"/>
    </xf>
    <xf numFmtId="1" fontId="0" fillId="0" borderId="0" xfId="0" applyNumberFormat="1" applyAlignment="1" applyProtection="1">
      <alignment vertical="center"/>
    </xf>
    <xf numFmtId="0" fontId="0" fillId="0" borderId="0" xfId="0" applyNumberFormat="1" applyAlignment="1" applyProtection="1">
      <alignment vertical="center"/>
    </xf>
    <xf numFmtId="0" fontId="27" fillId="8" borderId="6" xfId="0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164" fontId="4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11" borderId="9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Alignment="1" applyProtection="1">
      <alignment vertical="center"/>
    </xf>
    <xf numFmtId="0" fontId="24" fillId="0" borderId="0" xfId="0" applyFont="1" applyFill="1" applyProtection="1"/>
    <xf numFmtId="0" fontId="4" fillId="0" borderId="0" xfId="0" applyFont="1" applyFill="1" applyProtection="1"/>
    <xf numFmtId="0" fontId="0" fillId="0" borderId="0" xfId="0" applyNumberFormat="1" applyFill="1" applyProtection="1"/>
    <xf numFmtId="0" fontId="4" fillId="0" borderId="0" xfId="0" applyNumberFormat="1" applyFont="1" applyFill="1" applyProtection="1"/>
    <xf numFmtId="0" fontId="4" fillId="0" borderId="0" xfId="0" applyNumberFormat="1" applyFont="1" applyFill="1" applyBorder="1" applyProtection="1"/>
    <xf numFmtId="0" fontId="13" fillId="0" borderId="0" xfId="0" applyNumberFormat="1" applyFont="1" applyFill="1" applyProtection="1"/>
    <xf numFmtId="0" fontId="0" fillId="0" borderId="0" xfId="0" applyFill="1" applyProtection="1"/>
    <xf numFmtId="0" fontId="10" fillId="0" borderId="10" xfId="0" applyFont="1" applyFill="1" applyBorder="1" applyAlignment="1" applyProtection="1">
      <alignment horizontal="left" vertical="center" indent="1"/>
    </xf>
    <xf numFmtId="0" fontId="10" fillId="0" borderId="11" xfId="0" applyFont="1" applyFill="1" applyBorder="1" applyAlignment="1" applyProtection="1">
      <alignment horizontal="left" vertical="center" indent="1"/>
    </xf>
    <xf numFmtId="0" fontId="10" fillId="0" borderId="12" xfId="0" applyFont="1" applyFill="1" applyBorder="1" applyAlignment="1" applyProtection="1">
      <alignment horizontal="left" vertical="center" indent="1"/>
    </xf>
    <xf numFmtId="0" fontId="10" fillId="0" borderId="11" xfId="0" applyNumberFormat="1" applyFont="1" applyFill="1" applyBorder="1" applyAlignment="1" applyProtection="1">
      <alignment horizontal="left" vertical="center" indent="1"/>
    </xf>
    <xf numFmtId="0" fontId="10" fillId="0" borderId="12" xfId="0" applyNumberFormat="1" applyFont="1" applyFill="1" applyBorder="1" applyAlignment="1" applyProtection="1">
      <alignment horizontal="left" vertical="center" indent="1"/>
    </xf>
    <xf numFmtId="0" fontId="10" fillId="0" borderId="0" xfId="0" applyFont="1" applyFill="1" applyAlignment="1" applyProtection="1">
      <alignment horizontal="left" vertical="center" indent="1"/>
    </xf>
    <xf numFmtId="0" fontId="11" fillId="8" borderId="5" xfId="0" applyNumberFormat="1" applyFont="1" applyFill="1" applyBorder="1" applyAlignment="1" applyProtection="1">
      <alignment horizontal="center" textRotation="90" wrapText="1"/>
    </xf>
    <xf numFmtId="0" fontId="11" fillId="8" borderId="13" xfId="0" applyNumberFormat="1" applyFont="1" applyFill="1" applyBorder="1" applyAlignment="1" applyProtection="1">
      <alignment horizontal="center" textRotation="90" wrapText="1"/>
    </xf>
    <xf numFmtId="0" fontId="4" fillId="14" borderId="5" xfId="0" applyNumberFormat="1" applyFont="1" applyFill="1" applyBorder="1" applyAlignment="1" applyProtection="1">
      <alignment horizontal="center" textRotation="90" wrapText="1"/>
    </xf>
    <xf numFmtId="0" fontId="4" fillId="14" borderId="13" xfId="0" applyNumberFormat="1" applyFont="1" applyFill="1" applyBorder="1" applyAlignment="1" applyProtection="1">
      <alignment horizontal="center" textRotation="90" wrapText="1"/>
    </xf>
    <xf numFmtId="0" fontId="0" fillId="0" borderId="0" xfId="0" applyFill="1" applyAlignment="1" applyProtection="1"/>
    <xf numFmtId="0" fontId="12" fillId="8" borderId="7" xfId="0" applyNumberFormat="1" applyFont="1" applyFill="1" applyBorder="1" applyAlignment="1" applyProtection="1">
      <alignment horizontal="center" vertical="center" textRotation="90" wrapText="1"/>
    </xf>
    <xf numFmtId="0" fontId="12" fillId="8" borderId="14" xfId="0" applyNumberFormat="1" applyFont="1" applyFill="1" applyBorder="1" applyAlignment="1" applyProtection="1">
      <alignment horizontal="center" vertical="center" textRotation="90" wrapText="1"/>
    </xf>
    <xf numFmtId="0" fontId="4" fillId="14" borderId="8" xfId="0" applyNumberFormat="1" applyFont="1" applyFill="1" applyBorder="1" applyAlignment="1" applyProtection="1">
      <alignment horizontal="center" vertical="center" textRotation="90" wrapText="1"/>
    </xf>
    <xf numFmtId="0" fontId="4" fillId="14" borderId="7" xfId="0" applyNumberFormat="1" applyFont="1" applyFill="1" applyBorder="1" applyAlignment="1" applyProtection="1">
      <alignment horizontal="center" vertical="center" textRotation="90" wrapText="1"/>
    </xf>
    <xf numFmtId="0" fontId="4" fillId="14" borderId="14" xfId="0" applyNumberFormat="1" applyFont="1" applyFill="1" applyBorder="1" applyAlignment="1" applyProtection="1">
      <alignment horizontal="center" vertical="center" textRotation="90" wrapText="1"/>
    </xf>
    <xf numFmtId="0" fontId="11" fillId="15" borderId="8" xfId="0" applyNumberFormat="1" applyFont="1" applyFill="1" applyBorder="1" applyAlignment="1" applyProtection="1">
      <alignment horizontal="center" vertical="center" textRotation="90" wrapText="1"/>
    </xf>
    <xf numFmtId="0" fontId="11" fillId="15" borderId="7" xfId="0" applyNumberFormat="1" applyFont="1" applyFill="1" applyBorder="1" applyAlignment="1" applyProtection="1">
      <alignment horizontal="center" vertical="center" textRotation="90" wrapText="1"/>
    </xf>
    <xf numFmtId="0" fontId="11" fillId="15" borderId="15" xfId="0" applyNumberFormat="1" applyFont="1" applyFill="1" applyBorder="1" applyAlignment="1" applyProtection="1">
      <alignment horizontal="center" vertical="center" textRotation="90" wrapText="1"/>
    </xf>
    <xf numFmtId="0" fontId="4" fillId="15" borderId="16" xfId="0" applyNumberFormat="1" applyFont="1" applyFill="1" applyBorder="1" applyAlignment="1" applyProtection="1">
      <alignment horizontal="center" vertical="center" textRotation="90" wrapText="1"/>
    </xf>
    <xf numFmtId="0" fontId="4" fillId="15" borderId="14" xfId="0" applyNumberFormat="1" applyFont="1" applyFill="1" applyBorder="1" applyAlignment="1" applyProtection="1">
      <alignment horizontal="center" vertical="center" textRotation="90" wrapText="1"/>
    </xf>
    <xf numFmtId="0" fontId="19" fillId="16" borderId="17" xfId="0" applyNumberFormat="1" applyFont="1" applyFill="1" applyBorder="1" applyAlignment="1" applyProtection="1">
      <alignment horizontal="right" vertical="center" wrapText="1" indent="1"/>
    </xf>
    <xf numFmtId="164" fontId="19" fillId="16" borderId="1" xfId="0" applyNumberFormat="1" applyFont="1" applyFill="1" applyBorder="1" applyAlignment="1" applyProtection="1">
      <alignment horizontal="right" vertical="center" wrapText="1" indent="1"/>
    </xf>
    <xf numFmtId="168" fontId="19" fillId="16" borderId="3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indent="1"/>
    </xf>
    <xf numFmtId="0" fontId="19" fillId="11" borderId="17" xfId="0" applyNumberFormat="1" applyFont="1" applyFill="1" applyBorder="1" applyAlignment="1" applyProtection="1">
      <alignment horizontal="right" vertical="center" wrapText="1" indent="1"/>
    </xf>
    <xf numFmtId="168" fontId="19" fillId="11" borderId="3" xfId="0" applyNumberFormat="1" applyFont="1" applyFill="1" applyBorder="1" applyAlignment="1" applyProtection="1">
      <alignment horizontal="right" vertical="center" wrapText="1" indent="1"/>
    </xf>
    <xf numFmtId="164" fontId="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11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11" borderId="10" xfId="0" applyNumberFormat="1" applyFont="1" applyFill="1" applyBorder="1" applyAlignment="1" applyProtection="1">
      <alignment horizontal="right" vertical="center" wrapText="1" indent="1"/>
      <protection locked="0"/>
    </xf>
    <xf numFmtId="0" fontId="13" fillId="3" borderId="9" xfId="0" applyNumberFormat="1" applyFont="1" applyFill="1" applyBorder="1" applyAlignment="1" applyProtection="1">
      <alignment horizontal="left" vertical="center" wrapText="1" indent="1"/>
      <protection locked="0"/>
    </xf>
    <xf numFmtId="0" fontId="13" fillId="11" borderId="9" xfId="0" applyNumberFormat="1" applyFont="1" applyFill="1" applyBorder="1" applyAlignment="1" applyProtection="1">
      <alignment horizontal="left" vertical="center" wrapText="1" indent="1"/>
      <protection locked="0"/>
    </xf>
    <xf numFmtId="0" fontId="4" fillId="15" borderId="1" xfId="0" applyNumberFormat="1" applyFont="1" applyFill="1" applyBorder="1" applyAlignment="1" applyProtection="1">
      <alignment horizontal="center" vertical="center" wrapText="1"/>
      <protection hidden="1"/>
    </xf>
    <xf numFmtId="164" fontId="33" fillId="15" borderId="6" xfId="0" applyNumberFormat="1" applyFont="1" applyFill="1" applyBorder="1" applyAlignment="1" applyProtection="1">
      <alignment horizontal="center" wrapText="1"/>
      <protection hidden="1"/>
    </xf>
    <xf numFmtId="164" fontId="34" fillId="15" borderId="6" xfId="0" applyNumberFormat="1" applyFont="1" applyFill="1" applyBorder="1" applyAlignment="1" applyProtection="1">
      <alignment horizontal="left" vertical="center"/>
      <protection hidden="1"/>
    </xf>
    <xf numFmtId="166" fontId="11" fillId="5" borderId="10" xfId="0" applyNumberFormat="1" applyFont="1" applyFill="1" applyBorder="1" applyAlignment="1" applyProtection="1">
      <alignment horizontal="center" vertical="center"/>
      <protection hidden="1"/>
    </xf>
    <xf numFmtId="166" fontId="11" fillId="5" borderId="11" xfId="0" applyNumberFormat="1" applyFont="1" applyFill="1" applyBorder="1" applyAlignment="1" applyProtection="1">
      <alignment horizontal="center" vertical="center"/>
      <protection hidden="1"/>
    </xf>
    <xf numFmtId="166" fontId="22" fillId="5" borderId="1" xfId="0" applyNumberFormat="1" applyFont="1" applyFill="1" applyBorder="1" applyAlignment="1" applyProtection="1">
      <alignment horizontal="center" vertical="center" textRotation="90"/>
      <protection hidden="1"/>
    </xf>
    <xf numFmtId="1" fontId="28" fillId="5" borderId="1" xfId="0" applyNumberFormat="1" applyFont="1" applyFill="1" applyBorder="1" applyAlignment="1" applyProtection="1">
      <alignment horizontal="center" vertical="center"/>
      <protection hidden="1"/>
    </xf>
    <xf numFmtId="1" fontId="11" fillId="5" borderId="1" xfId="0" applyNumberFormat="1" applyFont="1" applyFill="1" applyBorder="1" applyAlignment="1" applyProtection="1">
      <alignment horizontal="center" vertical="center"/>
      <protection hidden="1"/>
    </xf>
    <xf numFmtId="0" fontId="22" fillId="5" borderId="1" xfId="0" applyNumberFormat="1" applyFont="1" applyFill="1" applyBorder="1" applyAlignment="1" applyProtection="1">
      <alignment horizontal="center" vertical="center"/>
      <protection hidden="1"/>
    </xf>
    <xf numFmtId="0" fontId="22" fillId="10" borderId="1" xfId="0" applyNumberFormat="1" applyFont="1" applyFill="1" applyBorder="1" applyAlignment="1" applyProtection="1">
      <alignment horizontal="center" vertical="center"/>
      <protection hidden="1"/>
    </xf>
    <xf numFmtId="1" fontId="6" fillId="0" borderId="0" xfId="0" applyNumberFormat="1" applyFont="1" applyBorder="1" applyAlignment="1">
      <alignment horizontal="center" vertical="center"/>
    </xf>
    <xf numFmtId="164" fontId="4" fillId="0" borderId="1" xfId="0" applyNumberFormat="1" applyFont="1" applyFill="1" applyBorder="1" applyAlignment="1" applyProtection="1">
      <alignment horizontal="right" vertical="center" wrapText="1" indent="1"/>
      <protection hidden="1"/>
    </xf>
    <xf numFmtId="164" fontId="4" fillId="0" borderId="18" xfId="0" applyNumberFormat="1" applyFont="1" applyFill="1" applyBorder="1" applyAlignment="1" applyProtection="1">
      <alignment horizontal="right" vertical="center" indent="1"/>
      <protection hidden="1"/>
    </xf>
    <xf numFmtId="0" fontId="6" fillId="0" borderId="2" xfId="0" applyFont="1" applyBorder="1" applyProtection="1">
      <protection locked="0" hidden="1"/>
    </xf>
    <xf numFmtId="14" fontId="9" fillId="0" borderId="1" xfId="0" applyNumberFormat="1" applyFont="1" applyFill="1" applyBorder="1" applyAlignment="1" applyProtection="1">
      <alignment horizontal="center" vertical="center"/>
      <protection locked="0" hidden="1"/>
    </xf>
    <xf numFmtId="14" fontId="9" fillId="0" borderId="1" xfId="0" quotePrefix="1" applyNumberFormat="1" applyFont="1" applyFill="1" applyBorder="1" applyAlignment="1" applyProtection="1">
      <alignment horizontal="center" vertical="center"/>
      <protection locked="0" hidden="1"/>
    </xf>
    <xf numFmtId="0" fontId="3" fillId="3" borderId="0" xfId="0" applyFont="1" applyFill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14" fillId="0" borderId="0" xfId="0" applyFont="1" applyFill="1" applyBorder="1" applyAlignment="1" applyProtection="1">
      <alignment horizontal="center" vertical="center"/>
      <protection hidden="1"/>
    </xf>
    <xf numFmtId="0" fontId="35" fillId="3" borderId="0" xfId="0" applyFont="1" applyFill="1" applyBorder="1" applyAlignment="1" applyProtection="1">
      <alignment horizontal="left" vertical="center"/>
      <protection hidden="1"/>
    </xf>
    <xf numFmtId="0" fontId="4" fillId="2" borderId="1" xfId="0" applyFont="1" applyFill="1" applyBorder="1" applyAlignment="1" applyProtection="1">
      <alignment horizontal="left" vertical="center"/>
    </xf>
    <xf numFmtId="0" fontId="4" fillId="13" borderId="5" xfId="0" applyFont="1" applyFill="1" applyBorder="1" applyAlignment="1" applyProtection="1">
      <alignment horizontal="center" vertical="center"/>
      <protection locked="0"/>
    </xf>
    <xf numFmtId="14" fontId="0" fillId="0" borderId="5" xfId="0" applyNumberFormat="1" applyBorder="1" applyAlignment="1" applyProtection="1">
      <alignment horizontal="center" vertical="center"/>
    </xf>
    <xf numFmtId="0" fontId="0" fillId="0" borderId="5" xfId="0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14" fontId="0" fillId="0" borderId="20" xfId="0" applyNumberFormat="1" applyBorder="1" applyAlignment="1" applyProtection="1">
      <alignment horizontal="center" vertical="center"/>
    </xf>
    <xf numFmtId="165" fontId="0" fillId="0" borderId="20" xfId="0" applyNumberFormat="1" applyBorder="1" applyAlignment="1" applyProtection="1">
      <alignment horizontal="left" vertical="center"/>
    </xf>
    <xf numFmtId="14" fontId="0" fillId="0" borderId="5" xfId="0" applyNumberFormat="1" applyBorder="1" applyAlignment="1" applyProtection="1">
      <alignment horizontal="center"/>
    </xf>
    <xf numFmtId="0" fontId="4" fillId="17" borderId="1" xfId="0" applyFont="1" applyFill="1" applyBorder="1" applyAlignment="1" applyProtection="1">
      <alignment horizontal="center" vertical="center"/>
    </xf>
    <xf numFmtId="0" fontId="4" fillId="17" borderId="20" xfId="0" applyFont="1" applyFill="1" applyBorder="1" applyAlignment="1" applyProtection="1">
      <alignment horizontal="center" vertical="center"/>
    </xf>
    <xf numFmtId="0" fontId="31" fillId="18" borderId="21" xfId="0" applyNumberFormat="1" applyFont="1" applyFill="1" applyBorder="1" applyAlignment="1" applyProtection="1">
      <alignment horizontal="center" vertical="center" wrapText="1"/>
      <protection hidden="1"/>
    </xf>
    <xf numFmtId="0" fontId="4" fillId="15" borderId="22" xfId="0" applyNumberFormat="1" applyFont="1" applyFill="1" applyBorder="1" applyAlignment="1" applyProtection="1">
      <alignment horizontal="center" vertical="center" wrapText="1"/>
      <protection hidden="1"/>
    </xf>
    <xf numFmtId="164" fontId="4" fillId="0" borderId="23" xfId="0" applyNumberFormat="1" applyFont="1" applyFill="1" applyBorder="1" applyAlignment="1" applyProtection="1">
      <alignment horizontal="right" vertical="center" indent="1"/>
      <protection hidden="1"/>
    </xf>
    <xf numFmtId="0" fontId="22" fillId="10" borderId="22" xfId="0" applyNumberFormat="1" applyFont="1" applyFill="1" applyBorder="1" applyAlignment="1" applyProtection="1">
      <alignment horizontal="center" vertical="center"/>
      <protection hidden="1"/>
    </xf>
    <xf numFmtId="0" fontId="4" fillId="8" borderId="21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21" xfId="0" applyNumberFormat="1" applyFont="1" applyFill="1" applyBorder="1" applyAlignment="1" applyProtection="1">
      <alignment horizontal="right" vertical="center" wrapText="1" indent="1"/>
      <protection hidden="1"/>
    </xf>
    <xf numFmtId="0" fontId="4" fillId="0" borderId="24" xfId="0" applyNumberFormat="1" applyFont="1" applyFill="1" applyBorder="1" applyAlignment="1" applyProtection="1">
      <alignment horizontal="right" vertical="center" indent="1"/>
      <protection hidden="1"/>
    </xf>
    <xf numFmtId="0" fontId="0" fillId="0" borderId="11" xfId="0" applyFill="1" applyBorder="1" applyAlignment="1">
      <alignment vertical="center"/>
    </xf>
    <xf numFmtId="0" fontId="0" fillId="0" borderId="25" xfId="0" applyFill="1" applyBorder="1" applyAlignment="1">
      <alignment vertical="center"/>
    </xf>
    <xf numFmtId="0" fontId="19" fillId="0" borderId="26" xfId="0" applyFont="1" applyFill="1" applyBorder="1" applyAlignment="1">
      <alignment vertical="center"/>
    </xf>
    <xf numFmtId="0" fontId="19" fillId="0" borderId="11" xfId="0" applyFont="1" applyFill="1" applyBorder="1" applyAlignment="1">
      <alignment vertical="center"/>
    </xf>
    <xf numFmtId="0" fontId="19" fillId="0" borderId="9" xfId="0" applyFont="1" applyFill="1" applyBorder="1" applyAlignment="1">
      <alignment vertical="center"/>
    </xf>
    <xf numFmtId="0" fontId="19" fillId="0" borderId="10" xfId="0" applyFont="1" applyFill="1" applyBorder="1" applyAlignment="1">
      <alignment vertical="center"/>
    </xf>
    <xf numFmtId="0" fontId="19" fillId="11" borderId="27" xfId="0" applyNumberFormat="1" applyFont="1" applyFill="1" applyBorder="1" applyAlignment="1" applyProtection="1">
      <alignment horizontal="right" vertical="center" wrapText="1" indent="1"/>
    </xf>
    <xf numFmtId="0" fontId="4" fillId="19" borderId="0" xfId="0" applyFont="1" applyFill="1" applyAlignment="1" applyProtection="1">
      <alignment horizontal="center" vertical="center"/>
    </xf>
    <xf numFmtId="0" fontId="4" fillId="6" borderId="0" xfId="0" applyFont="1" applyFill="1" applyAlignment="1" applyProtection="1">
      <alignment horizontal="center" vertical="center"/>
    </xf>
    <xf numFmtId="164" fontId="4" fillId="0" borderId="26" xfId="0" applyNumberFormat="1" applyFont="1" applyFill="1" applyBorder="1" applyAlignment="1" applyProtection="1">
      <alignment horizontal="right" vertical="center" wrapText="1" indent="1"/>
      <protection hidden="1"/>
    </xf>
    <xf numFmtId="164" fontId="4" fillId="0" borderId="11" xfId="0" applyNumberFormat="1" applyFont="1" applyFill="1" applyBorder="1" applyAlignment="1" applyProtection="1">
      <alignment horizontal="right" vertical="center" wrapText="1" indent="1"/>
      <protection hidden="1"/>
    </xf>
    <xf numFmtId="164" fontId="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11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16" borderId="3" xfId="0" applyNumberFormat="1" applyFont="1" applyFill="1" applyBorder="1" applyAlignment="1" applyProtection="1">
      <alignment horizontal="right" vertical="center" wrapText="1" indent="1"/>
    </xf>
    <xf numFmtId="0" fontId="38" fillId="0" borderId="27" xfId="0" applyNumberFormat="1" applyFont="1" applyFill="1" applyBorder="1" applyAlignment="1" applyProtection="1">
      <alignment horizontal="left" vertical="center" indent="1"/>
    </xf>
    <xf numFmtId="164" fontId="19" fillId="11" borderId="1" xfId="0" applyNumberFormat="1" applyFont="1" applyFill="1" applyBorder="1" applyAlignment="1" applyProtection="1">
      <alignment horizontal="right" vertical="center" wrapText="1" indent="1"/>
    </xf>
    <xf numFmtId="0" fontId="39" fillId="0" borderId="11" xfId="0" applyNumberFormat="1" applyFont="1" applyFill="1" applyBorder="1" applyAlignment="1" applyProtection="1">
      <alignment horizontal="left" vertical="center" indent="1"/>
    </xf>
    <xf numFmtId="0" fontId="8" fillId="15" borderId="28" xfId="0" applyNumberFormat="1" applyFont="1" applyFill="1" applyBorder="1" applyAlignment="1" applyProtection="1">
      <alignment horizontal="center" textRotation="90" wrapText="1"/>
    </xf>
    <xf numFmtId="0" fontId="8" fillId="15" borderId="29" xfId="0" applyNumberFormat="1" applyFont="1" applyFill="1" applyBorder="1" applyAlignment="1" applyProtection="1">
      <alignment horizontal="center" textRotation="90" wrapText="1"/>
    </xf>
    <xf numFmtId="0" fontId="8" fillId="15" borderId="5" xfId="0" applyNumberFormat="1" applyFont="1" applyFill="1" applyBorder="1" applyAlignment="1" applyProtection="1">
      <alignment horizontal="center" textRotation="90" wrapText="1"/>
    </xf>
    <xf numFmtId="0" fontId="40" fillId="15" borderId="30" xfId="0" applyNumberFormat="1" applyFont="1" applyFill="1" applyBorder="1" applyAlignment="1" applyProtection="1">
      <alignment horizontal="center" textRotation="90" wrapText="1"/>
    </xf>
    <xf numFmtId="164" fontId="19" fillId="11" borderId="3" xfId="0" applyNumberFormat="1" applyFont="1" applyFill="1" applyBorder="1" applyAlignment="1" applyProtection="1">
      <alignment horizontal="right" vertical="center" wrapText="1" indent="1"/>
    </xf>
    <xf numFmtId="0" fontId="41" fillId="3" borderId="0" xfId="0" applyFont="1" applyFill="1" applyBorder="1" applyAlignment="1" applyProtection="1">
      <alignment horizontal="left" vertical="center"/>
      <protection hidden="1"/>
    </xf>
    <xf numFmtId="0" fontId="20" fillId="0" borderId="0" xfId="0" applyFont="1" applyProtection="1">
      <protection hidden="1"/>
    </xf>
    <xf numFmtId="0" fontId="42" fillId="0" borderId="0" xfId="1" applyFont="1" applyBorder="1" applyAlignment="1" applyProtection="1">
      <protection locked="0" hidden="1"/>
    </xf>
    <xf numFmtId="0" fontId="1" fillId="19" borderId="31" xfId="0" applyFont="1" applyFill="1" applyBorder="1" applyAlignment="1" applyProtection="1">
      <alignment horizontal="left" vertical="center"/>
      <protection hidden="1"/>
    </xf>
    <xf numFmtId="0" fontId="1" fillId="7" borderId="31" xfId="0" applyFont="1" applyFill="1" applyBorder="1" applyAlignment="1" applyProtection="1">
      <alignment horizontal="left" vertical="center"/>
      <protection hidden="1"/>
    </xf>
    <xf numFmtId="0" fontId="44" fillId="3" borderId="0" xfId="0" applyFont="1" applyFill="1" applyBorder="1" applyAlignment="1" applyProtection="1">
      <alignment horizontal="left" vertical="center"/>
      <protection hidden="1"/>
    </xf>
    <xf numFmtId="0" fontId="45" fillId="3" borderId="0" xfId="0" applyFont="1" applyFill="1" applyBorder="1" applyAlignment="1" applyProtection="1">
      <alignment horizontal="left" vertical="center"/>
      <protection hidden="1"/>
    </xf>
    <xf numFmtId="0" fontId="13" fillId="14" borderId="29" xfId="0" applyNumberFormat="1" applyFont="1" applyFill="1" applyBorder="1" applyAlignment="1" applyProtection="1">
      <alignment horizontal="center" textRotation="90" wrapText="1"/>
    </xf>
    <xf numFmtId="0" fontId="8" fillId="5" borderId="28" xfId="0" applyNumberFormat="1" applyFont="1" applyFill="1" applyBorder="1" applyAlignment="1" applyProtection="1">
      <alignment horizontal="center" textRotation="90" wrapText="1"/>
    </xf>
    <xf numFmtId="0" fontId="25" fillId="5" borderId="30" xfId="0" applyNumberFormat="1" applyFont="1" applyFill="1" applyBorder="1" applyAlignment="1" applyProtection="1">
      <alignment horizontal="center" textRotation="90" wrapText="1"/>
    </xf>
    <xf numFmtId="0" fontId="46" fillId="5" borderId="13" xfId="0" applyNumberFormat="1" applyFont="1" applyFill="1" applyBorder="1" applyAlignment="1" applyProtection="1">
      <alignment horizontal="center" textRotation="90" wrapText="1"/>
    </xf>
    <xf numFmtId="0" fontId="25" fillId="15" borderId="5" xfId="0" applyNumberFormat="1" applyFont="1" applyFill="1" applyBorder="1" applyAlignment="1" applyProtection="1">
      <alignment horizontal="center" textRotation="90" wrapText="1"/>
    </xf>
    <xf numFmtId="0" fontId="46" fillId="15" borderId="13" xfId="0" applyNumberFormat="1" applyFont="1" applyFill="1" applyBorder="1" applyAlignment="1" applyProtection="1">
      <alignment horizontal="center" textRotation="90" wrapText="1"/>
    </xf>
    <xf numFmtId="0" fontId="11" fillId="5" borderId="15" xfId="0" applyNumberFormat="1" applyFont="1" applyFill="1" applyBorder="1" applyAlignment="1" applyProtection="1">
      <alignment horizontal="center" vertical="center" textRotation="90" wrapText="1"/>
    </xf>
    <xf numFmtId="0" fontId="4" fillId="5" borderId="16" xfId="0" applyNumberFormat="1" applyFont="1" applyFill="1" applyBorder="1" applyAlignment="1" applyProtection="1">
      <alignment horizontal="center" vertical="center" textRotation="90" wrapText="1"/>
    </xf>
    <xf numFmtId="0" fontId="11" fillId="5" borderId="14" xfId="0" applyNumberFormat="1" applyFont="1" applyFill="1" applyBorder="1" applyAlignment="1" applyProtection="1">
      <alignment horizontal="center" vertical="center" textRotation="90" wrapText="1"/>
    </xf>
    <xf numFmtId="0" fontId="4" fillId="19" borderId="0" xfId="0" applyFont="1" applyFill="1" applyAlignment="1" applyProtection="1">
      <alignment horizontal="right" vertical="center"/>
    </xf>
    <xf numFmtId="0" fontId="3" fillId="20" borderId="32" xfId="0" applyFont="1" applyFill="1" applyBorder="1" applyAlignment="1" applyProtection="1">
      <alignment horizontal="center" vertical="center"/>
    </xf>
    <xf numFmtId="14" fontId="0" fillId="0" borderId="32" xfId="0" applyNumberFormat="1" applyBorder="1" applyAlignment="1" applyProtection="1">
      <alignment horizontal="center"/>
    </xf>
    <xf numFmtId="14" fontId="0" fillId="0" borderId="33" xfId="0" applyNumberFormat="1" applyBorder="1" applyAlignment="1" applyProtection="1">
      <alignment horizontal="center" vertical="center"/>
    </xf>
    <xf numFmtId="14" fontId="0" fillId="0" borderId="32" xfId="0" applyNumberFormat="1" applyBorder="1" applyAlignment="1" applyProtection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14" fontId="0" fillId="0" borderId="0" xfId="0" applyNumberFormat="1" applyAlignment="1" applyProtection="1">
      <alignment horizontal="center"/>
    </xf>
    <xf numFmtId="0" fontId="3" fillId="20" borderId="33" xfId="0" applyFont="1" applyFill="1" applyBorder="1" applyAlignment="1" applyProtection="1">
      <alignment horizontal="center" vertical="center" wrapText="1"/>
    </xf>
    <xf numFmtId="0" fontId="4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10" borderId="1" xfId="0" applyNumberFormat="1" applyFont="1" applyFill="1" applyBorder="1" applyAlignment="1" applyProtection="1">
      <alignment horizontal="center" vertical="center" wrapText="1"/>
      <protection hidden="1"/>
    </xf>
    <xf numFmtId="164" fontId="4" fillId="5" borderId="1" xfId="0" applyNumberFormat="1" applyFont="1" applyFill="1" applyBorder="1" applyAlignment="1" applyProtection="1">
      <alignment horizontal="right" vertical="center" indent="1"/>
      <protection hidden="1"/>
    </xf>
    <xf numFmtId="164" fontId="4" fillId="10" borderId="1" xfId="0" applyNumberFormat="1" applyFont="1" applyFill="1" applyBorder="1" applyAlignment="1" applyProtection="1">
      <alignment horizontal="right" vertical="center" indent="1"/>
      <protection hidden="1"/>
    </xf>
    <xf numFmtId="164" fontId="4" fillId="10" borderId="23" xfId="0" applyNumberFormat="1" applyFont="1" applyFill="1" applyBorder="1" applyAlignment="1" applyProtection="1">
      <alignment horizontal="right" vertical="center" indent="1"/>
      <protection hidden="1"/>
    </xf>
    <xf numFmtId="164" fontId="4" fillId="5" borderId="18" xfId="0" applyNumberFormat="1" applyFont="1" applyFill="1" applyBorder="1" applyAlignment="1" applyProtection="1">
      <alignment horizontal="right" vertical="center" indent="1"/>
      <protection hidden="1"/>
    </xf>
    <xf numFmtId="164" fontId="4" fillId="10" borderId="18" xfId="0" applyNumberFormat="1" applyFont="1" applyFill="1" applyBorder="1" applyAlignment="1" applyProtection="1">
      <alignment horizontal="right" vertical="center" indent="1"/>
      <protection hidden="1"/>
    </xf>
    <xf numFmtId="0" fontId="0" fillId="0" borderId="34" xfId="0" applyBorder="1"/>
    <xf numFmtId="0" fontId="31" fillId="0" borderId="35" xfId="0" applyNumberFormat="1" applyFont="1" applyFill="1" applyBorder="1" applyAlignment="1" applyProtection="1">
      <alignment horizontal="right" vertical="center"/>
      <protection hidden="1"/>
    </xf>
    <xf numFmtId="0" fontId="47" fillId="0" borderId="36" xfId="0" applyNumberFormat="1" applyFont="1" applyFill="1" applyBorder="1" applyAlignment="1" applyProtection="1">
      <alignment horizontal="right" vertical="center"/>
      <protection hidden="1"/>
    </xf>
    <xf numFmtId="0" fontId="48" fillId="0" borderId="36" xfId="0" applyNumberFormat="1" applyFont="1" applyFill="1" applyBorder="1" applyAlignment="1" applyProtection="1">
      <alignment horizontal="right" vertical="center"/>
      <protection hidden="1"/>
    </xf>
    <xf numFmtId="0" fontId="47" fillId="0" borderId="37" xfId="0" applyNumberFormat="1" applyFont="1" applyFill="1" applyBorder="1" applyAlignment="1" applyProtection="1">
      <alignment horizontal="right" vertical="center"/>
      <protection hidden="1"/>
    </xf>
    <xf numFmtId="1" fontId="10" fillId="0" borderId="38" xfId="0" applyNumberFormat="1" applyFont="1" applyFill="1" applyBorder="1" applyAlignment="1" applyProtection="1">
      <alignment horizontal="right" vertical="center" wrapText="1" indent="1"/>
      <protection hidden="1"/>
    </xf>
    <xf numFmtId="1" fontId="10" fillId="0" borderId="39" xfId="0" applyNumberFormat="1" applyFont="1" applyFill="1" applyBorder="1" applyAlignment="1" applyProtection="1">
      <alignment horizontal="right" vertical="center" wrapText="1" indent="1"/>
      <protection hidden="1"/>
    </xf>
    <xf numFmtId="1" fontId="10" fillId="0" borderId="37" xfId="0" applyNumberFormat="1" applyFont="1" applyFill="1" applyBorder="1" applyAlignment="1" applyProtection="1">
      <alignment horizontal="right" vertical="center" wrapText="1" indent="1"/>
      <protection hidden="1"/>
    </xf>
    <xf numFmtId="1" fontId="10" fillId="10" borderId="39" xfId="0" applyNumberFormat="1" applyFont="1" applyFill="1" applyBorder="1" applyAlignment="1" applyProtection="1">
      <alignment horizontal="right" vertical="center" wrapText="1" indent="1"/>
      <protection hidden="1"/>
    </xf>
    <xf numFmtId="1" fontId="10" fillId="5" borderId="37" xfId="0" applyNumberFormat="1" applyFont="1" applyFill="1" applyBorder="1" applyAlignment="1" applyProtection="1">
      <alignment horizontal="right" vertical="center" wrapText="1" indent="1"/>
      <protection hidden="1"/>
    </xf>
    <xf numFmtId="1" fontId="10" fillId="10" borderId="37" xfId="0" applyNumberFormat="1" applyFont="1" applyFill="1" applyBorder="1" applyAlignment="1" applyProtection="1">
      <alignment horizontal="right" vertical="center" wrapText="1" indent="1"/>
      <protection hidden="1"/>
    </xf>
    <xf numFmtId="166" fontId="4" fillId="5" borderId="11" xfId="0" applyNumberFormat="1" applyFont="1" applyFill="1" applyBorder="1" applyAlignment="1" applyProtection="1">
      <alignment vertical="center"/>
      <protection hidden="1"/>
    </xf>
    <xf numFmtId="0" fontId="26" fillId="21" borderId="1" xfId="0" applyNumberFormat="1" applyFont="1" applyFill="1" applyBorder="1" applyAlignment="1" applyProtection="1">
      <alignment horizontal="left" vertical="center" indent="1"/>
      <protection hidden="1"/>
    </xf>
    <xf numFmtId="168" fontId="26" fillId="21" borderId="1" xfId="0" applyNumberFormat="1" applyFont="1" applyFill="1" applyBorder="1" applyAlignment="1" applyProtection="1">
      <alignment horizontal="left" vertical="center" indent="1"/>
      <protection hidden="1"/>
    </xf>
    <xf numFmtId="0" fontId="14" fillId="21" borderId="1" xfId="0" applyNumberFormat="1" applyFont="1" applyFill="1" applyBorder="1" applyAlignment="1" applyProtection="1">
      <alignment horizontal="center" vertical="center"/>
      <protection locked="0" hidden="1"/>
    </xf>
    <xf numFmtId="0" fontId="32" fillId="0" borderId="1" xfId="0" applyNumberFormat="1" applyFont="1" applyFill="1" applyBorder="1" applyAlignment="1" applyProtection="1">
      <alignment horizontal="center" vertical="center"/>
      <protection locked="0" hidden="1"/>
    </xf>
    <xf numFmtId="164" fontId="19" fillId="21" borderId="1" xfId="0" applyNumberFormat="1" applyFont="1" applyFill="1" applyBorder="1" applyAlignment="1" applyProtection="1">
      <alignment horizontal="right" vertical="center" wrapText="1" indent="1"/>
    </xf>
    <xf numFmtId="0" fontId="19" fillId="3" borderId="0" xfId="0" applyFont="1" applyFill="1" applyBorder="1" applyAlignment="1" applyProtection="1">
      <alignment horizontal="right" vertical="center"/>
      <protection hidden="1"/>
    </xf>
    <xf numFmtId="49" fontId="49" fillId="4" borderId="7" xfId="0" applyNumberFormat="1" applyFont="1" applyFill="1" applyBorder="1" applyAlignment="1" applyProtection="1">
      <alignment horizontal="right" vertical="center"/>
    </xf>
    <xf numFmtId="49" fontId="32" fillId="8" borderId="5" xfId="0" applyNumberFormat="1" applyFont="1" applyFill="1" applyBorder="1" applyAlignment="1" applyProtection="1">
      <alignment horizontal="center" wrapText="1"/>
      <protection hidden="1"/>
    </xf>
    <xf numFmtId="49" fontId="26" fillId="8" borderId="5" xfId="0" applyNumberFormat="1" applyFont="1" applyFill="1" applyBorder="1" applyAlignment="1" applyProtection="1">
      <alignment horizontal="center"/>
      <protection hidden="1"/>
    </xf>
    <xf numFmtId="164" fontId="32" fillId="15" borderId="5" xfId="0" applyNumberFormat="1" applyFont="1" applyFill="1" applyBorder="1" applyAlignment="1" applyProtection="1">
      <alignment horizontal="center" wrapText="1"/>
      <protection hidden="1"/>
    </xf>
    <xf numFmtId="49" fontId="26" fillId="8" borderId="6" xfId="0" applyNumberFormat="1" applyFont="1" applyFill="1" applyBorder="1" applyAlignment="1" applyProtection="1">
      <alignment horizontal="center"/>
      <protection hidden="1"/>
    </xf>
    <xf numFmtId="49" fontId="32" fillId="8" borderId="6" xfId="0" applyNumberFormat="1" applyFont="1" applyFill="1" applyBorder="1" applyAlignment="1" applyProtection="1">
      <alignment horizontal="center" wrapText="1"/>
      <protection hidden="1"/>
    </xf>
    <xf numFmtId="0" fontId="13" fillId="0" borderId="0" xfId="0" applyFont="1" applyAlignment="1" applyProtection="1">
      <alignment vertical="center"/>
    </xf>
    <xf numFmtId="0" fontId="7" fillId="2" borderId="1" xfId="0" applyFont="1" applyFill="1" applyBorder="1" applyAlignment="1" applyProtection="1">
      <alignment horizontal="left" vertical="center" indent="4"/>
      <protection hidden="1"/>
    </xf>
    <xf numFmtId="0" fontId="8" fillId="0" borderId="1" xfId="0" applyFont="1" applyBorder="1" applyAlignment="1" applyProtection="1">
      <alignment horizontal="left" vertical="center" indent="4"/>
      <protection locked="0" hidden="1"/>
    </xf>
    <xf numFmtId="0" fontId="0" fillId="0" borderId="0" xfId="0" applyProtection="1">
      <protection locked="0"/>
    </xf>
    <xf numFmtId="0" fontId="13" fillId="9" borderId="1" xfId="0" applyFont="1" applyFill="1" applyBorder="1" applyAlignment="1" applyProtection="1">
      <alignment vertical="center"/>
    </xf>
    <xf numFmtId="0" fontId="13" fillId="0" borderId="1" xfId="0" applyFont="1" applyBorder="1" applyAlignment="1" applyProtection="1">
      <alignment vertical="center"/>
    </xf>
    <xf numFmtId="165" fontId="0" fillId="0" borderId="40" xfId="0" applyNumberFormat="1" applyBorder="1" applyAlignment="1" applyProtection="1">
      <alignment horizontal="left" vertical="center"/>
    </xf>
    <xf numFmtId="0" fontId="13" fillId="0" borderId="5" xfId="0" applyFont="1" applyBorder="1" applyAlignment="1" applyProtection="1">
      <alignment vertical="center"/>
    </xf>
    <xf numFmtId="0" fontId="26" fillId="23" borderId="41" xfId="0" applyFont="1" applyFill="1" applyBorder="1" applyAlignment="1" applyProtection="1">
      <alignment horizontal="left" vertical="top"/>
    </xf>
    <xf numFmtId="0" fontId="26" fillId="23" borderId="43" xfId="0" applyFont="1" applyFill="1" applyBorder="1" applyAlignment="1" applyProtection="1">
      <alignment horizontal="left" vertical="top"/>
    </xf>
    <xf numFmtId="0" fontId="13" fillId="23" borderId="41" xfId="0" applyFont="1" applyFill="1" applyBorder="1" applyAlignment="1" applyProtection="1">
      <alignment horizontal="left" vertical="top"/>
    </xf>
    <xf numFmtId="0" fontId="13" fillId="0" borderId="0" xfId="0" applyFont="1" applyAlignment="1" applyProtection="1">
      <alignment horizontal="left" vertical="center"/>
      <protection hidden="1"/>
    </xf>
    <xf numFmtId="0" fontId="4" fillId="2" borderId="1" xfId="0" applyFont="1" applyFill="1" applyBorder="1" applyAlignment="1" applyProtection="1">
      <alignment horizontal="center" vertical="center" wrapText="1"/>
    </xf>
    <xf numFmtId="0" fontId="13" fillId="0" borderId="20" xfId="0" applyFont="1" applyBorder="1" applyAlignment="1" applyProtection="1">
      <alignment vertical="center"/>
    </xf>
    <xf numFmtId="0" fontId="13" fillId="0" borderId="40" xfId="0" applyFont="1" applyBorder="1" applyAlignment="1" applyProtection="1">
      <alignment vertical="center"/>
    </xf>
    <xf numFmtId="0" fontId="4" fillId="13" borderId="40" xfId="0" applyFont="1" applyFill="1" applyBorder="1" applyAlignment="1" applyProtection="1">
      <alignment horizontal="center" vertical="center"/>
      <protection locked="0"/>
    </xf>
    <xf numFmtId="14" fontId="0" fillId="0" borderId="40" xfId="0" applyNumberFormat="1" applyBorder="1" applyAlignment="1" applyProtection="1">
      <alignment horizontal="center"/>
    </xf>
    <xf numFmtId="14" fontId="0" fillId="0" borderId="40" xfId="0" applyNumberFormat="1" applyBorder="1" applyAlignment="1" applyProtection="1">
      <alignment horizontal="center" vertical="center"/>
    </xf>
    <xf numFmtId="0" fontId="26" fillId="22" borderId="1" xfId="0" applyFont="1" applyFill="1" applyBorder="1" applyAlignment="1" applyProtection="1">
      <alignment horizontal="center" vertical="center" textRotation="90" wrapText="1"/>
    </xf>
    <xf numFmtId="14" fontId="0" fillId="0" borderId="19" xfId="0" applyNumberFormat="1" applyBorder="1" applyAlignment="1" applyProtection="1">
      <alignment horizontal="center" vertical="center"/>
    </xf>
    <xf numFmtId="0" fontId="26" fillId="25" borderId="1" xfId="0" applyFont="1" applyFill="1" applyBorder="1" applyAlignment="1" applyProtection="1">
      <alignment horizontal="center" vertical="center" textRotation="90" wrapText="1"/>
    </xf>
    <xf numFmtId="0" fontId="4" fillId="0" borderId="45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4" fillId="23" borderId="28" xfId="0" applyFont="1" applyFill="1" applyBorder="1" applyAlignment="1" applyProtection="1">
      <alignment horizontal="center" vertical="top"/>
    </xf>
    <xf numFmtId="0" fontId="13" fillId="17" borderId="20" xfId="0" applyFont="1" applyFill="1" applyBorder="1" applyAlignment="1" applyProtection="1">
      <alignment horizontal="left" vertical="center"/>
    </xf>
    <xf numFmtId="0" fontId="13" fillId="10" borderId="1" xfId="0" applyFont="1" applyFill="1" applyBorder="1" applyAlignment="1" applyProtection="1">
      <alignment vertical="center"/>
    </xf>
    <xf numFmtId="0" fontId="13" fillId="17" borderId="1" xfId="0" applyFont="1" applyFill="1" applyBorder="1" applyAlignment="1" applyProtection="1">
      <alignment horizontal="left" vertical="center"/>
    </xf>
    <xf numFmtId="0" fontId="4" fillId="17" borderId="46" xfId="0" applyFont="1" applyFill="1" applyBorder="1" applyAlignment="1" applyProtection="1">
      <alignment horizontal="center" vertical="center"/>
    </xf>
    <xf numFmtId="0" fontId="29" fillId="0" borderId="1" xfId="0" applyFont="1" applyBorder="1" applyAlignment="1" applyProtection="1">
      <alignment vertical="center"/>
    </xf>
    <xf numFmtId="14" fontId="0" fillId="0" borderId="46" xfId="0" applyNumberFormat="1" applyBorder="1" applyAlignment="1" applyProtection="1">
      <alignment horizontal="center" vertical="center"/>
    </xf>
    <xf numFmtId="0" fontId="4" fillId="2" borderId="48" xfId="0" applyFont="1" applyFill="1" applyBorder="1" applyAlignment="1" applyProtection="1">
      <alignment horizontal="center" vertical="center" wrapText="1"/>
    </xf>
    <xf numFmtId="0" fontId="26" fillId="23" borderId="42" xfId="0" applyFont="1" applyFill="1" applyBorder="1" applyAlignment="1" applyProtection="1">
      <alignment horizontal="left" vertical="top"/>
    </xf>
    <xf numFmtId="0" fontId="13" fillId="23" borderId="42" xfId="0" applyFont="1" applyFill="1" applyBorder="1" applyAlignment="1" applyProtection="1">
      <alignment horizontal="left" vertical="top"/>
    </xf>
    <xf numFmtId="0" fontId="26" fillId="23" borderId="44" xfId="0" applyFont="1" applyFill="1" applyBorder="1" applyAlignment="1" applyProtection="1">
      <alignment horizontal="left" vertical="top"/>
    </xf>
    <xf numFmtId="0" fontId="26" fillId="0" borderId="32" xfId="0" applyFont="1" applyFill="1" applyBorder="1" applyAlignment="1" applyProtection="1">
      <alignment horizontal="center" vertical="center"/>
    </xf>
    <xf numFmtId="0" fontId="26" fillId="2" borderId="5" xfId="0" applyFont="1" applyFill="1" applyBorder="1" applyAlignment="1" applyProtection="1">
      <alignment horizontal="center" vertical="center" textRotation="90"/>
    </xf>
    <xf numFmtId="0" fontId="4" fillId="26" borderId="28" xfId="0" applyFont="1" applyFill="1" applyBorder="1" applyAlignment="1" applyProtection="1">
      <alignment horizontal="center" vertical="top"/>
    </xf>
    <xf numFmtId="0" fontId="26" fillId="26" borderId="41" xfId="0" applyFont="1" applyFill="1" applyBorder="1" applyAlignment="1" applyProtection="1">
      <alignment horizontal="left" vertical="top"/>
    </xf>
    <xf numFmtId="0" fontId="26" fillId="26" borderId="42" xfId="0" applyFont="1" applyFill="1" applyBorder="1" applyAlignment="1" applyProtection="1">
      <alignment horizontal="left" vertical="top"/>
    </xf>
    <xf numFmtId="0" fontId="13" fillId="26" borderId="41" xfId="0" applyFont="1" applyFill="1" applyBorder="1" applyAlignment="1" applyProtection="1">
      <alignment horizontal="left" vertical="top"/>
    </xf>
    <xf numFmtId="0" fontId="13" fillId="26" borderId="42" xfId="0" applyFont="1" applyFill="1" applyBorder="1" applyAlignment="1" applyProtection="1">
      <alignment horizontal="left" vertical="top"/>
    </xf>
    <xf numFmtId="0" fontId="26" fillId="26" borderId="43" xfId="0" applyFont="1" applyFill="1" applyBorder="1" applyAlignment="1" applyProtection="1">
      <alignment horizontal="left" vertical="top"/>
    </xf>
    <xf numFmtId="0" fontId="26" fillId="26" borderId="44" xfId="0" applyFont="1" applyFill="1" applyBorder="1" applyAlignment="1" applyProtection="1">
      <alignment horizontal="left" vertical="top"/>
    </xf>
    <xf numFmtId="0" fontId="13" fillId="2" borderId="1" xfId="0" applyFont="1" applyFill="1" applyBorder="1" applyAlignment="1" applyProtection="1">
      <alignment horizontal="center" vertical="center" wrapText="1"/>
    </xf>
    <xf numFmtId="0" fontId="4" fillId="12" borderId="46" xfId="0" applyFont="1" applyFill="1" applyBorder="1" applyAlignment="1" applyProtection="1">
      <alignment horizontal="center" vertical="center"/>
    </xf>
    <xf numFmtId="0" fontId="51" fillId="24" borderId="47" xfId="0" applyFont="1" applyFill="1" applyBorder="1" applyAlignment="1" applyProtection="1">
      <alignment horizontal="center" vertical="center"/>
      <protection locked="0"/>
    </xf>
    <xf numFmtId="0" fontId="51" fillId="0" borderId="5" xfId="0" applyFont="1" applyFill="1" applyBorder="1" applyAlignment="1" applyProtection="1">
      <alignment horizontal="center" vertical="center"/>
      <protection locked="0"/>
    </xf>
    <xf numFmtId="0" fontId="51" fillId="0" borderId="40" xfId="0" applyFont="1" applyFill="1" applyBorder="1" applyAlignment="1" applyProtection="1">
      <alignment horizontal="center" vertical="center"/>
      <protection locked="0"/>
    </xf>
    <xf numFmtId="49" fontId="13" fillId="10" borderId="1" xfId="0" applyNumberFormat="1" applyFont="1" applyFill="1" applyBorder="1" applyAlignment="1" applyProtection="1">
      <alignment vertical="center"/>
      <protection locked="0"/>
    </xf>
    <xf numFmtId="49" fontId="13" fillId="10" borderId="40" xfId="0" applyNumberFormat="1" applyFont="1" applyFill="1" applyBorder="1" applyAlignment="1" applyProtection="1">
      <alignment vertical="center"/>
      <protection locked="0"/>
    </xf>
    <xf numFmtId="1" fontId="6" fillId="0" borderId="4" xfId="0" applyNumberFormat="1" applyFont="1" applyBorder="1" applyAlignment="1" applyProtection="1">
      <alignment horizontal="center" vertical="center"/>
    </xf>
    <xf numFmtId="0" fontId="0" fillId="0" borderId="0" xfId="0" applyFill="1"/>
    <xf numFmtId="0" fontId="52" fillId="0" borderId="0" xfId="0" applyFont="1" applyFill="1"/>
    <xf numFmtId="0" fontId="53" fillId="0" borderId="0" xfId="0" applyFont="1" applyFill="1" applyAlignment="1">
      <alignment horizontal="center"/>
    </xf>
    <xf numFmtId="0" fontId="54" fillId="0" borderId="0" xfId="0" applyFont="1" applyFill="1"/>
    <xf numFmtId="0" fontId="55" fillId="0" borderId="0" xfId="0" applyFont="1" applyFill="1"/>
    <xf numFmtId="0" fontId="22" fillId="0" borderId="0" xfId="0" applyFont="1" applyFill="1" applyAlignment="1">
      <alignment textRotation="90"/>
    </xf>
    <xf numFmtId="0" fontId="22" fillId="0" borderId="0" xfId="0" applyFont="1" applyAlignment="1">
      <alignment textRotation="90"/>
    </xf>
    <xf numFmtId="0" fontId="32" fillId="0" borderId="0" xfId="0" applyFont="1" applyAlignment="1">
      <alignment horizontal="center" textRotation="90"/>
    </xf>
    <xf numFmtId="1" fontId="6" fillId="0" borderId="42" xfId="0" applyNumberFormat="1" applyFont="1" applyBorder="1" applyAlignment="1">
      <alignment horizontal="center" vertical="center"/>
    </xf>
    <xf numFmtId="0" fontId="22" fillId="3" borderId="1" xfId="0" applyNumberFormat="1" applyFont="1" applyFill="1" applyBorder="1" applyAlignment="1" applyProtection="1">
      <alignment horizontal="center" textRotation="90"/>
      <protection hidden="1"/>
    </xf>
    <xf numFmtId="0" fontId="22" fillId="11" borderId="1" xfId="0" applyNumberFormat="1" applyFont="1" applyFill="1" applyBorder="1" applyAlignment="1" applyProtection="1">
      <alignment horizontal="center" textRotation="90"/>
      <protection hidden="1"/>
    </xf>
    <xf numFmtId="0" fontId="22" fillId="0" borderId="1" xfId="0" applyNumberFormat="1" applyFont="1" applyFill="1" applyBorder="1" applyAlignment="1" applyProtection="1">
      <alignment horizontal="center" textRotation="90"/>
      <protection hidden="1"/>
    </xf>
    <xf numFmtId="49" fontId="22" fillId="0" borderId="8" xfId="0" applyNumberFormat="1" applyFont="1" applyFill="1" applyBorder="1" applyAlignment="1" applyProtection="1">
      <alignment textRotation="90"/>
      <protection hidden="1"/>
    </xf>
    <xf numFmtId="0" fontId="22" fillId="0" borderId="0" xfId="0" applyFont="1" applyFill="1"/>
    <xf numFmtId="0" fontId="22" fillId="0" borderId="0" xfId="0" applyFont="1"/>
    <xf numFmtId="0" fontId="32" fillId="15" borderId="10" xfId="0" applyFont="1" applyFill="1" applyBorder="1" applyAlignment="1">
      <alignment horizontal="center"/>
    </xf>
    <xf numFmtId="164" fontId="56" fillId="15" borderId="9" xfId="0" applyNumberFormat="1" applyFont="1" applyFill="1" applyBorder="1" applyAlignment="1" applyProtection="1">
      <alignment horizontal="right" wrapText="1"/>
      <protection hidden="1"/>
    </xf>
    <xf numFmtId="169" fontId="56" fillId="3" borderId="1" xfId="0" applyNumberFormat="1" applyFont="1" applyFill="1" applyBorder="1" applyAlignment="1" applyProtection="1">
      <alignment horizontal="center" vertical="center"/>
      <protection hidden="1"/>
    </xf>
    <xf numFmtId="169" fontId="56" fillId="11" borderId="1" xfId="0" applyNumberFormat="1" applyFont="1" applyFill="1" applyBorder="1" applyAlignment="1" applyProtection="1">
      <alignment horizontal="center" vertical="center"/>
      <protection hidden="1"/>
    </xf>
    <xf numFmtId="169" fontId="56" fillId="0" borderId="1" xfId="0" applyNumberFormat="1" applyFont="1" applyFill="1" applyBorder="1" applyAlignment="1" applyProtection="1">
      <alignment horizontal="center" vertical="center"/>
      <protection hidden="1"/>
    </xf>
    <xf numFmtId="1" fontId="57" fillId="0" borderId="1" xfId="0" applyNumberFormat="1" applyFont="1" applyFill="1" applyBorder="1" applyAlignment="1" applyProtection="1">
      <alignment horizontal="center" vertical="center"/>
      <protection hidden="1"/>
    </xf>
    <xf numFmtId="1" fontId="56" fillId="0" borderId="1" xfId="0" applyNumberFormat="1" applyFont="1" applyFill="1" applyBorder="1" applyAlignment="1" applyProtection="1">
      <alignment horizontal="center" vertical="center"/>
      <protection hidden="1"/>
    </xf>
    <xf numFmtId="14" fontId="58" fillId="5" borderId="5" xfId="0" applyNumberFormat="1" applyFont="1" applyFill="1" applyBorder="1" applyAlignment="1">
      <alignment horizontal="center" vertical="center"/>
    </xf>
    <xf numFmtId="14" fontId="59" fillId="5" borderId="1" xfId="0" applyNumberFormat="1" applyFont="1" applyFill="1" applyBorder="1" applyAlignment="1">
      <alignment horizontal="left" vertical="center" indent="1"/>
    </xf>
    <xf numFmtId="0" fontId="56" fillId="3" borderId="1" xfId="0" applyNumberFormat="1" applyFont="1" applyFill="1" applyBorder="1" applyAlignment="1">
      <alignment horizontal="center" vertical="center"/>
    </xf>
    <xf numFmtId="14" fontId="58" fillId="5" borderId="6" xfId="0" applyNumberFormat="1" applyFont="1" applyFill="1" applyBorder="1" applyAlignment="1">
      <alignment horizontal="center" vertical="center"/>
    </xf>
    <xf numFmtId="14" fontId="58" fillId="5" borderId="7" xfId="0" applyNumberFormat="1" applyFont="1" applyFill="1" applyBorder="1" applyAlignment="1">
      <alignment horizontal="center" vertical="center"/>
    </xf>
    <xf numFmtId="0" fontId="14" fillId="0" borderId="41" xfId="0" applyNumberFormat="1" applyFont="1" applyFill="1" applyBorder="1" applyAlignment="1" applyProtection="1">
      <alignment horizontal="center" vertical="center"/>
      <protection locked="0" hidden="1"/>
    </xf>
    <xf numFmtId="0" fontId="14" fillId="0" borderId="0" xfId="0" applyNumberFormat="1" applyFont="1" applyFill="1" applyBorder="1" applyAlignment="1" applyProtection="1">
      <alignment horizontal="center" vertical="center"/>
      <protection locked="0" hidden="1"/>
    </xf>
    <xf numFmtId="0" fontId="60" fillId="0" borderId="0" xfId="0" applyFont="1" applyFill="1"/>
    <xf numFmtId="0" fontId="8" fillId="0" borderId="1" xfId="0" applyFont="1" applyFill="1" applyBorder="1" applyAlignment="1" applyProtection="1">
      <alignment horizontal="left" vertical="center" indent="2"/>
      <protection locked="0" hidden="1"/>
    </xf>
    <xf numFmtId="0" fontId="8" fillId="0" borderId="1" xfId="0" applyFont="1" applyBorder="1" applyAlignment="1" applyProtection="1">
      <alignment horizontal="left" vertical="center" indent="2"/>
      <protection locked="0" hidden="1"/>
    </xf>
    <xf numFmtId="0" fontId="61" fillId="0" borderId="0" xfId="0" applyFont="1" applyAlignment="1" applyProtection="1">
      <alignment horizontal="left" vertical="center"/>
    </xf>
    <xf numFmtId="0" fontId="62" fillId="0" borderId="0" xfId="0" applyFont="1" applyAlignment="1" applyProtection="1">
      <alignment horizontal="left" vertical="center"/>
    </xf>
    <xf numFmtId="1" fontId="56" fillId="3" borderId="1" xfId="0" applyNumberFormat="1" applyFont="1" applyFill="1" applyBorder="1" applyAlignment="1">
      <alignment horizontal="center" vertical="center"/>
    </xf>
    <xf numFmtId="164" fontId="19" fillId="0" borderId="1" xfId="0" applyNumberFormat="1" applyFont="1" applyFill="1" applyBorder="1" applyAlignment="1" applyProtection="1">
      <alignment horizontal="right" vertical="center" wrapText="1" indent="1"/>
    </xf>
    <xf numFmtId="0" fontId="0" fillId="0" borderId="0" xfId="0" applyAlignment="1">
      <alignment horizontal="right" vertical="center" indent="1"/>
    </xf>
    <xf numFmtId="49" fontId="0" fillId="0" borderId="0" xfId="0" applyNumberFormat="1" applyAlignment="1">
      <alignment horizontal="right" vertical="center" indent="1"/>
    </xf>
    <xf numFmtId="0" fontId="0" fillId="0" borderId="0" xfId="0" applyAlignment="1">
      <alignment horizontal="left" vertical="center" wrapText="1" indent="1"/>
    </xf>
    <xf numFmtId="0" fontId="4" fillId="28" borderId="32" xfId="0" applyFont="1" applyFill="1" applyBorder="1" applyAlignment="1">
      <alignment horizontal="left" vertical="center" wrapText="1" indent="1"/>
    </xf>
    <xf numFmtId="0" fontId="1" fillId="0" borderId="32" xfId="0" applyFont="1" applyBorder="1" applyAlignment="1">
      <alignment horizontal="left" vertical="center" wrapText="1" indent="1"/>
    </xf>
    <xf numFmtId="0" fontId="0" fillId="0" borderId="32" xfId="0" applyBorder="1" applyAlignment="1">
      <alignment horizontal="left" vertical="center" wrapText="1" indent="1"/>
    </xf>
    <xf numFmtId="49" fontId="0" fillId="0" borderId="32" xfId="0" applyNumberFormat="1" applyBorder="1" applyAlignment="1">
      <alignment horizontal="right" vertical="top" indent="1"/>
    </xf>
    <xf numFmtId="14" fontId="0" fillId="0" borderId="32" xfId="0" applyNumberFormat="1" applyBorder="1" applyAlignment="1">
      <alignment horizontal="right" vertical="top" indent="1"/>
    </xf>
    <xf numFmtId="49" fontId="1" fillId="0" borderId="32" xfId="0" applyNumberFormat="1" applyFont="1" applyBorder="1" applyAlignment="1">
      <alignment horizontal="right" vertical="top" indent="1"/>
    </xf>
    <xf numFmtId="0" fontId="0" fillId="0" borderId="32" xfId="0" applyBorder="1" applyAlignment="1">
      <alignment horizontal="right" vertical="top" indent="1"/>
    </xf>
    <xf numFmtId="49" fontId="4" fillId="28" borderId="32" xfId="0" applyNumberFormat="1" applyFont="1" applyFill="1" applyBorder="1" applyAlignment="1">
      <alignment horizontal="center" vertical="center"/>
    </xf>
    <xf numFmtId="0" fontId="4" fillId="28" borderId="32" xfId="0" applyFont="1" applyFill="1" applyBorder="1" applyAlignment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hidden="1"/>
    </xf>
    <xf numFmtId="0" fontId="4" fillId="0" borderId="32" xfId="0" applyFont="1" applyFill="1" applyBorder="1" applyAlignment="1" applyProtection="1">
      <alignment horizontal="center" vertical="center"/>
      <protection hidden="1"/>
    </xf>
    <xf numFmtId="0" fontId="4" fillId="28" borderId="32" xfId="0" applyFont="1" applyFill="1" applyBorder="1" applyAlignment="1" applyProtection="1">
      <alignment horizontal="center" vertical="center"/>
      <protection hidden="1"/>
    </xf>
    <xf numFmtId="0" fontId="15" fillId="4" borderId="32" xfId="0" applyFont="1" applyFill="1" applyBorder="1" applyAlignment="1" applyProtection="1">
      <alignment horizontal="center" vertical="center"/>
      <protection hidden="1"/>
    </xf>
    <xf numFmtId="0" fontId="11" fillId="5" borderId="32" xfId="0" applyFont="1" applyFill="1" applyBorder="1" applyAlignment="1" applyProtection="1">
      <alignment horizontal="center" vertical="center"/>
      <protection hidden="1"/>
    </xf>
    <xf numFmtId="0" fontId="4" fillId="7" borderId="32" xfId="0" applyFont="1" applyFill="1" applyBorder="1" applyAlignment="1" applyProtection="1">
      <alignment horizontal="center" vertical="center"/>
      <protection hidden="1"/>
    </xf>
    <xf numFmtId="0" fontId="4" fillId="27" borderId="32" xfId="0" applyFont="1" applyFill="1" applyBorder="1" applyAlignment="1" applyProtection="1">
      <alignment horizontal="center" vertical="center"/>
      <protection hidden="1"/>
    </xf>
    <xf numFmtId="0" fontId="11" fillId="2" borderId="32" xfId="0" applyFont="1" applyFill="1" applyBorder="1" applyAlignment="1" applyProtection="1">
      <alignment horizontal="center" vertical="center"/>
      <protection hidden="1"/>
    </xf>
    <xf numFmtId="0" fontId="3" fillId="10" borderId="1" xfId="0" applyNumberFormat="1" applyFont="1" applyFill="1" applyBorder="1" applyAlignment="1" applyProtection="1">
      <alignment horizontal="center" vertical="center"/>
      <protection hidden="1"/>
    </xf>
    <xf numFmtId="164" fontId="4" fillId="18" borderId="10" xfId="0" applyNumberFormat="1" applyFont="1" applyFill="1" applyBorder="1" applyAlignment="1" applyProtection="1">
      <alignment horizontal="right" vertical="center" wrapText="1" indent="1"/>
      <protection hidden="1"/>
    </xf>
    <xf numFmtId="164" fontId="4" fillId="18" borderId="28" xfId="0" applyNumberFormat="1" applyFont="1" applyFill="1" applyBorder="1" applyAlignment="1" applyProtection="1">
      <alignment horizontal="right" vertical="center" wrapText="1" indent="1"/>
      <protection hidden="1"/>
    </xf>
    <xf numFmtId="164" fontId="4" fillId="5" borderId="40" xfId="0" applyNumberFormat="1" applyFont="1" applyFill="1" applyBorder="1" applyAlignment="1" applyProtection="1">
      <alignment horizontal="right" vertical="center" indent="1"/>
      <protection hidden="1"/>
    </xf>
    <xf numFmtId="164" fontId="4" fillId="10" borderId="40" xfId="0" applyNumberFormat="1" applyFont="1" applyFill="1" applyBorder="1" applyAlignment="1" applyProtection="1">
      <alignment horizontal="right" vertical="center" indent="1"/>
      <protection hidden="1"/>
    </xf>
    <xf numFmtId="164" fontId="4" fillId="18" borderId="50" xfId="0" applyNumberFormat="1" applyFont="1" applyFill="1" applyBorder="1" applyAlignment="1" applyProtection="1">
      <alignment horizontal="right" vertical="center" indent="1"/>
      <protection hidden="1"/>
    </xf>
    <xf numFmtId="1" fontId="10" fillId="18" borderId="51" xfId="0" applyNumberFormat="1" applyFont="1" applyFill="1" applyBorder="1" applyAlignment="1" applyProtection="1">
      <alignment horizontal="right" vertical="center" wrapText="1" indent="1"/>
      <protection hidden="1"/>
    </xf>
    <xf numFmtId="164" fontId="4" fillId="10" borderId="22" xfId="0" applyNumberFormat="1" applyFont="1" applyFill="1" applyBorder="1" applyAlignment="1" applyProtection="1">
      <alignment horizontal="right" vertical="center" indent="1"/>
      <protection hidden="1"/>
    </xf>
    <xf numFmtId="164" fontId="4" fillId="10" borderId="49" xfId="0" applyNumberFormat="1" applyFont="1" applyFill="1" applyBorder="1" applyAlignment="1" applyProtection="1">
      <alignment horizontal="right" vertical="center" indent="1"/>
      <protection hidden="1"/>
    </xf>
    <xf numFmtId="164" fontId="14" fillId="15" borderId="6" xfId="0" applyNumberFormat="1" applyFont="1" applyFill="1" applyBorder="1" applyAlignment="1" applyProtection="1">
      <alignment horizontal="center" wrapText="1"/>
      <protection hidden="1"/>
    </xf>
    <xf numFmtId="0" fontId="64" fillId="3" borderId="0" xfId="0" applyFont="1" applyFill="1" applyBorder="1" applyAlignment="1" applyProtection="1">
      <alignment horizontal="left" vertical="center"/>
      <protection hidden="1"/>
    </xf>
  </cellXfs>
  <cellStyles count="6">
    <cellStyle name="Hyperlink" xfId="1" builtinId="8"/>
    <cellStyle name="Standard" xfId="0" builtinId="0"/>
    <cellStyle name="Standard 2" xfId="3"/>
    <cellStyle name="Standard 2 2" xfId="5"/>
    <cellStyle name="Standard 3" xfId="4"/>
    <cellStyle name="Standard 4" xfId="2"/>
  </cellStyles>
  <dxfs count="67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52"/>
        </patternFill>
      </fill>
    </dxf>
    <dxf>
      <font>
        <b/>
        <i val="0"/>
        <condense val="0"/>
        <extend val="0"/>
      </font>
      <fill>
        <patternFill>
          <bgColor indexed="50"/>
        </patternFill>
      </fill>
    </dxf>
    <dxf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52"/>
        </patternFill>
      </fill>
    </dxf>
    <dxf>
      <font>
        <b/>
        <i val="0"/>
        <condense val="0"/>
        <extend val="0"/>
      </font>
      <fill>
        <patternFill>
          <bgColor indexed="50"/>
        </patternFill>
      </fill>
    </dxf>
    <dxf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52"/>
        </patternFill>
      </fill>
    </dxf>
    <dxf>
      <font>
        <b/>
        <i val="0"/>
        <condense val="0"/>
        <extend val="0"/>
      </font>
      <fill>
        <patternFill>
          <bgColor indexed="50"/>
        </patternFill>
      </fill>
    </dxf>
    <dxf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52"/>
        </patternFill>
      </fill>
    </dxf>
    <dxf>
      <font>
        <b/>
        <i val="0"/>
        <condense val="0"/>
        <extend val="0"/>
      </font>
      <fill>
        <patternFill>
          <bgColor indexed="50"/>
        </patternFill>
      </fill>
    </dxf>
    <dxf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52"/>
        </patternFill>
      </fill>
    </dxf>
    <dxf>
      <font>
        <b/>
        <i val="0"/>
        <condense val="0"/>
        <extend val="0"/>
      </font>
      <fill>
        <patternFill>
          <bgColor indexed="50"/>
        </patternFill>
      </fill>
    </dxf>
    <dxf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52"/>
        </patternFill>
      </fill>
    </dxf>
    <dxf>
      <font>
        <b/>
        <i val="0"/>
        <condense val="0"/>
        <extend val="0"/>
      </font>
      <fill>
        <patternFill>
          <bgColor indexed="50"/>
        </patternFill>
      </fill>
    </dxf>
    <dxf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52"/>
        </patternFill>
      </fill>
    </dxf>
    <dxf>
      <font>
        <b/>
        <i val="0"/>
        <condense val="0"/>
        <extend val="0"/>
      </font>
      <fill>
        <patternFill>
          <bgColor indexed="50"/>
        </patternFill>
      </fill>
    </dxf>
    <dxf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52"/>
        </patternFill>
      </fill>
    </dxf>
    <dxf>
      <font>
        <b/>
        <i val="0"/>
        <condense val="0"/>
        <extend val="0"/>
      </font>
      <fill>
        <patternFill>
          <bgColor indexed="50"/>
        </patternFill>
      </fill>
    </dxf>
    <dxf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52"/>
        </patternFill>
      </fill>
    </dxf>
    <dxf>
      <font>
        <b/>
        <i val="0"/>
        <condense val="0"/>
        <extend val="0"/>
      </font>
      <fill>
        <patternFill>
          <bgColor indexed="50"/>
        </patternFill>
      </fill>
    </dxf>
    <dxf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52"/>
        </patternFill>
      </fill>
    </dxf>
    <dxf>
      <font>
        <b/>
        <i val="0"/>
        <condense val="0"/>
        <extend val="0"/>
      </font>
      <fill>
        <patternFill>
          <bgColor indexed="50"/>
        </patternFill>
      </fill>
    </dxf>
    <dxf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52"/>
        </patternFill>
      </fill>
    </dxf>
    <dxf>
      <font>
        <b/>
        <i val="0"/>
        <condense val="0"/>
        <extend val="0"/>
      </font>
      <fill>
        <patternFill>
          <bgColor indexed="50"/>
        </patternFill>
      </fill>
    </dxf>
    <dxf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52"/>
        </patternFill>
      </fill>
    </dxf>
    <dxf>
      <font>
        <b/>
        <i val="0"/>
        <condense val="0"/>
        <extend val="0"/>
      </font>
      <fill>
        <patternFill>
          <bgColor indexed="50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EE486"/>
      <color rgb="FF0000FF"/>
      <color rgb="FF99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5262880</xdr:colOff>
      <xdr:row>0</xdr:row>
      <xdr:rowOff>77047</xdr:rowOff>
    </xdr:from>
    <xdr:to>
      <xdr:col>5</xdr:col>
      <xdr:colOff>6390640</xdr:colOff>
      <xdr:row>2</xdr:row>
      <xdr:rowOff>130387</xdr:rowOff>
    </xdr:to>
    <xdr:pic>
      <xdr:nvPicPr>
        <xdr:cNvPr id="1025" name="Picture 1" descr="opawilli2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51613" y="77047"/>
          <a:ext cx="1127760" cy="375073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419100</xdr:colOff>
      <xdr:row>0</xdr:row>
      <xdr:rowOff>30480</xdr:rowOff>
    </xdr:from>
    <xdr:to>
      <xdr:col>22</xdr:col>
      <xdr:colOff>487680</xdr:colOff>
      <xdr:row>2</xdr:row>
      <xdr:rowOff>45720</xdr:rowOff>
    </xdr:to>
    <xdr:pic>
      <xdr:nvPicPr>
        <xdr:cNvPr id="2049" name="Picture 1" descr="opawilli2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54640" y="30480"/>
          <a:ext cx="1120140" cy="3810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304800</xdr:colOff>
      <xdr:row>0</xdr:row>
      <xdr:rowOff>0</xdr:rowOff>
    </xdr:from>
    <xdr:to>
      <xdr:col>4</xdr:col>
      <xdr:colOff>60252</xdr:colOff>
      <xdr:row>2</xdr:row>
      <xdr:rowOff>875</xdr:rowOff>
    </xdr:to>
    <xdr:pic>
      <xdr:nvPicPr>
        <xdr:cNvPr id="3073" name="Picture 1" descr="opawilli2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77440" y="0"/>
          <a:ext cx="754380" cy="25995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121920</xdr:colOff>
      <xdr:row>1</xdr:row>
      <xdr:rowOff>373380</xdr:rowOff>
    </xdr:from>
    <xdr:to>
      <xdr:col>5</xdr:col>
      <xdr:colOff>403860</xdr:colOff>
      <xdr:row>2</xdr:row>
      <xdr:rowOff>579120</xdr:rowOff>
    </xdr:to>
    <xdr:pic>
      <xdr:nvPicPr>
        <xdr:cNvPr id="2" name="Picture 1" descr="opawilli2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5280" y="495300"/>
          <a:ext cx="281940" cy="80010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</xdr:colOff>
      <xdr:row>0</xdr:row>
      <xdr:rowOff>76200</xdr:rowOff>
    </xdr:from>
    <xdr:to>
      <xdr:col>4</xdr:col>
      <xdr:colOff>0</xdr:colOff>
      <xdr:row>2</xdr:row>
      <xdr:rowOff>152400</xdr:rowOff>
    </xdr:to>
    <xdr:pic>
      <xdr:nvPicPr>
        <xdr:cNvPr id="5121" name="Picture 1" descr="opawilli2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70760" y="76200"/>
          <a:ext cx="1127760" cy="37338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0</xdr:row>
      <xdr:rowOff>106680</xdr:rowOff>
    </xdr:from>
    <xdr:to>
      <xdr:col>1</xdr:col>
      <xdr:colOff>1173480</xdr:colOff>
      <xdr:row>0</xdr:row>
      <xdr:rowOff>487680</xdr:rowOff>
    </xdr:to>
    <xdr:pic>
      <xdr:nvPicPr>
        <xdr:cNvPr id="6145" name="Picture 1" descr="opawilli2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4320" y="106680"/>
          <a:ext cx="1127760" cy="38100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952500</xdr:colOff>
      <xdr:row>1</xdr:row>
      <xdr:rowOff>144780</xdr:rowOff>
    </xdr:from>
    <xdr:to>
      <xdr:col>10</xdr:col>
      <xdr:colOff>2080260</xdr:colOff>
      <xdr:row>1</xdr:row>
      <xdr:rowOff>525780</xdr:rowOff>
    </xdr:to>
    <xdr:pic>
      <xdr:nvPicPr>
        <xdr:cNvPr id="7169" name="Picture 1" descr="opawilli2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71460" y="312420"/>
          <a:ext cx="1127760" cy="381000"/>
        </a:xfrm>
        <a:prstGeom prst="rect">
          <a:avLst/>
        </a:prstGeom>
        <a:noFill/>
        <a:ln w="19050">
          <a:solidFill>
            <a:srgbClr val="FF99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schulferien.org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B2:D45"/>
  <sheetViews>
    <sheetView showGridLines="0" showRowColHeaders="0" tabSelected="1" workbookViewId="0">
      <selection activeCell="D23" sqref="D23"/>
    </sheetView>
  </sheetViews>
  <sheetFormatPr baseColWidth="10" defaultColWidth="11.5546875" defaultRowHeight="13.2"/>
  <cols>
    <col min="1" max="1" width="7.6640625" style="322" customWidth="1"/>
    <col min="2" max="2" width="9.44140625" style="323" customWidth="1"/>
    <col min="3" max="3" width="12.88671875" style="322" customWidth="1"/>
    <col min="4" max="4" width="57.44140625" style="324" customWidth="1"/>
    <col min="5" max="16384" width="11.5546875" style="322"/>
  </cols>
  <sheetData>
    <row r="2" spans="2:4">
      <c r="B2" s="332" t="s">
        <v>216</v>
      </c>
      <c r="C2" s="333" t="s">
        <v>2</v>
      </c>
      <c r="D2" s="325" t="s">
        <v>217</v>
      </c>
    </row>
    <row r="3" spans="2:4">
      <c r="B3" s="328" t="s">
        <v>218</v>
      </c>
      <c r="C3" s="329">
        <v>39746</v>
      </c>
      <c r="D3" s="326" t="s">
        <v>220</v>
      </c>
    </row>
    <row r="4" spans="2:4">
      <c r="B4" s="330" t="s">
        <v>221</v>
      </c>
      <c r="C4" s="329">
        <v>40068</v>
      </c>
      <c r="D4" s="327" t="s">
        <v>219</v>
      </c>
    </row>
    <row r="5" spans="2:4">
      <c r="B5" s="330" t="s">
        <v>222</v>
      </c>
      <c r="C5" s="329">
        <v>40440</v>
      </c>
      <c r="D5" s="326" t="s">
        <v>223</v>
      </c>
    </row>
    <row r="6" spans="2:4">
      <c r="B6" s="330" t="s">
        <v>224</v>
      </c>
      <c r="C6" s="329">
        <v>40516</v>
      </c>
      <c r="D6" s="326" t="s">
        <v>225</v>
      </c>
    </row>
    <row r="7" spans="2:4">
      <c r="B7" s="330" t="s">
        <v>238</v>
      </c>
      <c r="C7" s="329">
        <v>40790</v>
      </c>
      <c r="D7" s="326" t="s">
        <v>227</v>
      </c>
    </row>
    <row r="8" spans="2:4">
      <c r="B8" s="330" t="s">
        <v>226</v>
      </c>
      <c r="C8" s="329">
        <v>41210</v>
      </c>
      <c r="D8" s="326" t="s">
        <v>229</v>
      </c>
    </row>
    <row r="9" spans="2:4">
      <c r="B9" s="330" t="s">
        <v>231</v>
      </c>
      <c r="C9" s="329">
        <v>41288</v>
      </c>
      <c r="D9" s="326" t="s">
        <v>239</v>
      </c>
    </row>
    <row r="10" spans="2:4">
      <c r="B10" s="330" t="s">
        <v>237</v>
      </c>
      <c r="C10" s="329">
        <v>41311</v>
      </c>
      <c r="D10" s="326" t="s">
        <v>240</v>
      </c>
    </row>
    <row r="11" spans="2:4">
      <c r="B11" s="330" t="s">
        <v>237</v>
      </c>
      <c r="C11" s="329">
        <v>41319</v>
      </c>
      <c r="D11" s="326" t="s">
        <v>233</v>
      </c>
    </row>
    <row r="12" spans="2:4">
      <c r="B12" s="330" t="s">
        <v>228</v>
      </c>
      <c r="C12" s="329">
        <v>41446</v>
      </c>
      <c r="D12" s="326" t="s">
        <v>242</v>
      </c>
    </row>
    <row r="13" spans="2:4">
      <c r="B13" s="330" t="s">
        <v>230</v>
      </c>
      <c r="C13" s="329">
        <v>41455</v>
      </c>
      <c r="D13" s="326" t="s">
        <v>241</v>
      </c>
    </row>
    <row r="14" spans="2:4">
      <c r="B14" s="330" t="s">
        <v>232</v>
      </c>
      <c r="C14" s="329">
        <v>41546</v>
      </c>
      <c r="D14" s="326" t="s">
        <v>243</v>
      </c>
    </row>
    <row r="15" spans="2:4">
      <c r="B15" s="330" t="s">
        <v>234</v>
      </c>
      <c r="C15" s="329">
        <v>41772</v>
      </c>
      <c r="D15" s="326" t="s">
        <v>244</v>
      </c>
    </row>
    <row r="16" spans="2:4">
      <c r="B16" s="330" t="s">
        <v>234</v>
      </c>
      <c r="C16" s="329">
        <v>41942</v>
      </c>
      <c r="D16" s="326" t="s">
        <v>252</v>
      </c>
    </row>
    <row r="17" spans="2:4">
      <c r="B17" s="330" t="s">
        <v>235</v>
      </c>
      <c r="C17" s="329">
        <v>41943</v>
      </c>
      <c r="D17" s="326" t="s">
        <v>253</v>
      </c>
    </row>
    <row r="18" spans="2:4" ht="26.4">
      <c r="B18" s="330" t="s">
        <v>236</v>
      </c>
      <c r="C18" s="329">
        <v>42015</v>
      </c>
      <c r="D18" s="326" t="s">
        <v>248</v>
      </c>
    </row>
    <row r="19" spans="2:4">
      <c r="B19" s="330" t="s">
        <v>250</v>
      </c>
      <c r="C19" s="329">
        <v>42015</v>
      </c>
      <c r="D19" s="326" t="s">
        <v>249</v>
      </c>
    </row>
    <row r="20" spans="2:4" ht="26.4">
      <c r="B20" s="328" t="s">
        <v>254</v>
      </c>
      <c r="C20" s="329">
        <v>42190</v>
      </c>
      <c r="D20" s="327" t="s">
        <v>257</v>
      </c>
    </row>
    <row r="21" spans="2:4" ht="26.4">
      <c r="B21" s="328" t="s">
        <v>256</v>
      </c>
      <c r="C21" s="329">
        <v>42195</v>
      </c>
      <c r="D21" s="327" t="s">
        <v>255</v>
      </c>
    </row>
    <row r="22" spans="2:4" ht="26.4">
      <c r="B22" s="328" t="s">
        <v>258</v>
      </c>
      <c r="C22" s="329">
        <v>42396</v>
      </c>
      <c r="D22" s="327" t="s">
        <v>259</v>
      </c>
    </row>
    <row r="23" spans="2:4">
      <c r="B23" s="328"/>
      <c r="C23" s="331"/>
      <c r="D23" s="327"/>
    </row>
    <row r="24" spans="2:4">
      <c r="B24" s="328"/>
      <c r="C24" s="331"/>
      <c r="D24" s="327"/>
    </row>
    <row r="25" spans="2:4">
      <c r="B25" s="328"/>
      <c r="C25" s="331"/>
      <c r="D25" s="327"/>
    </row>
    <row r="26" spans="2:4">
      <c r="B26" s="328"/>
      <c r="C26" s="331"/>
      <c r="D26" s="327"/>
    </row>
    <row r="27" spans="2:4">
      <c r="B27" s="328"/>
      <c r="C27" s="331"/>
      <c r="D27" s="327"/>
    </row>
    <row r="28" spans="2:4">
      <c r="B28" s="328"/>
      <c r="C28" s="331"/>
      <c r="D28" s="327"/>
    </row>
    <row r="29" spans="2:4">
      <c r="B29" s="328"/>
      <c r="C29" s="331"/>
      <c r="D29" s="327"/>
    </row>
    <row r="30" spans="2:4">
      <c r="B30" s="328"/>
      <c r="C30" s="331"/>
      <c r="D30" s="327"/>
    </row>
    <row r="31" spans="2:4">
      <c r="B31" s="328"/>
      <c r="C31" s="331"/>
      <c r="D31" s="327"/>
    </row>
    <row r="32" spans="2:4">
      <c r="B32" s="328"/>
      <c r="C32" s="331"/>
      <c r="D32" s="327"/>
    </row>
    <row r="33" spans="2:4">
      <c r="B33" s="328"/>
      <c r="C33" s="331"/>
      <c r="D33" s="327"/>
    </row>
    <row r="34" spans="2:4">
      <c r="B34" s="328"/>
      <c r="C34" s="331"/>
      <c r="D34" s="327"/>
    </row>
    <row r="35" spans="2:4">
      <c r="B35" s="328"/>
      <c r="C35" s="331"/>
      <c r="D35" s="327"/>
    </row>
    <row r="36" spans="2:4">
      <c r="B36" s="328"/>
      <c r="C36" s="331"/>
      <c r="D36" s="327"/>
    </row>
    <row r="37" spans="2:4">
      <c r="B37" s="328"/>
      <c r="C37" s="331"/>
      <c r="D37" s="327"/>
    </row>
    <row r="38" spans="2:4">
      <c r="B38" s="328"/>
      <c r="C38" s="331"/>
      <c r="D38" s="327"/>
    </row>
    <row r="39" spans="2:4">
      <c r="B39" s="328"/>
      <c r="C39" s="331"/>
      <c r="D39" s="327"/>
    </row>
    <row r="40" spans="2:4">
      <c r="B40" s="328"/>
      <c r="C40" s="331"/>
      <c r="D40" s="327"/>
    </row>
    <row r="41" spans="2:4">
      <c r="B41" s="328"/>
      <c r="C41" s="331"/>
      <c r="D41" s="327"/>
    </row>
    <row r="42" spans="2:4">
      <c r="B42" s="328"/>
      <c r="C42" s="331"/>
      <c r="D42" s="327"/>
    </row>
    <row r="43" spans="2:4">
      <c r="B43" s="328"/>
      <c r="C43" s="331"/>
      <c r="D43" s="327"/>
    </row>
    <row r="44" spans="2:4">
      <c r="B44" s="328"/>
      <c r="C44" s="331"/>
      <c r="D44" s="327"/>
    </row>
    <row r="45" spans="2:4">
      <c r="B45" s="328"/>
      <c r="C45" s="331"/>
      <c r="D45" s="327"/>
    </row>
  </sheetData>
  <sheetProtection password="8205" sheet="1" objects="1" scenarios="1"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5" enableFormatConditionsCalculation="0">
    <tabColor indexed="23"/>
    <pageSetUpPr autoPageBreaks="0"/>
  </sheetPr>
  <dimension ref="A2:G59"/>
  <sheetViews>
    <sheetView showGridLines="0" showZeros="0" showOutlineSymbols="0" zoomScale="90" workbookViewId="0">
      <selection activeCell="B3" sqref="B3"/>
    </sheetView>
  </sheetViews>
  <sheetFormatPr baseColWidth="10" defaultColWidth="11.44140625" defaultRowHeight="12.9" customHeight="1"/>
  <cols>
    <col min="1" max="1" width="1.44140625" style="13" customWidth="1"/>
    <col min="2" max="2" width="19.6640625" style="13" customWidth="1"/>
    <col min="3" max="3" width="1.5546875" style="13" customWidth="1"/>
    <col min="4" max="4" width="18.5546875" style="13" customWidth="1"/>
    <col min="5" max="5" width="2.33203125" style="13" customWidth="1"/>
    <col min="6" max="6" width="103.33203125" style="13" customWidth="1"/>
    <col min="7" max="16384" width="11.44140625" style="13"/>
  </cols>
  <sheetData>
    <row r="2" spans="1:6" ht="12.9" customHeight="1">
      <c r="B2" s="352" t="s">
        <v>260</v>
      </c>
      <c r="C2" s="14"/>
      <c r="D2" s="14"/>
      <c r="E2" s="14"/>
      <c r="F2" s="14"/>
    </row>
    <row r="3" spans="1:6" s="137" customFormat="1" ht="12.9" customHeight="1">
      <c r="B3" s="136"/>
      <c r="C3" s="136"/>
      <c r="D3" s="136"/>
      <c r="E3" s="136"/>
      <c r="F3" s="136"/>
    </row>
    <row r="4" spans="1:6" ht="12.9" customHeight="1">
      <c r="A4" s="137"/>
      <c r="B4" s="335" t="s">
        <v>246</v>
      </c>
      <c r="C4" s="15"/>
      <c r="D4" s="19" t="s">
        <v>245</v>
      </c>
      <c r="E4" s="15"/>
      <c r="F4" s="15"/>
    </row>
    <row r="5" spans="1:6" ht="12.9" customHeight="1">
      <c r="A5" s="137"/>
      <c r="B5" s="334"/>
      <c r="C5" s="15"/>
      <c r="D5" s="19"/>
      <c r="E5" s="15"/>
      <c r="F5" s="15"/>
    </row>
    <row r="6" spans="1:6" ht="12.9" customHeight="1">
      <c r="A6" s="137"/>
      <c r="B6" s="336" t="s">
        <v>247</v>
      </c>
      <c r="C6" s="15"/>
      <c r="D6" s="19" t="s">
        <v>251</v>
      </c>
      <c r="E6" s="15"/>
      <c r="F6" s="15"/>
    </row>
    <row r="7" spans="1:6" ht="12.9" customHeight="1">
      <c r="A7" s="137"/>
      <c r="B7" s="334"/>
      <c r="C7" s="15"/>
      <c r="D7" s="19"/>
      <c r="E7" s="15"/>
      <c r="F7" s="15"/>
    </row>
    <row r="8" spans="1:6" ht="12.9" customHeight="1">
      <c r="B8" s="337" t="s">
        <v>68</v>
      </c>
      <c r="C8" s="15"/>
      <c r="D8" s="19" t="s">
        <v>69</v>
      </c>
      <c r="E8" s="15"/>
      <c r="F8" s="15"/>
    </row>
    <row r="9" spans="1:6" ht="12.9" customHeight="1">
      <c r="C9" s="15"/>
      <c r="D9" s="16" t="s">
        <v>36</v>
      </c>
      <c r="E9" s="15"/>
      <c r="F9" s="15" t="s">
        <v>70</v>
      </c>
    </row>
    <row r="10" spans="1:6" ht="12.9" customHeight="1">
      <c r="B10" s="15"/>
      <c r="C10" s="15"/>
      <c r="D10" s="16" t="s">
        <v>37</v>
      </c>
      <c r="E10" s="15"/>
      <c r="F10" s="15" t="s">
        <v>71</v>
      </c>
    </row>
    <row r="11" spans="1:6" ht="12.9" customHeight="1">
      <c r="B11" s="15"/>
      <c r="C11" s="15"/>
      <c r="D11" s="16"/>
      <c r="E11" s="15"/>
      <c r="F11" s="15" t="s">
        <v>75</v>
      </c>
    </row>
    <row r="12" spans="1:6" ht="12.9" customHeight="1">
      <c r="B12" s="15"/>
      <c r="C12" s="15"/>
      <c r="D12" s="16"/>
      <c r="E12" s="15"/>
      <c r="F12" s="15" t="s">
        <v>76</v>
      </c>
    </row>
    <row r="13" spans="1:6" ht="12.9" customHeight="1">
      <c r="B13" s="15"/>
      <c r="C13" s="15"/>
      <c r="D13" s="16"/>
      <c r="E13" s="15"/>
      <c r="F13" s="15" t="s">
        <v>77</v>
      </c>
    </row>
    <row r="14" spans="1:6" ht="12.9" customHeight="1">
      <c r="B14" s="15"/>
      <c r="C14" s="15"/>
      <c r="D14" s="16"/>
      <c r="E14" s="15"/>
      <c r="F14" s="17" t="s">
        <v>78</v>
      </c>
    </row>
    <row r="15" spans="1:6" ht="12.9" customHeight="1">
      <c r="B15" s="15"/>
      <c r="C15" s="15"/>
      <c r="D15" s="16"/>
      <c r="E15" s="15"/>
      <c r="F15" s="179" t="s">
        <v>215</v>
      </c>
    </row>
    <row r="16" spans="1:6" ht="12.9" customHeight="1">
      <c r="B16" s="15"/>
      <c r="C16" s="15"/>
      <c r="D16" s="16"/>
      <c r="E16" s="15"/>
      <c r="F16" s="18" t="s">
        <v>132</v>
      </c>
    </row>
    <row r="17" spans="2:7" ht="12.9" customHeight="1">
      <c r="B17" s="15"/>
      <c r="C17" s="15"/>
      <c r="D17" s="185" t="s">
        <v>119</v>
      </c>
      <c r="E17" s="15"/>
      <c r="F17" s="18" t="s">
        <v>146</v>
      </c>
    </row>
    <row r="18" spans="2:7" ht="12.9" customHeight="1">
      <c r="B18" s="15"/>
      <c r="C18" s="15"/>
      <c r="D18" s="184" t="s">
        <v>111</v>
      </c>
      <c r="E18" s="15"/>
      <c r="F18" s="18" t="s">
        <v>88</v>
      </c>
    </row>
    <row r="19" spans="2:7" ht="12.9" customHeight="1">
      <c r="B19" s="15"/>
      <c r="C19" s="15"/>
      <c r="D19" s="16"/>
      <c r="E19" s="15"/>
      <c r="F19" s="18" t="s">
        <v>79</v>
      </c>
    </row>
    <row r="20" spans="2:7" ht="12.9" customHeight="1">
      <c r="B20" s="15"/>
      <c r="C20" s="15"/>
      <c r="D20" s="16"/>
      <c r="E20" s="15"/>
      <c r="F20" s="18" t="s">
        <v>144</v>
      </c>
    </row>
    <row r="21" spans="2:7" ht="12.9" customHeight="1">
      <c r="B21" s="136"/>
      <c r="C21" s="136"/>
      <c r="D21" s="136"/>
      <c r="E21" s="136"/>
      <c r="F21" s="136"/>
    </row>
    <row r="22" spans="2:7" s="137" customFormat="1" ht="12.9" customHeight="1">
      <c r="B22" s="338" t="s">
        <v>72</v>
      </c>
      <c r="C22" s="15"/>
      <c r="D22" s="19" t="s">
        <v>80</v>
      </c>
      <c r="E22" s="15"/>
      <c r="F22" s="15"/>
      <c r="G22" s="13"/>
    </row>
    <row r="23" spans="2:7" ht="12.9" customHeight="1">
      <c r="B23" s="15"/>
      <c r="C23" s="15"/>
      <c r="D23" s="47" t="s">
        <v>93</v>
      </c>
      <c r="E23" s="182"/>
      <c r="F23" s="15" t="s">
        <v>83</v>
      </c>
      <c r="G23" s="137"/>
    </row>
    <row r="24" spans="2:7" ht="12.9" customHeight="1">
      <c r="D24" s="47" t="s">
        <v>94</v>
      </c>
      <c r="E24" s="182"/>
      <c r="F24" s="15" t="s">
        <v>84</v>
      </c>
    </row>
    <row r="25" spans="2:7" ht="12.9" customHeight="1">
      <c r="D25" s="47" t="s">
        <v>3</v>
      </c>
      <c r="E25" s="182"/>
      <c r="F25" s="15" t="s">
        <v>109</v>
      </c>
    </row>
    <row r="26" spans="2:7" ht="12.9" customHeight="1">
      <c r="D26" s="47" t="s">
        <v>118</v>
      </c>
      <c r="E26" s="182"/>
      <c r="F26" s="15" t="s">
        <v>108</v>
      </c>
    </row>
    <row r="27" spans="2:7" ht="12.9" customHeight="1">
      <c r="D27" s="228" t="s">
        <v>151</v>
      </c>
      <c r="E27" s="182"/>
      <c r="F27" s="15" t="s">
        <v>137</v>
      </c>
    </row>
    <row r="28" spans="2:7" ht="12.9" customHeight="1">
      <c r="D28" s="228" t="s">
        <v>152</v>
      </c>
      <c r="E28" s="182"/>
      <c r="F28" s="15" t="s">
        <v>138</v>
      </c>
    </row>
    <row r="29" spans="2:7" ht="12.9" customHeight="1">
      <c r="D29" s="47" t="s">
        <v>139</v>
      </c>
      <c r="E29" s="182"/>
      <c r="F29" s="15" t="s">
        <v>50</v>
      </c>
    </row>
    <row r="30" spans="2:7" ht="12.9" customHeight="1">
      <c r="D30" s="228" t="s">
        <v>157</v>
      </c>
      <c r="E30" s="182"/>
      <c r="F30" s="18" t="s">
        <v>158</v>
      </c>
      <c r="G30" s="137"/>
    </row>
    <row r="31" spans="2:7" ht="12.9" customHeight="1">
      <c r="D31" s="47" t="s">
        <v>67</v>
      </c>
      <c r="E31" s="183"/>
      <c r="F31" s="15" t="s">
        <v>85</v>
      </c>
      <c r="G31" s="137"/>
    </row>
    <row r="32" spans="2:7" ht="12.9" customHeight="1">
      <c r="D32" s="47" t="s">
        <v>95</v>
      </c>
      <c r="E32" s="183"/>
      <c r="F32" s="15" t="s">
        <v>96</v>
      </c>
      <c r="G32" s="137"/>
    </row>
    <row r="33" spans="1:7" ht="12.9" customHeight="1">
      <c r="D33" s="47" t="s">
        <v>97</v>
      </c>
      <c r="E33" s="183"/>
      <c r="F33" s="15" t="s">
        <v>131</v>
      </c>
    </row>
    <row r="34" spans="1:7" s="137" customFormat="1" ht="12.9" customHeight="1">
      <c r="A34" s="13"/>
      <c r="B34" s="13"/>
      <c r="C34" s="13"/>
      <c r="D34" s="47" t="s">
        <v>126</v>
      </c>
      <c r="E34" s="183"/>
      <c r="F34" s="15" t="s">
        <v>130</v>
      </c>
      <c r="G34" s="13"/>
    </row>
    <row r="35" spans="1:7" ht="12.9" customHeight="1">
      <c r="D35" s="47" t="s">
        <v>81</v>
      </c>
      <c r="E35" s="183"/>
      <c r="F35" s="15" t="s">
        <v>82</v>
      </c>
      <c r="G35" s="137"/>
    </row>
    <row r="36" spans="1:7" s="137" customFormat="1" ht="12.9" customHeight="1">
      <c r="B36" s="13"/>
      <c r="C36" s="13"/>
      <c r="D36" s="47" t="s">
        <v>140</v>
      </c>
      <c r="E36" s="183"/>
      <c r="F36" s="15" t="s">
        <v>141</v>
      </c>
      <c r="G36" s="13"/>
    </row>
    <row r="37" spans="1:7" ht="12.9" customHeight="1">
      <c r="D37" s="47"/>
      <c r="F37" s="15"/>
      <c r="G37" s="137"/>
    </row>
    <row r="38" spans="1:7" ht="12.9" customHeight="1">
      <c r="D38" s="18" t="s">
        <v>125</v>
      </c>
      <c r="F38" s="15"/>
      <c r="G38" s="137"/>
    </row>
    <row r="39" spans="1:7" ht="12.9" customHeight="1">
      <c r="D39" s="18" t="s">
        <v>167</v>
      </c>
      <c r="F39" s="15"/>
      <c r="G39" s="137"/>
    </row>
    <row r="40" spans="1:7" s="137" customFormat="1" ht="12.9" customHeight="1">
      <c r="B40" s="13"/>
      <c r="C40" s="13"/>
      <c r="D40" s="18" t="s">
        <v>133</v>
      </c>
      <c r="E40" s="13"/>
      <c r="F40" s="15"/>
      <c r="G40" s="13"/>
    </row>
    <row r="41" spans="1:7" ht="12.9" customHeight="1">
      <c r="B41" s="137"/>
      <c r="C41" s="137"/>
      <c r="D41" s="136"/>
      <c r="E41" s="137"/>
      <c r="F41" s="136"/>
      <c r="G41" s="137"/>
    </row>
    <row r="42" spans="1:7" ht="12.9" customHeight="1">
      <c r="A42" s="137"/>
      <c r="B42" s="339" t="s">
        <v>212</v>
      </c>
      <c r="C42" s="15"/>
      <c r="D42" s="19" t="s">
        <v>213</v>
      </c>
      <c r="E42" s="15"/>
      <c r="F42" s="15"/>
    </row>
    <row r="43" spans="1:7" ht="12.9" customHeight="1">
      <c r="B43" s="138"/>
      <c r="C43" s="136"/>
      <c r="D43" s="139"/>
      <c r="E43" s="136"/>
      <c r="F43" s="136"/>
    </row>
    <row r="44" spans="1:7" ht="12.9" customHeight="1">
      <c r="A44" s="137"/>
      <c r="B44" s="340" t="s">
        <v>154</v>
      </c>
      <c r="C44" s="15"/>
      <c r="D44" s="19" t="s">
        <v>155</v>
      </c>
      <c r="E44" s="15"/>
      <c r="F44" s="15"/>
    </row>
    <row r="45" spans="1:7" ht="12.9" customHeight="1">
      <c r="B45" s="138"/>
      <c r="C45" s="136"/>
      <c r="D45" s="139"/>
      <c r="E45" s="136"/>
      <c r="F45" s="136"/>
    </row>
    <row r="46" spans="1:7" ht="12.9" customHeight="1">
      <c r="B46" s="341" t="s">
        <v>73</v>
      </c>
      <c r="C46" s="15"/>
      <c r="D46" s="19" t="s">
        <v>98</v>
      </c>
      <c r="E46" s="15"/>
      <c r="F46" s="15"/>
    </row>
    <row r="47" spans="1:7" ht="12.9" customHeight="1">
      <c r="B47" s="20"/>
      <c r="C47" s="15"/>
      <c r="D47" s="18" t="s">
        <v>145</v>
      </c>
      <c r="E47" s="15"/>
      <c r="F47" s="15"/>
    </row>
    <row r="48" spans="1:7" s="48" customFormat="1" ht="12.9" customHeight="1">
      <c r="A48" s="137"/>
      <c r="B48" s="20"/>
      <c r="C48" s="15"/>
      <c r="D48" s="15" t="s">
        <v>102</v>
      </c>
      <c r="E48" s="15"/>
      <c r="F48" s="15"/>
      <c r="G48" s="13"/>
    </row>
    <row r="49" spans="1:7" ht="12.9" customHeight="1">
      <c r="B49" s="20"/>
      <c r="C49" s="15"/>
      <c r="D49" s="18" t="s">
        <v>188</v>
      </c>
      <c r="E49" s="15"/>
      <c r="F49" s="15"/>
      <c r="G49" s="48"/>
    </row>
    <row r="50" spans="1:7" ht="12.9" customHeight="1">
      <c r="A50" s="48"/>
      <c r="B50" s="20"/>
      <c r="C50" s="15"/>
      <c r="D50" s="15" t="s">
        <v>114</v>
      </c>
      <c r="E50" s="15"/>
      <c r="F50" s="15"/>
    </row>
    <row r="51" spans="1:7" ht="12.9" customHeight="1">
      <c r="B51" s="20"/>
      <c r="C51" s="15"/>
      <c r="D51" s="15" t="s">
        <v>142</v>
      </c>
      <c r="E51" s="15"/>
      <c r="F51" s="15"/>
    </row>
    <row r="52" spans="1:7" ht="12.9" customHeight="1">
      <c r="B52" s="20"/>
      <c r="C52" s="15"/>
      <c r="D52" s="15" t="s">
        <v>143</v>
      </c>
      <c r="E52" s="15"/>
      <c r="F52" s="15"/>
    </row>
    <row r="53" spans="1:7" ht="12.9" customHeight="1">
      <c r="B53" s="136"/>
      <c r="C53" s="136"/>
      <c r="D53" s="136"/>
      <c r="E53" s="136"/>
      <c r="F53" s="136"/>
    </row>
    <row r="54" spans="1:7" ht="12.9" customHeight="1">
      <c r="B54" s="341" t="s">
        <v>74</v>
      </c>
      <c r="C54" s="15"/>
      <c r="D54" s="50" t="s">
        <v>186</v>
      </c>
      <c r="E54" s="15"/>
      <c r="F54" s="15"/>
    </row>
    <row r="55" spans="1:7" ht="12.9" customHeight="1">
      <c r="B55" s="20"/>
      <c r="C55" s="49"/>
      <c r="D55" s="246" t="s">
        <v>214</v>
      </c>
      <c r="E55" s="49"/>
      <c r="F55" s="49"/>
    </row>
    <row r="56" spans="1:7" ht="12.9" customHeight="1">
      <c r="B56" s="15"/>
      <c r="C56" s="15"/>
      <c r="D56" s="18" t="s">
        <v>165</v>
      </c>
      <c r="E56" s="15"/>
      <c r="F56" s="15"/>
    </row>
    <row r="57" spans="1:7" ht="12.9" customHeight="1">
      <c r="B57" s="15"/>
      <c r="C57" s="15"/>
      <c r="D57" s="15" t="s">
        <v>110</v>
      </c>
      <c r="E57" s="15"/>
      <c r="F57" s="15"/>
    </row>
    <row r="58" spans="1:7" ht="12.9" customHeight="1">
      <c r="D58" s="18" t="s">
        <v>187</v>
      </c>
    </row>
    <row r="59" spans="1:7" ht="12.9" customHeight="1">
      <c r="D59" s="18" t="s">
        <v>166</v>
      </c>
    </row>
  </sheetData>
  <sheetProtection password="8205" sheet="1" objects="1" scenarios="1" selectLockedCells="1" selectUnlockedCells="1"/>
  <phoneticPr fontId="0" type="noConversion"/>
  <pageMargins left="0.17" right="0.22" top="0.28000000000000003" bottom="0.48" header="0.17" footer="0.28000000000000003"/>
  <pageSetup paperSize="9" orientation="landscape" r:id="rId1"/>
  <headerFooter alignWithMargins="0">
    <oddFooter>&amp;L&amp;8www.opawilli.de - &amp;F - Ausdruck vom &amp;D - &amp;T&amp;RSeite: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3" enableFormatConditionsCalculation="0">
    <tabColor indexed="12"/>
    <pageSetUpPr autoPageBreaks="0"/>
  </sheetPr>
  <dimension ref="B2:AL56"/>
  <sheetViews>
    <sheetView showGridLines="0" showRowColHeaders="0" showZeros="0" showOutlineSymbols="0" zoomScale="90" workbookViewId="0">
      <pane xSplit="5" ySplit="6" topLeftCell="F7" activePane="bottomRight" state="frozen"/>
      <selection activeCell="B2" sqref="B2"/>
      <selection pane="topRight" activeCell="B2" sqref="B2"/>
      <selection pane="bottomLeft" activeCell="B2" sqref="B2"/>
      <selection pane="bottomRight" activeCell="J19" sqref="J19"/>
    </sheetView>
  </sheetViews>
  <sheetFormatPr baseColWidth="10" defaultColWidth="11.44140625" defaultRowHeight="13.2"/>
  <cols>
    <col min="1" max="1" width="1" style="86" customWidth="1"/>
    <col min="2" max="2" width="18.6640625" style="81" customWidth="1"/>
    <col min="3" max="3" width="16.44140625" style="81" customWidth="1"/>
    <col min="4" max="4" width="12.6640625" style="81" bestFit="1" customWidth="1"/>
    <col min="5" max="5" width="14.88671875" style="81" customWidth="1"/>
    <col min="6" max="6" width="5.6640625" style="81" customWidth="1"/>
    <col min="7" max="13" width="3.33203125" style="81" customWidth="1"/>
    <col min="14" max="14" width="7.6640625" style="82" customWidth="1"/>
    <col min="15" max="15" width="7.6640625" style="84" customWidth="1"/>
    <col min="16" max="20" width="7.6640625" style="82" customWidth="1"/>
    <col min="21" max="21" width="7.6640625" style="83" customWidth="1"/>
    <col min="22" max="22" width="7.6640625" style="82" customWidth="1"/>
    <col min="23" max="25" width="7.6640625" style="84" customWidth="1"/>
    <col min="26" max="26" width="5.6640625" style="84" customWidth="1"/>
    <col min="27" max="38" width="5.6640625" style="85" customWidth="1"/>
    <col min="39" max="16384" width="11.44140625" style="86"/>
  </cols>
  <sheetData>
    <row r="2" spans="2:23" ht="15.6">
      <c r="B2" s="79" t="s">
        <v>89</v>
      </c>
      <c r="C2" s="285">
        <f>IF(Feiertage!A1="","",Feiertage!A1)</f>
        <v>2016</v>
      </c>
      <c r="D2" s="80" t="str">
        <f>IF(C2="","Bitte das Kalenderjahr im Blatt [Feiertage] eingeben!","")</f>
        <v/>
      </c>
    </row>
    <row r="4" spans="2:23" s="92" customFormat="1" ht="15" customHeight="1">
      <c r="B4" s="87" t="s">
        <v>36</v>
      </c>
      <c r="C4" s="88"/>
      <c r="D4" s="88"/>
      <c r="E4" s="89"/>
      <c r="F4" s="88" t="s">
        <v>37</v>
      </c>
      <c r="G4" s="88"/>
      <c r="H4" s="88"/>
      <c r="I4" s="88"/>
      <c r="J4" s="88"/>
      <c r="K4" s="88"/>
      <c r="L4" s="88"/>
      <c r="M4" s="89"/>
      <c r="N4" s="171" t="s">
        <v>119</v>
      </c>
      <c r="O4" s="90"/>
      <c r="P4" s="91"/>
      <c r="Q4" s="173" t="s">
        <v>111</v>
      </c>
      <c r="R4" s="90"/>
      <c r="S4" s="90"/>
      <c r="T4" s="90"/>
      <c r="U4" s="90"/>
      <c r="V4" s="90"/>
      <c r="W4" s="91"/>
    </row>
    <row r="5" spans="2:23" s="97" customFormat="1" ht="118.5" customHeight="1">
      <c r="B5" s="93" t="s">
        <v>38</v>
      </c>
      <c r="C5" s="93" t="s">
        <v>39</v>
      </c>
      <c r="D5" s="93" t="s">
        <v>40</v>
      </c>
      <c r="E5" s="94" t="s">
        <v>41</v>
      </c>
      <c r="F5" s="186" t="s">
        <v>42</v>
      </c>
      <c r="G5" s="95" t="s">
        <v>43</v>
      </c>
      <c r="H5" s="95" t="s">
        <v>44</v>
      </c>
      <c r="I5" s="95" t="s">
        <v>45</v>
      </c>
      <c r="J5" s="95" t="s">
        <v>46</v>
      </c>
      <c r="K5" s="95" t="s">
        <v>47</v>
      </c>
      <c r="L5" s="95" t="s">
        <v>48</v>
      </c>
      <c r="M5" s="96" t="s">
        <v>49</v>
      </c>
      <c r="N5" s="187" t="s">
        <v>129</v>
      </c>
      <c r="O5" s="188" t="s">
        <v>128</v>
      </c>
      <c r="P5" s="189" t="s">
        <v>127</v>
      </c>
      <c r="Q5" s="175" t="str">
        <f>CONCATENATE("Resturlaub ",C2-1)</f>
        <v>Resturlaub 2015</v>
      </c>
      <c r="R5" s="176" t="str">
        <f>CONCATENATE("Urlaub ",C2)</f>
        <v>Urlaub 2016</v>
      </c>
      <c r="S5" s="176" t="s">
        <v>87</v>
      </c>
      <c r="T5" s="174" t="s">
        <v>50</v>
      </c>
      <c r="U5" s="177" t="s">
        <v>51</v>
      </c>
      <c r="V5" s="190" t="s">
        <v>52</v>
      </c>
      <c r="W5" s="191" t="s">
        <v>53</v>
      </c>
    </row>
    <row r="6" spans="2:23" s="97" customFormat="1" ht="6" customHeight="1">
      <c r="B6" s="98"/>
      <c r="C6" s="98"/>
      <c r="D6" s="98"/>
      <c r="E6" s="99"/>
      <c r="F6" s="100"/>
      <c r="G6" s="101"/>
      <c r="H6" s="101"/>
      <c r="I6" s="101"/>
      <c r="J6" s="101"/>
      <c r="K6" s="101"/>
      <c r="L6" s="101"/>
      <c r="M6" s="102"/>
      <c r="N6" s="192"/>
      <c r="O6" s="193"/>
      <c r="P6" s="194"/>
      <c r="Q6" s="103"/>
      <c r="R6" s="104"/>
      <c r="S6" s="104"/>
      <c r="T6" s="105"/>
      <c r="U6" s="106"/>
      <c r="V6" s="104"/>
      <c r="W6" s="107"/>
    </row>
    <row r="7" spans="2:23" s="111" customFormat="1" ht="18" customHeight="1">
      <c r="B7" s="8"/>
      <c r="C7" s="8"/>
      <c r="D7" s="9"/>
      <c r="E7" s="10"/>
      <c r="F7" s="118"/>
      <c r="G7" s="11"/>
      <c r="H7" s="11"/>
      <c r="I7" s="11"/>
      <c r="J7" s="11"/>
      <c r="K7" s="11"/>
      <c r="L7" s="11"/>
      <c r="M7" s="12"/>
      <c r="N7" s="168"/>
      <c r="O7" s="109">
        <f>COUNTIF(Plan!F15:NG15,"f")+(COUNTIF(Plan!F15:NG15,"f2")/2)</f>
        <v>0</v>
      </c>
      <c r="P7" s="170" t="str">
        <f>IF(N7="",IF(O7&lt;&gt;0,N7-O7,""),N7-O7)</f>
        <v/>
      </c>
      <c r="Q7" s="77"/>
      <c r="R7" s="77"/>
      <c r="S7" s="114"/>
      <c r="T7" s="115"/>
      <c r="U7" s="108">
        <f>SUM(Q7:T7)</f>
        <v>0</v>
      </c>
      <c r="V7" s="109">
        <f>COUNTIF(Plan!F15:QT15,"u")+(COUNTIF(Plan!F15:QT15,"u2")/2)</f>
        <v>0</v>
      </c>
      <c r="W7" s="110">
        <f>U7-V7</f>
        <v>0</v>
      </c>
    </row>
    <row r="8" spans="2:23" s="111" customFormat="1" ht="18" customHeight="1">
      <c r="B8" s="42"/>
      <c r="C8" s="42"/>
      <c r="D8" s="43"/>
      <c r="E8" s="44"/>
      <c r="F8" s="119"/>
      <c r="G8" s="45"/>
      <c r="H8" s="45"/>
      <c r="I8" s="45"/>
      <c r="J8" s="45"/>
      <c r="K8" s="45"/>
      <c r="L8" s="45"/>
      <c r="M8" s="46"/>
      <c r="N8" s="169"/>
      <c r="O8" s="172">
        <f>COUNTIF(Plan!F16:NG16,"f")+(COUNTIF(Plan!F16:NG16,"f2")/2)</f>
        <v>0</v>
      </c>
      <c r="P8" s="178" t="str">
        <f>IF(N8="",IF(O8&lt;&gt;0,N8-O8,""),N8-O8)</f>
        <v/>
      </c>
      <c r="Q8" s="78"/>
      <c r="R8" s="78"/>
      <c r="S8" s="116"/>
      <c r="T8" s="117"/>
      <c r="U8" s="163">
        <f t="shared" ref="U8:U17" si="0">SUM(Q8:T8)</f>
        <v>0</v>
      </c>
      <c r="V8" s="227">
        <f>COUNTIF(Plan!F16:QT16,"u")+(COUNTIF(Plan!F16:QT16,"u2")/2)</f>
        <v>0</v>
      </c>
      <c r="W8" s="113">
        <f>U8-V8</f>
        <v>0</v>
      </c>
    </row>
    <row r="9" spans="2:23" s="111" customFormat="1" ht="18" customHeight="1">
      <c r="B9" s="8"/>
      <c r="C9" s="8"/>
      <c r="D9" s="9"/>
      <c r="E9" s="10"/>
      <c r="F9" s="118"/>
      <c r="G9" s="11"/>
      <c r="H9" s="11"/>
      <c r="I9" s="11"/>
      <c r="J9" s="11"/>
      <c r="K9" s="11"/>
      <c r="L9" s="11"/>
      <c r="M9" s="12"/>
      <c r="N9" s="168"/>
      <c r="O9" s="109">
        <f>COUNTIF(Plan!F17:NG17,"f")+(COUNTIF(Plan!F17:NG17,"f2")/2)</f>
        <v>0</v>
      </c>
      <c r="P9" s="170" t="str">
        <f t="shared" ref="P9:P36" si="1">IF(N9="",IF(O9&lt;&gt;0,N9-O9,""),N9-O9)</f>
        <v/>
      </c>
      <c r="Q9" s="77"/>
      <c r="R9" s="77"/>
      <c r="S9" s="114"/>
      <c r="T9" s="115"/>
      <c r="U9" s="108">
        <f t="shared" si="0"/>
        <v>0</v>
      </c>
      <c r="V9" s="109">
        <f>COUNTIF(Plan!F17:QT17,"u")+(COUNTIF(Plan!F17:QT17,"u2")/2)</f>
        <v>0</v>
      </c>
      <c r="W9" s="110">
        <f t="shared" ref="W9:W17" si="2">U9-V9</f>
        <v>0</v>
      </c>
    </row>
    <row r="10" spans="2:23" s="111" customFormat="1" ht="18" customHeight="1">
      <c r="B10" s="42"/>
      <c r="C10" s="42"/>
      <c r="D10" s="43"/>
      <c r="E10" s="44"/>
      <c r="F10" s="119"/>
      <c r="G10" s="45"/>
      <c r="H10" s="45"/>
      <c r="I10" s="45"/>
      <c r="J10" s="45"/>
      <c r="K10" s="45"/>
      <c r="L10" s="45"/>
      <c r="M10" s="46"/>
      <c r="N10" s="169"/>
      <c r="O10" s="172">
        <f>COUNTIF(Plan!F18:NG18,"f")+(COUNTIF(Plan!F18:NG18,"f2")/2)</f>
        <v>0</v>
      </c>
      <c r="P10" s="178" t="str">
        <f t="shared" si="1"/>
        <v/>
      </c>
      <c r="Q10" s="78"/>
      <c r="R10" s="78"/>
      <c r="S10" s="116"/>
      <c r="T10" s="117"/>
      <c r="U10" s="112">
        <f t="shared" si="0"/>
        <v>0</v>
      </c>
      <c r="V10" s="227">
        <f>COUNTIF(Plan!F18:QT18,"u")+(COUNTIF(Plan!F18:QT18,"u2")/2)</f>
        <v>0</v>
      </c>
      <c r="W10" s="113">
        <f t="shared" si="2"/>
        <v>0</v>
      </c>
    </row>
    <row r="11" spans="2:23" s="111" customFormat="1" ht="18" customHeight="1">
      <c r="B11" s="8"/>
      <c r="C11" s="8"/>
      <c r="D11" s="9"/>
      <c r="E11" s="10"/>
      <c r="F11" s="118"/>
      <c r="G11" s="11"/>
      <c r="H11" s="11"/>
      <c r="I11" s="11"/>
      <c r="J11" s="11"/>
      <c r="K11" s="11"/>
      <c r="L11" s="11"/>
      <c r="M11" s="12"/>
      <c r="N11" s="168"/>
      <c r="O11" s="109">
        <f>COUNTIF(Plan!F19:NG19,"f")+(COUNTIF(Plan!F19:NG19,"f2")/2)</f>
        <v>0</v>
      </c>
      <c r="P11" s="170" t="str">
        <f t="shared" si="1"/>
        <v/>
      </c>
      <c r="Q11" s="77"/>
      <c r="R11" s="77"/>
      <c r="S11" s="114"/>
      <c r="T11" s="115"/>
      <c r="U11" s="108">
        <f t="shared" si="0"/>
        <v>0</v>
      </c>
      <c r="V11" s="109">
        <f>COUNTIF(Plan!F19:QT19,"u")+(COUNTIF(Plan!F19:QT19,"u2")/2)</f>
        <v>0</v>
      </c>
      <c r="W11" s="110">
        <f t="shared" si="2"/>
        <v>0</v>
      </c>
    </row>
    <row r="12" spans="2:23" s="111" customFormat="1" ht="18" customHeight="1">
      <c r="B12" s="42"/>
      <c r="C12" s="42"/>
      <c r="D12" s="43"/>
      <c r="E12" s="44"/>
      <c r="F12" s="119"/>
      <c r="G12" s="45"/>
      <c r="H12" s="45"/>
      <c r="I12" s="45"/>
      <c r="J12" s="45"/>
      <c r="K12" s="45"/>
      <c r="L12" s="45"/>
      <c r="M12" s="46"/>
      <c r="N12" s="169"/>
      <c r="O12" s="172">
        <f>COUNTIF(Plan!F20:NG20,"f")+(COUNTIF(Plan!F20:NG20,"f2")/2)</f>
        <v>0</v>
      </c>
      <c r="P12" s="178" t="str">
        <f t="shared" si="1"/>
        <v/>
      </c>
      <c r="Q12" s="78"/>
      <c r="R12" s="78"/>
      <c r="S12" s="116"/>
      <c r="T12" s="117"/>
      <c r="U12" s="112">
        <f t="shared" si="0"/>
        <v>0</v>
      </c>
      <c r="V12" s="227">
        <f>COUNTIF(Plan!F20:QT20,"u")+(COUNTIF(Plan!F20:QT20,"u2")/2)</f>
        <v>0</v>
      </c>
      <c r="W12" s="113">
        <f t="shared" si="2"/>
        <v>0</v>
      </c>
    </row>
    <row r="13" spans="2:23" s="111" customFormat="1" ht="18" customHeight="1">
      <c r="B13" s="8"/>
      <c r="C13" s="8"/>
      <c r="D13" s="9"/>
      <c r="E13" s="10"/>
      <c r="F13" s="118"/>
      <c r="G13" s="11"/>
      <c r="H13" s="11"/>
      <c r="I13" s="11"/>
      <c r="J13" s="11"/>
      <c r="K13" s="11"/>
      <c r="L13" s="11"/>
      <c r="M13" s="12"/>
      <c r="N13" s="168"/>
      <c r="O13" s="109">
        <f>COUNTIF(Plan!F21:NG21,"f")+(COUNTIF(Plan!F21:NG21,"f2")/2)</f>
        <v>0</v>
      </c>
      <c r="P13" s="170" t="str">
        <f t="shared" si="1"/>
        <v/>
      </c>
      <c r="Q13" s="77"/>
      <c r="R13" s="77"/>
      <c r="S13" s="114"/>
      <c r="T13" s="115"/>
      <c r="U13" s="108">
        <f t="shared" si="0"/>
        <v>0</v>
      </c>
      <c r="V13" s="109">
        <f>COUNTIF(Plan!F21:QT21,"u")+(COUNTIF(Plan!F21:QT21,"u2")/2)</f>
        <v>0</v>
      </c>
      <c r="W13" s="110">
        <f t="shared" si="2"/>
        <v>0</v>
      </c>
    </row>
    <row r="14" spans="2:23" s="111" customFormat="1" ht="18" customHeight="1">
      <c r="B14" s="42"/>
      <c r="C14" s="42"/>
      <c r="D14" s="43"/>
      <c r="E14" s="44"/>
      <c r="F14" s="119"/>
      <c r="G14" s="45"/>
      <c r="H14" s="45"/>
      <c r="I14" s="45"/>
      <c r="J14" s="45"/>
      <c r="K14" s="45"/>
      <c r="L14" s="45"/>
      <c r="M14" s="46"/>
      <c r="N14" s="169"/>
      <c r="O14" s="172">
        <f>COUNTIF(Plan!F22:NG22,"f")+(COUNTIF(Plan!F22:NG22,"f2")/2)</f>
        <v>0</v>
      </c>
      <c r="P14" s="178" t="str">
        <f t="shared" si="1"/>
        <v/>
      </c>
      <c r="Q14" s="78"/>
      <c r="R14" s="78"/>
      <c r="S14" s="116"/>
      <c r="T14" s="117"/>
      <c r="U14" s="112">
        <f t="shared" si="0"/>
        <v>0</v>
      </c>
      <c r="V14" s="227">
        <f>COUNTIF(Plan!F22:QT22,"u")+(COUNTIF(Plan!F22:QT22,"u2")/2)</f>
        <v>0</v>
      </c>
      <c r="W14" s="113">
        <f t="shared" si="2"/>
        <v>0</v>
      </c>
    </row>
    <row r="15" spans="2:23" s="111" customFormat="1" ht="18" customHeight="1">
      <c r="B15" s="8"/>
      <c r="C15" s="8"/>
      <c r="D15" s="9"/>
      <c r="E15" s="10"/>
      <c r="F15" s="118"/>
      <c r="G15" s="11"/>
      <c r="H15" s="11"/>
      <c r="I15" s="11"/>
      <c r="J15" s="11"/>
      <c r="K15" s="11"/>
      <c r="L15" s="11"/>
      <c r="M15" s="12"/>
      <c r="N15" s="168"/>
      <c r="O15" s="109">
        <f>COUNTIF(Plan!F23:NG23,"f")+(COUNTIF(Plan!F23:NG23,"f2")/2)</f>
        <v>0</v>
      </c>
      <c r="P15" s="170" t="str">
        <f t="shared" si="1"/>
        <v/>
      </c>
      <c r="Q15" s="77"/>
      <c r="R15" s="77"/>
      <c r="S15" s="114"/>
      <c r="T15" s="115"/>
      <c r="U15" s="108">
        <f t="shared" si="0"/>
        <v>0</v>
      </c>
      <c r="V15" s="109">
        <f>COUNTIF(Plan!F23:QT23,"u")+(COUNTIF(Plan!F23:QT23,"u2")/2)</f>
        <v>0</v>
      </c>
      <c r="W15" s="110">
        <f t="shared" si="2"/>
        <v>0</v>
      </c>
    </row>
    <row r="16" spans="2:23" s="111" customFormat="1" ht="18" customHeight="1">
      <c r="B16" s="42"/>
      <c r="C16" s="42"/>
      <c r="D16" s="43"/>
      <c r="E16" s="44"/>
      <c r="F16" s="119"/>
      <c r="G16" s="45"/>
      <c r="H16" s="45"/>
      <c r="I16" s="45"/>
      <c r="J16" s="45"/>
      <c r="K16" s="45"/>
      <c r="L16" s="45"/>
      <c r="M16" s="46"/>
      <c r="N16" s="169"/>
      <c r="O16" s="172">
        <f>COUNTIF(Plan!F24:NG24,"f")+(COUNTIF(Plan!F24:NG24,"f2")/2)</f>
        <v>0</v>
      </c>
      <c r="P16" s="178" t="str">
        <f t="shared" si="1"/>
        <v/>
      </c>
      <c r="Q16" s="78"/>
      <c r="R16" s="78"/>
      <c r="S16" s="116"/>
      <c r="T16" s="117"/>
      <c r="U16" s="112">
        <f t="shared" si="0"/>
        <v>0</v>
      </c>
      <c r="V16" s="227">
        <f>COUNTIF(Plan!F24:QT24,"u")+(COUNTIF(Plan!F24:QT24,"u2")/2)</f>
        <v>0</v>
      </c>
      <c r="W16" s="113">
        <f t="shared" si="2"/>
        <v>0</v>
      </c>
    </row>
    <row r="17" spans="2:23" s="111" customFormat="1" ht="18" customHeight="1">
      <c r="B17" s="8"/>
      <c r="C17" s="8"/>
      <c r="D17" s="9"/>
      <c r="E17" s="10"/>
      <c r="F17" s="118"/>
      <c r="G17" s="11"/>
      <c r="H17" s="11"/>
      <c r="I17" s="11"/>
      <c r="J17" s="11"/>
      <c r="K17" s="11"/>
      <c r="L17" s="11"/>
      <c r="M17" s="12"/>
      <c r="N17" s="168"/>
      <c r="O17" s="109">
        <f>COUNTIF(Plan!F25:NG25,"f")+(COUNTIF(Plan!F25:NG25,"f2")/2)</f>
        <v>0</v>
      </c>
      <c r="P17" s="170" t="str">
        <f t="shared" si="1"/>
        <v/>
      </c>
      <c r="Q17" s="77"/>
      <c r="R17" s="77"/>
      <c r="S17" s="114"/>
      <c r="T17" s="115"/>
      <c r="U17" s="108">
        <f t="shared" si="0"/>
        <v>0</v>
      </c>
      <c r="V17" s="109">
        <f>COUNTIF(Plan!F25:QT25,"u")+(COUNTIF(Plan!F25:QT25,"u2")/2)</f>
        <v>0</v>
      </c>
      <c r="W17" s="110">
        <f t="shared" si="2"/>
        <v>0</v>
      </c>
    </row>
    <row r="18" spans="2:23" s="111" customFormat="1" ht="18" customHeight="1">
      <c r="B18" s="42"/>
      <c r="C18" s="42"/>
      <c r="D18" s="43"/>
      <c r="E18" s="44"/>
      <c r="F18" s="119"/>
      <c r="G18" s="45"/>
      <c r="H18" s="45"/>
      <c r="I18" s="45"/>
      <c r="J18" s="45"/>
      <c r="K18" s="45"/>
      <c r="L18" s="45"/>
      <c r="M18" s="46"/>
      <c r="N18" s="169"/>
      <c r="O18" s="172">
        <f>COUNTIF(Plan!F26:NG26,"f")+(COUNTIF(Plan!F26:NG26,"f2")/2)</f>
        <v>0</v>
      </c>
      <c r="P18" s="178" t="str">
        <f t="shared" si="1"/>
        <v/>
      </c>
      <c r="Q18" s="78"/>
      <c r="R18" s="78"/>
      <c r="S18" s="116"/>
      <c r="T18" s="117"/>
      <c r="U18" s="163">
        <f t="shared" ref="U18:U36" si="3">SUM(Q18:T18)</f>
        <v>0</v>
      </c>
      <c r="V18" s="227">
        <f>COUNTIF(Plan!F26:QT26,"u")+(COUNTIF(Plan!F26:QT26,"u2")/2)</f>
        <v>0</v>
      </c>
      <c r="W18" s="113">
        <f>U18-V18</f>
        <v>0</v>
      </c>
    </row>
    <row r="19" spans="2:23" s="111" customFormat="1" ht="18" customHeight="1">
      <c r="B19" s="8"/>
      <c r="C19" s="8"/>
      <c r="D19" s="9"/>
      <c r="E19" s="10"/>
      <c r="F19" s="118"/>
      <c r="G19" s="11"/>
      <c r="H19" s="11"/>
      <c r="I19" s="11"/>
      <c r="J19" s="11"/>
      <c r="K19" s="11"/>
      <c r="L19" s="11"/>
      <c r="M19" s="12"/>
      <c r="N19" s="168"/>
      <c r="O19" s="109">
        <f>COUNTIF(Plan!F27:NG27,"f")+(COUNTIF(Plan!F27:NG27,"f2")/2)</f>
        <v>0</v>
      </c>
      <c r="P19" s="170" t="str">
        <f t="shared" si="1"/>
        <v/>
      </c>
      <c r="Q19" s="77"/>
      <c r="R19" s="77"/>
      <c r="S19" s="114"/>
      <c r="T19" s="115"/>
      <c r="U19" s="108">
        <f t="shared" si="3"/>
        <v>0</v>
      </c>
      <c r="V19" s="109">
        <f>COUNTIF(Plan!F27:QT27,"u")+(COUNTIF(Plan!F27:QT27,"u2")/2)</f>
        <v>0</v>
      </c>
      <c r="W19" s="110">
        <f t="shared" ref="W19:W36" si="4">U19-V19</f>
        <v>0</v>
      </c>
    </row>
    <row r="20" spans="2:23" s="111" customFormat="1" ht="18" customHeight="1">
      <c r="B20" s="42"/>
      <c r="C20" s="42"/>
      <c r="D20" s="43"/>
      <c r="E20" s="44"/>
      <c r="F20" s="119"/>
      <c r="G20" s="45"/>
      <c r="H20" s="45"/>
      <c r="I20" s="45"/>
      <c r="J20" s="45"/>
      <c r="K20" s="45"/>
      <c r="L20" s="45"/>
      <c r="M20" s="46"/>
      <c r="N20" s="169"/>
      <c r="O20" s="172">
        <f>COUNTIF(Plan!F28:NG28,"f")+(COUNTIF(Plan!F28:NG28,"f2")/2)</f>
        <v>0</v>
      </c>
      <c r="P20" s="178" t="str">
        <f t="shared" si="1"/>
        <v/>
      </c>
      <c r="Q20" s="78"/>
      <c r="R20" s="78"/>
      <c r="S20" s="116"/>
      <c r="T20" s="117"/>
      <c r="U20" s="112">
        <f t="shared" si="3"/>
        <v>0</v>
      </c>
      <c r="V20" s="227">
        <f>COUNTIF(Plan!F28:QT28,"u")+(COUNTIF(Plan!F28:QT28,"u2")/2)</f>
        <v>0</v>
      </c>
      <c r="W20" s="113">
        <f t="shared" si="4"/>
        <v>0</v>
      </c>
    </row>
    <row r="21" spans="2:23" s="111" customFormat="1" ht="18" customHeight="1">
      <c r="B21" s="8"/>
      <c r="C21" s="8"/>
      <c r="D21" s="9"/>
      <c r="E21" s="10"/>
      <c r="F21" s="118"/>
      <c r="G21" s="11"/>
      <c r="H21" s="11"/>
      <c r="I21" s="11"/>
      <c r="J21" s="11"/>
      <c r="K21" s="11"/>
      <c r="L21" s="11"/>
      <c r="M21" s="12"/>
      <c r="N21" s="168"/>
      <c r="O21" s="109">
        <f>COUNTIF(Plan!F29:NG29,"f")+(COUNTIF(Plan!F29:NG29,"f2")/2)</f>
        <v>0</v>
      </c>
      <c r="P21" s="170" t="str">
        <f t="shared" si="1"/>
        <v/>
      </c>
      <c r="Q21" s="77"/>
      <c r="R21" s="77"/>
      <c r="S21" s="114"/>
      <c r="T21" s="115"/>
      <c r="U21" s="108">
        <f t="shared" si="3"/>
        <v>0</v>
      </c>
      <c r="V21" s="109">
        <f>COUNTIF(Plan!F29:QT29,"u")+(COUNTIF(Plan!F29:QT29,"u2")/2)</f>
        <v>0</v>
      </c>
      <c r="W21" s="110">
        <f t="shared" si="4"/>
        <v>0</v>
      </c>
    </row>
    <row r="22" spans="2:23" s="111" customFormat="1" ht="18" customHeight="1">
      <c r="B22" s="42"/>
      <c r="C22" s="42"/>
      <c r="D22" s="43"/>
      <c r="E22" s="44"/>
      <c r="F22" s="119"/>
      <c r="G22" s="45"/>
      <c r="H22" s="45"/>
      <c r="I22" s="45"/>
      <c r="J22" s="45"/>
      <c r="K22" s="45"/>
      <c r="L22" s="45"/>
      <c r="M22" s="46"/>
      <c r="N22" s="169"/>
      <c r="O22" s="172">
        <f>COUNTIF(Plan!F30:NG30,"f")+(COUNTIF(Plan!F30:NG30,"f2")/2)</f>
        <v>0</v>
      </c>
      <c r="P22" s="178" t="str">
        <f t="shared" si="1"/>
        <v/>
      </c>
      <c r="Q22" s="78"/>
      <c r="R22" s="78"/>
      <c r="S22" s="116"/>
      <c r="T22" s="117"/>
      <c r="U22" s="112">
        <f t="shared" si="3"/>
        <v>0</v>
      </c>
      <c r="V22" s="227">
        <f>COUNTIF(Plan!F30:QT30,"u")+(COUNTIF(Plan!F30:QT30,"u2")/2)</f>
        <v>0</v>
      </c>
      <c r="W22" s="113">
        <f t="shared" si="4"/>
        <v>0</v>
      </c>
    </row>
    <row r="23" spans="2:23" s="111" customFormat="1" ht="18" customHeight="1">
      <c r="B23" s="8"/>
      <c r="C23" s="8"/>
      <c r="D23" s="9"/>
      <c r="E23" s="10"/>
      <c r="F23" s="118"/>
      <c r="G23" s="11"/>
      <c r="H23" s="11"/>
      <c r="I23" s="11"/>
      <c r="J23" s="11"/>
      <c r="K23" s="11"/>
      <c r="L23" s="11"/>
      <c r="M23" s="12"/>
      <c r="N23" s="168"/>
      <c r="O23" s="109">
        <f>COUNTIF(Plan!F31:NG31,"f")+(COUNTIF(Plan!F31:NG31,"f2")/2)</f>
        <v>0</v>
      </c>
      <c r="P23" s="170" t="str">
        <f t="shared" si="1"/>
        <v/>
      </c>
      <c r="Q23" s="77"/>
      <c r="R23" s="77"/>
      <c r="S23" s="114"/>
      <c r="T23" s="115"/>
      <c r="U23" s="108">
        <f t="shared" si="3"/>
        <v>0</v>
      </c>
      <c r="V23" s="109">
        <f>COUNTIF(Plan!F31:QT31,"u")+(COUNTIF(Plan!F31:QT31,"u2")/2)</f>
        <v>0</v>
      </c>
      <c r="W23" s="110">
        <f t="shared" si="4"/>
        <v>0</v>
      </c>
    </row>
    <row r="24" spans="2:23" s="111" customFormat="1" ht="18" customHeight="1">
      <c r="B24" s="42"/>
      <c r="C24" s="42"/>
      <c r="D24" s="43"/>
      <c r="E24" s="44"/>
      <c r="F24" s="119"/>
      <c r="G24" s="45"/>
      <c r="H24" s="45"/>
      <c r="I24" s="45"/>
      <c r="J24" s="45"/>
      <c r="K24" s="45"/>
      <c r="L24" s="45"/>
      <c r="M24" s="46"/>
      <c r="N24" s="169"/>
      <c r="O24" s="172">
        <f>COUNTIF(Plan!F32:NG32,"f")+(COUNTIF(Plan!F32:NG32,"f2")/2)</f>
        <v>0</v>
      </c>
      <c r="P24" s="178" t="str">
        <f t="shared" si="1"/>
        <v/>
      </c>
      <c r="Q24" s="78"/>
      <c r="R24" s="78"/>
      <c r="S24" s="116"/>
      <c r="T24" s="117"/>
      <c r="U24" s="112">
        <f t="shared" si="3"/>
        <v>0</v>
      </c>
      <c r="V24" s="227">
        <f>COUNTIF(Plan!F32:QT32,"u")+(COUNTIF(Plan!F32:QT32,"u2")/2)</f>
        <v>0</v>
      </c>
      <c r="W24" s="113">
        <f t="shared" si="4"/>
        <v>0</v>
      </c>
    </row>
    <row r="25" spans="2:23" s="111" customFormat="1" ht="18" customHeight="1">
      <c r="B25" s="8"/>
      <c r="C25" s="8"/>
      <c r="D25" s="9"/>
      <c r="E25" s="10"/>
      <c r="F25" s="118"/>
      <c r="G25" s="11"/>
      <c r="H25" s="11"/>
      <c r="I25" s="11"/>
      <c r="J25" s="11"/>
      <c r="K25" s="11"/>
      <c r="L25" s="11"/>
      <c r="M25" s="12"/>
      <c r="N25" s="168"/>
      <c r="O25" s="109">
        <f>COUNTIF(Plan!F33:NG33,"f")+(COUNTIF(Plan!F33:NG33,"f2")/2)</f>
        <v>0</v>
      </c>
      <c r="P25" s="170" t="str">
        <f t="shared" si="1"/>
        <v/>
      </c>
      <c r="Q25" s="77"/>
      <c r="R25" s="77"/>
      <c r="S25" s="114"/>
      <c r="T25" s="115"/>
      <c r="U25" s="108">
        <f t="shared" si="3"/>
        <v>0</v>
      </c>
      <c r="V25" s="109">
        <f>COUNTIF(Plan!F33:QT33,"u")+(COUNTIF(Plan!F33:QT33,"u2")/2)</f>
        <v>0</v>
      </c>
      <c r="W25" s="110">
        <f t="shared" si="4"/>
        <v>0</v>
      </c>
    </row>
    <row r="26" spans="2:23" s="111" customFormat="1" ht="18" customHeight="1">
      <c r="B26" s="42"/>
      <c r="C26" s="42"/>
      <c r="D26" s="43"/>
      <c r="E26" s="44"/>
      <c r="F26" s="119"/>
      <c r="G26" s="45"/>
      <c r="H26" s="45"/>
      <c r="I26" s="45"/>
      <c r="J26" s="45"/>
      <c r="K26" s="45"/>
      <c r="L26" s="45"/>
      <c r="M26" s="46"/>
      <c r="N26" s="169"/>
      <c r="O26" s="172">
        <f>COUNTIF(Plan!F34:NG34,"f")+(COUNTIF(Plan!F34:NG34,"f2")/2)</f>
        <v>0</v>
      </c>
      <c r="P26" s="178" t="str">
        <f t="shared" si="1"/>
        <v/>
      </c>
      <c r="Q26" s="78"/>
      <c r="R26" s="78"/>
      <c r="S26" s="116"/>
      <c r="T26" s="117"/>
      <c r="U26" s="112">
        <f t="shared" si="3"/>
        <v>0</v>
      </c>
      <c r="V26" s="227">
        <f>COUNTIF(Plan!F34:QT34,"u")+(COUNTIF(Plan!F34:QT34,"u2")/2)</f>
        <v>0</v>
      </c>
      <c r="W26" s="113">
        <f t="shared" si="4"/>
        <v>0</v>
      </c>
    </row>
    <row r="27" spans="2:23" s="111" customFormat="1" ht="18" customHeight="1">
      <c r="B27" s="8"/>
      <c r="C27" s="8"/>
      <c r="D27" s="9"/>
      <c r="E27" s="10"/>
      <c r="F27" s="118"/>
      <c r="G27" s="11"/>
      <c r="H27" s="11"/>
      <c r="I27" s="11"/>
      <c r="J27" s="11"/>
      <c r="K27" s="11"/>
      <c r="L27" s="11"/>
      <c r="M27" s="12"/>
      <c r="N27" s="168"/>
      <c r="O27" s="109">
        <f>COUNTIF(Plan!F35:NG35,"f")+(COUNTIF(Plan!F35:NG35,"f2")/2)</f>
        <v>0</v>
      </c>
      <c r="P27" s="170" t="str">
        <f t="shared" si="1"/>
        <v/>
      </c>
      <c r="Q27" s="77"/>
      <c r="R27" s="77"/>
      <c r="S27" s="114"/>
      <c r="T27" s="115"/>
      <c r="U27" s="108">
        <f t="shared" si="3"/>
        <v>0</v>
      </c>
      <c r="V27" s="109">
        <f>COUNTIF(Plan!F35:QT35,"u")+(COUNTIF(Plan!F35:QT35,"u2")/2)</f>
        <v>0</v>
      </c>
      <c r="W27" s="110">
        <f t="shared" si="4"/>
        <v>0</v>
      </c>
    </row>
    <row r="28" spans="2:23" s="111" customFormat="1" ht="18" customHeight="1">
      <c r="B28" s="42"/>
      <c r="C28" s="42"/>
      <c r="D28" s="43"/>
      <c r="E28" s="44"/>
      <c r="F28" s="119"/>
      <c r="G28" s="45"/>
      <c r="H28" s="45"/>
      <c r="I28" s="45"/>
      <c r="J28" s="45"/>
      <c r="K28" s="45"/>
      <c r="L28" s="45"/>
      <c r="M28" s="46"/>
      <c r="N28" s="169"/>
      <c r="O28" s="172">
        <f>COUNTIF(Plan!F36:NG36,"f")+(COUNTIF(Plan!F36:NG36,"f2")/2)</f>
        <v>0</v>
      </c>
      <c r="P28" s="178" t="str">
        <f t="shared" si="1"/>
        <v/>
      </c>
      <c r="Q28" s="78"/>
      <c r="R28" s="78"/>
      <c r="S28" s="116"/>
      <c r="T28" s="117"/>
      <c r="U28" s="112">
        <f t="shared" si="3"/>
        <v>0</v>
      </c>
      <c r="V28" s="227">
        <f>COUNTIF(Plan!F36:QT36,"u")+(COUNTIF(Plan!F36:QT36,"u2")/2)</f>
        <v>0</v>
      </c>
      <c r="W28" s="113">
        <f t="shared" si="4"/>
        <v>0</v>
      </c>
    </row>
    <row r="29" spans="2:23" s="111" customFormat="1" ht="18" customHeight="1">
      <c r="B29" s="8"/>
      <c r="C29" s="8"/>
      <c r="D29" s="9"/>
      <c r="E29" s="10"/>
      <c r="F29" s="118"/>
      <c r="G29" s="11"/>
      <c r="H29" s="11"/>
      <c r="I29" s="11"/>
      <c r="J29" s="11"/>
      <c r="K29" s="11"/>
      <c r="L29" s="11"/>
      <c r="M29" s="12"/>
      <c r="N29" s="168"/>
      <c r="O29" s="109">
        <f>COUNTIF(Plan!F37:NG37,"f")+(COUNTIF(Plan!F37:NG37,"f2")/2)</f>
        <v>0</v>
      </c>
      <c r="P29" s="170" t="str">
        <f t="shared" si="1"/>
        <v/>
      </c>
      <c r="Q29" s="77"/>
      <c r="R29" s="77"/>
      <c r="S29" s="114"/>
      <c r="T29" s="115"/>
      <c r="U29" s="108">
        <f t="shared" si="3"/>
        <v>0</v>
      </c>
      <c r="V29" s="109">
        <f>COUNTIF(Plan!F37:QT37,"u")+(COUNTIF(Plan!F37:QT37,"u2")/2)</f>
        <v>0</v>
      </c>
      <c r="W29" s="110">
        <f t="shared" si="4"/>
        <v>0</v>
      </c>
    </row>
    <row r="30" spans="2:23" s="111" customFormat="1" ht="18" customHeight="1">
      <c r="B30" s="42"/>
      <c r="C30" s="42"/>
      <c r="D30" s="43"/>
      <c r="E30" s="44"/>
      <c r="F30" s="119"/>
      <c r="G30" s="45"/>
      <c r="H30" s="45"/>
      <c r="I30" s="45"/>
      <c r="J30" s="45"/>
      <c r="K30" s="45"/>
      <c r="L30" s="45"/>
      <c r="M30" s="46"/>
      <c r="N30" s="169"/>
      <c r="O30" s="172">
        <f>COUNTIF(Plan!F38:NG38,"f")+(COUNTIF(Plan!F38:NG38,"f2")/2)</f>
        <v>0</v>
      </c>
      <c r="P30" s="178" t="str">
        <f t="shared" si="1"/>
        <v/>
      </c>
      <c r="Q30" s="78"/>
      <c r="R30" s="78"/>
      <c r="S30" s="116"/>
      <c r="T30" s="117"/>
      <c r="U30" s="112">
        <f t="shared" si="3"/>
        <v>0</v>
      </c>
      <c r="V30" s="227">
        <f>COUNTIF(Plan!F38:QT38,"u")+(COUNTIF(Plan!F38:QT38,"u2")/2)</f>
        <v>0</v>
      </c>
      <c r="W30" s="113">
        <f t="shared" si="4"/>
        <v>0</v>
      </c>
    </row>
    <row r="31" spans="2:23" s="111" customFormat="1" ht="18" customHeight="1">
      <c r="B31" s="8"/>
      <c r="C31" s="8"/>
      <c r="D31" s="9"/>
      <c r="E31" s="10"/>
      <c r="F31" s="118"/>
      <c r="G31" s="11"/>
      <c r="H31" s="11"/>
      <c r="I31" s="11"/>
      <c r="J31" s="11"/>
      <c r="K31" s="11"/>
      <c r="L31" s="11"/>
      <c r="M31" s="12"/>
      <c r="N31" s="168"/>
      <c r="O31" s="109">
        <f>COUNTIF(Plan!F39:NG39,"f")+(COUNTIF(Plan!F39:NG39,"f2")/2)</f>
        <v>0</v>
      </c>
      <c r="P31" s="170" t="str">
        <f t="shared" si="1"/>
        <v/>
      </c>
      <c r="Q31" s="77"/>
      <c r="R31" s="77"/>
      <c r="S31" s="114"/>
      <c r="T31" s="115"/>
      <c r="U31" s="108">
        <f t="shared" si="3"/>
        <v>0</v>
      </c>
      <c r="V31" s="109">
        <f>COUNTIF(Plan!F39:QT39,"u")+(COUNTIF(Plan!F39:QT39,"u2")/2)</f>
        <v>0</v>
      </c>
      <c r="W31" s="110">
        <f t="shared" si="4"/>
        <v>0</v>
      </c>
    </row>
    <row r="32" spans="2:23" s="111" customFormat="1" ht="18" customHeight="1">
      <c r="B32" s="42"/>
      <c r="C32" s="42"/>
      <c r="D32" s="43"/>
      <c r="E32" s="44"/>
      <c r="F32" s="119"/>
      <c r="G32" s="45"/>
      <c r="H32" s="45"/>
      <c r="I32" s="45"/>
      <c r="J32" s="45"/>
      <c r="K32" s="45"/>
      <c r="L32" s="45"/>
      <c r="M32" s="46"/>
      <c r="N32" s="169"/>
      <c r="O32" s="172">
        <f>COUNTIF(Plan!F40:NG40,"f")+(COUNTIF(Plan!F40:NG40,"f2")/2)</f>
        <v>0</v>
      </c>
      <c r="P32" s="178" t="str">
        <f t="shared" si="1"/>
        <v/>
      </c>
      <c r="Q32" s="78"/>
      <c r="R32" s="78"/>
      <c r="S32" s="116"/>
      <c r="T32" s="117"/>
      <c r="U32" s="112">
        <f t="shared" si="3"/>
        <v>0</v>
      </c>
      <c r="V32" s="227">
        <f>COUNTIF(Plan!F40:QT40,"u")+(COUNTIF(Plan!F40:QT40,"u2")/2)</f>
        <v>0</v>
      </c>
      <c r="W32" s="113">
        <f t="shared" si="4"/>
        <v>0</v>
      </c>
    </row>
    <row r="33" spans="2:23" s="111" customFormat="1" ht="18" customHeight="1">
      <c r="B33" s="8"/>
      <c r="C33" s="8"/>
      <c r="D33" s="9"/>
      <c r="E33" s="10"/>
      <c r="F33" s="118"/>
      <c r="G33" s="11"/>
      <c r="H33" s="11"/>
      <c r="I33" s="11"/>
      <c r="J33" s="11"/>
      <c r="K33" s="11"/>
      <c r="L33" s="11"/>
      <c r="M33" s="12"/>
      <c r="N33" s="168"/>
      <c r="O33" s="109">
        <f>COUNTIF(Plan!F41:NG41,"f")+(COUNTIF(Plan!F41:NG41,"f2")/2)</f>
        <v>0</v>
      </c>
      <c r="P33" s="170" t="str">
        <f t="shared" si="1"/>
        <v/>
      </c>
      <c r="Q33" s="77"/>
      <c r="R33" s="77"/>
      <c r="S33" s="114"/>
      <c r="T33" s="115"/>
      <c r="U33" s="108">
        <f t="shared" si="3"/>
        <v>0</v>
      </c>
      <c r="V33" s="109">
        <f>COUNTIF(Plan!F41:QT41,"u")+(COUNTIF(Plan!F41:QT41,"u2")/2)</f>
        <v>0</v>
      </c>
      <c r="W33" s="110">
        <f t="shared" si="4"/>
        <v>0</v>
      </c>
    </row>
    <row r="34" spans="2:23" s="111" customFormat="1" ht="18" customHeight="1">
      <c r="B34" s="42"/>
      <c r="C34" s="42"/>
      <c r="D34" s="43"/>
      <c r="E34" s="44"/>
      <c r="F34" s="119"/>
      <c r="G34" s="45"/>
      <c r="H34" s="45"/>
      <c r="I34" s="45"/>
      <c r="J34" s="45"/>
      <c r="K34" s="45"/>
      <c r="L34" s="45"/>
      <c r="M34" s="46"/>
      <c r="N34" s="169"/>
      <c r="O34" s="172">
        <f>COUNTIF(Plan!F42:NG42,"f")+(COUNTIF(Plan!F42:NG42,"f2")/2)</f>
        <v>0</v>
      </c>
      <c r="P34" s="178" t="str">
        <f t="shared" si="1"/>
        <v/>
      </c>
      <c r="Q34" s="78"/>
      <c r="R34" s="78"/>
      <c r="S34" s="116"/>
      <c r="T34" s="117"/>
      <c r="U34" s="112">
        <f t="shared" si="3"/>
        <v>0</v>
      </c>
      <c r="V34" s="227">
        <f>COUNTIF(Plan!F42:QT42,"u")+(COUNTIF(Plan!F42:QT42,"u2")/2)</f>
        <v>0</v>
      </c>
      <c r="W34" s="113">
        <f t="shared" si="4"/>
        <v>0</v>
      </c>
    </row>
    <row r="35" spans="2:23" s="111" customFormat="1" ht="18" customHeight="1">
      <c r="B35" s="8"/>
      <c r="C35" s="8"/>
      <c r="D35" s="9"/>
      <c r="E35" s="10"/>
      <c r="F35" s="118"/>
      <c r="G35" s="11"/>
      <c r="H35" s="11"/>
      <c r="I35" s="11"/>
      <c r="J35" s="11"/>
      <c r="K35" s="11"/>
      <c r="L35" s="11"/>
      <c r="M35" s="12"/>
      <c r="N35" s="168"/>
      <c r="O35" s="109">
        <f>COUNTIF(Plan!F43:NG43,"f")+(COUNTIF(Plan!F43:NG43,"f2")/2)</f>
        <v>0</v>
      </c>
      <c r="P35" s="170" t="str">
        <f t="shared" si="1"/>
        <v/>
      </c>
      <c r="Q35" s="77"/>
      <c r="R35" s="77"/>
      <c r="S35" s="114"/>
      <c r="T35" s="115"/>
      <c r="U35" s="108">
        <f t="shared" si="3"/>
        <v>0</v>
      </c>
      <c r="V35" s="109">
        <f>COUNTIF(Plan!F43:QT43,"u")+(COUNTIF(Plan!F43:QT43,"u2")/2)</f>
        <v>0</v>
      </c>
      <c r="W35" s="110">
        <f t="shared" si="4"/>
        <v>0</v>
      </c>
    </row>
    <row r="36" spans="2:23" s="111" customFormat="1" ht="18" customHeight="1">
      <c r="B36" s="42"/>
      <c r="C36" s="42"/>
      <c r="D36" s="43"/>
      <c r="E36" s="44"/>
      <c r="F36" s="119"/>
      <c r="G36" s="45"/>
      <c r="H36" s="45"/>
      <c r="I36" s="45"/>
      <c r="J36" s="45"/>
      <c r="K36" s="45"/>
      <c r="L36" s="45"/>
      <c r="M36" s="46"/>
      <c r="N36" s="169"/>
      <c r="O36" s="172">
        <f>COUNTIF(Plan!F44:NG44,"f")+(COUNTIF(Plan!F44:NG44,"f2")/2)</f>
        <v>0</v>
      </c>
      <c r="P36" s="178" t="str">
        <f t="shared" si="1"/>
        <v/>
      </c>
      <c r="Q36" s="78"/>
      <c r="R36" s="78"/>
      <c r="S36" s="116"/>
      <c r="T36" s="117"/>
      <c r="U36" s="112">
        <f t="shared" si="3"/>
        <v>0</v>
      </c>
      <c r="V36" s="227">
        <f>COUNTIF(Plan!F44:QT44,"u")+(COUNTIF(Plan!F44:QT44,"u2")/2)</f>
        <v>0</v>
      </c>
      <c r="W36" s="113">
        <f t="shared" si="4"/>
        <v>0</v>
      </c>
    </row>
    <row r="37" spans="2:23" ht="20.100000000000001" customHeight="1">
      <c r="B37" s="8"/>
      <c r="C37" s="8"/>
      <c r="D37" s="9"/>
      <c r="E37" s="10"/>
      <c r="F37" s="118"/>
      <c r="G37" s="11"/>
      <c r="H37" s="11"/>
      <c r="I37" s="11"/>
      <c r="J37" s="11"/>
      <c r="K37" s="11"/>
      <c r="L37" s="11"/>
      <c r="M37" s="12"/>
      <c r="N37" s="168"/>
      <c r="O37" s="109">
        <f>COUNTIF(Plan!F45:NG45,"f")+(COUNTIF(Plan!F45:NG45,"f2")/2)</f>
        <v>0</v>
      </c>
      <c r="P37" s="170" t="str">
        <f>IF(N37="",IF(O37&lt;&gt;0,N37-O37,""),N37-O37)</f>
        <v/>
      </c>
      <c r="Q37" s="77"/>
      <c r="R37" s="77"/>
      <c r="S37" s="114"/>
      <c r="T37" s="115"/>
      <c r="U37" s="108">
        <f>SUM(Q37:T37)</f>
        <v>0</v>
      </c>
      <c r="V37" s="321">
        <f>COUNTIF(Plan!F45:QT45,"u")+(COUNTIF(Plan!F45:QT45,"u2")/2)</f>
        <v>0</v>
      </c>
      <c r="W37" s="110">
        <f>U37-V37</f>
        <v>0</v>
      </c>
    </row>
    <row r="38" spans="2:23" ht="20.100000000000001" customHeight="1">
      <c r="B38" s="42"/>
      <c r="C38" s="42"/>
      <c r="D38" s="43"/>
      <c r="E38" s="44"/>
      <c r="F38" s="119"/>
      <c r="G38" s="45"/>
      <c r="H38" s="45"/>
      <c r="I38" s="45"/>
      <c r="J38" s="45"/>
      <c r="K38" s="45"/>
      <c r="L38" s="45"/>
      <c r="M38" s="46"/>
      <c r="N38" s="169"/>
      <c r="O38" s="172">
        <f>COUNTIF(Plan!F46:NG46,"f")+(COUNTIF(Plan!F46:NG46,"f2")/2)</f>
        <v>0</v>
      </c>
      <c r="P38" s="178" t="str">
        <f>IF(N38="",IF(O38&lt;&gt;0,N38-O38,""),N38-O38)</f>
        <v/>
      </c>
      <c r="Q38" s="78"/>
      <c r="R38" s="78"/>
      <c r="S38" s="116"/>
      <c r="T38" s="117"/>
      <c r="U38" s="163">
        <f t="shared" ref="U38:U47" si="5">SUM(Q38:T38)</f>
        <v>0</v>
      </c>
      <c r="V38" s="227">
        <f>COUNTIF(Plan!F46:QT46,"u")+(COUNTIF(Plan!F46:QT46,"u2")/2)</f>
        <v>0</v>
      </c>
      <c r="W38" s="113">
        <f>U38-V38</f>
        <v>0</v>
      </c>
    </row>
    <row r="39" spans="2:23" ht="20.100000000000001" customHeight="1">
      <c r="B39" s="8"/>
      <c r="C39" s="8"/>
      <c r="D39" s="9"/>
      <c r="E39" s="10"/>
      <c r="F39" s="118"/>
      <c r="G39" s="11"/>
      <c r="H39" s="11"/>
      <c r="I39" s="11"/>
      <c r="J39" s="11"/>
      <c r="K39" s="11"/>
      <c r="L39" s="11"/>
      <c r="M39" s="12"/>
      <c r="N39" s="168"/>
      <c r="O39" s="109">
        <f>COUNTIF(Plan!F47:NG47,"f")+(COUNTIF(Plan!F47:NG47,"f2")/2)</f>
        <v>0</v>
      </c>
      <c r="P39" s="170" t="str">
        <f t="shared" ref="P39:P56" si="6">IF(N39="",IF(O39&lt;&gt;0,N39-O39,""),N39-O39)</f>
        <v/>
      </c>
      <c r="Q39" s="77"/>
      <c r="R39" s="77"/>
      <c r="S39" s="114"/>
      <c r="T39" s="115"/>
      <c r="U39" s="108">
        <f t="shared" si="5"/>
        <v>0</v>
      </c>
      <c r="V39" s="321">
        <f>COUNTIF(Plan!F47:QT47,"u")+(COUNTIF(Plan!F47:QT47,"u2")/2)</f>
        <v>0</v>
      </c>
      <c r="W39" s="110">
        <f t="shared" ref="W39:W47" si="7">U39-V39</f>
        <v>0</v>
      </c>
    </row>
    <row r="40" spans="2:23" ht="20.100000000000001" customHeight="1">
      <c r="B40" s="42"/>
      <c r="C40" s="42"/>
      <c r="D40" s="43"/>
      <c r="E40" s="44"/>
      <c r="F40" s="119"/>
      <c r="G40" s="45"/>
      <c r="H40" s="45"/>
      <c r="I40" s="45"/>
      <c r="J40" s="45"/>
      <c r="K40" s="45"/>
      <c r="L40" s="45"/>
      <c r="M40" s="46"/>
      <c r="N40" s="169"/>
      <c r="O40" s="172">
        <f>COUNTIF(Plan!F48:NG48,"f")+(COUNTIF(Plan!F48:NG48,"f2")/2)</f>
        <v>0</v>
      </c>
      <c r="P40" s="178" t="str">
        <f t="shared" si="6"/>
        <v/>
      </c>
      <c r="Q40" s="78"/>
      <c r="R40" s="78"/>
      <c r="S40" s="116"/>
      <c r="T40" s="117"/>
      <c r="U40" s="112">
        <f t="shared" si="5"/>
        <v>0</v>
      </c>
      <c r="V40" s="227">
        <f>COUNTIF(Plan!F48:QT48,"u")+(COUNTIF(Plan!F48:QT48,"u2")/2)</f>
        <v>0</v>
      </c>
      <c r="W40" s="113">
        <f t="shared" si="7"/>
        <v>0</v>
      </c>
    </row>
    <row r="41" spans="2:23" ht="20.100000000000001" customHeight="1">
      <c r="B41" s="8"/>
      <c r="C41" s="8"/>
      <c r="D41" s="9"/>
      <c r="E41" s="10"/>
      <c r="F41" s="118"/>
      <c r="G41" s="11"/>
      <c r="H41" s="11"/>
      <c r="I41" s="11"/>
      <c r="J41" s="11"/>
      <c r="K41" s="11"/>
      <c r="L41" s="11"/>
      <c r="M41" s="12"/>
      <c r="N41" s="168"/>
      <c r="O41" s="109">
        <f>COUNTIF(Plan!F49:NG49,"f")+(COUNTIF(Plan!F49:NG49,"f2")/2)</f>
        <v>0</v>
      </c>
      <c r="P41" s="170" t="str">
        <f t="shared" si="6"/>
        <v/>
      </c>
      <c r="Q41" s="77"/>
      <c r="R41" s="77"/>
      <c r="S41" s="114"/>
      <c r="T41" s="115"/>
      <c r="U41" s="108">
        <f t="shared" si="5"/>
        <v>0</v>
      </c>
      <c r="V41" s="321">
        <f>COUNTIF(Plan!F49:QT49,"u")+(COUNTIF(Plan!F49:QT49,"u2")/2)</f>
        <v>0</v>
      </c>
      <c r="W41" s="110">
        <f t="shared" si="7"/>
        <v>0</v>
      </c>
    </row>
    <row r="42" spans="2:23" ht="20.100000000000001" customHeight="1">
      <c r="B42" s="42"/>
      <c r="C42" s="42"/>
      <c r="D42" s="43"/>
      <c r="E42" s="44"/>
      <c r="F42" s="119"/>
      <c r="G42" s="45"/>
      <c r="H42" s="45"/>
      <c r="I42" s="45"/>
      <c r="J42" s="45"/>
      <c r="K42" s="45"/>
      <c r="L42" s="45"/>
      <c r="M42" s="46"/>
      <c r="N42" s="169"/>
      <c r="O42" s="172">
        <f>COUNTIF(Plan!F50:NG50,"f")+(COUNTIF(Plan!F50:NG50,"f2")/2)</f>
        <v>0</v>
      </c>
      <c r="P42" s="178" t="str">
        <f t="shared" si="6"/>
        <v/>
      </c>
      <c r="Q42" s="78"/>
      <c r="R42" s="78"/>
      <c r="S42" s="116"/>
      <c r="T42" s="117"/>
      <c r="U42" s="112">
        <f t="shared" si="5"/>
        <v>0</v>
      </c>
      <c r="V42" s="227">
        <f>COUNTIF(Plan!F50:QT50,"u")+(COUNTIF(Plan!F50:QT50,"u2")/2)</f>
        <v>0</v>
      </c>
      <c r="W42" s="113">
        <f t="shared" si="7"/>
        <v>0</v>
      </c>
    </row>
    <row r="43" spans="2:23" ht="20.100000000000001" customHeight="1">
      <c r="B43" s="8"/>
      <c r="C43" s="8"/>
      <c r="D43" s="9"/>
      <c r="E43" s="10"/>
      <c r="F43" s="118"/>
      <c r="G43" s="11"/>
      <c r="H43" s="11"/>
      <c r="I43" s="11"/>
      <c r="J43" s="11"/>
      <c r="K43" s="11"/>
      <c r="L43" s="11"/>
      <c r="M43" s="12"/>
      <c r="N43" s="168"/>
      <c r="O43" s="109">
        <f>COUNTIF(Plan!F65:NG65,"f")+(COUNTIF(Plan!F65:NG65,"f2")/2)</f>
        <v>0</v>
      </c>
      <c r="P43" s="170" t="str">
        <f t="shared" si="6"/>
        <v/>
      </c>
      <c r="Q43" s="77"/>
      <c r="R43" s="77"/>
      <c r="S43" s="114"/>
      <c r="T43" s="115"/>
      <c r="U43" s="108">
        <f t="shared" si="5"/>
        <v>0</v>
      </c>
      <c r="V43" s="321">
        <f>COUNTIF(Plan!F51:QT51,"u")+(COUNTIF(Plan!F51:QT51,"u2")/2)</f>
        <v>0</v>
      </c>
      <c r="W43" s="110">
        <f t="shared" si="7"/>
        <v>0</v>
      </c>
    </row>
    <row r="44" spans="2:23" ht="20.100000000000001" customHeight="1">
      <c r="B44" s="42"/>
      <c r="C44" s="42"/>
      <c r="D44" s="43"/>
      <c r="E44" s="44"/>
      <c r="F44" s="119"/>
      <c r="G44" s="45"/>
      <c r="H44" s="45"/>
      <c r="I44" s="45"/>
      <c r="J44" s="45"/>
      <c r="K44" s="45"/>
      <c r="L44" s="45"/>
      <c r="M44" s="46"/>
      <c r="N44" s="169"/>
      <c r="O44" s="172">
        <f>COUNTIF(Plan!F66:NG66,"f")+(COUNTIF(Plan!F66:NG66,"f2")/2)</f>
        <v>0</v>
      </c>
      <c r="P44" s="178" t="str">
        <f t="shared" si="6"/>
        <v/>
      </c>
      <c r="Q44" s="78"/>
      <c r="R44" s="78"/>
      <c r="S44" s="116"/>
      <c r="T44" s="117"/>
      <c r="U44" s="112">
        <f t="shared" si="5"/>
        <v>0</v>
      </c>
      <c r="V44" s="227">
        <f>COUNTIF(Plan!F52:QT52,"u")+(COUNTIF(Plan!F52:QT52,"u2")/2)</f>
        <v>0</v>
      </c>
      <c r="W44" s="113">
        <f t="shared" si="7"/>
        <v>0</v>
      </c>
    </row>
    <row r="45" spans="2:23" ht="20.100000000000001" customHeight="1">
      <c r="B45" s="8"/>
      <c r="C45" s="8"/>
      <c r="D45" s="9"/>
      <c r="E45" s="10"/>
      <c r="F45" s="118"/>
      <c r="G45" s="11"/>
      <c r="H45" s="11"/>
      <c r="I45" s="11"/>
      <c r="J45" s="11"/>
      <c r="K45" s="11"/>
      <c r="L45" s="11"/>
      <c r="M45" s="12"/>
      <c r="N45" s="168"/>
      <c r="O45" s="109">
        <f>COUNTIF(Plan!F67:NG67,"f")+(COUNTIF(Plan!F67:NG67,"f2")/2)</f>
        <v>0</v>
      </c>
      <c r="P45" s="170" t="str">
        <f t="shared" si="6"/>
        <v/>
      </c>
      <c r="Q45" s="77"/>
      <c r="R45" s="77"/>
      <c r="S45" s="114"/>
      <c r="T45" s="115"/>
      <c r="U45" s="108">
        <f t="shared" si="5"/>
        <v>0</v>
      </c>
      <c r="V45" s="321">
        <f>COUNTIF(Plan!F53:QT53,"u")+(COUNTIF(Plan!F53:QT53,"u2")/2)</f>
        <v>0</v>
      </c>
      <c r="W45" s="110">
        <f t="shared" si="7"/>
        <v>0</v>
      </c>
    </row>
    <row r="46" spans="2:23" ht="20.100000000000001" customHeight="1">
      <c r="B46" s="42"/>
      <c r="C46" s="42"/>
      <c r="D46" s="43"/>
      <c r="E46" s="44"/>
      <c r="F46" s="119"/>
      <c r="G46" s="45"/>
      <c r="H46" s="45"/>
      <c r="I46" s="45"/>
      <c r="J46" s="45"/>
      <c r="K46" s="45"/>
      <c r="L46" s="45"/>
      <c r="M46" s="46"/>
      <c r="N46" s="169"/>
      <c r="O46" s="172">
        <f>COUNTIF(Plan!F68:NG68,"f")+(COUNTIF(Plan!F68:NG68,"f2")/2)</f>
        <v>0</v>
      </c>
      <c r="P46" s="178" t="str">
        <f t="shared" si="6"/>
        <v/>
      </c>
      <c r="Q46" s="78"/>
      <c r="R46" s="78"/>
      <c r="S46" s="116"/>
      <c r="T46" s="117"/>
      <c r="U46" s="112">
        <f t="shared" si="5"/>
        <v>0</v>
      </c>
      <c r="V46" s="227">
        <f>COUNTIF(Plan!F54:QT54,"u")+(COUNTIF(Plan!F54:QT54,"u2")/2)</f>
        <v>0</v>
      </c>
      <c r="W46" s="113">
        <f t="shared" si="7"/>
        <v>0</v>
      </c>
    </row>
    <row r="47" spans="2:23" ht="20.100000000000001" customHeight="1">
      <c r="B47" s="8"/>
      <c r="C47" s="8"/>
      <c r="D47" s="9"/>
      <c r="E47" s="10"/>
      <c r="F47" s="118"/>
      <c r="G47" s="11"/>
      <c r="H47" s="11"/>
      <c r="I47" s="11"/>
      <c r="J47" s="11"/>
      <c r="K47" s="11"/>
      <c r="L47" s="11"/>
      <c r="M47" s="12"/>
      <c r="N47" s="168"/>
      <c r="O47" s="109">
        <f>COUNTIF(Plan!F69:NG69,"f")+(COUNTIF(Plan!F69:NG69,"f2")/2)</f>
        <v>0</v>
      </c>
      <c r="P47" s="170" t="str">
        <f t="shared" si="6"/>
        <v/>
      </c>
      <c r="Q47" s="77"/>
      <c r="R47" s="77"/>
      <c r="S47" s="114"/>
      <c r="T47" s="115"/>
      <c r="U47" s="108">
        <f t="shared" si="5"/>
        <v>0</v>
      </c>
      <c r="V47" s="321">
        <f>COUNTIF(Plan!F55:QT55,"u")+(COUNTIF(Plan!F55:QT55,"u2")/2)</f>
        <v>0</v>
      </c>
      <c r="W47" s="110">
        <f t="shared" si="7"/>
        <v>0</v>
      </c>
    </row>
    <row r="48" spans="2:23" ht="20.100000000000001" customHeight="1">
      <c r="B48" s="42"/>
      <c r="C48" s="42"/>
      <c r="D48" s="43"/>
      <c r="E48" s="44"/>
      <c r="F48" s="119"/>
      <c r="G48" s="45"/>
      <c r="H48" s="45"/>
      <c r="I48" s="45"/>
      <c r="J48" s="45"/>
      <c r="K48" s="45"/>
      <c r="L48" s="45"/>
      <c r="M48" s="46"/>
      <c r="N48" s="169"/>
      <c r="O48" s="172">
        <f>COUNTIF(Plan!F70:NG70,"f")+(COUNTIF(Plan!F70:NG70,"f2")/2)</f>
        <v>0</v>
      </c>
      <c r="P48" s="178" t="str">
        <f t="shared" si="6"/>
        <v/>
      </c>
      <c r="Q48" s="78"/>
      <c r="R48" s="78"/>
      <c r="S48" s="116"/>
      <c r="T48" s="117"/>
      <c r="U48" s="163">
        <f t="shared" ref="U48:U56" si="8">SUM(Q48:T48)</f>
        <v>0</v>
      </c>
      <c r="V48" s="227">
        <f>COUNTIF(Plan!F56:QT56,"u")+(COUNTIF(Plan!F56:QT56,"u2")/2)</f>
        <v>0</v>
      </c>
      <c r="W48" s="113">
        <f>U48-V48</f>
        <v>0</v>
      </c>
    </row>
    <row r="49" spans="2:23" ht="20.100000000000001" customHeight="1">
      <c r="B49" s="8"/>
      <c r="C49" s="8"/>
      <c r="D49" s="9"/>
      <c r="E49" s="10"/>
      <c r="F49" s="118"/>
      <c r="G49" s="11"/>
      <c r="H49" s="11"/>
      <c r="I49" s="11"/>
      <c r="J49" s="11"/>
      <c r="K49" s="11"/>
      <c r="L49" s="11"/>
      <c r="M49" s="12"/>
      <c r="N49" s="168"/>
      <c r="O49" s="109">
        <f>COUNTIF(Plan!F71:NG71,"f")+(COUNTIF(Plan!F71:NG71,"f2")/2)</f>
        <v>0</v>
      </c>
      <c r="P49" s="170" t="str">
        <f t="shared" si="6"/>
        <v/>
      </c>
      <c r="Q49" s="77"/>
      <c r="R49" s="77"/>
      <c r="S49" s="114"/>
      <c r="T49" s="115"/>
      <c r="U49" s="108">
        <f t="shared" si="8"/>
        <v>0</v>
      </c>
      <c r="V49" s="321">
        <f>COUNTIF(Plan!F57:QT57,"u")+(COUNTIF(Plan!F57:QT57,"u2")/2)</f>
        <v>0</v>
      </c>
      <c r="W49" s="110">
        <f t="shared" ref="W49:W56" si="9">U49-V49</f>
        <v>0</v>
      </c>
    </row>
    <row r="50" spans="2:23" ht="20.100000000000001" customHeight="1">
      <c r="B50" s="42"/>
      <c r="C50" s="42"/>
      <c r="D50" s="43"/>
      <c r="E50" s="44"/>
      <c r="F50" s="119"/>
      <c r="G50" s="45"/>
      <c r="H50" s="45"/>
      <c r="I50" s="45"/>
      <c r="J50" s="45"/>
      <c r="K50" s="45"/>
      <c r="L50" s="45"/>
      <c r="M50" s="46"/>
      <c r="N50" s="169"/>
      <c r="O50" s="172">
        <f>COUNTIF(Plan!F72:NG72,"f")+(COUNTIF(Plan!F72:NG72,"f2")/2)</f>
        <v>0</v>
      </c>
      <c r="P50" s="178" t="str">
        <f t="shared" si="6"/>
        <v/>
      </c>
      <c r="Q50" s="78"/>
      <c r="R50" s="78"/>
      <c r="S50" s="116"/>
      <c r="T50" s="117"/>
      <c r="U50" s="112">
        <f t="shared" si="8"/>
        <v>0</v>
      </c>
      <c r="V50" s="227">
        <f>COUNTIF(Plan!F58:QT58,"u")+(COUNTIF(Plan!F58:QT58,"u2")/2)</f>
        <v>0</v>
      </c>
      <c r="W50" s="113">
        <f t="shared" si="9"/>
        <v>0</v>
      </c>
    </row>
    <row r="51" spans="2:23" ht="20.100000000000001" customHeight="1">
      <c r="B51" s="8"/>
      <c r="C51" s="8"/>
      <c r="D51" s="9"/>
      <c r="E51" s="10"/>
      <c r="F51" s="118"/>
      <c r="G51" s="11"/>
      <c r="H51" s="11"/>
      <c r="I51" s="11"/>
      <c r="J51" s="11"/>
      <c r="K51" s="11"/>
      <c r="L51" s="11"/>
      <c r="M51" s="12"/>
      <c r="N51" s="168"/>
      <c r="O51" s="109">
        <f>COUNTIF(Plan!F73:NG73,"f")+(COUNTIF(Plan!F73:NG73,"f2")/2)</f>
        <v>0</v>
      </c>
      <c r="P51" s="170" t="str">
        <f t="shared" si="6"/>
        <v/>
      </c>
      <c r="Q51" s="77"/>
      <c r="R51" s="77"/>
      <c r="S51" s="114"/>
      <c r="T51" s="115"/>
      <c r="U51" s="108">
        <f t="shared" si="8"/>
        <v>0</v>
      </c>
      <c r="V51" s="321">
        <f>COUNTIF(Plan!F59:QT59,"u")+(COUNTIF(Plan!F59:QT59,"u2")/2)</f>
        <v>0</v>
      </c>
      <c r="W51" s="110">
        <f t="shared" si="9"/>
        <v>0</v>
      </c>
    </row>
    <row r="52" spans="2:23" ht="20.100000000000001" customHeight="1">
      <c r="B52" s="42"/>
      <c r="C52" s="42"/>
      <c r="D52" s="43"/>
      <c r="E52" s="44"/>
      <c r="F52" s="119"/>
      <c r="G52" s="45"/>
      <c r="H52" s="45"/>
      <c r="I52" s="45"/>
      <c r="J52" s="45"/>
      <c r="K52" s="45"/>
      <c r="L52" s="45"/>
      <c r="M52" s="46"/>
      <c r="N52" s="169"/>
      <c r="O52" s="172">
        <f>COUNTIF(Plan!F74:NG74,"f")+(COUNTIF(Plan!F74:NG74,"f2")/2)</f>
        <v>0</v>
      </c>
      <c r="P52" s="178" t="str">
        <f t="shared" si="6"/>
        <v/>
      </c>
      <c r="Q52" s="78"/>
      <c r="R52" s="78"/>
      <c r="S52" s="116"/>
      <c r="T52" s="117"/>
      <c r="U52" s="112">
        <f t="shared" si="8"/>
        <v>0</v>
      </c>
      <c r="V52" s="227">
        <f>COUNTIF(Plan!F60:QT60,"u")+(COUNTIF(Plan!F60:QT60,"u2")/2)</f>
        <v>0</v>
      </c>
      <c r="W52" s="113">
        <f t="shared" si="9"/>
        <v>0</v>
      </c>
    </row>
    <row r="53" spans="2:23" ht="20.100000000000001" customHeight="1">
      <c r="B53" s="8"/>
      <c r="C53" s="8"/>
      <c r="D53" s="9"/>
      <c r="E53" s="10"/>
      <c r="F53" s="118"/>
      <c r="G53" s="11"/>
      <c r="H53" s="11"/>
      <c r="I53" s="11"/>
      <c r="J53" s="11"/>
      <c r="K53" s="11"/>
      <c r="L53" s="11"/>
      <c r="M53" s="12"/>
      <c r="N53" s="168"/>
      <c r="O53" s="109">
        <f>COUNTIF(Plan!F75:NG75,"f")+(COUNTIF(Plan!F75:NG75,"f2")/2)</f>
        <v>0</v>
      </c>
      <c r="P53" s="170" t="str">
        <f t="shared" si="6"/>
        <v/>
      </c>
      <c r="Q53" s="77"/>
      <c r="R53" s="77"/>
      <c r="S53" s="114"/>
      <c r="T53" s="115"/>
      <c r="U53" s="108">
        <f t="shared" si="8"/>
        <v>0</v>
      </c>
      <c r="V53" s="321">
        <f>COUNTIF(Plan!F61:QT61,"u")+(COUNTIF(Plan!F61:QT61,"u2")/2)</f>
        <v>0</v>
      </c>
      <c r="W53" s="110">
        <f t="shared" si="9"/>
        <v>0</v>
      </c>
    </row>
    <row r="54" spans="2:23" ht="20.100000000000001" customHeight="1">
      <c r="B54" s="42"/>
      <c r="C54" s="42"/>
      <c r="D54" s="43"/>
      <c r="E54" s="44"/>
      <c r="F54" s="119"/>
      <c r="G54" s="45"/>
      <c r="H54" s="45"/>
      <c r="I54" s="45"/>
      <c r="J54" s="45"/>
      <c r="K54" s="45"/>
      <c r="L54" s="45"/>
      <c r="M54" s="46"/>
      <c r="N54" s="169"/>
      <c r="O54" s="172">
        <f>COUNTIF(Plan!F76:NG76,"f")+(COUNTIF(Plan!F76:NG76,"f2")/2)</f>
        <v>0</v>
      </c>
      <c r="P54" s="178" t="str">
        <f t="shared" si="6"/>
        <v/>
      </c>
      <c r="Q54" s="78"/>
      <c r="R54" s="78"/>
      <c r="S54" s="116"/>
      <c r="T54" s="117"/>
      <c r="U54" s="112">
        <f t="shared" si="8"/>
        <v>0</v>
      </c>
      <c r="V54" s="227">
        <f>COUNTIF(Plan!F62:QT62,"u")+(COUNTIF(Plan!F62:QT62,"u2")/2)</f>
        <v>0</v>
      </c>
      <c r="W54" s="113">
        <f t="shared" si="9"/>
        <v>0</v>
      </c>
    </row>
    <row r="55" spans="2:23" ht="20.100000000000001" customHeight="1">
      <c r="B55" s="8"/>
      <c r="C55" s="8"/>
      <c r="D55" s="9"/>
      <c r="E55" s="10"/>
      <c r="F55" s="118"/>
      <c r="G55" s="11"/>
      <c r="H55" s="11"/>
      <c r="I55" s="11"/>
      <c r="J55" s="11"/>
      <c r="K55" s="11"/>
      <c r="L55" s="11"/>
      <c r="M55" s="12"/>
      <c r="N55" s="168"/>
      <c r="O55" s="109">
        <f>COUNTIF(Plan!F77:NG77,"f")+(COUNTIF(Plan!F77:NG77,"f2")/2)</f>
        <v>0</v>
      </c>
      <c r="P55" s="170" t="str">
        <f t="shared" si="6"/>
        <v/>
      </c>
      <c r="Q55" s="77"/>
      <c r="R55" s="77"/>
      <c r="S55" s="114"/>
      <c r="T55" s="115"/>
      <c r="U55" s="108">
        <f t="shared" si="8"/>
        <v>0</v>
      </c>
      <c r="V55" s="321">
        <f>COUNTIF(Plan!F63:QT63,"u")+(COUNTIF(Plan!F63:QT63,"u2")/2)</f>
        <v>0</v>
      </c>
      <c r="W55" s="110">
        <f t="shared" si="9"/>
        <v>0</v>
      </c>
    </row>
    <row r="56" spans="2:23" ht="20.100000000000001" customHeight="1">
      <c r="B56" s="42"/>
      <c r="C56" s="42"/>
      <c r="D56" s="43"/>
      <c r="E56" s="44"/>
      <c r="F56" s="119"/>
      <c r="G56" s="45"/>
      <c r="H56" s="45"/>
      <c r="I56" s="45"/>
      <c r="J56" s="45"/>
      <c r="K56" s="45"/>
      <c r="L56" s="45"/>
      <c r="M56" s="46"/>
      <c r="N56" s="169"/>
      <c r="O56" s="172">
        <f>COUNTIF(Plan!F78:NG78,"f")+(COUNTIF(Plan!F78:NG78,"f2")/2)</f>
        <v>0</v>
      </c>
      <c r="P56" s="178" t="str">
        <f t="shared" si="6"/>
        <v/>
      </c>
      <c r="Q56" s="78"/>
      <c r="R56" s="78"/>
      <c r="S56" s="116"/>
      <c r="T56" s="117"/>
      <c r="U56" s="112">
        <f t="shared" si="8"/>
        <v>0</v>
      </c>
      <c r="V56" s="227">
        <f>COUNTIF(Plan!F64:QT64,"u")+(COUNTIF(Plan!F64:QT64,"u2")/2)</f>
        <v>0</v>
      </c>
      <c r="W56" s="113">
        <f t="shared" si="9"/>
        <v>0</v>
      </c>
    </row>
  </sheetData>
  <sheetProtection password="8205" sheet="1" objects="1" scenarios="1" selectLockedCells="1"/>
  <phoneticPr fontId="0" type="noConversion"/>
  <conditionalFormatting sqref="W7:W56 P7:P56">
    <cfRule type="expression" dxfId="66" priority="1" stopIfTrue="1">
      <formula>P7&lt;0</formula>
    </cfRule>
  </conditionalFormatting>
  <printOptions horizontalCentered="1"/>
  <pageMargins left="0.15748031496062992" right="0.19685039370078741" top="0.47244094488188981" bottom="0.55118110236220474" header="0.39370078740157483" footer="0.35433070866141736"/>
  <pageSetup paperSize="9" scale="85" orientation="landscape" r:id="rId1"/>
  <headerFooter alignWithMargins="0">
    <oddFooter>&amp;L&amp;A - &amp;D - &amp;T&amp;RSeite: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Tabelle2" enableFormatConditionsCalculation="0">
    <tabColor indexed="42"/>
    <pageSetUpPr autoPageBreaks="0"/>
  </sheetPr>
  <dimension ref="A1:QZ64"/>
  <sheetViews>
    <sheetView showGridLines="0" showZeros="0" showOutlineSymbols="0" zoomScale="86" zoomScaleNormal="86" workbookViewId="0">
      <pane xSplit="3" ySplit="14" topLeftCell="D15" activePane="bottomRight" state="frozen"/>
      <selection pane="topRight" activeCell="D1" sqref="D1"/>
      <selection pane="bottomLeft" activeCell="A15" sqref="A15"/>
      <selection pane="bottomRight" activeCell="G33" sqref="G33"/>
    </sheetView>
  </sheetViews>
  <sheetFormatPr baseColWidth="10" defaultColWidth="11.5546875" defaultRowHeight="13.2"/>
  <cols>
    <col min="1" max="1" width="1.5546875" style="76" customWidth="1"/>
    <col min="2" max="2" width="15.33203125" style="66" customWidth="1"/>
    <col min="3" max="3" width="13.33203125" style="66" customWidth="1"/>
    <col min="4" max="4" width="14.5546875" style="66" customWidth="1"/>
    <col min="5" max="5" width="10.33203125" style="66" customWidth="1"/>
    <col min="6" max="462" width="2.6640625" style="32" customWidth="1"/>
    <col min="463" max="16384" width="11.5546875" style="32"/>
  </cols>
  <sheetData>
    <row r="1" spans="2:468" ht="7.5" customHeight="1">
      <c r="GF1" s="76"/>
      <c r="GG1" s="76"/>
      <c r="GH1" s="76"/>
      <c r="GI1" s="76"/>
      <c r="GJ1" s="76"/>
      <c r="GK1" s="76"/>
      <c r="GL1" s="76"/>
      <c r="GM1" s="76"/>
      <c r="GN1" s="76"/>
      <c r="GO1" s="76"/>
      <c r="GP1" s="76"/>
      <c r="GQ1" s="76"/>
      <c r="GR1" s="76"/>
      <c r="GS1" s="76"/>
      <c r="GT1" s="76"/>
      <c r="GU1" s="76"/>
      <c r="GV1" s="76"/>
      <c r="GW1" s="76"/>
      <c r="GX1" s="76"/>
      <c r="GY1" s="76"/>
      <c r="GZ1" s="76"/>
      <c r="HA1" s="76"/>
      <c r="HB1" s="76"/>
      <c r="HC1" s="76"/>
      <c r="HD1" s="76"/>
      <c r="HE1" s="76"/>
      <c r="HF1" s="76"/>
      <c r="HG1" s="76"/>
      <c r="HH1" s="76"/>
      <c r="HI1" s="76"/>
      <c r="HJ1" s="76"/>
      <c r="HK1" s="76"/>
      <c r="HL1" s="76"/>
      <c r="HM1" s="76"/>
      <c r="HN1" s="76"/>
      <c r="HO1" s="76"/>
      <c r="HP1" s="76"/>
      <c r="HQ1" s="76"/>
      <c r="HR1" s="76"/>
      <c r="HS1" s="76"/>
      <c r="HT1" s="76"/>
      <c r="HU1" s="76"/>
      <c r="HV1" s="76"/>
      <c r="HW1" s="76"/>
      <c r="HX1" s="76"/>
      <c r="HY1" s="76"/>
      <c r="HZ1" s="76"/>
      <c r="IA1" s="76"/>
      <c r="IB1" s="76"/>
      <c r="IC1" s="76"/>
      <c r="ID1" s="76"/>
      <c r="IE1" s="76"/>
      <c r="IF1" s="76"/>
      <c r="IG1" s="76"/>
      <c r="IH1" s="76"/>
      <c r="II1" s="76"/>
      <c r="IJ1" s="76"/>
      <c r="IK1" s="76"/>
      <c r="IL1" s="76"/>
      <c r="IM1" s="76"/>
      <c r="IN1" s="76"/>
      <c r="IO1" s="76"/>
      <c r="IP1" s="76"/>
      <c r="IQ1" s="76"/>
      <c r="IR1" s="76"/>
      <c r="IS1" s="76"/>
      <c r="IT1" s="76"/>
      <c r="IU1" s="76"/>
      <c r="IV1" s="76"/>
    </row>
    <row r="2" spans="2:468">
      <c r="B2" s="67" t="s">
        <v>89</v>
      </c>
      <c r="C2" s="68">
        <f>Feiertage!A1</f>
        <v>2016</v>
      </c>
      <c r="F2" s="164" t="s">
        <v>93</v>
      </c>
      <c r="G2" s="69" t="s">
        <v>103</v>
      </c>
      <c r="H2" s="32" t="s">
        <v>105</v>
      </c>
      <c r="M2" s="164" t="s">
        <v>94</v>
      </c>
      <c r="N2" s="69" t="s">
        <v>103</v>
      </c>
      <c r="O2" s="32" t="s">
        <v>106</v>
      </c>
      <c r="U2" s="164" t="s">
        <v>3</v>
      </c>
      <c r="V2" s="32" t="s">
        <v>103</v>
      </c>
      <c r="W2" s="32" t="s">
        <v>120</v>
      </c>
      <c r="AD2" s="164" t="s">
        <v>118</v>
      </c>
      <c r="AE2" s="32" t="s">
        <v>103</v>
      </c>
      <c r="AF2" s="32" t="s">
        <v>121</v>
      </c>
      <c r="AM2" s="195" t="s">
        <v>151</v>
      </c>
      <c r="AN2" s="32" t="s">
        <v>103</v>
      </c>
      <c r="AO2" s="32" t="s">
        <v>137</v>
      </c>
      <c r="AW2" s="195" t="s">
        <v>152</v>
      </c>
      <c r="AX2" s="32" t="s">
        <v>103</v>
      </c>
      <c r="AY2" s="32" t="s">
        <v>138</v>
      </c>
      <c r="BF2" s="164" t="s">
        <v>139</v>
      </c>
      <c r="BG2" s="32" t="s">
        <v>103</v>
      </c>
      <c r="BH2" s="32" t="s">
        <v>50</v>
      </c>
      <c r="BN2" s="164" t="s">
        <v>157</v>
      </c>
      <c r="BO2" s="235" t="s">
        <v>103</v>
      </c>
      <c r="BP2" s="235" t="s">
        <v>158</v>
      </c>
      <c r="BZ2" s="165" t="s">
        <v>81</v>
      </c>
      <c r="CA2" s="69" t="s">
        <v>103</v>
      </c>
      <c r="CB2" s="32" t="s">
        <v>104</v>
      </c>
      <c r="CH2" s="165" t="s">
        <v>97</v>
      </c>
      <c r="CI2" s="32" t="s">
        <v>103</v>
      </c>
      <c r="CJ2" s="32" t="s">
        <v>131</v>
      </c>
      <c r="CP2" s="165" t="s">
        <v>126</v>
      </c>
      <c r="CQ2" s="32" t="s">
        <v>103</v>
      </c>
      <c r="CR2" s="32" t="s">
        <v>130</v>
      </c>
      <c r="CY2" s="165" t="s">
        <v>67</v>
      </c>
      <c r="CZ2" s="69" t="s">
        <v>103</v>
      </c>
      <c r="DA2" s="32" t="s">
        <v>107</v>
      </c>
      <c r="DG2" s="165" t="s">
        <v>95</v>
      </c>
      <c r="DH2" s="69" t="s">
        <v>103</v>
      </c>
      <c r="DI2" s="32" t="s">
        <v>96</v>
      </c>
      <c r="DP2" s="165" t="s">
        <v>140</v>
      </c>
      <c r="DQ2" s="69" t="s">
        <v>103</v>
      </c>
      <c r="DR2" s="32" t="s">
        <v>147</v>
      </c>
      <c r="GF2" s="76"/>
      <c r="GG2" s="76"/>
      <c r="GH2" s="76"/>
      <c r="GI2" s="76"/>
      <c r="GJ2" s="76"/>
      <c r="GK2" s="76"/>
      <c r="GL2" s="76"/>
      <c r="GM2" s="76"/>
      <c r="GN2" s="76"/>
      <c r="GO2" s="76"/>
      <c r="GP2" s="76"/>
      <c r="GQ2" s="76"/>
      <c r="GR2" s="76"/>
      <c r="GS2" s="76"/>
      <c r="GT2" s="76"/>
      <c r="GU2" s="76"/>
      <c r="GV2" s="76"/>
      <c r="GW2" s="76"/>
      <c r="GX2" s="76"/>
      <c r="GY2" s="76"/>
      <c r="GZ2" s="76"/>
      <c r="HA2" s="76"/>
      <c r="HB2" s="76"/>
      <c r="HC2" s="76"/>
      <c r="HD2" s="76"/>
      <c r="HE2" s="76"/>
      <c r="HF2" s="76"/>
      <c r="HG2" s="76"/>
      <c r="HH2" s="76"/>
      <c r="HI2" s="76"/>
      <c r="HJ2" s="76"/>
      <c r="HK2" s="76"/>
      <c r="HL2" s="76"/>
      <c r="HM2" s="76"/>
      <c r="HN2" s="76"/>
      <c r="HO2" s="76"/>
      <c r="HP2" s="76"/>
      <c r="HQ2" s="76"/>
      <c r="HR2" s="76"/>
      <c r="HS2" s="76"/>
      <c r="HT2" s="76"/>
      <c r="HU2" s="76"/>
      <c r="HV2" s="76"/>
      <c r="HW2" s="76"/>
      <c r="HX2" s="76"/>
      <c r="HY2" s="76"/>
      <c r="HZ2" s="76"/>
      <c r="IA2" s="76"/>
      <c r="IB2" s="76"/>
      <c r="IC2" s="76"/>
      <c r="ID2" s="76"/>
      <c r="IE2" s="76"/>
      <c r="IF2" s="76"/>
      <c r="IG2" s="76"/>
      <c r="IH2" s="76"/>
      <c r="II2" s="76"/>
      <c r="IJ2" s="76"/>
      <c r="IK2" s="76"/>
      <c r="IL2" s="76"/>
      <c r="IM2" s="76"/>
      <c r="IN2" s="76"/>
      <c r="IO2" s="76"/>
      <c r="IP2" s="76"/>
      <c r="IQ2" s="76"/>
      <c r="IR2" s="76"/>
      <c r="IS2" s="76"/>
      <c r="IT2" s="76"/>
      <c r="IU2" s="76"/>
      <c r="IV2" s="76"/>
    </row>
    <row r="3" spans="2:468" ht="4.2" customHeight="1">
      <c r="D3" s="71"/>
      <c r="E3" s="72"/>
      <c r="GF3" s="76"/>
      <c r="GG3" s="76"/>
      <c r="GH3" s="76"/>
      <c r="GI3" s="76"/>
      <c r="GJ3" s="76"/>
      <c r="GK3" s="76"/>
      <c r="GL3" s="76"/>
      <c r="GM3" s="76"/>
      <c r="GN3" s="76"/>
      <c r="GO3" s="76"/>
      <c r="GP3" s="76"/>
      <c r="GQ3" s="76"/>
      <c r="GR3" s="76"/>
      <c r="GS3" s="76"/>
      <c r="GT3" s="76"/>
      <c r="GU3" s="76"/>
      <c r="GV3" s="76"/>
      <c r="GW3" s="76"/>
      <c r="GX3" s="76"/>
      <c r="GY3" s="76"/>
      <c r="GZ3" s="76"/>
      <c r="HA3" s="76"/>
      <c r="HB3" s="76"/>
      <c r="HC3" s="76"/>
      <c r="HD3" s="76"/>
      <c r="HE3" s="76"/>
      <c r="HF3" s="76"/>
      <c r="HG3" s="76"/>
      <c r="HH3" s="76"/>
      <c r="HI3" s="76"/>
      <c r="HJ3" s="76"/>
      <c r="HK3" s="76"/>
      <c r="HL3" s="76"/>
      <c r="HM3" s="76"/>
      <c r="HN3" s="76"/>
      <c r="HO3" s="76"/>
      <c r="HP3" s="76"/>
      <c r="HQ3" s="76"/>
      <c r="HR3" s="76"/>
      <c r="HS3" s="76"/>
      <c r="HT3" s="76"/>
      <c r="HU3" s="76"/>
      <c r="HV3" s="76"/>
      <c r="HW3" s="76"/>
      <c r="HX3" s="76"/>
      <c r="HY3" s="76"/>
      <c r="HZ3" s="76"/>
      <c r="IA3" s="76"/>
      <c r="IB3" s="76"/>
      <c r="IC3" s="76"/>
      <c r="ID3" s="76"/>
      <c r="IE3" s="76"/>
      <c r="IF3" s="76"/>
      <c r="IG3" s="76"/>
      <c r="IH3" s="76"/>
      <c r="II3" s="76"/>
      <c r="IJ3" s="76"/>
      <c r="IK3" s="76"/>
      <c r="IL3" s="76"/>
      <c r="IM3" s="76"/>
      <c r="IN3" s="76"/>
      <c r="IO3" s="76"/>
      <c r="IP3" s="76"/>
      <c r="IQ3" s="76"/>
      <c r="IR3" s="76"/>
      <c r="IS3" s="76"/>
      <c r="IT3" s="76"/>
      <c r="IU3" s="76"/>
      <c r="IV3" s="76"/>
    </row>
    <row r="4" spans="2:468" hidden="1">
      <c r="E4" s="66" t="s">
        <v>2</v>
      </c>
      <c r="F4" s="70">
        <f>DATE(C2,1,1)</f>
        <v>42370</v>
      </c>
      <c r="G4" s="70">
        <f>F4+1</f>
        <v>42371</v>
      </c>
      <c r="H4" s="70">
        <f t="shared" ref="H4:AT4" si="0">G4+1</f>
        <v>42372</v>
      </c>
      <c r="I4" s="70">
        <f t="shared" si="0"/>
        <v>42373</v>
      </c>
      <c r="J4" s="70">
        <f t="shared" si="0"/>
        <v>42374</v>
      </c>
      <c r="K4" s="70">
        <f t="shared" si="0"/>
        <v>42375</v>
      </c>
      <c r="L4" s="70">
        <f t="shared" si="0"/>
        <v>42376</v>
      </c>
      <c r="M4" s="70">
        <f t="shared" si="0"/>
        <v>42377</v>
      </c>
      <c r="N4" s="70">
        <f t="shared" si="0"/>
        <v>42378</v>
      </c>
      <c r="O4" s="70">
        <f t="shared" si="0"/>
        <v>42379</v>
      </c>
      <c r="P4" s="70">
        <f t="shared" si="0"/>
        <v>42380</v>
      </c>
      <c r="Q4" s="70">
        <f t="shared" si="0"/>
        <v>42381</v>
      </c>
      <c r="R4" s="70">
        <f t="shared" si="0"/>
        <v>42382</v>
      </c>
      <c r="S4" s="70">
        <f t="shared" si="0"/>
        <v>42383</v>
      </c>
      <c r="T4" s="70">
        <f t="shared" si="0"/>
        <v>42384</v>
      </c>
      <c r="U4" s="70">
        <f t="shared" si="0"/>
        <v>42385</v>
      </c>
      <c r="V4" s="70">
        <f t="shared" si="0"/>
        <v>42386</v>
      </c>
      <c r="W4" s="70">
        <f t="shared" si="0"/>
        <v>42387</v>
      </c>
      <c r="X4" s="70">
        <f t="shared" si="0"/>
        <v>42388</v>
      </c>
      <c r="Y4" s="70">
        <f t="shared" si="0"/>
        <v>42389</v>
      </c>
      <c r="Z4" s="70">
        <f t="shared" si="0"/>
        <v>42390</v>
      </c>
      <c r="AA4" s="70">
        <f t="shared" si="0"/>
        <v>42391</v>
      </c>
      <c r="AB4" s="70">
        <f t="shared" si="0"/>
        <v>42392</v>
      </c>
      <c r="AC4" s="70">
        <f t="shared" si="0"/>
        <v>42393</v>
      </c>
      <c r="AD4" s="70">
        <f t="shared" si="0"/>
        <v>42394</v>
      </c>
      <c r="AE4" s="70">
        <f t="shared" si="0"/>
        <v>42395</v>
      </c>
      <c r="AF4" s="70">
        <f t="shared" si="0"/>
        <v>42396</v>
      </c>
      <c r="AG4" s="70">
        <f t="shared" si="0"/>
        <v>42397</v>
      </c>
      <c r="AH4" s="70">
        <f t="shared" si="0"/>
        <v>42398</v>
      </c>
      <c r="AI4" s="70">
        <f t="shared" si="0"/>
        <v>42399</v>
      </c>
      <c r="AJ4" s="70">
        <f t="shared" si="0"/>
        <v>42400</v>
      </c>
      <c r="AK4" s="70">
        <f t="shared" si="0"/>
        <v>42401</v>
      </c>
      <c r="AL4" s="70">
        <f t="shared" si="0"/>
        <v>42402</v>
      </c>
      <c r="AM4" s="70">
        <f t="shared" si="0"/>
        <v>42403</v>
      </c>
      <c r="AN4" s="70">
        <f t="shared" si="0"/>
        <v>42404</v>
      </c>
      <c r="AO4" s="70">
        <f t="shared" si="0"/>
        <v>42405</v>
      </c>
      <c r="AP4" s="70">
        <f t="shared" si="0"/>
        <v>42406</v>
      </c>
      <c r="AQ4" s="70">
        <f t="shared" si="0"/>
        <v>42407</v>
      </c>
      <c r="AR4" s="70">
        <f t="shared" si="0"/>
        <v>42408</v>
      </c>
      <c r="AS4" s="70">
        <f t="shared" si="0"/>
        <v>42409</v>
      </c>
      <c r="AT4" s="70">
        <f t="shared" si="0"/>
        <v>42410</v>
      </c>
      <c r="AU4" s="70">
        <f t="shared" ref="AU4:BS4" si="1">AT4+1</f>
        <v>42411</v>
      </c>
      <c r="AV4" s="73">
        <f t="shared" si="1"/>
        <v>42412</v>
      </c>
      <c r="AW4" s="70">
        <f t="shared" si="1"/>
        <v>42413</v>
      </c>
      <c r="AX4" s="70">
        <f t="shared" si="1"/>
        <v>42414</v>
      </c>
      <c r="AY4" s="70">
        <f t="shared" si="1"/>
        <v>42415</v>
      </c>
      <c r="AZ4" s="70">
        <f t="shared" si="1"/>
        <v>42416</v>
      </c>
      <c r="BA4" s="70">
        <f t="shared" si="1"/>
        <v>42417</v>
      </c>
      <c r="BB4" s="70">
        <f t="shared" si="1"/>
        <v>42418</v>
      </c>
      <c r="BC4" s="70">
        <f t="shared" si="1"/>
        <v>42419</v>
      </c>
      <c r="BD4" s="70">
        <f t="shared" si="1"/>
        <v>42420</v>
      </c>
      <c r="BE4" s="70">
        <f t="shared" si="1"/>
        <v>42421</v>
      </c>
      <c r="BF4" s="70">
        <f t="shared" si="1"/>
        <v>42422</v>
      </c>
      <c r="BG4" s="70">
        <f t="shared" si="1"/>
        <v>42423</v>
      </c>
      <c r="BH4" s="70">
        <f t="shared" si="1"/>
        <v>42424</v>
      </c>
      <c r="BI4" s="70">
        <f t="shared" si="1"/>
        <v>42425</v>
      </c>
      <c r="BJ4" s="70">
        <f t="shared" si="1"/>
        <v>42426</v>
      </c>
      <c r="BK4" s="70">
        <f t="shared" si="1"/>
        <v>42427</v>
      </c>
      <c r="BL4" s="70">
        <f t="shared" si="1"/>
        <v>42428</v>
      </c>
      <c r="BM4" s="70">
        <f t="shared" si="1"/>
        <v>42429</v>
      </c>
      <c r="BN4" s="70">
        <f t="shared" si="1"/>
        <v>42430</v>
      </c>
      <c r="BO4" s="70">
        <f t="shared" si="1"/>
        <v>42431</v>
      </c>
      <c r="BP4" s="70">
        <f t="shared" si="1"/>
        <v>42432</v>
      </c>
      <c r="BQ4" s="70">
        <f t="shared" si="1"/>
        <v>42433</v>
      </c>
      <c r="BR4" s="70">
        <f t="shared" si="1"/>
        <v>42434</v>
      </c>
      <c r="BS4" s="70">
        <f t="shared" si="1"/>
        <v>42435</v>
      </c>
      <c r="BT4" s="70">
        <f t="shared" ref="BT4:EE4" si="2">BS4+1</f>
        <v>42436</v>
      </c>
      <c r="BU4" s="70">
        <f t="shared" si="2"/>
        <v>42437</v>
      </c>
      <c r="BV4" s="70">
        <f t="shared" si="2"/>
        <v>42438</v>
      </c>
      <c r="BW4" s="70">
        <f t="shared" si="2"/>
        <v>42439</v>
      </c>
      <c r="BX4" s="70">
        <f t="shared" si="2"/>
        <v>42440</v>
      </c>
      <c r="BY4" s="70">
        <f t="shared" si="2"/>
        <v>42441</v>
      </c>
      <c r="BZ4" s="70">
        <f t="shared" si="2"/>
        <v>42442</v>
      </c>
      <c r="CA4" s="70">
        <f t="shared" si="2"/>
        <v>42443</v>
      </c>
      <c r="CB4" s="70">
        <f t="shared" si="2"/>
        <v>42444</v>
      </c>
      <c r="CC4" s="70">
        <f t="shared" si="2"/>
        <v>42445</v>
      </c>
      <c r="CD4" s="70">
        <f t="shared" si="2"/>
        <v>42446</v>
      </c>
      <c r="CE4" s="70">
        <f t="shared" si="2"/>
        <v>42447</v>
      </c>
      <c r="CF4" s="70">
        <f t="shared" si="2"/>
        <v>42448</v>
      </c>
      <c r="CG4" s="70">
        <f t="shared" si="2"/>
        <v>42449</v>
      </c>
      <c r="CH4" s="70">
        <f t="shared" si="2"/>
        <v>42450</v>
      </c>
      <c r="CI4" s="70">
        <f t="shared" si="2"/>
        <v>42451</v>
      </c>
      <c r="CJ4" s="70">
        <f t="shared" si="2"/>
        <v>42452</v>
      </c>
      <c r="CK4" s="70">
        <f t="shared" si="2"/>
        <v>42453</v>
      </c>
      <c r="CL4" s="70">
        <f t="shared" si="2"/>
        <v>42454</v>
      </c>
      <c r="CM4" s="70">
        <f t="shared" si="2"/>
        <v>42455</v>
      </c>
      <c r="CN4" s="70">
        <f t="shared" si="2"/>
        <v>42456</v>
      </c>
      <c r="CO4" s="70">
        <f t="shared" si="2"/>
        <v>42457</v>
      </c>
      <c r="CP4" s="70">
        <f t="shared" si="2"/>
        <v>42458</v>
      </c>
      <c r="CQ4" s="70">
        <f t="shared" si="2"/>
        <v>42459</v>
      </c>
      <c r="CR4" s="70">
        <f t="shared" si="2"/>
        <v>42460</v>
      </c>
      <c r="CS4" s="70">
        <f t="shared" si="2"/>
        <v>42461</v>
      </c>
      <c r="CT4" s="70">
        <f t="shared" si="2"/>
        <v>42462</v>
      </c>
      <c r="CU4" s="70">
        <f t="shared" si="2"/>
        <v>42463</v>
      </c>
      <c r="CV4" s="70">
        <f t="shared" si="2"/>
        <v>42464</v>
      </c>
      <c r="CW4" s="70">
        <f t="shared" si="2"/>
        <v>42465</v>
      </c>
      <c r="CX4" s="70">
        <f t="shared" si="2"/>
        <v>42466</v>
      </c>
      <c r="CY4" s="70">
        <f t="shared" si="2"/>
        <v>42467</v>
      </c>
      <c r="CZ4" s="70">
        <f t="shared" si="2"/>
        <v>42468</v>
      </c>
      <c r="DA4" s="70">
        <f t="shared" si="2"/>
        <v>42469</v>
      </c>
      <c r="DB4" s="70">
        <f t="shared" si="2"/>
        <v>42470</v>
      </c>
      <c r="DC4" s="70">
        <f t="shared" si="2"/>
        <v>42471</v>
      </c>
      <c r="DD4" s="70">
        <f t="shared" si="2"/>
        <v>42472</v>
      </c>
      <c r="DE4" s="70">
        <f t="shared" si="2"/>
        <v>42473</v>
      </c>
      <c r="DF4" s="70">
        <f t="shared" si="2"/>
        <v>42474</v>
      </c>
      <c r="DG4" s="70">
        <f t="shared" si="2"/>
        <v>42475</v>
      </c>
      <c r="DH4" s="70">
        <f t="shared" si="2"/>
        <v>42476</v>
      </c>
      <c r="DI4" s="70">
        <f t="shared" si="2"/>
        <v>42477</v>
      </c>
      <c r="DJ4" s="70">
        <f t="shared" si="2"/>
        <v>42478</v>
      </c>
      <c r="DK4" s="70">
        <f t="shared" si="2"/>
        <v>42479</v>
      </c>
      <c r="DL4" s="70">
        <f t="shared" si="2"/>
        <v>42480</v>
      </c>
      <c r="DM4" s="70">
        <f t="shared" si="2"/>
        <v>42481</v>
      </c>
      <c r="DN4" s="70">
        <f t="shared" si="2"/>
        <v>42482</v>
      </c>
      <c r="DO4" s="70">
        <f t="shared" si="2"/>
        <v>42483</v>
      </c>
      <c r="DP4" s="70">
        <f t="shared" si="2"/>
        <v>42484</v>
      </c>
      <c r="DQ4" s="70">
        <f t="shared" si="2"/>
        <v>42485</v>
      </c>
      <c r="DR4" s="70">
        <f t="shared" si="2"/>
        <v>42486</v>
      </c>
      <c r="DS4" s="70">
        <f t="shared" si="2"/>
        <v>42487</v>
      </c>
      <c r="DT4" s="70">
        <f t="shared" si="2"/>
        <v>42488</v>
      </c>
      <c r="DU4" s="70">
        <f t="shared" si="2"/>
        <v>42489</v>
      </c>
      <c r="DV4" s="70">
        <f t="shared" si="2"/>
        <v>42490</v>
      </c>
      <c r="DW4" s="70">
        <f t="shared" si="2"/>
        <v>42491</v>
      </c>
      <c r="DX4" s="70">
        <f t="shared" si="2"/>
        <v>42492</v>
      </c>
      <c r="DY4" s="70">
        <f t="shared" si="2"/>
        <v>42493</v>
      </c>
      <c r="DZ4" s="70">
        <f t="shared" si="2"/>
        <v>42494</v>
      </c>
      <c r="EA4" s="70">
        <f t="shared" si="2"/>
        <v>42495</v>
      </c>
      <c r="EB4" s="70">
        <f t="shared" si="2"/>
        <v>42496</v>
      </c>
      <c r="EC4" s="70">
        <f t="shared" si="2"/>
        <v>42497</v>
      </c>
      <c r="ED4" s="70">
        <f t="shared" si="2"/>
        <v>42498</v>
      </c>
      <c r="EE4" s="70">
        <f t="shared" si="2"/>
        <v>42499</v>
      </c>
      <c r="EF4" s="70">
        <f t="shared" ref="EF4:GD4" si="3">EE4+1</f>
        <v>42500</v>
      </c>
      <c r="EG4" s="70">
        <f t="shared" si="3"/>
        <v>42501</v>
      </c>
      <c r="EH4" s="70">
        <f t="shared" si="3"/>
        <v>42502</v>
      </c>
      <c r="EI4" s="70">
        <f t="shared" si="3"/>
        <v>42503</v>
      </c>
      <c r="EJ4" s="70">
        <f t="shared" si="3"/>
        <v>42504</v>
      </c>
      <c r="EK4" s="70">
        <f t="shared" si="3"/>
        <v>42505</v>
      </c>
      <c r="EL4" s="70">
        <f t="shared" si="3"/>
        <v>42506</v>
      </c>
      <c r="EM4" s="70">
        <f t="shared" si="3"/>
        <v>42507</v>
      </c>
      <c r="EN4" s="70">
        <f t="shared" si="3"/>
        <v>42508</v>
      </c>
      <c r="EO4" s="70">
        <f t="shared" si="3"/>
        <v>42509</v>
      </c>
      <c r="EP4" s="70">
        <f t="shared" si="3"/>
        <v>42510</v>
      </c>
      <c r="EQ4" s="70">
        <f t="shared" si="3"/>
        <v>42511</v>
      </c>
      <c r="ER4" s="70">
        <f t="shared" si="3"/>
        <v>42512</v>
      </c>
      <c r="ES4" s="70">
        <f t="shared" si="3"/>
        <v>42513</v>
      </c>
      <c r="ET4" s="70">
        <f t="shared" si="3"/>
        <v>42514</v>
      </c>
      <c r="EU4" s="70">
        <f t="shared" si="3"/>
        <v>42515</v>
      </c>
      <c r="EV4" s="70">
        <f t="shared" si="3"/>
        <v>42516</v>
      </c>
      <c r="EW4" s="70">
        <f t="shared" si="3"/>
        <v>42517</v>
      </c>
      <c r="EX4" s="70">
        <f t="shared" si="3"/>
        <v>42518</v>
      </c>
      <c r="EY4" s="70">
        <f t="shared" si="3"/>
        <v>42519</v>
      </c>
      <c r="EZ4" s="70">
        <f t="shared" si="3"/>
        <v>42520</v>
      </c>
      <c r="FA4" s="70">
        <f t="shared" si="3"/>
        <v>42521</v>
      </c>
      <c r="FB4" s="70">
        <f t="shared" si="3"/>
        <v>42522</v>
      </c>
      <c r="FC4" s="70">
        <f t="shared" si="3"/>
        <v>42523</v>
      </c>
      <c r="FD4" s="70">
        <f t="shared" si="3"/>
        <v>42524</v>
      </c>
      <c r="FE4" s="70">
        <f t="shared" si="3"/>
        <v>42525</v>
      </c>
      <c r="FF4" s="70">
        <f t="shared" si="3"/>
        <v>42526</v>
      </c>
      <c r="FG4" s="70">
        <f t="shared" si="3"/>
        <v>42527</v>
      </c>
      <c r="FH4" s="70">
        <f t="shared" si="3"/>
        <v>42528</v>
      </c>
      <c r="FI4" s="70">
        <f t="shared" si="3"/>
        <v>42529</v>
      </c>
      <c r="FJ4" s="70">
        <f t="shared" si="3"/>
        <v>42530</v>
      </c>
      <c r="FK4" s="70">
        <f t="shared" si="3"/>
        <v>42531</v>
      </c>
      <c r="FL4" s="70">
        <f t="shared" si="3"/>
        <v>42532</v>
      </c>
      <c r="FM4" s="70">
        <f t="shared" si="3"/>
        <v>42533</v>
      </c>
      <c r="FN4" s="70">
        <f t="shared" si="3"/>
        <v>42534</v>
      </c>
      <c r="FO4" s="70">
        <f t="shared" si="3"/>
        <v>42535</v>
      </c>
      <c r="FP4" s="70">
        <f t="shared" si="3"/>
        <v>42536</v>
      </c>
      <c r="FQ4" s="70">
        <f t="shared" si="3"/>
        <v>42537</v>
      </c>
      <c r="FR4" s="70">
        <f t="shared" si="3"/>
        <v>42538</v>
      </c>
      <c r="FS4" s="70">
        <f t="shared" si="3"/>
        <v>42539</v>
      </c>
      <c r="FT4" s="70">
        <f t="shared" si="3"/>
        <v>42540</v>
      </c>
      <c r="FU4" s="70">
        <f t="shared" si="3"/>
        <v>42541</v>
      </c>
      <c r="FV4" s="70">
        <f t="shared" si="3"/>
        <v>42542</v>
      </c>
      <c r="FW4" s="70">
        <f t="shared" si="3"/>
        <v>42543</v>
      </c>
      <c r="FX4" s="70">
        <f t="shared" si="3"/>
        <v>42544</v>
      </c>
      <c r="FY4" s="70">
        <f t="shared" si="3"/>
        <v>42545</v>
      </c>
      <c r="FZ4" s="70">
        <f t="shared" si="3"/>
        <v>42546</v>
      </c>
      <c r="GA4" s="70">
        <f t="shared" si="3"/>
        <v>42547</v>
      </c>
      <c r="GB4" s="70">
        <f t="shared" si="3"/>
        <v>42548</v>
      </c>
      <c r="GC4" s="70">
        <f t="shared" si="3"/>
        <v>42549</v>
      </c>
      <c r="GD4" s="70">
        <f t="shared" si="3"/>
        <v>42550</v>
      </c>
      <c r="GE4" s="70">
        <f t="shared" ref="GE4" si="4">GD4+1</f>
        <v>42551</v>
      </c>
      <c r="GF4" s="70">
        <f t="shared" ref="GF4" si="5">GE4+1</f>
        <v>42552</v>
      </c>
      <c r="GG4" s="70">
        <f t="shared" ref="GG4" si="6">GF4+1</f>
        <v>42553</v>
      </c>
      <c r="GH4" s="70">
        <f t="shared" ref="GH4" si="7">GG4+1</f>
        <v>42554</v>
      </c>
      <c r="GI4" s="70">
        <f t="shared" ref="GI4" si="8">GH4+1</f>
        <v>42555</v>
      </c>
      <c r="GJ4" s="70">
        <f t="shared" ref="GJ4" si="9">GI4+1</f>
        <v>42556</v>
      </c>
      <c r="GK4" s="70">
        <f t="shared" ref="GK4" si="10">GJ4+1</f>
        <v>42557</v>
      </c>
      <c r="GL4" s="70">
        <f t="shared" ref="GL4" si="11">GK4+1</f>
        <v>42558</v>
      </c>
      <c r="GM4" s="70">
        <f t="shared" ref="GM4" si="12">GL4+1</f>
        <v>42559</v>
      </c>
      <c r="GN4" s="70">
        <f t="shared" ref="GN4" si="13">GM4+1</f>
        <v>42560</v>
      </c>
      <c r="GO4" s="70">
        <f t="shared" ref="GO4" si="14">GN4+1</f>
        <v>42561</v>
      </c>
      <c r="GP4" s="70">
        <f t="shared" ref="GP4" si="15">GO4+1</f>
        <v>42562</v>
      </c>
      <c r="GQ4" s="70">
        <f t="shared" ref="GQ4" si="16">GP4+1</f>
        <v>42563</v>
      </c>
      <c r="GR4" s="70">
        <f t="shared" ref="GR4" si="17">GQ4+1</f>
        <v>42564</v>
      </c>
      <c r="GS4" s="70">
        <f t="shared" ref="GS4" si="18">GR4+1</f>
        <v>42565</v>
      </c>
      <c r="GT4" s="70">
        <f t="shared" ref="GT4" si="19">GS4+1</f>
        <v>42566</v>
      </c>
      <c r="GU4" s="70">
        <f t="shared" ref="GU4" si="20">GT4+1</f>
        <v>42567</v>
      </c>
      <c r="GV4" s="70">
        <f t="shared" ref="GV4" si="21">GU4+1</f>
        <v>42568</v>
      </c>
      <c r="GW4" s="70">
        <f t="shared" ref="GW4" si="22">GV4+1</f>
        <v>42569</v>
      </c>
      <c r="GX4" s="70">
        <f t="shared" ref="GX4" si="23">GW4+1</f>
        <v>42570</v>
      </c>
      <c r="GY4" s="70">
        <f t="shared" ref="GY4" si="24">GX4+1</f>
        <v>42571</v>
      </c>
      <c r="GZ4" s="70">
        <f t="shared" ref="GZ4" si="25">GY4+1</f>
        <v>42572</v>
      </c>
      <c r="HA4" s="70">
        <f t="shared" ref="HA4" si="26">GZ4+1</f>
        <v>42573</v>
      </c>
      <c r="HB4" s="70">
        <f t="shared" ref="HB4" si="27">HA4+1</f>
        <v>42574</v>
      </c>
      <c r="HC4" s="70">
        <f t="shared" ref="HC4" si="28">HB4+1</f>
        <v>42575</v>
      </c>
      <c r="HD4" s="70">
        <f t="shared" ref="HD4" si="29">HC4+1</f>
        <v>42576</v>
      </c>
      <c r="HE4" s="70">
        <f t="shared" ref="HE4" si="30">HD4+1</f>
        <v>42577</v>
      </c>
      <c r="HF4" s="70">
        <f t="shared" ref="HF4" si="31">HE4+1</f>
        <v>42578</v>
      </c>
      <c r="HG4" s="70">
        <f t="shared" ref="HG4" si="32">HF4+1</f>
        <v>42579</v>
      </c>
      <c r="HH4" s="70">
        <f t="shared" ref="HH4" si="33">HG4+1</f>
        <v>42580</v>
      </c>
      <c r="HI4" s="70">
        <f t="shared" ref="HI4" si="34">HH4+1</f>
        <v>42581</v>
      </c>
      <c r="HJ4" s="70">
        <f t="shared" ref="HJ4" si="35">HI4+1</f>
        <v>42582</v>
      </c>
      <c r="HK4" s="70">
        <f t="shared" ref="HK4" si="36">HJ4+1</f>
        <v>42583</v>
      </c>
      <c r="HL4" s="70">
        <f t="shared" ref="HL4" si="37">HK4+1</f>
        <v>42584</v>
      </c>
      <c r="HM4" s="70">
        <f t="shared" ref="HM4" si="38">HL4+1</f>
        <v>42585</v>
      </c>
      <c r="HN4" s="70">
        <f t="shared" ref="HN4" si="39">HM4+1</f>
        <v>42586</v>
      </c>
      <c r="HO4" s="70">
        <f t="shared" ref="HO4" si="40">HN4+1</f>
        <v>42587</v>
      </c>
      <c r="HP4" s="70">
        <f t="shared" ref="HP4" si="41">HO4+1</f>
        <v>42588</v>
      </c>
      <c r="HQ4" s="70">
        <f t="shared" ref="HQ4" si="42">HP4+1</f>
        <v>42589</v>
      </c>
      <c r="HR4" s="70">
        <f t="shared" ref="HR4" si="43">HQ4+1</f>
        <v>42590</v>
      </c>
      <c r="HS4" s="70">
        <f t="shared" ref="HS4" si="44">HR4+1</f>
        <v>42591</v>
      </c>
      <c r="HT4" s="70">
        <f t="shared" ref="HT4" si="45">HS4+1</f>
        <v>42592</v>
      </c>
      <c r="HU4" s="70">
        <f t="shared" ref="HU4" si="46">HT4+1</f>
        <v>42593</v>
      </c>
      <c r="HV4" s="70">
        <f t="shared" ref="HV4" si="47">HU4+1</f>
        <v>42594</v>
      </c>
      <c r="HW4" s="70">
        <f t="shared" ref="HW4" si="48">HV4+1</f>
        <v>42595</v>
      </c>
      <c r="HX4" s="70">
        <f t="shared" ref="HX4" si="49">HW4+1</f>
        <v>42596</v>
      </c>
      <c r="HY4" s="70">
        <f t="shared" ref="HY4" si="50">HX4+1</f>
        <v>42597</v>
      </c>
      <c r="HZ4" s="70">
        <f t="shared" ref="HZ4" si="51">HY4+1</f>
        <v>42598</v>
      </c>
      <c r="IA4" s="70">
        <f t="shared" ref="IA4" si="52">HZ4+1</f>
        <v>42599</v>
      </c>
      <c r="IB4" s="70">
        <f t="shared" ref="IB4" si="53">IA4+1</f>
        <v>42600</v>
      </c>
      <c r="IC4" s="70">
        <f t="shared" ref="IC4" si="54">IB4+1</f>
        <v>42601</v>
      </c>
      <c r="ID4" s="70">
        <f t="shared" ref="ID4" si="55">IC4+1</f>
        <v>42602</v>
      </c>
      <c r="IE4" s="70">
        <f t="shared" ref="IE4" si="56">ID4+1</f>
        <v>42603</v>
      </c>
      <c r="IF4" s="70">
        <f t="shared" ref="IF4" si="57">IE4+1</f>
        <v>42604</v>
      </c>
      <c r="IG4" s="70">
        <f t="shared" ref="IG4" si="58">IF4+1</f>
        <v>42605</v>
      </c>
      <c r="IH4" s="70">
        <f t="shared" ref="IH4" si="59">IG4+1</f>
        <v>42606</v>
      </c>
      <c r="II4" s="70">
        <f t="shared" ref="II4" si="60">IH4+1</f>
        <v>42607</v>
      </c>
      <c r="IJ4" s="70">
        <f t="shared" ref="IJ4" si="61">II4+1</f>
        <v>42608</v>
      </c>
      <c r="IK4" s="70">
        <f t="shared" ref="IK4" si="62">IJ4+1</f>
        <v>42609</v>
      </c>
      <c r="IL4" s="70">
        <f t="shared" ref="IL4" si="63">IK4+1</f>
        <v>42610</v>
      </c>
      <c r="IM4" s="70">
        <f t="shared" ref="IM4" si="64">IL4+1</f>
        <v>42611</v>
      </c>
      <c r="IN4" s="70">
        <f t="shared" ref="IN4" si="65">IM4+1</f>
        <v>42612</v>
      </c>
      <c r="IO4" s="70">
        <f t="shared" ref="IO4" si="66">IN4+1</f>
        <v>42613</v>
      </c>
      <c r="IP4" s="70">
        <f t="shared" ref="IP4" si="67">IO4+1</f>
        <v>42614</v>
      </c>
      <c r="IQ4" s="70">
        <f t="shared" ref="IQ4" si="68">IP4+1</f>
        <v>42615</v>
      </c>
      <c r="IR4" s="70">
        <f t="shared" ref="IR4" si="69">IQ4+1</f>
        <v>42616</v>
      </c>
      <c r="IS4" s="70">
        <f t="shared" ref="IS4" si="70">IR4+1</f>
        <v>42617</v>
      </c>
      <c r="IT4" s="70">
        <f t="shared" ref="IT4" si="71">IS4+1</f>
        <v>42618</v>
      </c>
      <c r="IU4" s="70">
        <f t="shared" ref="IU4" si="72">IT4+1</f>
        <v>42619</v>
      </c>
      <c r="IV4" s="70">
        <f t="shared" ref="IV4" si="73">IU4+1</f>
        <v>42620</v>
      </c>
      <c r="IW4" s="70">
        <f t="shared" ref="IW4" si="74">IV4+1</f>
        <v>42621</v>
      </c>
      <c r="IX4" s="70">
        <f t="shared" ref="IX4" si="75">IW4+1</f>
        <v>42622</v>
      </c>
      <c r="IY4" s="70">
        <f t="shared" ref="IY4" si="76">IX4+1</f>
        <v>42623</v>
      </c>
      <c r="IZ4" s="70">
        <f t="shared" ref="IZ4" si="77">IY4+1</f>
        <v>42624</v>
      </c>
      <c r="JA4" s="70">
        <f t="shared" ref="JA4" si="78">IZ4+1</f>
        <v>42625</v>
      </c>
      <c r="JB4" s="70">
        <f t="shared" ref="JB4" si="79">JA4+1</f>
        <v>42626</v>
      </c>
      <c r="JC4" s="70">
        <f t="shared" ref="JC4" si="80">JB4+1</f>
        <v>42627</v>
      </c>
      <c r="JD4" s="70">
        <f t="shared" ref="JD4" si="81">JC4+1</f>
        <v>42628</v>
      </c>
      <c r="JE4" s="70">
        <f t="shared" ref="JE4" si="82">JD4+1</f>
        <v>42629</v>
      </c>
      <c r="JF4" s="70">
        <f t="shared" ref="JF4" si="83">JE4+1</f>
        <v>42630</v>
      </c>
      <c r="JG4" s="70">
        <f t="shared" ref="JG4" si="84">JF4+1</f>
        <v>42631</v>
      </c>
      <c r="JH4" s="70">
        <f t="shared" ref="JH4" si="85">JG4+1</f>
        <v>42632</v>
      </c>
      <c r="JI4" s="70">
        <f t="shared" ref="JI4" si="86">JH4+1</f>
        <v>42633</v>
      </c>
      <c r="JJ4" s="70">
        <f t="shared" ref="JJ4" si="87">JI4+1</f>
        <v>42634</v>
      </c>
      <c r="JK4" s="70">
        <f t="shared" ref="JK4" si="88">JJ4+1</f>
        <v>42635</v>
      </c>
      <c r="JL4" s="70">
        <f t="shared" ref="JL4" si="89">JK4+1</f>
        <v>42636</v>
      </c>
      <c r="JM4" s="70">
        <f t="shared" ref="JM4" si="90">JL4+1</f>
        <v>42637</v>
      </c>
      <c r="JN4" s="70">
        <f t="shared" ref="JN4" si="91">JM4+1</f>
        <v>42638</v>
      </c>
      <c r="JO4" s="70">
        <f t="shared" ref="JO4" si="92">JN4+1</f>
        <v>42639</v>
      </c>
      <c r="JP4" s="70">
        <f t="shared" ref="JP4" si="93">JO4+1</f>
        <v>42640</v>
      </c>
      <c r="JQ4" s="70">
        <f t="shared" ref="JQ4" si="94">JP4+1</f>
        <v>42641</v>
      </c>
      <c r="JR4" s="70">
        <f t="shared" ref="JR4" si="95">JQ4+1</f>
        <v>42642</v>
      </c>
      <c r="JS4" s="70">
        <f t="shared" ref="JS4" si="96">JR4+1</f>
        <v>42643</v>
      </c>
      <c r="JT4" s="70">
        <f t="shared" ref="JT4" si="97">JS4+1</f>
        <v>42644</v>
      </c>
      <c r="JU4" s="70">
        <f t="shared" ref="JU4" si="98">JT4+1</f>
        <v>42645</v>
      </c>
      <c r="JV4" s="70">
        <f t="shared" ref="JV4" si="99">JU4+1</f>
        <v>42646</v>
      </c>
      <c r="JW4" s="70">
        <f t="shared" ref="JW4" si="100">JV4+1</f>
        <v>42647</v>
      </c>
      <c r="JX4" s="70">
        <f t="shared" ref="JX4" si="101">JW4+1</f>
        <v>42648</v>
      </c>
      <c r="JY4" s="70">
        <f t="shared" ref="JY4" si="102">JX4+1</f>
        <v>42649</v>
      </c>
      <c r="JZ4" s="70">
        <f t="shared" ref="JZ4" si="103">JY4+1</f>
        <v>42650</v>
      </c>
      <c r="KA4" s="70">
        <f t="shared" ref="KA4" si="104">JZ4+1</f>
        <v>42651</v>
      </c>
      <c r="KB4" s="70">
        <f t="shared" ref="KB4" si="105">KA4+1</f>
        <v>42652</v>
      </c>
      <c r="KC4" s="70">
        <f t="shared" ref="KC4" si="106">KB4+1</f>
        <v>42653</v>
      </c>
      <c r="KD4" s="70">
        <f t="shared" ref="KD4" si="107">KC4+1</f>
        <v>42654</v>
      </c>
      <c r="KE4" s="70">
        <f t="shared" ref="KE4" si="108">KD4+1</f>
        <v>42655</v>
      </c>
      <c r="KF4" s="70">
        <f t="shared" ref="KF4" si="109">KE4+1</f>
        <v>42656</v>
      </c>
      <c r="KG4" s="70">
        <f t="shared" ref="KG4" si="110">KF4+1</f>
        <v>42657</v>
      </c>
      <c r="KH4" s="70">
        <f t="shared" ref="KH4" si="111">KG4+1</f>
        <v>42658</v>
      </c>
      <c r="KI4" s="70">
        <f t="shared" ref="KI4" si="112">KH4+1</f>
        <v>42659</v>
      </c>
      <c r="KJ4" s="70">
        <f t="shared" ref="KJ4" si="113">KI4+1</f>
        <v>42660</v>
      </c>
      <c r="KK4" s="70">
        <f t="shared" ref="KK4" si="114">KJ4+1</f>
        <v>42661</v>
      </c>
      <c r="KL4" s="70">
        <f t="shared" ref="KL4" si="115">KK4+1</f>
        <v>42662</v>
      </c>
      <c r="KM4" s="70">
        <f t="shared" ref="KM4" si="116">KL4+1</f>
        <v>42663</v>
      </c>
      <c r="KN4" s="70">
        <f t="shared" ref="KN4" si="117">KM4+1</f>
        <v>42664</v>
      </c>
      <c r="KO4" s="70">
        <f t="shared" ref="KO4" si="118">KN4+1</f>
        <v>42665</v>
      </c>
      <c r="KP4" s="70">
        <f t="shared" ref="KP4" si="119">KO4+1</f>
        <v>42666</v>
      </c>
      <c r="KQ4" s="70">
        <f t="shared" ref="KQ4" si="120">KP4+1</f>
        <v>42667</v>
      </c>
      <c r="KR4" s="70">
        <f t="shared" ref="KR4" si="121">KQ4+1</f>
        <v>42668</v>
      </c>
      <c r="KS4" s="70">
        <f t="shared" ref="KS4" si="122">KR4+1</f>
        <v>42669</v>
      </c>
      <c r="KT4" s="70">
        <f t="shared" ref="KT4" si="123">KS4+1</f>
        <v>42670</v>
      </c>
      <c r="KU4" s="70">
        <f t="shared" ref="KU4" si="124">KT4+1</f>
        <v>42671</v>
      </c>
      <c r="KV4" s="70">
        <f t="shared" ref="KV4" si="125">KU4+1</f>
        <v>42672</v>
      </c>
      <c r="KW4" s="70">
        <f t="shared" ref="KW4" si="126">KV4+1</f>
        <v>42673</v>
      </c>
      <c r="KX4" s="70">
        <f t="shared" ref="KX4" si="127">KW4+1</f>
        <v>42674</v>
      </c>
      <c r="KY4" s="70">
        <f t="shared" ref="KY4" si="128">KX4+1</f>
        <v>42675</v>
      </c>
      <c r="KZ4" s="70">
        <f t="shared" ref="KZ4" si="129">KY4+1</f>
        <v>42676</v>
      </c>
      <c r="LA4" s="70">
        <f t="shared" ref="LA4" si="130">KZ4+1</f>
        <v>42677</v>
      </c>
      <c r="LB4" s="70">
        <f t="shared" ref="LB4" si="131">LA4+1</f>
        <v>42678</v>
      </c>
      <c r="LC4" s="70">
        <f t="shared" ref="LC4" si="132">LB4+1</f>
        <v>42679</v>
      </c>
      <c r="LD4" s="70">
        <f t="shared" ref="LD4" si="133">LC4+1</f>
        <v>42680</v>
      </c>
      <c r="LE4" s="70">
        <f t="shared" ref="LE4" si="134">LD4+1</f>
        <v>42681</v>
      </c>
      <c r="LF4" s="70">
        <f t="shared" ref="LF4" si="135">LE4+1</f>
        <v>42682</v>
      </c>
      <c r="LG4" s="70">
        <f t="shared" ref="LG4" si="136">LF4+1</f>
        <v>42683</v>
      </c>
      <c r="LH4" s="70">
        <f t="shared" ref="LH4" si="137">LG4+1</f>
        <v>42684</v>
      </c>
      <c r="LI4" s="70">
        <f t="shared" ref="LI4" si="138">LH4+1</f>
        <v>42685</v>
      </c>
      <c r="LJ4" s="70">
        <f t="shared" ref="LJ4" si="139">LI4+1</f>
        <v>42686</v>
      </c>
      <c r="LK4" s="70">
        <f t="shared" ref="LK4" si="140">LJ4+1</f>
        <v>42687</v>
      </c>
      <c r="LL4" s="70">
        <f t="shared" ref="LL4" si="141">LK4+1</f>
        <v>42688</v>
      </c>
      <c r="LM4" s="70">
        <f t="shared" ref="LM4" si="142">LL4+1</f>
        <v>42689</v>
      </c>
      <c r="LN4" s="70">
        <f t="shared" ref="LN4" si="143">LM4+1</f>
        <v>42690</v>
      </c>
      <c r="LO4" s="70">
        <f t="shared" ref="LO4" si="144">LN4+1</f>
        <v>42691</v>
      </c>
      <c r="LP4" s="70">
        <f t="shared" ref="LP4" si="145">LO4+1</f>
        <v>42692</v>
      </c>
      <c r="LQ4" s="70">
        <f t="shared" ref="LQ4" si="146">LP4+1</f>
        <v>42693</v>
      </c>
      <c r="LR4" s="70">
        <f t="shared" ref="LR4" si="147">LQ4+1</f>
        <v>42694</v>
      </c>
      <c r="LS4" s="70">
        <f t="shared" ref="LS4" si="148">LR4+1</f>
        <v>42695</v>
      </c>
      <c r="LT4" s="70">
        <f t="shared" ref="LT4" si="149">LS4+1</f>
        <v>42696</v>
      </c>
      <c r="LU4" s="70">
        <f t="shared" ref="LU4" si="150">LT4+1</f>
        <v>42697</v>
      </c>
      <c r="LV4" s="70">
        <f t="shared" ref="LV4" si="151">LU4+1</f>
        <v>42698</v>
      </c>
      <c r="LW4" s="70">
        <f t="shared" ref="LW4" si="152">LV4+1</f>
        <v>42699</v>
      </c>
      <c r="LX4" s="70">
        <f t="shared" ref="LX4" si="153">LW4+1</f>
        <v>42700</v>
      </c>
      <c r="LY4" s="70">
        <f t="shared" ref="LY4" si="154">LX4+1</f>
        <v>42701</v>
      </c>
      <c r="LZ4" s="70">
        <f t="shared" ref="LZ4" si="155">LY4+1</f>
        <v>42702</v>
      </c>
      <c r="MA4" s="70">
        <f t="shared" ref="MA4" si="156">LZ4+1</f>
        <v>42703</v>
      </c>
      <c r="MB4" s="70">
        <f t="shared" ref="MB4" si="157">MA4+1</f>
        <v>42704</v>
      </c>
      <c r="MC4" s="70">
        <f t="shared" ref="MC4" si="158">MB4+1</f>
        <v>42705</v>
      </c>
      <c r="MD4" s="70">
        <f t="shared" ref="MD4" si="159">MC4+1</f>
        <v>42706</v>
      </c>
      <c r="ME4" s="70">
        <f t="shared" ref="ME4" si="160">MD4+1</f>
        <v>42707</v>
      </c>
      <c r="MF4" s="70">
        <f t="shared" ref="MF4" si="161">ME4+1</f>
        <v>42708</v>
      </c>
      <c r="MG4" s="70">
        <f t="shared" ref="MG4" si="162">MF4+1</f>
        <v>42709</v>
      </c>
      <c r="MH4" s="70">
        <f t="shared" ref="MH4" si="163">MG4+1</f>
        <v>42710</v>
      </c>
      <c r="MI4" s="70">
        <f t="shared" ref="MI4" si="164">MH4+1</f>
        <v>42711</v>
      </c>
      <c r="MJ4" s="70">
        <f t="shared" ref="MJ4" si="165">MI4+1</f>
        <v>42712</v>
      </c>
      <c r="MK4" s="70">
        <f t="shared" ref="MK4" si="166">MJ4+1</f>
        <v>42713</v>
      </c>
      <c r="ML4" s="70">
        <f t="shared" ref="ML4" si="167">MK4+1</f>
        <v>42714</v>
      </c>
      <c r="MM4" s="70">
        <f t="shared" ref="MM4" si="168">ML4+1</f>
        <v>42715</v>
      </c>
      <c r="MN4" s="70">
        <f t="shared" ref="MN4" si="169">MM4+1</f>
        <v>42716</v>
      </c>
      <c r="MO4" s="70">
        <f t="shared" ref="MO4" si="170">MN4+1</f>
        <v>42717</v>
      </c>
      <c r="MP4" s="70">
        <f t="shared" ref="MP4" si="171">MO4+1</f>
        <v>42718</v>
      </c>
      <c r="MQ4" s="70">
        <f t="shared" ref="MQ4" si="172">MP4+1</f>
        <v>42719</v>
      </c>
      <c r="MR4" s="70">
        <f t="shared" ref="MR4" si="173">MQ4+1</f>
        <v>42720</v>
      </c>
      <c r="MS4" s="70">
        <f t="shared" ref="MS4" si="174">MR4+1</f>
        <v>42721</v>
      </c>
      <c r="MT4" s="70">
        <f t="shared" ref="MT4" si="175">MS4+1</f>
        <v>42722</v>
      </c>
      <c r="MU4" s="70">
        <f t="shared" ref="MU4" si="176">MT4+1</f>
        <v>42723</v>
      </c>
      <c r="MV4" s="70">
        <f t="shared" ref="MV4" si="177">MU4+1</f>
        <v>42724</v>
      </c>
      <c r="MW4" s="70">
        <f t="shared" ref="MW4" si="178">MV4+1</f>
        <v>42725</v>
      </c>
      <c r="MX4" s="70">
        <f t="shared" ref="MX4" si="179">MW4+1</f>
        <v>42726</v>
      </c>
      <c r="MY4" s="70">
        <f t="shared" ref="MY4" si="180">MX4+1</f>
        <v>42727</v>
      </c>
      <c r="MZ4" s="70">
        <f t="shared" ref="MZ4" si="181">MY4+1</f>
        <v>42728</v>
      </c>
      <c r="NA4" s="70">
        <f t="shared" ref="NA4" si="182">MZ4+1</f>
        <v>42729</v>
      </c>
      <c r="NB4" s="70">
        <f t="shared" ref="NB4" si="183">NA4+1</f>
        <v>42730</v>
      </c>
      <c r="NC4" s="70">
        <f t="shared" ref="NC4" si="184">NB4+1</f>
        <v>42731</v>
      </c>
      <c r="ND4" s="70">
        <f t="shared" ref="ND4" si="185">NC4+1</f>
        <v>42732</v>
      </c>
      <c r="NE4" s="70">
        <f t="shared" ref="NE4" si="186">ND4+1</f>
        <v>42733</v>
      </c>
      <c r="NF4" s="70">
        <f t="shared" ref="NF4" si="187">NE4+1</f>
        <v>42734</v>
      </c>
      <c r="NG4" s="70">
        <f t="shared" ref="NG4" si="188">NF4+1</f>
        <v>42735</v>
      </c>
      <c r="NH4" s="70">
        <f t="shared" ref="NH4" si="189">NG4+1</f>
        <v>42736</v>
      </c>
      <c r="NI4" s="70">
        <f t="shared" ref="NI4" si="190">NH4+1</f>
        <v>42737</v>
      </c>
      <c r="NJ4" s="70">
        <f t="shared" ref="NJ4" si="191">NI4+1</f>
        <v>42738</v>
      </c>
      <c r="NK4" s="70">
        <f t="shared" ref="NK4" si="192">NJ4+1</f>
        <v>42739</v>
      </c>
      <c r="NL4" s="70">
        <f t="shared" ref="NL4" si="193">NK4+1</f>
        <v>42740</v>
      </c>
      <c r="NM4" s="70">
        <f t="shared" ref="NM4" si="194">NL4+1</f>
        <v>42741</v>
      </c>
      <c r="NN4" s="70">
        <f t="shared" ref="NN4" si="195">NM4+1</f>
        <v>42742</v>
      </c>
      <c r="NO4" s="70">
        <f t="shared" ref="NO4" si="196">NN4+1</f>
        <v>42743</v>
      </c>
      <c r="NP4" s="70">
        <f t="shared" ref="NP4" si="197">NO4+1</f>
        <v>42744</v>
      </c>
      <c r="NQ4" s="70">
        <f t="shared" ref="NQ4" si="198">NP4+1</f>
        <v>42745</v>
      </c>
      <c r="NR4" s="70">
        <f t="shared" ref="NR4" si="199">NQ4+1</f>
        <v>42746</v>
      </c>
      <c r="NS4" s="70">
        <f t="shared" ref="NS4" si="200">NR4+1</f>
        <v>42747</v>
      </c>
      <c r="NT4" s="70">
        <f t="shared" ref="NT4" si="201">NS4+1</f>
        <v>42748</v>
      </c>
      <c r="NU4" s="70">
        <f t="shared" ref="NU4" si="202">NT4+1</f>
        <v>42749</v>
      </c>
      <c r="NV4" s="70">
        <f t="shared" ref="NV4" si="203">NU4+1</f>
        <v>42750</v>
      </c>
      <c r="NW4" s="70">
        <f t="shared" ref="NW4" si="204">NV4+1</f>
        <v>42751</v>
      </c>
      <c r="NX4" s="70">
        <f t="shared" ref="NX4" si="205">NW4+1</f>
        <v>42752</v>
      </c>
      <c r="NY4" s="70">
        <f t="shared" ref="NY4" si="206">NX4+1</f>
        <v>42753</v>
      </c>
      <c r="NZ4" s="70">
        <f t="shared" ref="NZ4" si="207">NY4+1</f>
        <v>42754</v>
      </c>
      <c r="OA4" s="70">
        <f t="shared" ref="OA4" si="208">NZ4+1</f>
        <v>42755</v>
      </c>
      <c r="OB4" s="70">
        <f t="shared" ref="OB4" si="209">OA4+1</f>
        <v>42756</v>
      </c>
      <c r="OC4" s="70">
        <f t="shared" ref="OC4" si="210">OB4+1</f>
        <v>42757</v>
      </c>
      <c r="OD4" s="70">
        <f t="shared" ref="OD4" si="211">OC4+1</f>
        <v>42758</v>
      </c>
      <c r="OE4" s="70">
        <f t="shared" ref="OE4" si="212">OD4+1</f>
        <v>42759</v>
      </c>
      <c r="OF4" s="70">
        <f t="shared" ref="OF4" si="213">OE4+1</f>
        <v>42760</v>
      </c>
      <c r="OG4" s="70">
        <f t="shared" ref="OG4" si="214">OF4+1</f>
        <v>42761</v>
      </c>
      <c r="OH4" s="70">
        <f t="shared" ref="OH4" si="215">OG4+1</f>
        <v>42762</v>
      </c>
      <c r="OI4" s="70">
        <f t="shared" ref="OI4" si="216">OH4+1</f>
        <v>42763</v>
      </c>
      <c r="OJ4" s="70">
        <f t="shared" ref="OJ4" si="217">OI4+1</f>
        <v>42764</v>
      </c>
      <c r="OK4" s="70">
        <f t="shared" ref="OK4" si="218">OJ4+1</f>
        <v>42765</v>
      </c>
      <c r="OL4" s="70">
        <f t="shared" ref="OL4" si="219">OK4+1</f>
        <v>42766</v>
      </c>
      <c r="OM4" s="70">
        <f t="shared" ref="OM4" si="220">OL4+1</f>
        <v>42767</v>
      </c>
      <c r="ON4" s="70">
        <f t="shared" ref="ON4" si="221">OM4+1</f>
        <v>42768</v>
      </c>
      <c r="OO4" s="70">
        <f t="shared" ref="OO4" si="222">ON4+1</f>
        <v>42769</v>
      </c>
      <c r="OP4" s="70">
        <f t="shared" ref="OP4" si="223">OO4+1</f>
        <v>42770</v>
      </c>
      <c r="OQ4" s="70">
        <f t="shared" ref="OQ4" si="224">OP4+1</f>
        <v>42771</v>
      </c>
      <c r="OR4" s="70">
        <f t="shared" ref="OR4" si="225">OQ4+1</f>
        <v>42772</v>
      </c>
      <c r="OS4" s="70">
        <f t="shared" ref="OS4" si="226">OR4+1</f>
        <v>42773</v>
      </c>
      <c r="OT4" s="70">
        <f t="shared" ref="OT4" si="227">OS4+1</f>
        <v>42774</v>
      </c>
      <c r="OU4" s="70">
        <f t="shared" ref="OU4" si="228">OT4+1</f>
        <v>42775</v>
      </c>
      <c r="OV4" s="70">
        <f t="shared" ref="OV4" si="229">OU4+1</f>
        <v>42776</v>
      </c>
      <c r="OW4" s="70">
        <f t="shared" ref="OW4" si="230">OV4+1</f>
        <v>42777</v>
      </c>
      <c r="OX4" s="70">
        <f t="shared" ref="OX4" si="231">OW4+1</f>
        <v>42778</v>
      </c>
      <c r="OY4" s="70">
        <f t="shared" ref="OY4" si="232">OX4+1</f>
        <v>42779</v>
      </c>
      <c r="OZ4" s="70">
        <f t="shared" ref="OZ4" si="233">OY4+1</f>
        <v>42780</v>
      </c>
      <c r="PA4" s="70">
        <f t="shared" ref="PA4" si="234">OZ4+1</f>
        <v>42781</v>
      </c>
      <c r="PB4" s="70">
        <f t="shared" ref="PB4" si="235">PA4+1</f>
        <v>42782</v>
      </c>
      <c r="PC4" s="70">
        <f t="shared" ref="PC4" si="236">PB4+1</f>
        <v>42783</v>
      </c>
      <c r="PD4" s="70">
        <f t="shared" ref="PD4" si="237">PC4+1</f>
        <v>42784</v>
      </c>
      <c r="PE4" s="70">
        <f t="shared" ref="PE4" si="238">PD4+1</f>
        <v>42785</v>
      </c>
      <c r="PF4" s="70">
        <f t="shared" ref="PF4" si="239">PE4+1</f>
        <v>42786</v>
      </c>
      <c r="PG4" s="70">
        <f t="shared" ref="PG4" si="240">PF4+1</f>
        <v>42787</v>
      </c>
      <c r="PH4" s="70">
        <f t="shared" ref="PH4" si="241">PG4+1</f>
        <v>42788</v>
      </c>
      <c r="PI4" s="70">
        <f t="shared" ref="PI4" si="242">PH4+1</f>
        <v>42789</v>
      </c>
      <c r="PJ4" s="70">
        <f t="shared" ref="PJ4" si="243">PI4+1</f>
        <v>42790</v>
      </c>
      <c r="PK4" s="70">
        <f t="shared" ref="PK4" si="244">PJ4+1</f>
        <v>42791</v>
      </c>
      <c r="PL4" s="70">
        <f t="shared" ref="PL4" si="245">PK4+1</f>
        <v>42792</v>
      </c>
      <c r="PM4" s="70">
        <f t="shared" ref="PM4" si="246">PL4+1</f>
        <v>42793</v>
      </c>
      <c r="PN4" s="70">
        <f t="shared" ref="PN4" si="247">PM4+1</f>
        <v>42794</v>
      </c>
      <c r="PO4" s="70">
        <f t="shared" ref="PO4" si="248">PN4+1</f>
        <v>42795</v>
      </c>
      <c r="PP4" s="70">
        <f t="shared" ref="PP4" si="249">PO4+1</f>
        <v>42796</v>
      </c>
      <c r="PQ4" s="70">
        <f t="shared" ref="PQ4" si="250">PP4+1</f>
        <v>42797</v>
      </c>
      <c r="PR4" s="70">
        <f t="shared" ref="PR4" si="251">PQ4+1</f>
        <v>42798</v>
      </c>
      <c r="PS4" s="70">
        <f t="shared" ref="PS4" si="252">PR4+1</f>
        <v>42799</v>
      </c>
      <c r="PT4" s="70">
        <f t="shared" ref="PT4" si="253">PS4+1</f>
        <v>42800</v>
      </c>
      <c r="PU4" s="70">
        <f t="shared" ref="PU4" si="254">PT4+1</f>
        <v>42801</v>
      </c>
      <c r="PV4" s="70">
        <f t="shared" ref="PV4" si="255">PU4+1</f>
        <v>42802</v>
      </c>
      <c r="PW4" s="70">
        <f t="shared" ref="PW4" si="256">PV4+1</f>
        <v>42803</v>
      </c>
      <c r="PX4" s="70">
        <f t="shared" ref="PX4" si="257">PW4+1</f>
        <v>42804</v>
      </c>
      <c r="PY4" s="70">
        <f t="shared" ref="PY4" si="258">PX4+1</f>
        <v>42805</v>
      </c>
      <c r="PZ4" s="70">
        <f t="shared" ref="PZ4" si="259">PY4+1</f>
        <v>42806</v>
      </c>
      <c r="QA4" s="70">
        <f t="shared" ref="QA4" si="260">PZ4+1</f>
        <v>42807</v>
      </c>
      <c r="QB4" s="70">
        <f t="shared" ref="QB4" si="261">QA4+1</f>
        <v>42808</v>
      </c>
      <c r="QC4" s="70">
        <f t="shared" ref="QC4" si="262">QB4+1</f>
        <v>42809</v>
      </c>
      <c r="QD4" s="70">
        <f t="shared" ref="QD4" si="263">QC4+1</f>
        <v>42810</v>
      </c>
      <c r="QE4" s="70">
        <f t="shared" ref="QE4" si="264">QD4+1</f>
        <v>42811</v>
      </c>
      <c r="QF4" s="70">
        <f t="shared" ref="QF4" si="265">QE4+1</f>
        <v>42812</v>
      </c>
      <c r="QG4" s="70">
        <f t="shared" ref="QG4" si="266">QF4+1</f>
        <v>42813</v>
      </c>
      <c r="QH4" s="70">
        <f t="shared" ref="QH4" si="267">QG4+1</f>
        <v>42814</v>
      </c>
      <c r="QI4" s="70">
        <f t="shared" ref="QI4" si="268">QH4+1</f>
        <v>42815</v>
      </c>
      <c r="QJ4" s="70">
        <f t="shared" ref="QJ4" si="269">QI4+1</f>
        <v>42816</v>
      </c>
      <c r="QK4" s="70">
        <f t="shared" ref="QK4" si="270">QJ4+1</f>
        <v>42817</v>
      </c>
      <c r="QL4" s="70">
        <f t="shared" ref="QL4" si="271">QK4+1</f>
        <v>42818</v>
      </c>
      <c r="QM4" s="70">
        <f t="shared" ref="QM4" si="272">QL4+1</f>
        <v>42819</v>
      </c>
      <c r="QN4" s="70">
        <f t="shared" ref="QN4" si="273">QM4+1</f>
        <v>42820</v>
      </c>
      <c r="QO4" s="70">
        <f t="shared" ref="QO4" si="274">QN4+1</f>
        <v>42821</v>
      </c>
      <c r="QP4" s="70">
        <f t="shared" ref="QP4" si="275">QO4+1</f>
        <v>42822</v>
      </c>
      <c r="QQ4" s="70">
        <f t="shared" ref="QQ4" si="276">QP4+1</f>
        <v>42823</v>
      </c>
      <c r="QR4" s="70">
        <f t="shared" ref="QR4" si="277">QQ4+1</f>
        <v>42824</v>
      </c>
      <c r="QS4" s="70">
        <f t="shared" ref="QS4" si="278">QR4+1</f>
        <v>42825</v>
      </c>
      <c r="QT4" s="70">
        <f t="shared" ref="QT4" si="279">QS4+1</f>
        <v>42826</v>
      </c>
    </row>
    <row r="5" spans="2:468" hidden="1">
      <c r="E5" s="66" t="s">
        <v>92</v>
      </c>
      <c r="F5" s="74">
        <f>IF(F4="","",MONTH(F4))</f>
        <v>1</v>
      </c>
      <c r="G5" s="74">
        <f t="shared" ref="G5:BR5" si="280">IF(G4="","",MONTH(G4))</f>
        <v>1</v>
      </c>
      <c r="H5" s="74">
        <f t="shared" si="280"/>
        <v>1</v>
      </c>
      <c r="I5" s="74">
        <f t="shared" si="280"/>
        <v>1</v>
      </c>
      <c r="J5" s="74">
        <f t="shared" si="280"/>
        <v>1</v>
      </c>
      <c r="K5" s="74">
        <f t="shared" si="280"/>
        <v>1</v>
      </c>
      <c r="L5" s="74">
        <f t="shared" si="280"/>
        <v>1</v>
      </c>
      <c r="M5" s="74">
        <f t="shared" si="280"/>
        <v>1</v>
      </c>
      <c r="N5" s="74">
        <f t="shared" si="280"/>
        <v>1</v>
      </c>
      <c r="O5" s="74">
        <f t="shared" si="280"/>
        <v>1</v>
      </c>
      <c r="P5" s="74">
        <f t="shared" si="280"/>
        <v>1</v>
      </c>
      <c r="Q5" s="74">
        <f t="shared" si="280"/>
        <v>1</v>
      </c>
      <c r="R5" s="74">
        <f t="shared" si="280"/>
        <v>1</v>
      </c>
      <c r="S5" s="74">
        <f t="shared" si="280"/>
        <v>1</v>
      </c>
      <c r="T5" s="74">
        <f t="shared" si="280"/>
        <v>1</v>
      </c>
      <c r="U5" s="74">
        <f t="shared" si="280"/>
        <v>1</v>
      </c>
      <c r="V5" s="74">
        <f t="shared" si="280"/>
        <v>1</v>
      </c>
      <c r="W5" s="74">
        <f t="shared" si="280"/>
        <v>1</v>
      </c>
      <c r="X5" s="74">
        <f t="shared" si="280"/>
        <v>1</v>
      </c>
      <c r="Y5" s="74">
        <f t="shared" si="280"/>
        <v>1</v>
      </c>
      <c r="Z5" s="74">
        <f t="shared" si="280"/>
        <v>1</v>
      </c>
      <c r="AA5" s="74">
        <f t="shared" si="280"/>
        <v>1</v>
      </c>
      <c r="AB5" s="74">
        <f t="shared" si="280"/>
        <v>1</v>
      </c>
      <c r="AC5" s="74">
        <f t="shared" si="280"/>
        <v>1</v>
      </c>
      <c r="AD5" s="74">
        <f t="shared" si="280"/>
        <v>1</v>
      </c>
      <c r="AE5" s="74">
        <f t="shared" si="280"/>
        <v>1</v>
      </c>
      <c r="AF5" s="74">
        <f t="shared" si="280"/>
        <v>1</v>
      </c>
      <c r="AG5" s="74">
        <f t="shared" si="280"/>
        <v>1</v>
      </c>
      <c r="AH5" s="74">
        <f t="shared" si="280"/>
        <v>1</v>
      </c>
      <c r="AI5" s="74">
        <f t="shared" si="280"/>
        <v>1</v>
      </c>
      <c r="AJ5" s="74">
        <f t="shared" si="280"/>
        <v>1</v>
      </c>
      <c r="AK5" s="74">
        <f t="shared" si="280"/>
        <v>2</v>
      </c>
      <c r="AL5" s="74">
        <f t="shared" si="280"/>
        <v>2</v>
      </c>
      <c r="AM5" s="74">
        <f t="shared" si="280"/>
        <v>2</v>
      </c>
      <c r="AN5" s="74">
        <f t="shared" si="280"/>
        <v>2</v>
      </c>
      <c r="AO5" s="74">
        <f t="shared" si="280"/>
        <v>2</v>
      </c>
      <c r="AP5" s="74">
        <f t="shared" si="280"/>
        <v>2</v>
      </c>
      <c r="AQ5" s="74">
        <f t="shared" si="280"/>
        <v>2</v>
      </c>
      <c r="AR5" s="74">
        <f t="shared" si="280"/>
        <v>2</v>
      </c>
      <c r="AS5" s="74">
        <f t="shared" si="280"/>
        <v>2</v>
      </c>
      <c r="AT5" s="74">
        <f t="shared" si="280"/>
        <v>2</v>
      </c>
      <c r="AU5" s="74">
        <f t="shared" si="280"/>
        <v>2</v>
      </c>
      <c r="AV5" s="74">
        <f t="shared" si="280"/>
        <v>2</v>
      </c>
      <c r="AW5" s="74">
        <f t="shared" si="280"/>
        <v>2</v>
      </c>
      <c r="AX5" s="74">
        <f t="shared" si="280"/>
        <v>2</v>
      </c>
      <c r="AY5" s="74">
        <f t="shared" si="280"/>
        <v>2</v>
      </c>
      <c r="AZ5" s="74">
        <f t="shared" si="280"/>
        <v>2</v>
      </c>
      <c r="BA5" s="74">
        <f t="shared" si="280"/>
        <v>2</v>
      </c>
      <c r="BB5" s="74">
        <f t="shared" si="280"/>
        <v>2</v>
      </c>
      <c r="BC5" s="74">
        <f t="shared" si="280"/>
        <v>2</v>
      </c>
      <c r="BD5" s="74">
        <f t="shared" si="280"/>
        <v>2</v>
      </c>
      <c r="BE5" s="74">
        <f t="shared" si="280"/>
        <v>2</v>
      </c>
      <c r="BF5" s="74">
        <f t="shared" si="280"/>
        <v>2</v>
      </c>
      <c r="BG5" s="74">
        <f t="shared" si="280"/>
        <v>2</v>
      </c>
      <c r="BH5" s="74">
        <f t="shared" si="280"/>
        <v>2</v>
      </c>
      <c r="BI5" s="74">
        <f t="shared" si="280"/>
        <v>2</v>
      </c>
      <c r="BJ5" s="74">
        <f t="shared" si="280"/>
        <v>2</v>
      </c>
      <c r="BK5" s="74">
        <f t="shared" si="280"/>
        <v>2</v>
      </c>
      <c r="BL5" s="74">
        <f t="shared" si="280"/>
        <v>2</v>
      </c>
      <c r="BM5" s="74">
        <f t="shared" si="280"/>
        <v>2</v>
      </c>
      <c r="BN5" s="74">
        <f t="shared" si="280"/>
        <v>3</v>
      </c>
      <c r="BO5" s="74">
        <f t="shared" si="280"/>
        <v>3</v>
      </c>
      <c r="BP5" s="74">
        <f t="shared" si="280"/>
        <v>3</v>
      </c>
      <c r="BQ5" s="74">
        <f t="shared" si="280"/>
        <v>3</v>
      </c>
      <c r="BR5" s="74">
        <f t="shared" si="280"/>
        <v>3</v>
      </c>
      <c r="BS5" s="74">
        <f t="shared" ref="BS5:ED5" si="281">IF(BS4="","",MONTH(BS4))</f>
        <v>3</v>
      </c>
      <c r="BT5" s="74">
        <f t="shared" si="281"/>
        <v>3</v>
      </c>
      <c r="BU5" s="74">
        <f t="shared" si="281"/>
        <v>3</v>
      </c>
      <c r="BV5" s="74">
        <f t="shared" si="281"/>
        <v>3</v>
      </c>
      <c r="BW5" s="74">
        <f t="shared" si="281"/>
        <v>3</v>
      </c>
      <c r="BX5" s="74">
        <f t="shared" si="281"/>
        <v>3</v>
      </c>
      <c r="BY5" s="74">
        <f t="shared" si="281"/>
        <v>3</v>
      </c>
      <c r="BZ5" s="74">
        <f t="shared" si="281"/>
        <v>3</v>
      </c>
      <c r="CA5" s="74">
        <f t="shared" si="281"/>
        <v>3</v>
      </c>
      <c r="CB5" s="74">
        <f t="shared" si="281"/>
        <v>3</v>
      </c>
      <c r="CC5" s="74">
        <f t="shared" si="281"/>
        <v>3</v>
      </c>
      <c r="CD5" s="74">
        <f t="shared" si="281"/>
        <v>3</v>
      </c>
      <c r="CE5" s="74">
        <f t="shared" si="281"/>
        <v>3</v>
      </c>
      <c r="CF5" s="74">
        <f t="shared" si="281"/>
        <v>3</v>
      </c>
      <c r="CG5" s="74">
        <f t="shared" si="281"/>
        <v>3</v>
      </c>
      <c r="CH5" s="74">
        <f t="shared" si="281"/>
        <v>3</v>
      </c>
      <c r="CI5" s="74">
        <f t="shared" si="281"/>
        <v>3</v>
      </c>
      <c r="CJ5" s="74">
        <f t="shared" si="281"/>
        <v>3</v>
      </c>
      <c r="CK5" s="74">
        <f t="shared" si="281"/>
        <v>3</v>
      </c>
      <c r="CL5" s="74">
        <f t="shared" si="281"/>
        <v>3</v>
      </c>
      <c r="CM5" s="74">
        <f t="shared" si="281"/>
        <v>3</v>
      </c>
      <c r="CN5" s="74">
        <f t="shared" si="281"/>
        <v>3</v>
      </c>
      <c r="CO5" s="74">
        <f t="shared" si="281"/>
        <v>3</v>
      </c>
      <c r="CP5" s="74">
        <f t="shared" si="281"/>
        <v>3</v>
      </c>
      <c r="CQ5" s="74">
        <f t="shared" si="281"/>
        <v>3</v>
      </c>
      <c r="CR5" s="74">
        <f t="shared" si="281"/>
        <v>3</v>
      </c>
      <c r="CS5" s="74">
        <f t="shared" si="281"/>
        <v>4</v>
      </c>
      <c r="CT5" s="74">
        <f t="shared" si="281"/>
        <v>4</v>
      </c>
      <c r="CU5" s="74">
        <f t="shared" si="281"/>
        <v>4</v>
      </c>
      <c r="CV5" s="74">
        <f t="shared" si="281"/>
        <v>4</v>
      </c>
      <c r="CW5" s="74">
        <f t="shared" si="281"/>
        <v>4</v>
      </c>
      <c r="CX5" s="74">
        <f t="shared" si="281"/>
        <v>4</v>
      </c>
      <c r="CY5" s="74">
        <f t="shared" si="281"/>
        <v>4</v>
      </c>
      <c r="CZ5" s="74">
        <f t="shared" si="281"/>
        <v>4</v>
      </c>
      <c r="DA5" s="74">
        <f t="shared" si="281"/>
        <v>4</v>
      </c>
      <c r="DB5" s="74">
        <f t="shared" si="281"/>
        <v>4</v>
      </c>
      <c r="DC5" s="74">
        <f t="shared" si="281"/>
        <v>4</v>
      </c>
      <c r="DD5" s="74">
        <f t="shared" si="281"/>
        <v>4</v>
      </c>
      <c r="DE5" s="74">
        <f t="shared" si="281"/>
        <v>4</v>
      </c>
      <c r="DF5" s="74">
        <f t="shared" si="281"/>
        <v>4</v>
      </c>
      <c r="DG5" s="74">
        <f t="shared" si="281"/>
        <v>4</v>
      </c>
      <c r="DH5" s="74">
        <f t="shared" si="281"/>
        <v>4</v>
      </c>
      <c r="DI5" s="74">
        <f t="shared" si="281"/>
        <v>4</v>
      </c>
      <c r="DJ5" s="74">
        <f t="shared" si="281"/>
        <v>4</v>
      </c>
      <c r="DK5" s="74">
        <f t="shared" si="281"/>
        <v>4</v>
      </c>
      <c r="DL5" s="74">
        <f t="shared" si="281"/>
        <v>4</v>
      </c>
      <c r="DM5" s="74">
        <f t="shared" si="281"/>
        <v>4</v>
      </c>
      <c r="DN5" s="74">
        <f t="shared" si="281"/>
        <v>4</v>
      </c>
      <c r="DO5" s="74">
        <f t="shared" si="281"/>
        <v>4</v>
      </c>
      <c r="DP5" s="74">
        <f t="shared" si="281"/>
        <v>4</v>
      </c>
      <c r="DQ5" s="74">
        <f t="shared" si="281"/>
        <v>4</v>
      </c>
      <c r="DR5" s="74">
        <f t="shared" si="281"/>
        <v>4</v>
      </c>
      <c r="DS5" s="74">
        <f t="shared" si="281"/>
        <v>4</v>
      </c>
      <c r="DT5" s="74">
        <f t="shared" si="281"/>
        <v>4</v>
      </c>
      <c r="DU5" s="74">
        <f t="shared" si="281"/>
        <v>4</v>
      </c>
      <c r="DV5" s="74">
        <f t="shared" si="281"/>
        <v>4</v>
      </c>
      <c r="DW5" s="74">
        <f t="shared" si="281"/>
        <v>5</v>
      </c>
      <c r="DX5" s="74">
        <f t="shared" si="281"/>
        <v>5</v>
      </c>
      <c r="DY5" s="74">
        <f t="shared" si="281"/>
        <v>5</v>
      </c>
      <c r="DZ5" s="74">
        <f t="shared" si="281"/>
        <v>5</v>
      </c>
      <c r="EA5" s="74">
        <f t="shared" si="281"/>
        <v>5</v>
      </c>
      <c r="EB5" s="74">
        <f t="shared" si="281"/>
        <v>5</v>
      </c>
      <c r="EC5" s="74">
        <f t="shared" si="281"/>
        <v>5</v>
      </c>
      <c r="ED5" s="74">
        <f t="shared" si="281"/>
        <v>5</v>
      </c>
      <c r="EE5" s="74">
        <f t="shared" ref="EE5:GD5" si="282">IF(EE4="","",MONTH(EE4))</f>
        <v>5</v>
      </c>
      <c r="EF5" s="74">
        <f t="shared" si="282"/>
        <v>5</v>
      </c>
      <c r="EG5" s="74">
        <f t="shared" si="282"/>
        <v>5</v>
      </c>
      <c r="EH5" s="74">
        <f t="shared" si="282"/>
        <v>5</v>
      </c>
      <c r="EI5" s="74">
        <f t="shared" si="282"/>
        <v>5</v>
      </c>
      <c r="EJ5" s="74">
        <f t="shared" si="282"/>
        <v>5</v>
      </c>
      <c r="EK5" s="74">
        <f t="shared" si="282"/>
        <v>5</v>
      </c>
      <c r="EL5" s="74">
        <f t="shared" si="282"/>
        <v>5</v>
      </c>
      <c r="EM5" s="74">
        <f t="shared" si="282"/>
        <v>5</v>
      </c>
      <c r="EN5" s="74">
        <f t="shared" si="282"/>
        <v>5</v>
      </c>
      <c r="EO5" s="74">
        <f t="shared" si="282"/>
        <v>5</v>
      </c>
      <c r="EP5" s="74">
        <f t="shared" si="282"/>
        <v>5</v>
      </c>
      <c r="EQ5" s="74">
        <f t="shared" si="282"/>
        <v>5</v>
      </c>
      <c r="ER5" s="74">
        <f t="shared" si="282"/>
        <v>5</v>
      </c>
      <c r="ES5" s="74">
        <f t="shared" si="282"/>
        <v>5</v>
      </c>
      <c r="ET5" s="74">
        <f t="shared" si="282"/>
        <v>5</v>
      </c>
      <c r="EU5" s="74">
        <f t="shared" si="282"/>
        <v>5</v>
      </c>
      <c r="EV5" s="74">
        <f t="shared" si="282"/>
        <v>5</v>
      </c>
      <c r="EW5" s="74">
        <f t="shared" si="282"/>
        <v>5</v>
      </c>
      <c r="EX5" s="74">
        <f t="shared" si="282"/>
        <v>5</v>
      </c>
      <c r="EY5" s="74">
        <f t="shared" si="282"/>
        <v>5</v>
      </c>
      <c r="EZ5" s="74">
        <f t="shared" si="282"/>
        <v>5</v>
      </c>
      <c r="FA5" s="74">
        <f t="shared" si="282"/>
        <v>5</v>
      </c>
      <c r="FB5" s="74">
        <f t="shared" si="282"/>
        <v>6</v>
      </c>
      <c r="FC5" s="74">
        <f t="shared" si="282"/>
        <v>6</v>
      </c>
      <c r="FD5" s="74">
        <f t="shared" si="282"/>
        <v>6</v>
      </c>
      <c r="FE5" s="74">
        <f t="shared" si="282"/>
        <v>6</v>
      </c>
      <c r="FF5" s="74">
        <f t="shared" si="282"/>
        <v>6</v>
      </c>
      <c r="FG5" s="74">
        <f t="shared" si="282"/>
        <v>6</v>
      </c>
      <c r="FH5" s="74">
        <f t="shared" si="282"/>
        <v>6</v>
      </c>
      <c r="FI5" s="74">
        <f t="shared" si="282"/>
        <v>6</v>
      </c>
      <c r="FJ5" s="74">
        <f t="shared" si="282"/>
        <v>6</v>
      </c>
      <c r="FK5" s="74">
        <f t="shared" si="282"/>
        <v>6</v>
      </c>
      <c r="FL5" s="74">
        <f t="shared" si="282"/>
        <v>6</v>
      </c>
      <c r="FM5" s="74">
        <f t="shared" si="282"/>
        <v>6</v>
      </c>
      <c r="FN5" s="74">
        <f t="shared" si="282"/>
        <v>6</v>
      </c>
      <c r="FO5" s="74">
        <f t="shared" si="282"/>
        <v>6</v>
      </c>
      <c r="FP5" s="74">
        <f t="shared" si="282"/>
        <v>6</v>
      </c>
      <c r="FQ5" s="74">
        <f t="shared" si="282"/>
        <v>6</v>
      </c>
      <c r="FR5" s="74">
        <f t="shared" si="282"/>
        <v>6</v>
      </c>
      <c r="FS5" s="74">
        <f t="shared" si="282"/>
        <v>6</v>
      </c>
      <c r="FT5" s="74">
        <f t="shared" si="282"/>
        <v>6</v>
      </c>
      <c r="FU5" s="74">
        <f t="shared" si="282"/>
        <v>6</v>
      </c>
      <c r="FV5" s="74">
        <f t="shared" si="282"/>
        <v>6</v>
      </c>
      <c r="FW5" s="74">
        <f t="shared" si="282"/>
        <v>6</v>
      </c>
      <c r="FX5" s="74">
        <f t="shared" si="282"/>
        <v>6</v>
      </c>
      <c r="FY5" s="74">
        <f t="shared" si="282"/>
        <v>6</v>
      </c>
      <c r="FZ5" s="74">
        <f t="shared" si="282"/>
        <v>6</v>
      </c>
      <c r="GA5" s="74">
        <f t="shared" si="282"/>
        <v>6</v>
      </c>
      <c r="GB5" s="74">
        <f t="shared" si="282"/>
        <v>6</v>
      </c>
      <c r="GC5" s="74">
        <f t="shared" si="282"/>
        <v>6</v>
      </c>
      <c r="GD5" s="74">
        <f t="shared" si="282"/>
        <v>6</v>
      </c>
      <c r="GE5" s="74">
        <f t="shared" ref="GE5:IP5" si="283">IF(GE4="","",MONTH(GE4))</f>
        <v>6</v>
      </c>
      <c r="GF5" s="74">
        <f t="shared" si="283"/>
        <v>7</v>
      </c>
      <c r="GG5" s="74">
        <f t="shared" si="283"/>
        <v>7</v>
      </c>
      <c r="GH5" s="74">
        <f t="shared" si="283"/>
        <v>7</v>
      </c>
      <c r="GI5" s="74">
        <f t="shared" si="283"/>
        <v>7</v>
      </c>
      <c r="GJ5" s="74">
        <f t="shared" si="283"/>
        <v>7</v>
      </c>
      <c r="GK5" s="74">
        <f t="shared" si="283"/>
        <v>7</v>
      </c>
      <c r="GL5" s="74">
        <f t="shared" si="283"/>
        <v>7</v>
      </c>
      <c r="GM5" s="74">
        <f t="shared" si="283"/>
        <v>7</v>
      </c>
      <c r="GN5" s="74">
        <f t="shared" si="283"/>
        <v>7</v>
      </c>
      <c r="GO5" s="74">
        <f t="shared" si="283"/>
        <v>7</v>
      </c>
      <c r="GP5" s="74">
        <f t="shared" si="283"/>
        <v>7</v>
      </c>
      <c r="GQ5" s="74">
        <f t="shared" si="283"/>
        <v>7</v>
      </c>
      <c r="GR5" s="74">
        <f t="shared" si="283"/>
        <v>7</v>
      </c>
      <c r="GS5" s="74">
        <f t="shared" si="283"/>
        <v>7</v>
      </c>
      <c r="GT5" s="74">
        <f t="shared" si="283"/>
        <v>7</v>
      </c>
      <c r="GU5" s="74">
        <f t="shared" si="283"/>
        <v>7</v>
      </c>
      <c r="GV5" s="74">
        <f t="shared" si="283"/>
        <v>7</v>
      </c>
      <c r="GW5" s="74">
        <f t="shared" si="283"/>
        <v>7</v>
      </c>
      <c r="GX5" s="74">
        <f t="shared" si="283"/>
        <v>7</v>
      </c>
      <c r="GY5" s="74">
        <f t="shared" si="283"/>
        <v>7</v>
      </c>
      <c r="GZ5" s="74">
        <f t="shared" si="283"/>
        <v>7</v>
      </c>
      <c r="HA5" s="74">
        <f t="shared" si="283"/>
        <v>7</v>
      </c>
      <c r="HB5" s="74">
        <f t="shared" si="283"/>
        <v>7</v>
      </c>
      <c r="HC5" s="74">
        <f t="shared" si="283"/>
        <v>7</v>
      </c>
      <c r="HD5" s="74">
        <f t="shared" si="283"/>
        <v>7</v>
      </c>
      <c r="HE5" s="74">
        <f t="shared" si="283"/>
        <v>7</v>
      </c>
      <c r="HF5" s="74">
        <f t="shared" si="283"/>
        <v>7</v>
      </c>
      <c r="HG5" s="74">
        <f t="shared" si="283"/>
        <v>7</v>
      </c>
      <c r="HH5" s="74">
        <f t="shared" si="283"/>
        <v>7</v>
      </c>
      <c r="HI5" s="74">
        <f t="shared" si="283"/>
        <v>7</v>
      </c>
      <c r="HJ5" s="74">
        <f t="shared" si="283"/>
        <v>7</v>
      </c>
      <c r="HK5" s="74">
        <f t="shared" si="283"/>
        <v>8</v>
      </c>
      <c r="HL5" s="74">
        <f t="shared" si="283"/>
        <v>8</v>
      </c>
      <c r="HM5" s="74">
        <f t="shared" si="283"/>
        <v>8</v>
      </c>
      <c r="HN5" s="74">
        <f t="shared" si="283"/>
        <v>8</v>
      </c>
      <c r="HO5" s="74">
        <f t="shared" si="283"/>
        <v>8</v>
      </c>
      <c r="HP5" s="74">
        <f t="shared" si="283"/>
        <v>8</v>
      </c>
      <c r="HQ5" s="74">
        <f t="shared" si="283"/>
        <v>8</v>
      </c>
      <c r="HR5" s="74">
        <f t="shared" si="283"/>
        <v>8</v>
      </c>
      <c r="HS5" s="74">
        <f t="shared" si="283"/>
        <v>8</v>
      </c>
      <c r="HT5" s="74">
        <f t="shared" si="283"/>
        <v>8</v>
      </c>
      <c r="HU5" s="74">
        <f t="shared" si="283"/>
        <v>8</v>
      </c>
      <c r="HV5" s="74">
        <f t="shared" si="283"/>
        <v>8</v>
      </c>
      <c r="HW5" s="74">
        <f t="shared" si="283"/>
        <v>8</v>
      </c>
      <c r="HX5" s="74">
        <f t="shared" si="283"/>
        <v>8</v>
      </c>
      <c r="HY5" s="74">
        <f t="shared" si="283"/>
        <v>8</v>
      </c>
      <c r="HZ5" s="74">
        <f t="shared" si="283"/>
        <v>8</v>
      </c>
      <c r="IA5" s="74">
        <f t="shared" si="283"/>
        <v>8</v>
      </c>
      <c r="IB5" s="74">
        <f t="shared" si="283"/>
        <v>8</v>
      </c>
      <c r="IC5" s="74">
        <f t="shared" si="283"/>
        <v>8</v>
      </c>
      <c r="ID5" s="74">
        <f t="shared" si="283"/>
        <v>8</v>
      </c>
      <c r="IE5" s="74">
        <f t="shared" si="283"/>
        <v>8</v>
      </c>
      <c r="IF5" s="74">
        <f t="shared" si="283"/>
        <v>8</v>
      </c>
      <c r="IG5" s="74">
        <f t="shared" si="283"/>
        <v>8</v>
      </c>
      <c r="IH5" s="74">
        <f t="shared" si="283"/>
        <v>8</v>
      </c>
      <c r="II5" s="74">
        <f t="shared" si="283"/>
        <v>8</v>
      </c>
      <c r="IJ5" s="74">
        <f t="shared" si="283"/>
        <v>8</v>
      </c>
      <c r="IK5" s="74">
        <f t="shared" si="283"/>
        <v>8</v>
      </c>
      <c r="IL5" s="74">
        <f t="shared" si="283"/>
        <v>8</v>
      </c>
      <c r="IM5" s="74">
        <f t="shared" si="283"/>
        <v>8</v>
      </c>
      <c r="IN5" s="74">
        <f t="shared" si="283"/>
        <v>8</v>
      </c>
      <c r="IO5" s="74">
        <f t="shared" si="283"/>
        <v>8</v>
      </c>
      <c r="IP5" s="74">
        <f t="shared" si="283"/>
        <v>9</v>
      </c>
      <c r="IQ5" s="74">
        <f t="shared" ref="IQ5:LB5" si="284">IF(IQ4="","",MONTH(IQ4))</f>
        <v>9</v>
      </c>
      <c r="IR5" s="74">
        <f t="shared" si="284"/>
        <v>9</v>
      </c>
      <c r="IS5" s="74">
        <f t="shared" si="284"/>
        <v>9</v>
      </c>
      <c r="IT5" s="74">
        <f t="shared" si="284"/>
        <v>9</v>
      </c>
      <c r="IU5" s="74">
        <f t="shared" si="284"/>
        <v>9</v>
      </c>
      <c r="IV5" s="74">
        <f t="shared" si="284"/>
        <v>9</v>
      </c>
      <c r="IW5" s="74">
        <f t="shared" si="284"/>
        <v>9</v>
      </c>
      <c r="IX5" s="74">
        <f t="shared" si="284"/>
        <v>9</v>
      </c>
      <c r="IY5" s="74">
        <f t="shared" si="284"/>
        <v>9</v>
      </c>
      <c r="IZ5" s="74">
        <f t="shared" si="284"/>
        <v>9</v>
      </c>
      <c r="JA5" s="74">
        <f t="shared" si="284"/>
        <v>9</v>
      </c>
      <c r="JB5" s="74">
        <f t="shared" si="284"/>
        <v>9</v>
      </c>
      <c r="JC5" s="74">
        <f t="shared" si="284"/>
        <v>9</v>
      </c>
      <c r="JD5" s="74">
        <f t="shared" si="284"/>
        <v>9</v>
      </c>
      <c r="JE5" s="74">
        <f t="shared" si="284"/>
        <v>9</v>
      </c>
      <c r="JF5" s="74">
        <f t="shared" si="284"/>
        <v>9</v>
      </c>
      <c r="JG5" s="74">
        <f t="shared" si="284"/>
        <v>9</v>
      </c>
      <c r="JH5" s="74">
        <f t="shared" si="284"/>
        <v>9</v>
      </c>
      <c r="JI5" s="74">
        <f t="shared" si="284"/>
        <v>9</v>
      </c>
      <c r="JJ5" s="74">
        <f t="shared" si="284"/>
        <v>9</v>
      </c>
      <c r="JK5" s="74">
        <f t="shared" si="284"/>
        <v>9</v>
      </c>
      <c r="JL5" s="74">
        <f t="shared" si="284"/>
        <v>9</v>
      </c>
      <c r="JM5" s="74">
        <f t="shared" si="284"/>
        <v>9</v>
      </c>
      <c r="JN5" s="74">
        <f t="shared" si="284"/>
        <v>9</v>
      </c>
      <c r="JO5" s="74">
        <f t="shared" si="284"/>
        <v>9</v>
      </c>
      <c r="JP5" s="74">
        <f t="shared" si="284"/>
        <v>9</v>
      </c>
      <c r="JQ5" s="74">
        <f t="shared" si="284"/>
        <v>9</v>
      </c>
      <c r="JR5" s="74">
        <f t="shared" si="284"/>
        <v>9</v>
      </c>
      <c r="JS5" s="74">
        <f t="shared" si="284"/>
        <v>9</v>
      </c>
      <c r="JT5" s="74">
        <f t="shared" si="284"/>
        <v>10</v>
      </c>
      <c r="JU5" s="74">
        <f t="shared" si="284"/>
        <v>10</v>
      </c>
      <c r="JV5" s="74">
        <f t="shared" si="284"/>
        <v>10</v>
      </c>
      <c r="JW5" s="74">
        <f t="shared" si="284"/>
        <v>10</v>
      </c>
      <c r="JX5" s="74">
        <f t="shared" si="284"/>
        <v>10</v>
      </c>
      <c r="JY5" s="74">
        <f t="shared" si="284"/>
        <v>10</v>
      </c>
      <c r="JZ5" s="74">
        <f t="shared" si="284"/>
        <v>10</v>
      </c>
      <c r="KA5" s="74">
        <f t="shared" si="284"/>
        <v>10</v>
      </c>
      <c r="KB5" s="74">
        <f t="shared" si="284"/>
        <v>10</v>
      </c>
      <c r="KC5" s="74">
        <f t="shared" si="284"/>
        <v>10</v>
      </c>
      <c r="KD5" s="74">
        <f t="shared" si="284"/>
        <v>10</v>
      </c>
      <c r="KE5" s="74">
        <f t="shared" si="284"/>
        <v>10</v>
      </c>
      <c r="KF5" s="74">
        <f t="shared" si="284"/>
        <v>10</v>
      </c>
      <c r="KG5" s="74">
        <f t="shared" si="284"/>
        <v>10</v>
      </c>
      <c r="KH5" s="74">
        <f t="shared" si="284"/>
        <v>10</v>
      </c>
      <c r="KI5" s="74">
        <f t="shared" si="284"/>
        <v>10</v>
      </c>
      <c r="KJ5" s="74">
        <f t="shared" si="284"/>
        <v>10</v>
      </c>
      <c r="KK5" s="74">
        <f t="shared" si="284"/>
        <v>10</v>
      </c>
      <c r="KL5" s="74">
        <f t="shared" si="284"/>
        <v>10</v>
      </c>
      <c r="KM5" s="74">
        <f t="shared" si="284"/>
        <v>10</v>
      </c>
      <c r="KN5" s="74">
        <f t="shared" si="284"/>
        <v>10</v>
      </c>
      <c r="KO5" s="74">
        <f t="shared" si="284"/>
        <v>10</v>
      </c>
      <c r="KP5" s="74">
        <f t="shared" si="284"/>
        <v>10</v>
      </c>
      <c r="KQ5" s="74">
        <f t="shared" si="284"/>
        <v>10</v>
      </c>
      <c r="KR5" s="74">
        <f t="shared" si="284"/>
        <v>10</v>
      </c>
      <c r="KS5" s="74">
        <f t="shared" si="284"/>
        <v>10</v>
      </c>
      <c r="KT5" s="74">
        <f t="shared" si="284"/>
        <v>10</v>
      </c>
      <c r="KU5" s="74">
        <f t="shared" si="284"/>
        <v>10</v>
      </c>
      <c r="KV5" s="74">
        <f t="shared" si="284"/>
        <v>10</v>
      </c>
      <c r="KW5" s="74">
        <f t="shared" si="284"/>
        <v>10</v>
      </c>
      <c r="KX5" s="74">
        <f t="shared" si="284"/>
        <v>10</v>
      </c>
      <c r="KY5" s="74">
        <f t="shared" si="284"/>
        <v>11</v>
      </c>
      <c r="KZ5" s="74">
        <f t="shared" si="284"/>
        <v>11</v>
      </c>
      <c r="LA5" s="74">
        <f t="shared" si="284"/>
        <v>11</v>
      </c>
      <c r="LB5" s="74">
        <f t="shared" si="284"/>
        <v>11</v>
      </c>
      <c r="LC5" s="74">
        <f t="shared" ref="LC5:NG5" si="285">IF(LC4="","",MONTH(LC4))</f>
        <v>11</v>
      </c>
      <c r="LD5" s="74">
        <f t="shared" si="285"/>
        <v>11</v>
      </c>
      <c r="LE5" s="74">
        <f t="shared" si="285"/>
        <v>11</v>
      </c>
      <c r="LF5" s="74">
        <f t="shared" si="285"/>
        <v>11</v>
      </c>
      <c r="LG5" s="74">
        <f t="shared" si="285"/>
        <v>11</v>
      </c>
      <c r="LH5" s="74">
        <f t="shared" si="285"/>
        <v>11</v>
      </c>
      <c r="LI5" s="74">
        <f t="shared" si="285"/>
        <v>11</v>
      </c>
      <c r="LJ5" s="74">
        <f t="shared" si="285"/>
        <v>11</v>
      </c>
      <c r="LK5" s="74">
        <f t="shared" si="285"/>
        <v>11</v>
      </c>
      <c r="LL5" s="74">
        <f t="shared" si="285"/>
        <v>11</v>
      </c>
      <c r="LM5" s="74">
        <f t="shared" si="285"/>
        <v>11</v>
      </c>
      <c r="LN5" s="74">
        <f t="shared" si="285"/>
        <v>11</v>
      </c>
      <c r="LO5" s="74">
        <f t="shared" si="285"/>
        <v>11</v>
      </c>
      <c r="LP5" s="74">
        <f t="shared" si="285"/>
        <v>11</v>
      </c>
      <c r="LQ5" s="74">
        <f t="shared" si="285"/>
        <v>11</v>
      </c>
      <c r="LR5" s="74">
        <f t="shared" si="285"/>
        <v>11</v>
      </c>
      <c r="LS5" s="74">
        <f t="shared" si="285"/>
        <v>11</v>
      </c>
      <c r="LT5" s="74">
        <f t="shared" si="285"/>
        <v>11</v>
      </c>
      <c r="LU5" s="74">
        <f t="shared" si="285"/>
        <v>11</v>
      </c>
      <c r="LV5" s="74">
        <f t="shared" si="285"/>
        <v>11</v>
      </c>
      <c r="LW5" s="74">
        <f t="shared" si="285"/>
        <v>11</v>
      </c>
      <c r="LX5" s="74">
        <f t="shared" si="285"/>
        <v>11</v>
      </c>
      <c r="LY5" s="74">
        <f t="shared" si="285"/>
        <v>11</v>
      </c>
      <c r="LZ5" s="74">
        <f t="shared" si="285"/>
        <v>11</v>
      </c>
      <c r="MA5" s="74">
        <f t="shared" si="285"/>
        <v>11</v>
      </c>
      <c r="MB5" s="74">
        <f t="shared" si="285"/>
        <v>11</v>
      </c>
      <c r="MC5" s="74">
        <f t="shared" si="285"/>
        <v>12</v>
      </c>
      <c r="MD5" s="74">
        <f t="shared" si="285"/>
        <v>12</v>
      </c>
      <c r="ME5" s="74">
        <f t="shared" si="285"/>
        <v>12</v>
      </c>
      <c r="MF5" s="74">
        <f t="shared" si="285"/>
        <v>12</v>
      </c>
      <c r="MG5" s="74">
        <f t="shared" si="285"/>
        <v>12</v>
      </c>
      <c r="MH5" s="74">
        <f t="shared" si="285"/>
        <v>12</v>
      </c>
      <c r="MI5" s="74">
        <f t="shared" si="285"/>
        <v>12</v>
      </c>
      <c r="MJ5" s="74">
        <f t="shared" si="285"/>
        <v>12</v>
      </c>
      <c r="MK5" s="74">
        <f t="shared" si="285"/>
        <v>12</v>
      </c>
      <c r="ML5" s="74">
        <f t="shared" si="285"/>
        <v>12</v>
      </c>
      <c r="MM5" s="74">
        <f t="shared" si="285"/>
        <v>12</v>
      </c>
      <c r="MN5" s="74">
        <f t="shared" si="285"/>
        <v>12</v>
      </c>
      <c r="MO5" s="74">
        <f t="shared" si="285"/>
        <v>12</v>
      </c>
      <c r="MP5" s="74">
        <f t="shared" si="285"/>
        <v>12</v>
      </c>
      <c r="MQ5" s="74">
        <f t="shared" si="285"/>
        <v>12</v>
      </c>
      <c r="MR5" s="74">
        <f t="shared" si="285"/>
        <v>12</v>
      </c>
      <c r="MS5" s="74">
        <f t="shared" si="285"/>
        <v>12</v>
      </c>
      <c r="MT5" s="74">
        <f t="shared" si="285"/>
        <v>12</v>
      </c>
      <c r="MU5" s="74">
        <f t="shared" si="285"/>
        <v>12</v>
      </c>
      <c r="MV5" s="74">
        <f t="shared" si="285"/>
        <v>12</v>
      </c>
      <c r="MW5" s="74">
        <f t="shared" si="285"/>
        <v>12</v>
      </c>
      <c r="MX5" s="74">
        <f t="shared" si="285"/>
        <v>12</v>
      </c>
      <c r="MY5" s="74">
        <f t="shared" si="285"/>
        <v>12</v>
      </c>
      <c r="MZ5" s="74">
        <f t="shared" si="285"/>
        <v>12</v>
      </c>
      <c r="NA5" s="74">
        <f t="shared" si="285"/>
        <v>12</v>
      </c>
      <c r="NB5" s="74">
        <f t="shared" si="285"/>
        <v>12</v>
      </c>
      <c r="NC5" s="74">
        <f t="shared" si="285"/>
        <v>12</v>
      </c>
      <c r="ND5" s="74">
        <f t="shared" si="285"/>
        <v>12</v>
      </c>
      <c r="NE5" s="74">
        <f t="shared" si="285"/>
        <v>12</v>
      </c>
      <c r="NF5" s="74">
        <f t="shared" si="285"/>
        <v>12</v>
      </c>
      <c r="NG5" s="74">
        <f t="shared" si="285"/>
        <v>12</v>
      </c>
      <c r="NH5" s="74">
        <f t="shared" ref="NH5:OP5" si="286">IF(NH4="","",MONTH(NH4))</f>
        <v>1</v>
      </c>
      <c r="NI5" s="74">
        <f t="shared" si="286"/>
        <v>1</v>
      </c>
      <c r="NJ5" s="74">
        <f t="shared" si="286"/>
        <v>1</v>
      </c>
      <c r="NK5" s="74">
        <f t="shared" si="286"/>
        <v>1</v>
      </c>
      <c r="NL5" s="74">
        <f t="shared" si="286"/>
        <v>1</v>
      </c>
      <c r="NM5" s="74">
        <f t="shared" si="286"/>
        <v>1</v>
      </c>
      <c r="NN5" s="74">
        <f t="shared" si="286"/>
        <v>1</v>
      </c>
      <c r="NO5" s="74">
        <f t="shared" si="286"/>
        <v>1</v>
      </c>
      <c r="NP5" s="74">
        <f t="shared" si="286"/>
        <v>1</v>
      </c>
      <c r="NQ5" s="74">
        <f t="shared" si="286"/>
        <v>1</v>
      </c>
      <c r="NR5" s="74">
        <f t="shared" si="286"/>
        <v>1</v>
      </c>
      <c r="NS5" s="74">
        <f t="shared" si="286"/>
        <v>1</v>
      </c>
      <c r="NT5" s="74">
        <f t="shared" si="286"/>
        <v>1</v>
      </c>
      <c r="NU5" s="74">
        <f t="shared" si="286"/>
        <v>1</v>
      </c>
      <c r="NV5" s="74">
        <f t="shared" si="286"/>
        <v>1</v>
      </c>
      <c r="NW5" s="74">
        <f t="shared" si="286"/>
        <v>1</v>
      </c>
      <c r="NX5" s="74">
        <f t="shared" si="286"/>
        <v>1</v>
      </c>
      <c r="NY5" s="74">
        <f t="shared" si="286"/>
        <v>1</v>
      </c>
      <c r="NZ5" s="74">
        <f t="shared" si="286"/>
        <v>1</v>
      </c>
      <c r="OA5" s="74">
        <f t="shared" si="286"/>
        <v>1</v>
      </c>
      <c r="OB5" s="74">
        <f t="shared" si="286"/>
        <v>1</v>
      </c>
      <c r="OC5" s="74">
        <f t="shared" si="286"/>
        <v>1</v>
      </c>
      <c r="OD5" s="74">
        <f t="shared" si="286"/>
        <v>1</v>
      </c>
      <c r="OE5" s="74">
        <f t="shared" si="286"/>
        <v>1</v>
      </c>
      <c r="OF5" s="74">
        <f t="shared" si="286"/>
        <v>1</v>
      </c>
      <c r="OG5" s="74">
        <f t="shared" si="286"/>
        <v>1</v>
      </c>
      <c r="OH5" s="74">
        <f t="shared" si="286"/>
        <v>1</v>
      </c>
      <c r="OI5" s="74">
        <f t="shared" si="286"/>
        <v>1</v>
      </c>
      <c r="OJ5" s="74">
        <f t="shared" si="286"/>
        <v>1</v>
      </c>
      <c r="OK5" s="74">
        <f t="shared" si="286"/>
        <v>1</v>
      </c>
      <c r="OL5" s="74">
        <f t="shared" si="286"/>
        <v>1</v>
      </c>
      <c r="OM5" s="74">
        <f t="shared" si="286"/>
        <v>2</v>
      </c>
      <c r="ON5" s="74">
        <f t="shared" si="286"/>
        <v>2</v>
      </c>
      <c r="OO5" s="74">
        <f t="shared" si="286"/>
        <v>2</v>
      </c>
      <c r="OP5" s="74">
        <f t="shared" si="286"/>
        <v>2</v>
      </c>
      <c r="OQ5" s="74">
        <f t="shared" ref="OQ5:QT5" si="287">IF(OQ4="","",MONTH(OQ4))</f>
        <v>2</v>
      </c>
      <c r="OR5" s="74">
        <f t="shared" si="287"/>
        <v>2</v>
      </c>
      <c r="OS5" s="74">
        <f t="shared" si="287"/>
        <v>2</v>
      </c>
      <c r="OT5" s="74">
        <f t="shared" si="287"/>
        <v>2</v>
      </c>
      <c r="OU5" s="74">
        <f t="shared" si="287"/>
        <v>2</v>
      </c>
      <c r="OV5" s="74">
        <f t="shared" si="287"/>
        <v>2</v>
      </c>
      <c r="OW5" s="74">
        <f t="shared" si="287"/>
        <v>2</v>
      </c>
      <c r="OX5" s="74">
        <f t="shared" si="287"/>
        <v>2</v>
      </c>
      <c r="OY5" s="74">
        <f t="shared" si="287"/>
        <v>2</v>
      </c>
      <c r="OZ5" s="74">
        <f t="shared" si="287"/>
        <v>2</v>
      </c>
      <c r="PA5" s="74">
        <f t="shared" si="287"/>
        <v>2</v>
      </c>
      <c r="PB5" s="74">
        <f t="shared" si="287"/>
        <v>2</v>
      </c>
      <c r="PC5" s="74">
        <f t="shared" si="287"/>
        <v>2</v>
      </c>
      <c r="PD5" s="74">
        <f t="shared" si="287"/>
        <v>2</v>
      </c>
      <c r="PE5" s="74">
        <f t="shared" si="287"/>
        <v>2</v>
      </c>
      <c r="PF5" s="74">
        <f t="shared" si="287"/>
        <v>2</v>
      </c>
      <c r="PG5" s="74">
        <f t="shared" si="287"/>
        <v>2</v>
      </c>
      <c r="PH5" s="74">
        <f t="shared" si="287"/>
        <v>2</v>
      </c>
      <c r="PI5" s="74">
        <f t="shared" si="287"/>
        <v>2</v>
      </c>
      <c r="PJ5" s="74">
        <f t="shared" si="287"/>
        <v>2</v>
      </c>
      <c r="PK5" s="74">
        <f t="shared" si="287"/>
        <v>2</v>
      </c>
      <c r="PL5" s="74">
        <f t="shared" si="287"/>
        <v>2</v>
      </c>
      <c r="PM5" s="74">
        <f t="shared" si="287"/>
        <v>2</v>
      </c>
      <c r="PN5" s="74">
        <f t="shared" si="287"/>
        <v>2</v>
      </c>
      <c r="PO5" s="74">
        <f t="shared" si="287"/>
        <v>3</v>
      </c>
      <c r="PP5" s="74">
        <f t="shared" si="287"/>
        <v>3</v>
      </c>
      <c r="PQ5" s="74">
        <f t="shared" si="287"/>
        <v>3</v>
      </c>
      <c r="PR5" s="74">
        <f t="shared" si="287"/>
        <v>3</v>
      </c>
      <c r="PS5" s="74">
        <f t="shared" si="287"/>
        <v>3</v>
      </c>
      <c r="PT5" s="74">
        <f t="shared" si="287"/>
        <v>3</v>
      </c>
      <c r="PU5" s="74">
        <f t="shared" si="287"/>
        <v>3</v>
      </c>
      <c r="PV5" s="74">
        <f t="shared" si="287"/>
        <v>3</v>
      </c>
      <c r="PW5" s="74">
        <f t="shared" si="287"/>
        <v>3</v>
      </c>
      <c r="PX5" s="74">
        <f t="shared" si="287"/>
        <v>3</v>
      </c>
      <c r="PY5" s="74">
        <f t="shared" si="287"/>
        <v>3</v>
      </c>
      <c r="PZ5" s="74">
        <f t="shared" si="287"/>
        <v>3</v>
      </c>
      <c r="QA5" s="74">
        <f t="shared" si="287"/>
        <v>3</v>
      </c>
      <c r="QB5" s="74">
        <f t="shared" si="287"/>
        <v>3</v>
      </c>
      <c r="QC5" s="74">
        <f t="shared" si="287"/>
        <v>3</v>
      </c>
      <c r="QD5" s="74">
        <f t="shared" si="287"/>
        <v>3</v>
      </c>
      <c r="QE5" s="74">
        <f t="shared" si="287"/>
        <v>3</v>
      </c>
      <c r="QF5" s="74">
        <f t="shared" si="287"/>
        <v>3</v>
      </c>
      <c r="QG5" s="74">
        <f t="shared" si="287"/>
        <v>3</v>
      </c>
      <c r="QH5" s="74">
        <f t="shared" si="287"/>
        <v>3</v>
      </c>
      <c r="QI5" s="74">
        <f t="shared" si="287"/>
        <v>3</v>
      </c>
      <c r="QJ5" s="74">
        <f t="shared" si="287"/>
        <v>3</v>
      </c>
      <c r="QK5" s="74">
        <f t="shared" si="287"/>
        <v>3</v>
      </c>
      <c r="QL5" s="74">
        <f t="shared" si="287"/>
        <v>3</v>
      </c>
      <c r="QM5" s="74">
        <f t="shared" si="287"/>
        <v>3</v>
      </c>
      <c r="QN5" s="74">
        <f t="shared" si="287"/>
        <v>3</v>
      </c>
      <c r="QO5" s="74">
        <f t="shared" si="287"/>
        <v>3</v>
      </c>
      <c r="QP5" s="74">
        <f t="shared" si="287"/>
        <v>3</v>
      </c>
      <c r="QQ5" s="74">
        <f t="shared" si="287"/>
        <v>3</v>
      </c>
      <c r="QR5" s="74">
        <f t="shared" si="287"/>
        <v>3</v>
      </c>
      <c r="QS5" s="74">
        <f t="shared" si="287"/>
        <v>3</v>
      </c>
      <c r="QT5" s="74">
        <f t="shared" si="287"/>
        <v>4</v>
      </c>
    </row>
    <row r="6" spans="2:468">
      <c r="B6" s="231"/>
      <c r="C6" s="231"/>
      <c r="D6" s="230"/>
      <c r="E6" s="232"/>
      <c r="F6" s="123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 t="str">
        <f>CONCATENATE(T7," ",$C$2)</f>
        <v>Januar 2016</v>
      </c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 t="str">
        <f>CONCATENATE(AY7," ",$C$2)</f>
        <v>Februar 2016</v>
      </c>
      <c r="AZ6" s="124"/>
      <c r="BA6" s="124"/>
      <c r="BB6" s="124"/>
      <c r="BC6" s="124"/>
      <c r="BD6" s="124"/>
      <c r="BE6" s="124"/>
      <c r="BF6" s="124"/>
      <c r="BG6" s="124"/>
      <c r="BH6" s="124"/>
      <c r="BI6" s="124"/>
      <c r="BJ6" s="124"/>
      <c r="BK6" s="124"/>
      <c r="BL6" s="124"/>
      <c r="BM6" s="124"/>
      <c r="BN6" s="124"/>
      <c r="BO6" s="124"/>
      <c r="BP6" s="124"/>
      <c r="BQ6" s="124"/>
      <c r="BR6" s="124"/>
      <c r="BS6" s="124"/>
      <c r="BT6" s="124"/>
      <c r="BU6" s="124"/>
      <c r="BV6" s="124"/>
      <c r="BW6" s="124"/>
      <c r="BX6" s="124"/>
      <c r="BY6" s="124"/>
      <c r="BZ6" s="124"/>
      <c r="CA6" s="124" t="str">
        <f>CONCATENATE(CA7," ",$C$2)</f>
        <v>März 2016</v>
      </c>
      <c r="CB6" s="124"/>
      <c r="CC6" s="124"/>
      <c r="CD6" s="124"/>
      <c r="CE6" s="124"/>
      <c r="CF6" s="124"/>
      <c r="CG6" s="124"/>
      <c r="CH6" s="124"/>
      <c r="CI6" s="124"/>
      <c r="CJ6" s="124"/>
      <c r="CK6" s="124"/>
      <c r="CL6" s="124"/>
      <c r="CM6" s="124"/>
      <c r="CN6" s="124"/>
      <c r="CO6" s="124"/>
      <c r="CP6" s="124"/>
      <c r="CQ6" s="124"/>
      <c r="CR6" s="124"/>
      <c r="CS6" s="124"/>
      <c r="CT6" s="124"/>
      <c r="CU6" s="124"/>
      <c r="CV6" s="124"/>
      <c r="CW6" s="124"/>
      <c r="CX6" s="124"/>
      <c r="CY6" s="124"/>
      <c r="CZ6" s="124"/>
      <c r="DA6" s="124"/>
      <c r="DB6" s="124"/>
      <c r="DC6" s="124"/>
      <c r="DD6" s="124"/>
      <c r="DE6" s="124" t="str">
        <f>CONCATENATE(DE7," ",$C$2)</f>
        <v>April 2016</v>
      </c>
      <c r="DF6" s="124"/>
      <c r="DG6" s="124"/>
      <c r="DH6" s="124"/>
      <c r="DI6" s="124"/>
      <c r="DJ6" s="124"/>
      <c r="DK6" s="124"/>
      <c r="DL6" s="124"/>
      <c r="DM6" s="124"/>
      <c r="DN6" s="124"/>
      <c r="DO6" s="124"/>
      <c r="DP6" s="124"/>
      <c r="DQ6" s="124"/>
      <c r="DR6" s="124"/>
      <c r="DS6" s="124"/>
      <c r="DT6" s="124"/>
      <c r="DU6" s="124"/>
      <c r="DV6" s="124"/>
      <c r="DW6" s="124"/>
      <c r="DX6" s="124"/>
      <c r="DY6" s="124"/>
      <c r="DZ6" s="124"/>
      <c r="EA6" s="124"/>
      <c r="EB6" s="124"/>
      <c r="EC6" s="124"/>
      <c r="ED6" s="124"/>
      <c r="EE6" s="124"/>
      <c r="EF6" s="124"/>
      <c r="EG6" s="124"/>
      <c r="EH6" s="124"/>
      <c r="EI6" s="124"/>
      <c r="EJ6" s="124" t="str">
        <f>CONCATENATE(EJ7," ",$C$2)</f>
        <v>Mai 2016</v>
      </c>
      <c r="EK6" s="124"/>
      <c r="EL6" s="124"/>
      <c r="EM6" s="124"/>
      <c r="EN6" s="124"/>
      <c r="EO6" s="124"/>
      <c r="EP6" s="124"/>
      <c r="EQ6" s="124"/>
      <c r="ER6" s="124"/>
      <c r="ES6" s="124"/>
      <c r="ET6" s="124"/>
      <c r="EU6" s="124"/>
      <c r="EV6" s="124"/>
      <c r="EW6" s="124"/>
      <c r="EX6" s="124"/>
      <c r="EY6" s="124"/>
      <c r="EZ6" s="124"/>
      <c r="FA6" s="124"/>
      <c r="FB6" s="124"/>
      <c r="FC6" s="124"/>
      <c r="FD6" s="124"/>
      <c r="FE6" s="124"/>
      <c r="FF6" s="124"/>
      <c r="FG6" s="124"/>
      <c r="FH6" s="124"/>
      <c r="FI6" s="124"/>
      <c r="FJ6" s="124"/>
      <c r="FK6" s="124"/>
      <c r="FL6" s="124"/>
      <c r="FM6" s="124"/>
      <c r="FN6" s="124"/>
      <c r="FO6" s="124" t="str">
        <f>CONCATENATE(FO7," ",$C$2)</f>
        <v>Juni 2016</v>
      </c>
      <c r="FP6" s="124"/>
      <c r="FQ6" s="124"/>
      <c r="FR6" s="124"/>
      <c r="FS6" s="124"/>
      <c r="FT6" s="124"/>
      <c r="FU6" s="124"/>
      <c r="FV6" s="124"/>
      <c r="FW6" s="124"/>
      <c r="FX6" s="124"/>
      <c r="FY6" s="124"/>
      <c r="FZ6" s="124"/>
      <c r="GA6" s="124"/>
      <c r="GB6" s="124"/>
      <c r="GC6" s="124"/>
      <c r="GD6" s="124"/>
      <c r="GE6" s="124"/>
      <c r="GF6" s="124"/>
      <c r="GG6" s="124"/>
      <c r="GH6" s="124"/>
      <c r="GI6" s="124"/>
      <c r="GJ6" s="124"/>
      <c r="GK6" s="124"/>
      <c r="GL6" s="124"/>
      <c r="GM6" s="124"/>
      <c r="GN6" s="124"/>
      <c r="GO6" s="124"/>
      <c r="GP6" s="124"/>
      <c r="GQ6" s="124"/>
      <c r="GR6" s="124"/>
      <c r="GS6" s="124" t="str">
        <f>CONCATENATE(GS7," ",$C$2)</f>
        <v>Juli 2016</v>
      </c>
      <c r="GT6" s="124"/>
      <c r="GU6" s="124"/>
      <c r="GV6" s="124"/>
      <c r="GW6" s="124"/>
      <c r="GX6" s="124"/>
      <c r="GY6" s="124"/>
      <c r="GZ6" s="124"/>
      <c r="HA6" s="124"/>
      <c r="HB6" s="124"/>
      <c r="HC6" s="124"/>
      <c r="HD6" s="124"/>
      <c r="HE6" s="124"/>
      <c r="HF6" s="124"/>
      <c r="HG6" s="124"/>
      <c r="HH6" s="124"/>
      <c r="HI6" s="124"/>
      <c r="HJ6" s="124"/>
      <c r="HK6" s="124"/>
      <c r="HL6" s="124"/>
      <c r="HM6" s="124"/>
      <c r="HN6" s="124"/>
      <c r="HO6" s="124"/>
      <c r="HP6" s="124"/>
      <c r="HQ6" s="124"/>
      <c r="HR6" s="124"/>
      <c r="HS6" s="124"/>
      <c r="HT6" s="124"/>
      <c r="HU6" s="124"/>
      <c r="HV6" s="124"/>
      <c r="HW6" s="124"/>
      <c r="HX6" s="124" t="str">
        <f>CONCATENATE(HX7," ",$C$2)</f>
        <v>August 2016</v>
      </c>
      <c r="HY6" s="124"/>
      <c r="HZ6" s="124"/>
      <c r="IA6" s="124"/>
      <c r="IB6" s="124"/>
      <c r="IC6" s="124"/>
      <c r="ID6" s="124"/>
      <c r="IE6" s="124"/>
      <c r="IF6" s="124"/>
      <c r="IG6" s="124"/>
      <c r="IH6" s="124"/>
      <c r="II6" s="124"/>
      <c r="IJ6" s="124"/>
      <c r="IK6" s="124"/>
      <c r="IL6" s="124"/>
      <c r="IM6" s="124"/>
      <c r="IN6" s="124"/>
      <c r="IO6" s="124"/>
      <c r="IP6" s="124"/>
      <c r="IQ6" s="124"/>
      <c r="IR6" s="124"/>
      <c r="IS6" s="124"/>
      <c r="IT6" s="124"/>
      <c r="IU6" s="124"/>
      <c r="IV6" s="124"/>
      <c r="IW6" s="124"/>
      <c r="IX6" s="124"/>
      <c r="IY6" s="124"/>
      <c r="IZ6" s="222"/>
      <c r="JA6" s="222"/>
      <c r="JB6" s="222"/>
      <c r="JC6" s="124" t="str">
        <f>CONCATENATE(JC7," ",$C$2)</f>
        <v>September 2016</v>
      </c>
      <c r="JD6" s="222"/>
      <c r="JE6" s="222"/>
      <c r="JF6" s="222"/>
      <c r="JG6" s="222"/>
      <c r="JH6" s="222"/>
      <c r="JI6" s="124"/>
      <c r="JJ6" s="124"/>
      <c r="JK6" s="124"/>
      <c r="JL6" s="124"/>
      <c r="JM6" s="124"/>
      <c r="JN6" s="124"/>
      <c r="JO6" s="124"/>
      <c r="JP6" s="124"/>
      <c r="JQ6" s="124"/>
      <c r="JR6" s="124"/>
      <c r="JS6" s="124"/>
      <c r="JT6" s="124"/>
      <c r="JU6" s="124"/>
      <c r="JV6" s="124"/>
      <c r="JW6" s="124"/>
      <c r="JX6" s="124"/>
      <c r="JY6" s="124"/>
      <c r="JZ6" s="124"/>
      <c r="KA6" s="124"/>
      <c r="KB6" s="124"/>
      <c r="KC6" s="124"/>
      <c r="KD6" s="124"/>
      <c r="KE6" s="124"/>
      <c r="KF6" s="124"/>
      <c r="KG6" s="124" t="str">
        <f>CONCATENATE(KG7," ",$C$2)</f>
        <v>Oktober 2016</v>
      </c>
      <c r="KH6" s="124"/>
      <c r="KI6" s="124"/>
      <c r="KJ6" s="124"/>
      <c r="KK6" s="124"/>
      <c r="KL6" s="124"/>
      <c r="KM6" s="124"/>
      <c r="KN6" s="124"/>
      <c r="KO6" s="124"/>
      <c r="KP6" s="124"/>
      <c r="KQ6" s="124"/>
      <c r="KR6" s="124"/>
      <c r="KS6" s="124"/>
      <c r="KT6" s="124"/>
      <c r="KU6" s="124"/>
      <c r="KV6" s="124"/>
      <c r="KW6" s="124"/>
      <c r="KX6" s="124"/>
      <c r="KY6" s="124"/>
      <c r="KZ6" s="124"/>
      <c r="LA6" s="124"/>
      <c r="LB6" s="124"/>
      <c r="LC6" s="124"/>
      <c r="LD6" s="124"/>
      <c r="LE6" s="124"/>
      <c r="LF6" s="124"/>
      <c r="LG6" s="124"/>
      <c r="LH6" s="124"/>
      <c r="LI6" s="124"/>
      <c r="LJ6" s="124"/>
      <c r="LK6" s="124"/>
      <c r="LL6" s="124" t="str">
        <f>CONCATENATE(LL7," ",$C$2)</f>
        <v>November 2016</v>
      </c>
      <c r="LM6" s="124"/>
      <c r="LN6" s="124"/>
      <c r="LO6" s="124"/>
      <c r="LP6" s="124"/>
      <c r="LQ6" s="124"/>
      <c r="LR6" s="124"/>
      <c r="LS6" s="124"/>
      <c r="LT6" s="124"/>
      <c r="LU6" s="124"/>
      <c r="LV6" s="124"/>
      <c r="LW6" s="124"/>
      <c r="LX6" s="124"/>
      <c r="LY6" s="124"/>
      <c r="LZ6" s="124"/>
      <c r="MA6" s="124"/>
      <c r="MB6" s="124"/>
      <c r="MC6" s="124"/>
      <c r="MD6" s="124"/>
      <c r="ME6" s="124"/>
      <c r="MF6" s="124"/>
      <c r="MG6" s="124"/>
      <c r="MH6" s="124"/>
      <c r="MI6" s="124"/>
      <c r="MJ6" s="124"/>
      <c r="MK6" s="124"/>
      <c r="ML6" s="124"/>
      <c r="MM6" s="124"/>
      <c r="MN6" s="124"/>
      <c r="MO6" s="124"/>
      <c r="MP6" s="124" t="str">
        <f>CONCATENATE(MP7," ",$C$2)</f>
        <v>Dezember 2016</v>
      </c>
      <c r="MQ6" s="124"/>
      <c r="MR6" s="124"/>
      <c r="MS6" s="124"/>
      <c r="MT6" s="124"/>
      <c r="MU6" s="124"/>
      <c r="MV6" s="124"/>
      <c r="MW6" s="124"/>
      <c r="MX6" s="124"/>
      <c r="MY6" s="124"/>
      <c r="MZ6" s="124"/>
      <c r="NA6" s="124"/>
      <c r="NB6" s="124"/>
      <c r="NC6" s="124"/>
      <c r="ND6" s="124"/>
      <c r="NE6" s="124"/>
      <c r="NF6" s="124"/>
      <c r="NG6" s="124"/>
      <c r="NH6" s="124"/>
      <c r="NI6" s="124"/>
      <c r="NJ6" s="124"/>
      <c r="NK6" s="124"/>
      <c r="NL6" s="124"/>
      <c r="NM6" s="124"/>
      <c r="NN6" s="124"/>
      <c r="NO6" s="124"/>
      <c r="NP6" s="124"/>
      <c r="NQ6" s="124"/>
      <c r="NR6" s="124"/>
      <c r="NS6" s="124"/>
      <c r="NT6" s="124"/>
      <c r="NU6" s="124" t="str">
        <f>CONCATENATE(NU7," ",$C$2+1)</f>
        <v>Januar 2017</v>
      </c>
      <c r="NV6" s="124"/>
      <c r="NW6" s="124"/>
      <c r="NX6" s="124"/>
      <c r="NY6" s="124"/>
      <c r="NZ6" s="124"/>
      <c r="OA6" s="124"/>
      <c r="OB6" s="124"/>
      <c r="OC6" s="124"/>
      <c r="OD6" s="124"/>
      <c r="OE6" s="124"/>
      <c r="OF6" s="124"/>
      <c r="OG6" s="124"/>
      <c r="OH6" s="124"/>
      <c r="OI6" s="124"/>
      <c r="OJ6" s="124"/>
      <c r="OK6" s="124"/>
      <c r="OL6" s="124"/>
      <c r="OM6" s="124"/>
      <c r="ON6" s="124"/>
      <c r="OO6" s="124"/>
      <c r="OP6" s="124"/>
      <c r="OQ6" s="124"/>
      <c r="OR6" s="124"/>
      <c r="OS6" s="124"/>
      <c r="OT6" s="124"/>
      <c r="OU6" s="124"/>
      <c r="OV6" s="124"/>
      <c r="OW6" s="124"/>
      <c r="OX6" s="124"/>
      <c r="OY6" s="124" t="str">
        <f>CONCATENATE(OY7," ",$C$2+1)</f>
        <v>Februar 2017</v>
      </c>
      <c r="OZ6" s="124"/>
      <c r="PA6" s="124"/>
      <c r="PB6" s="124"/>
      <c r="PC6" s="124"/>
      <c r="PD6" s="124"/>
      <c r="PE6" s="124"/>
      <c r="PF6" s="124"/>
      <c r="PG6" s="124"/>
      <c r="PH6" s="124"/>
      <c r="PI6" s="124"/>
      <c r="PJ6" s="124"/>
      <c r="PK6" s="124"/>
      <c r="PL6" s="124"/>
      <c r="PM6" s="124"/>
      <c r="PN6" s="124"/>
      <c r="PO6" s="124"/>
      <c r="PP6" s="124"/>
      <c r="PQ6" s="124"/>
      <c r="PR6" s="124"/>
      <c r="PS6" s="124"/>
      <c r="PT6" s="124"/>
      <c r="PU6" s="124"/>
      <c r="PV6" s="124"/>
      <c r="PW6" s="124"/>
      <c r="PX6" s="124"/>
      <c r="PY6" s="124"/>
      <c r="PZ6" s="124"/>
      <c r="QA6" s="124"/>
      <c r="QB6" s="124"/>
      <c r="QC6" s="124" t="str">
        <f>CONCATENATE(QC7," ",$C$2+1)</f>
        <v>März 2017</v>
      </c>
      <c r="QD6" s="124"/>
      <c r="QE6" s="124"/>
      <c r="QF6" s="124"/>
      <c r="QG6" s="124"/>
      <c r="QH6" s="124"/>
      <c r="QI6" s="124"/>
      <c r="QJ6" s="124"/>
      <c r="QK6" s="124"/>
      <c r="QL6" s="124"/>
      <c r="QM6" s="124"/>
      <c r="QN6" s="124"/>
      <c r="QO6" s="124"/>
      <c r="QP6" s="124"/>
      <c r="QQ6" s="124"/>
      <c r="QR6" s="124"/>
      <c r="QS6" s="124"/>
      <c r="QT6" s="124"/>
    </row>
    <row r="7" spans="2:468" ht="45" hidden="1" customHeight="1">
      <c r="B7" s="56"/>
      <c r="C7" s="56"/>
      <c r="D7" s="64"/>
      <c r="E7" s="121"/>
      <c r="F7" s="125" t="str">
        <f t="shared" ref="F7:BQ7" si="288">IF(F5=1,"Januar",IF(F5=2,"Februar",IF(F5=3,"März",IF(F5=4,"April",IF(F5=5,"Mai",IF(F5=6,"Juni",IF(F5=7,"Juli",IF(F5=8,"August",IF(F5=9,"September",IF(F5=10,"Oktober",IF(F5=11,"November","Dezember")))))))))))</f>
        <v>Januar</v>
      </c>
      <c r="G7" s="125" t="str">
        <f t="shared" si="288"/>
        <v>Januar</v>
      </c>
      <c r="H7" s="125" t="str">
        <f t="shared" si="288"/>
        <v>Januar</v>
      </c>
      <c r="I7" s="125" t="str">
        <f t="shared" si="288"/>
        <v>Januar</v>
      </c>
      <c r="J7" s="125" t="str">
        <f t="shared" si="288"/>
        <v>Januar</v>
      </c>
      <c r="K7" s="125" t="str">
        <f t="shared" si="288"/>
        <v>Januar</v>
      </c>
      <c r="L7" s="125" t="str">
        <f t="shared" si="288"/>
        <v>Januar</v>
      </c>
      <c r="M7" s="125" t="str">
        <f t="shared" si="288"/>
        <v>Januar</v>
      </c>
      <c r="N7" s="125" t="str">
        <f t="shared" si="288"/>
        <v>Januar</v>
      </c>
      <c r="O7" s="125" t="str">
        <f t="shared" si="288"/>
        <v>Januar</v>
      </c>
      <c r="P7" s="125" t="str">
        <f t="shared" si="288"/>
        <v>Januar</v>
      </c>
      <c r="Q7" s="125" t="str">
        <f t="shared" si="288"/>
        <v>Januar</v>
      </c>
      <c r="R7" s="125" t="str">
        <f t="shared" si="288"/>
        <v>Januar</v>
      </c>
      <c r="S7" s="125" t="str">
        <f t="shared" si="288"/>
        <v>Januar</v>
      </c>
      <c r="T7" s="125" t="str">
        <f t="shared" si="288"/>
        <v>Januar</v>
      </c>
      <c r="U7" s="125" t="str">
        <f t="shared" si="288"/>
        <v>Januar</v>
      </c>
      <c r="V7" s="125" t="str">
        <f t="shared" si="288"/>
        <v>Januar</v>
      </c>
      <c r="W7" s="125" t="str">
        <f t="shared" si="288"/>
        <v>Januar</v>
      </c>
      <c r="X7" s="125" t="str">
        <f t="shared" si="288"/>
        <v>Januar</v>
      </c>
      <c r="Y7" s="125" t="str">
        <f t="shared" si="288"/>
        <v>Januar</v>
      </c>
      <c r="Z7" s="125" t="str">
        <f t="shared" si="288"/>
        <v>Januar</v>
      </c>
      <c r="AA7" s="125" t="str">
        <f t="shared" si="288"/>
        <v>Januar</v>
      </c>
      <c r="AB7" s="125" t="str">
        <f t="shared" si="288"/>
        <v>Januar</v>
      </c>
      <c r="AC7" s="125" t="str">
        <f t="shared" si="288"/>
        <v>Januar</v>
      </c>
      <c r="AD7" s="125" t="str">
        <f t="shared" si="288"/>
        <v>Januar</v>
      </c>
      <c r="AE7" s="125" t="str">
        <f t="shared" si="288"/>
        <v>Januar</v>
      </c>
      <c r="AF7" s="125" t="str">
        <f t="shared" si="288"/>
        <v>Januar</v>
      </c>
      <c r="AG7" s="125" t="str">
        <f t="shared" si="288"/>
        <v>Januar</v>
      </c>
      <c r="AH7" s="125" t="str">
        <f t="shared" si="288"/>
        <v>Januar</v>
      </c>
      <c r="AI7" s="125" t="str">
        <f t="shared" si="288"/>
        <v>Januar</v>
      </c>
      <c r="AJ7" s="125" t="str">
        <f t="shared" si="288"/>
        <v>Januar</v>
      </c>
      <c r="AK7" s="125" t="str">
        <f t="shared" si="288"/>
        <v>Februar</v>
      </c>
      <c r="AL7" s="125" t="str">
        <f t="shared" si="288"/>
        <v>Februar</v>
      </c>
      <c r="AM7" s="125" t="str">
        <f t="shared" si="288"/>
        <v>Februar</v>
      </c>
      <c r="AN7" s="125" t="str">
        <f t="shared" si="288"/>
        <v>Februar</v>
      </c>
      <c r="AO7" s="125" t="str">
        <f t="shared" si="288"/>
        <v>Februar</v>
      </c>
      <c r="AP7" s="125" t="str">
        <f t="shared" si="288"/>
        <v>Februar</v>
      </c>
      <c r="AQ7" s="125" t="str">
        <f t="shared" si="288"/>
        <v>Februar</v>
      </c>
      <c r="AR7" s="125" t="str">
        <f t="shared" si="288"/>
        <v>Februar</v>
      </c>
      <c r="AS7" s="125" t="str">
        <f t="shared" si="288"/>
        <v>Februar</v>
      </c>
      <c r="AT7" s="125" t="str">
        <f t="shared" si="288"/>
        <v>Februar</v>
      </c>
      <c r="AU7" s="125" t="str">
        <f t="shared" si="288"/>
        <v>Februar</v>
      </c>
      <c r="AV7" s="125" t="str">
        <f t="shared" si="288"/>
        <v>Februar</v>
      </c>
      <c r="AW7" s="125" t="str">
        <f t="shared" si="288"/>
        <v>Februar</v>
      </c>
      <c r="AX7" s="125" t="str">
        <f t="shared" si="288"/>
        <v>Februar</v>
      </c>
      <c r="AY7" s="125" t="str">
        <f t="shared" si="288"/>
        <v>Februar</v>
      </c>
      <c r="AZ7" s="125" t="str">
        <f t="shared" si="288"/>
        <v>Februar</v>
      </c>
      <c r="BA7" s="125" t="str">
        <f t="shared" si="288"/>
        <v>Februar</v>
      </c>
      <c r="BB7" s="125" t="str">
        <f t="shared" si="288"/>
        <v>Februar</v>
      </c>
      <c r="BC7" s="125" t="str">
        <f t="shared" si="288"/>
        <v>Februar</v>
      </c>
      <c r="BD7" s="125" t="str">
        <f t="shared" si="288"/>
        <v>Februar</v>
      </c>
      <c r="BE7" s="125" t="str">
        <f t="shared" si="288"/>
        <v>Februar</v>
      </c>
      <c r="BF7" s="125" t="str">
        <f t="shared" si="288"/>
        <v>Februar</v>
      </c>
      <c r="BG7" s="125" t="str">
        <f t="shared" si="288"/>
        <v>Februar</v>
      </c>
      <c r="BH7" s="125" t="str">
        <f t="shared" si="288"/>
        <v>Februar</v>
      </c>
      <c r="BI7" s="125" t="str">
        <f t="shared" si="288"/>
        <v>Februar</v>
      </c>
      <c r="BJ7" s="125" t="str">
        <f t="shared" si="288"/>
        <v>Februar</v>
      </c>
      <c r="BK7" s="125" t="str">
        <f t="shared" si="288"/>
        <v>Februar</v>
      </c>
      <c r="BL7" s="125" t="str">
        <f t="shared" si="288"/>
        <v>Februar</v>
      </c>
      <c r="BM7" s="125" t="str">
        <f t="shared" si="288"/>
        <v>Februar</v>
      </c>
      <c r="BN7" s="125" t="str">
        <f t="shared" si="288"/>
        <v>März</v>
      </c>
      <c r="BO7" s="125" t="str">
        <f t="shared" si="288"/>
        <v>März</v>
      </c>
      <c r="BP7" s="125" t="str">
        <f t="shared" si="288"/>
        <v>März</v>
      </c>
      <c r="BQ7" s="125" t="str">
        <f t="shared" si="288"/>
        <v>März</v>
      </c>
      <c r="BR7" s="125" t="str">
        <f t="shared" ref="BR7:EC7" si="289">IF(BR5=1,"Januar",IF(BR5=2,"Februar",IF(BR5=3,"März",IF(BR5=4,"April",IF(BR5=5,"Mai",IF(BR5=6,"Juni",IF(BR5=7,"Juli",IF(BR5=8,"August",IF(BR5=9,"September",IF(BR5=10,"Oktober",IF(BR5=11,"November","Dezember")))))))))))</f>
        <v>März</v>
      </c>
      <c r="BS7" s="125" t="str">
        <f t="shared" si="289"/>
        <v>März</v>
      </c>
      <c r="BT7" s="125" t="str">
        <f t="shared" si="289"/>
        <v>März</v>
      </c>
      <c r="BU7" s="125" t="str">
        <f t="shared" si="289"/>
        <v>März</v>
      </c>
      <c r="BV7" s="125" t="str">
        <f t="shared" si="289"/>
        <v>März</v>
      </c>
      <c r="BW7" s="125" t="str">
        <f t="shared" si="289"/>
        <v>März</v>
      </c>
      <c r="BX7" s="125" t="str">
        <f t="shared" si="289"/>
        <v>März</v>
      </c>
      <c r="BY7" s="125" t="str">
        <f t="shared" si="289"/>
        <v>März</v>
      </c>
      <c r="BZ7" s="125" t="str">
        <f t="shared" si="289"/>
        <v>März</v>
      </c>
      <c r="CA7" s="125" t="str">
        <f t="shared" si="289"/>
        <v>März</v>
      </c>
      <c r="CB7" s="125" t="str">
        <f t="shared" si="289"/>
        <v>März</v>
      </c>
      <c r="CC7" s="125" t="str">
        <f t="shared" si="289"/>
        <v>März</v>
      </c>
      <c r="CD7" s="125" t="str">
        <f t="shared" si="289"/>
        <v>März</v>
      </c>
      <c r="CE7" s="125" t="str">
        <f t="shared" si="289"/>
        <v>März</v>
      </c>
      <c r="CF7" s="125" t="str">
        <f t="shared" si="289"/>
        <v>März</v>
      </c>
      <c r="CG7" s="125" t="str">
        <f t="shared" si="289"/>
        <v>März</v>
      </c>
      <c r="CH7" s="125" t="str">
        <f t="shared" si="289"/>
        <v>März</v>
      </c>
      <c r="CI7" s="125" t="str">
        <f t="shared" si="289"/>
        <v>März</v>
      </c>
      <c r="CJ7" s="125" t="str">
        <f t="shared" si="289"/>
        <v>März</v>
      </c>
      <c r="CK7" s="125" t="str">
        <f t="shared" si="289"/>
        <v>März</v>
      </c>
      <c r="CL7" s="125" t="str">
        <f t="shared" si="289"/>
        <v>März</v>
      </c>
      <c r="CM7" s="125" t="str">
        <f t="shared" si="289"/>
        <v>März</v>
      </c>
      <c r="CN7" s="125" t="str">
        <f t="shared" si="289"/>
        <v>März</v>
      </c>
      <c r="CO7" s="125" t="str">
        <f t="shared" si="289"/>
        <v>März</v>
      </c>
      <c r="CP7" s="125" t="str">
        <f t="shared" si="289"/>
        <v>März</v>
      </c>
      <c r="CQ7" s="125" t="str">
        <f t="shared" si="289"/>
        <v>März</v>
      </c>
      <c r="CR7" s="125" t="str">
        <f t="shared" si="289"/>
        <v>März</v>
      </c>
      <c r="CS7" s="125" t="str">
        <f t="shared" si="289"/>
        <v>April</v>
      </c>
      <c r="CT7" s="125" t="str">
        <f t="shared" si="289"/>
        <v>April</v>
      </c>
      <c r="CU7" s="125" t="str">
        <f t="shared" si="289"/>
        <v>April</v>
      </c>
      <c r="CV7" s="125" t="str">
        <f t="shared" si="289"/>
        <v>April</v>
      </c>
      <c r="CW7" s="125" t="str">
        <f t="shared" si="289"/>
        <v>April</v>
      </c>
      <c r="CX7" s="125" t="str">
        <f t="shared" si="289"/>
        <v>April</v>
      </c>
      <c r="CY7" s="125" t="str">
        <f t="shared" si="289"/>
        <v>April</v>
      </c>
      <c r="CZ7" s="125" t="str">
        <f t="shared" si="289"/>
        <v>April</v>
      </c>
      <c r="DA7" s="125" t="str">
        <f t="shared" si="289"/>
        <v>April</v>
      </c>
      <c r="DB7" s="125" t="str">
        <f t="shared" si="289"/>
        <v>April</v>
      </c>
      <c r="DC7" s="125" t="str">
        <f t="shared" si="289"/>
        <v>April</v>
      </c>
      <c r="DD7" s="125" t="str">
        <f t="shared" si="289"/>
        <v>April</v>
      </c>
      <c r="DE7" s="125" t="str">
        <f t="shared" si="289"/>
        <v>April</v>
      </c>
      <c r="DF7" s="125" t="str">
        <f t="shared" si="289"/>
        <v>April</v>
      </c>
      <c r="DG7" s="125" t="str">
        <f t="shared" si="289"/>
        <v>April</v>
      </c>
      <c r="DH7" s="125" t="str">
        <f t="shared" si="289"/>
        <v>April</v>
      </c>
      <c r="DI7" s="125" t="str">
        <f t="shared" si="289"/>
        <v>April</v>
      </c>
      <c r="DJ7" s="125" t="str">
        <f t="shared" si="289"/>
        <v>April</v>
      </c>
      <c r="DK7" s="125" t="str">
        <f t="shared" si="289"/>
        <v>April</v>
      </c>
      <c r="DL7" s="125" t="str">
        <f t="shared" si="289"/>
        <v>April</v>
      </c>
      <c r="DM7" s="125" t="str">
        <f t="shared" si="289"/>
        <v>April</v>
      </c>
      <c r="DN7" s="125" t="str">
        <f t="shared" si="289"/>
        <v>April</v>
      </c>
      <c r="DO7" s="125" t="str">
        <f t="shared" si="289"/>
        <v>April</v>
      </c>
      <c r="DP7" s="125" t="str">
        <f t="shared" si="289"/>
        <v>April</v>
      </c>
      <c r="DQ7" s="125" t="str">
        <f t="shared" si="289"/>
        <v>April</v>
      </c>
      <c r="DR7" s="125" t="str">
        <f t="shared" si="289"/>
        <v>April</v>
      </c>
      <c r="DS7" s="125" t="str">
        <f t="shared" si="289"/>
        <v>April</v>
      </c>
      <c r="DT7" s="125" t="str">
        <f t="shared" si="289"/>
        <v>April</v>
      </c>
      <c r="DU7" s="125" t="str">
        <f t="shared" si="289"/>
        <v>April</v>
      </c>
      <c r="DV7" s="125" t="str">
        <f t="shared" si="289"/>
        <v>April</v>
      </c>
      <c r="DW7" s="125" t="str">
        <f t="shared" si="289"/>
        <v>Mai</v>
      </c>
      <c r="DX7" s="125" t="str">
        <f t="shared" si="289"/>
        <v>Mai</v>
      </c>
      <c r="DY7" s="125" t="str">
        <f t="shared" si="289"/>
        <v>Mai</v>
      </c>
      <c r="DZ7" s="125" t="str">
        <f t="shared" si="289"/>
        <v>Mai</v>
      </c>
      <c r="EA7" s="125" t="str">
        <f t="shared" si="289"/>
        <v>Mai</v>
      </c>
      <c r="EB7" s="125" t="str">
        <f t="shared" si="289"/>
        <v>Mai</v>
      </c>
      <c r="EC7" s="125" t="str">
        <f t="shared" si="289"/>
        <v>Mai</v>
      </c>
      <c r="ED7" s="125" t="str">
        <f t="shared" ref="ED7:GO7" si="290">IF(ED5=1,"Januar",IF(ED5=2,"Februar",IF(ED5=3,"März",IF(ED5=4,"April",IF(ED5=5,"Mai",IF(ED5=6,"Juni",IF(ED5=7,"Juli",IF(ED5=8,"August",IF(ED5=9,"September",IF(ED5=10,"Oktober",IF(ED5=11,"November","Dezember")))))))))))</f>
        <v>Mai</v>
      </c>
      <c r="EE7" s="125" t="str">
        <f t="shared" si="290"/>
        <v>Mai</v>
      </c>
      <c r="EF7" s="125" t="str">
        <f t="shared" si="290"/>
        <v>Mai</v>
      </c>
      <c r="EG7" s="125" t="str">
        <f t="shared" si="290"/>
        <v>Mai</v>
      </c>
      <c r="EH7" s="125" t="str">
        <f t="shared" si="290"/>
        <v>Mai</v>
      </c>
      <c r="EI7" s="125" t="str">
        <f t="shared" si="290"/>
        <v>Mai</v>
      </c>
      <c r="EJ7" s="125" t="str">
        <f t="shared" si="290"/>
        <v>Mai</v>
      </c>
      <c r="EK7" s="125" t="str">
        <f t="shared" si="290"/>
        <v>Mai</v>
      </c>
      <c r="EL7" s="125" t="str">
        <f t="shared" si="290"/>
        <v>Mai</v>
      </c>
      <c r="EM7" s="125" t="str">
        <f t="shared" si="290"/>
        <v>Mai</v>
      </c>
      <c r="EN7" s="125" t="str">
        <f t="shared" si="290"/>
        <v>Mai</v>
      </c>
      <c r="EO7" s="125" t="str">
        <f t="shared" si="290"/>
        <v>Mai</v>
      </c>
      <c r="EP7" s="125" t="str">
        <f t="shared" si="290"/>
        <v>Mai</v>
      </c>
      <c r="EQ7" s="125" t="str">
        <f t="shared" si="290"/>
        <v>Mai</v>
      </c>
      <c r="ER7" s="125" t="str">
        <f t="shared" si="290"/>
        <v>Mai</v>
      </c>
      <c r="ES7" s="125" t="str">
        <f t="shared" si="290"/>
        <v>Mai</v>
      </c>
      <c r="ET7" s="125" t="str">
        <f t="shared" si="290"/>
        <v>Mai</v>
      </c>
      <c r="EU7" s="125" t="str">
        <f t="shared" si="290"/>
        <v>Mai</v>
      </c>
      <c r="EV7" s="125" t="str">
        <f t="shared" si="290"/>
        <v>Mai</v>
      </c>
      <c r="EW7" s="125" t="str">
        <f t="shared" si="290"/>
        <v>Mai</v>
      </c>
      <c r="EX7" s="125" t="str">
        <f t="shared" si="290"/>
        <v>Mai</v>
      </c>
      <c r="EY7" s="125" t="str">
        <f t="shared" si="290"/>
        <v>Mai</v>
      </c>
      <c r="EZ7" s="125" t="str">
        <f t="shared" si="290"/>
        <v>Mai</v>
      </c>
      <c r="FA7" s="125" t="str">
        <f t="shared" si="290"/>
        <v>Mai</v>
      </c>
      <c r="FB7" s="125" t="str">
        <f t="shared" si="290"/>
        <v>Juni</v>
      </c>
      <c r="FC7" s="125" t="str">
        <f t="shared" si="290"/>
        <v>Juni</v>
      </c>
      <c r="FD7" s="125" t="str">
        <f t="shared" si="290"/>
        <v>Juni</v>
      </c>
      <c r="FE7" s="125" t="str">
        <f t="shared" si="290"/>
        <v>Juni</v>
      </c>
      <c r="FF7" s="125" t="str">
        <f t="shared" si="290"/>
        <v>Juni</v>
      </c>
      <c r="FG7" s="125" t="str">
        <f t="shared" si="290"/>
        <v>Juni</v>
      </c>
      <c r="FH7" s="125" t="str">
        <f t="shared" si="290"/>
        <v>Juni</v>
      </c>
      <c r="FI7" s="125" t="str">
        <f t="shared" si="290"/>
        <v>Juni</v>
      </c>
      <c r="FJ7" s="125" t="str">
        <f t="shared" si="290"/>
        <v>Juni</v>
      </c>
      <c r="FK7" s="125" t="str">
        <f t="shared" si="290"/>
        <v>Juni</v>
      </c>
      <c r="FL7" s="125" t="str">
        <f t="shared" si="290"/>
        <v>Juni</v>
      </c>
      <c r="FM7" s="125" t="str">
        <f t="shared" si="290"/>
        <v>Juni</v>
      </c>
      <c r="FN7" s="125" t="str">
        <f t="shared" si="290"/>
        <v>Juni</v>
      </c>
      <c r="FO7" s="125" t="str">
        <f t="shared" si="290"/>
        <v>Juni</v>
      </c>
      <c r="FP7" s="125" t="str">
        <f t="shared" si="290"/>
        <v>Juni</v>
      </c>
      <c r="FQ7" s="125" t="str">
        <f t="shared" si="290"/>
        <v>Juni</v>
      </c>
      <c r="FR7" s="125" t="str">
        <f t="shared" si="290"/>
        <v>Juni</v>
      </c>
      <c r="FS7" s="125" t="str">
        <f t="shared" si="290"/>
        <v>Juni</v>
      </c>
      <c r="FT7" s="125" t="str">
        <f t="shared" si="290"/>
        <v>Juni</v>
      </c>
      <c r="FU7" s="125" t="str">
        <f t="shared" si="290"/>
        <v>Juni</v>
      </c>
      <c r="FV7" s="125" t="str">
        <f t="shared" si="290"/>
        <v>Juni</v>
      </c>
      <c r="FW7" s="125" t="str">
        <f t="shared" si="290"/>
        <v>Juni</v>
      </c>
      <c r="FX7" s="125" t="str">
        <f t="shared" si="290"/>
        <v>Juni</v>
      </c>
      <c r="FY7" s="125" t="str">
        <f t="shared" si="290"/>
        <v>Juni</v>
      </c>
      <c r="FZ7" s="125" t="str">
        <f t="shared" si="290"/>
        <v>Juni</v>
      </c>
      <c r="GA7" s="125" t="str">
        <f t="shared" si="290"/>
        <v>Juni</v>
      </c>
      <c r="GB7" s="125" t="str">
        <f t="shared" si="290"/>
        <v>Juni</v>
      </c>
      <c r="GC7" s="125" t="str">
        <f t="shared" si="290"/>
        <v>Juni</v>
      </c>
      <c r="GD7" s="125" t="str">
        <f t="shared" si="290"/>
        <v>Juni</v>
      </c>
      <c r="GE7" s="125" t="str">
        <f t="shared" si="290"/>
        <v>Juni</v>
      </c>
      <c r="GF7" s="125" t="str">
        <f t="shared" si="290"/>
        <v>Juli</v>
      </c>
      <c r="GG7" s="125" t="str">
        <f t="shared" si="290"/>
        <v>Juli</v>
      </c>
      <c r="GH7" s="125" t="str">
        <f t="shared" si="290"/>
        <v>Juli</v>
      </c>
      <c r="GI7" s="125" t="str">
        <f t="shared" si="290"/>
        <v>Juli</v>
      </c>
      <c r="GJ7" s="125" t="str">
        <f t="shared" si="290"/>
        <v>Juli</v>
      </c>
      <c r="GK7" s="125" t="str">
        <f t="shared" si="290"/>
        <v>Juli</v>
      </c>
      <c r="GL7" s="125" t="str">
        <f t="shared" si="290"/>
        <v>Juli</v>
      </c>
      <c r="GM7" s="125" t="str">
        <f t="shared" si="290"/>
        <v>Juli</v>
      </c>
      <c r="GN7" s="125" t="str">
        <f t="shared" si="290"/>
        <v>Juli</v>
      </c>
      <c r="GO7" s="125" t="str">
        <f t="shared" si="290"/>
        <v>Juli</v>
      </c>
      <c r="GP7" s="125" t="str">
        <f t="shared" ref="GP7:JA7" si="291">IF(GP5=1,"Januar",IF(GP5=2,"Februar",IF(GP5=3,"März",IF(GP5=4,"April",IF(GP5=5,"Mai",IF(GP5=6,"Juni",IF(GP5=7,"Juli",IF(GP5=8,"August",IF(GP5=9,"September",IF(GP5=10,"Oktober",IF(GP5=11,"November","Dezember")))))))))))</f>
        <v>Juli</v>
      </c>
      <c r="GQ7" s="125" t="str">
        <f t="shared" si="291"/>
        <v>Juli</v>
      </c>
      <c r="GR7" s="125" t="str">
        <f t="shared" si="291"/>
        <v>Juli</v>
      </c>
      <c r="GS7" s="125" t="str">
        <f t="shared" si="291"/>
        <v>Juli</v>
      </c>
      <c r="GT7" s="125" t="str">
        <f t="shared" si="291"/>
        <v>Juli</v>
      </c>
      <c r="GU7" s="125" t="str">
        <f t="shared" si="291"/>
        <v>Juli</v>
      </c>
      <c r="GV7" s="125" t="str">
        <f t="shared" si="291"/>
        <v>Juli</v>
      </c>
      <c r="GW7" s="125" t="str">
        <f t="shared" si="291"/>
        <v>Juli</v>
      </c>
      <c r="GX7" s="125" t="str">
        <f t="shared" si="291"/>
        <v>Juli</v>
      </c>
      <c r="GY7" s="125" t="str">
        <f t="shared" si="291"/>
        <v>Juli</v>
      </c>
      <c r="GZ7" s="125" t="str">
        <f t="shared" si="291"/>
        <v>Juli</v>
      </c>
      <c r="HA7" s="125" t="str">
        <f t="shared" si="291"/>
        <v>Juli</v>
      </c>
      <c r="HB7" s="125" t="str">
        <f t="shared" si="291"/>
        <v>Juli</v>
      </c>
      <c r="HC7" s="125" t="str">
        <f t="shared" si="291"/>
        <v>Juli</v>
      </c>
      <c r="HD7" s="125" t="str">
        <f t="shared" si="291"/>
        <v>Juli</v>
      </c>
      <c r="HE7" s="125" t="str">
        <f t="shared" si="291"/>
        <v>Juli</v>
      </c>
      <c r="HF7" s="125" t="str">
        <f t="shared" si="291"/>
        <v>Juli</v>
      </c>
      <c r="HG7" s="125" t="str">
        <f t="shared" si="291"/>
        <v>Juli</v>
      </c>
      <c r="HH7" s="125" t="str">
        <f t="shared" si="291"/>
        <v>Juli</v>
      </c>
      <c r="HI7" s="125" t="str">
        <f t="shared" si="291"/>
        <v>Juli</v>
      </c>
      <c r="HJ7" s="125" t="str">
        <f t="shared" si="291"/>
        <v>Juli</v>
      </c>
      <c r="HK7" s="125" t="str">
        <f t="shared" si="291"/>
        <v>August</v>
      </c>
      <c r="HL7" s="125" t="str">
        <f t="shared" si="291"/>
        <v>August</v>
      </c>
      <c r="HM7" s="125" t="str">
        <f t="shared" si="291"/>
        <v>August</v>
      </c>
      <c r="HN7" s="125" t="str">
        <f t="shared" si="291"/>
        <v>August</v>
      </c>
      <c r="HO7" s="125" t="str">
        <f t="shared" si="291"/>
        <v>August</v>
      </c>
      <c r="HP7" s="125" t="str">
        <f t="shared" si="291"/>
        <v>August</v>
      </c>
      <c r="HQ7" s="125" t="str">
        <f t="shared" si="291"/>
        <v>August</v>
      </c>
      <c r="HR7" s="125" t="str">
        <f t="shared" si="291"/>
        <v>August</v>
      </c>
      <c r="HS7" s="125" t="str">
        <f t="shared" si="291"/>
        <v>August</v>
      </c>
      <c r="HT7" s="125" t="str">
        <f t="shared" si="291"/>
        <v>August</v>
      </c>
      <c r="HU7" s="125" t="str">
        <f t="shared" si="291"/>
        <v>August</v>
      </c>
      <c r="HV7" s="125" t="str">
        <f t="shared" si="291"/>
        <v>August</v>
      </c>
      <c r="HW7" s="125" t="str">
        <f t="shared" si="291"/>
        <v>August</v>
      </c>
      <c r="HX7" s="125" t="str">
        <f t="shared" si="291"/>
        <v>August</v>
      </c>
      <c r="HY7" s="125" t="str">
        <f t="shared" si="291"/>
        <v>August</v>
      </c>
      <c r="HZ7" s="125" t="str">
        <f t="shared" si="291"/>
        <v>August</v>
      </c>
      <c r="IA7" s="125" t="str">
        <f t="shared" si="291"/>
        <v>August</v>
      </c>
      <c r="IB7" s="125" t="str">
        <f t="shared" si="291"/>
        <v>August</v>
      </c>
      <c r="IC7" s="125" t="str">
        <f t="shared" si="291"/>
        <v>August</v>
      </c>
      <c r="ID7" s="125" t="str">
        <f t="shared" si="291"/>
        <v>August</v>
      </c>
      <c r="IE7" s="125" t="str">
        <f t="shared" si="291"/>
        <v>August</v>
      </c>
      <c r="IF7" s="125" t="str">
        <f t="shared" si="291"/>
        <v>August</v>
      </c>
      <c r="IG7" s="125" t="str">
        <f t="shared" si="291"/>
        <v>August</v>
      </c>
      <c r="IH7" s="125" t="str">
        <f t="shared" si="291"/>
        <v>August</v>
      </c>
      <c r="II7" s="125" t="str">
        <f t="shared" si="291"/>
        <v>August</v>
      </c>
      <c r="IJ7" s="125" t="str">
        <f t="shared" si="291"/>
        <v>August</v>
      </c>
      <c r="IK7" s="125" t="str">
        <f t="shared" si="291"/>
        <v>August</v>
      </c>
      <c r="IL7" s="125" t="str">
        <f t="shared" si="291"/>
        <v>August</v>
      </c>
      <c r="IM7" s="125" t="str">
        <f t="shared" si="291"/>
        <v>August</v>
      </c>
      <c r="IN7" s="125" t="str">
        <f t="shared" si="291"/>
        <v>August</v>
      </c>
      <c r="IO7" s="125" t="str">
        <f t="shared" si="291"/>
        <v>August</v>
      </c>
      <c r="IP7" s="125" t="str">
        <f t="shared" si="291"/>
        <v>September</v>
      </c>
      <c r="IQ7" s="125" t="str">
        <f t="shared" si="291"/>
        <v>September</v>
      </c>
      <c r="IR7" s="125" t="str">
        <f t="shared" si="291"/>
        <v>September</v>
      </c>
      <c r="IS7" s="125" t="str">
        <f t="shared" si="291"/>
        <v>September</v>
      </c>
      <c r="IT7" s="125" t="str">
        <f t="shared" si="291"/>
        <v>September</v>
      </c>
      <c r="IU7" s="125" t="str">
        <f t="shared" si="291"/>
        <v>September</v>
      </c>
      <c r="IV7" s="125" t="str">
        <f t="shared" si="291"/>
        <v>September</v>
      </c>
      <c r="IW7" s="125" t="str">
        <f t="shared" si="291"/>
        <v>September</v>
      </c>
      <c r="IX7" s="125" t="str">
        <f t="shared" si="291"/>
        <v>September</v>
      </c>
      <c r="IY7" s="125" t="str">
        <f t="shared" si="291"/>
        <v>September</v>
      </c>
      <c r="IZ7" s="125" t="str">
        <f t="shared" si="291"/>
        <v>September</v>
      </c>
      <c r="JA7" s="125" t="str">
        <f t="shared" si="291"/>
        <v>September</v>
      </c>
      <c r="JB7" s="125" t="str">
        <f t="shared" ref="JB7:LM7" si="292">IF(JB5=1,"Januar",IF(JB5=2,"Februar",IF(JB5=3,"März",IF(JB5=4,"April",IF(JB5=5,"Mai",IF(JB5=6,"Juni",IF(JB5=7,"Juli",IF(JB5=8,"August",IF(JB5=9,"September",IF(JB5=10,"Oktober",IF(JB5=11,"November","Dezember")))))))))))</f>
        <v>September</v>
      </c>
      <c r="JC7" s="125" t="str">
        <f t="shared" si="292"/>
        <v>September</v>
      </c>
      <c r="JD7" s="125" t="str">
        <f t="shared" si="292"/>
        <v>September</v>
      </c>
      <c r="JE7" s="125" t="str">
        <f t="shared" si="292"/>
        <v>September</v>
      </c>
      <c r="JF7" s="125" t="str">
        <f t="shared" si="292"/>
        <v>September</v>
      </c>
      <c r="JG7" s="125" t="str">
        <f t="shared" si="292"/>
        <v>September</v>
      </c>
      <c r="JH7" s="125" t="str">
        <f t="shared" si="292"/>
        <v>September</v>
      </c>
      <c r="JI7" s="125" t="str">
        <f t="shared" si="292"/>
        <v>September</v>
      </c>
      <c r="JJ7" s="125" t="str">
        <f t="shared" si="292"/>
        <v>September</v>
      </c>
      <c r="JK7" s="125" t="str">
        <f t="shared" si="292"/>
        <v>September</v>
      </c>
      <c r="JL7" s="125" t="str">
        <f t="shared" si="292"/>
        <v>September</v>
      </c>
      <c r="JM7" s="125" t="str">
        <f t="shared" si="292"/>
        <v>September</v>
      </c>
      <c r="JN7" s="125" t="str">
        <f t="shared" si="292"/>
        <v>September</v>
      </c>
      <c r="JO7" s="125" t="str">
        <f t="shared" si="292"/>
        <v>September</v>
      </c>
      <c r="JP7" s="125" t="str">
        <f t="shared" si="292"/>
        <v>September</v>
      </c>
      <c r="JQ7" s="125" t="str">
        <f t="shared" si="292"/>
        <v>September</v>
      </c>
      <c r="JR7" s="125" t="str">
        <f t="shared" si="292"/>
        <v>September</v>
      </c>
      <c r="JS7" s="125" t="str">
        <f t="shared" si="292"/>
        <v>September</v>
      </c>
      <c r="JT7" s="125" t="str">
        <f t="shared" si="292"/>
        <v>Oktober</v>
      </c>
      <c r="JU7" s="125" t="str">
        <f t="shared" si="292"/>
        <v>Oktober</v>
      </c>
      <c r="JV7" s="125" t="str">
        <f t="shared" si="292"/>
        <v>Oktober</v>
      </c>
      <c r="JW7" s="125" t="str">
        <f t="shared" si="292"/>
        <v>Oktober</v>
      </c>
      <c r="JX7" s="125" t="str">
        <f t="shared" si="292"/>
        <v>Oktober</v>
      </c>
      <c r="JY7" s="125" t="str">
        <f t="shared" si="292"/>
        <v>Oktober</v>
      </c>
      <c r="JZ7" s="125" t="str">
        <f t="shared" si="292"/>
        <v>Oktober</v>
      </c>
      <c r="KA7" s="125" t="str">
        <f t="shared" si="292"/>
        <v>Oktober</v>
      </c>
      <c r="KB7" s="125" t="str">
        <f t="shared" si="292"/>
        <v>Oktober</v>
      </c>
      <c r="KC7" s="125" t="str">
        <f t="shared" si="292"/>
        <v>Oktober</v>
      </c>
      <c r="KD7" s="125" t="str">
        <f t="shared" si="292"/>
        <v>Oktober</v>
      </c>
      <c r="KE7" s="125" t="str">
        <f t="shared" si="292"/>
        <v>Oktober</v>
      </c>
      <c r="KF7" s="125" t="str">
        <f t="shared" si="292"/>
        <v>Oktober</v>
      </c>
      <c r="KG7" s="125" t="str">
        <f t="shared" si="292"/>
        <v>Oktober</v>
      </c>
      <c r="KH7" s="125" t="str">
        <f t="shared" si="292"/>
        <v>Oktober</v>
      </c>
      <c r="KI7" s="125" t="str">
        <f t="shared" si="292"/>
        <v>Oktober</v>
      </c>
      <c r="KJ7" s="125" t="str">
        <f t="shared" si="292"/>
        <v>Oktober</v>
      </c>
      <c r="KK7" s="125" t="str">
        <f t="shared" si="292"/>
        <v>Oktober</v>
      </c>
      <c r="KL7" s="125" t="str">
        <f t="shared" si="292"/>
        <v>Oktober</v>
      </c>
      <c r="KM7" s="125" t="str">
        <f t="shared" si="292"/>
        <v>Oktober</v>
      </c>
      <c r="KN7" s="125" t="str">
        <f t="shared" si="292"/>
        <v>Oktober</v>
      </c>
      <c r="KO7" s="125" t="str">
        <f t="shared" si="292"/>
        <v>Oktober</v>
      </c>
      <c r="KP7" s="125" t="str">
        <f t="shared" si="292"/>
        <v>Oktober</v>
      </c>
      <c r="KQ7" s="125" t="str">
        <f t="shared" si="292"/>
        <v>Oktober</v>
      </c>
      <c r="KR7" s="125" t="str">
        <f t="shared" si="292"/>
        <v>Oktober</v>
      </c>
      <c r="KS7" s="125" t="str">
        <f t="shared" si="292"/>
        <v>Oktober</v>
      </c>
      <c r="KT7" s="125" t="str">
        <f t="shared" si="292"/>
        <v>Oktober</v>
      </c>
      <c r="KU7" s="125" t="str">
        <f t="shared" si="292"/>
        <v>Oktober</v>
      </c>
      <c r="KV7" s="125" t="str">
        <f t="shared" si="292"/>
        <v>Oktober</v>
      </c>
      <c r="KW7" s="125" t="str">
        <f t="shared" si="292"/>
        <v>Oktober</v>
      </c>
      <c r="KX7" s="125" t="str">
        <f t="shared" si="292"/>
        <v>Oktober</v>
      </c>
      <c r="KY7" s="125" t="str">
        <f t="shared" si="292"/>
        <v>November</v>
      </c>
      <c r="KZ7" s="125" t="str">
        <f t="shared" si="292"/>
        <v>November</v>
      </c>
      <c r="LA7" s="125" t="str">
        <f t="shared" si="292"/>
        <v>November</v>
      </c>
      <c r="LB7" s="125" t="str">
        <f t="shared" si="292"/>
        <v>November</v>
      </c>
      <c r="LC7" s="125" t="str">
        <f t="shared" si="292"/>
        <v>November</v>
      </c>
      <c r="LD7" s="125" t="str">
        <f t="shared" si="292"/>
        <v>November</v>
      </c>
      <c r="LE7" s="125" t="str">
        <f t="shared" si="292"/>
        <v>November</v>
      </c>
      <c r="LF7" s="125" t="str">
        <f t="shared" si="292"/>
        <v>November</v>
      </c>
      <c r="LG7" s="125" t="str">
        <f t="shared" si="292"/>
        <v>November</v>
      </c>
      <c r="LH7" s="125" t="str">
        <f t="shared" si="292"/>
        <v>November</v>
      </c>
      <c r="LI7" s="125" t="str">
        <f t="shared" si="292"/>
        <v>November</v>
      </c>
      <c r="LJ7" s="125" t="str">
        <f t="shared" si="292"/>
        <v>November</v>
      </c>
      <c r="LK7" s="125" t="str">
        <f t="shared" si="292"/>
        <v>November</v>
      </c>
      <c r="LL7" s="125" t="str">
        <f t="shared" si="292"/>
        <v>November</v>
      </c>
      <c r="LM7" s="125" t="str">
        <f t="shared" si="292"/>
        <v>November</v>
      </c>
      <c r="LN7" s="125" t="str">
        <f t="shared" ref="LN7:MA7" si="293">IF(LN5=1,"Januar",IF(LN5=2,"Februar",IF(LN5=3,"März",IF(LN5=4,"April",IF(LN5=5,"Mai",IF(LN5=6,"Juni",IF(LN5=7,"Juli",IF(LN5=8,"August",IF(LN5=9,"September",IF(LN5=10,"Oktober",IF(LN5=11,"November","Dezember")))))))))))</f>
        <v>November</v>
      </c>
      <c r="LO7" s="125" t="str">
        <f t="shared" si="293"/>
        <v>November</v>
      </c>
      <c r="LP7" s="125" t="str">
        <f t="shared" si="293"/>
        <v>November</v>
      </c>
      <c r="LQ7" s="125" t="str">
        <f t="shared" si="293"/>
        <v>November</v>
      </c>
      <c r="LR7" s="125" t="str">
        <f t="shared" si="293"/>
        <v>November</v>
      </c>
      <c r="LS7" s="125" t="str">
        <f t="shared" si="293"/>
        <v>November</v>
      </c>
      <c r="LT7" s="125" t="str">
        <f t="shared" si="293"/>
        <v>November</v>
      </c>
      <c r="LU7" s="125" t="str">
        <f t="shared" si="293"/>
        <v>November</v>
      </c>
      <c r="LV7" s="125" t="str">
        <f t="shared" si="293"/>
        <v>November</v>
      </c>
      <c r="LW7" s="125" t="str">
        <f t="shared" si="293"/>
        <v>November</v>
      </c>
      <c r="LX7" s="125" t="str">
        <f t="shared" si="293"/>
        <v>November</v>
      </c>
      <c r="LY7" s="125" t="str">
        <f t="shared" si="293"/>
        <v>November</v>
      </c>
      <c r="LZ7" s="125" t="str">
        <f t="shared" si="293"/>
        <v>November</v>
      </c>
      <c r="MA7" s="125" t="str">
        <f t="shared" si="293"/>
        <v>November</v>
      </c>
      <c r="MB7" s="125" t="str">
        <f>IF(MB5=1,"Januar",IF(MB5=2,"Februar",IF(MB5=3,"März",IF(MB5=4,"April",IF(MB5=5,"Mai",IF(MB5=6,"Juni",IF(MB5=7,"Juli",IF(MB5=8,"August",IF(MB5=9,"September",IF(MB5=10,"Oktober",IF(MB5=11,"November","Dezember")))))))))))</f>
        <v>November</v>
      </c>
      <c r="MC7" s="125" t="str">
        <f t="shared" ref="MC7:NG7" si="294">IF(MC5=1,"Januar",IF(MC5=2,"Februar",IF(MC5=3,"März",IF(MC5=4,"April",IF(MC5=5,"Mai",IF(MC5=6,"Juni",IF(MC5=7,"Juli",IF(MC5=8,"August",IF(MC5=9,"September",IF(MC5=10,"Oktober",IF(MC5=11,"November","Dezember")))))))))))</f>
        <v>Dezember</v>
      </c>
      <c r="MD7" s="125" t="str">
        <f t="shared" si="294"/>
        <v>Dezember</v>
      </c>
      <c r="ME7" s="125" t="str">
        <f t="shared" si="294"/>
        <v>Dezember</v>
      </c>
      <c r="MF7" s="125" t="str">
        <f t="shared" si="294"/>
        <v>Dezember</v>
      </c>
      <c r="MG7" s="125" t="str">
        <f t="shared" si="294"/>
        <v>Dezember</v>
      </c>
      <c r="MH7" s="125" t="str">
        <f t="shared" si="294"/>
        <v>Dezember</v>
      </c>
      <c r="MI7" s="125" t="str">
        <f t="shared" si="294"/>
        <v>Dezember</v>
      </c>
      <c r="MJ7" s="125" t="str">
        <f t="shared" si="294"/>
        <v>Dezember</v>
      </c>
      <c r="MK7" s="125" t="str">
        <f t="shared" si="294"/>
        <v>Dezember</v>
      </c>
      <c r="ML7" s="125" t="str">
        <f t="shared" si="294"/>
        <v>Dezember</v>
      </c>
      <c r="MM7" s="125" t="str">
        <f t="shared" si="294"/>
        <v>Dezember</v>
      </c>
      <c r="MN7" s="125" t="str">
        <f t="shared" si="294"/>
        <v>Dezember</v>
      </c>
      <c r="MO7" s="125" t="str">
        <f t="shared" si="294"/>
        <v>Dezember</v>
      </c>
      <c r="MP7" s="125" t="str">
        <f t="shared" si="294"/>
        <v>Dezember</v>
      </c>
      <c r="MQ7" s="125" t="str">
        <f t="shared" si="294"/>
        <v>Dezember</v>
      </c>
      <c r="MR7" s="125" t="str">
        <f t="shared" si="294"/>
        <v>Dezember</v>
      </c>
      <c r="MS7" s="125" t="str">
        <f t="shared" si="294"/>
        <v>Dezember</v>
      </c>
      <c r="MT7" s="125" t="str">
        <f t="shared" si="294"/>
        <v>Dezember</v>
      </c>
      <c r="MU7" s="125" t="str">
        <f t="shared" si="294"/>
        <v>Dezember</v>
      </c>
      <c r="MV7" s="125" t="str">
        <f t="shared" si="294"/>
        <v>Dezember</v>
      </c>
      <c r="MW7" s="125" t="str">
        <f t="shared" si="294"/>
        <v>Dezember</v>
      </c>
      <c r="MX7" s="125" t="str">
        <f t="shared" si="294"/>
        <v>Dezember</v>
      </c>
      <c r="MY7" s="125" t="str">
        <f t="shared" si="294"/>
        <v>Dezember</v>
      </c>
      <c r="MZ7" s="125" t="str">
        <f t="shared" si="294"/>
        <v>Dezember</v>
      </c>
      <c r="NA7" s="125" t="str">
        <f t="shared" si="294"/>
        <v>Dezember</v>
      </c>
      <c r="NB7" s="125" t="str">
        <f t="shared" si="294"/>
        <v>Dezember</v>
      </c>
      <c r="NC7" s="125" t="str">
        <f t="shared" si="294"/>
        <v>Dezember</v>
      </c>
      <c r="ND7" s="125" t="str">
        <f t="shared" si="294"/>
        <v>Dezember</v>
      </c>
      <c r="NE7" s="125" t="str">
        <f t="shared" si="294"/>
        <v>Dezember</v>
      </c>
      <c r="NF7" s="125" t="str">
        <f t="shared" si="294"/>
        <v>Dezember</v>
      </c>
      <c r="NG7" s="125" t="str">
        <f t="shared" si="294"/>
        <v>Dezember</v>
      </c>
      <c r="NH7" s="125" t="str">
        <f t="shared" ref="NH7:OP7" si="295">IF(NH5=1,"Januar",IF(NH5=2,"Februar",IF(NH5=3,"März",IF(NH5=4,"April",IF(NH5=5,"Mai",IF(NH5=6,"Juni",IF(NH5=7,"Juli",IF(NH5=8,"August",IF(NH5=9,"September",IF(NH5=10,"Oktober",IF(NH5=11,"November","Dezember")))))))))))</f>
        <v>Januar</v>
      </c>
      <c r="NI7" s="125" t="str">
        <f t="shared" si="295"/>
        <v>Januar</v>
      </c>
      <c r="NJ7" s="125" t="str">
        <f t="shared" si="295"/>
        <v>Januar</v>
      </c>
      <c r="NK7" s="125" t="str">
        <f t="shared" si="295"/>
        <v>Januar</v>
      </c>
      <c r="NL7" s="125" t="str">
        <f t="shared" si="295"/>
        <v>Januar</v>
      </c>
      <c r="NM7" s="125" t="str">
        <f t="shared" si="295"/>
        <v>Januar</v>
      </c>
      <c r="NN7" s="125" t="str">
        <f t="shared" si="295"/>
        <v>Januar</v>
      </c>
      <c r="NO7" s="125" t="str">
        <f t="shared" si="295"/>
        <v>Januar</v>
      </c>
      <c r="NP7" s="125" t="str">
        <f t="shared" si="295"/>
        <v>Januar</v>
      </c>
      <c r="NQ7" s="125" t="str">
        <f t="shared" si="295"/>
        <v>Januar</v>
      </c>
      <c r="NR7" s="125" t="str">
        <f t="shared" si="295"/>
        <v>Januar</v>
      </c>
      <c r="NS7" s="125" t="str">
        <f t="shared" si="295"/>
        <v>Januar</v>
      </c>
      <c r="NT7" s="125" t="str">
        <f t="shared" si="295"/>
        <v>Januar</v>
      </c>
      <c r="NU7" s="125" t="str">
        <f t="shared" si="295"/>
        <v>Januar</v>
      </c>
      <c r="NV7" s="125" t="str">
        <f t="shared" si="295"/>
        <v>Januar</v>
      </c>
      <c r="NW7" s="125" t="str">
        <f t="shared" si="295"/>
        <v>Januar</v>
      </c>
      <c r="NX7" s="125" t="str">
        <f t="shared" si="295"/>
        <v>Januar</v>
      </c>
      <c r="NY7" s="125" t="str">
        <f t="shared" si="295"/>
        <v>Januar</v>
      </c>
      <c r="NZ7" s="125" t="str">
        <f t="shared" si="295"/>
        <v>Januar</v>
      </c>
      <c r="OA7" s="125" t="str">
        <f t="shared" si="295"/>
        <v>Januar</v>
      </c>
      <c r="OB7" s="125" t="str">
        <f t="shared" si="295"/>
        <v>Januar</v>
      </c>
      <c r="OC7" s="125" t="str">
        <f t="shared" si="295"/>
        <v>Januar</v>
      </c>
      <c r="OD7" s="125" t="str">
        <f t="shared" si="295"/>
        <v>Januar</v>
      </c>
      <c r="OE7" s="125" t="str">
        <f t="shared" si="295"/>
        <v>Januar</v>
      </c>
      <c r="OF7" s="125" t="str">
        <f t="shared" si="295"/>
        <v>Januar</v>
      </c>
      <c r="OG7" s="125" t="str">
        <f t="shared" si="295"/>
        <v>Januar</v>
      </c>
      <c r="OH7" s="125" t="str">
        <f t="shared" si="295"/>
        <v>Januar</v>
      </c>
      <c r="OI7" s="125" t="str">
        <f t="shared" si="295"/>
        <v>Januar</v>
      </c>
      <c r="OJ7" s="125" t="str">
        <f t="shared" si="295"/>
        <v>Januar</v>
      </c>
      <c r="OK7" s="125" t="str">
        <f t="shared" si="295"/>
        <v>Januar</v>
      </c>
      <c r="OL7" s="125" t="str">
        <f t="shared" si="295"/>
        <v>Januar</v>
      </c>
      <c r="OM7" s="125" t="str">
        <f t="shared" si="295"/>
        <v>Februar</v>
      </c>
      <c r="ON7" s="125" t="str">
        <f t="shared" si="295"/>
        <v>Februar</v>
      </c>
      <c r="OO7" s="125" t="str">
        <f t="shared" si="295"/>
        <v>Februar</v>
      </c>
      <c r="OP7" s="125" t="str">
        <f t="shared" si="295"/>
        <v>Februar</v>
      </c>
      <c r="OQ7" s="125" t="str">
        <f t="shared" ref="OQ7:QT7" si="296">IF(OQ5=1,"Januar",IF(OQ5=2,"Februar",IF(OQ5=3,"März",IF(OQ5=4,"April",IF(OQ5=5,"Mai",IF(OQ5=6,"Juni",IF(OQ5=7,"Juli",IF(OQ5=8,"August",IF(OQ5=9,"September",IF(OQ5=10,"Oktober",IF(OQ5=11,"November","Dezember")))))))))))</f>
        <v>Februar</v>
      </c>
      <c r="OR7" s="125" t="str">
        <f t="shared" si="296"/>
        <v>Februar</v>
      </c>
      <c r="OS7" s="125" t="str">
        <f t="shared" si="296"/>
        <v>Februar</v>
      </c>
      <c r="OT7" s="125" t="str">
        <f t="shared" si="296"/>
        <v>Februar</v>
      </c>
      <c r="OU7" s="125" t="str">
        <f t="shared" si="296"/>
        <v>Februar</v>
      </c>
      <c r="OV7" s="125" t="str">
        <f t="shared" si="296"/>
        <v>Februar</v>
      </c>
      <c r="OW7" s="125" t="str">
        <f t="shared" si="296"/>
        <v>Februar</v>
      </c>
      <c r="OX7" s="125" t="str">
        <f t="shared" si="296"/>
        <v>Februar</v>
      </c>
      <c r="OY7" s="125" t="str">
        <f t="shared" si="296"/>
        <v>Februar</v>
      </c>
      <c r="OZ7" s="125" t="str">
        <f t="shared" si="296"/>
        <v>Februar</v>
      </c>
      <c r="PA7" s="125" t="str">
        <f t="shared" si="296"/>
        <v>Februar</v>
      </c>
      <c r="PB7" s="125" t="str">
        <f t="shared" si="296"/>
        <v>Februar</v>
      </c>
      <c r="PC7" s="125" t="str">
        <f t="shared" si="296"/>
        <v>Februar</v>
      </c>
      <c r="PD7" s="125" t="str">
        <f t="shared" si="296"/>
        <v>Februar</v>
      </c>
      <c r="PE7" s="125" t="str">
        <f t="shared" si="296"/>
        <v>Februar</v>
      </c>
      <c r="PF7" s="125" t="str">
        <f t="shared" si="296"/>
        <v>Februar</v>
      </c>
      <c r="PG7" s="125" t="str">
        <f t="shared" si="296"/>
        <v>Februar</v>
      </c>
      <c r="PH7" s="125" t="str">
        <f t="shared" si="296"/>
        <v>Februar</v>
      </c>
      <c r="PI7" s="125" t="str">
        <f t="shared" si="296"/>
        <v>Februar</v>
      </c>
      <c r="PJ7" s="125" t="str">
        <f t="shared" si="296"/>
        <v>Februar</v>
      </c>
      <c r="PK7" s="125" t="str">
        <f t="shared" si="296"/>
        <v>Februar</v>
      </c>
      <c r="PL7" s="125" t="str">
        <f t="shared" si="296"/>
        <v>Februar</v>
      </c>
      <c r="PM7" s="125" t="str">
        <f t="shared" si="296"/>
        <v>Februar</v>
      </c>
      <c r="PN7" s="125" t="str">
        <f t="shared" si="296"/>
        <v>Februar</v>
      </c>
      <c r="PO7" s="125" t="str">
        <f t="shared" si="296"/>
        <v>März</v>
      </c>
      <c r="PP7" s="125" t="str">
        <f t="shared" si="296"/>
        <v>März</v>
      </c>
      <c r="PQ7" s="125" t="str">
        <f t="shared" si="296"/>
        <v>März</v>
      </c>
      <c r="PR7" s="125" t="str">
        <f t="shared" si="296"/>
        <v>März</v>
      </c>
      <c r="PS7" s="125" t="str">
        <f t="shared" si="296"/>
        <v>März</v>
      </c>
      <c r="PT7" s="125" t="str">
        <f t="shared" si="296"/>
        <v>März</v>
      </c>
      <c r="PU7" s="125" t="str">
        <f t="shared" si="296"/>
        <v>März</v>
      </c>
      <c r="PV7" s="125" t="str">
        <f t="shared" si="296"/>
        <v>März</v>
      </c>
      <c r="PW7" s="125" t="str">
        <f t="shared" si="296"/>
        <v>März</v>
      </c>
      <c r="PX7" s="125" t="str">
        <f t="shared" si="296"/>
        <v>März</v>
      </c>
      <c r="PY7" s="125" t="str">
        <f t="shared" si="296"/>
        <v>März</v>
      </c>
      <c r="PZ7" s="125" t="str">
        <f t="shared" si="296"/>
        <v>März</v>
      </c>
      <c r="QA7" s="125" t="str">
        <f t="shared" si="296"/>
        <v>März</v>
      </c>
      <c r="QB7" s="125" t="str">
        <f t="shared" si="296"/>
        <v>März</v>
      </c>
      <c r="QC7" s="125" t="str">
        <f t="shared" si="296"/>
        <v>März</v>
      </c>
      <c r="QD7" s="125" t="str">
        <f t="shared" si="296"/>
        <v>März</v>
      </c>
      <c r="QE7" s="125" t="str">
        <f t="shared" si="296"/>
        <v>März</v>
      </c>
      <c r="QF7" s="125" t="str">
        <f t="shared" si="296"/>
        <v>März</v>
      </c>
      <c r="QG7" s="125" t="str">
        <f t="shared" si="296"/>
        <v>März</v>
      </c>
      <c r="QH7" s="125" t="str">
        <f t="shared" si="296"/>
        <v>März</v>
      </c>
      <c r="QI7" s="125" t="str">
        <f t="shared" si="296"/>
        <v>März</v>
      </c>
      <c r="QJ7" s="125" t="str">
        <f t="shared" si="296"/>
        <v>März</v>
      </c>
      <c r="QK7" s="125" t="str">
        <f t="shared" si="296"/>
        <v>März</v>
      </c>
      <c r="QL7" s="125" t="str">
        <f t="shared" si="296"/>
        <v>März</v>
      </c>
      <c r="QM7" s="125" t="str">
        <f t="shared" si="296"/>
        <v>März</v>
      </c>
      <c r="QN7" s="125" t="str">
        <f t="shared" si="296"/>
        <v>März</v>
      </c>
      <c r="QO7" s="125" t="str">
        <f t="shared" si="296"/>
        <v>März</v>
      </c>
      <c r="QP7" s="125" t="str">
        <f t="shared" si="296"/>
        <v>März</v>
      </c>
      <c r="QQ7" s="125" t="str">
        <f t="shared" si="296"/>
        <v>März</v>
      </c>
      <c r="QR7" s="125" t="str">
        <f t="shared" si="296"/>
        <v>März</v>
      </c>
      <c r="QS7" s="125" t="str">
        <f t="shared" si="296"/>
        <v>März</v>
      </c>
      <c r="QT7" s="125" t="str">
        <f t="shared" si="296"/>
        <v>April</v>
      </c>
    </row>
    <row r="8" spans="2:468" ht="10.199999999999999" customHeight="1">
      <c r="B8" s="233" t="s">
        <v>38</v>
      </c>
      <c r="C8" s="233" t="s">
        <v>39</v>
      </c>
      <c r="D8" s="234" t="s">
        <v>41</v>
      </c>
      <c r="E8" s="351" t="s">
        <v>113</v>
      </c>
      <c r="F8" s="126">
        <f>IF(F4="","",DAY(F4))</f>
        <v>1</v>
      </c>
      <c r="G8" s="126">
        <f t="shared" ref="G8:BR8" si="297">IF(G4="","",DAY(G4))</f>
        <v>2</v>
      </c>
      <c r="H8" s="126">
        <f t="shared" si="297"/>
        <v>3</v>
      </c>
      <c r="I8" s="126">
        <f t="shared" si="297"/>
        <v>4</v>
      </c>
      <c r="J8" s="126">
        <f t="shared" si="297"/>
        <v>5</v>
      </c>
      <c r="K8" s="126">
        <f t="shared" si="297"/>
        <v>6</v>
      </c>
      <c r="L8" s="126">
        <f t="shared" si="297"/>
        <v>7</v>
      </c>
      <c r="M8" s="126">
        <f t="shared" si="297"/>
        <v>8</v>
      </c>
      <c r="N8" s="126">
        <f t="shared" si="297"/>
        <v>9</v>
      </c>
      <c r="O8" s="126">
        <f t="shared" si="297"/>
        <v>10</v>
      </c>
      <c r="P8" s="126">
        <f t="shared" si="297"/>
        <v>11</v>
      </c>
      <c r="Q8" s="126">
        <f t="shared" si="297"/>
        <v>12</v>
      </c>
      <c r="R8" s="126">
        <f t="shared" si="297"/>
        <v>13</v>
      </c>
      <c r="S8" s="126">
        <f t="shared" si="297"/>
        <v>14</v>
      </c>
      <c r="T8" s="126">
        <f t="shared" si="297"/>
        <v>15</v>
      </c>
      <c r="U8" s="126">
        <f t="shared" si="297"/>
        <v>16</v>
      </c>
      <c r="V8" s="126">
        <f t="shared" si="297"/>
        <v>17</v>
      </c>
      <c r="W8" s="126">
        <f t="shared" si="297"/>
        <v>18</v>
      </c>
      <c r="X8" s="126">
        <f t="shared" si="297"/>
        <v>19</v>
      </c>
      <c r="Y8" s="126">
        <f t="shared" si="297"/>
        <v>20</v>
      </c>
      <c r="Z8" s="126">
        <f t="shared" si="297"/>
        <v>21</v>
      </c>
      <c r="AA8" s="126">
        <f t="shared" si="297"/>
        <v>22</v>
      </c>
      <c r="AB8" s="126">
        <f t="shared" si="297"/>
        <v>23</v>
      </c>
      <c r="AC8" s="126">
        <f t="shared" si="297"/>
        <v>24</v>
      </c>
      <c r="AD8" s="126">
        <f t="shared" si="297"/>
        <v>25</v>
      </c>
      <c r="AE8" s="126">
        <f t="shared" si="297"/>
        <v>26</v>
      </c>
      <c r="AF8" s="126">
        <f t="shared" si="297"/>
        <v>27</v>
      </c>
      <c r="AG8" s="126">
        <f t="shared" si="297"/>
        <v>28</v>
      </c>
      <c r="AH8" s="126">
        <f t="shared" si="297"/>
        <v>29</v>
      </c>
      <c r="AI8" s="126">
        <f t="shared" si="297"/>
        <v>30</v>
      </c>
      <c r="AJ8" s="126">
        <f t="shared" si="297"/>
        <v>31</v>
      </c>
      <c r="AK8" s="126">
        <f t="shared" si="297"/>
        <v>1</v>
      </c>
      <c r="AL8" s="126">
        <f t="shared" si="297"/>
        <v>2</v>
      </c>
      <c r="AM8" s="126">
        <f t="shared" si="297"/>
        <v>3</v>
      </c>
      <c r="AN8" s="126">
        <f t="shared" si="297"/>
        <v>4</v>
      </c>
      <c r="AO8" s="126">
        <f t="shared" si="297"/>
        <v>5</v>
      </c>
      <c r="AP8" s="126">
        <f t="shared" si="297"/>
        <v>6</v>
      </c>
      <c r="AQ8" s="126">
        <f t="shared" si="297"/>
        <v>7</v>
      </c>
      <c r="AR8" s="126">
        <f t="shared" si="297"/>
        <v>8</v>
      </c>
      <c r="AS8" s="126">
        <f t="shared" si="297"/>
        <v>9</v>
      </c>
      <c r="AT8" s="126">
        <f t="shared" si="297"/>
        <v>10</v>
      </c>
      <c r="AU8" s="126">
        <f t="shared" si="297"/>
        <v>11</v>
      </c>
      <c r="AV8" s="126">
        <f t="shared" si="297"/>
        <v>12</v>
      </c>
      <c r="AW8" s="126">
        <f t="shared" si="297"/>
        <v>13</v>
      </c>
      <c r="AX8" s="126">
        <f t="shared" si="297"/>
        <v>14</v>
      </c>
      <c r="AY8" s="126">
        <f t="shared" si="297"/>
        <v>15</v>
      </c>
      <c r="AZ8" s="126">
        <f t="shared" si="297"/>
        <v>16</v>
      </c>
      <c r="BA8" s="126">
        <f t="shared" si="297"/>
        <v>17</v>
      </c>
      <c r="BB8" s="126">
        <f t="shared" si="297"/>
        <v>18</v>
      </c>
      <c r="BC8" s="126">
        <f t="shared" si="297"/>
        <v>19</v>
      </c>
      <c r="BD8" s="126">
        <f t="shared" si="297"/>
        <v>20</v>
      </c>
      <c r="BE8" s="126">
        <f t="shared" si="297"/>
        <v>21</v>
      </c>
      <c r="BF8" s="126">
        <f t="shared" si="297"/>
        <v>22</v>
      </c>
      <c r="BG8" s="126">
        <f t="shared" si="297"/>
        <v>23</v>
      </c>
      <c r="BH8" s="126">
        <f t="shared" si="297"/>
        <v>24</v>
      </c>
      <c r="BI8" s="126">
        <f t="shared" si="297"/>
        <v>25</v>
      </c>
      <c r="BJ8" s="126">
        <f t="shared" si="297"/>
        <v>26</v>
      </c>
      <c r="BK8" s="126">
        <f t="shared" si="297"/>
        <v>27</v>
      </c>
      <c r="BL8" s="126">
        <f t="shared" si="297"/>
        <v>28</v>
      </c>
      <c r="BM8" s="126">
        <f t="shared" si="297"/>
        <v>29</v>
      </c>
      <c r="BN8" s="126">
        <f t="shared" si="297"/>
        <v>1</v>
      </c>
      <c r="BO8" s="126">
        <f t="shared" si="297"/>
        <v>2</v>
      </c>
      <c r="BP8" s="126">
        <f t="shared" si="297"/>
        <v>3</v>
      </c>
      <c r="BQ8" s="126">
        <f t="shared" si="297"/>
        <v>4</v>
      </c>
      <c r="BR8" s="126">
        <f t="shared" si="297"/>
        <v>5</v>
      </c>
      <c r="BS8" s="126">
        <f t="shared" ref="BS8:ED8" si="298">IF(BS4="","",DAY(BS4))</f>
        <v>6</v>
      </c>
      <c r="BT8" s="126">
        <f t="shared" si="298"/>
        <v>7</v>
      </c>
      <c r="BU8" s="126">
        <f t="shared" si="298"/>
        <v>8</v>
      </c>
      <c r="BV8" s="126">
        <f t="shared" si="298"/>
        <v>9</v>
      </c>
      <c r="BW8" s="126">
        <f t="shared" si="298"/>
        <v>10</v>
      </c>
      <c r="BX8" s="126">
        <f t="shared" si="298"/>
        <v>11</v>
      </c>
      <c r="BY8" s="126">
        <f t="shared" si="298"/>
        <v>12</v>
      </c>
      <c r="BZ8" s="126">
        <f t="shared" si="298"/>
        <v>13</v>
      </c>
      <c r="CA8" s="126">
        <f t="shared" si="298"/>
        <v>14</v>
      </c>
      <c r="CB8" s="126">
        <f t="shared" si="298"/>
        <v>15</v>
      </c>
      <c r="CC8" s="126">
        <f t="shared" si="298"/>
        <v>16</v>
      </c>
      <c r="CD8" s="126">
        <f t="shared" si="298"/>
        <v>17</v>
      </c>
      <c r="CE8" s="126">
        <f t="shared" si="298"/>
        <v>18</v>
      </c>
      <c r="CF8" s="126">
        <f t="shared" si="298"/>
        <v>19</v>
      </c>
      <c r="CG8" s="126">
        <f t="shared" si="298"/>
        <v>20</v>
      </c>
      <c r="CH8" s="126">
        <f t="shared" si="298"/>
        <v>21</v>
      </c>
      <c r="CI8" s="126">
        <f t="shared" si="298"/>
        <v>22</v>
      </c>
      <c r="CJ8" s="126">
        <f t="shared" si="298"/>
        <v>23</v>
      </c>
      <c r="CK8" s="126">
        <f t="shared" si="298"/>
        <v>24</v>
      </c>
      <c r="CL8" s="126">
        <f t="shared" si="298"/>
        <v>25</v>
      </c>
      <c r="CM8" s="126">
        <f t="shared" si="298"/>
        <v>26</v>
      </c>
      <c r="CN8" s="126">
        <f t="shared" si="298"/>
        <v>27</v>
      </c>
      <c r="CO8" s="126">
        <f t="shared" si="298"/>
        <v>28</v>
      </c>
      <c r="CP8" s="126">
        <f t="shared" si="298"/>
        <v>29</v>
      </c>
      <c r="CQ8" s="126">
        <f t="shared" si="298"/>
        <v>30</v>
      </c>
      <c r="CR8" s="126">
        <f t="shared" si="298"/>
        <v>31</v>
      </c>
      <c r="CS8" s="126">
        <f t="shared" si="298"/>
        <v>1</v>
      </c>
      <c r="CT8" s="126">
        <f t="shared" si="298"/>
        <v>2</v>
      </c>
      <c r="CU8" s="126">
        <f t="shared" si="298"/>
        <v>3</v>
      </c>
      <c r="CV8" s="126">
        <f t="shared" si="298"/>
        <v>4</v>
      </c>
      <c r="CW8" s="126">
        <f t="shared" si="298"/>
        <v>5</v>
      </c>
      <c r="CX8" s="126">
        <f t="shared" si="298"/>
        <v>6</v>
      </c>
      <c r="CY8" s="126">
        <f t="shared" si="298"/>
        <v>7</v>
      </c>
      <c r="CZ8" s="126">
        <f t="shared" si="298"/>
        <v>8</v>
      </c>
      <c r="DA8" s="126">
        <f t="shared" si="298"/>
        <v>9</v>
      </c>
      <c r="DB8" s="126">
        <f t="shared" si="298"/>
        <v>10</v>
      </c>
      <c r="DC8" s="126">
        <f t="shared" si="298"/>
        <v>11</v>
      </c>
      <c r="DD8" s="126">
        <f t="shared" si="298"/>
        <v>12</v>
      </c>
      <c r="DE8" s="126">
        <f t="shared" si="298"/>
        <v>13</v>
      </c>
      <c r="DF8" s="126">
        <f t="shared" si="298"/>
        <v>14</v>
      </c>
      <c r="DG8" s="126">
        <f t="shared" si="298"/>
        <v>15</v>
      </c>
      <c r="DH8" s="126">
        <f t="shared" si="298"/>
        <v>16</v>
      </c>
      <c r="DI8" s="126">
        <f t="shared" si="298"/>
        <v>17</v>
      </c>
      <c r="DJ8" s="126">
        <f t="shared" si="298"/>
        <v>18</v>
      </c>
      <c r="DK8" s="126">
        <f t="shared" si="298"/>
        <v>19</v>
      </c>
      <c r="DL8" s="126">
        <f t="shared" si="298"/>
        <v>20</v>
      </c>
      <c r="DM8" s="126">
        <f t="shared" si="298"/>
        <v>21</v>
      </c>
      <c r="DN8" s="126">
        <f t="shared" si="298"/>
        <v>22</v>
      </c>
      <c r="DO8" s="126">
        <f t="shared" si="298"/>
        <v>23</v>
      </c>
      <c r="DP8" s="126">
        <f t="shared" si="298"/>
        <v>24</v>
      </c>
      <c r="DQ8" s="126">
        <f t="shared" si="298"/>
        <v>25</v>
      </c>
      <c r="DR8" s="126">
        <f t="shared" si="298"/>
        <v>26</v>
      </c>
      <c r="DS8" s="126">
        <f t="shared" si="298"/>
        <v>27</v>
      </c>
      <c r="DT8" s="126">
        <f t="shared" si="298"/>
        <v>28</v>
      </c>
      <c r="DU8" s="126">
        <f t="shared" si="298"/>
        <v>29</v>
      </c>
      <c r="DV8" s="126">
        <f t="shared" si="298"/>
        <v>30</v>
      </c>
      <c r="DW8" s="126">
        <f t="shared" si="298"/>
        <v>1</v>
      </c>
      <c r="DX8" s="126">
        <f t="shared" si="298"/>
        <v>2</v>
      </c>
      <c r="DY8" s="126">
        <f t="shared" si="298"/>
        <v>3</v>
      </c>
      <c r="DZ8" s="126">
        <f t="shared" si="298"/>
        <v>4</v>
      </c>
      <c r="EA8" s="126">
        <f t="shared" si="298"/>
        <v>5</v>
      </c>
      <c r="EB8" s="126">
        <f t="shared" si="298"/>
        <v>6</v>
      </c>
      <c r="EC8" s="126">
        <f t="shared" si="298"/>
        <v>7</v>
      </c>
      <c r="ED8" s="126">
        <f t="shared" si="298"/>
        <v>8</v>
      </c>
      <c r="EE8" s="126">
        <f t="shared" ref="EE8:GE8" si="299">IF(EE4="","",DAY(EE4))</f>
        <v>9</v>
      </c>
      <c r="EF8" s="126">
        <f t="shared" si="299"/>
        <v>10</v>
      </c>
      <c r="EG8" s="126">
        <f t="shared" si="299"/>
        <v>11</v>
      </c>
      <c r="EH8" s="126">
        <f t="shared" si="299"/>
        <v>12</v>
      </c>
      <c r="EI8" s="126">
        <f t="shared" si="299"/>
        <v>13</v>
      </c>
      <c r="EJ8" s="126">
        <f t="shared" si="299"/>
        <v>14</v>
      </c>
      <c r="EK8" s="126">
        <f t="shared" si="299"/>
        <v>15</v>
      </c>
      <c r="EL8" s="126">
        <f t="shared" si="299"/>
        <v>16</v>
      </c>
      <c r="EM8" s="126">
        <f t="shared" si="299"/>
        <v>17</v>
      </c>
      <c r="EN8" s="126">
        <f t="shared" si="299"/>
        <v>18</v>
      </c>
      <c r="EO8" s="126">
        <f t="shared" si="299"/>
        <v>19</v>
      </c>
      <c r="EP8" s="126">
        <f t="shared" si="299"/>
        <v>20</v>
      </c>
      <c r="EQ8" s="126">
        <f t="shared" si="299"/>
        <v>21</v>
      </c>
      <c r="ER8" s="126">
        <f t="shared" si="299"/>
        <v>22</v>
      </c>
      <c r="ES8" s="126">
        <f t="shared" si="299"/>
        <v>23</v>
      </c>
      <c r="ET8" s="126">
        <f t="shared" si="299"/>
        <v>24</v>
      </c>
      <c r="EU8" s="126">
        <f t="shared" si="299"/>
        <v>25</v>
      </c>
      <c r="EV8" s="126">
        <f t="shared" si="299"/>
        <v>26</v>
      </c>
      <c r="EW8" s="126">
        <f t="shared" si="299"/>
        <v>27</v>
      </c>
      <c r="EX8" s="126">
        <f t="shared" si="299"/>
        <v>28</v>
      </c>
      <c r="EY8" s="126">
        <f t="shared" si="299"/>
        <v>29</v>
      </c>
      <c r="EZ8" s="126">
        <f t="shared" si="299"/>
        <v>30</v>
      </c>
      <c r="FA8" s="126">
        <f t="shared" si="299"/>
        <v>31</v>
      </c>
      <c r="FB8" s="126">
        <f t="shared" si="299"/>
        <v>1</v>
      </c>
      <c r="FC8" s="126">
        <f t="shared" si="299"/>
        <v>2</v>
      </c>
      <c r="FD8" s="126">
        <f t="shared" si="299"/>
        <v>3</v>
      </c>
      <c r="FE8" s="126">
        <f t="shared" si="299"/>
        <v>4</v>
      </c>
      <c r="FF8" s="126">
        <f t="shared" si="299"/>
        <v>5</v>
      </c>
      <c r="FG8" s="126">
        <f t="shared" si="299"/>
        <v>6</v>
      </c>
      <c r="FH8" s="126">
        <f t="shared" si="299"/>
        <v>7</v>
      </c>
      <c r="FI8" s="126">
        <f t="shared" si="299"/>
        <v>8</v>
      </c>
      <c r="FJ8" s="126">
        <f t="shared" si="299"/>
        <v>9</v>
      </c>
      <c r="FK8" s="126">
        <f t="shared" si="299"/>
        <v>10</v>
      </c>
      <c r="FL8" s="126">
        <f t="shared" si="299"/>
        <v>11</v>
      </c>
      <c r="FM8" s="126">
        <f t="shared" si="299"/>
        <v>12</v>
      </c>
      <c r="FN8" s="126">
        <f t="shared" si="299"/>
        <v>13</v>
      </c>
      <c r="FO8" s="126">
        <f t="shared" si="299"/>
        <v>14</v>
      </c>
      <c r="FP8" s="126">
        <f t="shared" si="299"/>
        <v>15</v>
      </c>
      <c r="FQ8" s="126">
        <f t="shared" si="299"/>
        <v>16</v>
      </c>
      <c r="FR8" s="126">
        <f t="shared" si="299"/>
        <v>17</v>
      </c>
      <c r="FS8" s="126">
        <f t="shared" si="299"/>
        <v>18</v>
      </c>
      <c r="FT8" s="126">
        <f t="shared" si="299"/>
        <v>19</v>
      </c>
      <c r="FU8" s="126">
        <f t="shared" si="299"/>
        <v>20</v>
      </c>
      <c r="FV8" s="126">
        <f t="shared" si="299"/>
        <v>21</v>
      </c>
      <c r="FW8" s="126">
        <f t="shared" si="299"/>
        <v>22</v>
      </c>
      <c r="FX8" s="126">
        <f t="shared" si="299"/>
        <v>23</v>
      </c>
      <c r="FY8" s="126">
        <f t="shared" si="299"/>
        <v>24</v>
      </c>
      <c r="FZ8" s="126">
        <f t="shared" si="299"/>
        <v>25</v>
      </c>
      <c r="GA8" s="126">
        <f t="shared" si="299"/>
        <v>26</v>
      </c>
      <c r="GB8" s="126">
        <f t="shared" si="299"/>
        <v>27</v>
      </c>
      <c r="GC8" s="126">
        <f t="shared" si="299"/>
        <v>28</v>
      </c>
      <c r="GD8" s="126">
        <f t="shared" si="299"/>
        <v>29</v>
      </c>
      <c r="GE8" s="126">
        <f t="shared" si="299"/>
        <v>30</v>
      </c>
      <c r="GF8" s="126">
        <f>DAY(GF4)</f>
        <v>1</v>
      </c>
      <c r="GG8" s="126">
        <f t="shared" ref="GG8:IR8" si="300">DAY(GG4)</f>
        <v>2</v>
      </c>
      <c r="GH8" s="126">
        <f t="shared" si="300"/>
        <v>3</v>
      </c>
      <c r="GI8" s="126">
        <f t="shared" si="300"/>
        <v>4</v>
      </c>
      <c r="GJ8" s="126">
        <f t="shared" si="300"/>
        <v>5</v>
      </c>
      <c r="GK8" s="126">
        <f t="shared" si="300"/>
        <v>6</v>
      </c>
      <c r="GL8" s="126">
        <f t="shared" si="300"/>
        <v>7</v>
      </c>
      <c r="GM8" s="126">
        <f t="shared" si="300"/>
        <v>8</v>
      </c>
      <c r="GN8" s="126">
        <f t="shared" si="300"/>
        <v>9</v>
      </c>
      <c r="GO8" s="126">
        <f t="shared" si="300"/>
        <v>10</v>
      </c>
      <c r="GP8" s="126">
        <f t="shared" si="300"/>
        <v>11</v>
      </c>
      <c r="GQ8" s="126">
        <f t="shared" si="300"/>
        <v>12</v>
      </c>
      <c r="GR8" s="126">
        <f t="shared" si="300"/>
        <v>13</v>
      </c>
      <c r="GS8" s="126">
        <f t="shared" si="300"/>
        <v>14</v>
      </c>
      <c r="GT8" s="126">
        <f t="shared" si="300"/>
        <v>15</v>
      </c>
      <c r="GU8" s="126">
        <f t="shared" si="300"/>
        <v>16</v>
      </c>
      <c r="GV8" s="126">
        <f t="shared" si="300"/>
        <v>17</v>
      </c>
      <c r="GW8" s="126">
        <f t="shared" si="300"/>
        <v>18</v>
      </c>
      <c r="GX8" s="126">
        <f t="shared" si="300"/>
        <v>19</v>
      </c>
      <c r="GY8" s="126">
        <f t="shared" si="300"/>
        <v>20</v>
      </c>
      <c r="GZ8" s="126">
        <f t="shared" si="300"/>
        <v>21</v>
      </c>
      <c r="HA8" s="126">
        <f t="shared" si="300"/>
        <v>22</v>
      </c>
      <c r="HB8" s="126">
        <f t="shared" si="300"/>
        <v>23</v>
      </c>
      <c r="HC8" s="126">
        <f t="shared" si="300"/>
        <v>24</v>
      </c>
      <c r="HD8" s="126">
        <f t="shared" si="300"/>
        <v>25</v>
      </c>
      <c r="HE8" s="126">
        <f t="shared" si="300"/>
        <v>26</v>
      </c>
      <c r="HF8" s="126">
        <f t="shared" si="300"/>
        <v>27</v>
      </c>
      <c r="HG8" s="126">
        <f t="shared" si="300"/>
        <v>28</v>
      </c>
      <c r="HH8" s="126">
        <f t="shared" si="300"/>
        <v>29</v>
      </c>
      <c r="HI8" s="126">
        <f t="shared" si="300"/>
        <v>30</v>
      </c>
      <c r="HJ8" s="126">
        <f t="shared" si="300"/>
        <v>31</v>
      </c>
      <c r="HK8" s="126">
        <f t="shared" si="300"/>
        <v>1</v>
      </c>
      <c r="HL8" s="126">
        <f t="shared" si="300"/>
        <v>2</v>
      </c>
      <c r="HM8" s="126">
        <f t="shared" si="300"/>
        <v>3</v>
      </c>
      <c r="HN8" s="126">
        <f t="shared" si="300"/>
        <v>4</v>
      </c>
      <c r="HO8" s="126">
        <f t="shared" si="300"/>
        <v>5</v>
      </c>
      <c r="HP8" s="126">
        <f t="shared" si="300"/>
        <v>6</v>
      </c>
      <c r="HQ8" s="126">
        <f t="shared" si="300"/>
        <v>7</v>
      </c>
      <c r="HR8" s="126">
        <f t="shared" si="300"/>
        <v>8</v>
      </c>
      <c r="HS8" s="126">
        <f t="shared" si="300"/>
        <v>9</v>
      </c>
      <c r="HT8" s="126">
        <f t="shared" si="300"/>
        <v>10</v>
      </c>
      <c r="HU8" s="126">
        <f t="shared" si="300"/>
        <v>11</v>
      </c>
      <c r="HV8" s="126">
        <f t="shared" si="300"/>
        <v>12</v>
      </c>
      <c r="HW8" s="126">
        <f t="shared" si="300"/>
        <v>13</v>
      </c>
      <c r="HX8" s="126">
        <f t="shared" si="300"/>
        <v>14</v>
      </c>
      <c r="HY8" s="126">
        <f t="shared" si="300"/>
        <v>15</v>
      </c>
      <c r="HZ8" s="126">
        <f t="shared" si="300"/>
        <v>16</v>
      </c>
      <c r="IA8" s="126">
        <f t="shared" si="300"/>
        <v>17</v>
      </c>
      <c r="IB8" s="126">
        <f t="shared" si="300"/>
        <v>18</v>
      </c>
      <c r="IC8" s="126">
        <f t="shared" si="300"/>
        <v>19</v>
      </c>
      <c r="ID8" s="126">
        <f t="shared" si="300"/>
        <v>20</v>
      </c>
      <c r="IE8" s="126">
        <f t="shared" si="300"/>
        <v>21</v>
      </c>
      <c r="IF8" s="126">
        <f t="shared" si="300"/>
        <v>22</v>
      </c>
      <c r="IG8" s="126">
        <f t="shared" si="300"/>
        <v>23</v>
      </c>
      <c r="IH8" s="126">
        <f t="shared" si="300"/>
        <v>24</v>
      </c>
      <c r="II8" s="126">
        <f t="shared" si="300"/>
        <v>25</v>
      </c>
      <c r="IJ8" s="126">
        <f t="shared" si="300"/>
        <v>26</v>
      </c>
      <c r="IK8" s="126">
        <f t="shared" si="300"/>
        <v>27</v>
      </c>
      <c r="IL8" s="126">
        <f t="shared" si="300"/>
        <v>28</v>
      </c>
      <c r="IM8" s="126">
        <f t="shared" si="300"/>
        <v>29</v>
      </c>
      <c r="IN8" s="126">
        <f t="shared" si="300"/>
        <v>30</v>
      </c>
      <c r="IO8" s="126">
        <f t="shared" si="300"/>
        <v>31</v>
      </c>
      <c r="IP8" s="126">
        <f t="shared" si="300"/>
        <v>1</v>
      </c>
      <c r="IQ8" s="126">
        <f t="shared" si="300"/>
        <v>2</v>
      </c>
      <c r="IR8" s="126">
        <f t="shared" si="300"/>
        <v>3</v>
      </c>
      <c r="IS8" s="126">
        <f t="shared" ref="IS8:LD8" si="301">DAY(IS4)</f>
        <v>4</v>
      </c>
      <c r="IT8" s="126">
        <f t="shared" si="301"/>
        <v>5</v>
      </c>
      <c r="IU8" s="126">
        <f t="shared" si="301"/>
        <v>6</v>
      </c>
      <c r="IV8" s="126">
        <f t="shared" si="301"/>
        <v>7</v>
      </c>
      <c r="IW8" s="126">
        <f t="shared" si="301"/>
        <v>8</v>
      </c>
      <c r="IX8" s="126">
        <f t="shared" si="301"/>
        <v>9</v>
      </c>
      <c r="IY8" s="126">
        <f t="shared" si="301"/>
        <v>10</v>
      </c>
      <c r="IZ8" s="126">
        <f t="shared" si="301"/>
        <v>11</v>
      </c>
      <c r="JA8" s="126">
        <f t="shared" si="301"/>
        <v>12</v>
      </c>
      <c r="JB8" s="126">
        <f t="shared" si="301"/>
        <v>13</v>
      </c>
      <c r="JC8" s="126">
        <f t="shared" si="301"/>
        <v>14</v>
      </c>
      <c r="JD8" s="126">
        <f t="shared" si="301"/>
        <v>15</v>
      </c>
      <c r="JE8" s="126">
        <f t="shared" si="301"/>
        <v>16</v>
      </c>
      <c r="JF8" s="126">
        <f t="shared" si="301"/>
        <v>17</v>
      </c>
      <c r="JG8" s="126">
        <f t="shared" si="301"/>
        <v>18</v>
      </c>
      <c r="JH8" s="126">
        <f t="shared" si="301"/>
        <v>19</v>
      </c>
      <c r="JI8" s="126">
        <f t="shared" si="301"/>
        <v>20</v>
      </c>
      <c r="JJ8" s="126">
        <f t="shared" si="301"/>
        <v>21</v>
      </c>
      <c r="JK8" s="126">
        <f t="shared" si="301"/>
        <v>22</v>
      </c>
      <c r="JL8" s="126">
        <f t="shared" si="301"/>
        <v>23</v>
      </c>
      <c r="JM8" s="126">
        <f t="shared" si="301"/>
        <v>24</v>
      </c>
      <c r="JN8" s="126">
        <f t="shared" si="301"/>
        <v>25</v>
      </c>
      <c r="JO8" s="126">
        <f t="shared" si="301"/>
        <v>26</v>
      </c>
      <c r="JP8" s="126">
        <f t="shared" si="301"/>
        <v>27</v>
      </c>
      <c r="JQ8" s="126">
        <f t="shared" si="301"/>
        <v>28</v>
      </c>
      <c r="JR8" s="126">
        <f t="shared" si="301"/>
        <v>29</v>
      </c>
      <c r="JS8" s="126">
        <f t="shared" si="301"/>
        <v>30</v>
      </c>
      <c r="JT8" s="126">
        <f t="shared" si="301"/>
        <v>1</v>
      </c>
      <c r="JU8" s="126">
        <f t="shared" si="301"/>
        <v>2</v>
      </c>
      <c r="JV8" s="126">
        <f t="shared" si="301"/>
        <v>3</v>
      </c>
      <c r="JW8" s="126">
        <f t="shared" si="301"/>
        <v>4</v>
      </c>
      <c r="JX8" s="126">
        <f t="shared" si="301"/>
        <v>5</v>
      </c>
      <c r="JY8" s="126">
        <f t="shared" si="301"/>
        <v>6</v>
      </c>
      <c r="JZ8" s="126">
        <f t="shared" si="301"/>
        <v>7</v>
      </c>
      <c r="KA8" s="126">
        <f t="shared" si="301"/>
        <v>8</v>
      </c>
      <c r="KB8" s="126">
        <f t="shared" si="301"/>
        <v>9</v>
      </c>
      <c r="KC8" s="126">
        <f t="shared" si="301"/>
        <v>10</v>
      </c>
      <c r="KD8" s="126">
        <f t="shared" si="301"/>
        <v>11</v>
      </c>
      <c r="KE8" s="126">
        <f t="shared" si="301"/>
        <v>12</v>
      </c>
      <c r="KF8" s="126">
        <f t="shared" si="301"/>
        <v>13</v>
      </c>
      <c r="KG8" s="126">
        <f t="shared" si="301"/>
        <v>14</v>
      </c>
      <c r="KH8" s="126">
        <f t="shared" si="301"/>
        <v>15</v>
      </c>
      <c r="KI8" s="126">
        <f t="shared" si="301"/>
        <v>16</v>
      </c>
      <c r="KJ8" s="126">
        <f t="shared" si="301"/>
        <v>17</v>
      </c>
      <c r="KK8" s="126">
        <f t="shared" si="301"/>
        <v>18</v>
      </c>
      <c r="KL8" s="126">
        <f t="shared" si="301"/>
        <v>19</v>
      </c>
      <c r="KM8" s="126">
        <f t="shared" si="301"/>
        <v>20</v>
      </c>
      <c r="KN8" s="126">
        <f t="shared" si="301"/>
        <v>21</v>
      </c>
      <c r="KO8" s="126">
        <f t="shared" si="301"/>
        <v>22</v>
      </c>
      <c r="KP8" s="126">
        <f t="shared" si="301"/>
        <v>23</v>
      </c>
      <c r="KQ8" s="126">
        <f t="shared" si="301"/>
        <v>24</v>
      </c>
      <c r="KR8" s="126">
        <f t="shared" si="301"/>
        <v>25</v>
      </c>
      <c r="KS8" s="126">
        <f t="shared" si="301"/>
        <v>26</v>
      </c>
      <c r="KT8" s="126">
        <f t="shared" si="301"/>
        <v>27</v>
      </c>
      <c r="KU8" s="126">
        <f t="shared" si="301"/>
        <v>28</v>
      </c>
      <c r="KV8" s="126">
        <f t="shared" si="301"/>
        <v>29</v>
      </c>
      <c r="KW8" s="126">
        <f t="shared" si="301"/>
        <v>30</v>
      </c>
      <c r="KX8" s="126">
        <f t="shared" si="301"/>
        <v>31</v>
      </c>
      <c r="KY8" s="126">
        <f t="shared" si="301"/>
        <v>1</v>
      </c>
      <c r="KZ8" s="126">
        <f t="shared" si="301"/>
        <v>2</v>
      </c>
      <c r="LA8" s="126">
        <f t="shared" si="301"/>
        <v>3</v>
      </c>
      <c r="LB8" s="126">
        <f t="shared" si="301"/>
        <v>4</v>
      </c>
      <c r="LC8" s="126">
        <f t="shared" si="301"/>
        <v>5</v>
      </c>
      <c r="LD8" s="126">
        <f t="shared" si="301"/>
        <v>6</v>
      </c>
      <c r="LE8" s="126">
        <f t="shared" ref="LE8:NG8" si="302">DAY(LE4)</f>
        <v>7</v>
      </c>
      <c r="LF8" s="126">
        <f t="shared" si="302"/>
        <v>8</v>
      </c>
      <c r="LG8" s="126">
        <f t="shared" si="302"/>
        <v>9</v>
      </c>
      <c r="LH8" s="126">
        <f t="shared" si="302"/>
        <v>10</v>
      </c>
      <c r="LI8" s="126">
        <f t="shared" si="302"/>
        <v>11</v>
      </c>
      <c r="LJ8" s="126">
        <f t="shared" si="302"/>
        <v>12</v>
      </c>
      <c r="LK8" s="126">
        <f t="shared" si="302"/>
        <v>13</v>
      </c>
      <c r="LL8" s="126">
        <f t="shared" si="302"/>
        <v>14</v>
      </c>
      <c r="LM8" s="126">
        <f t="shared" si="302"/>
        <v>15</v>
      </c>
      <c r="LN8" s="126">
        <f t="shared" si="302"/>
        <v>16</v>
      </c>
      <c r="LO8" s="126">
        <f t="shared" si="302"/>
        <v>17</v>
      </c>
      <c r="LP8" s="126">
        <f t="shared" si="302"/>
        <v>18</v>
      </c>
      <c r="LQ8" s="126">
        <f t="shared" si="302"/>
        <v>19</v>
      </c>
      <c r="LR8" s="126">
        <f t="shared" si="302"/>
        <v>20</v>
      </c>
      <c r="LS8" s="126">
        <f t="shared" si="302"/>
        <v>21</v>
      </c>
      <c r="LT8" s="126">
        <f t="shared" si="302"/>
        <v>22</v>
      </c>
      <c r="LU8" s="126">
        <f t="shared" si="302"/>
        <v>23</v>
      </c>
      <c r="LV8" s="126">
        <f t="shared" si="302"/>
        <v>24</v>
      </c>
      <c r="LW8" s="126">
        <f t="shared" si="302"/>
        <v>25</v>
      </c>
      <c r="LX8" s="126">
        <f t="shared" si="302"/>
        <v>26</v>
      </c>
      <c r="LY8" s="126">
        <f t="shared" si="302"/>
        <v>27</v>
      </c>
      <c r="LZ8" s="126">
        <f t="shared" si="302"/>
        <v>28</v>
      </c>
      <c r="MA8" s="126">
        <f t="shared" si="302"/>
        <v>29</v>
      </c>
      <c r="MB8" s="126">
        <f t="shared" si="302"/>
        <v>30</v>
      </c>
      <c r="MC8" s="126">
        <f t="shared" si="302"/>
        <v>1</v>
      </c>
      <c r="MD8" s="126">
        <f t="shared" si="302"/>
        <v>2</v>
      </c>
      <c r="ME8" s="126">
        <f t="shared" si="302"/>
        <v>3</v>
      </c>
      <c r="MF8" s="126">
        <f t="shared" si="302"/>
        <v>4</v>
      </c>
      <c r="MG8" s="126">
        <f t="shared" si="302"/>
        <v>5</v>
      </c>
      <c r="MH8" s="126">
        <f t="shared" si="302"/>
        <v>6</v>
      </c>
      <c r="MI8" s="126">
        <f t="shared" si="302"/>
        <v>7</v>
      </c>
      <c r="MJ8" s="126">
        <f t="shared" si="302"/>
        <v>8</v>
      </c>
      <c r="MK8" s="126">
        <f t="shared" si="302"/>
        <v>9</v>
      </c>
      <c r="ML8" s="126">
        <f t="shared" si="302"/>
        <v>10</v>
      </c>
      <c r="MM8" s="126">
        <f t="shared" si="302"/>
        <v>11</v>
      </c>
      <c r="MN8" s="126">
        <f t="shared" si="302"/>
        <v>12</v>
      </c>
      <c r="MO8" s="126">
        <f t="shared" si="302"/>
        <v>13</v>
      </c>
      <c r="MP8" s="126">
        <f t="shared" si="302"/>
        <v>14</v>
      </c>
      <c r="MQ8" s="126">
        <f t="shared" si="302"/>
        <v>15</v>
      </c>
      <c r="MR8" s="126">
        <f t="shared" si="302"/>
        <v>16</v>
      </c>
      <c r="MS8" s="126">
        <f t="shared" si="302"/>
        <v>17</v>
      </c>
      <c r="MT8" s="126">
        <f t="shared" si="302"/>
        <v>18</v>
      </c>
      <c r="MU8" s="126">
        <f t="shared" si="302"/>
        <v>19</v>
      </c>
      <c r="MV8" s="126">
        <f t="shared" si="302"/>
        <v>20</v>
      </c>
      <c r="MW8" s="126">
        <f t="shared" si="302"/>
        <v>21</v>
      </c>
      <c r="MX8" s="126">
        <f t="shared" si="302"/>
        <v>22</v>
      </c>
      <c r="MY8" s="126">
        <f t="shared" si="302"/>
        <v>23</v>
      </c>
      <c r="MZ8" s="126">
        <f t="shared" si="302"/>
        <v>24</v>
      </c>
      <c r="NA8" s="126">
        <f t="shared" si="302"/>
        <v>25</v>
      </c>
      <c r="NB8" s="126">
        <f t="shared" si="302"/>
        <v>26</v>
      </c>
      <c r="NC8" s="126">
        <f t="shared" si="302"/>
        <v>27</v>
      </c>
      <c r="ND8" s="126">
        <f t="shared" si="302"/>
        <v>28</v>
      </c>
      <c r="NE8" s="126">
        <f t="shared" si="302"/>
        <v>29</v>
      </c>
      <c r="NF8" s="126">
        <f t="shared" si="302"/>
        <v>30</v>
      </c>
      <c r="NG8" s="126">
        <f t="shared" si="302"/>
        <v>31</v>
      </c>
      <c r="NH8" s="126">
        <f t="shared" ref="NH8:OP8" si="303">DAY(NH4)</f>
        <v>1</v>
      </c>
      <c r="NI8" s="126">
        <f t="shared" si="303"/>
        <v>2</v>
      </c>
      <c r="NJ8" s="126">
        <f t="shared" si="303"/>
        <v>3</v>
      </c>
      <c r="NK8" s="126">
        <f t="shared" si="303"/>
        <v>4</v>
      </c>
      <c r="NL8" s="126">
        <f t="shared" si="303"/>
        <v>5</v>
      </c>
      <c r="NM8" s="126">
        <f t="shared" si="303"/>
        <v>6</v>
      </c>
      <c r="NN8" s="126">
        <f t="shared" si="303"/>
        <v>7</v>
      </c>
      <c r="NO8" s="126">
        <f t="shared" si="303"/>
        <v>8</v>
      </c>
      <c r="NP8" s="126">
        <f t="shared" si="303"/>
        <v>9</v>
      </c>
      <c r="NQ8" s="126">
        <f t="shared" si="303"/>
        <v>10</v>
      </c>
      <c r="NR8" s="126">
        <f t="shared" si="303"/>
        <v>11</v>
      </c>
      <c r="NS8" s="126">
        <f t="shared" si="303"/>
        <v>12</v>
      </c>
      <c r="NT8" s="126">
        <f t="shared" si="303"/>
        <v>13</v>
      </c>
      <c r="NU8" s="126">
        <f t="shared" si="303"/>
        <v>14</v>
      </c>
      <c r="NV8" s="126">
        <f t="shared" si="303"/>
        <v>15</v>
      </c>
      <c r="NW8" s="126">
        <f t="shared" si="303"/>
        <v>16</v>
      </c>
      <c r="NX8" s="126">
        <f t="shared" si="303"/>
        <v>17</v>
      </c>
      <c r="NY8" s="126">
        <f t="shared" si="303"/>
        <v>18</v>
      </c>
      <c r="NZ8" s="126">
        <f t="shared" si="303"/>
        <v>19</v>
      </c>
      <c r="OA8" s="126">
        <f t="shared" si="303"/>
        <v>20</v>
      </c>
      <c r="OB8" s="126">
        <f t="shared" si="303"/>
        <v>21</v>
      </c>
      <c r="OC8" s="126">
        <f t="shared" si="303"/>
        <v>22</v>
      </c>
      <c r="OD8" s="126">
        <f t="shared" si="303"/>
        <v>23</v>
      </c>
      <c r="OE8" s="126">
        <f t="shared" si="303"/>
        <v>24</v>
      </c>
      <c r="OF8" s="126">
        <f t="shared" si="303"/>
        <v>25</v>
      </c>
      <c r="OG8" s="126">
        <f t="shared" si="303"/>
        <v>26</v>
      </c>
      <c r="OH8" s="126">
        <f t="shared" si="303"/>
        <v>27</v>
      </c>
      <c r="OI8" s="126">
        <f t="shared" si="303"/>
        <v>28</v>
      </c>
      <c r="OJ8" s="126">
        <f t="shared" si="303"/>
        <v>29</v>
      </c>
      <c r="OK8" s="126">
        <f t="shared" si="303"/>
        <v>30</v>
      </c>
      <c r="OL8" s="126">
        <f t="shared" si="303"/>
        <v>31</v>
      </c>
      <c r="OM8" s="126">
        <f t="shared" si="303"/>
        <v>1</v>
      </c>
      <c r="ON8" s="126">
        <f t="shared" si="303"/>
        <v>2</v>
      </c>
      <c r="OO8" s="126">
        <f t="shared" si="303"/>
        <v>3</v>
      </c>
      <c r="OP8" s="126">
        <f t="shared" si="303"/>
        <v>4</v>
      </c>
      <c r="OQ8" s="126">
        <f t="shared" ref="OQ8:QT8" si="304">DAY(OQ4)</f>
        <v>5</v>
      </c>
      <c r="OR8" s="126">
        <f t="shared" si="304"/>
        <v>6</v>
      </c>
      <c r="OS8" s="126">
        <f t="shared" si="304"/>
        <v>7</v>
      </c>
      <c r="OT8" s="126">
        <f t="shared" si="304"/>
        <v>8</v>
      </c>
      <c r="OU8" s="126">
        <f t="shared" si="304"/>
        <v>9</v>
      </c>
      <c r="OV8" s="126">
        <f t="shared" si="304"/>
        <v>10</v>
      </c>
      <c r="OW8" s="126">
        <f t="shared" si="304"/>
        <v>11</v>
      </c>
      <c r="OX8" s="126">
        <f t="shared" si="304"/>
        <v>12</v>
      </c>
      <c r="OY8" s="126">
        <f t="shared" si="304"/>
        <v>13</v>
      </c>
      <c r="OZ8" s="126">
        <f t="shared" si="304"/>
        <v>14</v>
      </c>
      <c r="PA8" s="126">
        <f t="shared" si="304"/>
        <v>15</v>
      </c>
      <c r="PB8" s="126">
        <f t="shared" si="304"/>
        <v>16</v>
      </c>
      <c r="PC8" s="126">
        <f t="shared" si="304"/>
        <v>17</v>
      </c>
      <c r="PD8" s="126">
        <f t="shared" si="304"/>
        <v>18</v>
      </c>
      <c r="PE8" s="126">
        <f t="shared" si="304"/>
        <v>19</v>
      </c>
      <c r="PF8" s="126">
        <f t="shared" si="304"/>
        <v>20</v>
      </c>
      <c r="PG8" s="126">
        <f t="shared" si="304"/>
        <v>21</v>
      </c>
      <c r="PH8" s="126">
        <f t="shared" si="304"/>
        <v>22</v>
      </c>
      <c r="PI8" s="126">
        <f t="shared" si="304"/>
        <v>23</v>
      </c>
      <c r="PJ8" s="126">
        <f t="shared" si="304"/>
        <v>24</v>
      </c>
      <c r="PK8" s="126">
        <f t="shared" si="304"/>
        <v>25</v>
      </c>
      <c r="PL8" s="126">
        <f t="shared" si="304"/>
        <v>26</v>
      </c>
      <c r="PM8" s="126">
        <f t="shared" si="304"/>
        <v>27</v>
      </c>
      <c r="PN8" s="126">
        <f t="shared" si="304"/>
        <v>28</v>
      </c>
      <c r="PO8" s="126">
        <f t="shared" si="304"/>
        <v>1</v>
      </c>
      <c r="PP8" s="126">
        <f t="shared" si="304"/>
        <v>2</v>
      </c>
      <c r="PQ8" s="126">
        <f t="shared" si="304"/>
        <v>3</v>
      </c>
      <c r="PR8" s="126">
        <f t="shared" si="304"/>
        <v>4</v>
      </c>
      <c r="PS8" s="126">
        <f t="shared" si="304"/>
        <v>5</v>
      </c>
      <c r="PT8" s="126">
        <f t="shared" si="304"/>
        <v>6</v>
      </c>
      <c r="PU8" s="126">
        <f t="shared" si="304"/>
        <v>7</v>
      </c>
      <c r="PV8" s="126">
        <f t="shared" si="304"/>
        <v>8</v>
      </c>
      <c r="PW8" s="126">
        <f t="shared" si="304"/>
        <v>9</v>
      </c>
      <c r="PX8" s="126">
        <f t="shared" si="304"/>
        <v>10</v>
      </c>
      <c r="PY8" s="126">
        <f t="shared" si="304"/>
        <v>11</v>
      </c>
      <c r="PZ8" s="126">
        <f t="shared" si="304"/>
        <v>12</v>
      </c>
      <c r="QA8" s="126">
        <f t="shared" si="304"/>
        <v>13</v>
      </c>
      <c r="QB8" s="126">
        <f t="shared" si="304"/>
        <v>14</v>
      </c>
      <c r="QC8" s="126">
        <f t="shared" si="304"/>
        <v>15</v>
      </c>
      <c r="QD8" s="126">
        <f t="shared" si="304"/>
        <v>16</v>
      </c>
      <c r="QE8" s="126">
        <f t="shared" si="304"/>
        <v>17</v>
      </c>
      <c r="QF8" s="126">
        <f t="shared" si="304"/>
        <v>18</v>
      </c>
      <c r="QG8" s="126">
        <f t="shared" si="304"/>
        <v>19</v>
      </c>
      <c r="QH8" s="126">
        <f t="shared" si="304"/>
        <v>20</v>
      </c>
      <c r="QI8" s="126">
        <f t="shared" si="304"/>
        <v>21</v>
      </c>
      <c r="QJ8" s="126">
        <f t="shared" si="304"/>
        <v>22</v>
      </c>
      <c r="QK8" s="126">
        <f t="shared" si="304"/>
        <v>23</v>
      </c>
      <c r="QL8" s="126">
        <f t="shared" si="304"/>
        <v>24</v>
      </c>
      <c r="QM8" s="126">
        <f t="shared" si="304"/>
        <v>25</v>
      </c>
      <c r="QN8" s="126">
        <f t="shared" si="304"/>
        <v>26</v>
      </c>
      <c r="QO8" s="126">
        <f t="shared" si="304"/>
        <v>27</v>
      </c>
      <c r="QP8" s="126">
        <f t="shared" si="304"/>
        <v>28</v>
      </c>
      <c r="QQ8" s="126">
        <f t="shared" si="304"/>
        <v>29</v>
      </c>
      <c r="QR8" s="126">
        <f t="shared" si="304"/>
        <v>30</v>
      </c>
      <c r="QS8" s="126">
        <f t="shared" si="304"/>
        <v>31</v>
      </c>
      <c r="QT8" s="126">
        <f t="shared" si="304"/>
        <v>1</v>
      </c>
    </row>
    <row r="9" spans="2:468" ht="10.199999999999999" customHeight="1">
      <c r="B9" s="57"/>
      <c r="C9" s="57"/>
      <c r="D9" s="57"/>
      <c r="E9" s="122"/>
      <c r="F9" s="26">
        <f>IF(F4="","",WEEKDAY(F4))</f>
        <v>6</v>
      </c>
      <c r="G9" s="26">
        <f t="shared" ref="G9:BR9" si="305">IF(G4="","",WEEKDAY(G4))</f>
        <v>7</v>
      </c>
      <c r="H9" s="26">
        <f t="shared" si="305"/>
        <v>1</v>
      </c>
      <c r="I9" s="26">
        <f t="shared" si="305"/>
        <v>2</v>
      </c>
      <c r="J9" s="26">
        <f t="shared" si="305"/>
        <v>3</v>
      </c>
      <c r="K9" s="26">
        <f t="shared" si="305"/>
        <v>4</v>
      </c>
      <c r="L9" s="26">
        <f t="shared" si="305"/>
        <v>5</v>
      </c>
      <c r="M9" s="26">
        <f t="shared" si="305"/>
        <v>6</v>
      </c>
      <c r="N9" s="26">
        <f t="shared" si="305"/>
        <v>7</v>
      </c>
      <c r="O9" s="26">
        <f t="shared" si="305"/>
        <v>1</v>
      </c>
      <c r="P9" s="26">
        <f t="shared" si="305"/>
        <v>2</v>
      </c>
      <c r="Q9" s="26">
        <f t="shared" si="305"/>
        <v>3</v>
      </c>
      <c r="R9" s="26">
        <f t="shared" si="305"/>
        <v>4</v>
      </c>
      <c r="S9" s="26">
        <f t="shared" si="305"/>
        <v>5</v>
      </c>
      <c r="T9" s="26">
        <f t="shared" si="305"/>
        <v>6</v>
      </c>
      <c r="U9" s="26">
        <f t="shared" si="305"/>
        <v>7</v>
      </c>
      <c r="V9" s="26">
        <f t="shared" si="305"/>
        <v>1</v>
      </c>
      <c r="W9" s="26">
        <f t="shared" si="305"/>
        <v>2</v>
      </c>
      <c r="X9" s="26">
        <f t="shared" si="305"/>
        <v>3</v>
      </c>
      <c r="Y9" s="26">
        <f t="shared" si="305"/>
        <v>4</v>
      </c>
      <c r="Z9" s="26">
        <f t="shared" si="305"/>
        <v>5</v>
      </c>
      <c r="AA9" s="26">
        <f t="shared" si="305"/>
        <v>6</v>
      </c>
      <c r="AB9" s="26">
        <f t="shared" si="305"/>
        <v>7</v>
      </c>
      <c r="AC9" s="26">
        <f t="shared" si="305"/>
        <v>1</v>
      </c>
      <c r="AD9" s="26">
        <f t="shared" si="305"/>
        <v>2</v>
      </c>
      <c r="AE9" s="26">
        <f t="shared" si="305"/>
        <v>3</v>
      </c>
      <c r="AF9" s="26">
        <f t="shared" si="305"/>
        <v>4</v>
      </c>
      <c r="AG9" s="26">
        <f t="shared" si="305"/>
        <v>5</v>
      </c>
      <c r="AH9" s="26">
        <f t="shared" si="305"/>
        <v>6</v>
      </c>
      <c r="AI9" s="26">
        <f t="shared" si="305"/>
        <v>7</v>
      </c>
      <c r="AJ9" s="26">
        <f t="shared" si="305"/>
        <v>1</v>
      </c>
      <c r="AK9" s="26">
        <f t="shared" si="305"/>
        <v>2</v>
      </c>
      <c r="AL9" s="26">
        <f t="shared" si="305"/>
        <v>3</v>
      </c>
      <c r="AM9" s="26">
        <f t="shared" si="305"/>
        <v>4</v>
      </c>
      <c r="AN9" s="26">
        <f t="shared" si="305"/>
        <v>5</v>
      </c>
      <c r="AO9" s="26">
        <f t="shared" si="305"/>
        <v>6</v>
      </c>
      <c r="AP9" s="26">
        <f t="shared" si="305"/>
        <v>7</v>
      </c>
      <c r="AQ9" s="26">
        <f t="shared" si="305"/>
        <v>1</v>
      </c>
      <c r="AR9" s="26">
        <f t="shared" si="305"/>
        <v>2</v>
      </c>
      <c r="AS9" s="26">
        <f t="shared" si="305"/>
        <v>3</v>
      </c>
      <c r="AT9" s="26">
        <f t="shared" si="305"/>
        <v>4</v>
      </c>
      <c r="AU9" s="26">
        <f t="shared" si="305"/>
        <v>5</v>
      </c>
      <c r="AV9" s="26">
        <f t="shared" si="305"/>
        <v>6</v>
      </c>
      <c r="AW9" s="26">
        <f t="shared" si="305"/>
        <v>7</v>
      </c>
      <c r="AX9" s="26">
        <f t="shared" si="305"/>
        <v>1</v>
      </c>
      <c r="AY9" s="26">
        <f t="shared" si="305"/>
        <v>2</v>
      </c>
      <c r="AZ9" s="26">
        <f t="shared" si="305"/>
        <v>3</v>
      </c>
      <c r="BA9" s="26">
        <f t="shared" si="305"/>
        <v>4</v>
      </c>
      <c r="BB9" s="26">
        <f t="shared" si="305"/>
        <v>5</v>
      </c>
      <c r="BC9" s="26">
        <f t="shared" si="305"/>
        <v>6</v>
      </c>
      <c r="BD9" s="26">
        <f t="shared" si="305"/>
        <v>7</v>
      </c>
      <c r="BE9" s="26">
        <f t="shared" si="305"/>
        <v>1</v>
      </c>
      <c r="BF9" s="26">
        <f t="shared" si="305"/>
        <v>2</v>
      </c>
      <c r="BG9" s="26">
        <f t="shared" si="305"/>
        <v>3</v>
      </c>
      <c r="BH9" s="26">
        <f t="shared" si="305"/>
        <v>4</v>
      </c>
      <c r="BI9" s="26">
        <f t="shared" si="305"/>
        <v>5</v>
      </c>
      <c r="BJ9" s="26">
        <f t="shared" si="305"/>
        <v>6</v>
      </c>
      <c r="BK9" s="26">
        <f t="shared" si="305"/>
        <v>7</v>
      </c>
      <c r="BL9" s="26">
        <f t="shared" si="305"/>
        <v>1</v>
      </c>
      <c r="BM9" s="26">
        <f t="shared" si="305"/>
        <v>2</v>
      </c>
      <c r="BN9" s="26">
        <f t="shared" si="305"/>
        <v>3</v>
      </c>
      <c r="BO9" s="26">
        <f t="shared" si="305"/>
        <v>4</v>
      </c>
      <c r="BP9" s="26">
        <f t="shared" si="305"/>
        <v>5</v>
      </c>
      <c r="BQ9" s="26">
        <f t="shared" si="305"/>
        <v>6</v>
      </c>
      <c r="BR9" s="26">
        <f t="shared" si="305"/>
        <v>7</v>
      </c>
      <c r="BS9" s="26">
        <f t="shared" ref="BS9:ED9" si="306">IF(BS4="","",WEEKDAY(BS4))</f>
        <v>1</v>
      </c>
      <c r="BT9" s="26">
        <f t="shared" si="306"/>
        <v>2</v>
      </c>
      <c r="BU9" s="26">
        <f t="shared" si="306"/>
        <v>3</v>
      </c>
      <c r="BV9" s="26">
        <f t="shared" si="306"/>
        <v>4</v>
      </c>
      <c r="BW9" s="26">
        <f t="shared" si="306"/>
        <v>5</v>
      </c>
      <c r="BX9" s="26">
        <f t="shared" si="306"/>
        <v>6</v>
      </c>
      <c r="BY9" s="26">
        <f t="shared" si="306"/>
        <v>7</v>
      </c>
      <c r="BZ9" s="26">
        <f t="shared" si="306"/>
        <v>1</v>
      </c>
      <c r="CA9" s="26">
        <f t="shared" si="306"/>
        <v>2</v>
      </c>
      <c r="CB9" s="26">
        <f t="shared" si="306"/>
        <v>3</v>
      </c>
      <c r="CC9" s="26">
        <f t="shared" si="306"/>
        <v>4</v>
      </c>
      <c r="CD9" s="26">
        <f t="shared" si="306"/>
        <v>5</v>
      </c>
      <c r="CE9" s="26">
        <f t="shared" si="306"/>
        <v>6</v>
      </c>
      <c r="CF9" s="26">
        <f t="shared" si="306"/>
        <v>7</v>
      </c>
      <c r="CG9" s="26">
        <f t="shared" si="306"/>
        <v>1</v>
      </c>
      <c r="CH9" s="26">
        <f t="shared" si="306"/>
        <v>2</v>
      </c>
      <c r="CI9" s="26">
        <f t="shared" si="306"/>
        <v>3</v>
      </c>
      <c r="CJ9" s="26">
        <f t="shared" si="306"/>
        <v>4</v>
      </c>
      <c r="CK9" s="26">
        <f t="shared" si="306"/>
        <v>5</v>
      </c>
      <c r="CL9" s="26">
        <f t="shared" si="306"/>
        <v>6</v>
      </c>
      <c r="CM9" s="26">
        <f t="shared" si="306"/>
        <v>7</v>
      </c>
      <c r="CN9" s="26">
        <f t="shared" si="306"/>
        <v>1</v>
      </c>
      <c r="CO9" s="26">
        <f t="shared" si="306"/>
        <v>2</v>
      </c>
      <c r="CP9" s="26">
        <f t="shared" si="306"/>
        <v>3</v>
      </c>
      <c r="CQ9" s="26">
        <f t="shared" si="306"/>
        <v>4</v>
      </c>
      <c r="CR9" s="26">
        <f t="shared" si="306"/>
        <v>5</v>
      </c>
      <c r="CS9" s="26">
        <f t="shared" si="306"/>
        <v>6</v>
      </c>
      <c r="CT9" s="26">
        <f t="shared" si="306"/>
        <v>7</v>
      </c>
      <c r="CU9" s="26">
        <f t="shared" si="306"/>
        <v>1</v>
      </c>
      <c r="CV9" s="26">
        <f t="shared" si="306"/>
        <v>2</v>
      </c>
      <c r="CW9" s="26">
        <f t="shared" si="306"/>
        <v>3</v>
      </c>
      <c r="CX9" s="26">
        <f t="shared" si="306"/>
        <v>4</v>
      </c>
      <c r="CY9" s="26">
        <f t="shared" si="306"/>
        <v>5</v>
      </c>
      <c r="CZ9" s="26">
        <f t="shared" si="306"/>
        <v>6</v>
      </c>
      <c r="DA9" s="26">
        <f t="shared" si="306"/>
        <v>7</v>
      </c>
      <c r="DB9" s="26">
        <f t="shared" si="306"/>
        <v>1</v>
      </c>
      <c r="DC9" s="26">
        <f t="shared" si="306"/>
        <v>2</v>
      </c>
      <c r="DD9" s="26">
        <f t="shared" si="306"/>
        <v>3</v>
      </c>
      <c r="DE9" s="26">
        <f t="shared" si="306"/>
        <v>4</v>
      </c>
      <c r="DF9" s="26">
        <f t="shared" si="306"/>
        <v>5</v>
      </c>
      <c r="DG9" s="26">
        <f t="shared" si="306"/>
        <v>6</v>
      </c>
      <c r="DH9" s="26">
        <f t="shared" si="306"/>
        <v>7</v>
      </c>
      <c r="DI9" s="26">
        <f t="shared" si="306"/>
        <v>1</v>
      </c>
      <c r="DJ9" s="26">
        <f t="shared" si="306"/>
        <v>2</v>
      </c>
      <c r="DK9" s="26">
        <f t="shared" si="306"/>
        <v>3</v>
      </c>
      <c r="DL9" s="26">
        <f t="shared" si="306"/>
        <v>4</v>
      </c>
      <c r="DM9" s="26">
        <f t="shared" si="306"/>
        <v>5</v>
      </c>
      <c r="DN9" s="26">
        <f t="shared" si="306"/>
        <v>6</v>
      </c>
      <c r="DO9" s="26">
        <f t="shared" si="306"/>
        <v>7</v>
      </c>
      <c r="DP9" s="26">
        <f t="shared" si="306"/>
        <v>1</v>
      </c>
      <c r="DQ9" s="26">
        <f t="shared" si="306"/>
        <v>2</v>
      </c>
      <c r="DR9" s="26">
        <f t="shared" si="306"/>
        <v>3</v>
      </c>
      <c r="DS9" s="26">
        <f t="shared" si="306"/>
        <v>4</v>
      </c>
      <c r="DT9" s="26">
        <f t="shared" si="306"/>
        <v>5</v>
      </c>
      <c r="DU9" s="26">
        <f t="shared" si="306"/>
        <v>6</v>
      </c>
      <c r="DV9" s="26">
        <f t="shared" si="306"/>
        <v>7</v>
      </c>
      <c r="DW9" s="26">
        <f t="shared" si="306"/>
        <v>1</v>
      </c>
      <c r="DX9" s="26">
        <f t="shared" si="306"/>
        <v>2</v>
      </c>
      <c r="DY9" s="26">
        <f t="shared" si="306"/>
        <v>3</v>
      </c>
      <c r="DZ9" s="26">
        <f t="shared" si="306"/>
        <v>4</v>
      </c>
      <c r="EA9" s="26">
        <f t="shared" si="306"/>
        <v>5</v>
      </c>
      <c r="EB9" s="26">
        <f t="shared" si="306"/>
        <v>6</v>
      </c>
      <c r="EC9" s="26">
        <f t="shared" si="306"/>
        <v>7</v>
      </c>
      <c r="ED9" s="26">
        <f t="shared" si="306"/>
        <v>1</v>
      </c>
      <c r="EE9" s="26">
        <f t="shared" ref="EE9:GE9" si="307">IF(EE4="","",WEEKDAY(EE4))</f>
        <v>2</v>
      </c>
      <c r="EF9" s="26">
        <f t="shared" si="307"/>
        <v>3</v>
      </c>
      <c r="EG9" s="26">
        <f t="shared" si="307"/>
        <v>4</v>
      </c>
      <c r="EH9" s="26">
        <f t="shared" si="307"/>
        <v>5</v>
      </c>
      <c r="EI9" s="26">
        <f t="shared" si="307"/>
        <v>6</v>
      </c>
      <c r="EJ9" s="26">
        <f t="shared" si="307"/>
        <v>7</v>
      </c>
      <c r="EK9" s="26">
        <f t="shared" si="307"/>
        <v>1</v>
      </c>
      <c r="EL9" s="26">
        <f t="shared" si="307"/>
        <v>2</v>
      </c>
      <c r="EM9" s="26">
        <f t="shared" si="307"/>
        <v>3</v>
      </c>
      <c r="EN9" s="26">
        <f t="shared" si="307"/>
        <v>4</v>
      </c>
      <c r="EO9" s="26">
        <f t="shared" si="307"/>
        <v>5</v>
      </c>
      <c r="EP9" s="26">
        <f t="shared" si="307"/>
        <v>6</v>
      </c>
      <c r="EQ9" s="26">
        <f t="shared" si="307"/>
        <v>7</v>
      </c>
      <c r="ER9" s="26">
        <f t="shared" si="307"/>
        <v>1</v>
      </c>
      <c r="ES9" s="26">
        <f t="shared" si="307"/>
        <v>2</v>
      </c>
      <c r="ET9" s="26">
        <f t="shared" si="307"/>
        <v>3</v>
      </c>
      <c r="EU9" s="26">
        <f t="shared" si="307"/>
        <v>4</v>
      </c>
      <c r="EV9" s="26">
        <f t="shared" si="307"/>
        <v>5</v>
      </c>
      <c r="EW9" s="26">
        <f t="shared" si="307"/>
        <v>6</v>
      </c>
      <c r="EX9" s="26">
        <f t="shared" si="307"/>
        <v>7</v>
      </c>
      <c r="EY9" s="26">
        <f t="shared" si="307"/>
        <v>1</v>
      </c>
      <c r="EZ9" s="26">
        <f t="shared" si="307"/>
        <v>2</v>
      </c>
      <c r="FA9" s="26">
        <f t="shared" si="307"/>
        <v>3</v>
      </c>
      <c r="FB9" s="26">
        <f t="shared" si="307"/>
        <v>4</v>
      </c>
      <c r="FC9" s="26">
        <f t="shared" si="307"/>
        <v>5</v>
      </c>
      <c r="FD9" s="26">
        <f t="shared" si="307"/>
        <v>6</v>
      </c>
      <c r="FE9" s="26">
        <f t="shared" si="307"/>
        <v>7</v>
      </c>
      <c r="FF9" s="26">
        <f t="shared" si="307"/>
        <v>1</v>
      </c>
      <c r="FG9" s="26">
        <f t="shared" si="307"/>
        <v>2</v>
      </c>
      <c r="FH9" s="26">
        <f t="shared" si="307"/>
        <v>3</v>
      </c>
      <c r="FI9" s="26">
        <f t="shared" si="307"/>
        <v>4</v>
      </c>
      <c r="FJ9" s="26">
        <f t="shared" si="307"/>
        <v>5</v>
      </c>
      <c r="FK9" s="26">
        <f t="shared" si="307"/>
        <v>6</v>
      </c>
      <c r="FL9" s="26">
        <f t="shared" si="307"/>
        <v>7</v>
      </c>
      <c r="FM9" s="26">
        <f t="shared" si="307"/>
        <v>1</v>
      </c>
      <c r="FN9" s="26">
        <f t="shared" si="307"/>
        <v>2</v>
      </c>
      <c r="FO9" s="26">
        <f t="shared" si="307"/>
        <v>3</v>
      </c>
      <c r="FP9" s="26">
        <f t="shared" si="307"/>
        <v>4</v>
      </c>
      <c r="FQ9" s="26">
        <f t="shared" si="307"/>
        <v>5</v>
      </c>
      <c r="FR9" s="26">
        <f t="shared" si="307"/>
        <v>6</v>
      </c>
      <c r="FS9" s="26">
        <f t="shared" si="307"/>
        <v>7</v>
      </c>
      <c r="FT9" s="26">
        <f t="shared" si="307"/>
        <v>1</v>
      </c>
      <c r="FU9" s="26">
        <f t="shared" si="307"/>
        <v>2</v>
      </c>
      <c r="FV9" s="26">
        <f t="shared" si="307"/>
        <v>3</v>
      </c>
      <c r="FW9" s="26">
        <f t="shared" si="307"/>
        <v>4</v>
      </c>
      <c r="FX9" s="26">
        <f t="shared" si="307"/>
        <v>5</v>
      </c>
      <c r="FY9" s="26">
        <f t="shared" si="307"/>
        <v>6</v>
      </c>
      <c r="FZ9" s="26">
        <f t="shared" si="307"/>
        <v>7</v>
      </c>
      <c r="GA9" s="26">
        <f t="shared" si="307"/>
        <v>1</v>
      </c>
      <c r="GB9" s="26">
        <f t="shared" si="307"/>
        <v>2</v>
      </c>
      <c r="GC9" s="26">
        <f t="shared" si="307"/>
        <v>3</v>
      </c>
      <c r="GD9" s="26">
        <f t="shared" si="307"/>
        <v>4</v>
      </c>
      <c r="GE9" s="26">
        <f t="shared" si="307"/>
        <v>5</v>
      </c>
      <c r="GF9" s="26">
        <f>IF(GF4="","",WEEKDAY(GF4))</f>
        <v>6</v>
      </c>
      <c r="GG9" s="26">
        <f t="shared" ref="GG9:IR9" si="308">IF(GG4="","",WEEKDAY(GG4))</f>
        <v>7</v>
      </c>
      <c r="GH9" s="26">
        <f t="shared" si="308"/>
        <v>1</v>
      </c>
      <c r="GI9" s="26">
        <f t="shared" si="308"/>
        <v>2</v>
      </c>
      <c r="GJ9" s="26">
        <f t="shared" si="308"/>
        <v>3</v>
      </c>
      <c r="GK9" s="26">
        <f t="shared" si="308"/>
        <v>4</v>
      </c>
      <c r="GL9" s="26">
        <f t="shared" si="308"/>
        <v>5</v>
      </c>
      <c r="GM9" s="26">
        <f t="shared" si="308"/>
        <v>6</v>
      </c>
      <c r="GN9" s="26">
        <f t="shared" si="308"/>
        <v>7</v>
      </c>
      <c r="GO9" s="26">
        <f t="shared" si="308"/>
        <v>1</v>
      </c>
      <c r="GP9" s="26">
        <f t="shared" si="308"/>
        <v>2</v>
      </c>
      <c r="GQ9" s="26">
        <f t="shared" si="308"/>
        <v>3</v>
      </c>
      <c r="GR9" s="26">
        <f t="shared" si="308"/>
        <v>4</v>
      </c>
      <c r="GS9" s="26">
        <f t="shared" si="308"/>
        <v>5</v>
      </c>
      <c r="GT9" s="26">
        <f t="shared" si="308"/>
        <v>6</v>
      </c>
      <c r="GU9" s="26">
        <f t="shared" si="308"/>
        <v>7</v>
      </c>
      <c r="GV9" s="26">
        <f t="shared" si="308"/>
        <v>1</v>
      </c>
      <c r="GW9" s="26">
        <f t="shared" si="308"/>
        <v>2</v>
      </c>
      <c r="GX9" s="26">
        <f t="shared" si="308"/>
        <v>3</v>
      </c>
      <c r="GY9" s="26">
        <f t="shared" si="308"/>
        <v>4</v>
      </c>
      <c r="GZ9" s="26">
        <f t="shared" si="308"/>
        <v>5</v>
      </c>
      <c r="HA9" s="26">
        <f t="shared" si="308"/>
        <v>6</v>
      </c>
      <c r="HB9" s="26">
        <f t="shared" si="308"/>
        <v>7</v>
      </c>
      <c r="HC9" s="26">
        <f t="shared" si="308"/>
        <v>1</v>
      </c>
      <c r="HD9" s="26">
        <f t="shared" si="308"/>
        <v>2</v>
      </c>
      <c r="HE9" s="26">
        <f t="shared" si="308"/>
        <v>3</v>
      </c>
      <c r="HF9" s="26">
        <f t="shared" si="308"/>
        <v>4</v>
      </c>
      <c r="HG9" s="26">
        <f t="shared" si="308"/>
        <v>5</v>
      </c>
      <c r="HH9" s="26">
        <f t="shared" si="308"/>
        <v>6</v>
      </c>
      <c r="HI9" s="26">
        <f t="shared" si="308"/>
        <v>7</v>
      </c>
      <c r="HJ9" s="26">
        <f t="shared" si="308"/>
        <v>1</v>
      </c>
      <c r="HK9" s="26">
        <f t="shared" si="308"/>
        <v>2</v>
      </c>
      <c r="HL9" s="26">
        <f t="shared" si="308"/>
        <v>3</v>
      </c>
      <c r="HM9" s="26">
        <f t="shared" si="308"/>
        <v>4</v>
      </c>
      <c r="HN9" s="26">
        <f t="shared" si="308"/>
        <v>5</v>
      </c>
      <c r="HO9" s="26">
        <f t="shared" si="308"/>
        <v>6</v>
      </c>
      <c r="HP9" s="26">
        <f t="shared" si="308"/>
        <v>7</v>
      </c>
      <c r="HQ9" s="26">
        <f t="shared" si="308"/>
        <v>1</v>
      </c>
      <c r="HR9" s="26">
        <f t="shared" si="308"/>
        <v>2</v>
      </c>
      <c r="HS9" s="26">
        <f t="shared" si="308"/>
        <v>3</v>
      </c>
      <c r="HT9" s="26">
        <f t="shared" si="308"/>
        <v>4</v>
      </c>
      <c r="HU9" s="26">
        <f t="shared" si="308"/>
        <v>5</v>
      </c>
      <c r="HV9" s="26">
        <f t="shared" si="308"/>
        <v>6</v>
      </c>
      <c r="HW9" s="26">
        <f t="shared" si="308"/>
        <v>7</v>
      </c>
      <c r="HX9" s="26">
        <f t="shared" si="308"/>
        <v>1</v>
      </c>
      <c r="HY9" s="26">
        <f t="shared" si="308"/>
        <v>2</v>
      </c>
      <c r="HZ9" s="26">
        <f t="shared" si="308"/>
        <v>3</v>
      </c>
      <c r="IA9" s="26">
        <f t="shared" si="308"/>
        <v>4</v>
      </c>
      <c r="IB9" s="26">
        <f t="shared" si="308"/>
        <v>5</v>
      </c>
      <c r="IC9" s="26">
        <f t="shared" si="308"/>
        <v>6</v>
      </c>
      <c r="ID9" s="26">
        <f t="shared" si="308"/>
        <v>7</v>
      </c>
      <c r="IE9" s="26">
        <f t="shared" si="308"/>
        <v>1</v>
      </c>
      <c r="IF9" s="26">
        <f t="shared" si="308"/>
        <v>2</v>
      </c>
      <c r="IG9" s="26">
        <f t="shared" si="308"/>
        <v>3</v>
      </c>
      <c r="IH9" s="26">
        <f t="shared" si="308"/>
        <v>4</v>
      </c>
      <c r="II9" s="26">
        <f t="shared" si="308"/>
        <v>5</v>
      </c>
      <c r="IJ9" s="26">
        <f t="shared" si="308"/>
        <v>6</v>
      </c>
      <c r="IK9" s="26">
        <f t="shared" si="308"/>
        <v>7</v>
      </c>
      <c r="IL9" s="26">
        <f t="shared" si="308"/>
        <v>1</v>
      </c>
      <c r="IM9" s="26">
        <f t="shared" si="308"/>
        <v>2</v>
      </c>
      <c r="IN9" s="26">
        <f t="shared" si="308"/>
        <v>3</v>
      </c>
      <c r="IO9" s="26">
        <f t="shared" si="308"/>
        <v>4</v>
      </c>
      <c r="IP9" s="26">
        <f t="shared" si="308"/>
        <v>5</v>
      </c>
      <c r="IQ9" s="26">
        <f t="shared" si="308"/>
        <v>6</v>
      </c>
      <c r="IR9" s="26">
        <f t="shared" si="308"/>
        <v>7</v>
      </c>
      <c r="IS9" s="26">
        <f t="shared" ref="IS9:LD9" si="309">IF(IS4="","",WEEKDAY(IS4))</f>
        <v>1</v>
      </c>
      <c r="IT9" s="26">
        <f t="shared" si="309"/>
        <v>2</v>
      </c>
      <c r="IU9" s="26">
        <f t="shared" si="309"/>
        <v>3</v>
      </c>
      <c r="IV9" s="26">
        <f t="shared" si="309"/>
        <v>4</v>
      </c>
      <c r="IW9" s="26">
        <f t="shared" si="309"/>
        <v>5</v>
      </c>
      <c r="IX9" s="26">
        <f t="shared" si="309"/>
        <v>6</v>
      </c>
      <c r="IY9" s="26">
        <f t="shared" si="309"/>
        <v>7</v>
      </c>
      <c r="IZ9" s="26">
        <f t="shared" si="309"/>
        <v>1</v>
      </c>
      <c r="JA9" s="26">
        <f t="shared" si="309"/>
        <v>2</v>
      </c>
      <c r="JB9" s="26">
        <f t="shared" si="309"/>
        <v>3</v>
      </c>
      <c r="JC9" s="26">
        <f t="shared" si="309"/>
        <v>4</v>
      </c>
      <c r="JD9" s="26">
        <f t="shared" si="309"/>
        <v>5</v>
      </c>
      <c r="JE9" s="26">
        <f t="shared" si="309"/>
        <v>6</v>
      </c>
      <c r="JF9" s="26">
        <f t="shared" si="309"/>
        <v>7</v>
      </c>
      <c r="JG9" s="26">
        <f t="shared" si="309"/>
        <v>1</v>
      </c>
      <c r="JH9" s="26">
        <f t="shared" si="309"/>
        <v>2</v>
      </c>
      <c r="JI9" s="26">
        <f t="shared" si="309"/>
        <v>3</v>
      </c>
      <c r="JJ9" s="26">
        <f t="shared" si="309"/>
        <v>4</v>
      </c>
      <c r="JK9" s="26">
        <f t="shared" si="309"/>
        <v>5</v>
      </c>
      <c r="JL9" s="26">
        <f t="shared" si="309"/>
        <v>6</v>
      </c>
      <c r="JM9" s="26">
        <f t="shared" si="309"/>
        <v>7</v>
      </c>
      <c r="JN9" s="26">
        <f t="shared" si="309"/>
        <v>1</v>
      </c>
      <c r="JO9" s="26">
        <f t="shared" si="309"/>
        <v>2</v>
      </c>
      <c r="JP9" s="26">
        <f t="shared" si="309"/>
        <v>3</v>
      </c>
      <c r="JQ9" s="26">
        <f t="shared" si="309"/>
        <v>4</v>
      </c>
      <c r="JR9" s="26">
        <f t="shared" si="309"/>
        <v>5</v>
      </c>
      <c r="JS9" s="26">
        <f t="shared" si="309"/>
        <v>6</v>
      </c>
      <c r="JT9" s="26">
        <f t="shared" si="309"/>
        <v>7</v>
      </c>
      <c r="JU9" s="26">
        <f t="shared" si="309"/>
        <v>1</v>
      </c>
      <c r="JV9" s="26">
        <f t="shared" si="309"/>
        <v>2</v>
      </c>
      <c r="JW9" s="26">
        <f t="shared" si="309"/>
        <v>3</v>
      </c>
      <c r="JX9" s="26">
        <f t="shared" si="309"/>
        <v>4</v>
      </c>
      <c r="JY9" s="26">
        <f t="shared" si="309"/>
        <v>5</v>
      </c>
      <c r="JZ9" s="26">
        <f t="shared" si="309"/>
        <v>6</v>
      </c>
      <c r="KA9" s="26">
        <f t="shared" si="309"/>
        <v>7</v>
      </c>
      <c r="KB9" s="26">
        <f t="shared" si="309"/>
        <v>1</v>
      </c>
      <c r="KC9" s="26">
        <f t="shared" si="309"/>
        <v>2</v>
      </c>
      <c r="KD9" s="26">
        <f t="shared" si="309"/>
        <v>3</v>
      </c>
      <c r="KE9" s="26">
        <f t="shared" si="309"/>
        <v>4</v>
      </c>
      <c r="KF9" s="26">
        <f t="shared" si="309"/>
        <v>5</v>
      </c>
      <c r="KG9" s="26">
        <f t="shared" si="309"/>
        <v>6</v>
      </c>
      <c r="KH9" s="26">
        <f t="shared" si="309"/>
        <v>7</v>
      </c>
      <c r="KI9" s="26">
        <f t="shared" si="309"/>
        <v>1</v>
      </c>
      <c r="KJ9" s="26">
        <f t="shared" si="309"/>
        <v>2</v>
      </c>
      <c r="KK9" s="26">
        <f t="shared" si="309"/>
        <v>3</v>
      </c>
      <c r="KL9" s="26">
        <f t="shared" si="309"/>
        <v>4</v>
      </c>
      <c r="KM9" s="26">
        <f t="shared" si="309"/>
        <v>5</v>
      </c>
      <c r="KN9" s="26">
        <f t="shared" si="309"/>
        <v>6</v>
      </c>
      <c r="KO9" s="26">
        <f t="shared" si="309"/>
        <v>7</v>
      </c>
      <c r="KP9" s="26">
        <f t="shared" si="309"/>
        <v>1</v>
      </c>
      <c r="KQ9" s="26">
        <f t="shared" si="309"/>
        <v>2</v>
      </c>
      <c r="KR9" s="26">
        <f t="shared" si="309"/>
        <v>3</v>
      </c>
      <c r="KS9" s="26">
        <f t="shared" si="309"/>
        <v>4</v>
      </c>
      <c r="KT9" s="26">
        <f t="shared" si="309"/>
        <v>5</v>
      </c>
      <c r="KU9" s="26">
        <f t="shared" si="309"/>
        <v>6</v>
      </c>
      <c r="KV9" s="26">
        <f t="shared" si="309"/>
        <v>7</v>
      </c>
      <c r="KW9" s="26">
        <f t="shared" si="309"/>
        <v>1</v>
      </c>
      <c r="KX9" s="26">
        <f t="shared" si="309"/>
        <v>2</v>
      </c>
      <c r="KY9" s="26">
        <f t="shared" si="309"/>
        <v>3</v>
      </c>
      <c r="KZ9" s="26">
        <f t="shared" si="309"/>
        <v>4</v>
      </c>
      <c r="LA9" s="26">
        <f t="shared" si="309"/>
        <v>5</v>
      </c>
      <c r="LB9" s="26">
        <f t="shared" si="309"/>
        <v>6</v>
      </c>
      <c r="LC9" s="26">
        <f t="shared" si="309"/>
        <v>7</v>
      </c>
      <c r="LD9" s="26">
        <f t="shared" si="309"/>
        <v>1</v>
      </c>
      <c r="LE9" s="26">
        <f t="shared" ref="LE9:NG9" si="310">IF(LE4="","",WEEKDAY(LE4))</f>
        <v>2</v>
      </c>
      <c r="LF9" s="26">
        <f t="shared" si="310"/>
        <v>3</v>
      </c>
      <c r="LG9" s="26">
        <f t="shared" si="310"/>
        <v>4</v>
      </c>
      <c r="LH9" s="26">
        <f t="shared" si="310"/>
        <v>5</v>
      </c>
      <c r="LI9" s="26">
        <f t="shared" si="310"/>
        <v>6</v>
      </c>
      <c r="LJ9" s="26">
        <f t="shared" si="310"/>
        <v>7</v>
      </c>
      <c r="LK9" s="26">
        <f t="shared" si="310"/>
        <v>1</v>
      </c>
      <c r="LL9" s="26">
        <f t="shared" si="310"/>
        <v>2</v>
      </c>
      <c r="LM9" s="26">
        <f t="shared" si="310"/>
        <v>3</v>
      </c>
      <c r="LN9" s="26">
        <f t="shared" si="310"/>
        <v>4</v>
      </c>
      <c r="LO9" s="26">
        <f t="shared" si="310"/>
        <v>5</v>
      </c>
      <c r="LP9" s="26">
        <f t="shared" si="310"/>
        <v>6</v>
      </c>
      <c r="LQ9" s="26">
        <f t="shared" si="310"/>
        <v>7</v>
      </c>
      <c r="LR9" s="26">
        <f t="shared" si="310"/>
        <v>1</v>
      </c>
      <c r="LS9" s="26">
        <f t="shared" si="310"/>
        <v>2</v>
      </c>
      <c r="LT9" s="26">
        <f t="shared" si="310"/>
        <v>3</v>
      </c>
      <c r="LU9" s="26">
        <f t="shared" si="310"/>
        <v>4</v>
      </c>
      <c r="LV9" s="26">
        <f t="shared" si="310"/>
        <v>5</v>
      </c>
      <c r="LW9" s="26">
        <f t="shared" si="310"/>
        <v>6</v>
      </c>
      <c r="LX9" s="26">
        <f t="shared" si="310"/>
        <v>7</v>
      </c>
      <c r="LY9" s="26">
        <f t="shared" si="310"/>
        <v>1</v>
      </c>
      <c r="LZ9" s="26">
        <f t="shared" si="310"/>
        <v>2</v>
      </c>
      <c r="MA9" s="26">
        <f t="shared" si="310"/>
        <v>3</v>
      </c>
      <c r="MB9" s="26">
        <f t="shared" si="310"/>
        <v>4</v>
      </c>
      <c r="MC9" s="26">
        <f t="shared" si="310"/>
        <v>5</v>
      </c>
      <c r="MD9" s="26">
        <f t="shared" si="310"/>
        <v>6</v>
      </c>
      <c r="ME9" s="26">
        <f t="shared" si="310"/>
        <v>7</v>
      </c>
      <c r="MF9" s="26">
        <f t="shared" si="310"/>
        <v>1</v>
      </c>
      <c r="MG9" s="26">
        <f t="shared" si="310"/>
        <v>2</v>
      </c>
      <c r="MH9" s="26">
        <f t="shared" si="310"/>
        <v>3</v>
      </c>
      <c r="MI9" s="26">
        <f t="shared" si="310"/>
        <v>4</v>
      </c>
      <c r="MJ9" s="26">
        <f t="shared" si="310"/>
        <v>5</v>
      </c>
      <c r="MK9" s="26">
        <f t="shared" si="310"/>
        <v>6</v>
      </c>
      <c r="ML9" s="26">
        <f t="shared" si="310"/>
        <v>7</v>
      </c>
      <c r="MM9" s="26">
        <f t="shared" si="310"/>
        <v>1</v>
      </c>
      <c r="MN9" s="26">
        <f t="shared" si="310"/>
        <v>2</v>
      </c>
      <c r="MO9" s="26">
        <f t="shared" si="310"/>
        <v>3</v>
      </c>
      <c r="MP9" s="26">
        <f t="shared" si="310"/>
        <v>4</v>
      </c>
      <c r="MQ9" s="26">
        <f t="shared" si="310"/>
        <v>5</v>
      </c>
      <c r="MR9" s="26">
        <f t="shared" si="310"/>
        <v>6</v>
      </c>
      <c r="MS9" s="26">
        <f t="shared" si="310"/>
        <v>7</v>
      </c>
      <c r="MT9" s="26">
        <f t="shared" si="310"/>
        <v>1</v>
      </c>
      <c r="MU9" s="26">
        <f t="shared" si="310"/>
        <v>2</v>
      </c>
      <c r="MV9" s="26">
        <f t="shared" si="310"/>
        <v>3</v>
      </c>
      <c r="MW9" s="26">
        <f t="shared" si="310"/>
        <v>4</v>
      </c>
      <c r="MX9" s="26">
        <f t="shared" si="310"/>
        <v>5</v>
      </c>
      <c r="MY9" s="26">
        <f t="shared" si="310"/>
        <v>6</v>
      </c>
      <c r="MZ9" s="26">
        <f t="shared" si="310"/>
        <v>7</v>
      </c>
      <c r="NA9" s="26">
        <f t="shared" si="310"/>
        <v>1</v>
      </c>
      <c r="NB9" s="26">
        <f t="shared" si="310"/>
        <v>2</v>
      </c>
      <c r="NC9" s="26">
        <f t="shared" si="310"/>
        <v>3</v>
      </c>
      <c r="ND9" s="26">
        <f t="shared" si="310"/>
        <v>4</v>
      </c>
      <c r="NE9" s="26">
        <f t="shared" si="310"/>
        <v>5</v>
      </c>
      <c r="NF9" s="26">
        <f t="shared" si="310"/>
        <v>6</v>
      </c>
      <c r="NG9" s="26">
        <f t="shared" si="310"/>
        <v>7</v>
      </c>
      <c r="NH9" s="26">
        <f t="shared" ref="NH9:OP9" si="311">IF(NH4="","",WEEKDAY(NH4))</f>
        <v>1</v>
      </c>
      <c r="NI9" s="26">
        <f t="shared" si="311"/>
        <v>2</v>
      </c>
      <c r="NJ9" s="26">
        <f t="shared" si="311"/>
        <v>3</v>
      </c>
      <c r="NK9" s="26">
        <f t="shared" si="311"/>
        <v>4</v>
      </c>
      <c r="NL9" s="26">
        <f t="shared" si="311"/>
        <v>5</v>
      </c>
      <c r="NM9" s="26">
        <f t="shared" si="311"/>
        <v>6</v>
      </c>
      <c r="NN9" s="26">
        <f t="shared" si="311"/>
        <v>7</v>
      </c>
      <c r="NO9" s="26">
        <f t="shared" si="311"/>
        <v>1</v>
      </c>
      <c r="NP9" s="26">
        <f t="shared" si="311"/>
        <v>2</v>
      </c>
      <c r="NQ9" s="26">
        <f t="shared" si="311"/>
        <v>3</v>
      </c>
      <c r="NR9" s="26">
        <f t="shared" si="311"/>
        <v>4</v>
      </c>
      <c r="NS9" s="26">
        <f t="shared" si="311"/>
        <v>5</v>
      </c>
      <c r="NT9" s="26">
        <f t="shared" si="311"/>
        <v>6</v>
      </c>
      <c r="NU9" s="26">
        <f t="shared" si="311"/>
        <v>7</v>
      </c>
      <c r="NV9" s="26">
        <f t="shared" si="311"/>
        <v>1</v>
      </c>
      <c r="NW9" s="26">
        <f t="shared" si="311"/>
        <v>2</v>
      </c>
      <c r="NX9" s="26">
        <f t="shared" si="311"/>
        <v>3</v>
      </c>
      <c r="NY9" s="26">
        <f t="shared" si="311"/>
        <v>4</v>
      </c>
      <c r="NZ9" s="26">
        <f t="shared" si="311"/>
        <v>5</v>
      </c>
      <c r="OA9" s="26">
        <f t="shared" si="311"/>
        <v>6</v>
      </c>
      <c r="OB9" s="26">
        <f t="shared" si="311"/>
        <v>7</v>
      </c>
      <c r="OC9" s="26">
        <f t="shared" si="311"/>
        <v>1</v>
      </c>
      <c r="OD9" s="26">
        <f t="shared" si="311"/>
        <v>2</v>
      </c>
      <c r="OE9" s="26">
        <f t="shared" si="311"/>
        <v>3</v>
      </c>
      <c r="OF9" s="26">
        <f t="shared" si="311"/>
        <v>4</v>
      </c>
      <c r="OG9" s="26">
        <f t="shared" si="311"/>
        <v>5</v>
      </c>
      <c r="OH9" s="26">
        <f t="shared" si="311"/>
        <v>6</v>
      </c>
      <c r="OI9" s="26">
        <f t="shared" si="311"/>
        <v>7</v>
      </c>
      <c r="OJ9" s="26">
        <f t="shared" si="311"/>
        <v>1</v>
      </c>
      <c r="OK9" s="26">
        <f t="shared" si="311"/>
        <v>2</v>
      </c>
      <c r="OL9" s="26">
        <f t="shared" si="311"/>
        <v>3</v>
      </c>
      <c r="OM9" s="26">
        <f t="shared" si="311"/>
        <v>4</v>
      </c>
      <c r="ON9" s="26">
        <f t="shared" si="311"/>
        <v>5</v>
      </c>
      <c r="OO9" s="26">
        <f t="shared" si="311"/>
        <v>6</v>
      </c>
      <c r="OP9" s="26">
        <f t="shared" si="311"/>
        <v>7</v>
      </c>
      <c r="OQ9" s="26">
        <f t="shared" ref="OQ9:QT9" si="312">IF(OQ4="","",WEEKDAY(OQ4))</f>
        <v>1</v>
      </c>
      <c r="OR9" s="26">
        <f t="shared" si="312"/>
        <v>2</v>
      </c>
      <c r="OS9" s="26">
        <f t="shared" si="312"/>
        <v>3</v>
      </c>
      <c r="OT9" s="26">
        <f t="shared" si="312"/>
        <v>4</v>
      </c>
      <c r="OU9" s="26">
        <f t="shared" si="312"/>
        <v>5</v>
      </c>
      <c r="OV9" s="26">
        <f t="shared" si="312"/>
        <v>6</v>
      </c>
      <c r="OW9" s="26">
        <f t="shared" si="312"/>
        <v>7</v>
      </c>
      <c r="OX9" s="26">
        <f t="shared" si="312"/>
        <v>1</v>
      </c>
      <c r="OY9" s="26">
        <f t="shared" si="312"/>
        <v>2</v>
      </c>
      <c r="OZ9" s="26">
        <f t="shared" si="312"/>
        <v>3</v>
      </c>
      <c r="PA9" s="26">
        <f t="shared" si="312"/>
        <v>4</v>
      </c>
      <c r="PB9" s="26">
        <f t="shared" si="312"/>
        <v>5</v>
      </c>
      <c r="PC9" s="26">
        <f t="shared" si="312"/>
        <v>6</v>
      </c>
      <c r="PD9" s="26">
        <f t="shared" si="312"/>
        <v>7</v>
      </c>
      <c r="PE9" s="26">
        <f t="shared" si="312"/>
        <v>1</v>
      </c>
      <c r="PF9" s="26">
        <f t="shared" si="312"/>
        <v>2</v>
      </c>
      <c r="PG9" s="26">
        <f t="shared" si="312"/>
        <v>3</v>
      </c>
      <c r="PH9" s="26">
        <f t="shared" si="312"/>
        <v>4</v>
      </c>
      <c r="PI9" s="26">
        <f t="shared" si="312"/>
        <v>5</v>
      </c>
      <c r="PJ9" s="26">
        <f t="shared" si="312"/>
        <v>6</v>
      </c>
      <c r="PK9" s="26">
        <f t="shared" si="312"/>
        <v>7</v>
      </c>
      <c r="PL9" s="26">
        <f t="shared" si="312"/>
        <v>1</v>
      </c>
      <c r="PM9" s="26">
        <f t="shared" si="312"/>
        <v>2</v>
      </c>
      <c r="PN9" s="26">
        <f t="shared" si="312"/>
        <v>3</v>
      </c>
      <c r="PO9" s="26">
        <f t="shared" si="312"/>
        <v>4</v>
      </c>
      <c r="PP9" s="26">
        <f t="shared" si="312"/>
        <v>5</v>
      </c>
      <c r="PQ9" s="26">
        <f t="shared" si="312"/>
        <v>6</v>
      </c>
      <c r="PR9" s="26">
        <f t="shared" si="312"/>
        <v>7</v>
      </c>
      <c r="PS9" s="26">
        <f t="shared" si="312"/>
        <v>1</v>
      </c>
      <c r="PT9" s="26">
        <f t="shared" si="312"/>
        <v>2</v>
      </c>
      <c r="PU9" s="26">
        <f t="shared" si="312"/>
        <v>3</v>
      </c>
      <c r="PV9" s="26">
        <f t="shared" si="312"/>
        <v>4</v>
      </c>
      <c r="PW9" s="26">
        <f t="shared" si="312"/>
        <v>5</v>
      </c>
      <c r="PX9" s="26">
        <f t="shared" si="312"/>
        <v>6</v>
      </c>
      <c r="PY9" s="26">
        <f t="shared" si="312"/>
        <v>7</v>
      </c>
      <c r="PZ9" s="26">
        <f t="shared" si="312"/>
        <v>1</v>
      </c>
      <c r="QA9" s="26">
        <f t="shared" si="312"/>
        <v>2</v>
      </c>
      <c r="QB9" s="26">
        <f t="shared" si="312"/>
        <v>3</v>
      </c>
      <c r="QC9" s="26">
        <f t="shared" si="312"/>
        <v>4</v>
      </c>
      <c r="QD9" s="26">
        <f t="shared" si="312"/>
        <v>5</v>
      </c>
      <c r="QE9" s="26">
        <f t="shared" si="312"/>
        <v>6</v>
      </c>
      <c r="QF9" s="26">
        <f t="shared" si="312"/>
        <v>7</v>
      </c>
      <c r="QG9" s="26">
        <f t="shared" si="312"/>
        <v>1</v>
      </c>
      <c r="QH9" s="26">
        <f t="shared" si="312"/>
        <v>2</v>
      </c>
      <c r="QI9" s="26">
        <f t="shared" si="312"/>
        <v>3</v>
      </c>
      <c r="QJ9" s="26">
        <f t="shared" si="312"/>
        <v>4</v>
      </c>
      <c r="QK9" s="26">
        <f t="shared" si="312"/>
        <v>5</v>
      </c>
      <c r="QL9" s="26">
        <f t="shared" si="312"/>
        <v>6</v>
      </c>
      <c r="QM9" s="26">
        <f t="shared" si="312"/>
        <v>7</v>
      </c>
      <c r="QN9" s="26">
        <f t="shared" si="312"/>
        <v>1</v>
      </c>
      <c r="QO9" s="26">
        <f t="shared" si="312"/>
        <v>2</v>
      </c>
      <c r="QP9" s="26">
        <f t="shared" si="312"/>
        <v>3</v>
      </c>
      <c r="QQ9" s="26">
        <f t="shared" si="312"/>
        <v>4</v>
      </c>
      <c r="QR9" s="26">
        <f t="shared" si="312"/>
        <v>5</v>
      </c>
      <c r="QS9" s="26">
        <f t="shared" si="312"/>
        <v>6</v>
      </c>
      <c r="QT9" s="26">
        <f t="shared" si="312"/>
        <v>7</v>
      </c>
    </row>
    <row r="10" spans="2:468" hidden="1">
      <c r="B10" s="57"/>
      <c r="C10" s="57"/>
      <c r="D10" s="57"/>
      <c r="E10" s="58" t="s">
        <v>1</v>
      </c>
      <c r="F10" s="30">
        <f>COUNTIF(Feiertage!$H$3:$H$70,F4)</f>
        <v>1</v>
      </c>
      <c r="G10" s="30">
        <f>COUNTIF(Feiertage!$H$3:$H$70,G4)</f>
        <v>0</v>
      </c>
      <c r="H10" s="30">
        <f>COUNTIF(Feiertage!$H$3:$H$70,H4)</f>
        <v>0</v>
      </c>
      <c r="I10" s="30">
        <f>COUNTIF(Feiertage!$H$3:$H$70,I4)</f>
        <v>0</v>
      </c>
      <c r="J10" s="30">
        <f>COUNTIF(Feiertage!$H$3:$H$70,J4)</f>
        <v>0</v>
      </c>
      <c r="K10" s="30">
        <f>COUNTIF(Feiertage!$H$3:$H$70,K4)</f>
        <v>0</v>
      </c>
      <c r="L10" s="30">
        <f>COUNTIF(Feiertage!$H$3:$H$70,L4)</f>
        <v>0</v>
      </c>
      <c r="M10" s="30">
        <f>COUNTIF(Feiertage!$H$3:$H$70,M4)</f>
        <v>0</v>
      </c>
      <c r="N10" s="30">
        <f>COUNTIF(Feiertage!$H$3:$H$70,N4)</f>
        <v>0</v>
      </c>
      <c r="O10" s="30">
        <f>COUNTIF(Feiertage!$H$3:$H$70,O4)</f>
        <v>0</v>
      </c>
      <c r="P10" s="30">
        <f>COUNTIF(Feiertage!$H$3:$H$70,P4)</f>
        <v>0</v>
      </c>
      <c r="Q10" s="30">
        <f>COUNTIF(Feiertage!$H$3:$H$70,Q4)</f>
        <v>0</v>
      </c>
      <c r="R10" s="30">
        <f>COUNTIF(Feiertage!$H$3:$H$70,R4)</f>
        <v>0</v>
      </c>
      <c r="S10" s="30">
        <f>COUNTIF(Feiertage!$H$3:$H$70,S4)</f>
        <v>0</v>
      </c>
      <c r="T10" s="30">
        <f>COUNTIF(Feiertage!$H$3:$H$70,T4)</f>
        <v>0</v>
      </c>
      <c r="U10" s="30">
        <f>COUNTIF(Feiertage!$H$3:$H$70,U4)</f>
        <v>0</v>
      </c>
      <c r="V10" s="30">
        <f>COUNTIF(Feiertage!$H$3:$H$70,V4)</f>
        <v>0</v>
      </c>
      <c r="W10" s="30">
        <f>COUNTIF(Feiertage!$H$3:$H$70,W4)</f>
        <v>0</v>
      </c>
      <c r="X10" s="30">
        <f>COUNTIF(Feiertage!$H$3:$H$70,X4)</f>
        <v>0</v>
      </c>
      <c r="Y10" s="30">
        <f>COUNTIF(Feiertage!$H$3:$H$70,Y4)</f>
        <v>0</v>
      </c>
      <c r="Z10" s="30">
        <f>COUNTIF(Feiertage!$H$3:$H$70,Z4)</f>
        <v>0</v>
      </c>
      <c r="AA10" s="30">
        <f>COUNTIF(Feiertage!$H$3:$H$70,AA4)</f>
        <v>0</v>
      </c>
      <c r="AB10" s="30">
        <f>COUNTIF(Feiertage!$H$3:$H$70,AB4)</f>
        <v>0</v>
      </c>
      <c r="AC10" s="30">
        <f>COUNTIF(Feiertage!$H$3:$H$70,AC4)</f>
        <v>0</v>
      </c>
      <c r="AD10" s="30">
        <f>COUNTIF(Feiertage!$H$3:$H$70,AD4)</f>
        <v>0</v>
      </c>
      <c r="AE10" s="30">
        <f>COUNTIF(Feiertage!$H$3:$H$70,AE4)</f>
        <v>0</v>
      </c>
      <c r="AF10" s="30">
        <f>COUNTIF(Feiertage!$H$3:$H$70,AF4)</f>
        <v>0</v>
      </c>
      <c r="AG10" s="30">
        <f>COUNTIF(Feiertage!$H$3:$H$70,AG4)</f>
        <v>0</v>
      </c>
      <c r="AH10" s="30">
        <f>COUNTIF(Feiertage!$H$3:$H$70,AH4)</f>
        <v>0</v>
      </c>
      <c r="AI10" s="30">
        <f>COUNTIF(Feiertage!$H$3:$H$70,AI4)</f>
        <v>0</v>
      </c>
      <c r="AJ10" s="30">
        <f>COUNTIF(Feiertage!$H$3:$H$70,AJ4)</f>
        <v>0</v>
      </c>
      <c r="AK10" s="30">
        <f>COUNTIF(Feiertage!$H$3:$H$70,AK4)</f>
        <v>0</v>
      </c>
      <c r="AL10" s="30">
        <f>COUNTIF(Feiertage!$H$3:$H$70,AL4)</f>
        <v>0</v>
      </c>
      <c r="AM10" s="30">
        <f>COUNTIF(Feiertage!$H$3:$H$70,AM4)</f>
        <v>0</v>
      </c>
      <c r="AN10" s="30">
        <f>COUNTIF(Feiertage!$H$3:$H$70,AN4)</f>
        <v>0</v>
      </c>
      <c r="AO10" s="30">
        <f>COUNTIF(Feiertage!$H$3:$H$70,AO4)</f>
        <v>0</v>
      </c>
      <c r="AP10" s="30">
        <f>COUNTIF(Feiertage!$H$3:$H$70,AP4)</f>
        <v>0</v>
      </c>
      <c r="AQ10" s="30">
        <f>COUNTIF(Feiertage!$H$3:$H$70,AQ4)</f>
        <v>0</v>
      </c>
      <c r="AR10" s="30">
        <f>COUNTIF(Feiertage!$H$3:$H$70,AR4)</f>
        <v>0</v>
      </c>
      <c r="AS10" s="30">
        <f>COUNTIF(Feiertage!$H$3:$H$70,AS4)</f>
        <v>0</v>
      </c>
      <c r="AT10" s="30">
        <f>COUNTIF(Feiertage!$H$3:$H$70,AT4)</f>
        <v>0</v>
      </c>
      <c r="AU10" s="30">
        <f>COUNTIF(Feiertage!$H$3:$H$70,AU4)</f>
        <v>0</v>
      </c>
      <c r="AV10" s="30">
        <f>COUNTIF(Feiertage!$H$3:$H$70,AV4)</f>
        <v>0</v>
      </c>
      <c r="AW10" s="30">
        <f>COUNTIF(Feiertage!$H$3:$H$70,AW4)</f>
        <v>0</v>
      </c>
      <c r="AX10" s="30">
        <f>COUNTIF(Feiertage!$H$3:$H$70,AX4)</f>
        <v>0</v>
      </c>
      <c r="AY10" s="30">
        <f>COUNTIF(Feiertage!$H$3:$H$70,AY4)</f>
        <v>0</v>
      </c>
      <c r="AZ10" s="30">
        <f>COUNTIF(Feiertage!$H$3:$H$70,AZ4)</f>
        <v>0</v>
      </c>
      <c r="BA10" s="30">
        <f>COUNTIF(Feiertage!$H$3:$H$70,BA4)</f>
        <v>0</v>
      </c>
      <c r="BB10" s="30">
        <f>COUNTIF(Feiertage!$H$3:$H$70,BB4)</f>
        <v>0</v>
      </c>
      <c r="BC10" s="30">
        <f>COUNTIF(Feiertage!$H$3:$H$70,BC4)</f>
        <v>0</v>
      </c>
      <c r="BD10" s="30">
        <f>COUNTIF(Feiertage!$H$3:$H$70,BD4)</f>
        <v>0</v>
      </c>
      <c r="BE10" s="30">
        <f>COUNTIF(Feiertage!$H$3:$H$70,BE4)</f>
        <v>0</v>
      </c>
      <c r="BF10" s="30">
        <f>COUNTIF(Feiertage!$H$3:$H$70,BF4)</f>
        <v>0</v>
      </c>
      <c r="BG10" s="30">
        <f>COUNTIF(Feiertage!$H$3:$H$70,BG4)</f>
        <v>0</v>
      </c>
      <c r="BH10" s="30">
        <f>COUNTIF(Feiertage!$H$3:$H$70,BH4)</f>
        <v>0</v>
      </c>
      <c r="BI10" s="30">
        <f>COUNTIF(Feiertage!$H$3:$H$70,BI4)</f>
        <v>0</v>
      </c>
      <c r="BJ10" s="30">
        <f>COUNTIF(Feiertage!$H$3:$H$70,BJ4)</f>
        <v>0</v>
      </c>
      <c r="BK10" s="30">
        <f>COUNTIF(Feiertage!$H$3:$H$70,BK4)</f>
        <v>0</v>
      </c>
      <c r="BL10" s="30">
        <f>COUNTIF(Feiertage!$H$3:$H$70,BL4)</f>
        <v>0</v>
      </c>
      <c r="BM10" s="30">
        <f>COUNTIF(Feiertage!$H$3:$H$70,BM4)</f>
        <v>0</v>
      </c>
      <c r="BN10" s="30">
        <f>COUNTIF(Feiertage!$H$3:$H$70,BN4)</f>
        <v>0</v>
      </c>
      <c r="BO10" s="30">
        <f>COUNTIF(Feiertage!$H$3:$H$70,BO4)</f>
        <v>0</v>
      </c>
      <c r="BP10" s="30">
        <f>COUNTIF(Feiertage!$H$3:$H$70,BP4)</f>
        <v>0</v>
      </c>
      <c r="BQ10" s="30">
        <f>COUNTIF(Feiertage!$H$3:$H$70,BQ4)</f>
        <v>0</v>
      </c>
      <c r="BR10" s="30">
        <f>COUNTIF(Feiertage!$H$3:$H$70,BR4)</f>
        <v>0</v>
      </c>
      <c r="BS10" s="30">
        <f>COUNTIF(Feiertage!$H$3:$H$70,BS4)</f>
        <v>0</v>
      </c>
      <c r="BT10" s="30">
        <f>COUNTIF(Feiertage!$H$3:$H$70,BT4)</f>
        <v>0</v>
      </c>
      <c r="BU10" s="30">
        <f>COUNTIF(Feiertage!$H$3:$H$70,BU4)</f>
        <v>0</v>
      </c>
      <c r="BV10" s="30">
        <f>COUNTIF(Feiertage!$H$3:$H$70,BV4)</f>
        <v>0</v>
      </c>
      <c r="BW10" s="30">
        <f>COUNTIF(Feiertage!$H$3:$H$70,BW4)</f>
        <v>0</v>
      </c>
      <c r="BX10" s="30">
        <f>COUNTIF(Feiertage!$H$3:$H$70,BX4)</f>
        <v>0</v>
      </c>
      <c r="BY10" s="30">
        <f>COUNTIF(Feiertage!$H$3:$H$70,BY4)</f>
        <v>0</v>
      </c>
      <c r="BZ10" s="30">
        <f>COUNTIF(Feiertage!$H$3:$H$70,BZ4)</f>
        <v>0</v>
      </c>
      <c r="CA10" s="30">
        <f>COUNTIF(Feiertage!$H$3:$H$70,CA4)</f>
        <v>0</v>
      </c>
      <c r="CB10" s="30">
        <f>COUNTIF(Feiertage!$H$3:$H$70,CB4)</f>
        <v>0</v>
      </c>
      <c r="CC10" s="30">
        <f>COUNTIF(Feiertage!$H$3:$H$70,CC4)</f>
        <v>0</v>
      </c>
      <c r="CD10" s="30">
        <f>COUNTIF(Feiertage!$H$3:$H$70,CD4)</f>
        <v>0</v>
      </c>
      <c r="CE10" s="30">
        <f>COUNTIF(Feiertage!$H$3:$H$70,CE4)</f>
        <v>0</v>
      </c>
      <c r="CF10" s="30">
        <f>COUNTIF(Feiertage!$H$3:$H$70,CF4)</f>
        <v>0</v>
      </c>
      <c r="CG10" s="30">
        <f>COUNTIF(Feiertage!$H$3:$H$70,CG4)</f>
        <v>0</v>
      </c>
      <c r="CH10" s="30">
        <f>COUNTIF(Feiertage!$H$3:$H$70,CH4)</f>
        <v>0</v>
      </c>
      <c r="CI10" s="30">
        <f>COUNTIF(Feiertage!$H$3:$H$70,CI4)</f>
        <v>0</v>
      </c>
      <c r="CJ10" s="30">
        <f>COUNTIF(Feiertage!$H$3:$H$70,CJ4)</f>
        <v>0</v>
      </c>
      <c r="CK10" s="30">
        <f>COUNTIF(Feiertage!$H$3:$H$70,CK4)</f>
        <v>0</v>
      </c>
      <c r="CL10" s="30">
        <f>COUNTIF(Feiertage!$H$3:$H$70,CL4)</f>
        <v>1</v>
      </c>
      <c r="CM10" s="30">
        <f>COUNTIF(Feiertage!$H$3:$H$70,CM4)</f>
        <v>0</v>
      </c>
      <c r="CN10" s="30">
        <f>COUNTIF(Feiertage!$H$3:$H$70,CN4)</f>
        <v>0</v>
      </c>
      <c r="CO10" s="30">
        <f>COUNTIF(Feiertage!$H$3:$H$70,CO4)</f>
        <v>1</v>
      </c>
      <c r="CP10" s="30">
        <f>COUNTIF(Feiertage!$H$3:$H$70,CP4)</f>
        <v>0</v>
      </c>
      <c r="CQ10" s="30">
        <f>COUNTIF(Feiertage!$H$3:$H$70,CQ4)</f>
        <v>0</v>
      </c>
      <c r="CR10" s="30">
        <f>COUNTIF(Feiertage!$H$3:$H$70,CR4)</f>
        <v>0</v>
      </c>
      <c r="CS10" s="30">
        <f>COUNTIF(Feiertage!$H$3:$H$70,CS4)</f>
        <v>0</v>
      </c>
      <c r="CT10" s="30">
        <f>COUNTIF(Feiertage!$H$3:$H$70,CT4)</f>
        <v>0</v>
      </c>
      <c r="CU10" s="30">
        <f>COUNTIF(Feiertage!$H$3:$H$70,CU4)</f>
        <v>0</v>
      </c>
      <c r="CV10" s="30">
        <f>COUNTIF(Feiertage!$H$3:$H$70,CV4)</f>
        <v>0</v>
      </c>
      <c r="CW10" s="30">
        <f>COUNTIF(Feiertage!$H$3:$H$70,CW4)</f>
        <v>0</v>
      </c>
      <c r="CX10" s="30">
        <f>COUNTIF(Feiertage!$H$3:$H$70,CX4)</f>
        <v>0</v>
      </c>
      <c r="CY10" s="30">
        <f>COUNTIF(Feiertage!$H$3:$H$70,CY4)</f>
        <v>0</v>
      </c>
      <c r="CZ10" s="30">
        <f>COUNTIF(Feiertage!$H$3:$H$70,CZ4)</f>
        <v>0</v>
      </c>
      <c r="DA10" s="30">
        <f>COUNTIF(Feiertage!$H$3:$H$70,DA4)</f>
        <v>0</v>
      </c>
      <c r="DB10" s="30">
        <f>COUNTIF(Feiertage!$H$3:$H$70,DB4)</f>
        <v>0</v>
      </c>
      <c r="DC10" s="30">
        <f>COUNTIF(Feiertage!$H$3:$H$70,DC4)</f>
        <v>0</v>
      </c>
      <c r="DD10" s="30">
        <f>COUNTIF(Feiertage!$H$3:$H$70,DD4)</f>
        <v>0</v>
      </c>
      <c r="DE10" s="30">
        <f>COUNTIF(Feiertage!$H$3:$H$70,DE4)</f>
        <v>0</v>
      </c>
      <c r="DF10" s="30">
        <f>COUNTIF(Feiertage!$H$3:$H$70,DF4)</f>
        <v>0</v>
      </c>
      <c r="DG10" s="30">
        <f>COUNTIF(Feiertage!$H$3:$H$70,DG4)</f>
        <v>0</v>
      </c>
      <c r="DH10" s="30">
        <f>COUNTIF(Feiertage!$H$3:$H$70,DH4)</f>
        <v>0</v>
      </c>
      <c r="DI10" s="30">
        <f>COUNTIF(Feiertage!$H$3:$H$70,DI4)</f>
        <v>0</v>
      </c>
      <c r="DJ10" s="30">
        <f>COUNTIF(Feiertage!$H$3:$H$70,DJ4)</f>
        <v>0</v>
      </c>
      <c r="DK10" s="30">
        <f>COUNTIF(Feiertage!$H$3:$H$70,DK4)</f>
        <v>0</v>
      </c>
      <c r="DL10" s="30">
        <f>COUNTIF(Feiertage!$H$3:$H$70,DL4)</f>
        <v>0</v>
      </c>
      <c r="DM10" s="30">
        <f>COUNTIF(Feiertage!$H$3:$H$70,DM4)</f>
        <v>0</v>
      </c>
      <c r="DN10" s="30">
        <f>COUNTIF(Feiertage!$H$3:$H$70,DN4)</f>
        <v>0</v>
      </c>
      <c r="DO10" s="30">
        <f>COUNTIF(Feiertage!$H$3:$H$70,DO4)</f>
        <v>0</v>
      </c>
      <c r="DP10" s="30">
        <f>COUNTIF(Feiertage!$H$3:$H$70,DP4)</f>
        <v>0</v>
      </c>
      <c r="DQ10" s="30">
        <f>COUNTIF(Feiertage!$H$3:$H$70,DQ4)</f>
        <v>0</v>
      </c>
      <c r="DR10" s="30">
        <f>COUNTIF(Feiertage!$H$3:$H$70,DR4)</f>
        <v>0</v>
      </c>
      <c r="DS10" s="30">
        <f>COUNTIF(Feiertage!$H$3:$H$70,DS4)</f>
        <v>0</v>
      </c>
      <c r="DT10" s="30">
        <f>COUNTIF(Feiertage!$H$3:$H$70,DT4)</f>
        <v>0</v>
      </c>
      <c r="DU10" s="30">
        <f>COUNTIF(Feiertage!$H$3:$H$70,DU4)</f>
        <v>0</v>
      </c>
      <c r="DV10" s="30">
        <f>COUNTIF(Feiertage!$H$3:$H$70,DV4)</f>
        <v>0</v>
      </c>
      <c r="DW10" s="30">
        <f>COUNTIF(Feiertage!$H$3:$H$70,DW4)</f>
        <v>1</v>
      </c>
      <c r="DX10" s="30">
        <f>COUNTIF(Feiertage!$H$3:$H$70,DX4)</f>
        <v>0</v>
      </c>
      <c r="DY10" s="30">
        <f>COUNTIF(Feiertage!$H$3:$H$70,DY4)</f>
        <v>0</v>
      </c>
      <c r="DZ10" s="30">
        <f>COUNTIF(Feiertage!$H$3:$H$70,DZ4)</f>
        <v>0</v>
      </c>
      <c r="EA10" s="30">
        <f>COUNTIF(Feiertage!$H$3:$H$70,EA4)</f>
        <v>1</v>
      </c>
      <c r="EB10" s="30">
        <f>COUNTIF(Feiertage!$H$3:$H$70,EB4)</f>
        <v>0</v>
      </c>
      <c r="EC10" s="30">
        <f>COUNTIF(Feiertage!$H$3:$H$70,EC4)</f>
        <v>0</v>
      </c>
      <c r="ED10" s="30">
        <f>COUNTIF(Feiertage!$H$3:$H$70,ED4)</f>
        <v>0</v>
      </c>
      <c r="EE10" s="30">
        <f>COUNTIF(Feiertage!$H$3:$H$70,EE4)</f>
        <v>0</v>
      </c>
      <c r="EF10" s="30">
        <f>COUNTIF(Feiertage!$H$3:$H$70,EF4)</f>
        <v>0</v>
      </c>
      <c r="EG10" s="30">
        <f>COUNTIF(Feiertage!$H$3:$H$70,EG4)</f>
        <v>0</v>
      </c>
      <c r="EH10" s="30">
        <f>COUNTIF(Feiertage!$H$3:$H$70,EH4)</f>
        <v>0</v>
      </c>
      <c r="EI10" s="30">
        <f>COUNTIF(Feiertage!$H$3:$H$70,EI4)</f>
        <v>0</v>
      </c>
      <c r="EJ10" s="30">
        <f>COUNTIF(Feiertage!$H$3:$H$70,EJ4)</f>
        <v>0</v>
      </c>
      <c r="EK10" s="30">
        <f>COUNTIF(Feiertage!$H$3:$H$70,EK4)</f>
        <v>0</v>
      </c>
      <c r="EL10" s="30">
        <f>COUNTIF(Feiertage!$H$3:$H$70,EL4)</f>
        <v>1</v>
      </c>
      <c r="EM10" s="30">
        <f>COUNTIF(Feiertage!$H$3:$H$70,EM4)</f>
        <v>0</v>
      </c>
      <c r="EN10" s="30">
        <f>COUNTIF(Feiertage!$H$3:$H$70,EN4)</f>
        <v>0</v>
      </c>
      <c r="EO10" s="30">
        <f>COUNTIF(Feiertage!$H$3:$H$70,EO4)</f>
        <v>0</v>
      </c>
      <c r="EP10" s="30">
        <f>COUNTIF(Feiertage!$H$3:$H$70,EP4)</f>
        <v>0</v>
      </c>
      <c r="EQ10" s="30">
        <f>COUNTIF(Feiertage!$H$3:$H$70,EQ4)</f>
        <v>0</v>
      </c>
      <c r="ER10" s="30">
        <f>COUNTIF(Feiertage!$H$3:$H$70,ER4)</f>
        <v>0</v>
      </c>
      <c r="ES10" s="30">
        <f>COUNTIF(Feiertage!$H$3:$H$70,ES4)</f>
        <v>0</v>
      </c>
      <c r="ET10" s="30">
        <f>COUNTIF(Feiertage!$H$3:$H$70,ET4)</f>
        <v>0</v>
      </c>
      <c r="EU10" s="30">
        <f>COUNTIF(Feiertage!$H$3:$H$70,EU4)</f>
        <v>0</v>
      </c>
      <c r="EV10" s="30">
        <f>COUNTIF(Feiertage!$H$3:$H$70,EV4)</f>
        <v>0</v>
      </c>
      <c r="EW10" s="30">
        <f>COUNTIF(Feiertage!$H$3:$H$70,EW4)</f>
        <v>0</v>
      </c>
      <c r="EX10" s="30">
        <f>COUNTIF(Feiertage!$H$3:$H$70,EX4)</f>
        <v>0</v>
      </c>
      <c r="EY10" s="30">
        <f>COUNTIF(Feiertage!$H$3:$H$70,EY4)</f>
        <v>0</v>
      </c>
      <c r="EZ10" s="30">
        <f>COUNTIF(Feiertage!$H$3:$H$70,EZ4)</f>
        <v>0</v>
      </c>
      <c r="FA10" s="30">
        <f>COUNTIF(Feiertage!$H$3:$H$70,FA4)</f>
        <v>0</v>
      </c>
      <c r="FB10" s="30">
        <f>COUNTIF(Feiertage!$H$3:$H$70,FB4)</f>
        <v>0</v>
      </c>
      <c r="FC10" s="30">
        <f>COUNTIF(Feiertage!$H$3:$H$70,FC4)</f>
        <v>0</v>
      </c>
      <c r="FD10" s="30">
        <f>COUNTIF(Feiertage!$H$3:$H$70,FD4)</f>
        <v>0</v>
      </c>
      <c r="FE10" s="30">
        <f>COUNTIF(Feiertage!$H$3:$H$70,FE4)</f>
        <v>0</v>
      </c>
      <c r="FF10" s="30">
        <f>COUNTIF(Feiertage!$H$3:$H$70,FF4)</f>
        <v>0</v>
      </c>
      <c r="FG10" s="30">
        <f>COUNTIF(Feiertage!$H$3:$H$70,FG4)</f>
        <v>0</v>
      </c>
      <c r="FH10" s="30">
        <f>COUNTIF(Feiertage!$H$3:$H$70,FH4)</f>
        <v>0</v>
      </c>
      <c r="FI10" s="30">
        <f>COUNTIF(Feiertage!$H$3:$H$70,FI4)</f>
        <v>0</v>
      </c>
      <c r="FJ10" s="30">
        <f>COUNTIF(Feiertage!$H$3:$H$70,FJ4)</f>
        <v>0</v>
      </c>
      <c r="FK10" s="30">
        <f>COUNTIF(Feiertage!$H$3:$H$70,FK4)</f>
        <v>0</v>
      </c>
      <c r="FL10" s="30">
        <f>COUNTIF(Feiertage!$H$3:$H$70,FL4)</f>
        <v>0</v>
      </c>
      <c r="FM10" s="30">
        <f>COUNTIF(Feiertage!$H$3:$H$70,FM4)</f>
        <v>0</v>
      </c>
      <c r="FN10" s="30">
        <f>COUNTIF(Feiertage!$H$3:$H$70,FN4)</f>
        <v>0</v>
      </c>
      <c r="FO10" s="30">
        <f>COUNTIF(Feiertage!$H$3:$H$70,FO4)</f>
        <v>0</v>
      </c>
      <c r="FP10" s="30">
        <f>COUNTIF(Feiertage!$H$3:$H$70,FP4)</f>
        <v>0</v>
      </c>
      <c r="FQ10" s="30">
        <f>COUNTIF(Feiertage!$H$3:$H$70,FQ4)</f>
        <v>0</v>
      </c>
      <c r="FR10" s="30">
        <f>COUNTIF(Feiertage!$H$3:$H$70,FR4)</f>
        <v>0</v>
      </c>
      <c r="FS10" s="30">
        <f>COUNTIF(Feiertage!$H$3:$H$70,FS4)</f>
        <v>0</v>
      </c>
      <c r="FT10" s="30">
        <f>COUNTIF(Feiertage!$H$3:$H$70,FT4)</f>
        <v>0</v>
      </c>
      <c r="FU10" s="30">
        <f>COUNTIF(Feiertage!$H$3:$H$70,FU4)</f>
        <v>0</v>
      </c>
      <c r="FV10" s="30">
        <f>COUNTIF(Feiertage!$H$3:$H$70,FV4)</f>
        <v>0</v>
      </c>
      <c r="FW10" s="30">
        <f>COUNTIF(Feiertage!$H$3:$H$70,FW4)</f>
        <v>0</v>
      </c>
      <c r="FX10" s="30">
        <f>COUNTIF(Feiertage!$H$3:$H$70,FX4)</f>
        <v>0</v>
      </c>
      <c r="FY10" s="30">
        <f>COUNTIF(Feiertage!$H$3:$H$70,FY4)</f>
        <v>0</v>
      </c>
      <c r="FZ10" s="30">
        <f>COUNTIF(Feiertage!$H$3:$H$70,FZ4)</f>
        <v>0</v>
      </c>
      <c r="GA10" s="30">
        <f>COUNTIF(Feiertage!$H$3:$H$70,GA4)</f>
        <v>0</v>
      </c>
      <c r="GB10" s="30">
        <f>COUNTIF(Feiertage!$H$3:$H$70,GB4)</f>
        <v>0</v>
      </c>
      <c r="GC10" s="30">
        <f>COUNTIF(Feiertage!$H$3:$H$70,GC4)</f>
        <v>0</v>
      </c>
      <c r="GD10" s="30">
        <f>COUNTIF(Feiertage!$H$3:$H$70,GD4)</f>
        <v>0</v>
      </c>
      <c r="GE10" s="30">
        <f>IF(GE4="","",COUNTIF(Feiertage!$H$3:$H$70,GE4))</f>
        <v>0</v>
      </c>
      <c r="GF10" s="30">
        <f>COUNTIF(Feiertage!$H$3:$H$70,GF4)</f>
        <v>0</v>
      </c>
      <c r="GG10" s="30">
        <f>COUNTIF(Feiertage!$H$3:$H$70,GG4)</f>
        <v>0</v>
      </c>
      <c r="GH10" s="30">
        <f>COUNTIF(Feiertage!$H$3:$H$70,GH4)</f>
        <v>0</v>
      </c>
      <c r="GI10" s="30">
        <f>COUNTIF(Feiertage!$H$3:$H$70,GI4)</f>
        <v>0</v>
      </c>
      <c r="GJ10" s="30">
        <f>COUNTIF(Feiertage!$H$3:$H$70,GJ4)</f>
        <v>0</v>
      </c>
      <c r="GK10" s="30">
        <f>COUNTIF(Feiertage!$H$3:$H$70,GK4)</f>
        <v>0</v>
      </c>
      <c r="GL10" s="30">
        <f>COUNTIF(Feiertage!$H$3:$H$70,GL4)</f>
        <v>0</v>
      </c>
      <c r="GM10" s="30">
        <f>COUNTIF(Feiertage!$H$3:$H$70,GM4)</f>
        <v>0</v>
      </c>
      <c r="GN10" s="30">
        <f>COUNTIF(Feiertage!$H$3:$H$70,GN4)</f>
        <v>0</v>
      </c>
      <c r="GO10" s="30">
        <f>COUNTIF(Feiertage!$H$3:$H$70,GO4)</f>
        <v>0</v>
      </c>
      <c r="GP10" s="30">
        <f>COUNTIF(Feiertage!$H$3:$H$70,GP4)</f>
        <v>0</v>
      </c>
      <c r="GQ10" s="30">
        <f>COUNTIF(Feiertage!$H$3:$H$70,GQ4)</f>
        <v>0</v>
      </c>
      <c r="GR10" s="30">
        <f>COUNTIF(Feiertage!$H$3:$H$70,GR4)</f>
        <v>0</v>
      </c>
      <c r="GS10" s="30">
        <f>COUNTIF(Feiertage!$H$3:$H$70,GS4)</f>
        <v>0</v>
      </c>
      <c r="GT10" s="30">
        <f>COUNTIF(Feiertage!$H$3:$H$70,GT4)</f>
        <v>0</v>
      </c>
      <c r="GU10" s="30">
        <f>COUNTIF(Feiertage!$H$3:$H$70,GU4)</f>
        <v>0</v>
      </c>
      <c r="GV10" s="30">
        <f>COUNTIF(Feiertage!$H$3:$H$70,GV4)</f>
        <v>0</v>
      </c>
      <c r="GW10" s="30">
        <f>COUNTIF(Feiertage!$H$3:$H$70,GW4)</f>
        <v>0</v>
      </c>
      <c r="GX10" s="30">
        <f>COUNTIF(Feiertage!$H$3:$H$70,GX4)</f>
        <v>0</v>
      </c>
      <c r="GY10" s="30">
        <f>COUNTIF(Feiertage!$H$3:$H$70,GY4)</f>
        <v>0</v>
      </c>
      <c r="GZ10" s="30">
        <f>COUNTIF(Feiertage!$H$3:$H$70,GZ4)</f>
        <v>0</v>
      </c>
      <c r="HA10" s="30">
        <f>COUNTIF(Feiertage!$H$3:$H$70,HA4)</f>
        <v>0</v>
      </c>
      <c r="HB10" s="30">
        <f>COUNTIF(Feiertage!$H$3:$H$70,HB4)</f>
        <v>0</v>
      </c>
      <c r="HC10" s="30">
        <f>COUNTIF(Feiertage!$H$3:$H$70,HC4)</f>
        <v>0</v>
      </c>
      <c r="HD10" s="30">
        <f>COUNTIF(Feiertage!$H$3:$H$70,HD4)</f>
        <v>0</v>
      </c>
      <c r="HE10" s="30">
        <f>COUNTIF(Feiertage!$H$3:$H$70,HE4)</f>
        <v>0</v>
      </c>
      <c r="HF10" s="30">
        <f>COUNTIF(Feiertage!$H$3:$H$70,HF4)</f>
        <v>0</v>
      </c>
      <c r="HG10" s="30">
        <f>COUNTIF(Feiertage!$H$3:$H$70,HG4)</f>
        <v>0</v>
      </c>
      <c r="HH10" s="30">
        <f>COUNTIF(Feiertage!$H$3:$H$70,HH4)</f>
        <v>0</v>
      </c>
      <c r="HI10" s="30">
        <f>COUNTIF(Feiertage!$H$3:$H$70,HI4)</f>
        <v>0</v>
      </c>
      <c r="HJ10" s="30">
        <f>COUNTIF(Feiertage!$H$3:$H$70,HJ4)</f>
        <v>0</v>
      </c>
      <c r="HK10" s="30">
        <f>COUNTIF(Feiertage!$H$3:$H$70,HK4)</f>
        <v>0</v>
      </c>
      <c r="HL10" s="30">
        <f>COUNTIF(Feiertage!$H$3:$H$70,HL4)</f>
        <v>0</v>
      </c>
      <c r="HM10" s="30">
        <f>COUNTIF(Feiertage!$H$3:$H$70,HM4)</f>
        <v>0</v>
      </c>
      <c r="HN10" s="30">
        <f>COUNTIF(Feiertage!$H$3:$H$70,HN4)</f>
        <v>0</v>
      </c>
      <c r="HO10" s="30">
        <f>COUNTIF(Feiertage!$H$3:$H$70,HO4)</f>
        <v>0</v>
      </c>
      <c r="HP10" s="30">
        <f>COUNTIF(Feiertage!$H$3:$H$70,HP4)</f>
        <v>0</v>
      </c>
      <c r="HQ10" s="30">
        <f>COUNTIF(Feiertage!$H$3:$H$70,HQ4)</f>
        <v>0</v>
      </c>
      <c r="HR10" s="30">
        <f>COUNTIF(Feiertage!$H$3:$H$70,HR4)</f>
        <v>0</v>
      </c>
      <c r="HS10" s="30">
        <f>COUNTIF(Feiertage!$H$3:$H$70,HS4)</f>
        <v>0</v>
      </c>
      <c r="HT10" s="30">
        <f>COUNTIF(Feiertage!$H$3:$H$70,HT4)</f>
        <v>0</v>
      </c>
      <c r="HU10" s="30">
        <f>COUNTIF(Feiertage!$H$3:$H$70,HU4)</f>
        <v>0</v>
      </c>
      <c r="HV10" s="30">
        <f>COUNTIF(Feiertage!$H$3:$H$70,HV4)</f>
        <v>0</v>
      </c>
      <c r="HW10" s="30">
        <f>COUNTIF(Feiertage!$H$3:$H$70,HW4)</f>
        <v>0</v>
      </c>
      <c r="HX10" s="30">
        <f>COUNTIF(Feiertage!$H$3:$H$70,HX4)</f>
        <v>0</v>
      </c>
      <c r="HY10" s="30">
        <f>COUNTIF(Feiertage!$H$3:$H$70,HY4)</f>
        <v>0</v>
      </c>
      <c r="HZ10" s="30">
        <f>COUNTIF(Feiertage!$H$3:$H$70,HZ4)</f>
        <v>0</v>
      </c>
      <c r="IA10" s="30">
        <f>COUNTIF(Feiertage!$H$3:$H$70,IA4)</f>
        <v>0</v>
      </c>
      <c r="IB10" s="30">
        <f>COUNTIF(Feiertage!$H$3:$H$70,IB4)</f>
        <v>0</v>
      </c>
      <c r="IC10" s="30">
        <f>COUNTIF(Feiertage!$H$3:$H$70,IC4)</f>
        <v>0</v>
      </c>
      <c r="ID10" s="30">
        <f>COUNTIF(Feiertage!$H$3:$H$70,ID4)</f>
        <v>0</v>
      </c>
      <c r="IE10" s="30">
        <f>COUNTIF(Feiertage!$H$3:$H$70,IE4)</f>
        <v>0</v>
      </c>
      <c r="IF10" s="30">
        <f>COUNTIF(Feiertage!$H$3:$H$70,IF4)</f>
        <v>0</v>
      </c>
      <c r="IG10" s="30">
        <f>COUNTIF(Feiertage!$H$3:$H$70,IG4)</f>
        <v>0</v>
      </c>
      <c r="IH10" s="30">
        <f>COUNTIF(Feiertage!$H$3:$H$70,IH4)</f>
        <v>0</v>
      </c>
      <c r="II10" s="30">
        <f>COUNTIF(Feiertage!$H$3:$H$70,II4)</f>
        <v>0</v>
      </c>
      <c r="IJ10" s="30">
        <f>COUNTIF(Feiertage!$H$3:$H$70,IJ4)</f>
        <v>0</v>
      </c>
      <c r="IK10" s="30">
        <f>COUNTIF(Feiertage!$H$3:$H$70,IK4)</f>
        <v>0</v>
      </c>
      <c r="IL10" s="30">
        <f>COUNTIF(Feiertage!$H$3:$H$70,IL4)</f>
        <v>0</v>
      </c>
      <c r="IM10" s="30">
        <f>COUNTIF(Feiertage!$H$3:$H$70,IM4)</f>
        <v>0</v>
      </c>
      <c r="IN10" s="30">
        <f>COUNTIF(Feiertage!$H$3:$H$70,IN4)</f>
        <v>0</v>
      </c>
      <c r="IO10" s="30">
        <f>COUNTIF(Feiertage!$H$3:$H$70,IO4)</f>
        <v>0</v>
      </c>
      <c r="IP10" s="30">
        <f>COUNTIF(Feiertage!$H$3:$H$70,IP4)</f>
        <v>0</v>
      </c>
      <c r="IQ10" s="30">
        <f>COUNTIF(Feiertage!$H$3:$H$70,IQ4)</f>
        <v>0</v>
      </c>
      <c r="IR10" s="30">
        <f>COUNTIF(Feiertage!$H$3:$H$70,IR4)</f>
        <v>0</v>
      </c>
      <c r="IS10" s="30">
        <f>COUNTIF(Feiertage!$H$3:$H$70,IS4)</f>
        <v>0</v>
      </c>
      <c r="IT10" s="30">
        <f>COUNTIF(Feiertage!$H$3:$H$70,IT4)</f>
        <v>0</v>
      </c>
      <c r="IU10" s="30">
        <f>COUNTIF(Feiertage!$H$3:$H$70,IU4)</f>
        <v>0</v>
      </c>
      <c r="IV10" s="30">
        <f>COUNTIF(Feiertage!$H$3:$H$70,IV4)</f>
        <v>0</v>
      </c>
      <c r="IW10" s="30">
        <f>COUNTIF(Feiertage!$H$3:$H$70,IW4)</f>
        <v>0</v>
      </c>
      <c r="IX10" s="30">
        <f>COUNTIF(Feiertage!$H$3:$H$70,IX4)</f>
        <v>0</v>
      </c>
      <c r="IY10" s="30">
        <f>COUNTIF(Feiertage!$H$3:$H$70,IY4)</f>
        <v>0</v>
      </c>
      <c r="IZ10" s="30">
        <f>COUNTIF(Feiertage!$H$3:$H$70,IZ4)</f>
        <v>0</v>
      </c>
      <c r="JA10" s="30">
        <f>COUNTIF(Feiertage!$H$3:$H$70,JA4)</f>
        <v>0</v>
      </c>
      <c r="JB10" s="30">
        <f>COUNTIF(Feiertage!$H$3:$H$70,JB4)</f>
        <v>0</v>
      </c>
      <c r="JC10" s="30">
        <f>COUNTIF(Feiertage!$H$3:$H$70,JC4)</f>
        <v>0</v>
      </c>
      <c r="JD10" s="30">
        <f>COUNTIF(Feiertage!$H$3:$H$70,JD4)</f>
        <v>0</v>
      </c>
      <c r="JE10" s="30">
        <f>COUNTIF(Feiertage!$H$3:$H$70,JE4)</f>
        <v>0</v>
      </c>
      <c r="JF10" s="30">
        <f>COUNTIF(Feiertage!$H$3:$H$70,JF4)</f>
        <v>0</v>
      </c>
      <c r="JG10" s="30">
        <f>COUNTIF(Feiertage!$H$3:$H$70,JG4)</f>
        <v>0</v>
      </c>
      <c r="JH10" s="30">
        <f>COUNTIF(Feiertage!$H$3:$H$70,JH4)</f>
        <v>0</v>
      </c>
      <c r="JI10" s="30">
        <f>COUNTIF(Feiertage!$H$3:$H$70,JI4)</f>
        <v>0</v>
      </c>
      <c r="JJ10" s="30">
        <f>COUNTIF(Feiertage!$H$3:$H$70,JJ4)</f>
        <v>0</v>
      </c>
      <c r="JK10" s="30">
        <f>COUNTIF(Feiertage!$H$3:$H$70,JK4)</f>
        <v>0</v>
      </c>
      <c r="JL10" s="30">
        <f>COUNTIF(Feiertage!$H$3:$H$70,JL4)</f>
        <v>0</v>
      </c>
      <c r="JM10" s="30">
        <f>COUNTIF(Feiertage!$H$3:$H$70,JM4)</f>
        <v>0</v>
      </c>
      <c r="JN10" s="30">
        <f>COUNTIF(Feiertage!$H$3:$H$70,JN4)</f>
        <v>0</v>
      </c>
      <c r="JO10" s="30">
        <f>COUNTIF(Feiertage!$H$3:$H$70,JO4)</f>
        <v>0</v>
      </c>
      <c r="JP10" s="30">
        <f>COUNTIF(Feiertage!$H$3:$H$70,JP4)</f>
        <v>0</v>
      </c>
      <c r="JQ10" s="30">
        <f>COUNTIF(Feiertage!$H$3:$H$70,JQ4)</f>
        <v>0</v>
      </c>
      <c r="JR10" s="30">
        <f>COUNTIF(Feiertage!$H$3:$H$70,JR4)</f>
        <v>0</v>
      </c>
      <c r="JS10" s="30">
        <f>COUNTIF(Feiertage!$H$3:$H$70,JS4)</f>
        <v>0</v>
      </c>
      <c r="JT10" s="30">
        <f>COUNTIF(Feiertage!$H$3:$H$70,JT4)</f>
        <v>0</v>
      </c>
      <c r="JU10" s="30">
        <f>COUNTIF(Feiertage!$H$3:$H$70,JU4)</f>
        <v>0</v>
      </c>
      <c r="JV10" s="30">
        <f>COUNTIF(Feiertage!$H$3:$H$70,JV4)</f>
        <v>1</v>
      </c>
      <c r="JW10" s="30">
        <f>COUNTIF(Feiertage!$H$3:$H$70,JW4)</f>
        <v>0</v>
      </c>
      <c r="JX10" s="30">
        <f>COUNTIF(Feiertage!$H$3:$H$70,JX4)</f>
        <v>0</v>
      </c>
      <c r="JY10" s="30">
        <f>COUNTIF(Feiertage!$H$3:$H$70,JY4)</f>
        <v>0</v>
      </c>
      <c r="JZ10" s="30">
        <f>COUNTIF(Feiertage!$H$3:$H$70,JZ4)</f>
        <v>0</v>
      </c>
      <c r="KA10" s="30">
        <f>COUNTIF(Feiertage!$H$3:$H$70,KA4)</f>
        <v>0</v>
      </c>
      <c r="KB10" s="30">
        <f>COUNTIF(Feiertage!$H$3:$H$70,KB4)</f>
        <v>0</v>
      </c>
      <c r="KC10" s="30">
        <f>COUNTIF(Feiertage!$H$3:$H$70,KC4)</f>
        <v>0</v>
      </c>
      <c r="KD10" s="30">
        <f>COUNTIF(Feiertage!$H$3:$H$70,KD4)</f>
        <v>0</v>
      </c>
      <c r="KE10" s="30">
        <f>COUNTIF(Feiertage!$H$3:$H$70,KE4)</f>
        <v>0</v>
      </c>
      <c r="KF10" s="30">
        <f>COUNTIF(Feiertage!$H$3:$H$70,KF4)</f>
        <v>0</v>
      </c>
      <c r="KG10" s="30">
        <f>COUNTIF(Feiertage!$H$3:$H$70,KG4)</f>
        <v>0</v>
      </c>
      <c r="KH10" s="30">
        <f>COUNTIF(Feiertage!$H$3:$H$70,KH4)</f>
        <v>0</v>
      </c>
      <c r="KI10" s="30">
        <f>COUNTIF(Feiertage!$H$3:$H$70,KI4)</f>
        <v>0</v>
      </c>
      <c r="KJ10" s="30">
        <f>COUNTIF(Feiertage!$H$3:$H$70,KJ4)</f>
        <v>0</v>
      </c>
      <c r="KK10" s="30">
        <f>COUNTIF(Feiertage!$H$3:$H$70,KK4)</f>
        <v>0</v>
      </c>
      <c r="KL10" s="30">
        <f>COUNTIF(Feiertage!$H$3:$H$70,KL4)</f>
        <v>0</v>
      </c>
      <c r="KM10" s="30">
        <f>COUNTIF(Feiertage!$H$3:$H$70,KM4)</f>
        <v>0</v>
      </c>
      <c r="KN10" s="30">
        <f>COUNTIF(Feiertage!$H$3:$H$70,KN4)</f>
        <v>0</v>
      </c>
      <c r="KO10" s="30">
        <f>COUNTIF(Feiertage!$H$3:$H$70,KO4)</f>
        <v>0</v>
      </c>
      <c r="KP10" s="30">
        <f>COUNTIF(Feiertage!$H$3:$H$70,KP4)</f>
        <v>0</v>
      </c>
      <c r="KQ10" s="30">
        <f>COUNTIF(Feiertage!$H$3:$H$70,KQ4)</f>
        <v>0</v>
      </c>
      <c r="KR10" s="30">
        <f>COUNTIF(Feiertage!$H$3:$H$70,KR4)</f>
        <v>0</v>
      </c>
      <c r="KS10" s="30">
        <f>COUNTIF(Feiertage!$H$3:$H$70,KS4)</f>
        <v>0</v>
      </c>
      <c r="KT10" s="30">
        <f>COUNTIF(Feiertage!$H$3:$H$70,KT4)</f>
        <v>0</v>
      </c>
      <c r="KU10" s="30">
        <f>COUNTIF(Feiertage!$H$3:$H$70,KU4)</f>
        <v>0</v>
      </c>
      <c r="KV10" s="30">
        <f>COUNTIF(Feiertage!$H$3:$H$70,KV4)</f>
        <v>0</v>
      </c>
      <c r="KW10" s="30">
        <f>COUNTIF(Feiertage!$H$3:$H$70,KW4)</f>
        <v>0</v>
      </c>
      <c r="KX10" s="30">
        <f>COUNTIF(Feiertage!$H$3:$H$70,KX4)</f>
        <v>1</v>
      </c>
      <c r="KY10" s="30">
        <f>COUNTIF(Feiertage!$H$3:$H$70,KY4)</f>
        <v>0</v>
      </c>
      <c r="KZ10" s="30">
        <f>COUNTIF(Feiertage!$H$3:$H$70,KZ4)</f>
        <v>0</v>
      </c>
      <c r="LA10" s="30">
        <f>COUNTIF(Feiertage!$H$3:$H$70,LA4)</f>
        <v>0</v>
      </c>
      <c r="LB10" s="30">
        <f>COUNTIF(Feiertage!$H$3:$H$70,LB4)</f>
        <v>0</v>
      </c>
      <c r="LC10" s="30">
        <f>COUNTIF(Feiertage!$H$3:$H$70,LC4)</f>
        <v>0</v>
      </c>
      <c r="LD10" s="30">
        <f>COUNTIF(Feiertage!$H$3:$H$70,LD4)</f>
        <v>0</v>
      </c>
      <c r="LE10" s="30">
        <f>COUNTIF(Feiertage!$H$3:$H$70,LE4)</f>
        <v>0</v>
      </c>
      <c r="LF10" s="30">
        <f>COUNTIF(Feiertage!$H$3:$H$70,LF4)</f>
        <v>0</v>
      </c>
      <c r="LG10" s="30">
        <f>COUNTIF(Feiertage!$H$3:$H$70,LG4)</f>
        <v>0</v>
      </c>
      <c r="LH10" s="30">
        <f>COUNTIF(Feiertage!$H$3:$H$70,LH4)</f>
        <v>0</v>
      </c>
      <c r="LI10" s="30">
        <f>COUNTIF(Feiertage!$H$3:$H$70,LI4)</f>
        <v>0</v>
      </c>
      <c r="LJ10" s="30">
        <f>COUNTIF(Feiertage!$H$3:$H$70,LJ4)</f>
        <v>0</v>
      </c>
      <c r="LK10" s="30">
        <f>COUNTIF(Feiertage!$H$3:$H$70,LK4)</f>
        <v>0</v>
      </c>
      <c r="LL10" s="30">
        <f>COUNTIF(Feiertage!$H$3:$H$70,LL4)</f>
        <v>0</v>
      </c>
      <c r="LM10" s="30">
        <f>COUNTIF(Feiertage!$H$3:$H$70,LM4)</f>
        <v>0</v>
      </c>
      <c r="LN10" s="30">
        <f>COUNTIF(Feiertage!$H$3:$H$70,LN4)</f>
        <v>0</v>
      </c>
      <c r="LO10" s="30">
        <f>COUNTIF(Feiertage!$H$3:$H$70,LO4)</f>
        <v>0</v>
      </c>
      <c r="LP10" s="30">
        <f>COUNTIF(Feiertage!$H$3:$H$70,LP4)</f>
        <v>0</v>
      </c>
      <c r="LQ10" s="30">
        <f>COUNTIF(Feiertage!$H$3:$H$70,LQ4)</f>
        <v>0</v>
      </c>
      <c r="LR10" s="30">
        <f>COUNTIF(Feiertage!$H$3:$H$70,LR4)</f>
        <v>0</v>
      </c>
      <c r="LS10" s="30">
        <f>COUNTIF(Feiertage!$H$3:$H$70,LS4)</f>
        <v>0</v>
      </c>
      <c r="LT10" s="30">
        <f>COUNTIF(Feiertage!$H$3:$H$70,LT4)</f>
        <v>0</v>
      </c>
      <c r="LU10" s="30">
        <f>COUNTIF(Feiertage!$H$3:$H$70,LU4)</f>
        <v>0</v>
      </c>
      <c r="LV10" s="30">
        <f>COUNTIF(Feiertage!$H$3:$H$70,LV4)</f>
        <v>0</v>
      </c>
      <c r="LW10" s="30">
        <f>COUNTIF(Feiertage!$H$3:$H$70,LW4)</f>
        <v>0</v>
      </c>
      <c r="LX10" s="30">
        <f>COUNTIF(Feiertage!$H$3:$H$70,LX4)</f>
        <v>0</v>
      </c>
      <c r="LY10" s="30">
        <f>COUNTIF(Feiertage!$H$3:$H$70,LY4)</f>
        <v>0</v>
      </c>
      <c r="LZ10" s="30">
        <f>COUNTIF(Feiertage!$H$3:$H$70,LZ4)</f>
        <v>0</v>
      </c>
      <c r="MA10" s="30">
        <f>COUNTIF(Feiertage!$H$3:$H$70,MA4)</f>
        <v>0</v>
      </c>
      <c r="MB10" s="30">
        <f>COUNTIF(Feiertage!$H$3:$H$70,MB4)</f>
        <v>0</v>
      </c>
      <c r="MC10" s="30">
        <f>COUNTIF(Feiertage!$H$3:$H$70,MC4)</f>
        <v>0</v>
      </c>
      <c r="MD10" s="30">
        <f>COUNTIF(Feiertage!$H$3:$H$70,MD4)</f>
        <v>0</v>
      </c>
      <c r="ME10" s="30">
        <f>COUNTIF(Feiertage!$H$3:$H$70,ME4)</f>
        <v>0</v>
      </c>
      <c r="MF10" s="30">
        <f>COUNTIF(Feiertage!$H$3:$H$70,MF4)</f>
        <v>0</v>
      </c>
      <c r="MG10" s="30">
        <f>COUNTIF(Feiertage!$H$3:$H$70,MG4)</f>
        <v>0</v>
      </c>
      <c r="MH10" s="30">
        <f>COUNTIF(Feiertage!$H$3:$H$70,MH4)</f>
        <v>0</v>
      </c>
      <c r="MI10" s="30">
        <f>COUNTIF(Feiertage!$H$3:$H$70,MI4)</f>
        <v>0</v>
      </c>
      <c r="MJ10" s="30">
        <f>COUNTIF(Feiertage!$H$3:$H$70,MJ4)</f>
        <v>0</v>
      </c>
      <c r="MK10" s="30">
        <f>COUNTIF(Feiertage!$H$3:$H$70,MK4)</f>
        <v>0</v>
      </c>
      <c r="ML10" s="30">
        <f>COUNTIF(Feiertage!$H$3:$H$70,ML4)</f>
        <v>0</v>
      </c>
      <c r="MM10" s="30">
        <f>COUNTIF(Feiertage!$H$3:$H$70,MM4)</f>
        <v>0</v>
      </c>
      <c r="MN10" s="30">
        <f>COUNTIF(Feiertage!$H$3:$H$70,MN4)</f>
        <v>0</v>
      </c>
      <c r="MO10" s="30">
        <f>COUNTIF(Feiertage!$H$3:$H$70,MO4)</f>
        <v>0</v>
      </c>
      <c r="MP10" s="30">
        <f>COUNTIF(Feiertage!$H$3:$H$70,MP4)</f>
        <v>0</v>
      </c>
      <c r="MQ10" s="30">
        <f>COUNTIF(Feiertage!$H$3:$H$70,MQ4)</f>
        <v>0</v>
      </c>
      <c r="MR10" s="30">
        <f>COUNTIF(Feiertage!$H$3:$H$70,MR4)</f>
        <v>0</v>
      </c>
      <c r="MS10" s="30">
        <f>COUNTIF(Feiertage!$H$3:$H$70,MS4)</f>
        <v>0</v>
      </c>
      <c r="MT10" s="30">
        <f>COUNTIF(Feiertage!$H$3:$H$70,MT4)</f>
        <v>0</v>
      </c>
      <c r="MU10" s="30">
        <f>COUNTIF(Feiertage!$H$3:$H$70,MU4)</f>
        <v>0</v>
      </c>
      <c r="MV10" s="30">
        <f>COUNTIF(Feiertage!$H$3:$H$70,MV4)</f>
        <v>0</v>
      </c>
      <c r="MW10" s="30">
        <f>COUNTIF(Feiertage!$H$3:$H$70,MW4)</f>
        <v>0</v>
      </c>
      <c r="MX10" s="30">
        <f>COUNTIF(Feiertage!$H$3:$H$70,MX4)</f>
        <v>0</v>
      </c>
      <c r="MY10" s="30">
        <f>COUNTIF(Feiertage!$H$3:$H$70,MY4)</f>
        <v>0</v>
      </c>
      <c r="MZ10" s="30">
        <f>COUNTIF(Feiertage!$H$3:$H$70,MZ4)</f>
        <v>0</v>
      </c>
      <c r="NA10" s="30">
        <f>COUNTIF(Feiertage!$H$3:$H$70,NA4)</f>
        <v>1</v>
      </c>
      <c r="NB10" s="30">
        <f>COUNTIF(Feiertage!$H$3:$H$70,NB4)</f>
        <v>1</v>
      </c>
      <c r="NC10" s="30">
        <f>COUNTIF(Feiertage!$H$3:$H$70,NC4)</f>
        <v>0</v>
      </c>
      <c r="ND10" s="30">
        <f>COUNTIF(Feiertage!$H$3:$H$70,ND4)</f>
        <v>0</v>
      </c>
      <c r="NE10" s="30">
        <f>COUNTIF(Feiertage!$H$3:$H$70,NE4)</f>
        <v>0</v>
      </c>
      <c r="NF10" s="30">
        <f>COUNTIF(Feiertage!$H$3:$H$70,NF4)</f>
        <v>0</v>
      </c>
      <c r="NG10" s="30">
        <f>COUNTIF(Feiertage!$H$3:$H$70,NG4)</f>
        <v>0</v>
      </c>
      <c r="NH10" s="30">
        <f>COUNTIF(Feiertage!$H$3:$H$70,NH4)</f>
        <v>1</v>
      </c>
      <c r="NI10" s="30">
        <f>COUNTIF(Feiertage!$H$3:$H$70,NI4)</f>
        <v>0</v>
      </c>
      <c r="NJ10" s="30">
        <f>COUNTIF(Feiertage!$H$3:$H$70,NJ4)</f>
        <v>0</v>
      </c>
      <c r="NK10" s="30">
        <f>COUNTIF(Feiertage!$H$3:$H$70,NK4)</f>
        <v>0</v>
      </c>
      <c r="NL10" s="30">
        <f>COUNTIF(Feiertage!$H$3:$H$70,NL4)</f>
        <v>0</v>
      </c>
      <c r="NM10" s="30">
        <f>COUNTIF(Feiertage!$H$3:$H$70,NM4)</f>
        <v>0</v>
      </c>
      <c r="NN10" s="30">
        <f>COUNTIF(Feiertage!$H$3:$H$70,NN4)</f>
        <v>0</v>
      </c>
      <c r="NO10" s="30">
        <f>COUNTIF(Feiertage!$H$3:$H$70,NO4)</f>
        <v>0</v>
      </c>
      <c r="NP10" s="30">
        <f>COUNTIF(Feiertage!$H$3:$H$70,NP4)</f>
        <v>0</v>
      </c>
      <c r="NQ10" s="30">
        <f>COUNTIF(Feiertage!$H$3:$H$70,NQ4)</f>
        <v>0</v>
      </c>
      <c r="NR10" s="30">
        <f>COUNTIF(Feiertage!$H$3:$H$70,NR4)</f>
        <v>0</v>
      </c>
      <c r="NS10" s="30">
        <f>COUNTIF(Feiertage!$H$3:$H$70,NS4)</f>
        <v>0</v>
      </c>
      <c r="NT10" s="30">
        <f>COUNTIF(Feiertage!$H$3:$H$70,NT4)</f>
        <v>0</v>
      </c>
      <c r="NU10" s="30">
        <f>COUNTIF(Feiertage!$H$3:$H$70,NU4)</f>
        <v>0</v>
      </c>
      <c r="NV10" s="30">
        <f>COUNTIF(Feiertage!$H$3:$H$70,NV4)</f>
        <v>0</v>
      </c>
      <c r="NW10" s="30">
        <f>COUNTIF(Feiertage!$H$3:$H$70,NW4)</f>
        <v>0</v>
      </c>
      <c r="NX10" s="30">
        <f>COUNTIF(Feiertage!$H$3:$H$70,NX4)</f>
        <v>0</v>
      </c>
      <c r="NY10" s="30">
        <f>COUNTIF(Feiertage!$H$3:$H$70,NY4)</f>
        <v>0</v>
      </c>
      <c r="NZ10" s="30">
        <f>COUNTIF(Feiertage!$H$3:$H$70,NZ4)</f>
        <v>0</v>
      </c>
      <c r="OA10" s="30">
        <f>COUNTIF(Feiertage!$H$3:$H$70,OA4)</f>
        <v>0</v>
      </c>
      <c r="OB10" s="30">
        <f>COUNTIF(Feiertage!$H$3:$H$70,OB4)</f>
        <v>0</v>
      </c>
      <c r="OC10" s="30">
        <f>COUNTIF(Feiertage!$H$3:$H$70,OC4)</f>
        <v>0</v>
      </c>
      <c r="OD10" s="30">
        <f>COUNTIF(Feiertage!$H$3:$H$70,OD4)</f>
        <v>0</v>
      </c>
      <c r="OE10" s="30">
        <f>COUNTIF(Feiertage!$H$3:$H$70,OE4)</f>
        <v>0</v>
      </c>
      <c r="OF10" s="30">
        <f>COUNTIF(Feiertage!$H$3:$H$70,OF4)</f>
        <v>0</v>
      </c>
      <c r="OG10" s="30">
        <f>COUNTIF(Feiertage!$H$3:$H$70,OG4)</f>
        <v>0</v>
      </c>
      <c r="OH10" s="30">
        <f>COUNTIF(Feiertage!$H$3:$H$70,OH4)</f>
        <v>0</v>
      </c>
      <c r="OI10" s="30">
        <f>COUNTIF(Feiertage!$H$3:$H$70,OI4)</f>
        <v>0</v>
      </c>
      <c r="OJ10" s="30">
        <f>COUNTIF(Feiertage!$H$3:$H$70,OJ4)</f>
        <v>0</v>
      </c>
      <c r="OK10" s="30">
        <f>COUNTIF(Feiertage!$H$3:$H$70,OK4)</f>
        <v>0</v>
      </c>
      <c r="OL10" s="30">
        <f>COUNTIF(Feiertage!$H$3:$H$70,OL4)</f>
        <v>0</v>
      </c>
      <c r="OM10" s="30">
        <f>COUNTIF(Feiertage!$H$3:$H$70,OM4)</f>
        <v>0</v>
      </c>
      <c r="ON10" s="30">
        <f>COUNTIF(Feiertage!$H$3:$H$70,ON4)</f>
        <v>0</v>
      </c>
      <c r="OO10" s="30">
        <f>COUNTIF(Feiertage!$H$3:$H$70,OO4)</f>
        <v>0</v>
      </c>
      <c r="OP10" s="30">
        <f>COUNTIF(Feiertage!$H$3:$H$70,OP4)</f>
        <v>0</v>
      </c>
      <c r="OQ10" s="30">
        <f>COUNTIF(Feiertage!$H$3:$H$70,OQ4)</f>
        <v>0</v>
      </c>
      <c r="OR10" s="30">
        <f>COUNTIF(Feiertage!$H$3:$H$70,OR4)</f>
        <v>0</v>
      </c>
      <c r="OS10" s="30">
        <f>COUNTIF(Feiertage!$H$3:$H$70,OS4)</f>
        <v>0</v>
      </c>
      <c r="OT10" s="30">
        <f>COUNTIF(Feiertage!$H$3:$H$70,OT4)</f>
        <v>0</v>
      </c>
      <c r="OU10" s="30">
        <f>COUNTIF(Feiertage!$H$3:$H$70,OU4)</f>
        <v>0</v>
      </c>
      <c r="OV10" s="30">
        <f>COUNTIF(Feiertage!$H$3:$H$70,OV4)</f>
        <v>0</v>
      </c>
      <c r="OW10" s="30">
        <f>COUNTIF(Feiertage!$H$3:$H$70,OW4)</f>
        <v>0</v>
      </c>
      <c r="OX10" s="30">
        <f>COUNTIF(Feiertage!$H$3:$H$70,OX4)</f>
        <v>0</v>
      </c>
      <c r="OY10" s="30">
        <f>COUNTIF(Feiertage!$H$3:$H$70,OY4)</f>
        <v>0</v>
      </c>
      <c r="OZ10" s="30">
        <f>COUNTIF(Feiertage!$H$3:$H$70,OZ4)</f>
        <v>0</v>
      </c>
      <c r="PA10" s="30">
        <f>COUNTIF(Feiertage!$H$3:$H$70,PA4)</f>
        <v>0</v>
      </c>
      <c r="PB10" s="30">
        <f>COUNTIF(Feiertage!$H$3:$H$70,PB4)</f>
        <v>0</v>
      </c>
      <c r="PC10" s="30">
        <f>COUNTIF(Feiertage!$H$3:$H$70,PC4)</f>
        <v>0</v>
      </c>
      <c r="PD10" s="30">
        <f>COUNTIF(Feiertage!$H$3:$H$70,PD4)</f>
        <v>0</v>
      </c>
      <c r="PE10" s="30">
        <f>COUNTIF(Feiertage!$H$3:$H$70,PE4)</f>
        <v>0</v>
      </c>
      <c r="PF10" s="30">
        <f>COUNTIF(Feiertage!$H$3:$H$70,PF4)</f>
        <v>0</v>
      </c>
      <c r="PG10" s="30">
        <f>COUNTIF(Feiertage!$H$3:$H$70,PG4)</f>
        <v>0</v>
      </c>
      <c r="PH10" s="30">
        <f>COUNTIF(Feiertage!$H$3:$H$70,PH4)</f>
        <v>0</v>
      </c>
      <c r="PI10" s="30">
        <f>COUNTIF(Feiertage!$H$3:$H$70,PI4)</f>
        <v>0</v>
      </c>
      <c r="PJ10" s="30">
        <f>COUNTIF(Feiertage!$H$3:$H$70,PJ4)</f>
        <v>0</v>
      </c>
      <c r="PK10" s="30">
        <f>COUNTIF(Feiertage!$H$3:$H$70,PK4)</f>
        <v>0</v>
      </c>
      <c r="PL10" s="30">
        <f>COUNTIF(Feiertage!$H$3:$H$70,PL4)</f>
        <v>0</v>
      </c>
      <c r="PM10" s="30">
        <f>COUNTIF(Feiertage!$H$3:$H$70,PM4)</f>
        <v>0</v>
      </c>
      <c r="PN10" s="30">
        <f>COUNTIF(Feiertage!$H$3:$H$70,PN4)</f>
        <v>0</v>
      </c>
      <c r="PO10" s="30">
        <f>COUNTIF(Feiertage!$H$3:$H$70,PO4)</f>
        <v>0</v>
      </c>
      <c r="PP10" s="30">
        <f>COUNTIF(Feiertage!$H$3:$H$70,PP4)</f>
        <v>0</v>
      </c>
      <c r="PQ10" s="30">
        <f>COUNTIF(Feiertage!$H$3:$H$70,PQ4)</f>
        <v>0</v>
      </c>
      <c r="PR10" s="30">
        <f>COUNTIF(Feiertage!$H$3:$H$70,PR4)</f>
        <v>0</v>
      </c>
      <c r="PS10" s="30">
        <f>COUNTIF(Feiertage!$H$3:$H$70,PS4)</f>
        <v>0</v>
      </c>
      <c r="PT10" s="30">
        <f>COUNTIF(Feiertage!$H$3:$H$70,PT4)</f>
        <v>0</v>
      </c>
      <c r="PU10" s="30">
        <f>COUNTIF(Feiertage!$H$3:$H$70,PU4)</f>
        <v>0</v>
      </c>
      <c r="PV10" s="30">
        <f>COUNTIF(Feiertage!$H$3:$H$70,PV4)</f>
        <v>0</v>
      </c>
      <c r="PW10" s="30">
        <f>COUNTIF(Feiertage!$H$3:$H$70,PW4)</f>
        <v>0</v>
      </c>
      <c r="PX10" s="30">
        <f>COUNTIF(Feiertage!$H$3:$H$70,PX4)</f>
        <v>0</v>
      </c>
      <c r="PY10" s="30">
        <f>COUNTIF(Feiertage!$H$3:$H$70,PY4)</f>
        <v>0</v>
      </c>
      <c r="PZ10" s="30">
        <f>COUNTIF(Feiertage!$H$3:$H$70,PZ4)</f>
        <v>0</v>
      </c>
      <c r="QA10" s="30">
        <f>COUNTIF(Feiertage!$H$3:$H$70,QA4)</f>
        <v>0</v>
      </c>
      <c r="QB10" s="30">
        <f>COUNTIF(Feiertage!$H$3:$H$70,QB4)</f>
        <v>0</v>
      </c>
      <c r="QC10" s="30">
        <f>COUNTIF(Feiertage!$H$3:$H$70,QC4)</f>
        <v>0</v>
      </c>
      <c r="QD10" s="30">
        <f>COUNTIF(Feiertage!$H$3:$H$70,QD4)</f>
        <v>0</v>
      </c>
      <c r="QE10" s="30">
        <f>COUNTIF(Feiertage!$H$3:$H$70,QE4)</f>
        <v>0</v>
      </c>
      <c r="QF10" s="30">
        <f>COUNTIF(Feiertage!$H$3:$H$70,QF4)</f>
        <v>0</v>
      </c>
      <c r="QG10" s="30">
        <f>COUNTIF(Feiertage!$H$3:$H$70,QG4)</f>
        <v>0</v>
      </c>
      <c r="QH10" s="30">
        <f>COUNTIF(Feiertage!$H$3:$H$70,QH4)</f>
        <v>0</v>
      </c>
      <c r="QI10" s="30">
        <f>COUNTIF(Feiertage!$H$3:$H$70,QI4)</f>
        <v>0</v>
      </c>
      <c r="QJ10" s="30">
        <f>COUNTIF(Feiertage!$H$3:$H$70,QJ4)</f>
        <v>0</v>
      </c>
      <c r="QK10" s="30">
        <f>COUNTIF(Feiertage!$H$3:$H$70,QK4)</f>
        <v>0</v>
      </c>
      <c r="QL10" s="30">
        <f>COUNTIF(Feiertage!$H$3:$H$70,QL4)</f>
        <v>0</v>
      </c>
      <c r="QM10" s="30">
        <f>COUNTIF(Feiertage!$H$3:$H$70,QM4)</f>
        <v>0</v>
      </c>
      <c r="QN10" s="30">
        <f>COUNTIF(Feiertage!$H$3:$H$70,QN4)</f>
        <v>0</v>
      </c>
      <c r="QO10" s="30">
        <f>COUNTIF(Feiertage!$H$3:$H$70,QO4)</f>
        <v>0</v>
      </c>
      <c r="QP10" s="30">
        <f>COUNTIF(Feiertage!$H$3:$H$70,QP4)</f>
        <v>0</v>
      </c>
      <c r="QQ10" s="30">
        <f>COUNTIF(Feiertage!$H$3:$H$70,QQ4)</f>
        <v>0</v>
      </c>
      <c r="QR10" s="30">
        <f>COUNTIF(Feiertage!$H$3:$H$70,QR4)</f>
        <v>0</v>
      </c>
      <c r="QS10" s="30">
        <f>COUNTIF(Feiertage!$H$3:$H$70,QS4)</f>
        <v>0</v>
      </c>
      <c r="QT10" s="30">
        <f>COUNTIF(Feiertage!$H$3:$H$70,QT4)</f>
        <v>0</v>
      </c>
    </row>
    <row r="11" spans="2:468" hidden="1">
      <c r="B11" s="57"/>
      <c r="C11" s="57"/>
      <c r="D11" s="57"/>
      <c r="E11" s="59" t="s">
        <v>100</v>
      </c>
      <c r="F11" s="30">
        <f>COUNTIF(Ferien!$G$2:$R$77,F4)</f>
        <v>0</v>
      </c>
      <c r="G11" s="30">
        <f>COUNTIF(Ferien!$G$2:$R$77,G4)</f>
        <v>0</v>
      </c>
      <c r="H11" s="30">
        <f>COUNTIF(Ferien!$G$2:$R$77,H4)</f>
        <v>0</v>
      </c>
      <c r="I11" s="30">
        <f>COUNTIF(Ferien!$G$2:$R$77,I4)</f>
        <v>0</v>
      </c>
      <c r="J11" s="30">
        <f>COUNTIF(Ferien!$G$2:$R$77,J4)</f>
        <v>0</v>
      </c>
      <c r="K11" s="30">
        <f>COUNTIF(Ferien!$G$2:$R$77,K4)</f>
        <v>0</v>
      </c>
      <c r="L11" s="30">
        <f>COUNTIF(Ferien!$G$2:$R$77,L4)</f>
        <v>0</v>
      </c>
      <c r="M11" s="30">
        <f>COUNTIF(Ferien!$G$2:$R$77,M4)</f>
        <v>0</v>
      </c>
      <c r="N11" s="30">
        <f>COUNTIF(Ferien!$G$2:$R$77,N4)</f>
        <v>0</v>
      </c>
      <c r="O11" s="30">
        <f>COUNTIF(Ferien!$G$2:$R$77,O4)</f>
        <v>0</v>
      </c>
      <c r="P11" s="30">
        <f>COUNTIF(Ferien!$G$2:$R$77,P4)</f>
        <v>0</v>
      </c>
      <c r="Q11" s="30">
        <f>COUNTIF(Ferien!$G$2:$R$77,Q4)</f>
        <v>0</v>
      </c>
      <c r="R11" s="30">
        <f>COUNTIF(Ferien!$G$2:$R$77,R4)</f>
        <v>0</v>
      </c>
      <c r="S11" s="30">
        <f>COUNTIF(Ferien!$G$2:$R$77,S4)</f>
        <v>0</v>
      </c>
      <c r="T11" s="30">
        <f>COUNTIF(Ferien!$G$2:$R$77,T4)</f>
        <v>0</v>
      </c>
      <c r="U11" s="30">
        <f>COUNTIF(Ferien!$G$2:$R$77,U4)</f>
        <v>0</v>
      </c>
      <c r="V11" s="30">
        <f>COUNTIF(Ferien!$G$2:$R$77,V4)</f>
        <v>0</v>
      </c>
      <c r="W11" s="30">
        <f>COUNTIF(Ferien!$G$2:$R$77,W4)</f>
        <v>0</v>
      </c>
      <c r="X11" s="30">
        <f>COUNTIF(Ferien!$G$2:$R$77,X4)</f>
        <v>0</v>
      </c>
      <c r="Y11" s="30">
        <f>COUNTIF(Ferien!$G$2:$R$77,Y4)</f>
        <v>0</v>
      </c>
      <c r="Z11" s="30">
        <f>COUNTIF(Ferien!$G$2:$R$77,Z4)</f>
        <v>0</v>
      </c>
      <c r="AA11" s="30">
        <f>COUNTIF(Ferien!$G$2:$R$77,AA4)</f>
        <v>0</v>
      </c>
      <c r="AB11" s="30">
        <f>COUNTIF(Ferien!$G$2:$R$77,AB4)</f>
        <v>0</v>
      </c>
      <c r="AC11" s="30">
        <f>COUNTIF(Ferien!$G$2:$R$77,AC4)</f>
        <v>0</v>
      </c>
      <c r="AD11" s="30">
        <f>COUNTIF(Ferien!$G$2:$R$77,AD4)</f>
        <v>0</v>
      </c>
      <c r="AE11" s="30">
        <f>COUNTIF(Ferien!$G$2:$R$77,AE4)</f>
        <v>0</v>
      </c>
      <c r="AF11" s="30">
        <f>COUNTIF(Ferien!$G$2:$R$77,AF4)</f>
        <v>0</v>
      </c>
      <c r="AG11" s="30">
        <f>COUNTIF(Ferien!$G$2:$R$77,AG4)</f>
        <v>0</v>
      </c>
      <c r="AH11" s="30">
        <f>COUNTIF(Ferien!$G$2:$R$77,AH4)</f>
        <v>0</v>
      </c>
      <c r="AI11" s="30">
        <f>COUNTIF(Ferien!$G$2:$R$77,AI4)</f>
        <v>0</v>
      </c>
      <c r="AJ11" s="30">
        <f>COUNTIF(Ferien!$G$2:$R$77,AJ4)</f>
        <v>0</v>
      </c>
      <c r="AK11" s="30">
        <f>COUNTIF(Ferien!$G$2:$R$77,AK4)</f>
        <v>0</v>
      </c>
      <c r="AL11" s="30">
        <f>COUNTIF(Ferien!$G$2:$R$77,AL4)</f>
        <v>0</v>
      </c>
      <c r="AM11" s="30">
        <f>COUNTIF(Ferien!$G$2:$R$77,AM4)</f>
        <v>0</v>
      </c>
      <c r="AN11" s="30">
        <f>COUNTIF(Ferien!$G$2:$R$77,AN4)</f>
        <v>0</v>
      </c>
      <c r="AO11" s="30">
        <f>COUNTIF(Ferien!$G$2:$R$77,AO4)</f>
        <v>0</v>
      </c>
      <c r="AP11" s="30">
        <f>COUNTIF(Ferien!$G$2:$R$77,AP4)</f>
        <v>0</v>
      </c>
      <c r="AQ11" s="30">
        <f>COUNTIF(Ferien!$G$2:$R$77,AQ4)</f>
        <v>0</v>
      </c>
      <c r="AR11" s="30">
        <f>COUNTIF(Ferien!$G$2:$R$77,AR4)</f>
        <v>0</v>
      </c>
      <c r="AS11" s="30">
        <f>COUNTIF(Ferien!$G$2:$R$77,AS4)</f>
        <v>0</v>
      </c>
      <c r="AT11" s="30">
        <f>COUNTIF(Ferien!$G$2:$R$77,AT4)</f>
        <v>0</v>
      </c>
      <c r="AU11" s="30">
        <f>COUNTIF(Ferien!$G$2:$R$77,AU4)</f>
        <v>0</v>
      </c>
      <c r="AV11" s="30">
        <f>COUNTIF(Ferien!$G$2:$R$77,AV4)</f>
        <v>0</v>
      </c>
      <c r="AW11" s="30">
        <f>COUNTIF(Ferien!$G$2:$R$77,AW4)</f>
        <v>0</v>
      </c>
      <c r="AX11" s="30">
        <f>COUNTIF(Ferien!$G$2:$R$77,AX4)</f>
        <v>0</v>
      </c>
      <c r="AY11" s="30">
        <f>COUNTIF(Ferien!$G$2:$R$77,AY4)</f>
        <v>0</v>
      </c>
      <c r="AZ11" s="30">
        <f>COUNTIF(Ferien!$G$2:$R$77,AZ4)</f>
        <v>0</v>
      </c>
      <c r="BA11" s="30">
        <f>COUNTIF(Ferien!$G$2:$R$77,BA4)</f>
        <v>0</v>
      </c>
      <c r="BB11" s="30">
        <f>COUNTIF(Ferien!$G$2:$R$77,BB4)</f>
        <v>0</v>
      </c>
      <c r="BC11" s="30">
        <f>COUNTIF(Ferien!$G$2:$R$77,BC4)</f>
        <v>0</v>
      </c>
      <c r="BD11" s="30">
        <f>COUNTIF(Ferien!$G$2:$R$77,BD4)</f>
        <v>0</v>
      </c>
      <c r="BE11" s="30">
        <f>COUNTIF(Ferien!$G$2:$R$77,BE4)</f>
        <v>0</v>
      </c>
      <c r="BF11" s="30">
        <f>COUNTIF(Ferien!$G$2:$R$77,BF4)</f>
        <v>0</v>
      </c>
      <c r="BG11" s="30">
        <f>COUNTIF(Ferien!$G$2:$R$77,BG4)</f>
        <v>0</v>
      </c>
      <c r="BH11" s="30">
        <f>COUNTIF(Ferien!$G$2:$R$77,BH4)</f>
        <v>0</v>
      </c>
      <c r="BI11" s="30">
        <f>COUNTIF(Ferien!$G$2:$R$77,BI4)</f>
        <v>0</v>
      </c>
      <c r="BJ11" s="30">
        <f>COUNTIF(Ferien!$G$2:$R$77,BJ4)</f>
        <v>0</v>
      </c>
      <c r="BK11" s="30">
        <f>COUNTIF(Ferien!$G$2:$R$77,BK4)</f>
        <v>0</v>
      </c>
      <c r="BL11" s="30">
        <f>COUNTIF(Ferien!$G$2:$R$77,BL4)</f>
        <v>0</v>
      </c>
      <c r="BM11" s="30">
        <f>COUNTIF(Ferien!$G$2:$R$77,BM4)</f>
        <v>0</v>
      </c>
      <c r="BN11" s="30">
        <f>COUNTIF(Ferien!$G$2:$R$77,BN4)</f>
        <v>0</v>
      </c>
      <c r="BO11" s="30">
        <f>COUNTIF(Ferien!$G$2:$R$77,BO4)</f>
        <v>0</v>
      </c>
      <c r="BP11" s="30">
        <f>COUNTIF(Ferien!$G$2:$R$77,BP4)</f>
        <v>0</v>
      </c>
      <c r="BQ11" s="30">
        <f>COUNTIF(Ferien!$G$2:$R$77,BQ4)</f>
        <v>0</v>
      </c>
      <c r="BR11" s="30">
        <f>COUNTIF(Ferien!$G$2:$R$77,BR4)</f>
        <v>0</v>
      </c>
      <c r="BS11" s="30">
        <f>COUNTIF(Ferien!$G$2:$R$77,BS4)</f>
        <v>0</v>
      </c>
      <c r="BT11" s="30">
        <f>COUNTIF(Ferien!$G$2:$R$77,BT4)</f>
        <v>0</v>
      </c>
      <c r="BU11" s="30">
        <f>COUNTIF(Ferien!$G$2:$R$77,BU4)</f>
        <v>0</v>
      </c>
      <c r="BV11" s="30">
        <f>COUNTIF(Ferien!$G$2:$R$77,BV4)</f>
        <v>0</v>
      </c>
      <c r="BW11" s="30">
        <f>COUNTIF(Ferien!$G$2:$R$77,BW4)</f>
        <v>0</v>
      </c>
      <c r="BX11" s="30">
        <f>COUNTIF(Ferien!$G$2:$R$77,BX4)</f>
        <v>0</v>
      </c>
      <c r="BY11" s="30">
        <f>COUNTIF(Ferien!$G$2:$R$77,BY4)</f>
        <v>0</v>
      </c>
      <c r="BZ11" s="30">
        <f>COUNTIF(Ferien!$G$2:$R$77,BZ4)</f>
        <v>0</v>
      </c>
      <c r="CA11" s="30">
        <f>COUNTIF(Ferien!$G$2:$R$77,CA4)</f>
        <v>0</v>
      </c>
      <c r="CB11" s="30">
        <f>COUNTIF(Ferien!$G$2:$R$77,CB4)</f>
        <v>0</v>
      </c>
      <c r="CC11" s="30">
        <f>COUNTIF(Ferien!$G$2:$R$77,CC4)</f>
        <v>0</v>
      </c>
      <c r="CD11" s="30">
        <f>COUNTIF(Ferien!$G$2:$R$77,CD4)</f>
        <v>0</v>
      </c>
      <c r="CE11" s="30">
        <f>COUNTIF(Ferien!$G$2:$R$77,CE4)</f>
        <v>0</v>
      </c>
      <c r="CF11" s="30">
        <f>COUNTIF(Ferien!$G$2:$R$77,CF4)</f>
        <v>0</v>
      </c>
      <c r="CG11" s="30">
        <f>COUNTIF(Ferien!$G$2:$R$77,CG4)</f>
        <v>0</v>
      </c>
      <c r="CH11" s="30">
        <f>COUNTIF(Ferien!$G$2:$R$77,CH4)</f>
        <v>0</v>
      </c>
      <c r="CI11" s="30">
        <f>COUNTIF(Ferien!$G$2:$R$77,CI4)</f>
        <v>0</v>
      </c>
      <c r="CJ11" s="30">
        <f>COUNTIF(Ferien!$G$2:$R$77,CJ4)</f>
        <v>0</v>
      </c>
      <c r="CK11" s="30">
        <f>COUNTIF(Ferien!$G$2:$R$77,CK4)</f>
        <v>0</v>
      </c>
      <c r="CL11" s="30">
        <f>COUNTIF(Ferien!$G$2:$R$77,CL4)</f>
        <v>0</v>
      </c>
      <c r="CM11" s="30">
        <f>COUNTIF(Ferien!$G$2:$R$77,CM4)</f>
        <v>0</v>
      </c>
      <c r="CN11" s="30">
        <f>COUNTIF(Ferien!$G$2:$R$77,CN4)</f>
        <v>0</v>
      </c>
      <c r="CO11" s="30">
        <f>COUNTIF(Ferien!$G$2:$R$77,CO4)</f>
        <v>0</v>
      </c>
      <c r="CP11" s="30">
        <f>COUNTIF(Ferien!$G$2:$R$77,CP4)</f>
        <v>0</v>
      </c>
      <c r="CQ11" s="30">
        <f>COUNTIF(Ferien!$G$2:$R$77,CQ4)</f>
        <v>0</v>
      </c>
      <c r="CR11" s="30">
        <f>COUNTIF(Ferien!$G$2:$R$77,CR4)</f>
        <v>0</v>
      </c>
      <c r="CS11" s="30">
        <f>COUNTIF(Ferien!$G$2:$R$77,CS4)</f>
        <v>0</v>
      </c>
      <c r="CT11" s="30">
        <f>COUNTIF(Ferien!$G$2:$R$77,CT4)</f>
        <v>0</v>
      </c>
      <c r="CU11" s="30">
        <f>COUNTIF(Ferien!$G$2:$R$77,CU4)</f>
        <v>0</v>
      </c>
      <c r="CV11" s="30">
        <f>COUNTIF(Ferien!$G$2:$R$77,CV4)</f>
        <v>0</v>
      </c>
      <c r="CW11" s="30">
        <f>COUNTIF(Ferien!$G$2:$R$77,CW4)</f>
        <v>0</v>
      </c>
      <c r="CX11" s="30">
        <f>COUNTIF(Ferien!$G$2:$R$77,CX4)</f>
        <v>0</v>
      </c>
      <c r="CY11" s="30">
        <f>COUNTIF(Ferien!$G$2:$R$77,CY4)</f>
        <v>0</v>
      </c>
      <c r="CZ11" s="30">
        <f>COUNTIF(Ferien!$G$2:$R$77,CZ4)</f>
        <v>0</v>
      </c>
      <c r="DA11" s="30">
        <f>COUNTIF(Ferien!$G$2:$R$77,DA4)</f>
        <v>0</v>
      </c>
      <c r="DB11" s="30">
        <f>COUNTIF(Ferien!$G$2:$R$77,DB4)</f>
        <v>0</v>
      </c>
      <c r="DC11" s="30">
        <f>COUNTIF(Ferien!$G$2:$R$77,DC4)</f>
        <v>0</v>
      </c>
      <c r="DD11" s="30">
        <f>COUNTIF(Ferien!$G$2:$R$77,DD4)</f>
        <v>0</v>
      </c>
      <c r="DE11" s="30">
        <f>COUNTIF(Ferien!$G$2:$R$77,DE4)</f>
        <v>0</v>
      </c>
      <c r="DF11" s="30">
        <f>COUNTIF(Ferien!$G$2:$R$77,DF4)</f>
        <v>0</v>
      </c>
      <c r="DG11" s="30">
        <f>COUNTIF(Ferien!$G$2:$R$77,DG4)</f>
        <v>0</v>
      </c>
      <c r="DH11" s="30">
        <f>COUNTIF(Ferien!$G$2:$R$77,DH4)</f>
        <v>0</v>
      </c>
      <c r="DI11" s="30">
        <f>COUNTIF(Ferien!$G$2:$R$77,DI4)</f>
        <v>0</v>
      </c>
      <c r="DJ11" s="30">
        <f>COUNTIF(Ferien!$G$2:$R$77,DJ4)</f>
        <v>0</v>
      </c>
      <c r="DK11" s="30">
        <f>COUNTIF(Ferien!$G$2:$R$77,DK4)</f>
        <v>0</v>
      </c>
      <c r="DL11" s="30">
        <f>COUNTIF(Ferien!$G$2:$R$77,DL4)</f>
        <v>0</v>
      </c>
      <c r="DM11" s="30">
        <f>COUNTIF(Ferien!$G$2:$R$77,DM4)</f>
        <v>0</v>
      </c>
      <c r="DN11" s="30">
        <f>COUNTIF(Ferien!$G$2:$R$77,DN4)</f>
        <v>0</v>
      </c>
      <c r="DO11" s="30">
        <f>COUNTIF(Ferien!$G$2:$R$77,DO4)</f>
        <v>0</v>
      </c>
      <c r="DP11" s="30">
        <f>COUNTIF(Ferien!$G$2:$R$77,DP4)</f>
        <v>0</v>
      </c>
      <c r="DQ11" s="30">
        <f>COUNTIF(Ferien!$G$2:$R$77,DQ4)</f>
        <v>0</v>
      </c>
      <c r="DR11" s="30">
        <f>COUNTIF(Ferien!$G$2:$R$77,DR4)</f>
        <v>0</v>
      </c>
      <c r="DS11" s="30">
        <f>COUNTIF(Ferien!$G$2:$R$77,DS4)</f>
        <v>0</v>
      </c>
      <c r="DT11" s="30">
        <f>COUNTIF(Ferien!$G$2:$R$77,DT4)</f>
        <v>0</v>
      </c>
      <c r="DU11" s="30">
        <f>COUNTIF(Ferien!$G$2:$R$77,DU4)</f>
        <v>0</v>
      </c>
      <c r="DV11" s="30">
        <f>COUNTIF(Ferien!$G$2:$R$77,DV4)</f>
        <v>0</v>
      </c>
      <c r="DW11" s="30">
        <f>COUNTIF(Ferien!$G$2:$R$77,DW4)</f>
        <v>0</v>
      </c>
      <c r="DX11" s="30">
        <f>COUNTIF(Ferien!$G$2:$R$77,DX4)</f>
        <v>0</v>
      </c>
      <c r="DY11" s="30">
        <f>COUNTIF(Ferien!$G$2:$R$77,DY4)</f>
        <v>0</v>
      </c>
      <c r="DZ11" s="30">
        <f>COUNTIF(Ferien!$G$2:$R$77,DZ4)</f>
        <v>0</v>
      </c>
      <c r="EA11" s="30">
        <f>COUNTIF(Ferien!$G$2:$R$77,EA4)</f>
        <v>0</v>
      </c>
      <c r="EB11" s="30">
        <f>COUNTIF(Ferien!$G$2:$R$77,EB4)</f>
        <v>0</v>
      </c>
      <c r="EC11" s="30">
        <f>COUNTIF(Ferien!$G$2:$R$77,EC4)</f>
        <v>0</v>
      </c>
      <c r="ED11" s="30">
        <f>COUNTIF(Ferien!$G$2:$R$77,ED4)</f>
        <v>0</v>
      </c>
      <c r="EE11" s="30">
        <f>COUNTIF(Ferien!$G$2:$R$77,EE4)</f>
        <v>0</v>
      </c>
      <c r="EF11" s="30">
        <f>COUNTIF(Ferien!$G$2:$R$77,EF4)</f>
        <v>0</v>
      </c>
      <c r="EG11" s="30">
        <f>COUNTIF(Ferien!$G$2:$R$77,EG4)</f>
        <v>0</v>
      </c>
      <c r="EH11" s="30">
        <f>COUNTIF(Ferien!$G$2:$R$77,EH4)</f>
        <v>0</v>
      </c>
      <c r="EI11" s="30">
        <f>COUNTIF(Ferien!$G$2:$R$77,EI4)</f>
        <v>0</v>
      </c>
      <c r="EJ11" s="30">
        <f>COUNTIF(Ferien!$G$2:$R$77,EJ4)</f>
        <v>0</v>
      </c>
      <c r="EK11" s="30">
        <f>COUNTIF(Ferien!$G$2:$R$77,EK4)</f>
        <v>0</v>
      </c>
      <c r="EL11" s="30">
        <f>COUNTIF(Ferien!$G$2:$R$77,EL4)</f>
        <v>0</v>
      </c>
      <c r="EM11" s="30">
        <f>COUNTIF(Ferien!$G$2:$R$77,EM4)</f>
        <v>0</v>
      </c>
      <c r="EN11" s="30">
        <f>COUNTIF(Ferien!$G$2:$R$77,EN4)</f>
        <v>0</v>
      </c>
      <c r="EO11" s="30">
        <f>COUNTIF(Ferien!$G$2:$R$77,EO4)</f>
        <v>0</v>
      </c>
      <c r="EP11" s="30">
        <f>COUNTIF(Ferien!$G$2:$R$77,EP4)</f>
        <v>0</v>
      </c>
      <c r="EQ11" s="30">
        <f>COUNTIF(Ferien!$G$2:$R$77,EQ4)</f>
        <v>0</v>
      </c>
      <c r="ER11" s="30">
        <f>COUNTIF(Ferien!$G$2:$R$77,ER4)</f>
        <v>0</v>
      </c>
      <c r="ES11" s="30">
        <f>COUNTIF(Ferien!$G$2:$R$77,ES4)</f>
        <v>0</v>
      </c>
      <c r="ET11" s="30">
        <f>COUNTIF(Ferien!$G$2:$R$77,ET4)</f>
        <v>0</v>
      </c>
      <c r="EU11" s="30">
        <f>COUNTIF(Ferien!$G$2:$R$77,EU4)</f>
        <v>0</v>
      </c>
      <c r="EV11" s="30">
        <f>COUNTIF(Ferien!$G$2:$R$77,EV4)</f>
        <v>0</v>
      </c>
      <c r="EW11" s="30">
        <f>COUNTIF(Ferien!$G$2:$R$77,EW4)</f>
        <v>0</v>
      </c>
      <c r="EX11" s="30">
        <f>COUNTIF(Ferien!$G$2:$R$77,EX4)</f>
        <v>0</v>
      </c>
      <c r="EY11" s="30">
        <f>COUNTIF(Ferien!$G$2:$R$77,EY4)</f>
        <v>0</v>
      </c>
      <c r="EZ11" s="30">
        <f>COUNTIF(Ferien!$G$2:$R$77,EZ4)</f>
        <v>0</v>
      </c>
      <c r="FA11" s="30">
        <f>COUNTIF(Ferien!$G$2:$R$77,FA4)</f>
        <v>0</v>
      </c>
      <c r="FB11" s="30">
        <f>COUNTIF(Ferien!$G$2:$R$77,FB4)</f>
        <v>0</v>
      </c>
      <c r="FC11" s="30">
        <f>COUNTIF(Ferien!$G$2:$R$77,FC4)</f>
        <v>0</v>
      </c>
      <c r="FD11" s="30">
        <f>COUNTIF(Ferien!$G$2:$R$77,FD4)</f>
        <v>0</v>
      </c>
      <c r="FE11" s="30">
        <f>COUNTIF(Ferien!$G$2:$R$77,FE4)</f>
        <v>0</v>
      </c>
      <c r="FF11" s="30">
        <f>COUNTIF(Ferien!$G$2:$R$77,FF4)</f>
        <v>0</v>
      </c>
      <c r="FG11" s="30">
        <f>COUNTIF(Ferien!$G$2:$R$77,FG4)</f>
        <v>0</v>
      </c>
      <c r="FH11" s="30">
        <f>COUNTIF(Ferien!$G$2:$R$77,FH4)</f>
        <v>0</v>
      </c>
      <c r="FI11" s="30">
        <f>COUNTIF(Ferien!$G$2:$R$77,FI4)</f>
        <v>0</v>
      </c>
      <c r="FJ11" s="30">
        <f>COUNTIF(Ferien!$G$2:$R$77,FJ4)</f>
        <v>0</v>
      </c>
      <c r="FK11" s="30">
        <f>COUNTIF(Ferien!$G$2:$R$77,FK4)</f>
        <v>0</v>
      </c>
      <c r="FL11" s="30">
        <f>COUNTIF(Ferien!$G$2:$R$77,FL4)</f>
        <v>0</v>
      </c>
      <c r="FM11" s="30">
        <f>COUNTIF(Ferien!$G$2:$R$77,FM4)</f>
        <v>0</v>
      </c>
      <c r="FN11" s="30">
        <f>COUNTIF(Ferien!$G$2:$R$77,FN4)</f>
        <v>0</v>
      </c>
      <c r="FO11" s="30">
        <f>COUNTIF(Ferien!$G$2:$R$77,FO4)</f>
        <v>0</v>
      </c>
      <c r="FP11" s="30">
        <f>COUNTIF(Ferien!$G$2:$R$77,FP4)</f>
        <v>0</v>
      </c>
      <c r="FQ11" s="30">
        <f>COUNTIF(Ferien!$G$2:$R$77,FQ4)</f>
        <v>0</v>
      </c>
      <c r="FR11" s="30">
        <f>COUNTIF(Ferien!$G$2:$R$77,FR4)</f>
        <v>0</v>
      </c>
      <c r="FS11" s="30">
        <f>COUNTIF(Ferien!$G$2:$R$77,FS4)</f>
        <v>0</v>
      </c>
      <c r="FT11" s="30">
        <f>COUNTIF(Ferien!$G$2:$R$77,FT4)</f>
        <v>0</v>
      </c>
      <c r="FU11" s="30">
        <f>COUNTIF(Ferien!$G$2:$R$77,FU4)</f>
        <v>0</v>
      </c>
      <c r="FV11" s="30">
        <f>COUNTIF(Ferien!$G$2:$R$77,FV4)</f>
        <v>0</v>
      </c>
      <c r="FW11" s="30">
        <f>COUNTIF(Ferien!$G$2:$R$77,FW4)</f>
        <v>0</v>
      </c>
      <c r="FX11" s="30">
        <f>COUNTIF(Ferien!$G$2:$R$77,FX4)</f>
        <v>0</v>
      </c>
      <c r="FY11" s="30">
        <f>COUNTIF(Ferien!$G$2:$R$77,FY4)</f>
        <v>0</v>
      </c>
      <c r="FZ11" s="30">
        <f>COUNTIF(Ferien!$G$2:$R$77,FZ4)</f>
        <v>0</v>
      </c>
      <c r="GA11" s="30">
        <f>COUNTIF(Ferien!$G$2:$R$77,GA4)</f>
        <v>0</v>
      </c>
      <c r="GB11" s="30">
        <f>COUNTIF(Ferien!$G$2:$R$77,GB4)</f>
        <v>0</v>
      </c>
      <c r="GC11" s="30">
        <f>COUNTIF(Ferien!$G$2:$R$77,GC4)</f>
        <v>0</v>
      </c>
      <c r="GD11" s="30">
        <f>COUNTIF(Ferien!$G$2:$R$77,GD4)</f>
        <v>0</v>
      </c>
      <c r="GE11" s="30">
        <f>IF(GE4="","",COUNTIF(Ferien!$G$2:$R$77,GE4))</f>
        <v>0</v>
      </c>
      <c r="GF11" s="30">
        <f>COUNTIF(Ferien!$G$2:$R$77,GF4)</f>
        <v>0</v>
      </c>
      <c r="GG11" s="30">
        <f>COUNTIF(Ferien!$G$2:$R$77,GG4)</f>
        <v>0</v>
      </c>
      <c r="GH11" s="30">
        <f>COUNTIF(Ferien!$G$2:$R$77,GH4)</f>
        <v>0</v>
      </c>
      <c r="GI11" s="30">
        <f>COUNTIF(Ferien!$G$2:$R$77,GI4)</f>
        <v>0</v>
      </c>
      <c r="GJ11" s="30">
        <f>COUNTIF(Ferien!$G$2:$R$77,GJ4)</f>
        <v>0</v>
      </c>
      <c r="GK11" s="30">
        <f>COUNTIF(Ferien!$G$2:$R$77,GK4)</f>
        <v>0</v>
      </c>
      <c r="GL11" s="30">
        <f>COUNTIF(Ferien!$G$2:$R$77,GL4)</f>
        <v>0</v>
      </c>
      <c r="GM11" s="30">
        <f>COUNTIF(Ferien!$G$2:$R$77,GM4)</f>
        <v>0</v>
      </c>
      <c r="GN11" s="30">
        <f>COUNTIF(Ferien!$G$2:$R$77,GN4)</f>
        <v>0</v>
      </c>
      <c r="GO11" s="30">
        <f>COUNTIF(Ferien!$G$2:$R$77,GO4)</f>
        <v>0</v>
      </c>
      <c r="GP11" s="30">
        <f>COUNTIF(Ferien!$G$2:$R$77,GP4)</f>
        <v>0</v>
      </c>
      <c r="GQ11" s="30">
        <f>COUNTIF(Ferien!$G$2:$R$77,GQ4)</f>
        <v>0</v>
      </c>
      <c r="GR11" s="30">
        <f>COUNTIF(Ferien!$G$2:$R$77,GR4)</f>
        <v>0</v>
      </c>
      <c r="GS11" s="30">
        <f>COUNTIF(Ferien!$G$2:$R$77,GS4)</f>
        <v>0</v>
      </c>
      <c r="GT11" s="30">
        <f>COUNTIF(Ferien!$G$2:$R$77,GT4)</f>
        <v>0</v>
      </c>
      <c r="GU11" s="30">
        <f>COUNTIF(Ferien!$G$2:$R$77,GU4)</f>
        <v>0</v>
      </c>
      <c r="GV11" s="30">
        <f>COUNTIF(Ferien!$G$2:$R$77,GV4)</f>
        <v>0</v>
      </c>
      <c r="GW11" s="30">
        <f>COUNTIF(Ferien!$G$2:$R$77,GW4)</f>
        <v>0</v>
      </c>
      <c r="GX11" s="30">
        <f>COUNTIF(Ferien!$G$2:$R$77,GX4)</f>
        <v>0</v>
      </c>
      <c r="GY11" s="30">
        <f>COUNTIF(Ferien!$G$2:$R$77,GY4)</f>
        <v>0</v>
      </c>
      <c r="GZ11" s="30">
        <f>COUNTIF(Ferien!$G$2:$R$77,GZ4)</f>
        <v>0</v>
      </c>
      <c r="HA11" s="30">
        <f>COUNTIF(Ferien!$G$2:$R$77,HA4)</f>
        <v>0</v>
      </c>
      <c r="HB11" s="30">
        <f>COUNTIF(Ferien!$G$2:$R$77,HB4)</f>
        <v>0</v>
      </c>
      <c r="HC11" s="30">
        <f>COUNTIF(Ferien!$G$2:$R$77,HC4)</f>
        <v>0</v>
      </c>
      <c r="HD11" s="30">
        <f>COUNTIF(Ferien!$G$2:$R$77,HD4)</f>
        <v>0</v>
      </c>
      <c r="HE11" s="30">
        <f>COUNTIF(Ferien!$G$2:$R$77,HE4)</f>
        <v>0</v>
      </c>
      <c r="HF11" s="30">
        <f>COUNTIF(Ferien!$G$2:$R$77,HF4)</f>
        <v>0</v>
      </c>
      <c r="HG11" s="30">
        <f>COUNTIF(Ferien!$G$2:$R$77,HG4)</f>
        <v>0</v>
      </c>
      <c r="HH11" s="30">
        <f>COUNTIF(Ferien!$G$2:$R$77,HH4)</f>
        <v>0</v>
      </c>
      <c r="HI11" s="30">
        <f>COUNTIF(Ferien!$G$2:$R$77,HI4)</f>
        <v>0</v>
      </c>
      <c r="HJ11" s="30">
        <f>COUNTIF(Ferien!$G$2:$R$77,HJ4)</f>
        <v>0</v>
      </c>
      <c r="HK11" s="30">
        <f>COUNTIF(Ferien!$G$2:$R$77,HK4)</f>
        <v>0</v>
      </c>
      <c r="HL11" s="30">
        <f>COUNTIF(Ferien!$G$2:$R$77,HL4)</f>
        <v>0</v>
      </c>
      <c r="HM11" s="30">
        <f>COUNTIF(Ferien!$G$2:$R$77,HM4)</f>
        <v>0</v>
      </c>
      <c r="HN11" s="30">
        <f>COUNTIF(Ferien!$G$2:$R$77,HN4)</f>
        <v>0</v>
      </c>
      <c r="HO11" s="30">
        <f>COUNTIF(Ferien!$G$2:$R$77,HO4)</f>
        <v>0</v>
      </c>
      <c r="HP11" s="30">
        <f>COUNTIF(Ferien!$G$2:$R$77,HP4)</f>
        <v>0</v>
      </c>
      <c r="HQ11" s="30">
        <f>COUNTIF(Ferien!$G$2:$R$77,HQ4)</f>
        <v>0</v>
      </c>
      <c r="HR11" s="30">
        <f>COUNTIF(Ferien!$G$2:$R$77,HR4)</f>
        <v>0</v>
      </c>
      <c r="HS11" s="30">
        <f>COUNTIF(Ferien!$G$2:$R$77,HS4)</f>
        <v>0</v>
      </c>
      <c r="HT11" s="30">
        <f>COUNTIF(Ferien!$G$2:$R$77,HT4)</f>
        <v>0</v>
      </c>
      <c r="HU11" s="30">
        <f>COUNTIF(Ferien!$G$2:$R$77,HU4)</f>
        <v>0</v>
      </c>
      <c r="HV11" s="30">
        <f>COUNTIF(Ferien!$G$2:$R$77,HV4)</f>
        <v>0</v>
      </c>
      <c r="HW11" s="30">
        <f>COUNTIF(Ferien!$G$2:$R$77,HW4)</f>
        <v>0</v>
      </c>
      <c r="HX11" s="30">
        <f>COUNTIF(Ferien!$G$2:$R$77,HX4)</f>
        <v>0</v>
      </c>
      <c r="HY11" s="30">
        <f>COUNTIF(Ferien!$G$2:$R$77,HY4)</f>
        <v>0</v>
      </c>
      <c r="HZ11" s="30">
        <f>COUNTIF(Ferien!$G$2:$R$77,HZ4)</f>
        <v>0</v>
      </c>
      <c r="IA11" s="30">
        <f>COUNTIF(Ferien!$G$2:$R$77,IA4)</f>
        <v>0</v>
      </c>
      <c r="IB11" s="30">
        <f>COUNTIF(Ferien!$G$2:$R$77,IB4)</f>
        <v>0</v>
      </c>
      <c r="IC11" s="30">
        <f>COUNTIF(Ferien!$G$2:$R$77,IC4)</f>
        <v>0</v>
      </c>
      <c r="ID11" s="30">
        <f>COUNTIF(Ferien!$G$2:$R$77,ID4)</f>
        <v>0</v>
      </c>
      <c r="IE11" s="30">
        <f>COUNTIF(Ferien!$G$2:$R$77,IE4)</f>
        <v>0</v>
      </c>
      <c r="IF11" s="30">
        <f>COUNTIF(Ferien!$G$2:$R$77,IF4)</f>
        <v>0</v>
      </c>
      <c r="IG11" s="30">
        <f>COUNTIF(Ferien!$G$2:$R$77,IG4)</f>
        <v>0</v>
      </c>
      <c r="IH11" s="30">
        <f>COUNTIF(Ferien!$G$2:$R$77,IH4)</f>
        <v>0</v>
      </c>
      <c r="II11" s="30">
        <f>COUNTIF(Ferien!$G$2:$R$77,II4)</f>
        <v>0</v>
      </c>
      <c r="IJ11" s="30">
        <f>COUNTIF(Ferien!$G$2:$R$77,IJ4)</f>
        <v>0</v>
      </c>
      <c r="IK11" s="30">
        <f>COUNTIF(Ferien!$G$2:$R$77,IK4)</f>
        <v>0</v>
      </c>
      <c r="IL11" s="30">
        <f>COUNTIF(Ferien!$G$2:$R$77,IL4)</f>
        <v>0</v>
      </c>
      <c r="IM11" s="30">
        <f>COUNTIF(Ferien!$G$2:$R$77,IM4)</f>
        <v>0</v>
      </c>
      <c r="IN11" s="30">
        <f>COUNTIF(Ferien!$G$2:$R$77,IN4)</f>
        <v>0</v>
      </c>
      <c r="IO11" s="30">
        <f>COUNTIF(Ferien!$G$2:$R$77,IO4)</f>
        <v>0</v>
      </c>
      <c r="IP11" s="30">
        <f>COUNTIF(Ferien!$G$2:$R$77,IP4)</f>
        <v>0</v>
      </c>
      <c r="IQ11" s="30">
        <f>COUNTIF(Ferien!$G$2:$R$77,IQ4)</f>
        <v>0</v>
      </c>
      <c r="IR11" s="30">
        <f>COUNTIF(Ferien!$G$2:$R$77,IR4)</f>
        <v>0</v>
      </c>
      <c r="IS11" s="30">
        <f>COUNTIF(Ferien!$G$2:$R$77,IS4)</f>
        <v>0</v>
      </c>
      <c r="IT11" s="30">
        <f>COUNTIF(Ferien!$G$2:$R$77,IT4)</f>
        <v>0</v>
      </c>
      <c r="IU11" s="30">
        <f>COUNTIF(Ferien!$G$2:$R$77,IU4)</f>
        <v>0</v>
      </c>
      <c r="IV11" s="30">
        <f>COUNTIF(Ferien!$G$2:$R$77,IV4)</f>
        <v>0</v>
      </c>
      <c r="IW11" s="30">
        <f>COUNTIF(Ferien!$G$2:$R$77,IW4)</f>
        <v>0</v>
      </c>
      <c r="IX11" s="30">
        <f>COUNTIF(Ferien!$G$2:$R$77,IX4)</f>
        <v>0</v>
      </c>
      <c r="IY11" s="30">
        <f>COUNTIF(Ferien!$G$2:$R$77,IY4)</f>
        <v>0</v>
      </c>
      <c r="IZ11" s="30">
        <f>COUNTIF(Ferien!$G$2:$R$77,IZ4)</f>
        <v>0</v>
      </c>
      <c r="JA11" s="30">
        <f>COUNTIF(Ferien!$G$2:$R$77,JA4)</f>
        <v>0</v>
      </c>
      <c r="JB11" s="30">
        <f>COUNTIF(Ferien!$G$2:$R$77,JB4)</f>
        <v>0</v>
      </c>
      <c r="JC11" s="30">
        <f>COUNTIF(Ferien!$G$2:$R$77,JC4)</f>
        <v>0</v>
      </c>
      <c r="JD11" s="30">
        <f>COUNTIF(Ferien!$G$2:$R$77,JD4)</f>
        <v>0</v>
      </c>
      <c r="JE11" s="30">
        <f>COUNTIF(Ferien!$G$2:$R$77,JE4)</f>
        <v>0</v>
      </c>
      <c r="JF11" s="30">
        <f>COUNTIF(Ferien!$G$2:$R$77,JF4)</f>
        <v>0</v>
      </c>
      <c r="JG11" s="30">
        <f>COUNTIF(Ferien!$G$2:$R$77,JG4)</f>
        <v>0</v>
      </c>
      <c r="JH11" s="30">
        <f>COUNTIF(Ferien!$G$2:$R$77,JH4)</f>
        <v>0</v>
      </c>
      <c r="JI11" s="30">
        <f>COUNTIF(Ferien!$G$2:$R$77,JI4)</f>
        <v>0</v>
      </c>
      <c r="JJ11" s="30">
        <f>COUNTIF(Ferien!$G$2:$R$77,JJ4)</f>
        <v>0</v>
      </c>
      <c r="JK11" s="30">
        <f>COUNTIF(Ferien!$G$2:$R$77,JK4)</f>
        <v>0</v>
      </c>
      <c r="JL11" s="30">
        <f>COUNTIF(Ferien!$G$2:$R$77,JL4)</f>
        <v>0</v>
      </c>
      <c r="JM11" s="30">
        <f>COUNTIF(Ferien!$G$2:$R$77,JM4)</f>
        <v>0</v>
      </c>
      <c r="JN11" s="30">
        <f>COUNTIF(Ferien!$G$2:$R$77,JN4)</f>
        <v>0</v>
      </c>
      <c r="JO11" s="30">
        <f>COUNTIF(Ferien!$G$2:$R$77,JO4)</f>
        <v>0</v>
      </c>
      <c r="JP11" s="30">
        <f>COUNTIF(Ferien!$G$2:$R$77,JP4)</f>
        <v>0</v>
      </c>
      <c r="JQ11" s="30">
        <f>COUNTIF(Ferien!$G$2:$R$77,JQ4)</f>
        <v>0</v>
      </c>
      <c r="JR11" s="30">
        <f>COUNTIF(Ferien!$G$2:$R$77,JR4)</f>
        <v>0</v>
      </c>
      <c r="JS11" s="30">
        <f>COUNTIF(Ferien!$G$2:$R$77,JS4)</f>
        <v>0</v>
      </c>
      <c r="JT11" s="30">
        <f>COUNTIF(Ferien!$G$2:$R$77,JT4)</f>
        <v>0</v>
      </c>
      <c r="JU11" s="30">
        <f>COUNTIF(Ferien!$G$2:$R$77,JU4)</f>
        <v>0</v>
      </c>
      <c r="JV11" s="30">
        <f>COUNTIF(Ferien!$G$2:$R$77,JV4)</f>
        <v>0</v>
      </c>
      <c r="JW11" s="30">
        <f>COUNTIF(Ferien!$G$2:$R$77,JW4)</f>
        <v>0</v>
      </c>
      <c r="JX11" s="30">
        <f>COUNTIF(Ferien!$G$2:$R$77,JX4)</f>
        <v>0</v>
      </c>
      <c r="JY11" s="30">
        <f>COUNTIF(Ferien!$G$2:$R$77,JY4)</f>
        <v>0</v>
      </c>
      <c r="JZ11" s="30">
        <f>COUNTIF(Ferien!$G$2:$R$77,JZ4)</f>
        <v>0</v>
      </c>
      <c r="KA11" s="30">
        <f>COUNTIF(Ferien!$G$2:$R$77,KA4)</f>
        <v>0</v>
      </c>
      <c r="KB11" s="30">
        <f>COUNTIF(Ferien!$G$2:$R$77,KB4)</f>
        <v>0</v>
      </c>
      <c r="KC11" s="30">
        <f>COUNTIF(Ferien!$G$2:$R$77,KC4)</f>
        <v>0</v>
      </c>
      <c r="KD11" s="30">
        <f>COUNTIF(Ferien!$G$2:$R$77,KD4)</f>
        <v>0</v>
      </c>
      <c r="KE11" s="30">
        <f>COUNTIF(Ferien!$G$2:$R$77,KE4)</f>
        <v>0</v>
      </c>
      <c r="KF11" s="30">
        <f>COUNTIF(Ferien!$G$2:$R$77,KF4)</f>
        <v>0</v>
      </c>
      <c r="KG11" s="30">
        <f>COUNTIF(Ferien!$G$2:$R$77,KG4)</f>
        <v>0</v>
      </c>
      <c r="KH11" s="30">
        <f>COUNTIF(Ferien!$G$2:$R$77,KH4)</f>
        <v>0</v>
      </c>
      <c r="KI11" s="30">
        <f>COUNTIF(Ferien!$G$2:$R$77,KI4)</f>
        <v>0</v>
      </c>
      <c r="KJ11" s="30">
        <f>COUNTIF(Ferien!$G$2:$R$77,KJ4)</f>
        <v>0</v>
      </c>
      <c r="KK11" s="30">
        <f>COUNTIF(Ferien!$G$2:$R$77,KK4)</f>
        <v>0</v>
      </c>
      <c r="KL11" s="30">
        <f>COUNTIF(Ferien!$G$2:$R$77,KL4)</f>
        <v>0</v>
      </c>
      <c r="KM11" s="30">
        <f>COUNTIF(Ferien!$G$2:$R$77,KM4)</f>
        <v>0</v>
      </c>
      <c r="KN11" s="30">
        <f>COUNTIF(Ferien!$G$2:$R$77,KN4)</f>
        <v>0</v>
      </c>
      <c r="KO11" s="30">
        <f>COUNTIF(Ferien!$G$2:$R$77,KO4)</f>
        <v>0</v>
      </c>
      <c r="KP11" s="30">
        <f>COUNTIF(Ferien!$G$2:$R$77,KP4)</f>
        <v>0</v>
      </c>
      <c r="KQ11" s="30">
        <f>COUNTIF(Ferien!$G$2:$R$77,KQ4)</f>
        <v>0</v>
      </c>
      <c r="KR11" s="30">
        <f>COUNTIF(Ferien!$G$2:$R$77,KR4)</f>
        <v>0</v>
      </c>
      <c r="KS11" s="30">
        <f>COUNTIF(Ferien!$G$2:$R$77,KS4)</f>
        <v>0</v>
      </c>
      <c r="KT11" s="30">
        <f>COUNTIF(Ferien!$G$2:$R$77,KT4)</f>
        <v>0</v>
      </c>
      <c r="KU11" s="30">
        <f>COUNTIF(Ferien!$G$2:$R$77,KU4)</f>
        <v>0</v>
      </c>
      <c r="KV11" s="30">
        <f>COUNTIF(Ferien!$G$2:$R$77,KV4)</f>
        <v>0</v>
      </c>
      <c r="KW11" s="30">
        <f>COUNTIF(Ferien!$G$2:$R$77,KW4)</f>
        <v>0</v>
      </c>
      <c r="KX11" s="30">
        <f>COUNTIF(Ferien!$G$2:$R$77,KX4)</f>
        <v>0</v>
      </c>
      <c r="KY11" s="30">
        <f>COUNTIF(Ferien!$G$2:$R$77,KY4)</f>
        <v>0</v>
      </c>
      <c r="KZ11" s="30">
        <f>COUNTIF(Ferien!$G$2:$R$77,KZ4)</f>
        <v>0</v>
      </c>
      <c r="LA11" s="30">
        <f>COUNTIF(Ferien!$G$2:$R$77,LA4)</f>
        <v>0</v>
      </c>
      <c r="LB11" s="30">
        <f>COUNTIF(Ferien!$G$2:$R$77,LB4)</f>
        <v>0</v>
      </c>
      <c r="LC11" s="30">
        <f>COUNTIF(Ferien!$G$2:$R$77,LC4)</f>
        <v>0</v>
      </c>
      <c r="LD11" s="30">
        <f>COUNTIF(Ferien!$G$2:$R$77,LD4)</f>
        <v>0</v>
      </c>
      <c r="LE11" s="30">
        <f>COUNTIF(Ferien!$G$2:$R$77,LE4)</f>
        <v>0</v>
      </c>
      <c r="LF11" s="30">
        <f>COUNTIF(Ferien!$G$2:$R$77,LF4)</f>
        <v>0</v>
      </c>
      <c r="LG11" s="30">
        <f>COUNTIF(Ferien!$G$2:$R$77,LG4)</f>
        <v>0</v>
      </c>
      <c r="LH11" s="30">
        <f>COUNTIF(Ferien!$G$2:$R$77,LH4)</f>
        <v>0</v>
      </c>
      <c r="LI11" s="30">
        <f>COUNTIF(Ferien!$G$2:$R$77,LI4)</f>
        <v>0</v>
      </c>
      <c r="LJ11" s="30">
        <f>COUNTIF(Ferien!$G$2:$R$77,LJ4)</f>
        <v>0</v>
      </c>
      <c r="LK11" s="30">
        <f>COUNTIF(Ferien!$G$2:$R$77,LK4)</f>
        <v>0</v>
      </c>
      <c r="LL11" s="30">
        <f>COUNTIF(Ferien!$G$2:$R$77,LL4)</f>
        <v>0</v>
      </c>
      <c r="LM11" s="30">
        <f>COUNTIF(Ferien!$G$2:$R$77,LM4)</f>
        <v>0</v>
      </c>
      <c r="LN11" s="30">
        <f>COUNTIF(Ferien!$G$2:$R$77,LN4)</f>
        <v>0</v>
      </c>
      <c r="LO11" s="30">
        <f>COUNTIF(Ferien!$G$2:$R$77,LO4)</f>
        <v>0</v>
      </c>
      <c r="LP11" s="30">
        <f>COUNTIF(Ferien!$G$2:$R$77,LP4)</f>
        <v>0</v>
      </c>
      <c r="LQ11" s="30">
        <f>COUNTIF(Ferien!$G$2:$R$77,LQ4)</f>
        <v>0</v>
      </c>
      <c r="LR11" s="30">
        <f>COUNTIF(Ferien!$G$2:$R$77,LR4)</f>
        <v>0</v>
      </c>
      <c r="LS11" s="30">
        <f>COUNTIF(Ferien!$G$2:$R$77,LS4)</f>
        <v>0</v>
      </c>
      <c r="LT11" s="30">
        <f>COUNTIF(Ferien!$G$2:$R$77,LT4)</f>
        <v>0</v>
      </c>
      <c r="LU11" s="30">
        <f>COUNTIF(Ferien!$G$2:$R$77,LU4)</f>
        <v>0</v>
      </c>
      <c r="LV11" s="30">
        <f>COUNTIF(Ferien!$G$2:$R$77,LV4)</f>
        <v>0</v>
      </c>
      <c r="LW11" s="30">
        <f>COUNTIF(Ferien!$G$2:$R$77,LW4)</f>
        <v>0</v>
      </c>
      <c r="LX11" s="30">
        <f>COUNTIF(Ferien!$G$2:$R$77,LX4)</f>
        <v>0</v>
      </c>
      <c r="LY11" s="30">
        <f>COUNTIF(Ferien!$G$2:$R$77,LY4)</f>
        <v>0</v>
      </c>
      <c r="LZ11" s="30">
        <f>COUNTIF(Ferien!$G$2:$R$77,LZ4)</f>
        <v>0</v>
      </c>
      <c r="MA11" s="30">
        <f>COUNTIF(Ferien!$G$2:$R$77,MA4)</f>
        <v>0</v>
      </c>
      <c r="MB11" s="30">
        <f>COUNTIF(Ferien!$G$2:$R$77,MB4)</f>
        <v>0</v>
      </c>
      <c r="MC11" s="30">
        <f>COUNTIF(Ferien!$G$2:$R$77,MC4)</f>
        <v>0</v>
      </c>
      <c r="MD11" s="30">
        <f>COUNTIF(Ferien!$G$2:$R$77,MD4)</f>
        <v>0</v>
      </c>
      <c r="ME11" s="30">
        <f>COUNTIF(Ferien!$G$2:$R$77,ME4)</f>
        <v>0</v>
      </c>
      <c r="MF11" s="30">
        <f>COUNTIF(Ferien!$G$2:$R$77,MF4)</f>
        <v>0</v>
      </c>
      <c r="MG11" s="30">
        <f>COUNTIF(Ferien!$G$2:$R$77,MG4)</f>
        <v>0</v>
      </c>
      <c r="MH11" s="30">
        <f>COUNTIF(Ferien!$G$2:$R$77,MH4)</f>
        <v>0</v>
      </c>
      <c r="MI11" s="30">
        <f>COUNTIF(Ferien!$G$2:$R$77,MI4)</f>
        <v>0</v>
      </c>
      <c r="MJ11" s="30">
        <f>COUNTIF(Ferien!$G$2:$R$77,MJ4)</f>
        <v>0</v>
      </c>
      <c r="MK11" s="30">
        <f>COUNTIF(Ferien!$G$2:$R$77,MK4)</f>
        <v>0</v>
      </c>
      <c r="ML11" s="30">
        <f>COUNTIF(Ferien!$G$2:$R$77,ML4)</f>
        <v>0</v>
      </c>
      <c r="MM11" s="30">
        <f>COUNTIF(Ferien!$G$2:$R$77,MM4)</f>
        <v>0</v>
      </c>
      <c r="MN11" s="30">
        <f>COUNTIF(Ferien!$G$2:$R$77,MN4)</f>
        <v>0</v>
      </c>
      <c r="MO11" s="30">
        <f>COUNTIF(Ferien!$G$2:$R$77,MO4)</f>
        <v>0</v>
      </c>
      <c r="MP11" s="30">
        <f>COUNTIF(Ferien!$G$2:$R$77,MP4)</f>
        <v>0</v>
      </c>
      <c r="MQ11" s="30">
        <f>COUNTIF(Ferien!$G$2:$R$77,MQ4)</f>
        <v>0</v>
      </c>
      <c r="MR11" s="30">
        <f>COUNTIF(Ferien!$G$2:$R$77,MR4)</f>
        <v>0</v>
      </c>
      <c r="MS11" s="30">
        <f>COUNTIF(Ferien!$G$2:$R$77,MS4)</f>
        <v>0</v>
      </c>
      <c r="MT11" s="30">
        <f>COUNTIF(Ferien!$G$2:$R$77,MT4)</f>
        <v>0</v>
      </c>
      <c r="MU11" s="30">
        <f>COUNTIF(Ferien!$G$2:$R$77,MU4)</f>
        <v>0</v>
      </c>
      <c r="MV11" s="30">
        <f>COUNTIF(Ferien!$G$2:$R$77,MV4)</f>
        <v>0</v>
      </c>
      <c r="MW11" s="30">
        <f>COUNTIF(Ferien!$G$2:$R$77,MW4)</f>
        <v>0</v>
      </c>
      <c r="MX11" s="30">
        <f>COUNTIF(Ferien!$G$2:$R$77,MX4)</f>
        <v>0</v>
      </c>
      <c r="MY11" s="30">
        <f>COUNTIF(Ferien!$G$2:$R$77,MY4)</f>
        <v>0</v>
      </c>
      <c r="MZ11" s="30">
        <f>COUNTIF(Ferien!$G$2:$R$77,MZ4)</f>
        <v>0</v>
      </c>
      <c r="NA11" s="30">
        <f>COUNTIF(Ferien!$G$2:$R$77,NA4)</f>
        <v>0</v>
      </c>
      <c r="NB11" s="30">
        <f>COUNTIF(Ferien!$G$2:$R$77,NB4)</f>
        <v>0</v>
      </c>
      <c r="NC11" s="30">
        <f>COUNTIF(Ferien!$G$2:$R$77,NC4)</f>
        <v>0</v>
      </c>
      <c r="ND11" s="30">
        <f>COUNTIF(Ferien!$G$2:$R$77,ND4)</f>
        <v>0</v>
      </c>
      <c r="NE11" s="30">
        <f>COUNTIF(Ferien!$G$2:$R$77,NE4)</f>
        <v>0</v>
      </c>
      <c r="NF11" s="30">
        <f>COUNTIF(Ferien!$G$2:$R$77,NF4)</f>
        <v>0</v>
      </c>
      <c r="NG11" s="30">
        <f>COUNTIF(Ferien!$G$2:$R$77,NG4)</f>
        <v>0</v>
      </c>
      <c r="NH11" s="30">
        <f>COUNTIF(Ferien!$G$2:$R$77,NH4)</f>
        <v>0</v>
      </c>
      <c r="NI11" s="30">
        <f>COUNTIF(Ferien!$G$2:$R$77,NI4)</f>
        <v>0</v>
      </c>
      <c r="NJ11" s="30">
        <f>COUNTIF(Ferien!$G$2:$R$77,NJ4)</f>
        <v>0</v>
      </c>
      <c r="NK11" s="30">
        <f>COUNTIF(Ferien!$G$2:$R$77,NK4)</f>
        <v>0</v>
      </c>
      <c r="NL11" s="30">
        <f>COUNTIF(Ferien!$G$2:$R$77,NL4)</f>
        <v>0</v>
      </c>
      <c r="NM11" s="30">
        <f>COUNTIF(Ferien!$G$2:$R$77,NM4)</f>
        <v>0</v>
      </c>
      <c r="NN11" s="30">
        <f>COUNTIF(Ferien!$G$2:$R$77,NN4)</f>
        <v>0</v>
      </c>
      <c r="NO11" s="30">
        <f>COUNTIF(Ferien!$G$2:$R$77,NO4)</f>
        <v>0</v>
      </c>
      <c r="NP11" s="30">
        <f>COUNTIF(Ferien!$G$2:$R$77,NP4)</f>
        <v>0</v>
      </c>
      <c r="NQ11" s="30">
        <f>COUNTIF(Ferien!$G$2:$R$77,NQ4)</f>
        <v>0</v>
      </c>
      <c r="NR11" s="30">
        <f>COUNTIF(Ferien!$G$2:$R$77,NR4)</f>
        <v>0</v>
      </c>
      <c r="NS11" s="30">
        <f>COUNTIF(Ferien!$G$2:$R$77,NS4)</f>
        <v>0</v>
      </c>
      <c r="NT11" s="30">
        <f>COUNTIF(Ferien!$G$2:$R$77,NT4)</f>
        <v>0</v>
      </c>
      <c r="NU11" s="30">
        <f>COUNTIF(Ferien!$G$2:$R$77,NU4)</f>
        <v>0</v>
      </c>
      <c r="NV11" s="30">
        <f>COUNTIF(Ferien!$G$2:$R$77,NV4)</f>
        <v>0</v>
      </c>
      <c r="NW11" s="30">
        <f>COUNTIF(Ferien!$G$2:$R$77,NW4)</f>
        <v>0</v>
      </c>
      <c r="NX11" s="30">
        <f>COUNTIF(Ferien!$G$2:$R$77,NX4)</f>
        <v>0</v>
      </c>
      <c r="NY11" s="30">
        <f>COUNTIF(Ferien!$G$2:$R$77,NY4)</f>
        <v>0</v>
      </c>
      <c r="NZ11" s="30">
        <f>COUNTIF(Ferien!$G$2:$R$77,NZ4)</f>
        <v>0</v>
      </c>
      <c r="OA11" s="30">
        <f>COUNTIF(Ferien!$G$2:$R$77,OA4)</f>
        <v>0</v>
      </c>
      <c r="OB11" s="30">
        <f>COUNTIF(Ferien!$G$2:$R$77,OB4)</f>
        <v>0</v>
      </c>
      <c r="OC11" s="30">
        <f>COUNTIF(Ferien!$G$2:$R$77,OC4)</f>
        <v>0</v>
      </c>
      <c r="OD11" s="30">
        <f>COUNTIF(Ferien!$G$2:$R$77,OD4)</f>
        <v>0</v>
      </c>
      <c r="OE11" s="30">
        <f>COUNTIF(Ferien!$G$2:$R$77,OE4)</f>
        <v>0</v>
      </c>
      <c r="OF11" s="30">
        <f>COUNTIF(Ferien!$G$2:$R$77,OF4)</f>
        <v>0</v>
      </c>
      <c r="OG11" s="30">
        <f>COUNTIF(Ferien!$G$2:$R$77,OG4)</f>
        <v>0</v>
      </c>
      <c r="OH11" s="30">
        <f>COUNTIF(Ferien!$G$2:$R$77,OH4)</f>
        <v>0</v>
      </c>
      <c r="OI11" s="30">
        <f>COUNTIF(Ferien!$G$2:$R$77,OI4)</f>
        <v>0</v>
      </c>
      <c r="OJ11" s="30">
        <f>COUNTIF(Ferien!$G$2:$R$77,OJ4)</f>
        <v>0</v>
      </c>
      <c r="OK11" s="30">
        <f>COUNTIF(Ferien!$G$2:$R$77,OK4)</f>
        <v>0</v>
      </c>
      <c r="OL11" s="30">
        <f>COUNTIF(Ferien!$G$2:$R$77,OL4)</f>
        <v>0</v>
      </c>
      <c r="OM11" s="30">
        <f>COUNTIF(Ferien!$G$2:$R$77,OM4)</f>
        <v>0</v>
      </c>
      <c r="ON11" s="30">
        <f>COUNTIF(Ferien!$G$2:$R$77,ON4)</f>
        <v>0</v>
      </c>
      <c r="OO11" s="30">
        <f>COUNTIF(Ferien!$G$2:$R$77,OO4)</f>
        <v>0</v>
      </c>
      <c r="OP11" s="30">
        <f>COUNTIF(Ferien!$G$2:$R$77,OP4)</f>
        <v>0</v>
      </c>
      <c r="OQ11" s="30">
        <f>COUNTIF(Ferien!$G$2:$R$77,OQ4)</f>
        <v>0</v>
      </c>
      <c r="OR11" s="30">
        <f>COUNTIF(Ferien!$G$2:$R$77,OR4)</f>
        <v>0</v>
      </c>
      <c r="OS11" s="30">
        <f>COUNTIF(Ferien!$G$2:$R$77,OS4)</f>
        <v>0</v>
      </c>
      <c r="OT11" s="30">
        <f>COUNTIF(Ferien!$G$2:$R$77,OT4)</f>
        <v>0</v>
      </c>
      <c r="OU11" s="30">
        <f>COUNTIF(Ferien!$G$2:$R$77,OU4)</f>
        <v>0</v>
      </c>
      <c r="OV11" s="30">
        <f>COUNTIF(Ferien!$G$2:$R$77,OV4)</f>
        <v>0</v>
      </c>
      <c r="OW11" s="30">
        <f>COUNTIF(Ferien!$G$2:$R$77,OW4)</f>
        <v>0</v>
      </c>
      <c r="OX11" s="30">
        <f>COUNTIF(Ferien!$G$2:$R$77,OX4)</f>
        <v>0</v>
      </c>
      <c r="OY11" s="30">
        <f>COUNTIF(Ferien!$G$2:$R$77,OY4)</f>
        <v>0</v>
      </c>
      <c r="OZ11" s="30">
        <f>COUNTIF(Ferien!$G$2:$R$77,OZ4)</f>
        <v>0</v>
      </c>
      <c r="PA11" s="30">
        <f>COUNTIF(Ferien!$G$2:$R$77,PA4)</f>
        <v>0</v>
      </c>
      <c r="PB11" s="30">
        <f>COUNTIF(Ferien!$G$2:$R$77,PB4)</f>
        <v>0</v>
      </c>
      <c r="PC11" s="30">
        <f>COUNTIF(Ferien!$G$2:$R$77,PC4)</f>
        <v>0</v>
      </c>
      <c r="PD11" s="30">
        <f>COUNTIF(Ferien!$G$2:$R$77,PD4)</f>
        <v>0</v>
      </c>
      <c r="PE11" s="30">
        <f>COUNTIF(Ferien!$G$2:$R$77,PE4)</f>
        <v>0</v>
      </c>
      <c r="PF11" s="30">
        <f>COUNTIF(Ferien!$G$2:$R$77,PF4)</f>
        <v>0</v>
      </c>
      <c r="PG11" s="30">
        <f>COUNTIF(Ferien!$G$2:$R$77,PG4)</f>
        <v>0</v>
      </c>
      <c r="PH11" s="30">
        <f>COUNTIF(Ferien!$G$2:$R$77,PH4)</f>
        <v>0</v>
      </c>
      <c r="PI11" s="30">
        <f>COUNTIF(Ferien!$G$2:$R$77,PI4)</f>
        <v>0</v>
      </c>
      <c r="PJ11" s="30">
        <f>COUNTIF(Ferien!$G$2:$R$77,PJ4)</f>
        <v>0</v>
      </c>
      <c r="PK11" s="30">
        <f>COUNTIF(Ferien!$G$2:$R$77,PK4)</f>
        <v>0</v>
      </c>
      <c r="PL11" s="30">
        <f>COUNTIF(Ferien!$G$2:$R$77,PL4)</f>
        <v>0</v>
      </c>
      <c r="PM11" s="30">
        <f>COUNTIF(Ferien!$G$2:$R$77,PM4)</f>
        <v>0</v>
      </c>
      <c r="PN11" s="30">
        <f>COUNTIF(Ferien!$G$2:$R$77,PN4)</f>
        <v>0</v>
      </c>
      <c r="PO11" s="30">
        <f>COUNTIF(Ferien!$G$2:$R$77,PO4)</f>
        <v>0</v>
      </c>
      <c r="PP11" s="30">
        <f>COUNTIF(Ferien!$G$2:$R$77,PP4)</f>
        <v>0</v>
      </c>
      <c r="PQ11" s="30">
        <f>COUNTIF(Ferien!$G$2:$R$77,PQ4)</f>
        <v>0</v>
      </c>
      <c r="PR11" s="30">
        <f>COUNTIF(Ferien!$G$2:$R$77,PR4)</f>
        <v>0</v>
      </c>
      <c r="PS11" s="30">
        <f>COUNTIF(Ferien!$G$2:$R$77,PS4)</f>
        <v>0</v>
      </c>
      <c r="PT11" s="30">
        <f>COUNTIF(Ferien!$G$2:$R$77,PT4)</f>
        <v>0</v>
      </c>
      <c r="PU11" s="30">
        <f>COUNTIF(Ferien!$G$2:$R$77,PU4)</f>
        <v>0</v>
      </c>
      <c r="PV11" s="30">
        <f>COUNTIF(Ferien!$G$2:$R$77,PV4)</f>
        <v>0</v>
      </c>
      <c r="PW11" s="30">
        <f>COUNTIF(Ferien!$G$2:$R$77,PW4)</f>
        <v>0</v>
      </c>
      <c r="PX11" s="30">
        <f>COUNTIF(Ferien!$G$2:$R$77,PX4)</f>
        <v>0</v>
      </c>
      <c r="PY11" s="30">
        <f>COUNTIF(Ferien!$G$2:$R$77,PY4)</f>
        <v>0</v>
      </c>
      <c r="PZ11" s="30">
        <f>COUNTIF(Ferien!$G$2:$R$77,PZ4)</f>
        <v>0</v>
      </c>
      <c r="QA11" s="30">
        <f>COUNTIF(Ferien!$G$2:$R$77,QA4)</f>
        <v>0</v>
      </c>
      <c r="QB11" s="30">
        <f>COUNTIF(Ferien!$G$2:$R$77,QB4)</f>
        <v>0</v>
      </c>
      <c r="QC11" s="30">
        <f>COUNTIF(Ferien!$G$2:$R$77,QC4)</f>
        <v>0</v>
      </c>
      <c r="QD11" s="30">
        <f>COUNTIF(Ferien!$G$2:$R$77,QD4)</f>
        <v>0</v>
      </c>
      <c r="QE11" s="30">
        <f>COUNTIF(Ferien!$G$2:$R$77,QE4)</f>
        <v>0</v>
      </c>
      <c r="QF11" s="30">
        <f>COUNTIF(Ferien!$G$2:$R$77,QF4)</f>
        <v>0</v>
      </c>
      <c r="QG11" s="30">
        <f>COUNTIF(Ferien!$G$2:$R$77,QG4)</f>
        <v>0</v>
      </c>
      <c r="QH11" s="30">
        <f>COUNTIF(Ferien!$G$2:$R$77,QH4)</f>
        <v>0</v>
      </c>
      <c r="QI11" s="30">
        <f>COUNTIF(Ferien!$G$2:$R$77,QI4)</f>
        <v>0</v>
      </c>
      <c r="QJ11" s="30">
        <f>COUNTIF(Ferien!$G$2:$R$77,QJ4)</f>
        <v>0</v>
      </c>
      <c r="QK11" s="30">
        <f>COUNTIF(Ferien!$G$2:$R$77,QK4)</f>
        <v>0</v>
      </c>
      <c r="QL11" s="30">
        <f>COUNTIF(Ferien!$G$2:$R$77,QL4)</f>
        <v>0</v>
      </c>
      <c r="QM11" s="30">
        <f>COUNTIF(Ferien!$G$2:$R$77,QM4)</f>
        <v>0</v>
      </c>
      <c r="QN11" s="30">
        <f>COUNTIF(Ferien!$G$2:$R$77,QN4)</f>
        <v>0</v>
      </c>
      <c r="QO11" s="30">
        <f>COUNTIF(Ferien!$G$2:$R$77,QO4)</f>
        <v>0</v>
      </c>
      <c r="QP11" s="30">
        <f>COUNTIF(Ferien!$G$2:$R$77,QP4)</f>
        <v>0</v>
      </c>
      <c r="QQ11" s="30">
        <f>COUNTIF(Ferien!$G$2:$R$77,QQ4)</f>
        <v>0</v>
      </c>
      <c r="QR11" s="30">
        <f>COUNTIF(Ferien!$G$2:$R$77,QR4)</f>
        <v>0</v>
      </c>
      <c r="QS11" s="30">
        <f>COUNTIF(Ferien!$G$2:$R$77,QS4)</f>
        <v>0</v>
      </c>
      <c r="QT11" s="30">
        <f>COUNTIF(Ferien!$G$2:$R$77,QT4)</f>
        <v>0</v>
      </c>
    </row>
    <row r="12" spans="2:468" hidden="1">
      <c r="B12" s="57"/>
      <c r="C12" s="57"/>
      <c r="D12" s="57"/>
      <c r="E12" s="59" t="s">
        <v>90</v>
      </c>
      <c r="F12" s="28">
        <f>IF(F4="","",WEEKDAY(F4,2))</f>
        <v>5</v>
      </c>
      <c r="G12" s="28">
        <f t="shared" ref="G12:BR12" si="313">IF(G4="","",WEEKDAY(G4,2))</f>
        <v>6</v>
      </c>
      <c r="H12" s="28">
        <f t="shared" si="313"/>
        <v>7</v>
      </c>
      <c r="I12" s="28">
        <f t="shared" si="313"/>
        <v>1</v>
      </c>
      <c r="J12" s="28">
        <f t="shared" si="313"/>
        <v>2</v>
      </c>
      <c r="K12" s="28">
        <f t="shared" si="313"/>
        <v>3</v>
      </c>
      <c r="L12" s="28">
        <f t="shared" si="313"/>
        <v>4</v>
      </c>
      <c r="M12" s="28">
        <f t="shared" si="313"/>
        <v>5</v>
      </c>
      <c r="N12" s="28">
        <f t="shared" si="313"/>
        <v>6</v>
      </c>
      <c r="O12" s="28">
        <f t="shared" si="313"/>
        <v>7</v>
      </c>
      <c r="P12" s="28">
        <f t="shared" si="313"/>
        <v>1</v>
      </c>
      <c r="Q12" s="28">
        <f t="shared" si="313"/>
        <v>2</v>
      </c>
      <c r="R12" s="28">
        <f t="shared" si="313"/>
        <v>3</v>
      </c>
      <c r="S12" s="28">
        <f t="shared" si="313"/>
        <v>4</v>
      </c>
      <c r="T12" s="28">
        <f t="shared" si="313"/>
        <v>5</v>
      </c>
      <c r="U12" s="28">
        <f t="shared" si="313"/>
        <v>6</v>
      </c>
      <c r="V12" s="28">
        <f t="shared" si="313"/>
        <v>7</v>
      </c>
      <c r="W12" s="28">
        <f t="shared" si="313"/>
        <v>1</v>
      </c>
      <c r="X12" s="28">
        <f t="shared" si="313"/>
        <v>2</v>
      </c>
      <c r="Y12" s="28">
        <f t="shared" si="313"/>
        <v>3</v>
      </c>
      <c r="Z12" s="28">
        <f t="shared" si="313"/>
        <v>4</v>
      </c>
      <c r="AA12" s="28">
        <f t="shared" si="313"/>
        <v>5</v>
      </c>
      <c r="AB12" s="28">
        <f t="shared" si="313"/>
        <v>6</v>
      </c>
      <c r="AC12" s="28">
        <f t="shared" si="313"/>
        <v>7</v>
      </c>
      <c r="AD12" s="28">
        <f t="shared" si="313"/>
        <v>1</v>
      </c>
      <c r="AE12" s="28">
        <f t="shared" si="313"/>
        <v>2</v>
      </c>
      <c r="AF12" s="28">
        <f t="shared" si="313"/>
        <v>3</v>
      </c>
      <c r="AG12" s="28">
        <f t="shared" si="313"/>
        <v>4</v>
      </c>
      <c r="AH12" s="28">
        <f t="shared" si="313"/>
        <v>5</v>
      </c>
      <c r="AI12" s="28">
        <f t="shared" si="313"/>
        <v>6</v>
      </c>
      <c r="AJ12" s="28">
        <f t="shared" si="313"/>
        <v>7</v>
      </c>
      <c r="AK12" s="28">
        <f t="shared" si="313"/>
        <v>1</v>
      </c>
      <c r="AL12" s="28">
        <f t="shared" si="313"/>
        <v>2</v>
      </c>
      <c r="AM12" s="28">
        <f t="shared" si="313"/>
        <v>3</v>
      </c>
      <c r="AN12" s="28">
        <f t="shared" si="313"/>
        <v>4</v>
      </c>
      <c r="AO12" s="28">
        <f t="shared" si="313"/>
        <v>5</v>
      </c>
      <c r="AP12" s="28">
        <f t="shared" si="313"/>
        <v>6</v>
      </c>
      <c r="AQ12" s="28">
        <f t="shared" si="313"/>
        <v>7</v>
      </c>
      <c r="AR12" s="28">
        <f t="shared" si="313"/>
        <v>1</v>
      </c>
      <c r="AS12" s="28">
        <f t="shared" si="313"/>
        <v>2</v>
      </c>
      <c r="AT12" s="28">
        <f t="shared" si="313"/>
        <v>3</v>
      </c>
      <c r="AU12" s="28">
        <f t="shared" si="313"/>
        <v>4</v>
      </c>
      <c r="AV12" s="28">
        <f t="shared" si="313"/>
        <v>5</v>
      </c>
      <c r="AW12" s="28">
        <f t="shared" si="313"/>
        <v>6</v>
      </c>
      <c r="AX12" s="28">
        <f t="shared" si="313"/>
        <v>7</v>
      </c>
      <c r="AY12" s="28">
        <f t="shared" si="313"/>
        <v>1</v>
      </c>
      <c r="AZ12" s="28">
        <f t="shared" si="313"/>
        <v>2</v>
      </c>
      <c r="BA12" s="28">
        <f t="shared" si="313"/>
        <v>3</v>
      </c>
      <c r="BB12" s="28">
        <f t="shared" si="313"/>
        <v>4</v>
      </c>
      <c r="BC12" s="28">
        <f t="shared" si="313"/>
        <v>5</v>
      </c>
      <c r="BD12" s="28">
        <f t="shared" si="313"/>
        <v>6</v>
      </c>
      <c r="BE12" s="28">
        <f t="shared" si="313"/>
        <v>7</v>
      </c>
      <c r="BF12" s="28">
        <f t="shared" si="313"/>
        <v>1</v>
      </c>
      <c r="BG12" s="28">
        <f t="shared" si="313"/>
        <v>2</v>
      </c>
      <c r="BH12" s="28">
        <f t="shared" si="313"/>
        <v>3</v>
      </c>
      <c r="BI12" s="28">
        <f t="shared" si="313"/>
        <v>4</v>
      </c>
      <c r="BJ12" s="28">
        <f t="shared" si="313"/>
        <v>5</v>
      </c>
      <c r="BK12" s="28">
        <f t="shared" si="313"/>
        <v>6</v>
      </c>
      <c r="BL12" s="28">
        <f t="shared" si="313"/>
        <v>7</v>
      </c>
      <c r="BM12" s="28">
        <f t="shared" si="313"/>
        <v>1</v>
      </c>
      <c r="BN12" s="28">
        <f t="shared" si="313"/>
        <v>2</v>
      </c>
      <c r="BO12" s="28">
        <f t="shared" si="313"/>
        <v>3</v>
      </c>
      <c r="BP12" s="28">
        <f t="shared" si="313"/>
        <v>4</v>
      </c>
      <c r="BQ12" s="28">
        <f t="shared" si="313"/>
        <v>5</v>
      </c>
      <c r="BR12" s="28">
        <f t="shared" si="313"/>
        <v>6</v>
      </c>
      <c r="BS12" s="28">
        <f t="shared" ref="BS12:ED12" si="314">IF(BS4="","",WEEKDAY(BS4,2))</f>
        <v>7</v>
      </c>
      <c r="BT12" s="28">
        <f t="shared" si="314"/>
        <v>1</v>
      </c>
      <c r="BU12" s="28">
        <f t="shared" si="314"/>
        <v>2</v>
      </c>
      <c r="BV12" s="28">
        <f t="shared" si="314"/>
        <v>3</v>
      </c>
      <c r="BW12" s="28">
        <f t="shared" si="314"/>
        <v>4</v>
      </c>
      <c r="BX12" s="28">
        <f t="shared" si="314"/>
        <v>5</v>
      </c>
      <c r="BY12" s="28">
        <f t="shared" si="314"/>
        <v>6</v>
      </c>
      <c r="BZ12" s="28">
        <f t="shared" si="314"/>
        <v>7</v>
      </c>
      <c r="CA12" s="28">
        <f t="shared" si="314"/>
        <v>1</v>
      </c>
      <c r="CB12" s="28">
        <f t="shared" si="314"/>
        <v>2</v>
      </c>
      <c r="CC12" s="28">
        <f t="shared" si="314"/>
        <v>3</v>
      </c>
      <c r="CD12" s="28">
        <f t="shared" si="314"/>
        <v>4</v>
      </c>
      <c r="CE12" s="28">
        <f t="shared" si="314"/>
        <v>5</v>
      </c>
      <c r="CF12" s="28">
        <f t="shared" si="314"/>
        <v>6</v>
      </c>
      <c r="CG12" s="28">
        <f t="shared" si="314"/>
        <v>7</v>
      </c>
      <c r="CH12" s="28">
        <f t="shared" si="314"/>
        <v>1</v>
      </c>
      <c r="CI12" s="28">
        <f t="shared" si="314"/>
        <v>2</v>
      </c>
      <c r="CJ12" s="28">
        <f t="shared" si="314"/>
        <v>3</v>
      </c>
      <c r="CK12" s="28">
        <f t="shared" si="314"/>
        <v>4</v>
      </c>
      <c r="CL12" s="28">
        <f t="shared" si="314"/>
        <v>5</v>
      </c>
      <c r="CM12" s="28">
        <f t="shared" si="314"/>
        <v>6</v>
      </c>
      <c r="CN12" s="28">
        <f t="shared" si="314"/>
        <v>7</v>
      </c>
      <c r="CO12" s="28">
        <f t="shared" si="314"/>
        <v>1</v>
      </c>
      <c r="CP12" s="28">
        <f t="shared" si="314"/>
        <v>2</v>
      </c>
      <c r="CQ12" s="28">
        <f t="shared" si="314"/>
        <v>3</v>
      </c>
      <c r="CR12" s="28">
        <f t="shared" si="314"/>
        <v>4</v>
      </c>
      <c r="CS12" s="28">
        <f t="shared" si="314"/>
        <v>5</v>
      </c>
      <c r="CT12" s="28">
        <f t="shared" si="314"/>
        <v>6</v>
      </c>
      <c r="CU12" s="28">
        <f t="shared" si="314"/>
        <v>7</v>
      </c>
      <c r="CV12" s="28">
        <f t="shared" si="314"/>
        <v>1</v>
      </c>
      <c r="CW12" s="28">
        <f t="shared" si="314"/>
        <v>2</v>
      </c>
      <c r="CX12" s="28">
        <f t="shared" si="314"/>
        <v>3</v>
      </c>
      <c r="CY12" s="28">
        <f t="shared" si="314"/>
        <v>4</v>
      </c>
      <c r="CZ12" s="28">
        <f t="shared" si="314"/>
        <v>5</v>
      </c>
      <c r="DA12" s="28">
        <f t="shared" si="314"/>
        <v>6</v>
      </c>
      <c r="DB12" s="28">
        <f t="shared" si="314"/>
        <v>7</v>
      </c>
      <c r="DC12" s="28">
        <f t="shared" si="314"/>
        <v>1</v>
      </c>
      <c r="DD12" s="28">
        <f t="shared" si="314"/>
        <v>2</v>
      </c>
      <c r="DE12" s="28">
        <f t="shared" si="314"/>
        <v>3</v>
      </c>
      <c r="DF12" s="28">
        <f t="shared" si="314"/>
        <v>4</v>
      </c>
      <c r="DG12" s="28">
        <f t="shared" si="314"/>
        <v>5</v>
      </c>
      <c r="DH12" s="28">
        <f t="shared" si="314"/>
        <v>6</v>
      </c>
      <c r="DI12" s="28">
        <f t="shared" si="314"/>
        <v>7</v>
      </c>
      <c r="DJ12" s="28">
        <f t="shared" si="314"/>
        <v>1</v>
      </c>
      <c r="DK12" s="28">
        <f t="shared" si="314"/>
        <v>2</v>
      </c>
      <c r="DL12" s="28">
        <f t="shared" si="314"/>
        <v>3</v>
      </c>
      <c r="DM12" s="28">
        <f t="shared" si="314"/>
        <v>4</v>
      </c>
      <c r="DN12" s="28">
        <f t="shared" si="314"/>
        <v>5</v>
      </c>
      <c r="DO12" s="28">
        <f t="shared" si="314"/>
        <v>6</v>
      </c>
      <c r="DP12" s="28">
        <f t="shared" si="314"/>
        <v>7</v>
      </c>
      <c r="DQ12" s="28">
        <f t="shared" si="314"/>
        <v>1</v>
      </c>
      <c r="DR12" s="28">
        <f t="shared" si="314"/>
        <v>2</v>
      </c>
      <c r="DS12" s="28">
        <f t="shared" si="314"/>
        <v>3</v>
      </c>
      <c r="DT12" s="28">
        <f t="shared" si="314"/>
        <v>4</v>
      </c>
      <c r="DU12" s="28">
        <f t="shared" si="314"/>
        <v>5</v>
      </c>
      <c r="DV12" s="28">
        <f t="shared" si="314"/>
        <v>6</v>
      </c>
      <c r="DW12" s="28">
        <f t="shared" si="314"/>
        <v>7</v>
      </c>
      <c r="DX12" s="28">
        <f t="shared" si="314"/>
        <v>1</v>
      </c>
      <c r="DY12" s="28">
        <f t="shared" si="314"/>
        <v>2</v>
      </c>
      <c r="DZ12" s="28">
        <f t="shared" si="314"/>
        <v>3</v>
      </c>
      <c r="EA12" s="28">
        <f t="shared" si="314"/>
        <v>4</v>
      </c>
      <c r="EB12" s="28">
        <f t="shared" si="314"/>
        <v>5</v>
      </c>
      <c r="EC12" s="28">
        <f t="shared" si="314"/>
        <v>6</v>
      </c>
      <c r="ED12" s="28">
        <f t="shared" si="314"/>
        <v>7</v>
      </c>
      <c r="EE12" s="28">
        <f t="shared" ref="EE12:GE12" si="315">IF(EE4="","",WEEKDAY(EE4,2))</f>
        <v>1</v>
      </c>
      <c r="EF12" s="28">
        <f t="shared" si="315"/>
        <v>2</v>
      </c>
      <c r="EG12" s="28">
        <f t="shared" si="315"/>
        <v>3</v>
      </c>
      <c r="EH12" s="28">
        <f t="shared" si="315"/>
        <v>4</v>
      </c>
      <c r="EI12" s="28">
        <f t="shared" si="315"/>
        <v>5</v>
      </c>
      <c r="EJ12" s="28">
        <f t="shared" si="315"/>
        <v>6</v>
      </c>
      <c r="EK12" s="28">
        <f t="shared" si="315"/>
        <v>7</v>
      </c>
      <c r="EL12" s="28">
        <f t="shared" si="315"/>
        <v>1</v>
      </c>
      <c r="EM12" s="28">
        <f t="shared" si="315"/>
        <v>2</v>
      </c>
      <c r="EN12" s="28">
        <f t="shared" si="315"/>
        <v>3</v>
      </c>
      <c r="EO12" s="28">
        <f t="shared" si="315"/>
        <v>4</v>
      </c>
      <c r="EP12" s="28">
        <f t="shared" si="315"/>
        <v>5</v>
      </c>
      <c r="EQ12" s="28">
        <f t="shared" si="315"/>
        <v>6</v>
      </c>
      <c r="ER12" s="28">
        <f t="shared" si="315"/>
        <v>7</v>
      </c>
      <c r="ES12" s="28">
        <f t="shared" si="315"/>
        <v>1</v>
      </c>
      <c r="ET12" s="28">
        <f t="shared" si="315"/>
        <v>2</v>
      </c>
      <c r="EU12" s="28">
        <f t="shared" si="315"/>
        <v>3</v>
      </c>
      <c r="EV12" s="28">
        <f t="shared" si="315"/>
        <v>4</v>
      </c>
      <c r="EW12" s="28">
        <f t="shared" si="315"/>
        <v>5</v>
      </c>
      <c r="EX12" s="28">
        <f t="shared" si="315"/>
        <v>6</v>
      </c>
      <c r="EY12" s="28">
        <f t="shared" si="315"/>
        <v>7</v>
      </c>
      <c r="EZ12" s="28">
        <f t="shared" si="315"/>
        <v>1</v>
      </c>
      <c r="FA12" s="28">
        <f t="shared" si="315"/>
        <v>2</v>
      </c>
      <c r="FB12" s="28">
        <f t="shared" si="315"/>
        <v>3</v>
      </c>
      <c r="FC12" s="28">
        <f t="shared" si="315"/>
        <v>4</v>
      </c>
      <c r="FD12" s="28">
        <f t="shared" si="315"/>
        <v>5</v>
      </c>
      <c r="FE12" s="28">
        <f t="shared" si="315"/>
        <v>6</v>
      </c>
      <c r="FF12" s="28">
        <f t="shared" si="315"/>
        <v>7</v>
      </c>
      <c r="FG12" s="28">
        <f t="shared" si="315"/>
        <v>1</v>
      </c>
      <c r="FH12" s="28">
        <f t="shared" si="315"/>
        <v>2</v>
      </c>
      <c r="FI12" s="28">
        <f t="shared" si="315"/>
        <v>3</v>
      </c>
      <c r="FJ12" s="28">
        <f t="shared" si="315"/>
        <v>4</v>
      </c>
      <c r="FK12" s="28">
        <f t="shared" si="315"/>
        <v>5</v>
      </c>
      <c r="FL12" s="28">
        <f t="shared" si="315"/>
        <v>6</v>
      </c>
      <c r="FM12" s="28">
        <f t="shared" si="315"/>
        <v>7</v>
      </c>
      <c r="FN12" s="28">
        <f t="shared" si="315"/>
        <v>1</v>
      </c>
      <c r="FO12" s="28">
        <f t="shared" si="315"/>
        <v>2</v>
      </c>
      <c r="FP12" s="28">
        <f t="shared" si="315"/>
        <v>3</v>
      </c>
      <c r="FQ12" s="28">
        <f t="shared" si="315"/>
        <v>4</v>
      </c>
      <c r="FR12" s="28">
        <f t="shared" si="315"/>
        <v>5</v>
      </c>
      <c r="FS12" s="28">
        <f t="shared" si="315"/>
        <v>6</v>
      </c>
      <c r="FT12" s="28">
        <f t="shared" si="315"/>
        <v>7</v>
      </c>
      <c r="FU12" s="28">
        <f t="shared" si="315"/>
        <v>1</v>
      </c>
      <c r="FV12" s="28">
        <f t="shared" si="315"/>
        <v>2</v>
      </c>
      <c r="FW12" s="28">
        <f t="shared" si="315"/>
        <v>3</v>
      </c>
      <c r="FX12" s="28">
        <f t="shared" si="315"/>
        <v>4</v>
      </c>
      <c r="FY12" s="28">
        <f t="shared" si="315"/>
        <v>5</v>
      </c>
      <c r="FZ12" s="28">
        <f t="shared" si="315"/>
        <v>6</v>
      </c>
      <c r="GA12" s="28">
        <f t="shared" si="315"/>
        <v>7</v>
      </c>
      <c r="GB12" s="28">
        <f t="shared" si="315"/>
        <v>1</v>
      </c>
      <c r="GC12" s="28">
        <f t="shared" si="315"/>
        <v>2</v>
      </c>
      <c r="GD12" s="28">
        <f t="shared" si="315"/>
        <v>3</v>
      </c>
      <c r="GE12" s="28">
        <f t="shared" si="315"/>
        <v>4</v>
      </c>
      <c r="GF12" s="28">
        <f>WEEKDAY(GF4,2)</f>
        <v>5</v>
      </c>
      <c r="GG12" s="28">
        <f t="shared" ref="GG12:IR12" si="316">WEEKDAY(GG4,2)</f>
        <v>6</v>
      </c>
      <c r="GH12" s="28">
        <f t="shared" si="316"/>
        <v>7</v>
      </c>
      <c r="GI12" s="28">
        <f t="shared" si="316"/>
        <v>1</v>
      </c>
      <c r="GJ12" s="28">
        <f t="shared" si="316"/>
        <v>2</v>
      </c>
      <c r="GK12" s="28">
        <f t="shared" si="316"/>
        <v>3</v>
      </c>
      <c r="GL12" s="28">
        <f t="shared" si="316"/>
        <v>4</v>
      </c>
      <c r="GM12" s="28">
        <f t="shared" si="316"/>
        <v>5</v>
      </c>
      <c r="GN12" s="28">
        <f t="shared" si="316"/>
        <v>6</v>
      </c>
      <c r="GO12" s="28">
        <f t="shared" si="316"/>
        <v>7</v>
      </c>
      <c r="GP12" s="28">
        <f t="shared" si="316"/>
        <v>1</v>
      </c>
      <c r="GQ12" s="28">
        <f t="shared" si="316"/>
        <v>2</v>
      </c>
      <c r="GR12" s="28">
        <f t="shared" si="316"/>
        <v>3</v>
      </c>
      <c r="GS12" s="28">
        <f t="shared" si="316"/>
        <v>4</v>
      </c>
      <c r="GT12" s="28">
        <f t="shared" si="316"/>
        <v>5</v>
      </c>
      <c r="GU12" s="28">
        <f t="shared" si="316"/>
        <v>6</v>
      </c>
      <c r="GV12" s="28">
        <f t="shared" si="316"/>
        <v>7</v>
      </c>
      <c r="GW12" s="28">
        <f t="shared" si="316"/>
        <v>1</v>
      </c>
      <c r="GX12" s="28">
        <f t="shared" si="316"/>
        <v>2</v>
      </c>
      <c r="GY12" s="28">
        <f t="shared" si="316"/>
        <v>3</v>
      </c>
      <c r="GZ12" s="28">
        <f t="shared" si="316"/>
        <v>4</v>
      </c>
      <c r="HA12" s="28">
        <f t="shared" si="316"/>
        <v>5</v>
      </c>
      <c r="HB12" s="28">
        <f t="shared" si="316"/>
        <v>6</v>
      </c>
      <c r="HC12" s="28">
        <f t="shared" si="316"/>
        <v>7</v>
      </c>
      <c r="HD12" s="28">
        <f t="shared" si="316"/>
        <v>1</v>
      </c>
      <c r="HE12" s="28">
        <f t="shared" si="316"/>
        <v>2</v>
      </c>
      <c r="HF12" s="28">
        <f t="shared" si="316"/>
        <v>3</v>
      </c>
      <c r="HG12" s="28">
        <f t="shared" si="316"/>
        <v>4</v>
      </c>
      <c r="HH12" s="28">
        <f t="shared" si="316"/>
        <v>5</v>
      </c>
      <c r="HI12" s="28">
        <f t="shared" si="316"/>
        <v>6</v>
      </c>
      <c r="HJ12" s="28">
        <f t="shared" si="316"/>
        <v>7</v>
      </c>
      <c r="HK12" s="28">
        <f t="shared" si="316"/>
        <v>1</v>
      </c>
      <c r="HL12" s="28">
        <f t="shared" si="316"/>
        <v>2</v>
      </c>
      <c r="HM12" s="28">
        <f t="shared" si="316"/>
        <v>3</v>
      </c>
      <c r="HN12" s="28">
        <f t="shared" si="316"/>
        <v>4</v>
      </c>
      <c r="HO12" s="28">
        <f t="shared" si="316"/>
        <v>5</v>
      </c>
      <c r="HP12" s="28">
        <f t="shared" si="316"/>
        <v>6</v>
      </c>
      <c r="HQ12" s="28">
        <f t="shared" si="316"/>
        <v>7</v>
      </c>
      <c r="HR12" s="28">
        <f t="shared" si="316"/>
        <v>1</v>
      </c>
      <c r="HS12" s="28">
        <f t="shared" si="316"/>
        <v>2</v>
      </c>
      <c r="HT12" s="28">
        <f t="shared" si="316"/>
        <v>3</v>
      </c>
      <c r="HU12" s="28">
        <f t="shared" si="316"/>
        <v>4</v>
      </c>
      <c r="HV12" s="28">
        <f t="shared" si="316"/>
        <v>5</v>
      </c>
      <c r="HW12" s="28">
        <f t="shared" si="316"/>
        <v>6</v>
      </c>
      <c r="HX12" s="28">
        <f t="shared" si="316"/>
        <v>7</v>
      </c>
      <c r="HY12" s="28">
        <f t="shared" si="316"/>
        <v>1</v>
      </c>
      <c r="HZ12" s="28">
        <f t="shared" si="316"/>
        <v>2</v>
      </c>
      <c r="IA12" s="28">
        <f t="shared" si="316"/>
        <v>3</v>
      </c>
      <c r="IB12" s="28">
        <f t="shared" si="316"/>
        <v>4</v>
      </c>
      <c r="IC12" s="28">
        <f t="shared" si="316"/>
        <v>5</v>
      </c>
      <c r="ID12" s="28">
        <f t="shared" si="316"/>
        <v>6</v>
      </c>
      <c r="IE12" s="28">
        <f t="shared" si="316"/>
        <v>7</v>
      </c>
      <c r="IF12" s="28">
        <f t="shared" si="316"/>
        <v>1</v>
      </c>
      <c r="IG12" s="28">
        <f t="shared" si="316"/>
        <v>2</v>
      </c>
      <c r="IH12" s="28">
        <f t="shared" si="316"/>
        <v>3</v>
      </c>
      <c r="II12" s="28">
        <f t="shared" si="316"/>
        <v>4</v>
      </c>
      <c r="IJ12" s="28">
        <f t="shared" si="316"/>
        <v>5</v>
      </c>
      <c r="IK12" s="28">
        <f t="shared" si="316"/>
        <v>6</v>
      </c>
      <c r="IL12" s="28">
        <f t="shared" si="316"/>
        <v>7</v>
      </c>
      <c r="IM12" s="28">
        <f t="shared" si="316"/>
        <v>1</v>
      </c>
      <c r="IN12" s="28">
        <f t="shared" si="316"/>
        <v>2</v>
      </c>
      <c r="IO12" s="28">
        <f t="shared" si="316"/>
        <v>3</v>
      </c>
      <c r="IP12" s="28">
        <f t="shared" si="316"/>
        <v>4</v>
      </c>
      <c r="IQ12" s="28">
        <f t="shared" si="316"/>
        <v>5</v>
      </c>
      <c r="IR12" s="28">
        <f t="shared" si="316"/>
        <v>6</v>
      </c>
      <c r="IS12" s="28">
        <f t="shared" ref="IS12:LD12" si="317">WEEKDAY(IS4,2)</f>
        <v>7</v>
      </c>
      <c r="IT12" s="28">
        <f t="shared" si="317"/>
        <v>1</v>
      </c>
      <c r="IU12" s="28">
        <f t="shared" si="317"/>
        <v>2</v>
      </c>
      <c r="IV12" s="28">
        <f t="shared" si="317"/>
        <v>3</v>
      </c>
      <c r="IW12" s="28">
        <f t="shared" si="317"/>
        <v>4</v>
      </c>
      <c r="IX12" s="28">
        <f t="shared" si="317"/>
        <v>5</v>
      </c>
      <c r="IY12" s="28">
        <f t="shared" si="317"/>
        <v>6</v>
      </c>
      <c r="IZ12" s="28">
        <f t="shared" si="317"/>
        <v>7</v>
      </c>
      <c r="JA12" s="28">
        <f t="shared" si="317"/>
        <v>1</v>
      </c>
      <c r="JB12" s="28">
        <f t="shared" si="317"/>
        <v>2</v>
      </c>
      <c r="JC12" s="28">
        <f t="shared" si="317"/>
        <v>3</v>
      </c>
      <c r="JD12" s="28">
        <f t="shared" si="317"/>
        <v>4</v>
      </c>
      <c r="JE12" s="28">
        <f t="shared" si="317"/>
        <v>5</v>
      </c>
      <c r="JF12" s="28">
        <f t="shared" si="317"/>
        <v>6</v>
      </c>
      <c r="JG12" s="28">
        <f t="shared" si="317"/>
        <v>7</v>
      </c>
      <c r="JH12" s="28">
        <f t="shared" si="317"/>
        <v>1</v>
      </c>
      <c r="JI12" s="28">
        <f t="shared" si="317"/>
        <v>2</v>
      </c>
      <c r="JJ12" s="28">
        <f t="shared" si="317"/>
        <v>3</v>
      </c>
      <c r="JK12" s="28">
        <f t="shared" si="317"/>
        <v>4</v>
      </c>
      <c r="JL12" s="28">
        <f t="shared" si="317"/>
        <v>5</v>
      </c>
      <c r="JM12" s="28">
        <f t="shared" si="317"/>
        <v>6</v>
      </c>
      <c r="JN12" s="28">
        <f t="shared" si="317"/>
        <v>7</v>
      </c>
      <c r="JO12" s="28">
        <f t="shared" si="317"/>
        <v>1</v>
      </c>
      <c r="JP12" s="28">
        <f t="shared" si="317"/>
        <v>2</v>
      </c>
      <c r="JQ12" s="28">
        <f t="shared" si="317"/>
        <v>3</v>
      </c>
      <c r="JR12" s="28">
        <f t="shared" si="317"/>
        <v>4</v>
      </c>
      <c r="JS12" s="28">
        <f t="shared" si="317"/>
        <v>5</v>
      </c>
      <c r="JT12" s="28">
        <f t="shared" si="317"/>
        <v>6</v>
      </c>
      <c r="JU12" s="28">
        <f t="shared" si="317"/>
        <v>7</v>
      </c>
      <c r="JV12" s="28">
        <f t="shared" si="317"/>
        <v>1</v>
      </c>
      <c r="JW12" s="28">
        <f t="shared" si="317"/>
        <v>2</v>
      </c>
      <c r="JX12" s="28">
        <f t="shared" si="317"/>
        <v>3</v>
      </c>
      <c r="JY12" s="28">
        <f t="shared" si="317"/>
        <v>4</v>
      </c>
      <c r="JZ12" s="28">
        <f t="shared" si="317"/>
        <v>5</v>
      </c>
      <c r="KA12" s="28">
        <f t="shared" si="317"/>
        <v>6</v>
      </c>
      <c r="KB12" s="28">
        <f t="shared" si="317"/>
        <v>7</v>
      </c>
      <c r="KC12" s="28">
        <f t="shared" si="317"/>
        <v>1</v>
      </c>
      <c r="KD12" s="28">
        <f t="shared" si="317"/>
        <v>2</v>
      </c>
      <c r="KE12" s="28">
        <f t="shared" si="317"/>
        <v>3</v>
      </c>
      <c r="KF12" s="28">
        <f t="shared" si="317"/>
        <v>4</v>
      </c>
      <c r="KG12" s="28">
        <f t="shared" si="317"/>
        <v>5</v>
      </c>
      <c r="KH12" s="28">
        <f t="shared" si="317"/>
        <v>6</v>
      </c>
      <c r="KI12" s="28">
        <f t="shared" si="317"/>
        <v>7</v>
      </c>
      <c r="KJ12" s="28">
        <f t="shared" si="317"/>
        <v>1</v>
      </c>
      <c r="KK12" s="28">
        <f t="shared" si="317"/>
        <v>2</v>
      </c>
      <c r="KL12" s="28">
        <f t="shared" si="317"/>
        <v>3</v>
      </c>
      <c r="KM12" s="28">
        <f t="shared" si="317"/>
        <v>4</v>
      </c>
      <c r="KN12" s="28">
        <f t="shared" si="317"/>
        <v>5</v>
      </c>
      <c r="KO12" s="28">
        <f t="shared" si="317"/>
        <v>6</v>
      </c>
      <c r="KP12" s="28">
        <f t="shared" si="317"/>
        <v>7</v>
      </c>
      <c r="KQ12" s="28">
        <f t="shared" si="317"/>
        <v>1</v>
      </c>
      <c r="KR12" s="28">
        <f t="shared" si="317"/>
        <v>2</v>
      </c>
      <c r="KS12" s="28">
        <f t="shared" si="317"/>
        <v>3</v>
      </c>
      <c r="KT12" s="28">
        <f t="shared" si="317"/>
        <v>4</v>
      </c>
      <c r="KU12" s="28">
        <f t="shared" si="317"/>
        <v>5</v>
      </c>
      <c r="KV12" s="28">
        <f t="shared" si="317"/>
        <v>6</v>
      </c>
      <c r="KW12" s="28">
        <f t="shared" si="317"/>
        <v>7</v>
      </c>
      <c r="KX12" s="28">
        <f t="shared" si="317"/>
        <v>1</v>
      </c>
      <c r="KY12" s="28">
        <f t="shared" si="317"/>
        <v>2</v>
      </c>
      <c r="KZ12" s="28">
        <f t="shared" si="317"/>
        <v>3</v>
      </c>
      <c r="LA12" s="28">
        <f t="shared" si="317"/>
        <v>4</v>
      </c>
      <c r="LB12" s="28">
        <f t="shared" si="317"/>
        <v>5</v>
      </c>
      <c r="LC12" s="28">
        <f t="shared" si="317"/>
        <v>6</v>
      </c>
      <c r="LD12" s="28">
        <f t="shared" si="317"/>
        <v>7</v>
      </c>
      <c r="LE12" s="28">
        <f t="shared" ref="LE12:NG12" si="318">WEEKDAY(LE4,2)</f>
        <v>1</v>
      </c>
      <c r="LF12" s="28">
        <f t="shared" si="318"/>
        <v>2</v>
      </c>
      <c r="LG12" s="28">
        <f t="shared" si="318"/>
        <v>3</v>
      </c>
      <c r="LH12" s="28">
        <f t="shared" si="318"/>
        <v>4</v>
      </c>
      <c r="LI12" s="28">
        <f t="shared" si="318"/>
        <v>5</v>
      </c>
      <c r="LJ12" s="28">
        <f t="shared" si="318"/>
        <v>6</v>
      </c>
      <c r="LK12" s="28">
        <f t="shared" si="318"/>
        <v>7</v>
      </c>
      <c r="LL12" s="28">
        <f t="shared" si="318"/>
        <v>1</v>
      </c>
      <c r="LM12" s="28">
        <f t="shared" si="318"/>
        <v>2</v>
      </c>
      <c r="LN12" s="28">
        <f t="shared" si="318"/>
        <v>3</v>
      </c>
      <c r="LO12" s="28">
        <f t="shared" si="318"/>
        <v>4</v>
      </c>
      <c r="LP12" s="28">
        <f t="shared" si="318"/>
        <v>5</v>
      </c>
      <c r="LQ12" s="28">
        <f t="shared" si="318"/>
        <v>6</v>
      </c>
      <c r="LR12" s="28">
        <f t="shared" si="318"/>
        <v>7</v>
      </c>
      <c r="LS12" s="28">
        <f t="shared" si="318"/>
        <v>1</v>
      </c>
      <c r="LT12" s="28">
        <f t="shared" si="318"/>
        <v>2</v>
      </c>
      <c r="LU12" s="28">
        <f t="shared" si="318"/>
        <v>3</v>
      </c>
      <c r="LV12" s="28">
        <f t="shared" si="318"/>
        <v>4</v>
      </c>
      <c r="LW12" s="28">
        <f t="shared" si="318"/>
        <v>5</v>
      </c>
      <c r="LX12" s="28">
        <f t="shared" si="318"/>
        <v>6</v>
      </c>
      <c r="LY12" s="28">
        <f t="shared" si="318"/>
        <v>7</v>
      </c>
      <c r="LZ12" s="28">
        <f t="shared" si="318"/>
        <v>1</v>
      </c>
      <c r="MA12" s="28">
        <f t="shared" si="318"/>
        <v>2</v>
      </c>
      <c r="MB12" s="28">
        <f t="shared" si="318"/>
        <v>3</v>
      </c>
      <c r="MC12" s="28">
        <f t="shared" si="318"/>
        <v>4</v>
      </c>
      <c r="MD12" s="28">
        <f t="shared" si="318"/>
        <v>5</v>
      </c>
      <c r="ME12" s="28">
        <f t="shared" si="318"/>
        <v>6</v>
      </c>
      <c r="MF12" s="28">
        <f t="shared" si="318"/>
        <v>7</v>
      </c>
      <c r="MG12" s="28">
        <f t="shared" si="318"/>
        <v>1</v>
      </c>
      <c r="MH12" s="28">
        <f t="shared" si="318"/>
        <v>2</v>
      </c>
      <c r="MI12" s="28">
        <f t="shared" si="318"/>
        <v>3</v>
      </c>
      <c r="MJ12" s="28">
        <f t="shared" si="318"/>
        <v>4</v>
      </c>
      <c r="MK12" s="28">
        <f t="shared" si="318"/>
        <v>5</v>
      </c>
      <c r="ML12" s="28">
        <f t="shared" si="318"/>
        <v>6</v>
      </c>
      <c r="MM12" s="28">
        <f t="shared" si="318"/>
        <v>7</v>
      </c>
      <c r="MN12" s="28">
        <f t="shared" si="318"/>
        <v>1</v>
      </c>
      <c r="MO12" s="28">
        <f t="shared" si="318"/>
        <v>2</v>
      </c>
      <c r="MP12" s="28">
        <f t="shared" si="318"/>
        <v>3</v>
      </c>
      <c r="MQ12" s="28">
        <f t="shared" si="318"/>
        <v>4</v>
      </c>
      <c r="MR12" s="28">
        <f t="shared" si="318"/>
        <v>5</v>
      </c>
      <c r="MS12" s="28">
        <f t="shared" si="318"/>
        <v>6</v>
      </c>
      <c r="MT12" s="28">
        <f t="shared" si="318"/>
        <v>7</v>
      </c>
      <c r="MU12" s="28">
        <f t="shared" si="318"/>
        <v>1</v>
      </c>
      <c r="MV12" s="28">
        <f t="shared" si="318"/>
        <v>2</v>
      </c>
      <c r="MW12" s="28">
        <f t="shared" si="318"/>
        <v>3</v>
      </c>
      <c r="MX12" s="28">
        <f t="shared" si="318"/>
        <v>4</v>
      </c>
      <c r="MY12" s="28">
        <f t="shared" si="318"/>
        <v>5</v>
      </c>
      <c r="MZ12" s="28">
        <f t="shared" si="318"/>
        <v>6</v>
      </c>
      <c r="NA12" s="28">
        <f t="shared" si="318"/>
        <v>7</v>
      </c>
      <c r="NB12" s="28">
        <f t="shared" si="318"/>
        <v>1</v>
      </c>
      <c r="NC12" s="28">
        <f t="shared" si="318"/>
        <v>2</v>
      </c>
      <c r="ND12" s="28">
        <f t="shared" si="318"/>
        <v>3</v>
      </c>
      <c r="NE12" s="28">
        <f t="shared" si="318"/>
        <v>4</v>
      </c>
      <c r="NF12" s="28">
        <f t="shared" si="318"/>
        <v>5</v>
      </c>
      <c r="NG12" s="28">
        <f t="shared" si="318"/>
        <v>6</v>
      </c>
      <c r="NH12" s="28">
        <f t="shared" ref="NH12:OP12" si="319">WEEKDAY(NH4,2)</f>
        <v>7</v>
      </c>
      <c r="NI12" s="28">
        <f t="shared" si="319"/>
        <v>1</v>
      </c>
      <c r="NJ12" s="28">
        <f t="shared" si="319"/>
        <v>2</v>
      </c>
      <c r="NK12" s="28">
        <f t="shared" si="319"/>
        <v>3</v>
      </c>
      <c r="NL12" s="28">
        <f t="shared" si="319"/>
        <v>4</v>
      </c>
      <c r="NM12" s="28">
        <f t="shared" si="319"/>
        <v>5</v>
      </c>
      <c r="NN12" s="28">
        <f t="shared" si="319"/>
        <v>6</v>
      </c>
      <c r="NO12" s="28">
        <f t="shared" si="319"/>
        <v>7</v>
      </c>
      <c r="NP12" s="28">
        <f t="shared" si="319"/>
        <v>1</v>
      </c>
      <c r="NQ12" s="28">
        <f t="shared" si="319"/>
        <v>2</v>
      </c>
      <c r="NR12" s="28">
        <f t="shared" si="319"/>
        <v>3</v>
      </c>
      <c r="NS12" s="28">
        <f t="shared" si="319"/>
        <v>4</v>
      </c>
      <c r="NT12" s="28">
        <f t="shared" si="319"/>
        <v>5</v>
      </c>
      <c r="NU12" s="28">
        <f t="shared" si="319"/>
        <v>6</v>
      </c>
      <c r="NV12" s="28">
        <f t="shared" si="319"/>
        <v>7</v>
      </c>
      <c r="NW12" s="28">
        <f t="shared" si="319"/>
        <v>1</v>
      </c>
      <c r="NX12" s="28">
        <f t="shared" si="319"/>
        <v>2</v>
      </c>
      <c r="NY12" s="28">
        <f t="shared" si="319"/>
        <v>3</v>
      </c>
      <c r="NZ12" s="28">
        <f t="shared" si="319"/>
        <v>4</v>
      </c>
      <c r="OA12" s="28">
        <f t="shared" si="319"/>
        <v>5</v>
      </c>
      <c r="OB12" s="28">
        <f t="shared" si="319"/>
        <v>6</v>
      </c>
      <c r="OC12" s="28">
        <f t="shared" si="319"/>
        <v>7</v>
      </c>
      <c r="OD12" s="28">
        <f t="shared" si="319"/>
        <v>1</v>
      </c>
      <c r="OE12" s="28">
        <f t="shared" si="319"/>
        <v>2</v>
      </c>
      <c r="OF12" s="28">
        <f t="shared" si="319"/>
        <v>3</v>
      </c>
      <c r="OG12" s="28">
        <f t="shared" si="319"/>
        <v>4</v>
      </c>
      <c r="OH12" s="28">
        <f t="shared" si="319"/>
        <v>5</v>
      </c>
      <c r="OI12" s="28">
        <f t="shared" si="319"/>
        <v>6</v>
      </c>
      <c r="OJ12" s="28">
        <f t="shared" si="319"/>
        <v>7</v>
      </c>
      <c r="OK12" s="28">
        <f t="shared" si="319"/>
        <v>1</v>
      </c>
      <c r="OL12" s="28">
        <f t="shared" si="319"/>
        <v>2</v>
      </c>
      <c r="OM12" s="28">
        <f t="shared" si="319"/>
        <v>3</v>
      </c>
      <c r="ON12" s="28">
        <f t="shared" si="319"/>
        <v>4</v>
      </c>
      <c r="OO12" s="28">
        <f t="shared" si="319"/>
        <v>5</v>
      </c>
      <c r="OP12" s="28">
        <f t="shared" si="319"/>
        <v>6</v>
      </c>
      <c r="OQ12" s="28">
        <f t="shared" ref="OQ12:QT12" si="320">WEEKDAY(OQ4,2)</f>
        <v>7</v>
      </c>
      <c r="OR12" s="28">
        <f t="shared" si="320"/>
        <v>1</v>
      </c>
      <c r="OS12" s="28">
        <f t="shared" si="320"/>
        <v>2</v>
      </c>
      <c r="OT12" s="28">
        <f t="shared" si="320"/>
        <v>3</v>
      </c>
      <c r="OU12" s="28">
        <f t="shared" si="320"/>
        <v>4</v>
      </c>
      <c r="OV12" s="28">
        <f t="shared" si="320"/>
        <v>5</v>
      </c>
      <c r="OW12" s="28">
        <f t="shared" si="320"/>
        <v>6</v>
      </c>
      <c r="OX12" s="28">
        <f t="shared" si="320"/>
        <v>7</v>
      </c>
      <c r="OY12" s="28">
        <f t="shared" si="320"/>
        <v>1</v>
      </c>
      <c r="OZ12" s="28">
        <f t="shared" si="320"/>
        <v>2</v>
      </c>
      <c r="PA12" s="28">
        <f t="shared" si="320"/>
        <v>3</v>
      </c>
      <c r="PB12" s="28">
        <f t="shared" si="320"/>
        <v>4</v>
      </c>
      <c r="PC12" s="28">
        <f t="shared" si="320"/>
        <v>5</v>
      </c>
      <c r="PD12" s="28">
        <f t="shared" si="320"/>
        <v>6</v>
      </c>
      <c r="PE12" s="28">
        <f t="shared" si="320"/>
        <v>7</v>
      </c>
      <c r="PF12" s="28">
        <f t="shared" si="320"/>
        <v>1</v>
      </c>
      <c r="PG12" s="28">
        <f t="shared" si="320"/>
        <v>2</v>
      </c>
      <c r="PH12" s="28">
        <f t="shared" si="320"/>
        <v>3</v>
      </c>
      <c r="PI12" s="28">
        <f t="shared" si="320"/>
        <v>4</v>
      </c>
      <c r="PJ12" s="28">
        <f t="shared" si="320"/>
        <v>5</v>
      </c>
      <c r="PK12" s="28">
        <f t="shared" si="320"/>
        <v>6</v>
      </c>
      <c r="PL12" s="28">
        <f t="shared" si="320"/>
        <v>7</v>
      </c>
      <c r="PM12" s="28">
        <f t="shared" si="320"/>
        <v>1</v>
      </c>
      <c r="PN12" s="28">
        <f t="shared" si="320"/>
        <v>2</v>
      </c>
      <c r="PO12" s="28">
        <f t="shared" si="320"/>
        <v>3</v>
      </c>
      <c r="PP12" s="28">
        <f t="shared" si="320"/>
        <v>4</v>
      </c>
      <c r="PQ12" s="28">
        <f t="shared" si="320"/>
        <v>5</v>
      </c>
      <c r="PR12" s="28">
        <f t="shared" si="320"/>
        <v>6</v>
      </c>
      <c r="PS12" s="28">
        <f t="shared" si="320"/>
        <v>7</v>
      </c>
      <c r="PT12" s="28">
        <f t="shared" si="320"/>
        <v>1</v>
      </c>
      <c r="PU12" s="28">
        <f t="shared" si="320"/>
        <v>2</v>
      </c>
      <c r="PV12" s="28">
        <f t="shared" si="320"/>
        <v>3</v>
      </c>
      <c r="PW12" s="28">
        <f t="shared" si="320"/>
        <v>4</v>
      </c>
      <c r="PX12" s="28">
        <f t="shared" si="320"/>
        <v>5</v>
      </c>
      <c r="PY12" s="28">
        <f t="shared" si="320"/>
        <v>6</v>
      </c>
      <c r="PZ12" s="28">
        <f t="shared" si="320"/>
        <v>7</v>
      </c>
      <c r="QA12" s="28">
        <f t="shared" si="320"/>
        <v>1</v>
      </c>
      <c r="QB12" s="28">
        <f t="shared" si="320"/>
        <v>2</v>
      </c>
      <c r="QC12" s="28">
        <f t="shared" si="320"/>
        <v>3</v>
      </c>
      <c r="QD12" s="28">
        <f t="shared" si="320"/>
        <v>4</v>
      </c>
      <c r="QE12" s="28">
        <f t="shared" si="320"/>
        <v>5</v>
      </c>
      <c r="QF12" s="28">
        <f t="shared" si="320"/>
        <v>6</v>
      </c>
      <c r="QG12" s="28">
        <f t="shared" si="320"/>
        <v>7</v>
      </c>
      <c r="QH12" s="28">
        <f t="shared" si="320"/>
        <v>1</v>
      </c>
      <c r="QI12" s="28">
        <f t="shared" si="320"/>
        <v>2</v>
      </c>
      <c r="QJ12" s="28">
        <f t="shared" si="320"/>
        <v>3</v>
      </c>
      <c r="QK12" s="28">
        <f t="shared" si="320"/>
        <v>4</v>
      </c>
      <c r="QL12" s="28">
        <f t="shared" si="320"/>
        <v>5</v>
      </c>
      <c r="QM12" s="28">
        <f t="shared" si="320"/>
        <v>6</v>
      </c>
      <c r="QN12" s="28">
        <f t="shared" si="320"/>
        <v>7</v>
      </c>
      <c r="QO12" s="28">
        <f t="shared" si="320"/>
        <v>1</v>
      </c>
      <c r="QP12" s="28">
        <f t="shared" si="320"/>
        <v>2</v>
      </c>
      <c r="QQ12" s="28">
        <f t="shared" si="320"/>
        <v>3</v>
      </c>
      <c r="QR12" s="28">
        <f t="shared" si="320"/>
        <v>4</v>
      </c>
      <c r="QS12" s="28">
        <f t="shared" si="320"/>
        <v>5</v>
      </c>
      <c r="QT12" s="28">
        <f t="shared" si="320"/>
        <v>6</v>
      </c>
    </row>
    <row r="13" spans="2:468" hidden="1">
      <c r="B13" s="75"/>
      <c r="C13" s="75"/>
      <c r="D13" s="75"/>
      <c r="E13" s="60" t="s">
        <v>91</v>
      </c>
      <c r="F13" s="29">
        <f>IF(F12="","",IF(F12=6,1,IF(F12=7,1,0)))</f>
        <v>0</v>
      </c>
      <c r="G13" s="29">
        <f t="shared" ref="G13:L13" si="321">IF(G12="","",IF(G12=6,1,IF(G12=7,1,0)))</f>
        <v>1</v>
      </c>
      <c r="H13" s="29">
        <f t="shared" si="321"/>
        <v>1</v>
      </c>
      <c r="I13" s="29">
        <f t="shared" si="321"/>
        <v>0</v>
      </c>
      <c r="J13" s="29">
        <f t="shared" si="321"/>
        <v>0</v>
      </c>
      <c r="K13" s="29">
        <f t="shared" si="321"/>
        <v>0</v>
      </c>
      <c r="L13" s="29">
        <f t="shared" si="321"/>
        <v>0</v>
      </c>
      <c r="M13" s="29">
        <f t="shared" ref="M13:AR13" si="322">IF(M12="","",IF(M12=6,1,IF(M12=7,1,0)))</f>
        <v>0</v>
      </c>
      <c r="N13" s="29">
        <f t="shared" si="322"/>
        <v>1</v>
      </c>
      <c r="O13" s="29">
        <f t="shared" si="322"/>
        <v>1</v>
      </c>
      <c r="P13" s="29">
        <f t="shared" si="322"/>
        <v>0</v>
      </c>
      <c r="Q13" s="29">
        <f t="shared" si="322"/>
        <v>0</v>
      </c>
      <c r="R13" s="29">
        <f t="shared" si="322"/>
        <v>0</v>
      </c>
      <c r="S13" s="29">
        <f t="shared" si="322"/>
        <v>0</v>
      </c>
      <c r="T13" s="29">
        <f t="shared" si="322"/>
        <v>0</v>
      </c>
      <c r="U13" s="29">
        <f t="shared" si="322"/>
        <v>1</v>
      </c>
      <c r="V13" s="29">
        <f t="shared" si="322"/>
        <v>1</v>
      </c>
      <c r="W13" s="29">
        <f t="shared" si="322"/>
        <v>0</v>
      </c>
      <c r="X13" s="29">
        <f t="shared" si="322"/>
        <v>0</v>
      </c>
      <c r="Y13" s="29">
        <f t="shared" si="322"/>
        <v>0</v>
      </c>
      <c r="Z13" s="29">
        <f t="shared" si="322"/>
        <v>0</v>
      </c>
      <c r="AA13" s="29">
        <f t="shared" si="322"/>
        <v>0</v>
      </c>
      <c r="AB13" s="29">
        <f t="shared" si="322"/>
        <v>1</v>
      </c>
      <c r="AC13" s="29">
        <f t="shared" si="322"/>
        <v>1</v>
      </c>
      <c r="AD13" s="29">
        <f t="shared" si="322"/>
        <v>0</v>
      </c>
      <c r="AE13" s="29">
        <f t="shared" si="322"/>
        <v>0</v>
      </c>
      <c r="AF13" s="29">
        <f t="shared" si="322"/>
        <v>0</v>
      </c>
      <c r="AG13" s="29">
        <f t="shared" si="322"/>
        <v>0</v>
      </c>
      <c r="AH13" s="29">
        <f t="shared" si="322"/>
        <v>0</v>
      </c>
      <c r="AI13" s="29">
        <f t="shared" si="322"/>
        <v>1</v>
      </c>
      <c r="AJ13" s="29">
        <f t="shared" si="322"/>
        <v>1</v>
      </c>
      <c r="AK13" s="29">
        <f t="shared" si="322"/>
        <v>0</v>
      </c>
      <c r="AL13" s="29">
        <f t="shared" si="322"/>
        <v>0</v>
      </c>
      <c r="AM13" s="29">
        <f t="shared" si="322"/>
        <v>0</v>
      </c>
      <c r="AN13" s="29">
        <f t="shared" si="322"/>
        <v>0</v>
      </c>
      <c r="AO13" s="29">
        <f t="shared" si="322"/>
        <v>0</v>
      </c>
      <c r="AP13" s="29">
        <f t="shared" si="322"/>
        <v>1</v>
      </c>
      <c r="AQ13" s="29">
        <f t="shared" si="322"/>
        <v>1</v>
      </c>
      <c r="AR13" s="29">
        <f t="shared" si="322"/>
        <v>0</v>
      </c>
      <c r="AS13" s="29">
        <f t="shared" ref="AS13:BX13" si="323">IF(AS12="","",IF(AS12=6,1,IF(AS12=7,1,0)))</f>
        <v>0</v>
      </c>
      <c r="AT13" s="29">
        <f t="shared" si="323"/>
        <v>0</v>
      </c>
      <c r="AU13" s="29">
        <f t="shared" si="323"/>
        <v>0</v>
      </c>
      <c r="AV13" s="29">
        <f t="shared" si="323"/>
        <v>0</v>
      </c>
      <c r="AW13" s="29">
        <f t="shared" si="323"/>
        <v>1</v>
      </c>
      <c r="AX13" s="29">
        <f t="shared" si="323"/>
        <v>1</v>
      </c>
      <c r="AY13" s="29">
        <f t="shared" si="323"/>
        <v>0</v>
      </c>
      <c r="AZ13" s="29">
        <f t="shared" si="323"/>
        <v>0</v>
      </c>
      <c r="BA13" s="29">
        <f t="shared" si="323"/>
        <v>0</v>
      </c>
      <c r="BB13" s="29">
        <f t="shared" si="323"/>
        <v>0</v>
      </c>
      <c r="BC13" s="29">
        <f t="shared" si="323"/>
        <v>0</v>
      </c>
      <c r="BD13" s="29">
        <f t="shared" si="323"/>
        <v>1</v>
      </c>
      <c r="BE13" s="29">
        <f t="shared" si="323"/>
        <v>1</v>
      </c>
      <c r="BF13" s="29">
        <f t="shared" si="323"/>
        <v>0</v>
      </c>
      <c r="BG13" s="29">
        <f t="shared" si="323"/>
        <v>0</v>
      </c>
      <c r="BH13" s="29">
        <f t="shared" si="323"/>
        <v>0</v>
      </c>
      <c r="BI13" s="29">
        <f t="shared" si="323"/>
        <v>0</v>
      </c>
      <c r="BJ13" s="29">
        <f t="shared" si="323"/>
        <v>0</v>
      </c>
      <c r="BK13" s="29">
        <f t="shared" si="323"/>
        <v>1</v>
      </c>
      <c r="BL13" s="29">
        <f t="shared" si="323"/>
        <v>1</v>
      </c>
      <c r="BM13" s="29">
        <f t="shared" si="323"/>
        <v>0</v>
      </c>
      <c r="BN13" s="29">
        <f t="shared" si="323"/>
        <v>0</v>
      </c>
      <c r="BO13" s="29">
        <f t="shared" si="323"/>
        <v>0</v>
      </c>
      <c r="BP13" s="29">
        <f t="shared" si="323"/>
        <v>0</v>
      </c>
      <c r="BQ13" s="29">
        <f t="shared" si="323"/>
        <v>0</v>
      </c>
      <c r="BR13" s="29">
        <f t="shared" si="323"/>
        <v>1</v>
      </c>
      <c r="BS13" s="29">
        <f t="shared" si="323"/>
        <v>1</v>
      </c>
      <c r="BT13" s="29">
        <f t="shared" si="323"/>
        <v>0</v>
      </c>
      <c r="BU13" s="29">
        <f t="shared" si="323"/>
        <v>0</v>
      </c>
      <c r="BV13" s="29">
        <f t="shared" si="323"/>
        <v>0</v>
      </c>
      <c r="BW13" s="29">
        <f t="shared" si="323"/>
        <v>0</v>
      </c>
      <c r="BX13" s="29">
        <f t="shared" si="323"/>
        <v>0</v>
      </c>
      <c r="BY13" s="29">
        <f t="shared" ref="BY13:DD13" si="324">IF(BY12="","",IF(BY12=6,1,IF(BY12=7,1,0)))</f>
        <v>1</v>
      </c>
      <c r="BZ13" s="29">
        <f t="shared" si="324"/>
        <v>1</v>
      </c>
      <c r="CA13" s="29">
        <f t="shared" si="324"/>
        <v>0</v>
      </c>
      <c r="CB13" s="29">
        <f t="shared" si="324"/>
        <v>0</v>
      </c>
      <c r="CC13" s="29">
        <f t="shared" si="324"/>
        <v>0</v>
      </c>
      <c r="CD13" s="29">
        <f t="shared" si="324"/>
        <v>0</v>
      </c>
      <c r="CE13" s="29">
        <f t="shared" si="324"/>
        <v>0</v>
      </c>
      <c r="CF13" s="29">
        <f t="shared" si="324"/>
        <v>1</v>
      </c>
      <c r="CG13" s="29">
        <f t="shared" si="324"/>
        <v>1</v>
      </c>
      <c r="CH13" s="29">
        <f t="shared" si="324"/>
        <v>0</v>
      </c>
      <c r="CI13" s="29">
        <f t="shared" si="324"/>
        <v>0</v>
      </c>
      <c r="CJ13" s="29">
        <f t="shared" si="324"/>
        <v>0</v>
      </c>
      <c r="CK13" s="29">
        <f t="shared" si="324"/>
        <v>0</v>
      </c>
      <c r="CL13" s="29">
        <f t="shared" si="324"/>
        <v>0</v>
      </c>
      <c r="CM13" s="29">
        <f t="shared" si="324"/>
        <v>1</v>
      </c>
      <c r="CN13" s="29">
        <f t="shared" si="324"/>
        <v>1</v>
      </c>
      <c r="CO13" s="29">
        <f t="shared" si="324"/>
        <v>0</v>
      </c>
      <c r="CP13" s="29">
        <f t="shared" si="324"/>
        <v>0</v>
      </c>
      <c r="CQ13" s="29">
        <f t="shared" si="324"/>
        <v>0</v>
      </c>
      <c r="CR13" s="29">
        <f t="shared" si="324"/>
        <v>0</v>
      </c>
      <c r="CS13" s="29">
        <f t="shared" si="324"/>
        <v>0</v>
      </c>
      <c r="CT13" s="29">
        <f t="shared" si="324"/>
        <v>1</v>
      </c>
      <c r="CU13" s="29">
        <f t="shared" si="324"/>
        <v>1</v>
      </c>
      <c r="CV13" s="29">
        <f t="shared" si="324"/>
        <v>0</v>
      </c>
      <c r="CW13" s="29">
        <f t="shared" si="324"/>
        <v>0</v>
      </c>
      <c r="CX13" s="29">
        <f t="shared" si="324"/>
        <v>0</v>
      </c>
      <c r="CY13" s="29">
        <f t="shared" si="324"/>
        <v>0</v>
      </c>
      <c r="CZ13" s="29">
        <f t="shared" si="324"/>
        <v>0</v>
      </c>
      <c r="DA13" s="29">
        <f t="shared" si="324"/>
        <v>1</v>
      </c>
      <c r="DB13" s="29">
        <f t="shared" si="324"/>
        <v>1</v>
      </c>
      <c r="DC13" s="29">
        <f t="shared" si="324"/>
        <v>0</v>
      </c>
      <c r="DD13" s="29">
        <f t="shared" si="324"/>
        <v>0</v>
      </c>
      <c r="DE13" s="29">
        <f t="shared" ref="DE13:EJ13" si="325">IF(DE12="","",IF(DE12=6,1,IF(DE12=7,1,0)))</f>
        <v>0</v>
      </c>
      <c r="DF13" s="29">
        <f t="shared" si="325"/>
        <v>0</v>
      </c>
      <c r="DG13" s="29">
        <f t="shared" si="325"/>
        <v>0</v>
      </c>
      <c r="DH13" s="29">
        <f t="shared" si="325"/>
        <v>1</v>
      </c>
      <c r="DI13" s="29">
        <f t="shared" si="325"/>
        <v>1</v>
      </c>
      <c r="DJ13" s="29">
        <f t="shared" si="325"/>
        <v>0</v>
      </c>
      <c r="DK13" s="29">
        <f t="shared" si="325"/>
        <v>0</v>
      </c>
      <c r="DL13" s="29">
        <f t="shared" si="325"/>
        <v>0</v>
      </c>
      <c r="DM13" s="29">
        <f t="shared" si="325"/>
        <v>0</v>
      </c>
      <c r="DN13" s="29">
        <f t="shared" si="325"/>
        <v>0</v>
      </c>
      <c r="DO13" s="29">
        <f t="shared" si="325"/>
        <v>1</v>
      </c>
      <c r="DP13" s="29">
        <f t="shared" si="325"/>
        <v>1</v>
      </c>
      <c r="DQ13" s="29">
        <f t="shared" si="325"/>
        <v>0</v>
      </c>
      <c r="DR13" s="29">
        <f t="shared" si="325"/>
        <v>0</v>
      </c>
      <c r="DS13" s="29">
        <f t="shared" si="325"/>
        <v>0</v>
      </c>
      <c r="DT13" s="29">
        <f t="shared" si="325"/>
        <v>0</v>
      </c>
      <c r="DU13" s="29">
        <f t="shared" si="325"/>
        <v>0</v>
      </c>
      <c r="DV13" s="29">
        <f t="shared" si="325"/>
        <v>1</v>
      </c>
      <c r="DW13" s="29">
        <f t="shared" si="325"/>
        <v>1</v>
      </c>
      <c r="DX13" s="29">
        <f t="shared" si="325"/>
        <v>0</v>
      </c>
      <c r="DY13" s="29">
        <f t="shared" si="325"/>
        <v>0</v>
      </c>
      <c r="DZ13" s="29">
        <f t="shared" si="325"/>
        <v>0</v>
      </c>
      <c r="EA13" s="29">
        <f t="shared" si="325"/>
        <v>0</v>
      </c>
      <c r="EB13" s="29">
        <f t="shared" si="325"/>
        <v>0</v>
      </c>
      <c r="EC13" s="29">
        <f t="shared" si="325"/>
        <v>1</v>
      </c>
      <c r="ED13" s="29">
        <f t="shared" si="325"/>
        <v>1</v>
      </c>
      <c r="EE13" s="29">
        <f t="shared" si="325"/>
        <v>0</v>
      </c>
      <c r="EF13" s="29">
        <f t="shared" si="325"/>
        <v>0</v>
      </c>
      <c r="EG13" s="29">
        <f t="shared" si="325"/>
        <v>0</v>
      </c>
      <c r="EH13" s="29">
        <f t="shared" si="325"/>
        <v>0</v>
      </c>
      <c r="EI13" s="29">
        <f t="shared" si="325"/>
        <v>0</v>
      </c>
      <c r="EJ13" s="29">
        <f t="shared" si="325"/>
        <v>1</v>
      </c>
      <c r="EK13" s="29">
        <f t="shared" ref="EK13:FP13" si="326">IF(EK12="","",IF(EK12=6,1,IF(EK12=7,1,0)))</f>
        <v>1</v>
      </c>
      <c r="EL13" s="29">
        <f t="shared" si="326"/>
        <v>0</v>
      </c>
      <c r="EM13" s="29">
        <f t="shared" si="326"/>
        <v>0</v>
      </c>
      <c r="EN13" s="29">
        <f t="shared" si="326"/>
        <v>0</v>
      </c>
      <c r="EO13" s="29">
        <f t="shared" si="326"/>
        <v>0</v>
      </c>
      <c r="EP13" s="29">
        <f t="shared" si="326"/>
        <v>0</v>
      </c>
      <c r="EQ13" s="29">
        <f t="shared" si="326"/>
        <v>1</v>
      </c>
      <c r="ER13" s="29">
        <f t="shared" si="326"/>
        <v>1</v>
      </c>
      <c r="ES13" s="29">
        <f t="shared" si="326"/>
        <v>0</v>
      </c>
      <c r="ET13" s="29">
        <f t="shared" si="326"/>
        <v>0</v>
      </c>
      <c r="EU13" s="29">
        <f t="shared" si="326"/>
        <v>0</v>
      </c>
      <c r="EV13" s="29">
        <f t="shared" si="326"/>
        <v>0</v>
      </c>
      <c r="EW13" s="29">
        <f t="shared" si="326"/>
        <v>0</v>
      </c>
      <c r="EX13" s="29">
        <f t="shared" si="326"/>
        <v>1</v>
      </c>
      <c r="EY13" s="29">
        <f t="shared" si="326"/>
        <v>1</v>
      </c>
      <c r="EZ13" s="29">
        <f t="shared" si="326"/>
        <v>0</v>
      </c>
      <c r="FA13" s="29">
        <f t="shared" si="326"/>
        <v>0</v>
      </c>
      <c r="FB13" s="29">
        <f t="shared" si="326"/>
        <v>0</v>
      </c>
      <c r="FC13" s="29">
        <f t="shared" si="326"/>
        <v>0</v>
      </c>
      <c r="FD13" s="29">
        <f t="shared" si="326"/>
        <v>0</v>
      </c>
      <c r="FE13" s="29">
        <f t="shared" si="326"/>
        <v>1</v>
      </c>
      <c r="FF13" s="29">
        <f t="shared" si="326"/>
        <v>1</v>
      </c>
      <c r="FG13" s="29">
        <f t="shared" si="326"/>
        <v>0</v>
      </c>
      <c r="FH13" s="29">
        <f t="shared" si="326"/>
        <v>0</v>
      </c>
      <c r="FI13" s="29">
        <f t="shared" si="326"/>
        <v>0</v>
      </c>
      <c r="FJ13" s="29">
        <f t="shared" si="326"/>
        <v>0</v>
      </c>
      <c r="FK13" s="29">
        <f t="shared" si="326"/>
        <v>0</v>
      </c>
      <c r="FL13" s="29">
        <f t="shared" si="326"/>
        <v>1</v>
      </c>
      <c r="FM13" s="29">
        <f t="shared" si="326"/>
        <v>1</v>
      </c>
      <c r="FN13" s="29">
        <f t="shared" si="326"/>
        <v>0</v>
      </c>
      <c r="FO13" s="29">
        <f t="shared" si="326"/>
        <v>0</v>
      </c>
      <c r="FP13" s="29">
        <f t="shared" si="326"/>
        <v>0</v>
      </c>
      <c r="FQ13" s="29">
        <f t="shared" ref="FQ13:GE13" si="327">IF(FQ12="","",IF(FQ12=6,1,IF(FQ12=7,1,0)))</f>
        <v>0</v>
      </c>
      <c r="FR13" s="29">
        <f t="shared" si="327"/>
        <v>0</v>
      </c>
      <c r="FS13" s="29">
        <f t="shared" si="327"/>
        <v>1</v>
      </c>
      <c r="FT13" s="29">
        <f t="shared" si="327"/>
        <v>1</v>
      </c>
      <c r="FU13" s="29">
        <f t="shared" si="327"/>
        <v>0</v>
      </c>
      <c r="FV13" s="29">
        <f t="shared" si="327"/>
        <v>0</v>
      </c>
      <c r="FW13" s="29">
        <f t="shared" si="327"/>
        <v>0</v>
      </c>
      <c r="FX13" s="29">
        <f t="shared" si="327"/>
        <v>0</v>
      </c>
      <c r="FY13" s="29">
        <f t="shared" si="327"/>
        <v>0</v>
      </c>
      <c r="FZ13" s="29">
        <f t="shared" si="327"/>
        <v>1</v>
      </c>
      <c r="GA13" s="29">
        <f t="shared" si="327"/>
        <v>1</v>
      </c>
      <c r="GB13" s="29">
        <f t="shared" si="327"/>
        <v>0</v>
      </c>
      <c r="GC13" s="29">
        <f t="shared" si="327"/>
        <v>0</v>
      </c>
      <c r="GD13" s="29">
        <f t="shared" si="327"/>
        <v>0</v>
      </c>
      <c r="GE13" s="29">
        <f t="shared" si="327"/>
        <v>0</v>
      </c>
      <c r="GF13" s="29">
        <f>IF(GF12=6,1,IF(GF12=7,1,0))</f>
        <v>0</v>
      </c>
      <c r="GG13" s="29">
        <f t="shared" ref="GG13:IR13" si="328">IF(GG12=6,1,IF(GG12=7,1,0))</f>
        <v>1</v>
      </c>
      <c r="GH13" s="29">
        <f t="shared" si="328"/>
        <v>1</v>
      </c>
      <c r="GI13" s="29">
        <f t="shared" si="328"/>
        <v>0</v>
      </c>
      <c r="GJ13" s="29">
        <f t="shared" si="328"/>
        <v>0</v>
      </c>
      <c r="GK13" s="29">
        <f t="shared" si="328"/>
        <v>0</v>
      </c>
      <c r="GL13" s="29">
        <f t="shared" si="328"/>
        <v>0</v>
      </c>
      <c r="GM13" s="29">
        <f t="shared" si="328"/>
        <v>0</v>
      </c>
      <c r="GN13" s="29">
        <f t="shared" si="328"/>
        <v>1</v>
      </c>
      <c r="GO13" s="29">
        <f t="shared" si="328"/>
        <v>1</v>
      </c>
      <c r="GP13" s="29">
        <f t="shared" si="328"/>
        <v>0</v>
      </c>
      <c r="GQ13" s="29">
        <f t="shared" si="328"/>
        <v>0</v>
      </c>
      <c r="GR13" s="29">
        <f t="shared" si="328"/>
        <v>0</v>
      </c>
      <c r="GS13" s="29">
        <f t="shared" si="328"/>
        <v>0</v>
      </c>
      <c r="GT13" s="29">
        <f t="shared" si="328"/>
        <v>0</v>
      </c>
      <c r="GU13" s="29">
        <f t="shared" si="328"/>
        <v>1</v>
      </c>
      <c r="GV13" s="29">
        <f t="shared" si="328"/>
        <v>1</v>
      </c>
      <c r="GW13" s="29">
        <f t="shared" si="328"/>
        <v>0</v>
      </c>
      <c r="GX13" s="29">
        <f t="shared" si="328"/>
        <v>0</v>
      </c>
      <c r="GY13" s="29">
        <f t="shared" si="328"/>
        <v>0</v>
      </c>
      <c r="GZ13" s="29">
        <f t="shared" si="328"/>
        <v>0</v>
      </c>
      <c r="HA13" s="29">
        <f t="shared" si="328"/>
        <v>0</v>
      </c>
      <c r="HB13" s="29">
        <f t="shared" si="328"/>
        <v>1</v>
      </c>
      <c r="HC13" s="29">
        <f t="shared" si="328"/>
        <v>1</v>
      </c>
      <c r="HD13" s="29">
        <f t="shared" si="328"/>
        <v>0</v>
      </c>
      <c r="HE13" s="29">
        <f t="shared" si="328"/>
        <v>0</v>
      </c>
      <c r="HF13" s="29">
        <f t="shared" si="328"/>
        <v>0</v>
      </c>
      <c r="HG13" s="29">
        <f t="shared" si="328"/>
        <v>0</v>
      </c>
      <c r="HH13" s="29">
        <f t="shared" si="328"/>
        <v>0</v>
      </c>
      <c r="HI13" s="29">
        <f t="shared" si="328"/>
        <v>1</v>
      </c>
      <c r="HJ13" s="29">
        <f t="shared" si="328"/>
        <v>1</v>
      </c>
      <c r="HK13" s="29">
        <f t="shared" si="328"/>
        <v>0</v>
      </c>
      <c r="HL13" s="29">
        <f t="shared" si="328"/>
        <v>0</v>
      </c>
      <c r="HM13" s="29">
        <f t="shared" si="328"/>
        <v>0</v>
      </c>
      <c r="HN13" s="29">
        <f t="shared" si="328"/>
        <v>0</v>
      </c>
      <c r="HO13" s="29">
        <f t="shared" si="328"/>
        <v>0</v>
      </c>
      <c r="HP13" s="29">
        <f t="shared" si="328"/>
        <v>1</v>
      </c>
      <c r="HQ13" s="29">
        <f t="shared" si="328"/>
        <v>1</v>
      </c>
      <c r="HR13" s="29">
        <f t="shared" si="328"/>
        <v>0</v>
      </c>
      <c r="HS13" s="29">
        <f t="shared" si="328"/>
        <v>0</v>
      </c>
      <c r="HT13" s="29">
        <f t="shared" si="328"/>
        <v>0</v>
      </c>
      <c r="HU13" s="29">
        <f t="shared" si="328"/>
        <v>0</v>
      </c>
      <c r="HV13" s="29">
        <f t="shared" si="328"/>
        <v>0</v>
      </c>
      <c r="HW13" s="29">
        <f t="shared" si="328"/>
        <v>1</v>
      </c>
      <c r="HX13" s="29">
        <f t="shared" si="328"/>
        <v>1</v>
      </c>
      <c r="HY13" s="29">
        <f t="shared" si="328"/>
        <v>0</v>
      </c>
      <c r="HZ13" s="29">
        <f t="shared" si="328"/>
        <v>0</v>
      </c>
      <c r="IA13" s="29">
        <f t="shared" si="328"/>
        <v>0</v>
      </c>
      <c r="IB13" s="29">
        <f t="shared" si="328"/>
        <v>0</v>
      </c>
      <c r="IC13" s="29">
        <f t="shared" si="328"/>
        <v>0</v>
      </c>
      <c r="ID13" s="29">
        <f t="shared" si="328"/>
        <v>1</v>
      </c>
      <c r="IE13" s="29">
        <f t="shared" si="328"/>
        <v>1</v>
      </c>
      <c r="IF13" s="29">
        <f t="shared" si="328"/>
        <v>0</v>
      </c>
      <c r="IG13" s="29">
        <f t="shared" si="328"/>
        <v>0</v>
      </c>
      <c r="IH13" s="29">
        <f t="shared" si="328"/>
        <v>0</v>
      </c>
      <c r="II13" s="29">
        <f t="shared" si="328"/>
        <v>0</v>
      </c>
      <c r="IJ13" s="29">
        <f t="shared" si="328"/>
        <v>0</v>
      </c>
      <c r="IK13" s="29">
        <f t="shared" si="328"/>
        <v>1</v>
      </c>
      <c r="IL13" s="29">
        <f t="shared" si="328"/>
        <v>1</v>
      </c>
      <c r="IM13" s="29">
        <f t="shared" si="328"/>
        <v>0</v>
      </c>
      <c r="IN13" s="29">
        <f t="shared" si="328"/>
        <v>0</v>
      </c>
      <c r="IO13" s="29">
        <f t="shared" si="328"/>
        <v>0</v>
      </c>
      <c r="IP13" s="29">
        <f t="shared" si="328"/>
        <v>0</v>
      </c>
      <c r="IQ13" s="29">
        <f t="shared" si="328"/>
        <v>0</v>
      </c>
      <c r="IR13" s="29">
        <f t="shared" si="328"/>
        <v>1</v>
      </c>
      <c r="IS13" s="29">
        <f t="shared" ref="IS13:LD13" si="329">IF(IS12=6,1,IF(IS12=7,1,0))</f>
        <v>1</v>
      </c>
      <c r="IT13" s="29">
        <f t="shared" si="329"/>
        <v>0</v>
      </c>
      <c r="IU13" s="29">
        <f t="shared" si="329"/>
        <v>0</v>
      </c>
      <c r="IV13" s="29">
        <f t="shared" si="329"/>
        <v>0</v>
      </c>
      <c r="IW13" s="29">
        <f t="shared" si="329"/>
        <v>0</v>
      </c>
      <c r="IX13" s="29">
        <f t="shared" si="329"/>
        <v>0</v>
      </c>
      <c r="IY13" s="29">
        <f t="shared" si="329"/>
        <v>1</v>
      </c>
      <c r="IZ13" s="29">
        <f t="shared" si="329"/>
        <v>1</v>
      </c>
      <c r="JA13" s="29">
        <f t="shared" si="329"/>
        <v>0</v>
      </c>
      <c r="JB13" s="29">
        <f t="shared" si="329"/>
        <v>0</v>
      </c>
      <c r="JC13" s="29">
        <f t="shared" si="329"/>
        <v>0</v>
      </c>
      <c r="JD13" s="29">
        <f t="shared" si="329"/>
        <v>0</v>
      </c>
      <c r="JE13" s="29">
        <f t="shared" si="329"/>
        <v>0</v>
      </c>
      <c r="JF13" s="29">
        <f t="shared" si="329"/>
        <v>1</v>
      </c>
      <c r="JG13" s="29">
        <f t="shared" si="329"/>
        <v>1</v>
      </c>
      <c r="JH13" s="29">
        <f t="shared" si="329"/>
        <v>0</v>
      </c>
      <c r="JI13" s="29">
        <f t="shared" si="329"/>
        <v>0</v>
      </c>
      <c r="JJ13" s="29">
        <f t="shared" si="329"/>
        <v>0</v>
      </c>
      <c r="JK13" s="29">
        <f t="shared" si="329"/>
        <v>0</v>
      </c>
      <c r="JL13" s="29">
        <f t="shared" si="329"/>
        <v>0</v>
      </c>
      <c r="JM13" s="29">
        <f t="shared" si="329"/>
        <v>1</v>
      </c>
      <c r="JN13" s="29">
        <f t="shared" si="329"/>
        <v>1</v>
      </c>
      <c r="JO13" s="29">
        <f t="shared" si="329"/>
        <v>0</v>
      </c>
      <c r="JP13" s="29">
        <f t="shared" si="329"/>
        <v>0</v>
      </c>
      <c r="JQ13" s="29">
        <f t="shared" si="329"/>
        <v>0</v>
      </c>
      <c r="JR13" s="29">
        <f t="shared" si="329"/>
        <v>0</v>
      </c>
      <c r="JS13" s="29">
        <f t="shared" si="329"/>
        <v>0</v>
      </c>
      <c r="JT13" s="29">
        <f t="shared" si="329"/>
        <v>1</v>
      </c>
      <c r="JU13" s="29">
        <f t="shared" si="329"/>
        <v>1</v>
      </c>
      <c r="JV13" s="29">
        <f t="shared" si="329"/>
        <v>0</v>
      </c>
      <c r="JW13" s="29">
        <f t="shared" si="329"/>
        <v>0</v>
      </c>
      <c r="JX13" s="29">
        <f t="shared" si="329"/>
        <v>0</v>
      </c>
      <c r="JY13" s="29">
        <f t="shared" si="329"/>
        <v>0</v>
      </c>
      <c r="JZ13" s="29">
        <f t="shared" si="329"/>
        <v>0</v>
      </c>
      <c r="KA13" s="29">
        <f t="shared" si="329"/>
        <v>1</v>
      </c>
      <c r="KB13" s="29">
        <f t="shared" si="329"/>
        <v>1</v>
      </c>
      <c r="KC13" s="29">
        <f t="shared" si="329"/>
        <v>0</v>
      </c>
      <c r="KD13" s="29">
        <f t="shared" si="329"/>
        <v>0</v>
      </c>
      <c r="KE13" s="29">
        <f t="shared" si="329"/>
        <v>0</v>
      </c>
      <c r="KF13" s="29">
        <f t="shared" si="329"/>
        <v>0</v>
      </c>
      <c r="KG13" s="29">
        <f t="shared" si="329"/>
        <v>0</v>
      </c>
      <c r="KH13" s="29">
        <f t="shared" si="329"/>
        <v>1</v>
      </c>
      <c r="KI13" s="29">
        <f t="shared" si="329"/>
        <v>1</v>
      </c>
      <c r="KJ13" s="29">
        <f t="shared" si="329"/>
        <v>0</v>
      </c>
      <c r="KK13" s="29">
        <f t="shared" si="329"/>
        <v>0</v>
      </c>
      <c r="KL13" s="29">
        <f t="shared" si="329"/>
        <v>0</v>
      </c>
      <c r="KM13" s="29">
        <f t="shared" si="329"/>
        <v>0</v>
      </c>
      <c r="KN13" s="29">
        <f t="shared" si="329"/>
        <v>0</v>
      </c>
      <c r="KO13" s="29">
        <f t="shared" si="329"/>
        <v>1</v>
      </c>
      <c r="KP13" s="29">
        <f t="shared" si="329"/>
        <v>1</v>
      </c>
      <c r="KQ13" s="29">
        <f t="shared" si="329"/>
        <v>0</v>
      </c>
      <c r="KR13" s="29">
        <f t="shared" si="329"/>
        <v>0</v>
      </c>
      <c r="KS13" s="29">
        <f t="shared" si="329"/>
        <v>0</v>
      </c>
      <c r="KT13" s="29">
        <f t="shared" si="329"/>
        <v>0</v>
      </c>
      <c r="KU13" s="29">
        <f t="shared" si="329"/>
        <v>0</v>
      </c>
      <c r="KV13" s="29">
        <f t="shared" si="329"/>
        <v>1</v>
      </c>
      <c r="KW13" s="29">
        <f t="shared" si="329"/>
        <v>1</v>
      </c>
      <c r="KX13" s="29">
        <f t="shared" si="329"/>
        <v>0</v>
      </c>
      <c r="KY13" s="29">
        <f t="shared" si="329"/>
        <v>0</v>
      </c>
      <c r="KZ13" s="29">
        <f t="shared" si="329"/>
        <v>0</v>
      </c>
      <c r="LA13" s="29">
        <f t="shared" si="329"/>
        <v>0</v>
      </c>
      <c r="LB13" s="29">
        <f t="shared" si="329"/>
        <v>0</v>
      </c>
      <c r="LC13" s="29">
        <f t="shared" si="329"/>
        <v>1</v>
      </c>
      <c r="LD13" s="29">
        <f t="shared" si="329"/>
        <v>1</v>
      </c>
      <c r="LE13" s="29">
        <f t="shared" ref="LE13:NG13" si="330">IF(LE12=6,1,IF(LE12=7,1,0))</f>
        <v>0</v>
      </c>
      <c r="LF13" s="29">
        <f t="shared" si="330"/>
        <v>0</v>
      </c>
      <c r="LG13" s="29">
        <f t="shared" si="330"/>
        <v>0</v>
      </c>
      <c r="LH13" s="29">
        <f t="shared" si="330"/>
        <v>0</v>
      </c>
      <c r="LI13" s="29">
        <f t="shared" si="330"/>
        <v>0</v>
      </c>
      <c r="LJ13" s="29">
        <f t="shared" si="330"/>
        <v>1</v>
      </c>
      <c r="LK13" s="29">
        <f t="shared" si="330"/>
        <v>1</v>
      </c>
      <c r="LL13" s="29">
        <f t="shared" si="330"/>
        <v>0</v>
      </c>
      <c r="LM13" s="29">
        <f t="shared" si="330"/>
        <v>0</v>
      </c>
      <c r="LN13" s="29">
        <f t="shared" si="330"/>
        <v>0</v>
      </c>
      <c r="LO13" s="29">
        <f t="shared" si="330"/>
        <v>0</v>
      </c>
      <c r="LP13" s="29">
        <f t="shared" si="330"/>
        <v>0</v>
      </c>
      <c r="LQ13" s="29">
        <f t="shared" si="330"/>
        <v>1</v>
      </c>
      <c r="LR13" s="29">
        <f t="shared" si="330"/>
        <v>1</v>
      </c>
      <c r="LS13" s="29">
        <f t="shared" si="330"/>
        <v>0</v>
      </c>
      <c r="LT13" s="29">
        <f t="shared" si="330"/>
        <v>0</v>
      </c>
      <c r="LU13" s="29">
        <f t="shared" si="330"/>
        <v>0</v>
      </c>
      <c r="LV13" s="29">
        <f t="shared" si="330"/>
        <v>0</v>
      </c>
      <c r="LW13" s="29">
        <f t="shared" si="330"/>
        <v>0</v>
      </c>
      <c r="LX13" s="29">
        <f t="shared" si="330"/>
        <v>1</v>
      </c>
      <c r="LY13" s="29">
        <f t="shared" si="330"/>
        <v>1</v>
      </c>
      <c r="LZ13" s="29">
        <f t="shared" si="330"/>
        <v>0</v>
      </c>
      <c r="MA13" s="29">
        <f t="shared" si="330"/>
        <v>0</v>
      </c>
      <c r="MB13" s="29">
        <f t="shared" si="330"/>
        <v>0</v>
      </c>
      <c r="MC13" s="29">
        <f t="shared" si="330"/>
        <v>0</v>
      </c>
      <c r="MD13" s="29">
        <f t="shared" si="330"/>
        <v>0</v>
      </c>
      <c r="ME13" s="29">
        <f t="shared" si="330"/>
        <v>1</v>
      </c>
      <c r="MF13" s="29">
        <f t="shared" si="330"/>
        <v>1</v>
      </c>
      <c r="MG13" s="29">
        <f t="shared" si="330"/>
        <v>0</v>
      </c>
      <c r="MH13" s="29">
        <f t="shared" si="330"/>
        <v>0</v>
      </c>
      <c r="MI13" s="29">
        <f t="shared" si="330"/>
        <v>0</v>
      </c>
      <c r="MJ13" s="29">
        <f t="shared" si="330"/>
        <v>0</v>
      </c>
      <c r="MK13" s="29">
        <f t="shared" si="330"/>
        <v>0</v>
      </c>
      <c r="ML13" s="29">
        <f t="shared" si="330"/>
        <v>1</v>
      </c>
      <c r="MM13" s="29">
        <f t="shared" si="330"/>
        <v>1</v>
      </c>
      <c r="MN13" s="29">
        <f t="shared" si="330"/>
        <v>0</v>
      </c>
      <c r="MO13" s="29">
        <f t="shared" si="330"/>
        <v>0</v>
      </c>
      <c r="MP13" s="29">
        <f t="shared" si="330"/>
        <v>0</v>
      </c>
      <c r="MQ13" s="29">
        <f t="shared" si="330"/>
        <v>0</v>
      </c>
      <c r="MR13" s="29">
        <f t="shared" si="330"/>
        <v>0</v>
      </c>
      <c r="MS13" s="29">
        <f t="shared" si="330"/>
        <v>1</v>
      </c>
      <c r="MT13" s="29">
        <f t="shared" si="330"/>
        <v>1</v>
      </c>
      <c r="MU13" s="29">
        <f t="shared" si="330"/>
        <v>0</v>
      </c>
      <c r="MV13" s="29">
        <f t="shared" si="330"/>
        <v>0</v>
      </c>
      <c r="MW13" s="29">
        <f t="shared" si="330"/>
        <v>0</v>
      </c>
      <c r="MX13" s="29">
        <f t="shared" si="330"/>
        <v>0</v>
      </c>
      <c r="MY13" s="29">
        <f t="shared" si="330"/>
        <v>0</v>
      </c>
      <c r="MZ13" s="29">
        <f t="shared" si="330"/>
        <v>1</v>
      </c>
      <c r="NA13" s="29">
        <f t="shared" si="330"/>
        <v>1</v>
      </c>
      <c r="NB13" s="29">
        <f t="shared" si="330"/>
        <v>0</v>
      </c>
      <c r="NC13" s="29">
        <f t="shared" si="330"/>
        <v>0</v>
      </c>
      <c r="ND13" s="29">
        <f t="shared" si="330"/>
        <v>0</v>
      </c>
      <c r="NE13" s="29">
        <f t="shared" si="330"/>
        <v>0</v>
      </c>
      <c r="NF13" s="29">
        <f t="shared" si="330"/>
        <v>0</v>
      </c>
      <c r="NG13" s="29">
        <f t="shared" si="330"/>
        <v>1</v>
      </c>
      <c r="NH13" s="29">
        <f t="shared" ref="NH13:OP13" si="331">IF(NH12=6,1,IF(NH12=7,1,0))</f>
        <v>1</v>
      </c>
      <c r="NI13" s="29">
        <f t="shared" si="331"/>
        <v>0</v>
      </c>
      <c r="NJ13" s="29">
        <f t="shared" si="331"/>
        <v>0</v>
      </c>
      <c r="NK13" s="29">
        <f t="shared" si="331"/>
        <v>0</v>
      </c>
      <c r="NL13" s="29">
        <f t="shared" si="331"/>
        <v>0</v>
      </c>
      <c r="NM13" s="29">
        <f t="shared" si="331"/>
        <v>0</v>
      </c>
      <c r="NN13" s="29">
        <f t="shared" si="331"/>
        <v>1</v>
      </c>
      <c r="NO13" s="29">
        <f t="shared" si="331"/>
        <v>1</v>
      </c>
      <c r="NP13" s="29">
        <f t="shared" si="331"/>
        <v>0</v>
      </c>
      <c r="NQ13" s="29">
        <f t="shared" si="331"/>
        <v>0</v>
      </c>
      <c r="NR13" s="29">
        <f t="shared" si="331"/>
        <v>0</v>
      </c>
      <c r="NS13" s="29">
        <f t="shared" si="331"/>
        <v>0</v>
      </c>
      <c r="NT13" s="29">
        <f t="shared" si="331"/>
        <v>0</v>
      </c>
      <c r="NU13" s="29">
        <f t="shared" si="331"/>
        <v>1</v>
      </c>
      <c r="NV13" s="29">
        <f t="shared" si="331"/>
        <v>1</v>
      </c>
      <c r="NW13" s="29">
        <f t="shared" si="331"/>
        <v>0</v>
      </c>
      <c r="NX13" s="29">
        <f t="shared" si="331"/>
        <v>0</v>
      </c>
      <c r="NY13" s="29">
        <f t="shared" si="331"/>
        <v>0</v>
      </c>
      <c r="NZ13" s="29">
        <f t="shared" si="331"/>
        <v>0</v>
      </c>
      <c r="OA13" s="29">
        <f t="shared" si="331"/>
        <v>0</v>
      </c>
      <c r="OB13" s="29">
        <f t="shared" si="331"/>
        <v>1</v>
      </c>
      <c r="OC13" s="29">
        <f t="shared" si="331"/>
        <v>1</v>
      </c>
      <c r="OD13" s="29">
        <f t="shared" si="331"/>
        <v>0</v>
      </c>
      <c r="OE13" s="29">
        <f t="shared" si="331"/>
        <v>0</v>
      </c>
      <c r="OF13" s="29">
        <f t="shared" si="331"/>
        <v>0</v>
      </c>
      <c r="OG13" s="29">
        <f t="shared" si="331"/>
        <v>0</v>
      </c>
      <c r="OH13" s="29">
        <f t="shared" si="331"/>
        <v>0</v>
      </c>
      <c r="OI13" s="29">
        <f t="shared" si="331"/>
        <v>1</v>
      </c>
      <c r="OJ13" s="29">
        <f t="shared" si="331"/>
        <v>1</v>
      </c>
      <c r="OK13" s="29">
        <f t="shared" si="331"/>
        <v>0</v>
      </c>
      <c r="OL13" s="29">
        <f t="shared" si="331"/>
        <v>0</v>
      </c>
      <c r="OM13" s="29">
        <f t="shared" si="331"/>
        <v>0</v>
      </c>
      <c r="ON13" s="29">
        <f t="shared" si="331"/>
        <v>0</v>
      </c>
      <c r="OO13" s="29">
        <f t="shared" si="331"/>
        <v>0</v>
      </c>
      <c r="OP13" s="29">
        <f t="shared" si="331"/>
        <v>1</v>
      </c>
      <c r="OQ13" s="29">
        <f t="shared" ref="OQ13:QT13" si="332">IF(OQ12=6,1,IF(OQ12=7,1,0))</f>
        <v>1</v>
      </c>
      <c r="OR13" s="29">
        <f t="shared" si="332"/>
        <v>0</v>
      </c>
      <c r="OS13" s="29">
        <f t="shared" si="332"/>
        <v>0</v>
      </c>
      <c r="OT13" s="29">
        <f t="shared" si="332"/>
        <v>0</v>
      </c>
      <c r="OU13" s="29">
        <f t="shared" si="332"/>
        <v>0</v>
      </c>
      <c r="OV13" s="29">
        <f t="shared" si="332"/>
        <v>0</v>
      </c>
      <c r="OW13" s="29">
        <f t="shared" si="332"/>
        <v>1</v>
      </c>
      <c r="OX13" s="29">
        <f t="shared" si="332"/>
        <v>1</v>
      </c>
      <c r="OY13" s="29">
        <f t="shared" si="332"/>
        <v>0</v>
      </c>
      <c r="OZ13" s="29">
        <f t="shared" si="332"/>
        <v>0</v>
      </c>
      <c r="PA13" s="29">
        <f t="shared" si="332"/>
        <v>0</v>
      </c>
      <c r="PB13" s="29">
        <f t="shared" si="332"/>
        <v>0</v>
      </c>
      <c r="PC13" s="29">
        <f t="shared" si="332"/>
        <v>0</v>
      </c>
      <c r="PD13" s="29">
        <f t="shared" si="332"/>
        <v>1</v>
      </c>
      <c r="PE13" s="29">
        <f t="shared" si="332"/>
        <v>1</v>
      </c>
      <c r="PF13" s="29">
        <f t="shared" si="332"/>
        <v>0</v>
      </c>
      <c r="PG13" s="29">
        <f t="shared" si="332"/>
        <v>0</v>
      </c>
      <c r="PH13" s="29">
        <f t="shared" si="332"/>
        <v>0</v>
      </c>
      <c r="PI13" s="29">
        <f t="shared" si="332"/>
        <v>0</v>
      </c>
      <c r="PJ13" s="29">
        <f t="shared" si="332"/>
        <v>0</v>
      </c>
      <c r="PK13" s="29">
        <f t="shared" si="332"/>
        <v>1</v>
      </c>
      <c r="PL13" s="29">
        <f t="shared" si="332"/>
        <v>1</v>
      </c>
      <c r="PM13" s="29">
        <f t="shared" si="332"/>
        <v>0</v>
      </c>
      <c r="PN13" s="29">
        <f t="shared" si="332"/>
        <v>0</v>
      </c>
      <c r="PO13" s="29">
        <f t="shared" si="332"/>
        <v>0</v>
      </c>
      <c r="PP13" s="29">
        <f t="shared" si="332"/>
        <v>0</v>
      </c>
      <c r="PQ13" s="29">
        <f t="shared" si="332"/>
        <v>0</v>
      </c>
      <c r="PR13" s="29">
        <f t="shared" si="332"/>
        <v>1</v>
      </c>
      <c r="PS13" s="29">
        <f t="shared" si="332"/>
        <v>1</v>
      </c>
      <c r="PT13" s="29">
        <f t="shared" si="332"/>
        <v>0</v>
      </c>
      <c r="PU13" s="29">
        <f t="shared" si="332"/>
        <v>0</v>
      </c>
      <c r="PV13" s="29">
        <f t="shared" si="332"/>
        <v>0</v>
      </c>
      <c r="PW13" s="29">
        <f t="shared" si="332"/>
        <v>0</v>
      </c>
      <c r="PX13" s="29">
        <f t="shared" si="332"/>
        <v>0</v>
      </c>
      <c r="PY13" s="29">
        <f t="shared" si="332"/>
        <v>1</v>
      </c>
      <c r="PZ13" s="29">
        <f t="shared" si="332"/>
        <v>1</v>
      </c>
      <c r="QA13" s="29">
        <f t="shared" si="332"/>
        <v>0</v>
      </c>
      <c r="QB13" s="29">
        <f t="shared" si="332"/>
        <v>0</v>
      </c>
      <c r="QC13" s="29">
        <f t="shared" si="332"/>
        <v>0</v>
      </c>
      <c r="QD13" s="29">
        <f t="shared" si="332"/>
        <v>0</v>
      </c>
      <c r="QE13" s="29">
        <f t="shared" si="332"/>
        <v>0</v>
      </c>
      <c r="QF13" s="29">
        <f t="shared" si="332"/>
        <v>1</v>
      </c>
      <c r="QG13" s="29">
        <f t="shared" si="332"/>
        <v>1</v>
      </c>
      <c r="QH13" s="29">
        <f t="shared" si="332"/>
        <v>0</v>
      </c>
      <c r="QI13" s="29">
        <f t="shared" si="332"/>
        <v>0</v>
      </c>
      <c r="QJ13" s="29">
        <f t="shared" si="332"/>
        <v>0</v>
      </c>
      <c r="QK13" s="29">
        <f t="shared" si="332"/>
        <v>0</v>
      </c>
      <c r="QL13" s="29">
        <f t="shared" si="332"/>
        <v>0</v>
      </c>
      <c r="QM13" s="29">
        <f t="shared" si="332"/>
        <v>1</v>
      </c>
      <c r="QN13" s="29">
        <f t="shared" si="332"/>
        <v>1</v>
      </c>
      <c r="QO13" s="29">
        <f t="shared" si="332"/>
        <v>0</v>
      </c>
      <c r="QP13" s="29">
        <f t="shared" si="332"/>
        <v>0</v>
      </c>
      <c r="QQ13" s="29">
        <f t="shared" si="332"/>
        <v>0</v>
      </c>
      <c r="QR13" s="29">
        <f t="shared" si="332"/>
        <v>0</v>
      </c>
      <c r="QS13" s="29">
        <f t="shared" si="332"/>
        <v>0</v>
      </c>
      <c r="QT13" s="29">
        <f t="shared" si="332"/>
        <v>1</v>
      </c>
    </row>
    <row r="14" spans="2:468" ht="7.95" customHeight="1">
      <c r="B14" s="61"/>
      <c r="C14" s="61"/>
      <c r="D14" s="62" t="s">
        <v>41</v>
      </c>
      <c r="E14" s="229" t="s">
        <v>156</v>
      </c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  <c r="EF14" s="127"/>
      <c r="EG14" s="127"/>
      <c r="EH14" s="127"/>
      <c r="EI14" s="127"/>
      <c r="EJ14" s="127"/>
      <c r="EK14" s="127"/>
      <c r="EL14" s="127"/>
      <c r="EM14" s="127"/>
      <c r="EN14" s="127"/>
      <c r="EO14" s="127"/>
      <c r="EP14" s="127"/>
      <c r="EQ14" s="127"/>
      <c r="ER14" s="127"/>
      <c r="ES14" s="127"/>
      <c r="ET14" s="127"/>
      <c r="EU14" s="127"/>
      <c r="EV14" s="127"/>
      <c r="EW14" s="127"/>
      <c r="EX14" s="127"/>
      <c r="EY14" s="127"/>
      <c r="EZ14" s="127"/>
      <c r="FA14" s="127"/>
      <c r="FB14" s="127"/>
      <c r="FC14" s="127"/>
      <c r="FD14" s="127"/>
      <c r="FE14" s="127"/>
      <c r="FF14" s="127"/>
      <c r="FG14" s="127"/>
      <c r="FH14" s="127"/>
      <c r="FI14" s="127"/>
      <c r="FJ14" s="127"/>
      <c r="FK14" s="127"/>
      <c r="FL14" s="127"/>
      <c r="FM14" s="127"/>
      <c r="FN14" s="127"/>
      <c r="FO14" s="127"/>
      <c r="FP14" s="127"/>
      <c r="FQ14" s="127"/>
      <c r="FR14" s="127"/>
      <c r="FS14" s="127"/>
      <c r="FT14" s="127"/>
      <c r="FU14" s="127"/>
      <c r="FV14" s="127"/>
      <c r="FW14" s="127"/>
      <c r="FX14" s="127"/>
      <c r="FY14" s="127"/>
      <c r="FZ14" s="127"/>
      <c r="GA14" s="127"/>
      <c r="GB14" s="127"/>
      <c r="GC14" s="127"/>
      <c r="GD14" s="127"/>
      <c r="GE14" s="127"/>
      <c r="GF14" s="127"/>
      <c r="GG14" s="127"/>
      <c r="GH14" s="127"/>
      <c r="GI14" s="127"/>
      <c r="GJ14" s="127"/>
      <c r="GK14" s="127"/>
      <c r="GL14" s="127"/>
      <c r="GM14" s="127"/>
      <c r="GN14" s="127"/>
      <c r="GO14" s="127"/>
      <c r="GP14" s="127"/>
      <c r="GQ14" s="127"/>
      <c r="GR14" s="127"/>
      <c r="GS14" s="127"/>
      <c r="GT14" s="127"/>
      <c r="GU14" s="127"/>
      <c r="GV14" s="127"/>
      <c r="GW14" s="127"/>
      <c r="GX14" s="127"/>
      <c r="GY14" s="127"/>
      <c r="GZ14" s="127"/>
      <c r="HA14" s="127"/>
      <c r="HB14" s="127"/>
      <c r="HC14" s="127"/>
      <c r="HD14" s="127"/>
      <c r="HE14" s="127"/>
      <c r="HF14" s="127"/>
      <c r="HG14" s="127"/>
      <c r="HH14" s="127"/>
      <c r="HI14" s="127"/>
      <c r="HJ14" s="127"/>
      <c r="HK14" s="127"/>
      <c r="HL14" s="127"/>
      <c r="HM14" s="127"/>
      <c r="HN14" s="127"/>
      <c r="HO14" s="127"/>
      <c r="HP14" s="127"/>
      <c r="HQ14" s="127"/>
      <c r="HR14" s="127"/>
      <c r="HS14" s="127"/>
      <c r="HT14" s="127"/>
      <c r="HU14" s="127"/>
      <c r="HV14" s="127"/>
      <c r="HW14" s="127"/>
      <c r="HX14" s="127"/>
      <c r="HY14" s="127"/>
      <c r="HZ14" s="127"/>
      <c r="IA14" s="127"/>
      <c r="IB14" s="127"/>
      <c r="IC14" s="127"/>
      <c r="ID14" s="127"/>
      <c r="IE14" s="127"/>
      <c r="IF14" s="127"/>
      <c r="IG14" s="127"/>
      <c r="IH14" s="127"/>
      <c r="II14" s="127"/>
      <c r="IJ14" s="127"/>
      <c r="IK14" s="127"/>
      <c r="IL14" s="127"/>
      <c r="IM14" s="127"/>
      <c r="IN14" s="127"/>
      <c r="IO14" s="127"/>
      <c r="IP14" s="127"/>
      <c r="IQ14" s="127"/>
      <c r="IR14" s="127"/>
      <c r="IS14" s="127"/>
      <c r="IT14" s="127"/>
      <c r="IU14" s="127"/>
      <c r="IV14" s="127"/>
      <c r="IW14" s="127"/>
      <c r="IX14" s="127"/>
      <c r="IY14" s="127"/>
      <c r="IZ14" s="127"/>
      <c r="JA14" s="127"/>
      <c r="JB14" s="127"/>
      <c r="JC14" s="127"/>
      <c r="JD14" s="127"/>
      <c r="JE14" s="127"/>
      <c r="JF14" s="127"/>
      <c r="JG14" s="127"/>
      <c r="JH14" s="127"/>
      <c r="JI14" s="127"/>
      <c r="JJ14" s="127"/>
      <c r="JK14" s="127"/>
      <c r="JL14" s="127"/>
      <c r="JM14" s="127"/>
      <c r="JN14" s="127"/>
      <c r="JO14" s="127"/>
      <c r="JP14" s="127"/>
      <c r="JQ14" s="127"/>
      <c r="JR14" s="127"/>
      <c r="JS14" s="127"/>
      <c r="JT14" s="127"/>
      <c r="JU14" s="127"/>
      <c r="JV14" s="127"/>
      <c r="JW14" s="127"/>
      <c r="JX14" s="127"/>
      <c r="JY14" s="127"/>
      <c r="JZ14" s="127"/>
      <c r="KA14" s="127"/>
      <c r="KB14" s="127"/>
      <c r="KC14" s="127"/>
      <c r="KD14" s="127"/>
      <c r="KE14" s="127"/>
      <c r="KF14" s="127"/>
      <c r="KG14" s="127"/>
      <c r="KH14" s="127"/>
      <c r="KI14" s="127"/>
      <c r="KJ14" s="127"/>
      <c r="KK14" s="127"/>
      <c r="KL14" s="127"/>
      <c r="KM14" s="127"/>
      <c r="KN14" s="127"/>
      <c r="KO14" s="127"/>
      <c r="KP14" s="127"/>
      <c r="KQ14" s="127"/>
      <c r="KR14" s="127"/>
      <c r="KS14" s="127"/>
      <c r="KT14" s="127"/>
      <c r="KU14" s="127"/>
      <c r="KV14" s="127"/>
      <c r="KW14" s="127"/>
      <c r="KX14" s="127"/>
      <c r="KY14" s="127"/>
      <c r="KZ14" s="127"/>
      <c r="LA14" s="127"/>
      <c r="LB14" s="127"/>
      <c r="LC14" s="127"/>
      <c r="LD14" s="127"/>
      <c r="LE14" s="127"/>
      <c r="LF14" s="127"/>
      <c r="LG14" s="127"/>
      <c r="LH14" s="127"/>
      <c r="LI14" s="127"/>
      <c r="LJ14" s="127"/>
      <c r="LK14" s="127"/>
      <c r="LL14" s="127"/>
      <c r="LM14" s="127"/>
      <c r="LN14" s="127"/>
      <c r="LO14" s="127"/>
      <c r="LP14" s="127"/>
      <c r="LQ14" s="127"/>
      <c r="LR14" s="127"/>
      <c r="LS14" s="127"/>
      <c r="LT14" s="127"/>
      <c r="LU14" s="127"/>
      <c r="LV14" s="127"/>
      <c r="LW14" s="127"/>
      <c r="LX14" s="127"/>
      <c r="LY14" s="127"/>
      <c r="LZ14" s="127"/>
      <c r="MA14" s="127"/>
      <c r="MB14" s="127"/>
      <c r="MC14" s="127"/>
      <c r="MD14" s="127"/>
      <c r="ME14" s="127"/>
      <c r="MF14" s="127"/>
      <c r="MG14" s="127"/>
      <c r="MH14" s="127"/>
      <c r="MI14" s="127"/>
      <c r="MJ14" s="127"/>
      <c r="MK14" s="127"/>
      <c r="ML14" s="127"/>
      <c r="MM14" s="127"/>
      <c r="MN14" s="127"/>
      <c r="MO14" s="127"/>
      <c r="MP14" s="127"/>
      <c r="MQ14" s="127"/>
      <c r="MR14" s="127"/>
      <c r="MS14" s="127"/>
      <c r="MT14" s="127"/>
      <c r="MU14" s="127"/>
      <c r="MV14" s="127"/>
      <c r="MW14" s="127"/>
      <c r="MX14" s="127"/>
      <c r="MY14" s="127"/>
      <c r="MZ14" s="127"/>
      <c r="NA14" s="127"/>
      <c r="NB14" s="127"/>
      <c r="NC14" s="127"/>
      <c r="ND14" s="127"/>
      <c r="NE14" s="127"/>
      <c r="NF14" s="127"/>
      <c r="NG14" s="127"/>
      <c r="NH14" s="127"/>
      <c r="NI14" s="127"/>
      <c r="NJ14" s="127"/>
      <c r="NK14" s="127"/>
      <c r="NL14" s="127"/>
      <c r="NM14" s="127"/>
      <c r="NN14" s="127"/>
      <c r="NO14" s="127"/>
      <c r="NP14" s="127"/>
      <c r="NQ14" s="127"/>
      <c r="NR14" s="127"/>
      <c r="NS14" s="127"/>
      <c r="NT14" s="127"/>
      <c r="NU14" s="127"/>
      <c r="NV14" s="127"/>
      <c r="NW14" s="127"/>
      <c r="NX14" s="127"/>
      <c r="NY14" s="127"/>
      <c r="NZ14" s="127"/>
      <c r="OA14" s="127"/>
      <c r="OB14" s="127"/>
      <c r="OC14" s="127"/>
      <c r="OD14" s="127"/>
      <c r="OE14" s="127"/>
      <c r="OF14" s="127"/>
      <c r="OG14" s="127"/>
      <c r="OH14" s="127"/>
      <c r="OI14" s="127"/>
      <c r="OJ14" s="127"/>
      <c r="OK14" s="127"/>
      <c r="OL14" s="127"/>
      <c r="OM14" s="127"/>
      <c r="ON14" s="127"/>
      <c r="OO14" s="127"/>
      <c r="OP14" s="127"/>
      <c r="OQ14" s="127"/>
      <c r="OR14" s="127"/>
      <c r="OS14" s="127"/>
      <c r="OT14" s="127"/>
      <c r="OU14" s="127"/>
      <c r="OV14" s="127"/>
      <c r="OW14" s="127"/>
      <c r="OX14" s="127"/>
      <c r="OY14" s="127"/>
      <c r="OZ14" s="127"/>
      <c r="PA14" s="127"/>
      <c r="PB14" s="127"/>
      <c r="PC14" s="127"/>
      <c r="PD14" s="127"/>
      <c r="PE14" s="127"/>
      <c r="PF14" s="127"/>
      <c r="PG14" s="127"/>
      <c r="PH14" s="127"/>
      <c r="PI14" s="127"/>
      <c r="PJ14" s="127"/>
      <c r="PK14" s="127"/>
      <c r="PL14" s="127"/>
      <c r="PM14" s="127"/>
      <c r="PN14" s="127"/>
      <c r="PO14" s="127"/>
      <c r="PP14" s="127"/>
      <c r="PQ14" s="127"/>
      <c r="PR14" s="127"/>
      <c r="PS14" s="127"/>
      <c r="PT14" s="127"/>
      <c r="PU14" s="127"/>
      <c r="PV14" s="127"/>
      <c r="PW14" s="127"/>
      <c r="PX14" s="127"/>
      <c r="PY14" s="127"/>
      <c r="PZ14" s="127"/>
      <c r="QA14" s="127"/>
      <c r="QB14" s="127"/>
      <c r="QC14" s="127"/>
      <c r="QD14" s="127"/>
      <c r="QE14" s="127"/>
      <c r="QF14" s="127"/>
      <c r="QG14" s="127"/>
      <c r="QH14" s="127"/>
      <c r="QI14" s="127"/>
      <c r="QJ14" s="127"/>
      <c r="QK14" s="127"/>
      <c r="QL14" s="127"/>
      <c r="QM14" s="127"/>
      <c r="QN14" s="127"/>
      <c r="QO14" s="127"/>
      <c r="QP14" s="127"/>
      <c r="QQ14" s="127"/>
      <c r="QR14" s="127"/>
      <c r="QS14" s="127"/>
      <c r="QT14" s="127"/>
    </row>
    <row r="15" spans="2:468" ht="18" customHeight="1">
      <c r="B15" s="63" t="str">
        <f>IF(Mitarbeiter!B7="","",Mitarbeiter!B7)</f>
        <v/>
      </c>
      <c r="C15" s="63" t="str">
        <f>IF(Mitarbeiter!C7="","",Mitarbeiter!C7)</f>
        <v/>
      </c>
      <c r="D15" s="63" t="str">
        <f>IF(Mitarbeiter!E7="","",Mitarbeiter!E7)</f>
        <v/>
      </c>
      <c r="E15" s="65">
        <f>IF(Mitarbeiter!W7="","",Mitarbeiter!W7)</f>
        <v>0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  <c r="IU15" s="27"/>
      <c r="IV15" s="27"/>
      <c r="IW15" s="27"/>
      <c r="IX15" s="27"/>
      <c r="IY15" s="27"/>
      <c r="IZ15" s="27"/>
      <c r="JA15" s="27"/>
      <c r="JB15" s="27"/>
      <c r="JC15" s="27"/>
      <c r="JD15" s="27"/>
      <c r="JE15" s="27"/>
      <c r="JF15" s="27"/>
      <c r="JG15" s="27"/>
      <c r="JH15" s="27"/>
      <c r="JI15" s="27"/>
      <c r="JJ15" s="27"/>
      <c r="JK15" s="27"/>
      <c r="JL15" s="27"/>
      <c r="JM15" s="27"/>
      <c r="JN15" s="27"/>
      <c r="JO15" s="27"/>
      <c r="JP15" s="27"/>
      <c r="JQ15" s="27"/>
      <c r="JR15" s="27"/>
      <c r="JS15" s="27"/>
      <c r="JT15" s="27"/>
      <c r="JU15" s="27"/>
      <c r="JV15" s="27"/>
      <c r="JW15" s="27"/>
      <c r="JX15" s="27"/>
      <c r="JY15" s="27"/>
      <c r="JZ15" s="27"/>
      <c r="KA15" s="27"/>
      <c r="KB15" s="27"/>
      <c r="KC15" s="27"/>
      <c r="KD15" s="27"/>
      <c r="KE15" s="27"/>
      <c r="KF15" s="27"/>
      <c r="KG15" s="27"/>
      <c r="KH15" s="27"/>
      <c r="KI15" s="27"/>
      <c r="KJ15" s="27"/>
      <c r="KK15" s="27"/>
      <c r="KL15" s="27"/>
      <c r="KM15" s="27"/>
      <c r="KN15" s="27"/>
      <c r="KO15" s="27"/>
      <c r="KP15" s="27"/>
      <c r="KQ15" s="27"/>
      <c r="KR15" s="27"/>
      <c r="KS15" s="27"/>
      <c r="KT15" s="27"/>
      <c r="KU15" s="27"/>
      <c r="KV15" s="27"/>
      <c r="KW15" s="27"/>
      <c r="KX15" s="27"/>
      <c r="KY15" s="27"/>
      <c r="KZ15" s="27"/>
      <c r="LA15" s="27"/>
      <c r="LB15" s="27"/>
      <c r="LC15" s="27"/>
      <c r="LD15" s="27"/>
      <c r="LE15" s="27"/>
      <c r="LF15" s="27"/>
      <c r="LG15" s="27"/>
      <c r="LH15" s="27"/>
      <c r="LI15" s="27"/>
      <c r="LJ15" s="27"/>
      <c r="LK15" s="27"/>
      <c r="LL15" s="27"/>
      <c r="LM15" s="27"/>
      <c r="LN15" s="27"/>
      <c r="LO15" s="27"/>
      <c r="LP15" s="27"/>
      <c r="LQ15" s="27"/>
      <c r="LR15" s="27"/>
      <c r="LS15" s="27"/>
      <c r="LT15" s="27"/>
      <c r="LU15" s="27"/>
      <c r="LV15" s="27"/>
      <c r="LW15" s="27"/>
      <c r="LX15" s="27"/>
      <c r="LY15" s="27"/>
      <c r="LZ15" s="27"/>
      <c r="MA15" s="27"/>
      <c r="MB15" s="27"/>
      <c r="MC15" s="27"/>
      <c r="MD15" s="27"/>
      <c r="ME15" s="27"/>
      <c r="MF15" s="27"/>
      <c r="MG15" s="27"/>
      <c r="MH15" s="27"/>
      <c r="MI15" s="27"/>
      <c r="MJ15" s="27"/>
      <c r="MK15" s="27"/>
      <c r="ML15" s="27"/>
      <c r="MM15" s="27"/>
      <c r="MN15" s="27"/>
      <c r="MO15" s="27"/>
      <c r="MP15" s="27"/>
      <c r="MQ15" s="27"/>
      <c r="MR15" s="27"/>
      <c r="MS15" s="27"/>
      <c r="MT15" s="27"/>
      <c r="MU15" s="27"/>
      <c r="MV15" s="27"/>
      <c r="MW15" s="27"/>
      <c r="MX15" s="27"/>
      <c r="MY15" s="27"/>
      <c r="MZ15" s="27"/>
      <c r="NA15" s="27"/>
      <c r="NB15" s="27"/>
      <c r="NC15" s="27"/>
      <c r="ND15" s="27"/>
      <c r="NE15" s="27"/>
      <c r="NF15" s="27"/>
      <c r="NG15" s="27"/>
      <c r="NH15" s="27"/>
      <c r="NI15" s="27"/>
      <c r="NJ15" s="27"/>
      <c r="NK15" s="27"/>
      <c r="NL15" s="27"/>
      <c r="NM15" s="27"/>
      <c r="NN15" s="27"/>
      <c r="NO15" s="27"/>
      <c r="NP15" s="27"/>
      <c r="NQ15" s="27"/>
      <c r="NR15" s="27"/>
      <c r="NS15" s="27"/>
      <c r="NT15" s="27"/>
      <c r="NU15" s="27"/>
      <c r="NV15" s="27"/>
      <c r="NW15" s="27"/>
      <c r="NX15" s="27"/>
      <c r="NY15" s="27"/>
      <c r="NZ15" s="27"/>
      <c r="OA15" s="27"/>
      <c r="OB15" s="27"/>
      <c r="OC15" s="27"/>
      <c r="OD15" s="27"/>
      <c r="OE15" s="27"/>
      <c r="OF15" s="27"/>
      <c r="OG15" s="27"/>
      <c r="OH15" s="27"/>
      <c r="OI15" s="27"/>
      <c r="OJ15" s="27"/>
      <c r="OK15" s="27"/>
      <c r="OL15" s="27"/>
      <c r="OM15" s="27"/>
      <c r="ON15" s="27"/>
      <c r="OO15" s="27"/>
      <c r="OP15" s="27"/>
      <c r="OQ15" s="27"/>
      <c r="OR15" s="27"/>
      <c r="OS15" s="27"/>
      <c r="OT15" s="27"/>
      <c r="OU15" s="27"/>
      <c r="OV15" s="27"/>
      <c r="OW15" s="27"/>
      <c r="OX15" s="27"/>
      <c r="OY15" s="27"/>
      <c r="OZ15" s="27"/>
      <c r="PA15" s="27"/>
      <c r="PB15" s="27"/>
      <c r="PC15" s="27"/>
      <c r="PD15" s="27"/>
      <c r="PE15" s="27"/>
      <c r="PF15" s="27"/>
      <c r="PG15" s="27"/>
      <c r="PH15" s="27"/>
      <c r="PI15" s="27"/>
      <c r="PJ15" s="27"/>
      <c r="PK15" s="27"/>
      <c r="PL15" s="27"/>
      <c r="PM15" s="27"/>
      <c r="PN15" s="27"/>
      <c r="PO15" s="27"/>
      <c r="PP15" s="27"/>
      <c r="PQ15" s="27"/>
      <c r="PR15" s="27"/>
      <c r="PS15" s="27"/>
      <c r="PT15" s="27"/>
      <c r="PU15" s="27"/>
      <c r="PV15" s="27"/>
      <c r="PW15" s="27"/>
      <c r="PX15" s="27"/>
      <c r="PY15" s="27"/>
      <c r="PZ15" s="27"/>
      <c r="QA15" s="27"/>
      <c r="QB15" s="27"/>
      <c r="QC15" s="27"/>
      <c r="QD15" s="27"/>
      <c r="QE15" s="27"/>
      <c r="QF15" s="27"/>
      <c r="QG15" s="27"/>
      <c r="QH15" s="27"/>
      <c r="QI15" s="27"/>
      <c r="QJ15" s="27"/>
      <c r="QK15" s="27"/>
      <c r="QL15" s="27"/>
      <c r="QM15" s="27"/>
      <c r="QN15" s="27"/>
      <c r="QO15" s="27"/>
      <c r="QP15" s="27"/>
      <c r="QQ15" s="27"/>
      <c r="QR15" s="27"/>
      <c r="QS15" s="27"/>
      <c r="QT15" s="27"/>
      <c r="QU15" s="313"/>
      <c r="QV15" s="314"/>
      <c r="QW15" s="314"/>
      <c r="QX15" s="314"/>
      <c r="QY15" s="314"/>
      <c r="QZ15" s="314"/>
    </row>
    <row r="16" spans="2:468" s="76" customFormat="1" ht="18" customHeight="1">
      <c r="B16" s="223" t="str">
        <f>IF(Mitarbeiter!B8="","",Mitarbeiter!B8)</f>
        <v/>
      </c>
      <c r="C16" s="223" t="str">
        <f>IF(Mitarbeiter!C8="","",Mitarbeiter!C8)</f>
        <v/>
      </c>
      <c r="D16" s="223" t="str">
        <f>IF(Mitarbeiter!E8="","",Mitarbeiter!E8)</f>
        <v/>
      </c>
      <c r="E16" s="224">
        <f>IF(Mitarbeiter!W8="","",Mitarbeiter!W8)</f>
        <v>0</v>
      </c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5"/>
      <c r="R16" s="225"/>
      <c r="S16" s="225"/>
      <c r="T16" s="225"/>
      <c r="U16" s="225"/>
      <c r="V16" s="225"/>
      <c r="W16" s="225"/>
      <c r="X16" s="225"/>
      <c r="Y16" s="225"/>
      <c r="Z16" s="225"/>
      <c r="AA16" s="225"/>
      <c r="AB16" s="225"/>
      <c r="AC16" s="225"/>
      <c r="AD16" s="225"/>
      <c r="AE16" s="225"/>
      <c r="AF16" s="225"/>
      <c r="AG16" s="225"/>
      <c r="AH16" s="225"/>
      <c r="AI16" s="225"/>
      <c r="AJ16" s="225"/>
      <c r="AK16" s="225"/>
      <c r="AL16" s="225"/>
      <c r="AM16" s="225"/>
      <c r="AN16" s="225"/>
      <c r="AO16" s="225"/>
      <c r="AP16" s="225"/>
      <c r="AQ16" s="225"/>
      <c r="AR16" s="225"/>
      <c r="AS16" s="225"/>
      <c r="AT16" s="225"/>
      <c r="AU16" s="225"/>
      <c r="AV16" s="225"/>
      <c r="AW16" s="225"/>
      <c r="AX16" s="225"/>
      <c r="AY16" s="225"/>
      <c r="AZ16" s="225"/>
      <c r="BA16" s="225"/>
      <c r="BB16" s="225"/>
      <c r="BC16" s="225"/>
      <c r="BD16" s="225"/>
      <c r="BE16" s="225"/>
      <c r="BF16" s="225"/>
      <c r="BG16" s="225"/>
      <c r="BH16" s="225"/>
      <c r="BI16" s="225"/>
      <c r="BJ16" s="225"/>
      <c r="BK16" s="225"/>
      <c r="BL16" s="225"/>
      <c r="BM16" s="225"/>
      <c r="BN16" s="225"/>
      <c r="BO16" s="225"/>
      <c r="BP16" s="225"/>
      <c r="BQ16" s="225"/>
      <c r="BR16" s="225"/>
      <c r="BS16" s="225"/>
      <c r="BT16" s="225"/>
      <c r="BU16" s="225"/>
      <c r="BV16" s="225"/>
      <c r="BW16" s="225"/>
      <c r="BX16" s="225"/>
      <c r="BY16" s="225"/>
      <c r="BZ16" s="225"/>
      <c r="CA16" s="225"/>
      <c r="CB16" s="225"/>
      <c r="CC16" s="225"/>
      <c r="CD16" s="225"/>
      <c r="CE16" s="225"/>
      <c r="CF16" s="225"/>
      <c r="CG16" s="225"/>
      <c r="CH16" s="225"/>
      <c r="CI16" s="225"/>
      <c r="CJ16" s="225"/>
      <c r="CK16" s="225"/>
      <c r="CL16" s="225"/>
      <c r="CM16" s="225"/>
      <c r="CN16" s="225"/>
      <c r="CO16" s="225"/>
      <c r="CP16" s="225"/>
      <c r="CQ16" s="225"/>
      <c r="CR16" s="225"/>
      <c r="CS16" s="225"/>
      <c r="CT16" s="225"/>
      <c r="CU16" s="225"/>
      <c r="CV16" s="225"/>
      <c r="CW16" s="225"/>
      <c r="CX16" s="225"/>
      <c r="CY16" s="225"/>
      <c r="CZ16" s="225"/>
      <c r="DA16" s="225"/>
      <c r="DB16" s="225"/>
      <c r="DC16" s="225"/>
      <c r="DD16" s="225"/>
      <c r="DE16" s="225"/>
      <c r="DF16" s="225"/>
      <c r="DG16" s="225"/>
      <c r="DH16" s="225"/>
      <c r="DI16" s="225"/>
      <c r="DJ16" s="225"/>
      <c r="DK16" s="225"/>
      <c r="DL16" s="225"/>
      <c r="DM16" s="225"/>
      <c r="DN16" s="225"/>
      <c r="DO16" s="225"/>
      <c r="DP16" s="225"/>
      <c r="DQ16" s="225"/>
      <c r="DR16" s="225"/>
      <c r="DS16" s="225"/>
      <c r="DT16" s="225"/>
      <c r="DU16" s="225"/>
      <c r="DV16" s="225"/>
      <c r="DW16" s="225"/>
      <c r="DX16" s="225"/>
      <c r="DY16" s="225"/>
      <c r="DZ16" s="225"/>
      <c r="EA16" s="225"/>
      <c r="EB16" s="225"/>
      <c r="EC16" s="225"/>
      <c r="ED16" s="225"/>
      <c r="EE16" s="225"/>
      <c r="EF16" s="225"/>
      <c r="EG16" s="225"/>
      <c r="EH16" s="225"/>
      <c r="EI16" s="225"/>
      <c r="EJ16" s="225"/>
      <c r="EK16" s="225"/>
      <c r="EL16" s="225"/>
      <c r="EM16" s="225"/>
      <c r="EN16" s="225"/>
      <c r="EO16" s="225"/>
      <c r="EP16" s="225"/>
      <c r="EQ16" s="225"/>
      <c r="ER16" s="225"/>
      <c r="ES16" s="225"/>
      <c r="ET16" s="225"/>
      <c r="EU16" s="225"/>
      <c r="EV16" s="225"/>
      <c r="EW16" s="225"/>
      <c r="EX16" s="225"/>
      <c r="EY16" s="225"/>
      <c r="EZ16" s="225"/>
      <c r="FA16" s="225"/>
      <c r="FB16" s="225"/>
      <c r="FC16" s="225"/>
      <c r="FD16" s="225"/>
      <c r="FE16" s="225"/>
      <c r="FF16" s="225"/>
      <c r="FG16" s="225"/>
      <c r="FH16" s="225"/>
      <c r="FI16" s="225"/>
      <c r="FJ16" s="225"/>
      <c r="FK16" s="225"/>
      <c r="FL16" s="225"/>
      <c r="FM16" s="225"/>
      <c r="FN16" s="225"/>
      <c r="FO16" s="225"/>
      <c r="FP16" s="225"/>
      <c r="FQ16" s="225"/>
      <c r="FR16" s="225"/>
      <c r="FS16" s="225"/>
      <c r="FT16" s="225"/>
      <c r="FU16" s="225"/>
      <c r="FV16" s="225"/>
      <c r="FW16" s="225"/>
      <c r="FX16" s="225"/>
      <c r="FY16" s="225"/>
      <c r="FZ16" s="225"/>
      <c r="GA16" s="225"/>
      <c r="GB16" s="225"/>
      <c r="GC16" s="225"/>
      <c r="GD16" s="225"/>
      <c r="GE16" s="225"/>
      <c r="GF16" s="225"/>
      <c r="GG16" s="225"/>
      <c r="GH16" s="225"/>
      <c r="GI16" s="225"/>
      <c r="GJ16" s="225"/>
      <c r="GK16" s="225"/>
      <c r="GL16" s="225"/>
      <c r="GM16" s="225"/>
      <c r="GN16" s="225"/>
      <c r="GO16" s="225"/>
      <c r="GP16" s="225"/>
      <c r="GQ16" s="225"/>
      <c r="GR16" s="225"/>
      <c r="GS16" s="225"/>
      <c r="GT16" s="225"/>
      <c r="GU16" s="225"/>
      <c r="GV16" s="225"/>
      <c r="GW16" s="225"/>
      <c r="GX16" s="225"/>
      <c r="GY16" s="225"/>
      <c r="GZ16" s="225"/>
      <c r="HA16" s="225"/>
      <c r="HB16" s="225"/>
      <c r="HC16" s="225"/>
      <c r="HD16" s="225"/>
      <c r="HE16" s="225"/>
      <c r="HF16" s="225"/>
      <c r="HG16" s="225"/>
      <c r="HH16" s="225"/>
      <c r="HI16" s="225"/>
      <c r="HJ16" s="225"/>
      <c r="HK16" s="225"/>
      <c r="HL16" s="225"/>
      <c r="HM16" s="225"/>
      <c r="HN16" s="225"/>
      <c r="HO16" s="225"/>
      <c r="HP16" s="225"/>
      <c r="HQ16" s="225"/>
      <c r="HR16" s="225"/>
      <c r="HS16" s="225"/>
      <c r="HT16" s="225"/>
      <c r="HU16" s="225"/>
      <c r="HV16" s="225"/>
      <c r="HW16" s="225"/>
      <c r="HX16" s="225"/>
      <c r="HY16" s="225"/>
      <c r="HZ16" s="225"/>
      <c r="IA16" s="225"/>
      <c r="IB16" s="225"/>
      <c r="IC16" s="225"/>
      <c r="ID16" s="225"/>
      <c r="IE16" s="225"/>
      <c r="IF16" s="225"/>
      <c r="IG16" s="225"/>
      <c r="IH16" s="225"/>
      <c r="II16" s="225"/>
      <c r="IJ16" s="225"/>
      <c r="IK16" s="225"/>
      <c r="IL16" s="225"/>
      <c r="IM16" s="225"/>
      <c r="IN16" s="225"/>
      <c r="IO16" s="225"/>
      <c r="IP16" s="225"/>
      <c r="IQ16" s="225"/>
      <c r="IR16" s="225"/>
      <c r="IS16" s="225"/>
      <c r="IT16" s="225"/>
      <c r="IU16" s="225"/>
      <c r="IV16" s="225"/>
      <c r="IW16" s="225"/>
      <c r="IX16" s="225"/>
      <c r="IY16" s="225"/>
      <c r="IZ16" s="225"/>
      <c r="JA16" s="225"/>
      <c r="JB16" s="225"/>
      <c r="JC16" s="225"/>
      <c r="JD16" s="225"/>
      <c r="JE16" s="225"/>
      <c r="JF16" s="225"/>
      <c r="JG16" s="225"/>
      <c r="JH16" s="225"/>
      <c r="JI16" s="225"/>
      <c r="JJ16" s="225"/>
      <c r="JK16" s="225"/>
      <c r="JL16" s="225"/>
      <c r="JM16" s="225"/>
      <c r="JN16" s="225"/>
      <c r="JO16" s="225"/>
      <c r="JP16" s="225"/>
      <c r="JQ16" s="225"/>
      <c r="JR16" s="225"/>
      <c r="JS16" s="225"/>
      <c r="JT16" s="225"/>
      <c r="JU16" s="225"/>
      <c r="JV16" s="225"/>
      <c r="JW16" s="225"/>
      <c r="JX16" s="225"/>
      <c r="JY16" s="225"/>
      <c r="JZ16" s="225"/>
      <c r="KA16" s="225"/>
      <c r="KB16" s="225"/>
      <c r="KC16" s="225"/>
      <c r="KD16" s="225"/>
      <c r="KE16" s="225"/>
      <c r="KF16" s="225"/>
      <c r="KG16" s="225"/>
      <c r="KH16" s="225"/>
      <c r="KI16" s="225"/>
      <c r="KJ16" s="225"/>
      <c r="KK16" s="225"/>
      <c r="KL16" s="225"/>
      <c r="KM16" s="225"/>
      <c r="KN16" s="225"/>
      <c r="KO16" s="225"/>
      <c r="KP16" s="225"/>
      <c r="KQ16" s="225"/>
      <c r="KR16" s="225"/>
      <c r="KS16" s="225"/>
      <c r="KT16" s="225"/>
      <c r="KU16" s="225"/>
      <c r="KV16" s="225"/>
      <c r="KW16" s="225"/>
      <c r="KX16" s="225"/>
      <c r="KY16" s="225"/>
      <c r="KZ16" s="225"/>
      <c r="LA16" s="225"/>
      <c r="LB16" s="225"/>
      <c r="LC16" s="225"/>
      <c r="LD16" s="225"/>
      <c r="LE16" s="225"/>
      <c r="LF16" s="225"/>
      <c r="LG16" s="225"/>
      <c r="LH16" s="225"/>
      <c r="LI16" s="225"/>
      <c r="LJ16" s="225"/>
      <c r="LK16" s="225"/>
      <c r="LL16" s="225"/>
      <c r="LM16" s="225"/>
      <c r="LN16" s="225"/>
      <c r="LO16" s="225"/>
      <c r="LP16" s="225"/>
      <c r="LQ16" s="225"/>
      <c r="LR16" s="225"/>
      <c r="LS16" s="225"/>
      <c r="LT16" s="225"/>
      <c r="LU16" s="225"/>
      <c r="LV16" s="225"/>
      <c r="LW16" s="225"/>
      <c r="LX16" s="225"/>
      <c r="LY16" s="225"/>
      <c r="LZ16" s="225"/>
      <c r="MA16" s="225"/>
      <c r="MB16" s="225"/>
      <c r="MC16" s="225"/>
      <c r="MD16" s="225"/>
      <c r="ME16" s="225"/>
      <c r="MF16" s="225"/>
      <c r="MG16" s="225"/>
      <c r="MH16" s="225"/>
      <c r="MI16" s="225"/>
      <c r="MJ16" s="225"/>
      <c r="MK16" s="225"/>
      <c r="ML16" s="225"/>
      <c r="MM16" s="225"/>
      <c r="MN16" s="225"/>
      <c r="MO16" s="225"/>
      <c r="MP16" s="225"/>
      <c r="MQ16" s="225"/>
      <c r="MR16" s="225"/>
      <c r="MS16" s="225"/>
      <c r="MT16" s="225"/>
      <c r="MU16" s="225"/>
      <c r="MV16" s="225"/>
      <c r="MW16" s="225"/>
      <c r="MX16" s="225"/>
      <c r="MY16" s="225"/>
      <c r="MZ16" s="225"/>
      <c r="NA16" s="225"/>
      <c r="NB16" s="225"/>
      <c r="NC16" s="225"/>
      <c r="ND16" s="225"/>
      <c r="NE16" s="225"/>
      <c r="NF16" s="225"/>
      <c r="NG16" s="225"/>
      <c r="NH16" s="225"/>
      <c r="NI16" s="225"/>
      <c r="NJ16" s="225"/>
      <c r="NK16" s="225"/>
      <c r="NL16" s="225"/>
      <c r="NM16" s="225"/>
      <c r="NN16" s="225"/>
      <c r="NO16" s="225"/>
      <c r="NP16" s="225"/>
      <c r="NQ16" s="225"/>
      <c r="NR16" s="225"/>
      <c r="NS16" s="225"/>
      <c r="NT16" s="225"/>
      <c r="NU16" s="225"/>
      <c r="NV16" s="225"/>
      <c r="NW16" s="225"/>
      <c r="NX16" s="225"/>
      <c r="NY16" s="225"/>
      <c r="NZ16" s="225"/>
      <c r="OA16" s="225"/>
      <c r="OB16" s="225"/>
      <c r="OC16" s="225"/>
      <c r="OD16" s="225"/>
      <c r="OE16" s="225"/>
      <c r="OF16" s="225"/>
      <c r="OG16" s="225"/>
      <c r="OH16" s="225"/>
      <c r="OI16" s="225"/>
      <c r="OJ16" s="225"/>
      <c r="OK16" s="225"/>
      <c r="OL16" s="225"/>
      <c r="OM16" s="225"/>
      <c r="ON16" s="225"/>
      <c r="OO16" s="225"/>
      <c r="OP16" s="225"/>
      <c r="OQ16" s="225"/>
      <c r="OR16" s="225"/>
      <c r="OS16" s="225"/>
      <c r="OT16" s="225"/>
      <c r="OU16" s="225"/>
      <c r="OV16" s="225"/>
      <c r="OW16" s="225"/>
      <c r="OX16" s="225"/>
      <c r="OY16" s="225"/>
      <c r="OZ16" s="225"/>
      <c r="PA16" s="225"/>
      <c r="PB16" s="225"/>
      <c r="PC16" s="225"/>
      <c r="PD16" s="225"/>
      <c r="PE16" s="225"/>
      <c r="PF16" s="225"/>
      <c r="PG16" s="225"/>
      <c r="PH16" s="225"/>
      <c r="PI16" s="225"/>
      <c r="PJ16" s="225"/>
      <c r="PK16" s="225"/>
      <c r="PL16" s="225"/>
      <c r="PM16" s="225"/>
      <c r="PN16" s="225"/>
      <c r="PO16" s="225"/>
      <c r="PP16" s="225"/>
      <c r="PQ16" s="225"/>
      <c r="PR16" s="225"/>
      <c r="PS16" s="225"/>
      <c r="PT16" s="225"/>
      <c r="PU16" s="225"/>
      <c r="PV16" s="225"/>
      <c r="PW16" s="225"/>
      <c r="PX16" s="225"/>
      <c r="PY16" s="225"/>
      <c r="PZ16" s="225"/>
      <c r="QA16" s="225"/>
      <c r="QB16" s="225"/>
      <c r="QC16" s="225"/>
      <c r="QD16" s="225"/>
      <c r="QE16" s="225"/>
      <c r="QF16" s="225"/>
      <c r="QG16" s="225"/>
      <c r="QH16" s="225"/>
      <c r="QI16" s="225"/>
      <c r="QJ16" s="225"/>
      <c r="QK16" s="225"/>
      <c r="QL16" s="225"/>
      <c r="QM16" s="225"/>
      <c r="QN16" s="225"/>
      <c r="QO16" s="225"/>
      <c r="QP16" s="225"/>
      <c r="QQ16" s="225"/>
      <c r="QR16" s="225"/>
      <c r="QS16" s="225"/>
      <c r="QT16" s="225"/>
    </row>
    <row r="17" spans="2:462" s="76" customFormat="1" ht="18" customHeight="1">
      <c r="B17" s="63" t="str">
        <f>IF(Mitarbeiter!B9="","",Mitarbeiter!B9)</f>
        <v/>
      </c>
      <c r="C17" s="63" t="str">
        <f>IF(Mitarbeiter!C9="","",Mitarbeiter!C9)</f>
        <v/>
      </c>
      <c r="D17" s="63" t="str">
        <f>IF(Mitarbeiter!E9="","",Mitarbeiter!E9)</f>
        <v/>
      </c>
      <c r="E17" s="65">
        <f>IF(Mitarbeiter!W9="","",Mitarbeiter!W9)</f>
        <v>0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27"/>
      <c r="IF17" s="27"/>
      <c r="IG17" s="27"/>
      <c r="IH17" s="27"/>
      <c r="II17" s="27"/>
      <c r="IJ17" s="27"/>
      <c r="IK17" s="27"/>
      <c r="IL17" s="27"/>
      <c r="IM17" s="27"/>
      <c r="IN17" s="27"/>
      <c r="IO17" s="27"/>
      <c r="IP17" s="27"/>
      <c r="IQ17" s="27"/>
      <c r="IR17" s="27"/>
      <c r="IS17" s="27"/>
      <c r="IT17" s="27"/>
      <c r="IU17" s="27"/>
      <c r="IV17" s="27"/>
      <c r="IW17" s="27"/>
      <c r="IX17" s="27"/>
      <c r="IY17" s="27"/>
      <c r="IZ17" s="27"/>
      <c r="JA17" s="27"/>
      <c r="JB17" s="27"/>
      <c r="JC17" s="27"/>
      <c r="JD17" s="27"/>
      <c r="JE17" s="27"/>
      <c r="JF17" s="27"/>
      <c r="JG17" s="27"/>
      <c r="JH17" s="27"/>
      <c r="JI17" s="27"/>
      <c r="JJ17" s="27"/>
      <c r="JK17" s="27"/>
      <c r="JL17" s="27"/>
      <c r="JM17" s="27"/>
      <c r="JN17" s="27"/>
      <c r="JO17" s="27"/>
      <c r="JP17" s="27"/>
      <c r="JQ17" s="27"/>
      <c r="JR17" s="27"/>
      <c r="JS17" s="27"/>
      <c r="JT17" s="27"/>
      <c r="JU17" s="27"/>
      <c r="JV17" s="27"/>
      <c r="JW17" s="27"/>
      <c r="JX17" s="27"/>
      <c r="JY17" s="27"/>
      <c r="JZ17" s="27"/>
      <c r="KA17" s="27"/>
      <c r="KB17" s="27"/>
      <c r="KC17" s="27"/>
      <c r="KD17" s="27"/>
      <c r="KE17" s="27"/>
      <c r="KF17" s="27"/>
      <c r="KG17" s="27"/>
      <c r="KH17" s="27"/>
      <c r="KI17" s="27"/>
      <c r="KJ17" s="27"/>
      <c r="KK17" s="27"/>
      <c r="KL17" s="27"/>
      <c r="KM17" s="27"/>
      <c r="KN17" s="27"/>
      <c r="KO17" s="27"/>
      <c r="KP17" s="27"/>
      <c r="KQ17" s="27"/>
      <c r="KR17" s="27"/>
      <c r="KS17" s="27"/>
      <c r="KT17" s="27"/>
      <c r="KU17" s="27"/>
      <c r="KV17" s="27"/>
      <c r="KW17" s="27"/>
      <c r="KX17" s="27"/>
      <c r="KY17" s="27"/>
      <c r="KZ17" s="27"/>
      <c r="LA17" s="27"/>
      <c r="LB17" s="27"/>
      <c r="LC17" s="27"/>
      <c r="LD17" s="27"/>
      <c r="LE17" s="27"/>
      <c r="LF17" s="27"/>
      <c r="LG17" s="27"/>
      <c r="LH17" s="27"/>
      <c r="LI17" s="27"/>
      <c r="LJ17" s="27"/>
      <c r="LK17" s="27"/>
      <c r="LL17" s="27"/>
      <c r="LM17" s="27"/>
      <c r="LN17" s="27"/>
      <c r="LO17" s="27"/>
      <c r="LP17" s="27"/>
      <c r="LQ17" s="27"/>
      <c r="LR17" s="27"/>
      <c r="LS17" s="27"/>
      <c r="LT17" s="27"/>
      <c r="LU17" s="27"/>
      <c r="LV17" s="27"/>
      <c r="LW17" s="27"/>
      <c r="LX17" s="27"/>
      <c r="LY17" s="27"/>
      <c r="LZ17" s="27"/>
      <c r="MA17" s="27"/>
      <c r="MB17" s="27"/>
      <c r="MC17" s="27"/>
      <c r="MD17" s="27"/>
      <c r="ME17" s="27"/>
      <c r="MF17" s="27"/>
      <c r="MG17" s="27"/>
      <c r="MH17" s="27"/>
      <c r="MI17" s="27"/>
      <c r="MJ17" s="27"/>
      <c r="MK17" s="27"/>
      <c r="ML17" s="27"/>
      <c r="MM17" s="27"/>
      <c r="MN17" s="27"/>
      <c r="MO17" s="27"/>
      <c r="MP17" s="27"/>
      <c r="MQ17" s="27"/>
      <c r="MR17" s="27"/>
      <c r="MS17" s="27"/>
      <c r="MT17" s="27"/>
      <c r="MU17" s="27"/>
      <c r="MV17" s="27"/>
      <c r="MW17" s="27"/>
      <c r="MX17" s="27"/>
      <c r="MY17" s="27"/>
      <c r="MZ17" s="27"/>
      <c r="NA17" s="27"/>
      <c r="NB17" s="27"/>
      <c r="NC17" s="27"/>
      <c r="ND17" s="27"/>
      <c r="NE17" s="27"/>
      <c r="NF17" s="27"/>
      <c r="NG17" s="27"/>
      <c r="NH17" s="27"/>
      <c r="NI17" s="27"/>
      <c r="NJ17" s="27"/>
      <c r="NK17" s="27"/>
      <c r="NL17" s="27"/>
      <c r="NM17" s="27"/>
      <c r="NN17" s="27"/>
      <c r="NO17" s="27"/>
      <c r="NP17" s="27"/>
      <c r="NQ17" s="27"/>
      <c r="NR17" s="27"/>
      <c r="NS17" s="27"/>
      <c r="NT17" s="27"/>
      <c r="NU17" s="27"/>
      <c r="NV17" s="27"/>
      <c r="NW17" s="27"/>
      <c r="NX17" s="27"/>
      <c r="NY17" s="27"/>
      <c r="NZ17" s="27"/>
      <c r="OA17" s="27"/>
      <c r="OB17" s="27"/>
      <c r="OC17" s="27"/>
      <c r="OD17" s="27"/>
      <c r="OE17" s="27"/>
      <c r="OF17" s="27"/>
      <c r="OG17" s="27"/>
      <c r="OH17" s="27"/>
      <c r="OI17" s="27"/>
      <c r="OJ17" s="27"/>
      <c r="OK17" s="27"/>
      <c r="OL17" s="27"/>
      <c r="OM17" s="27"/>
      <c r="ON17" s="27"/>
      <c r="OO17" s="27"/>
      <c r="OP17" s="27"/>
      <c r="OQ17" s="27"/>
      <c r="OR17" s="27"/>
      <c r="OS17" s="27"/>
      <c r="OT17" s="27"/>
      <c r="OU17" s="27"/>
      <c r="OV17" s="27"/>
      <c r="OW17" s="27"/>
      <c r="OX17" s="27"/>
      <c r="OY17" s="27"/>
      <c r="OZ17" s="27"/>
      <c r="PA17" s="27"/>
      <c r="PB17" s="27"/>
      <c r="PC17" s="27"/>
      <c r="PD17" s="27"/>
      <c r="PE17" s="27"/>
      <c r="PF17" s="27"/>
      <c r="PG17" s="27"/>
      <c r="PH17" s="27"/>
      <c r="PI17" s="27"/>
      <c r="PJ17" s="27"/>
      <c r="PK17" s="27"/>
      <c r="PL17" s="27"/>
      <c r="PM17" s="27"/>
      <c r="PN17" s="27"/>
      <c r="PO17" s="27"/>
      <c r="PP17" s="27"/>
      <c r="PQ17" s="27"/>
      <c r="PR17" s="27"/>
      <c r="PS17" s="27"/>
      <c r="PT17" s="27"/>
      <c r="PU17" s="27"/>
      <c r="PV17" s="27"/>
      <c r="PW17" s="27"/>
      <c r="PX17" s="27"/>
      <c r="PY17" s="27"/>
      <c r="PZ17" s="27"/>
      <c r="QA17" s="27"/>
      <c r="QB17" s="27"/>
      <c r="QC17" s="27"/>
      <c r="QD17" s="27"/>
      <c r="QE17" s="27"/>
      <c r="QF17" s="27"/>
      <c r="QG17" s="27"/>
      <c r="QH17" s="27"/>
      <c r="QI17" s="27"/>
      <c r="QJ17" s="27"/>
      <c r="QK17" s="27"/>
      <c r="QL17" s="27"/>
      <c r="QM17" s="27"/>
      <c r="QN17" s="27"/>
      <c r="QO17" s="27"/>
      <c r="QP17" s="27"/>
      <c r="QQ17" s="27"/>
      <c r="QR17" s="27"/>
      <c r="QS17" s="27"/>
      <c r="QT17" s="27"/>
    </row>
    <row r="18" spans="2:462" s="76" customFormat="1" ht="18" customHeight="1">
      <c r="B18" s="223" t="str">
        <f>IF(Mitarbeiter!B10="","",Mitarbeiter!B10)</f>
        <v/>
      </c>
      <c r="C18" s="223" t="str">
        <f>IF(Mitarbeiter!C10="","",Mitarbeiter!C10)</f>
        <v/>
      </c>
      <c r="D18" s="223" t="str">
        <f>IF(Mitarbeiter!E10="","",Mitarbeiter!E10)</f>
        <v/>
      </c>
      <c r="E18" s="224">
        <f>IF(Mitarbeiter!W10="","",Mitarbeiter!W10)</f>
        <v>0</v>
      </c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5"/>
      <c r="R18" s="225"/>
      <c r="S18" s="225"/>
      <c r="T18" s="225"/>
      <c r="U18" s="225"/>
      <c r="V18" s="225"/>
      <c r="W18" s="225"/>
      <c r="X18" s="225"/>
      <c r="Y18" s="225"/>
      <c r="Z18" s="225"/>
      <c r="AA18" s="225"/>
      <c r="AB18" s="225"/>
      <c r="AC18" s="225"/>
      <c r="AD18" s="225"/>
      <c r="AE18" s="225"/>
      <c r="AF18" s="225"/>
      <c r="AG18" s="225"/>
      <c r="AH18" s="225"/>
      <c r="AI18" s="225"/>
      <c r="AJ18" s="225"/>
      <c r="AK18" s="225"/>
      <c r="AL18" s="225"/>
      <c r="AM18" s="225"/>
      <c r="AN18" s="225"/>
      <c r="AO18" s="225"/>
      <c r="AP18" s="225"/>
      <c r="AQ18" s="225"/>
      <c r="AR18" s="225"/>
      <c r="AS18" s="225"/>
      <c r="AT18" s="225"/>
      <c r="AU18" s="225"/>
      <c r="AV18" s="225"/>
      <c r="AW18" s="225"/>
      <c r="AX18" s="225"/>
      <c r="AY18" s="225"/>
      <c r="AZ18" s="225"/>
      <c r="BA18" s="225"/>
      <c r="BB18" s="225"/>
      <c r="BC18" s="225"/>
      <c r="BD18" s="225"/>
      <c r="BE18" s="225"/>
      <c r="BF18" s="225"/>
      <c r="BG18" s="225"/>
      <c r="BH18" s="225"/>
      <c r="BI18" s="225"/>
      <c r="BJ18" s="225"/>
      <c r="BK18" s="225"/>
      <c r="BL18" s="225"/>
      <c r="BM18" s="225"/>
      <c r="BN18" s="225"/>
      <c r="BO18" s="225"/>
      <c r="BP18" s="225"/>
      <c r="BQ18" s="225"/>
      <c r="BR18" s="225"/>
      <c r="BS18" s="225"/>
      <c r="BT18" s="225"/>
      <c r="BU18" s="225"/>
      <c r="BV18" s="225"/>
      <c r="BW18" s="225"/>
      <c r="BX18" s="225"/>
      <c r="BY18" s="225"/>
      <c r="BZ18" s="225"/>
      <c r="CA18" s="225"/>
      <c r="CB18" s="225"/>
      <c r="CC18" s="225"/>
      <c r="CD18" s="225"/>
      <c r="CE18" s="225"/>
      <c r="CF18" s="225"/>
      <c r="CG18" s="225"/>
      <c r="CH18" s="225"/>
      <c r="CI18" s="225"/>
      <c r="CJ18" s="225"/>
      <c r="CK18" s="225"/>
      <c r="CL18" s="225"/>
      <c r="CM18" s="225"/>
      <c r="CN18" s="225"/>
      <c r="CO18" s="225"/>
      <c r="CP18" s="225"/>
      <c r="CQ18" s="225"/>
      <c r="CR18" s="225"/>
      <c r="CS18" s="225"/>
      <c r="CT18" s="225"/>
      <c r="CU18" s="225"/>
      <c r="CV18" s="225"/>
      <c r="CW18" s="225"/>
      <c r="CX18" s="225"/>
      <c r="CY18" s="225"/>
      <c r="CZ18" s="225"/>
      <c r="DA18" s="225"/>
      <c r="DB18" s="225"/>
      <c r="DC18" s="225"/>
      <c r="DD18" s="225"/>
      <c r="DE18" s="225"/>
      <c r="DF18" s="225"/>
      <c r="DG18" s="225"/>
      <c r="DH18" s="225"/>
      <c r="DI18" s="225"/>
      <c r="DJ18" s="225"/>
      <c r="DK18" s="225"/>
      <c r="DL18" s="225"/>
      <c r="DM18" s="225"/>
      <c r="DN18" s="225"/>
      <c r="DO18" s="225"/>
      <c r="DP18" s="225"/>
      <c r="DQ18" s="225"/>
      <c r="DR18" s="225"/>
      <c r="DS18" s="225"/>
      <c r="DT18" s="225"/>
      <c r="DU18" s="225"/>
      <c r="DV18" s="225"/>
      <c r="DW18" s="225"/>
      <c r="DX18" s="225"/>
      <c r="DY18" s="225"/>
      <c r="DZ18" s="225"/>
      <c r="EA18" s="225"/>
      <c r="EB18" s="225"/>
      <c r="EC18" s="225"/>
      <c r="ED18" s="225"/>
      <c r="EE18" s="225"/>
      <c r="EF18" s="225"/>
      <c r="EG18" s="225"/>
      <c r="EH18" s="225"/>
      <c r="EI18" s="225"/>
      <c r="EJ18" s="225"/>
      <c r="EK18" s="225"/>
      <c r="EL18" s="225"/>
      <c r="EM18" s="225"/>
      <c r="EN18" s="225"/>
      <c r="EO18" s="225"/>
      <c r="EP18" s="225"/>
      <c r="EQ18" s="225"/>
      <c r="ER18" s="225"/>
      <c r="ES18" s="225"/>
      <c r="ET18" s="225"/>
      <c r="EU18" s="225"/>
      <c r="EV18" s="225"/>
      <c r="EW18" s="225"/>
      <c r="EX18" s="225"/>
      <c r="EY18" s="225"/>
      <c r="EZ18" s="225"/>
      <c r="FA18" s="225"/>
      <c r="FB18" s="225"/>
      <c r="FC18" s="225"/>
      <c r="FD18" s="225"/>
      <c r="FE18" s="225"/>
      <c r="FF18" s="225"/>
      <c r="FG18" s="225"/>
      <c r="FH18" s="225"/>
      <c r="FI18" s="225"/>
      <c r="FJ18" s="225"/>
      <c r="FK18" s="225"/>
      <c r="FL18" s="225"/>
      <c r="FM18" s="225"/>
      <c r="FN18" s="225"/>
      <c r="FO18" s="225"/>
      <c r="FP18" s="225"/>
      <c r="FQ18" s="225"/>
      <c r="FR18" s="225"/>
      <c r="FS18" s="225"/>
      <c r="FT18" s="225"/>
      <c r="FU18" s="225"/>
      <c r="FV18" s="225"/>
      <c r="FW18" s="225"/>
      <c r="FX18" s="225"/>
      <c r="FY18" s="225"/>
      <c r="FZ18" s="225"/>
      <c r="GA18" s="225"/>
      <c r="GB18" s="225"/>
      <c r="GC18" s="225"/>
      <c r="GD18" s="225"/>
      <c r="GE18" s="225"/>
      <c r="GF18" s="225"/>
      <c r="GG18" s="225"/>
      <c r="GH18" s="225"/>
      <c r="GI18" s="225"/>
      <c r="GJ18" s="225"/>
      <c r="GK18" s="225"/>
      <c r="GL18" s="225"/>
      <c r="GM18" s="225"/>
      <c r="GN18" s="225"/>
      <c r="GO18" s="225"/>
      <c r="GP18" s="225"/>
      <c r="GQ18" s="225"/>
      <c r="GR18" s="225"/>
      <c r="GS18" s="225"/>
      <c r="GT18" s="225"/>
      <c r="GU18" s="225"/>
      <c r="GV18" s="225"/>
      <c r="GW18" s="225"/>
      <c r="GX18" s="225"/>
      <c r="GY18" s="225"/>
      <c r="GZ18" s="225"/>
      <c r="HA18" s="225"/>
      <c r="HB18" s="225"/>
      <c r="HC18" s="225"/>
      <c r="HD18" s="225"/>
      <c r="HE18" s="225"/>
      <c r="HF18" s="225"/>
      <c r="HG18" s="225"/>
      <c r="HH18" s="225"/>
      <c r="HI18" s="225"/>
      <c r="HJ18" s="225"/>
      <c r="HK18" s="225"/>
      <c r="HL18" s="225"/>
      <c r="HM18" s="225"/>
      <c r="HN18" s="225"/>
      <c r="HO18" s="225"/>
      <c r="HP18" s="225"/>
      <c r="HQ18" s="225"/>
      <c r="HR18" s="225"/>
      <c r="HS18" s="225"/>
      <c r="HT18" s="225"/>
      <c r="HU18" s="225"/>
      <c r="HV18" s="225"/>
      <c r="HW18" s="225"/>
      <c r="HX18" s="225"/>
      <c r="HY18" s="225"/>
      <c r="HZ18" s="225"/>
      <c r="IA18" s="225"/>
      <c r="IB18" s="225"/>
      <c r="IC18" s="225"/>
      <c r="ID18" s="225"/>
      <c r="IE18" s="225"/>
      <c r="IF18" s="225"/>
      <c r="IG18" s="225"/>
      <c r="IH18" s="225"/>
      <c r="II18" s="225"/>
      <c r="IJ18" s="225"/>
      <c r="IK18" s="225"/>
      <c r="IL18" s="225"/>
      <c r="IM18" s="225"/>
      <c r="IN18" s="225"/>
      <c r="IO18" s="225"/>
      <c r="IP18" s="225"/>
      <c r="IQ18" s="225"/>
      <c r="IR18" s="225"/>
      <c r="IS18" s="225"/>
      <c r="IT18" s="225"/>
      <c r="IU18" s="225"/>
      <c r="IV18" s="225"/>
      <c r="IW18" s="225"/>
      <c r="IX18" s="225"/>
      <c r="IY18" s="225"/>
      <c r="IZ18" s="225"/>
      <c r="JA18" s="225"/>
      <c r="JB18" s="225"/>
      <c r="JC18" s="225"/>
      <c r="JD18" s="225"/>
      <c r="JE18" s="225"/>
      <c r="JF18" s="225"/>
      <c r="JG18" s="225"/>
      <c r="JH18" s="225"/>
      <c r="JI18" s="225"/>
      <c r="JJ18" s="225"/>
      <c r="JK18" s="225"/>
      <c r="JL18" s="225"/>
      <c r="JM18" s="225"/>
      <c r="JN18" s="225"/>
      <c r="JO18" s="225"/>
      <c r="JP18" s="225"/>
      <c r="JQ18" s="225"/>
      <c r="JR18" s="225"/>
      <c r="JS18" s="225"/>
      <c r="JT18" s="225"/>
      <c r="JU18" s="225"/>
      <c r="JV18" s="225"/>
      <c r="JW18" s="225"/>
      <c r="JX18" s="225"/>
      <c r="JY18" s="225"/>
      <c r="JZ18" s="225"/>
      <c r="KA18" s="225"/>
      <c r="KB18" s="225"/>
      <c r="KC18" s="225"/>
      <c r="KD18" s="225"/>
      <c r="KE18" s="225"/>
      <c r="KF18" s="225"/>
      <c r="KG18" s="225"/>
      <c r="KH18" s="225"/>
      <c r="KI18" s="225"/>
      <c r="KJ18" s="225"/>
      <c r="KK18" s="225"/>
      <c r="KL18" s="225"/>
      <c r="KM18" s="225"/>
      <c r="KN18" s="225"/>
      <c r="KO18" s="225"/>
      <c r="KP18" s="225"/>
      <c r="KQ18" s="225"/>
      <c r="KR18" s="225"/>
      <c r="KS18" s="225"/>
      <c r="KT18" s="225"/>
      <c r="KU18" s="225"/>
      <c r="KV18" s="225"/>
      <c r="KW18" s="225"/>
      <c r="KX18" s="225"/>
      <c r="KY18" s="225"/>
      <c r="KZ18" s="225"/>
      <c r="LA18" s="225"/>
      <c r="LB18" s="225"/>
      <c r="LC18" s="225"/>
      <c r="LD18" s="225"/>
      <c r="LE18" s="225"/>
      <c r="LF18" s="225"/>
      <c r="LG18" s="225"/>
      <c r="LH18" s="225"/>
      <c r="LI18" s="225"/>
      <c r="LJ18" s="225"/>
      <c r="LK18" s="225"/>
      <c r="LL18" s="225"/>
      <c r="LM18" s="225"/>
      <c r="LN18" s="225"/>
      <c r="LO18" s="225"/>
      <c r="LP18" s="225"/>
      <c r="LQ18" s="225"/>
      <c r="LR18" s="225"/>
      <c r="LS18" s="225"/>
      <c r="LT18" s="225"/>
      <c r="LU18" s="225"/>
      <c r="LV18" s="225"/>
      <c r="LW18" s="225"/>
      <c r="LX18" s="225"/>
      <c r="LY18" s="225"/>
      <c r="LZ18" s="225"/>
      <c r="MA18" s="225"/>
      <c r="MB18" s="225"/>
      <c r="MC18" s="225"/>
      <c r="MD18" s="225"/>
      <c r="ME18" s="225"/>
      <c r="MF18" s="225"/>
      <c r="MG18" s="225"/>
      <c r="MH18" s="225"/>
      <c r="MI18" s="225"/>
      <c r="MJ18" s="225"/>
      <c r="MK18" s="225"/>
      <c r="ML18" s="225"/>
      <c r="MM18" s="225"/>
      <c r="MN18" s="225"/>
      <c r="MO18" s="225"/>
      <c r="MP18" s="225"/>
      <c r="MQ18" s="225"/>
      <c r="MR18" s="225"/>
      <c r="MS18" s="225"/>
      <c r="MT18" s="225"/>
      <c r="MU18" s="225"/>
      <c r="MV18" s="225"/>
      <c r="MW18" s="225"/>
      <c r="MX18" s="225"/>
      <c r="MY18" s="225"/>
      <c r="MZ18" s="225"/>
      <c r="NA18" s="225"/>
      <c r="NB18" s="225"/>
      <c r="NC18" s="225"/>
      <c r="ND18" s="225"/>
      <c r="NE18" s="225"/>
      <c r="NF18" s="225"/>
      <c r="NG18" s="225"/>
      <c r="NH18" s="225"/>
      <c r="NI18" s="225"/>
      <c r="NJ18" s="225"/>
      <c r="NK18" s="225"/>
      <c r="NL18" s="225"/>
      <c r="NM18" s="225"/>
      <c r="NN18" s="225"/>
      <c r="NO18" s="225"/>
      <c r="NP18" s="225"/>
      <c r="NQ18" s="225"/>
      <c r="NR18" s="225"/>
      <c r="NS18" s="225"/>
      <c r="NT18" s="225"/>
      <c r="NU18" s="225"/>
      <c r="NV18" s="225"/>
      <c r="NW18" s="225"/>
      <c r="NX18" s="225"/>
      <c r="NY18" s="225"/>
      <c r="NZ18" s="225"/>
      <c r="OA18" s="225"/>
      <c r="OB18" s="225"/>
      <c r="OC18" s="225"/>
      <c r="OD18" s="225"/>
      <c r="OE18" s="225"/>
      <c r="OF18" s="225"/>
      <c r="OG18" s="225"/>
      <c r="OH18" s="225"/>
      <c r="OI18" s="225"/>
      <c r="OJ18" s="225"/>
      <c r="OK18" s="225"/>
      <c r="OL18" s="225"/>
      <c r="OM18" s="225"/>
      <c r="ON18" s="225"/>
      <c r="OO18" s="225"/>
      <c r="OP18" s="225"/>
      <c r="OQ18" s="225"/>
      <c r="OR18" s="225"/>
      <c r="OS18" s="225"/>
      <c r="OT18" s="225"/>
      <c r="OU18" s="225"/>
      <c r="OV18" s="225"/>
      <c r="OW18" s="225"/>
      <c r="OX18" s="225"/>
      <c r="OY18" s="225"/>
      <c r="OZ18" s="225"/>
      <c r="PA18" s="225"/>
      <c r="PB18" s="225"/>
      <c r="PC18" s="225"/>
      <c r="PD18" s="225"/>
      <c r="PE18" s="225"/>
      <c r="PF18" s="225"/>
      <c r="PG18" s="225"/>
      <c r="PH18" s="225"/>
      <c r="PI18" s="225"/>
      <c r="PJ18" s="225"/>
      <c r="PK18" s="225"/>
      <c r="PL18" s="225"/>
      <c r="PM18" s="225"/>
      <c r="PN18" s="225"/>
      <c r="PO18" s="225"/>
      <c r="PP18" s="225"/>
      <c r="PQ18" s="225"/>
      <c r="PR18" s="225"/>
      <c r="PS18" s="225"/>
      <c r="PT18" s="225"/>
      <c r="PU18" s="225"/>
      <c r="PV18" s="225"/>
      <c r="PW18" s="225"/>
      <c r="PX18" s="225"/>
      <c r="PY18" s="225"/>
      <c r="PZ18" s="225"/>
      <c r="QA18" s="225"/>
      <c r="QB18" s="225"/>
      <c r="QC18" s="225"/>
      <c r="QD18" s="225"/>
      <c r="QE18" s="225"/>
      <c r="QF18" s="225"/>
      <c r="QG18" s="225"/>
      <c r="QH18" s="225"/>
      <c r="QI18" s="225"/>
      <c r="QJ18" s="225"/>
      <c r="QK18" s="225"/>
      <c r="QL18" s="225"/>
      <c r="QM18" s="225"/>
      <c r="QN18" s="225"/>
      <c r="QO18" s="225"/>
      <c r="QP18" s="225"/>
      <c r="QQ18" s="225"/>
      <c r="QR18" s="225"/>
      <c r="QS18" s="225"/>
      <c r="QT18" s="225"/>
    </row>
    <row r="19" spans="2:462" s="76" customFormat="1" ht="18" customHeight="1">
      <c r="B19" s="63" t="str">
        <f>IF(Mitarbeiter!B11="","",Mitarbeiter!B11)</f>
        <v/>
      </c>
      <c r="C19" s="63" t="str">
        <f>IF(Mitarbeiter!C11="","",Mitarbeiter!C11)</f>
        <v/>
      </c>
      <c r="D19" s="63" t="str">
        <f>IF(Mitarbeiter!E11="","",Mitarbeiter!E11)</f>
        <v/>
      </c>
      <c r="E19" s="65">
        <f>IF(Mitarbeiter!W11="","",Mitarbeiter!W11)</f>
        <v>0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  <c r="IF19" s="27"/>
      <c r="IG19" s="27"/>
      <c r="IH19" s="27"/>
      <c r="II19" s="27"/>
      <c r="IJ19" s="27"/>
      <c r="IK19" s="27"/>
      <c r="IL19" s="27"/>
      <c r="IM19" s="27"/>
      <c r="IN19" s="27"/>
      <c r="IO19" s="27"/>
      <c r="IP19" s="27"/>
      <c r="IQ19" s="27"/>
      <c r="IR19" s="27"/>
      <c r="IS19" s="27"/>
      <c r="IT19" s="27"/>
      <c r="IU19" s="27"/>
      <c r="IV19" s="27"/>
      <c r="IW19" s="27"/>
      <c r="IX19" s="27"/>
      <c r="IY19" s="27"/>
      <c r="IZ19" s="27"/>
      <c r="JA19" s="27"/>
      <c r="JB19" s="27"/>
      <c r="JC19" s="27"/>
      <c r="JD19" s="27"/>
      <c r="JE19" s="27"/>
      <c r="JF19" s="27"/>
      <c r="JG19" s="27"/>
      <c r="JH19" s="27"/>
      <c r="JI19" s="27"/>
      <c r="JJ19" s="27"/>
      <c r="JK19" s="27"/>
      <c r="JL19" s="27"/>
      <c r="JM19" s="27"/>
      <c r="JN19" s="27"/>
      <c r="JO19" s="27"/>
      <c r="JP19" s="27"/>
      <c r="JQ19" s="27"/>
      <c r="JR19" s="27"/>
      <c r="JS19" s="27"/>
      <c r="JT19" s="27"/>
      <c r="JU19" s="27"/>
      <c r="JV19" s="27"/>
      <c r="JW19" s="27"/>
      <c r="JX19" s="27"/>
      <c r="JY19" s="27"/>
      <c r="JZ19" s="27"/>
      <c r="KA19" s="27"/>
      <c r="KB19" s="27"/>
      <c r="KC19" s="27"/>
      <c r="KD19" s="27"/>
      <c r="KE19" s="27"/>
      <c r="KF19" s="27"/>
      <c r="KG19" s="27"/>
      <c r="KH19" s="27"/>
      <c r="KI19" s="27"/>
      <c r="KJ19" s="27"/>
      <c r="KK19" s="27"/>
      <c r="KL19" s="27"/>
      <c r="KM19" s="27"/>
      <c r="KN19" s="27"/>
      <c r="KO19" s="27"/>
      <c r="KP19" s="27"/>
      <c r="KQ19" s="27"/>
      <c r="KR19" s="27"/>
      <c r="KS19" s="27"/>
      <c r="KT19" s="27"/>
      <c r="KU19" s="27"/>
      <c r="KV19" s="27"/>
      <c r="KW19" s="27"/>
      <c r="KX19" s="27"/>
      <c r="KY19" s="27"/>
      <c r="KZ19" s="27"/>
      <c r="LA19" s="27"/>
      <c r="LB19" s="27"/>
      <c r="LC19" s="27"/>
      <c r="LD19" s="27"/>
      <c r="LE19" s="27"/>
      <c r="LF19" s="27"/>
      <c r="LG19" s="27"/>
      <c r="LH19" s="27"/>
      <c r="LI19" s="27"/>
      <c r="LJ19" s="27"/>
      <c r="LK19" s="27"/>
      <c r="LL19" s="27"/>
      <c r="LM19" s="27"/>
      <c r="LN19" s="27"/>
      <c r="LO19" s="27"/>
      <c r="LP19" s="27"/>
      <c r="LQ19" s="27"/>
      <c r="LR19" s="27"/>
      <c r="LS19" s="27"/>
      <c r="LT19" s="27"/>
      <c r="LU19" s="27"/>
      <c r="LV19" s="27"/>
      <c r="LW19" s="27"/>
      <c r="LX19" s="27"/>
      <c r="LY19" s="27"/>
      <c r="LZ19" s="27"/>
      <c r="MA19" s="27"/>
      <c r="MB19" s="27"/>
      <c r="MC19" s="27"/>
      <c r="MD19" s="27"/>
      <c r="ME19" s="27"/>
      <c r="MF19" s="27"/>
      <c r="MG19" s="27"/>
      <c r="MH19" s="27"/>
      <c r="MI19" s="27"/>
      <c r="MJ19" s="27"/>
      <c r="MK19" s="27"/>
      <c r="ML19" s="27"/>
      <c r="MM19" s="27"/>
      <c r="MN19" s="27"/>
      <c r="MO19" s="27"/>
      <c r="MP19" s="27"/>
      <c r="MQ19" s="27"/>
      <c r="MR19" s="27"/>
      <c r="MS19" s="27"/>
      <c r="MT19" s="27"/>
      <c r="MU19" s="27"/>
      <c r="MV19" s="27"/>
      <c r="MW19" s="27"/>
      <c r="MX19" s="27"/>
      <c r="MY19" s="27"/>
      <c r="MZ19" s="27"/>
      <c r="NA19" s="27"/>
      <c r="NB19" s="27"/>
      <c r="NC19" s="27"/>
      <c r="ND19" s="27"/>
      <c r="NE19" s="27"/>
      <c r="NF19" s="27"/>
      <c r="NG19" s="27"/>
      <c r="NH19" s="27"/>
      <c r="NI19" s="27"/>
      <c r="NJ19" s="27"/>
      <c r="NK19" s="27"/>
      <c r="NL19" s="27"/>
      <c r="NM19" s="27"/>
      <c r="NN19" s="27"/>
      <c r="NO19" s="27"/>
      <c r="NP19" s="27"/>
      <c r="NQ19" s="27"/>
      <c r="NR19" s="27"/>
      <c r="NS19" s="27"/>
      <c r="NT19" s="27"/>
      <c r="NU19" s="27"/>
      <c r="NV19" s="27"/>
      <c r="NW19" s="27"/>
      <c r="NX19" s="27"/>
      <c r="NY19" s="27"/>
      <c r="NZ19" s="27"/>
      <c r="OA19" s="27"/>
      <c r="OB19" s="27"/>
      <c r="OC19" s="27"/>
      <c r="OD19" s="27"/>
      <c r="OE19" s="27"/>
      <c r="OF19" s="27"/>
      <c r="OG19" s="27"/>
      <c r="OH19" s="27"/>
      <c r="OI19" s="27"/>
      <c r="OJ19" s="27"/>
      <c r="OK19" s="27"/>
      <c r="OL19" s="27"/>
      <c r="OM19" s="27"/>
      <c r="ON19" s="27"/>
      <c r="OO19" s="27"/>
      <c r="OP19" s="27"/>
      <c r="OQ19" s="27"/>
      <c r="OR19" s="27"/>
      <c r="OS19" s="27"/>
      <c r="OT19" s="27"/>
      <c r="OU19" s="27"/>
      <c r="OV19" s="27"/>
      <c r="OW19" s="27"/>
      <c r="OX19" s="27"/>
      <c r="OY19" s="27"/>
      <c r="OZ19" s="27"/>
      <c r="PA19" s="27"/>
      <c r="PB19" s="27"/>
      <c r="PC19" s="27"/>
      <c r="PD19" s="27"/>
      <c r="PE19" s="27"/>
      <c r="PF19" s="27"/>
      <c r="PG19" s="27"/>
      <c r="PH19" s="27"/>
      <c r="PI19" s="27"/>
      <c r="PJ19" s="27"/>
      <c r="PK19" s="27"/>
      <c r="PL19" s="27"/>
      <c r="PM19" s="27"/>
      <c r="PN19" s="27"/>
      <c r="PO19" s="27"/>
      <c r="PP19" s="27"/>
      <c r="PQ19" s="27"/>
      <c r="PR19" s="27"/>
      <c r="PS19" s="27"/>
      <c r="PT19" s="27"/>
      <c r="PU19" s="27"/>
      <c r="PV19" s="27"/>
      <c r="PW19" s="27"/>
      <c r="PX19" s="27"/>
      <c r="PY19" s="27"/>
      <c r="PZ19" s="27"/>
      <c r="QA19" s="27"/>
      <c r="QB19" s="27"/>
      <c r="QC19" s="27"/>
      <c r="QD19" s="27"/>
      <c r="QE19" s="27"/>
      <c r="QF19" s="27"/>
      <c r="QG19" s="27"/>
      <c r="QH19" s="27"/>
      <c r="QI19" s="27"/>
      <c r="QJ19" s="27"/>
      <c r="QK19" s="27"/>
      <c r="QL19" s="27"/>
      <c r="QM19" s="27"/>
      <c r="QN19" s="27"/>
      <c r="QO19" s="27"/>
      <c r="QP19" s="27"/>
      <c r="QQ19" s="27"/>
      <c r="QR19" s="27"/>
      <c r="QS19" s="27"/>
      <c r="QT19" s="27"/>
    </row>
    <row r="20" spans="2:462" s="76" customFormat="1" ht="18" customHeight="1">
      <c r="B20" s="223" t="str">
        <f>IF(Mitarbeiter!B12="","",Mitarbeiter!B12)</f>
        <v/>
      </c>
      <c r="C20" s="223" t="str">
        <f>IF(Mitarbeiter!C12="","",Mitarbeiter!C12)</f>
        <v/>
      </c>
      <c r="D20" s="223" t="str">
        <f>IF(Mitarbeiter!E12="","",Mitarbeiter!E12)</f>
        <v/>
      </c>
      <c r="E20" s="224">
        <f>IF(Mitarbeiter!W12="","",Mitarbeiter!W12)</f>
        <v>0</v>
      </c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T20" s="225"/>
      <c r="AU20" s="225"/>
      <c r="AV20" s="225"/>
      <c r="AW20" s="225"/>
      <c r="AX20" s="225"/>
      <c r="AY20" s="225"/>
      <c r="AZ20" s="225"/>
      <c r="BA20" s="225"/>
      <c r="BB20" s="225"/>
      <c r="BC20" s="225"/>
      <c r="BD20" s="225"/>
      <c r="BE20" s="225"/>
      <c r="BF20" s="225"/>
      <c r="BG20" s="225"/>
      <c r="BH20" s="225"/>
      <c r="BI20" s="225"/>
      <c r="BJ20" s="225"/>
      <c r="BK20" s="225"/>
      <c r="BL20" s="225"/>
      <c r="BM20" s="225"/>
      <c r="BN20" s="225"/>
      <c r="BO20" s="225"/>
      <c r="BP20" s="225"/>
      <c r="BQ20" s="225"/>
      <c r="BR20" s="225"/>
      <c r="BS20" s="225"/>
      <c r="BT20" s="225"/>
      <c r="BU20" s="225"/>
      <c r="BV20" s="225"/>
      <c r="BW20" s="225"/>
      <c r="BX20" s="225"/>
      <c r="BY20" s="225"/>
      <c r="BZ20" s="225"/>
      <c r="CA20" s="225"/>
      <c r="CB20" s="225"/>
      <c r="CC20" s="225"/>
      <c r="CD20" s="225"/>
      <c r="CE20" s="225"/>
      <c r="CF20" s="225"/>
      <c r="CG20" s="225"/>
      <c r="CH20" s="225"/>
      <c r="CI20" s="225"/>
      <c r="CJ20" s="225"/>
      <c r="CK20" s="225"/>
      <c r="CL20" s="225"/>
      <c r="CM20" s="225"/>
      <c r="CN20" s="225"/>
      <c r="CO20" s="225"/>
      <c r="CP20" s="225"/>
      <c r="CQ20" s="225"/>
      <c r="CR20" s="225"/>
      <c r="CS20" s="225"/>
      <c r="CT20" s="225"/>
      <c r="CU20" s="225"/>
      <c r="CV20" s="225"/>
      <c r="CW20" s="225"/>
      <c r="CX20" s="225"/>
      <c r="CY20" s="225"/>
      <c r="CZ20" s="225"/>
      <c r="DA20" s="225"/>
      <c r="DB20" s="225"/>
      <c r="DC20" s="225"/>
      <c r="DD20" s="225"/>
      <c r="DE20" s="225"/>
      <c r="DF20" s="225"/>
      <c r="DG20" s="225"/>
      <c r="DH20" s="225"/>
      <c r="DI20" s="225"/>
      <c r="DJ20" s="225"/>
      <c r="DK20" s="225"/>
      <c r="DL20" s="225"/>
      <c r="DM20" s="225"/>
      <c r="DN20" s="225"/>
      <c r="DO20" s="225"/>
      <c r="DP20" s="225"/>
      <c r="DQ20" s="225"/>
      <c r="DR20" s="225"/>
      <c r="DS20" s="225"/>
      <c r="DT20" s="225"/>
      <c r="DU20" s="225"/>
      <c r="DV20" s="225"/>
      <c r="DW20" s="225"/>
      <c r="DX20" s="225"/>
      <c r="DY20" s="225"/>
      <c r="DZ20" s="225"/>
      <c r="EA20" s="225"/>
      <c r="EB20" s="225"/>
      <c r="EC20" s="225"/>
      <c r="ED20" s="225"/>
      <c r="EE20" s="225"/>
      <c r="EF20" s="225"/>
      <c r="EG20" s="225"/>
      <c r="EH20" s="225"/>
      <c r="EI20" s="225"/>
      <c r="EJ20" s="225"/>
      <c r="EK20" s="225"/>
      <c r="EL20" s="225"/>
      <c r="EM20" s="225"/>
      <c r="EN20" s="225"/>
      <c r="EO20" s="225"/>
      <c r="EP20" s="225"/>
      <c r="EQ20" s="225"/>
      <c r="ER20" s="225"/>
      <c r="ES20" s="225"/>
      <c r="ET20" s="225"/>
      <c r="EU20" s="225"/>
      <c r="EV20" s="225"/>
      <c r="EW20" s="225"/>
      <c r="EX20" s="225"/>
      <c r="EY20" s="225"/>
      <c r="EZ20" s="225"/>
      <c r="FA20" s="225"/>
      <c r="FB20" s="225"/>
      <c r="FC20" s="225"/>
      <c r="FD20" s="225"/>
      <c r="FE20" s="225"/>
      <c r="FF20" s="225"/>
      <c r="FG20" s="225"/>
      <c r="FH20" s="225"/>
      <c r="FI20" s="225"/>
      <c r="FJ20" s="225"/>
      <c r="FK20" s="225"/>
      <c r="FL20" s="225"/>
      <c r="FM20" s="225"/>
      <c r="FN20" s="225"/>
      <c r="FO20" s="225"/>
      <c r="FP20" s="225"/>
      <c r="FQ20" s="225"/>
      <c r="FR20" s="225"/>
      <c r="FS20" s="225"/>
      <c r="FT20" s="225"/>
      <c r="FU20" s="225"/>
      <c r="FV20" s="225"/>
      <c r="FW20" s="225"/>
      <c r="FX20" s="225"/>
      <c r="FY20" s="225"/>
      <c r="FZ20" s="225"/>
      <c r="GA20" s="225"/>
      <c r="GB20" s="225"/>
      <c r="GC20" s="225"/>
      <c r="GD20" s="225"/>
      <c r="GE20" s="225"/>
      <c r="GF20" s="225"/>
      <c r="GG20" s="225"/>
      <c r="GH20" s="225"/>
      <c r="GI20" s="225"/>
      <c r="GJ20" s="225"/>
      <c r="GK20" s="225"/>
      <c r="GL20" s="225"/>
      <c r="GM20" s="225"/>
      <c r="GN20" s="225"/>
      <c r="GO20" s="225"/>
      <c r="GP20" s="225"/>
      <c r="GQ20" s="225"/>
      <c r="GR20" s="225"/>
      <c r="GS20" s="225"/>
      <c r="GT20" s="225"/>
      <c r="GU20" s="225"/>
      <c r="GV20" s="225"/>
      <c r="GW20" s="225"/>
      <c r="GX20" s="225"/>
      <c r="GY20" s="225"/>
      <c r="GZ20" s="225"/>
      <c r="HA20" s="225"/>
      <c r="HB20" s="225"/>
      <c r="HC20" s="225"/>
      <c r="HD20" s="225"/>
      <c r="HE20" s="225"/>
      <c r="HF20" s="225"/>
      <c r="HG20" s="225"/>
      <c r="HH20" s="225"/>
      <c r="HI20" s="225"/>
      <c r="HJ20" s="225"/>
      <c r="HK20" s="225"/>
      <c r="HL20" s="225"/>
      <c r="HM20" s="225"/>
      <c r="HN20" s="225"/>
      <c r="HO20" s="225"/>
      <c r="HP20" s="225"/>
      <c r="HQ20" s="225"/>
      <c r="HR20" s="225"/>
      <c r="HS20" s="225"/>
      <c r="HT20" s="225"/>
      <c r="HU20" s="225"/>
      <c r="HV20" s="225"/>
      <c r="HW20" s="225"/>
      <c r="HX20" s="225"/>
      <c r="HY20" s="225"/>
      <c r="HZ20" s="225"/>
      <c r="IA20" s="225"/>
      <c r="IB20" s="225"/>
      <c r="IC20" s="225"/>
      <c r="ID20" s="225"/>
      <c r="IE20" s="225"/>
      <c r="IF20" s="225"/>
      <c r="IG20" s="225"/>
      <c r="IH20" s="225"/>
      <c r="II20" s="225"/>
      <c r="IJ20" s="225"/>
      <c r="IK20" s="225"/>
      <c r="IL20" s="225"/>
      <c r="IM20" s="225"/>
      <c r="IN20" s="225"/>
      <c r="IO20" s="225"/>
      <c r="IP20" s="225"/>
      <c r="IQ20" s="225"/>
      <c r="IR20" s="225"/>
      <c r="IS20" s="225"/>
      <c r="IT20" s="225"/>
      <c r="IU20" s="225"/>
      <c r="IV20" s="225"/>
      <c r="IW20" s="225"/>
      <c r="IX20" s="225"/>
      <c r="IY20" s="225"/>
      <c r="IZ20" s="225"/>
      <c r="JA20" s="225"/>
      <c r="JB20" s="225"/>
      <c r="JC20" s="225"/>
      <c r="JD20" s="225"/>
      <c r="JE20" s="225"/>
      <c r="JF20" s="225"/>
      <c r="JG20" s="225"/>
      <c r="JH20" s="225"/>
      <c r="JI20" s="225"/>
      <c r="JJ20" s="225"/>
      <c r="JK20" s="225"/>
      <c r="JL20" s="225"/>
      <c r="JM20" s="225"/>
      <c r="JN20" s="225"/>
      <c r="JO20" s="225"/>
      <c r="JP20" s="225"/>
      <c r="JQ20" s="225"/>
      <c r="JR20" s="225"/>
      <c r="JS20" s="225"/>
      <c r="JT20" s="225"/>
      <c r="JU20" s="225"/>
      <c r="JV20" s="225"/>
      <c r="JW20" s="225"/>
      <c r="JX20" s="225"/>
      <c r="JY20" s="225"/>
      <c r="JZ20" s="225"/>
      <c r="KA20" s="225"/>
      <c r="KB20" s="225"/>
      <c r="KC20" s="225"/>
      <c r="KD20" s="225"/>
      <c r="KE20" s="225"/>
      <c r="KF20" s="225"/>
      <c r="KG20" s="225"/>
      <c r="KH20" s="225"/>
      <c r="KI20" s="225"/>
      <c r="KJ20" s="225"/>
      <c r="KK20" s="225"/>
      <c r="KL20" s="225"/>
      <c r="KM20" s="225"/>
      <c r="KN20" s="225"/>
      <c r="KO20" s="225"/>
      <c r="KP20" s="225"/>
      <c r="KQ20" s="225"/>
      <c r="KR20" s="225"/>
      <c r="KS20" s="225"/>
      <c r="KT20" s="225"/>
      <c r="KU20" s="225"/>
      <c r="KV20" s="225"/>
      <c r="KW20" s="225"/>
      <c r="KX20" s="225"/>
      <c r="KY20" s="225"/>
      <c r="KZ20" s="225"/>
      <c r="LA20" s="225"/>
      <c r="LB20" s="225"/>
      <c r="LC20" s="225"/>
      <c r="LD20" s="225"/>
      <c r="LE20" s="225"/>
      <c r="LF20" s="225"/>
      <c r="LG20" s="225"/>
      <c r="LH20" s="225"/>
      <c r="LI20" s="225"/>
      <c r="LJ20" s="225"/>
      <c r="LK20" s="225"/>
      <c r="LL20" s="225"/>
      <c r="LM20" s="225"/>
      <c r="LN20" s="225"/>
      <c r="LO20" s="225"/>
      <c r="LP20" s="225"/>
      <c r="LQ20" s="225"/>
      <c r="LR20" s="225"/>
      <c r="LS20" s="225"/>
      <c r="LT20" s="225"/>
      <c r="LU20" s="225"/>
      <c r="LV20" s="225"/>
      <c r="LW20" s="225"/>
      <c r="LX20" s="225"/>
      <c r="LY20" s="225"/>
      <c r="LZ20" s="225"/>
      <c r="MA20" s="225"/>
      <c r="MB20" s="225"/>
      <c r="MC20" s="225"/>
      <c r="MD20" s="225"/>
      <c r="ME20" s="225"/>
      <c r="MF20" s="225"/>
      <c r="MG20" s="225"/>
      <c r="MH20" s="225"/>
      <c r="MI20" s="225"/>
      <c r="MJ20" s="225"/>
      <c r="MK20" s="225"/>
      <c r="ML20" s="225"/>
      <c r="MM20" s="225"/>
      <c r="MN20" s="225"/>
      <c r="MO20" s="225"/>
      <c r="MP20" s="225"/>
      <c r="MQ20" s="225"/>
      <c r="MR20" s="225"/>
      <c r="MS20" s="225"/>
      <c r="MT20" s="225"/>
      <c r="MU20" s="225"/>
      <c r="MV20" s="225"/>
      <c r="MW20" s="225"/>
      <c r="MX20" s="225"/>
      <c r="MY20" s="225"/>
      <c r="MZ20" s="225"/>
      <c r="NA20" s="225"/>
      <c r="NB20" s="225"/>
      <c r="NC20" s="225"/>
      <c r="ND20" s="225"/>
      <c r="NE20" s="225"/>
      <c r="NF20" s="225"/>
      <c r="NG20" s="225"/>
      <c r="NH20" s="225"/>
      <c r="NI20" s="225"/>
      <c r="NJ20" s="225"/>
      <c r="NK20" s="225"/>
      <c r="NL20" s="225"/>
      <c r="NM20" s="225"/>
      <c r="NN20" s="225"/>
      <c r="NO20" s="225"/>
      <c r="NP20" s="225"/>
      <c r="NQ20" s="225"/>
      <c r="NR20" s="225"/>
      <c r="NS20" s="225"/>
      <c r="NT20" s="225"/>
      <c r="NU20" s="225"/>
      <c r="NV20" s="225"/>
      <c r="NW20" s="225"/>
      <c r="NX20" s="225"/>
      <c r="NY20" s="225"/>
      <c r="NZ20" s="225"/>
      <c r="OA20" s="225"/>
      <c r="OB20" s="225"/>
      <c r="OC20" s="225"/>
      <c r="OD20" s="225"/>
      <c r="OE20" s="225"/>
      <c r="OF20" s="225"/>
      <c r="OG20" s="225"/>
      <c r="OH20" s="225"/>
      <c r="OI20" s="225"/>
      <c r="OJ20" s="225"/>
      <c r="OK20" s="225"/>
      <c r="OL20" s="225"/>
      <c r="OM20" s="225"/>
      <c r="ON20" s="225"/>
      <c r="OO20" s="225"/>
      <c r="OP20" s="225"/>
      <c r="OQ20" s="225"/>
      <c r="OR20" s="225"/>
      <c r="OS20" s="225"/>
      <c r="OT20" s="225"/>
      <c r="OU20" s="225"/>
      <c r="OV20" s="225"/>
      <c r="OW20" s="225"/>
      <c r="OX20" s="225"/>
      <c r="OY20" s="225"/>
      <c r="OZ20" s="225"/>
      <c r="PA20" s="225"/>
      <c r="PB20" s="225"/>
      <c r="PC20" s="225"/>
      <c r="PD20" s="225"/>
      <c r="PE20" s="225"/>
      <c r="PF20" s="225"/>
      <c r="PG20" s="225"/>
      <c r="PH20" s="225"/>
      <c r="PI20" s="225"/>
      <c r="PJ20" s="225"/>
      <c r="PK20" s="225"/>
      <c r="PL20" s="225"/>
      <c r="PM20" s="225"/>
      <c r="PN20" s="225"/>
      <c r="PO20" s="225"/>
      <c r="PP20" s="225"/>
      <c r="PQ20" s="225"/>
      <c r="PR20" s="225"/>
      <c r="PS20" s="225"/>
      <c r="PT20" s="225"/>
      <c r="PU20" s="225"/>
      <c r="PV20" s="225"/>
      <c r="PW20" s="225"/>
      <c r="PX20" s="225"/>
      <c r="PY20" s="225"/>
      <c r="PZ20" s="225"/>
      <c r="QA20" s="225"/>
      <c r="QB20" s="225"/>
      <c r="QC20" s="225"/>
      <c r="QD20" s="225"/>
      <c r="QE20" s="225"/>
      <c r="QF20" s="225"/>
      <c r="QG20" s="225"/>
      <c r="QH20" s="225"/>
      <c r="QI20" s="225"/>
      <c r="QJ20" s="225"/>
      <c r="QK20" s="225"/>
      <c r="QL20" s="225"/>
      <c r="QM20" s="225"/>
      <c r="QN20" s="225"/>
      <c r="QO20" s="225"/>
      <c r="QP20" s="225"/>
      <c r="QQ20" s="225"/>
      <c r="QR20" s="225"/>
      <c r="QS20" s="225"/>
      <c r="QT20" s="225"/>
    </row>
    <row r="21" spans="2:462" s="76" customFormat="1" ht="18" customHeight="1">
      <c r="B21" s="63" t="str">
        <f>IF(Mitarbeiter!B13="","",Mitarbeiter!B13)</f>
        <v/>
      </c>
      <c r="C21" s="63" t="str">
        <f>IF(Mitarbeiter!C13="","",Mitarbeiter!C13)</f>
        <v/>
      </c>
      <c r="D21" s="63" t="str">
        <f>IF(Mitarbeiter!E13="","",Mitarbeiter!E13)</f>
        <v/>
      </c>
      <c r="E21" s="65">
        <f>IF(Mitarbeiter!W13="","",Mitarbeiter!W13)</f>
        <v>0</v>
      </c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27"/>
      <c r="IF21" s="27"/>
      <c r="IG21" s="27"/>
      <c r="IH21" s="27"/>
      <c r="II21" s="27"/>
      <c r="IJ21" s="27"/>
      <c r="IK21" s="27"/>
      <c r="IL21" s="27"/>
      <c r="IM21" s="27"/>
      <c r="IN21" s="27"/>
      <c r="IO21" s="27"/>
      <c r="IP21" s="27"/>
      <c r="IQ21" s="27"/>
      <c r="IR21" s="27"/>
      <c r="IS21" s="27"/>
      <c r="IT21" s="27"/>
      <c r="IU21" s="27"/>
      <c r="IV21" s="27"/>
      <c r="IW21" s="27"/>
      <c r="IX21" s="27"/>
      <c r="IY21" s="27"/>
      <c r="IZ21" s="27"/>
      <c r="JA21" s="27"/>
      <c r="JB21" s="27"/>
      <c r="JC21" s="27"/>
      <c r="JD21" s="27"/>
      <c r="JE21" s="27"/>
      <c r="JF21" s="27"/>
      <c r="JG21" s="27"/>
      <c r="JH21" s="27"/>
      <c r="JI21" s="27"/>
      <c r="JJ21" s="27"/>
      <c r="JK21" s="27"/>
      <c r="JL21" s="27"/>
      <c r="JM21" s="27"/>
      <c r="JN21" s="27"/>
      <c r="JO21" s="27"/>
      <c r="JP21" s="27"/>
      <c r="JQ21" s="27"/>
      <c r="JR21" s="27"/>
      <c r="JS21" s="27"/>
      <c r="JT21" s="27"/>
      <c r="JU21" s="27"/>
      <c r="JV21" s="27"/>
      <c r="JW21" s="27"/>
      <c r="JX21" s="27"/>
      <c r="JY21" s="27"/>
      <c r="JZ21" s="27"/>
      <c r="KA21" s="27"/>
      <c r="KB21" s="27"/>
      <c r="KC21" s="27"/>
      <c r="KD21" s="27"/>
      <c r="KE21" s="27"/>
      <c r="KF21" s="27"/>
      <c r="KG21" s="27"/>
      <c r="KH21" s="27"/>
      <c r="KI21" s="27"/>
      <c r="KJ21" s="27"/>
      <c r="KK21" s="27"/>
      <c r="KL21" s="27"/>
      <c r="KM21" s="27"/>
      <c r="KN21" s="27"/>
      <c r="KO21" s="27"/>
      <c r="KP21" s="27"/>
      <c r="KQ21" s="27"/>
      <c r="KR21" s="27"/>
      <c r="KS21" s="27"/>
      <c r="KT21" s="27"/>
      <c r="KU21" s="27"/>
      <c r="KV21" s="27"/>
      <c r="KW21" s="27"/>
      <c r="KX21" s="27"/>
      <c r="KY21" s="27"/>
      <c r="KZ21" s="27"/>
      <c r="LA21" s="27"/>
      <c r="LB21" s="27"/>
      <c r="LC21" s="27"/>
      <c r="LD21" s="27"/>
      <c r="LE21" s="27"/>
      <c r="LF21" s="27"/>
      <c r="LG21" s="27"/>
      <c r="LH21" s="27"/>
      <c r="LI21" s="27"/>
      <c r="LJ21" s="27"/>
      <c r="LK21" s="27"/>
      <c r="LL21" s="27"/>
      <c r="LM21" s="27"/>
      <c r="LN21" s="27"/>
      <c r="LO21" s="27"/>
      <c r="LP21" s="27"/>
      <c r="LQ21" s="27"/>
      <c r="LR21" s="27"/>
      <c r="LS21" s="27"/>
      <c r="LT21" s="27"/>
      <c r="LU21" s="27"/>
      <c r="LV21" s="27"/>
      <c r="LW21" s="27"/>
      <c r="LX21" s="27"/>
      <c r="LY21" s="27"/>
      <c r="LZ21" s="27"/>
      <c r="MA21" s="27"/>
      <c r="MB21" s="27"/>
      <c r="MC21" s="27"/>
      <c r="MD21" s="27"/>
      <c r="ME21" s="27"/>
      <c r="MF21" s="27"/>
      <c r="MG21" s="27"/>
      <c r="MH21" s="27"/>
      <c r="MI21" s="27"/>
      <c r="MJ21" s="27"/>
      <c r="MK21" s="27"/>
      <c r="ML21" s="27"/>
      <c r="MM21" s="27"/>
      <c r="MN21" s="27"/>
      <c r="MO21" s="27"/>
      <c r="MP21" s="27"/>
      <c r="MQ21" s="27"/>
      <c r="MR21" s="27"/>
      <c r="MS21" s="27"/>
      <c r="MT21" s="27"/>
      <c r="MU21" s="27"/>
      <c r="MV21" s="27"/>
      <c r="MW21" s="27"/>
      <c r="MX21" s="27"/>
      <c r="MY21" s="27"/>
      <c r="MZ21" s="27"/>
      <c r="NA21" s="27"/>
      <c r="NB21" s="27"/>
      <c r="NC21" s="27"/>
      <c r="ND21" s="27"/>
      <c r="NE21" s="27"/>
      <c r="NF21" s="27"/>
      <c r="NG21" s="27"/>
      <c r="NH21" s="27"/>
      <c r="NI21" s="27"/>
      <c r="NJ21" s="27"/>
      <c r="NK21" s="27"/>
      <c r="NL21" s="27"/>
      <c r="NM21" s="27"/>
      <c r="NN21" s="27"/>
      <c r="NO21" s="27"/>
      <c r="NP21" s="27"/>
      <c r="NQ21" s="27"/>
      <c r="NR21" s="27"/>
      <c r="NS21" s="27"/>
      <c r="NT21" s="27"/>
      <c r="NU21" s="27"/>
      <c r="NV21" s="27"/>
      <c r="NW21" s="27"/>
      <c r="NX21" s="27"/>
      <c r="NY21" s="27"/>
      <c r="NZ21" s="27"/>
      <c r="OA21" s="27"/>
      <c r="OB21" s="27"/>
      <c r="OC21" s="27"/>
      <c r="OD21" s="27"/>
      <c r="OE21" s="27"/>
      <c r="OF21" s="27"/>
      <c r="OG21" s="27"/>
      <c r="OH21" s="27"/>
      <c r="OI21" s="27"/>
      <c r="OJ21" s="27"/>
      <c r="OK21" s="27"/>
      <c r="OL21" s="27"/>
      <c r="OM21" s="27"/>
      <c r="ON21" s="27"/>
      <c r="OO21" s="27"/>
      <c r="OP21" s="27"/>
      <c r="OQ21" s="27"/>
      <c r="OR21" s="27"/>
      <c r="OS21" s="27"/>
      <c r="OT21" s="27"/>
      <c r="OU21" s="27"/>
      <c r="OV21" s="27"/>
      <c r="OW21" s="27"/>
      <c r="OX21" s="27"/>
      <c r="OY21" s="27"/>
      <c r="OZ21" s="27"/>
      <c r="PA21" s="27"/>
      <c r="PB21" s="27"/>
      <c r="PC21" s="27"/>
      <c r="PD21" s="27"/>
      <c r="PE21" s="27"/>
      <c r="PF21" s="27"/>
      <c r="PG21" s="27"/>
      <c r="PH21" s="27"/>
      <c r="PI21" s="27"/>
      <c r="PJ21" s="27"/>
      <c r="PK21" s="27"/>
      <c r="PL21" s="27"/>
      <c r="PM21" s="27"/>
      <c r="PN21" s="27"/>
      <c r="PO21" s="27"/>
      <c r="PP21" s="27"/>
      <c r="PQ21" s="27"/>
      <c r="PR21" s="27"/>
      <c r="PS21" s="27"/>
      <c r="PT21" s="27"/>
      <c r="PU21" s="27"/>
      <c r="PV21" s="27"/>
      <c r="PW21" s="27"/>
      <c r="PX21" s="27"/>
      <c r="PY21" s="27"/>
      <c r="PZ21" s="27"/>
      <c r="QA21" s="27"/>
      <c r="QB21" s="27"/>
      <c r="QC21" s="27"/>
      <c r="QD21" s="27"/>
      <c r="QE21" s="27"/>
      <c r="QF21" s="27"/>
      <c r="QG21" s="27"/>
      <c r="QH21" s="27"/>
      <c r="QI21" s="27"/>
      <c r="QJ21" s="27"/>
      <c r="QK21" s="27"/>
      <c r="QL21" s="27"/>
      <c r="QM21" s="27"/>
      <c r="QN21" s="27"/>
      <c r="QO21" s="27"/>
      <c r="QP21" s="27"/>
      <c r="QQ21" s="27"/>
      <c r="QR21" s="27"/>
      <c r="QS21" s="27"/>
      <c r="QT21" s="27"/>
    </row>
    <row r="22" spans="2:462" s="76" customFormat="1" ht="18" customHeight="1">
      <c r="B22" s="223" t="str">
        <f>IF(Mitarbeiter!B14="","",Mitarbeiter!B14)</f>
        <v/>
      </c>
      <c r="C22" s="223" t="str">
        <f>IF(Mitarbeiter!C14="","",Mitarbeiter!C14)</f>
        <v/>
      </c>
      <c r="D22" s="223" t="str">
        <f>IF(Mitarbeiter!E14="","",Mitarbeiter!E14)</f>
        <v/>
      </c>
      <c r="E22" s="224">
        <f>IF(Mitarbeiter!W14="","",Mitarbeiter!W14)</f>
        <v>0</v>
      </c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5"/>
      <c r="U22" s="225"/>
      <c r="V22" s="225"/>
      <c r="W22" s="225"/>
      <c r="X22" s="225"/>
      <c r="Y22" s="225"/>
      <c r="Z22" s="225"/>
      <c r="AA22" s="225"/>
      <c r="AB22" s="225"/>
      <c r="AC22" s="225"/>
      <c r="AD22" s="225"/>
      <c r="AE22" s="225"/>
      <c r="AF22" s="225"/>
      <c r="AG22" s="225"/>
      <c r="AH22" s="225"/>
      <c r="AI22" s="225"/>
      <c r="AJ22" s="225"/>
      <c r="AK22" s="225"/>
      <c r="AL22" s="225"/>
      <c r="AM22" s="225"/>
      <c r="AN22" s="225"/>
      <c r="AO22" s="225"/>
      <c r="AP22" s="225"/>
      <c r="AQ22" s="225"/>
      <c r="AR22" s="225"/>
      <c r="AS22" s="225"/>
      <c r="AT22" s="225"/>
      <c r="AU22" s="225"/>
      <c r="AV22" s="225"/>
      <c r="AW22" s="225"/>
      <c r="AX22" s="225"/>
      <c r="AY22" s="225"/>
      <c r="AZ22" s="225"/>
      <c r="BA22" s="225"/>
      <c r="BB22" s="225"/>
      <c r="BC22" s="225"/>
      <c r="BD22" s="225"/>
      <c r="BE22" s="225"/>
      <c r="BF22" s="225"/>
      <c r="BG22" s="225"/>
      <c r="BH22" s="225"/>
      <c r="BI22" s="225"/>
      <c r="BJ22" s="225"/>
      <c r="BK22" s="225"/>
      <c r="BL22" s="225"/>
      <c r="BM22" s="225"/>
      <c r="BN22" s="225"/>
      <c r="BO22" s="225"/>
      <c r="BP22" s="225"/>
      <c r="BQ22" s="225"/>
      <c r="BR22" s="225"/>
      <c r="BS22" s="225"/>
      <c r="BT22" s="225"/>
      <c r="BU22" s="225"/>
      <c r="BV22" s="225"/>
      <c r="BW22" s="225"/>
      <c r="BX22" s="225"/>
      <c r="BY22" s="225"/>
      <c r="BZ22" s="225"/>
      <c r="CA22" s="225"/>
      <c r="CB22" s="225"/>
      <c r="CC22" s="225"/>
      <c r="CD22" s="225"/>
      <c r="CE22" s="225"/>
      <c r="CF22" s="225"/>
      <c r="CG22" s="225"/>
      <c r="CH22" s="225"/>
      <c r="CI22" s="225"/>
      <c r="CJ22" s="225"/>
      <c r="CK22" s="225"/>
      <c r="CL22" s="225"/>
      <c r="CM22" s="225"/>
      <c r="CN22" s="225"/>
      <c r="CO22" s="225"/>
      <c r="CP22" s="225"/>
      <c r="CQ22" s="225"/>
      <c r="CR22" s="225"/>
      <c r="CS22" s="225"/>
      <c r="CT22" s="225"/>
      <c r="CU22" s="225"/>
      <c r="CV22" s="225"/>
      <c r="CW22" s="225"/>
      <c r="CX22" s="225"/>
      <c r="CY22" s="225"/>
      <c r="CZ22" s="225"/>
      <c r="DA22" s="225"/>
      <c r="DB22" s="225"/>
      <c r="DC22" s="225"/>
      <c r="DD22" s="225"/>
      <c r="DE22" s="225"/>
      <c r="DF22" s="225"/>
      <c r="DG22" s="225"/>
      <c r="DH22" s="225"/>
      <c r="DI22" s="225"/>
      <c r="DJ22" s="225"/>
      <c r="DK22" s="225"/>
      <c r="DL22" s="225"/>
      <c r="DM22" s="225"/>
      <c r="DN22" s="225"/>
      <c r="DO22" s="225"/>
      <c r="DP22" s="225"/>
      <c r="DQ22" s="225"/>
      <c r="DR22" s="225"/>
      <c r="DS22" s="225"/>
      <c r="DT22" s="225"/>
      <c r="DU22" s="225"/>
      <c r="DV22" s="225"/>
      <c r="DW22" s="225"/>
      <c r="DX22" s="225"/>
      <c r="DY22" s="225"/>
      <c r="DZ22" s="225"/>
      <c r="EA22" s="225"/>
      <c r="EB22" s="225"/>
      <c r="EC22" s="225"/>
      <c r="ED22" s="225"/>
      <c r="EE22" s="225"/>
      <c r="EF22" s="225"/>
      <c r="EG22" s="225"/>
      <c r="EH22" s="225"/>
      <c r="EI22" s="225"/>
      <c r="EJ22" s="225"/>
      <c r="EK22" s="225"/>
      <c r="EL22" s="225"/>
      <c r="EM22" s="225"/>
      <c r="EN22" s="225"/>
      <c r="EO22" s="225"/>
      <c r="EP22" s="225"/>
      <c r="EQ22" s="225"/>
      <c r="ER22" s="225"/>
      <c r="ES22" s="225"/>
      <c r="ET22" s="225"/>
      <c r="EU22" s="225"/>
      <c r="EV22" s="225"/>
      <c r="EW22" s="225"/>
      <c r="EX22" s="225"/>
      <c r="EY22" s="225"/>
      <c r="EZ22" s="225"/>
      <c r="FA22" s="225"/>
      <c r="FB22" s="225"/>
      <c r="FC22" s="225"/>
      <c r="FD22" s="225"/>
      <c r="FE22" s="225"/>
      <c r="FF22" s="225"/>
      <c r="FG22" s="225"/>
      <c r="FH22" s="225"/>
      <c r="FI22" s="225"/>
      <c r="FJ22" s="225"/>
      <c r="FK22" s="225"/>
      <c r="FL22" s="225"/>
      <c r="FM22" s="225"/>
      <c r="FN22" s="225"/>
      <c r="FO22" s="225"/>
      <c r="FP22" s="225"/>
      <c r="FQ22" s="225"/>
      <c r="FR22" s="225"/>
      <c r="FS22" s="225"/>
      <c r="FT22" s="225"/>
      <c r="FU22" s="225"/>
      <c r="FV22" s="225"/>
      <c r="FW22" s="225"/>
      <c r="FX22" s="225"/>
      <c r="FY22" s="225"/>
      <c r="FZ22" s="225"/>
      <c r="GA22" s="225"/>
      <c r="GB22" s="225"/>
      <c r="GC22" s="225"/>
      <c r="GD22" s="225"/>
      <c r="GE22" s="225"/>
      <c r="GF22" s="225"/>
      <c r="GG22" s="225"/>
      <c r="GH22" s="225"/>
      <c r="GI22" s="225"/>
      <c r="GJ22" s="225"/>
      <c r="GK22" s="225"/>
      <c r="GL22" s="225"/>
      <c r="GM22" s="225"/>
      <c r="GN22" s="225"/>
      <c r="GO22" s="225"/>
      <c r="GP22" s="225"/>
      <c r="GQ22" s="225"/>
      <c r="GR22" s="225"/>
      <c r="GS22" s="225"/>
      <c r="GT22" s="225"/>
      <c r="GU22" s="225"/>
      <c r="GV22" s="225"/>
      <c r="GW22" s="225"/>
      <c r="GX22" s="225"/>
      <c r="GY22" s="225"/>
      <c r="GZ22" s="225"/>
      <c r="HA22" s="225"/>
      <c r="HB22" s="225"/>
      <c r="HC22" s="225"/>
      <c r="HD22" s="225"/>
      <c r="HE22" s="225"/>
      <c r="HF22" s="225"/>
      <c r="HG22" s="225"/>
      <c r="HH22" s="225"/>
      <c r="HI22" s="225"/>
      <c r="HJ22" s="225"/>
      <c r="HK22" s="225"/>
      <c r="HL22" s="225"/>
      <c r="HM22" s="225"/>
      <c r="HN22" s="225"/>
      <c r="HO22" s="225"/>
      <c r="HP22" s="225"/>
      <c r="HQ22" s="225"/>
      <c r="HR22" s="225"/>
      <c r="HS22" s="225"/>
      <c r="HT22" s="225"/>
      <c r="HU22" s="225"/>
      <c r="HV22" s="225"/>
      <c r="HW22" s="225"/>
      <c r="HX22" s="225"/>
      <c r="HY22" s="225"/>
      <c r="HZ22" s="225"/>
      <c r="IA22" s="225"/>
      <c r="IB22" s="225"/>
      <c r="IC22" s="225"/>
      <c r="ID22" s="225"/>
      <c r="IE22" s="225"/>
      <c r="IF22" s="225"/>
      <c r="IG22" s="225"/>
      <c r="IH22" s="225"/>
      <c r="II22" s="225"/>
      <c r="IJ22" s="225"/>
      <c r="IK22" s="225"/>
      <c r="IL22" s="225"/>
      <c r="IM22" s="225"/>
      <c r="IN22" s="225"/>
      <c r="IO22" s="225"/>
      <c r="IP22" s="225"/>
      <c r="IQ22" s="225"/>
      <c r="IR22" s="225"/>
      <c r="IS22" s="225"/>
      <c r="IT22" s="225"/>
      <c r="IU22" s="225"/>
      <c r="IV22" s="225"/>
      <c r="IW22" s="225"/>
      <c r="IX22" s="225"/>
      <c r="IY22" s="225"/>
      <c r="IZ22" s="225"/>
      <c r="JA22" s="225"/>
      <c r="JB22" s="225"/>
      <c r="JC22" s="225"/>
      <c r="JD22" s="225"/>
      <c r="JE22" s="225"/>
      <c r="JF22" s="225"/>
      <c r="JG22" s="225"/>
      <c r="JH22" s="225"/>
      <c r="JI22" s="225"/>
      <c r="JJ22" s="225"/>
      <c r="JK22" s="225"/>
      <c r="JL22" s="225"/>
      <c r="JM22" s="225"/>
      <c r="JN22" s="225"/>
      <c r="JO22" s="225"/>
      <c r="JP22" s="225"/>
      <c r="JQ22" s="225"/>
      <c r="JR22" s="225"/>
      <c r="JS22" s="225"/>
      <c r="JT22" s="225"/>
      <c r="JU22" s="225"/>
      <c r="JV22" s="225"/>
      <c r="JW22" s="225"/>
      <c r="JX22" s="225"/>
      <c r="JY22" s="225"/>
      <c r="JZ22" s="225"/>
      <c r="KA22" s="225"/>
      <c r="KB22" s="225"/>
      <c r="KC22" s="225"/>
      <c r="KD22" s="225"/>
      <c r="KE22" s="225"/>
      <c r="KF22" s="225"/>
      <c r="KG22" s="225"/>
      <c r="KH22" s="225"/>
      <c r="KI22" s="225"/>
      <c r="KJ22" s="225"/>
      <c r="KK22" s="225"/>
      <c r="KL22" s="225"/>
      <c r="KM22" s="225"/>
      <c r="KN22" s="225"/>
      <c r="KO22" s="225"/>
      <c r="KP22" s="225"/>
      <c r="KQ22" s="225"/>
      <c r="KR22" s="225"/>
      <c r="KS22" s="225"/>
      <c r="KT22" s="225"/>
      <c r="KU22" s="225"/>
      <c r="KV22" s="225"/>
      <c r="KW22" s="225"/>
      <c r="KX22" s="225"/>
      <c r="KY22" s="225"/>
      <c r="KZ22" s="225"/>
      <c r="LA22" s="225"/>
      <c r="LB22" s="225"/>
      <c r="LC22" s="225"/>
      <c r="LD22" s="225"/>
      <c r="LE22" s="225"/>
      <c r="LF22" s="225"/>
      <c r="LG22" s="225"/>
      <c r="LH22" s="225"/>
      <c r="LI22" s="225"/>
      <c r="LJ22" s="225"/>
      <c r="LK22" s="225"/>
      <c r="LL22" s="225"/>
      <c r="LM22" s="225"/>
      <c r="LN22" s="225"/>
      <c r="LO22" s="225"/>
      <c r="LP22" s="225"/>
      <c r="LQ22" s="225"/>
      <c r="LR22" s="225"/>
      <c r="LS22" s="225"/>
      <c r="LT22" s="225"/>
      <c r="LU22" s="225"/>
      <c r="LV22" s="225"/>
      <c r="LW22" s="225"/>
      <c r="LX22" s="225"/>
      <c r="LY22" s="225"/>
      <c r="LZ22" s="225"/>
      <c r="MA22" s="225"/>
      <c r="MB22" s="225"/>
      <c r="MC22" s="225"/>
      <c r="MD22" s="225"/>
      <c r="ME22" s="225"/>
      <c r="MF22" s="225"/>
      <c r="MG22" s="225"/>
      <c r="MH22" s="225"/>
      <c r="MI22" s="225"/>
      <c r="MJ22" s="225"/>
      <c r="MK22" s="225"/>
      <c r="ML22" s="225"/>
      <c r="MM22" s="225"/>
      <c r="MN22" s="225"/>
      <c r="MO22" s="225"/>
      <c r="MP22" s="225"/>
      <c r="MQ22" s="225"/>
      <c r="MR22" s="225"/>
      <c r="MS22" s="225"/>
      <c r="MT22" s="225"/>
      <c r="MU22" s="225"/>
      <c r="MV22" s="225"/>
      <c r="MW22" s="225"/>
      <c r="MX22" s="225"/>
      <c r="MY22" s="225"/>
      <c r="MZ22" s="225"/>
      <c r="NA22" s="225"/>
      <c r="NB22" s="225"/>
      <c r="NC22" s="225"/>
      <c r="ND22" s="225"/>
      <c r="NE22" s="225"/>
      <c r="NF22" s="225"/>
      <c r="NG22" s="225"/>
      <c r="NH22" s="225"/>
      <c r="NI22" s="225"/>
      <c r="NJ22" s="225"/>
      <c r="NK22" s="225"/>
      <c r="NL22" s="225"/>
      <c r="NM22" s="225"/>
      <c r="NN22" s="225"/>
      <c r="NO22" s="225"/>
      <c r="NP22" s="225"/>
      <c r="NQ22" s="225"/>
      <c r="NR22" s="225"/>
      <c r="NS22" s="225"/>
      <c r="NT22" s="225"/>
      <c r="NU22" s="225"/>
      <c r="NV22" s="225"/>
      <c r="NW22" s="225"/>
      <c r="NX22" s="225"/>
      <c r="NY22" s="225"/>
      <c r="NZ22" s="225"/>
      <c r="OA22" s="225"/>
      <c r="OB22" s="225"/>
      <c r="OC22" s="225"/>
      <c r="OD22" s="225"/>
      <c r="OE22" s="225"/>
      <c r="OF22" s="225"/>
      <c r="OG22" s="225"/>
      <c r="OH22" s="225"/>
      <c r="OI22" s="225"/>
      <c r="OJ22" s="225"/>
      <c r="OK22" s="225"/>
      <c r="OL22" s="225"/>
      <c r="OM22" s="225"/>
      <c r="ON22" s="225"/>
      <c r="OO22" s="225"/>
      <c r="OP22" s="225"/>
      <c r="OQ22" s="225"/>
      <c r="OR22" s="225"/>
      <c r="OS22" s="225"/>
      <c r="OT22" s="225"/>
      <c r="OU22" s="225"/>
      <c r="OV22" s="225"/>
      <c r="OW22" s="225"/>
      <c r="OX22" s="225"/>
      <c r="OY22" s="225"/>
      <c r="OZ22" s="225"/>
      <c r="PA22" s="225"/>
      <c r="PB22" s="225"/>
      <c r="PC22" s="225"/>
      <c r="PD22" s="225"/>
      <c r="PE22" s="225"/>
      <c r="PF22" s="225"/>
      <c r="PG22" s="225"/>
      <c r="PH22" s="225"/>
      <c r="PI22" s="225"/>
      <c r="PJ22" s="225"/>
      <c r="PK22" s="225"/>
      <c r="PL22" s="225"/>
      <c r="PM22" s="225"/>
      <c r="PN22" s="225"/>
      <c r="PO22" s="225"/>
      <c r="PP22" s="225"/>
      <c r="PQ22" s="225"/>
      <c r="PR22" s="225"/>
      <c r="PS22" s="225"/>
      <c r="PT22" s="225"/>
      <c r="PU22" s="225"/>
      <c r="PV22" s="225"/>
      <c r="PW22" s="225"/>
      <c r="PX22" s="225"/>
      <c r="PY22" s="225"/>
      <c r="PZ22" s="225"/>
      <c r="QA22" s="225"/>
      <c r="QB22" s="225"/>
      <c r="QC22" s="225"/>
      <c r="QD22" s="225"/>
      <c r="QE22" s="225"/>
      <c r="QF22" s="225"/>
      <c r="QG22" s="225"/>
      <c r="QH22" s="225"/>
      <c r="QI22" s="225"/>
      <c r="QJ22" s="225"/>
      <c r="QK22" s="225"/>
      <c r="QL22" s="225"/>
      <c r="QM22" s="225"/>
      <c r="QN22" s="225"/>
      <c r="QO22" s="225"/>
      <c r="QP22" s="225"/>
      <c r="QQ22" s="225"/>
      <c r="QR22" s="225"/>
      <c r="QS22" s="225"/>
      <c r="QT22" s="225"/>
    </row>
    <row r="23" spans="2:462" s="76" customFormat="1" ht="18" customHeight="1">
      <c r="B23" s="63" t="str">
        <f>IF(Mitarbeiter!B15="","",Mitarbeiter!B15)</f>
        <v/>
      </c>
      <c r="C23" s="63" t="str">
        <f>IF(Mitarbeiter!C15="","",Mitarbeiter!C15)</f>
        <v/>
      </c>
      <c r="D23" s="63" t="str">
        <f>IF(Mitarbeiter!E15="","",Mitarbeiter!E15)</f>
        <v/>
      </c>
      <c r="E23" s="65">
        <f>IF(Mitarbeiter!W15="","",Mitarbeiter!W15)</f>
        <v>0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27"/>
      <c r="IF23" s="27"/>
      <c r="IG23" s="27"/>
      <c r="IH23" s="27"/>
      <c r="II23" s="27"/>
      <c r="IJ23" s="27"/>
      <c r="IK23" s="27"/>
      <c r="IL23" s="27"/>
      <c r="IM23" s="27"/>
      <c r="IN23" s="27"/>
      <c r="IO23" s="27"/>
      <c r="IP23" s="27"/>
      <c r="IQ23" s="27"/>
      <c r="IR23" s="27"/>
      <c r="IS23" s="27"/>
      <c r="IT23" s="27"/>
      <c r="IU23" s="27"/>
      <c r="IV23" s="27"/>
      <c r="IW23" s="27"/>
      <c r="IX23" s="27"/>
      <c r="IY23" s="27"/>
      <c r="IZ23" s="27"/>
      <c r="JA23" s="27"/>
      <c r="JB23" s="27"/>
      <c r="JC23" s="27"/>
      <c r="JD23" s="27"/>
      <c r="JE23" s="27"/>
      <c r="JF23" s="27"/>
      <c r="JG23" s="27"/>
      <c r="JH23" s="27"/>
      <c r="JI23" s="27"/>
      <c r="JJ23" s="27"/>
      <c r="JK23" s="27"/>
      <c r="JL23" s="27"/>
      <c r="JM23" s="27"/>
      <c r="JN23" s="27"/>
      <c r="JO23" s="27"/>
      <c r="JP23" s="27"/>
      <c r="JQ23" s="27"/>
      <c r="JR23" s="27"/>
      <c r="JS23" s="27"/>
      <c r="JT23" s="27"/>
      <c r="JU23" s="27"/>
      <c r="JV23" s="27"/>
      <c r="JW23" s="27"/>
      <c r="JX23" s="27"/>
      <c r="JY23" s="27"/>
      <c r="JZ23" s="27"/>
      <c r="KA23" s="27"/>
      <c r="KB23" s="27"/>
      <c r="KC23" s="27"/>
      <c r="KD23" s="27"/>
      <c r="KE23" s="27"/>
      <c r="KF23" s="27"/>
      <c r="KG23" s="27"/>
      <c r="KH23" s="27"/>
      <c r="KI23" s="27"/>
      <c r="KJ23" s="27"/>
      <c r="KK23" s="27"/>
      <c r="KL23" s="27"/>
      <c r="KM23" s="27"/>
      <c r="KN23" s="27"/>
      <c r="KO23" s="27"/>
      <c r="KP23" s="27"/>
      <c r="KQ23" s="27"/>
      <c r="KR23" s="27"/>
      <c r="KS23" s="27"/>
      <c r="KT23" s="27"/>
      <c r="KU23" s="27"/>
      <c r="KV23" s="27"/>
      <c r="KW23" s="27"/>
      <c r="KX23" s="27"/>
      <c r="KY23" s="27"/>
      <c r="KZ23" s="27"/>
      <c r="LA23" s="27"/>
      <c r="LB23" s="27"/>
      <c r="LC23" s="27"/>
      <c r="LD23" s="27"/>
      <c r="LE23" s="27"/>
      <c r="LF23" s="27"/>
      <c r="LG23" s="27"/>
      <c r="LH23" s="27"/>
      <c r="LI23" s="27"/>
      <c r="LJ23" s="27"/>
      <c r="LK23" s="27"/>
      <c r="LL23" s="27"/>
      <c r="LM23" s="27"/>
      <c r="LN23" s="27"/>
      <c r="LO23" s="27"/>
      <c r="LP23" s="27"/>
      <c r="LQ23" s="27"/>
      <c r="LR23" s="27"/>
      <c r="LS23" s="27"/>
      <c r="LT23" s="27"/>
      <c r="LU23" s="27"/>
      <c r="LV23" s="27"/>
      <c r="LW23" s="27"/>
      <c r="LX23" s="27"/>
      <c r="LY23" s="27"/>
      <c r="LZ23" s="27"/>
      <c r="MA23" s="27"/>
      <c r="MB23" s="27"/>
      <c r="MC23" s="27"/>
      <c r="MD23" s="27"/>
      <c r="ME23" s="27"/>
      <c r="MF23" s="27"/>
      <c r="MG23" s="27"/>
      <c r="MH23" s="27"/>
      <c r="MI23" s="27"/>
      <c r="MJ23" s="27"/>
      <c r="MK23" s="27"/>
      <c r="ML23" s="27"/>
      <c r="MM23" s="27"/>
      <c r="MN23" s="27"/>
      <c r="MO23" s="27"/>
      <c r="MP23" s="27"/>
      <c r="MQ23" s="27"/>
      <c r="MR23" s="27"/>
      <c r="MS23" s="27"/>
      <c r="MT23" s="27"/>
      <c r="MU23" s="27"/>
      <c r="MV23" s="27"/>
      <c r="MW23" s="27"/>
      <c r="MX23" s="27"/>
      <c r="MY23" s="27"/>
      <c r="MZ23" s="27"/>
      <c r="NA23" s="27"/>
      <c r="NB23" s="27"/>
      <c r="NC23" s="27"/>
      <c r="ND23" s="27"/>
      <c r="NE23" s="27"/>
      <c r="NF23" s="27"/>
      <c r="NG23" s="27"/>
      <c r="NH23" s="27"/>
      <c r="NI23" s="27"/>
      <c r="NJ23" s="27"/>
      <c r="NK23" s="27"/>
      <c r="NL23" s="27"/>
      <c r="NM23" s="27"/>
      <c r="NN23" s="27"/>
      <c r="NO23" s="27"/>
      <c r="NP23" s="27"/>
      <c r="NQ23" s="27"/>
      <c r="NR23" s="27"/>
      <c r="NS23" s="27"/>
      <c r="NT23" s="27"/>
      <c r="NU23" s="27"/>
      <c r="NV23" s="27"/>
      <c r="NW23" s="27"/>
      <c r="NX23" s="27"/>
      <c r="NY23" s="27"/>
      <c r="NZ23" s="27"/>
      <c r="OA23" s="27"/>
      <c r="OB23" s="27"/>
      <c r="OC23" s="27"/>
      <c r="OD23" s="27"/>
      <c r="OE23" s="27"/>
      <c r="OF23" s="27"/>
      <c r="OG23" s="27"/>
      <c r="OH23" s="27"/>
      <c r="OI23" s="27"/>
      <c r="OJ23" s="27"/>
      <c r="OK23" s="27"/>
      <c r="OL23" s="27"/>
      <c r="OM23" s="27"/>
      <c r="ON23" s="27"/>
      <c r="OO23" s="27"/>
      <c r="OP23" s="27"/>
      <c r="OQ23" s="27"/>
      <c r="OR23" s="27"/>
      <c r="OS23" s="27"/>
      <c r="OT23" s="27"/>
      <c r="OU23" s="27"/>
      <c r="OV23" s="27"/>
      <c r="OW23" s="27"/>
      <c r="OX23" s="27"/>
      <c r="OY23" s="27"/>
      <c r="OZ23" s="27"/>
      <c r="PA23" s="27"/>
      <c r="PB23" s="27"/>
      <c r="PC23" s="27"/>
      <c r="PD23" s="27"/>
      <c r="PE23" s="27"/>
      <c r="PF23" s="27"/>
      <c r="PG23" s="27"/>
      <c r="PH23" s="27"/>
      <c r="PI23" s="27"/>
      <c r="PJ23" s="27"/>
      <c r="PK23" s="27"/>
      <c r="PL23" s="27"/>
      <c r="PM23" s="27"/>
      <c r="PN23" s="27"/>
      <c r="PO23" s="27"/>
      <c r="PP23" s="27"/>
      <c r="PQ23" s="27"/>
      <c r="PR23" s="27"/>
      <c r="PS23" s="27"/>
      <c r="PT23" s="27"/>
      <c r="PU23" s="27"/>
      <c r="PV23" s="27"/>
      <c r="PW23" s="27"/>
      <c r="PX23" s="27"/>
      <c r="PY23" s="27"/>
      <c r="PZ23" s="27"/>
      <c r="QA23" s="27"/>
      <c r="QB23" s="27"/>
      <c r="QC23" s="27"/>
      <c r="QD23" s="27"/>
      <c r="QE23" s="27"/>
      <c r="QF23" s="27"/>
      <c r="QG23" s="27"/>
      <c r="QH23" s="27"/>
      <c r="QI23" s="27"/>
      <c r="QJ23" s="27"/>
      <c r="QK23" s="27"/>
      <c r="QL23" s="27"/>
      <c r="QM23" s="27"/>
      <c r="QN23" s="27"/>
      <c r="QO23" s="27"/>
      <c r="QP23" s="27"/>
      <c r="QQ23" s="27"/>
      <c r="QR23" s="27"/>
      <c r="QS23" s="27"/>
      <c r="QT23" s="27"/>
    </row>
    <row r="24" spans="2:462" s="76" customFormat="1" ht="18" customHeight="1">
      <c r="B24" s="223" t="str">
        <f>IF(Mitarbeiter!B16="","",Mitarbeiter!B16)</f>
        <v/>
      </c>
      <c r="C24" s="223" t="str">
        <f>IF(Mitarbeiter!C16="","",Mitarbeiter!C16)</f>
        <v/>
      </c>
      <c r="D24" s="223" t="str">
        <f>IF(Mitarbeiter!E16="","",Mitarbeiter!E16)</f>
        <v/>
      </c>
      <c r="E24" s="224">
        <f>IF(Mitarbeiter!W16="","",Mitarbeiter!W16)</f>
        <v>0</v>
      </c>
      <c r="F24" s="225"/>
      <c r="G24" s="225"/>
      <c r="H24" s="225"/>
      <c r="I24" s="225"/>
      <c r="J24" s="225"/>
      <c r="K24" s="225"/>
      <c r="L24" s="225"/>
      <c r="M24" s="225"/>
      <c r="N24" s="225"/>
      <c r="O24" s="225"/>
      <c r="P24" s="225"/>
      <c r="Q24" s="225"/>
      <c r="R24" s="225"/>
      <c r="S24" s="225"/>
      <c r="T24" s="225"/>
      <c r="U24" s="225"/>
      <c r="V24" s="225"/>
      <c r="W24" s="225"/>
      <c r="X24" s="225"/>
      <c r="Y24" s="225"/>
      <c r="Z24" s="225"/>
      <c r="AA24" s="225"/>
      <c r="AB24" s="225"/>
      <c r="AC24" s="225"/>
      <c r="AD24" s="225"/>
      <c r="AE24" s="225"/>
      <c r="AF24" s="225"/>
      <c r="AG24" s="225"/>
      <c r="AH24" s="225"/>
      <c r="AI24" s="225"/>
      <c r="AJ24" s="225"/>
      <c r="AK24" s="225"/>
      <c r="AL24" s="225"/>
      <c r="AM24" s="225"/>
      <c r="AN24" s="225"/>
      <c r="AO24" s="225"/>
      <c r="AP24" s="225"/>
      <c r="AQ24" s="225"/>
      <c r="AR24" s="225"/>
      <c r="AS24" s="225"/>
      <c r="AT24" s="225"/>
      <c r="AU24" s="225"/>
      <c r="AV24" s="225"/>
      <c r="AW24" s="225"/>
      <c r="AX24" s="225"/>
      <c r="AY24" s="225"/>
      <c r="AZ24" s="225"/>
      <c r="BA24" s="225"/>
      <c r="BB24" s="225"/>
      <c r="BC24" s="225"/>
      <c r="BD24" s="225"/>
      <c r="BE24" s="225"/>
      <c r="BF24" s="225"/>
      <c r="BG24" s="225"/>
      <c r="BH24" s="225"/>
      <c r="BI24" s="225"/>
      <c r="BJ24" s="225"/>
      <c r="BK24" s="225"/>
      <c r="BL24" s="225"/>
      <c r="BM24" s="225"/>
      <c r="BN24" s="225"/>
      <c r="BO24" s="225"/>
      <c r="BP24" s="225"/>
      <c r="BQ24" s="225"/>
      <c r="BR24" s="225"/>
      <c r="BS24" s="225"/>
      <c r="BT24" s="225"/>
      <c r="BU24" s="225"/>
      <c r="BV24" s="225"/>
      <c r="BW24" s="225"/>
      <c r="BX24" s="225"/>
      <c r="BY24" s="225"/>
      <c r="BZ24" s="225"/>
      <c r="CA24" s="225"/>
      <c r="CB24" s="225"/>
      <c r="CC24" s="225"/>
      <c r="CD24" s="225"/>
      <c r="CE24" s="225"/>
      <c r="CF24" s="225"/>
      <c r="CG24" s="225"/>
      <c r="CH24" s="225"/>
      <c r="CI24" s="225"/>
      <c r="CJ24" s="225"/>
      <c r="CK24" s="225"/>
      <c r="CL24" s="225"/>
      <c r="CM24" s="225"/>
      <c r="CN24" s="225"/>
      <c r="CO24" s="225"/>
      <c r="CP24" s="225"/>
      <c r="CQ24" s="225"/>
      <c r="CR24" s="225"/>
      <c r="CS24" s="225"/>
      <c r="CT24" s="225"/>
      <c r="CU24" s="225"/>
      <c r="CV24" s="225"/>
      <c r="CW24" s="225"/>
      <c r="CX24" s="225"/>
      <c r="CY24" s="225"/>
      <c r="CZ24" s="225"/>
      <c r="DA24" s="225"/>
      <c r="DB24" s="225"/>
      <c r="DC24" s="225"/>
      <c r="DD24" s="225"/>
      <c r="DE24" s="225"/>
      <c r="DF24" s="225"/>
      <c r="DG24" s="225"/>
      <c r="DH24" s="225"/>
      <c r="DI24" s="225"/>
      <c r="DJ24" s="225"/>
      <c r="DK24" s="225"/>
      <c r="DL24" s="225"/>
      <c r="DM24" s="225"/>
      <c r="DN24" s="225"/>
      <c r="DO24" s="225"/>
      <c r="DP24" s="225"/>
      <c r="DQ24" s="225"/>
      <c r="DR24" s="225"/>
      <c r="DS24" s="225"/>
      <c r="DT24" s="225"/>
      <c r="DU24" s="225"/>
      <c r="DV24" s="225"/>
      <c r="DW24" s="225"/>
      <c r="DX24" s="225"/>
      <c r="DY24" s="225"/>
      <c r="DZ24" s="225"/>
      <c r="EA24" s="225"/>
      <c r="EB24" s="225"/>
      <c r="EC24" s="225"/>
      <c r="ED24" s="225"/>
      <c r="EE24" s="225"/>
      <c r="EF24" s="225"/>
      <c r="EG24" s="225"/>
      <c r="EH24" s="225"/>
      <c r="EI24" s="225"/>
      <c r="EJ24" s="225"/>
      <c r="EK24" s="225"/>
      <c r="EL24" s="225"/>
      <c r="EM24" s="225"/>
      <c r="EN24" s="225"/>
      <c r="EO24" s="225"/>
      <c r="EP24" s="225"/>
      <c r="EQ24" s="225"/>
      <c r="ER24" s="225"/>
      <c r="ES24" s="225"/>
      <c r="ET24" s="225"/>
      <c r="EU24" s="225"/>
      <c r="EV24" s="225"/>
      <c r="EW24" s="225"/>
      <c r="EX24" s="225"/>
      <c r="EY24" s="225"/>
      <c r="EZ24" s="225"/>
      <c r="FA24" s="225"/>
      <c r="FB24" s="225"/>
      <c r="FC24" s="225"/>
      <c r="FD24" s="225"/>
      <c r="FE24" s="225"/>
      <c r="FF24" s="225"/>
      <c r="FG24" s="225"/>
      <c r="FH24" s="225"/>
      <c r="FI24" s="225"/>
      <c r="FJ24" s="225"/>
      <c r="FK24" s="225"/>
      <c r="FL24" s="225"/>
      <c r="FM24" s="225"/>
      <c r="FN24" s="225"/>
      <c r="FO24" s="225"/>
      <c r="FP24" s="225"/>
      <c r="FQ24" s="225"/>
      <c r="FR24" s="225"/>
      <c r="FS24" s="225"/>
      <c r="FT24" s="225"/>
      <c r="FU24" s="225"/>
      <c r="FV24" s="225"/>
      <c r="FW24" s="225"/>
      <c r="FX24" s="225"/>
      <c r="FY24" s="225"/>
      <c r="FZ24" s="225"/>
      <c r="GA24" s="225"/>
      <c r="GB24" s="225"/>
      <c r="GC24" s="225"/>
      <c r="GD24" s="225"/>
      <c r="GE24" s="225"/>
      <c r="GF24" s="225"/>
      <c r="GG24" s="225"/>
      <c r="GH24" s="225"/>
      <c r="GI24" s="225"/>
      <c r="GJ24" s="225"/>
      <c r="GK24" s="225"/>
      <c r="GL24" s="225"/>
      <c r="GM24" s="225"/>
      <c r="GN24" s="225"/>
      <c r="GO24" s="225"/>
      <c r="GP24" s="225"/>
      <c r="GQ24" s="225"/>
      <c r="GR24" s="225"/>
      <c r="GS24" s="225"/>
      <c r="GT24" s="225"/>
      <c r="GU24" s="225"/>
      <c r="GV24" s="225"/>
      <c r="GW24" s="225"/>
      <c r="GX24" s="225"/>
      <c r="GY24" s="225"/>
      <c r="GZ24" s="225"/>
      <c r="HA24" s="225"/>
      <c r="HB24" s="225"/>
      <c r="HC24" s="225"/>
      <c r="HD24" s="225"/>
      <c r="HE24" s="225"/>
      <c r="HF24" s="225"/>
      <c r="HG24" s="225"/>
      <c r="HH24" s="225"/>
      <c r="HI24" s="225"/>
      <c r="HJ24" s="225"/>
      <c r="HK24" s="225"/>
      <c r="HL24" s="225"/>
      <c r="HM24" s="225"/>
      <c r="HN24" s="225"/>
      <c r="HO24" s="225"/>
      <c r="HP24" s="225"/>
      <c r="HQ24" s="225"/>
      <c r="HR24" s="225"/>
      <c r="HS24" s="225"/>
      <c r="HT24" s="225"/>
      <c r="HU24" s="225"/>
      <c r="HV24" s="225"/>
      <c r="HW24" s="225"/>
      <c r="HX24" s="225"/>
      <c r="HY24" s="225"/>
      <c r="HZ24" s="225"/>
      <c r="IA24" s="225"/>
      <c r="IB24" s="225"/>
      <c r="IC24" s="225"/>
      <c r="ID24" s="225"/>
      <c r="IE24" s="225"/>
      <c r="IF24" s="225"/>
      <c r="IG24" s="225"/>
      <c r="IH24" s="225"/>
      <c r="II24" s="225"/>
      <c r="IJ24" s="225"/>
      <c r="IK24" s="225"/>
      <c r="IL24" s="225"/>
      <c r="IM24" s="225"/>
      <c r="IN24" s="225"/>
      <c r="IO24" s="225"/>
      <c r="IP24" s="225"/>
      <c r="IQ24" s="225"/>
      <c r="IR24" s="225"/>
      <c r="IS24" s="225"/>
      <c r="IT24" s="225"/>
      <c r="IU24" s="225"/>
      <c r="IV24" s="225"/>
      <c r="IW24" s="225"/>
      <c r="IX24" s="225"/>
      <c r="IY24" s="225"/>
      <c r="IZ24" s="225"/>
      <c r="JA24" s="225"/>
      <c r="JB24" s="225"/>
      <c r="JC24" s="225"/>
      <c r="JD24" s="225"/>
      <c r="JE24" s="225"/>
      <c r="JF24" s="225"/>
      <c r="JG24" s="225"/>
      <c r="JH24" s="225"/>
      <c r="JI24" s="225"/>
      <c r="JJ24" s="225"/>
      <c r="JK24" s="225"/>
      <c r="JL24" s="225"/>
      <c r="JM24" s="225"/>
      <c r="JN24" s="225"/>
      <c r="JO24" s="225"/>
      <c r="JP24" s="225"/>
      <c r="JQ24" s="225"/>
      <c r="JR24" s="225"/>
      <c r="JS24" s="225"/>
      <c r="JT24" s="225"/>
      <c r="JU24" s="225"/>
      <c r="JV24" s="225"/>
      <c r="JW24" s="225"/>
      <c r="JX24" s="225"/>
      <c r="JY24" s="225"/>
      <c r="JZ24" s="225"/>
      <c r="KA24" s="225"/>
      <c r="KB24" s="225"/>
      <c r="KC24" s="225"/>
      <c r="KD24" s="225"/>
      <c r="KE24" s="225"/>
      <c r="KF24" s="225"/>
      <c r="KG24" s="225"/>
      <c r="KH24" s="225"/>
      <c r="KI24" s="225"/>
      <c r="KJ24" s="225"/>
      <c r="KK24" s="225"/>
      <c r="KL24" s="225"/>
      <c r="KM24" s="225"/>
      <c r="KN24" s="225"/>
      <c r="KO24" s="225"/>
      <c r="KP24" s="225"/>
      <c r="KQ24" s="225"/>
      <c r="KR24" s="225"/>
      <c r="KS24" s="225"/>
      <c r="KT24" s="225"/>
      <c r="KU24" s="225"/>
      <c r="KV24" s="225"/>
      <c r="KW24" s="225"/>
      <c r="KX24" s="225"/>
      <c r="KY24" s="225"/>
      <c r="KZ24" s="225"/>
      <c r="LA24" s="225"/>
      <c r="LB24" s="225"/>
      <c r="LC24" s="225"/>
      <c r="LD24" s="225"/>
      <c r="LE24" s="225"/>
      <c r="LF24" s="225"/>
      <c r="LG24" s="225"/>
      <c r="LH24" s="225"/>
      <c r="LI24" s="225"/>
      <c r="LJ24" s="225"/>
      <c r="LK24" s="225"/>
      <c r="LL24" s="225"/>
      <c r="LM24" s="225"/>
      <c r="LN24" s="225"/>
      <c r="LO24" s="225"/>
      <c r="LP24" s="225"/>
      <c r="LQ24" s="225"/>
      <c r="LR24" s="225"/>
      <c r="LS24" s="225"/>
      <c r="LT24" s="225"/>
      <c r="LU24" s="225"/>
      <c r="LV24" s="225"/>
      <c r="LW24" s="225"/>
      <c r="LX24" s="225"/>
      <c r="LY24" s="225"/>
      <c r="LZ24" s="225"/>
      <c r="MA24" s="225"/>
      <c r="MB24" s="225"/>
      <c r="MC24" s="225"/>
      <c r="MD24" s="225"/>
      <c r="ME24" s="225"/>
      <c r="MF24" s="225"/>
      <c r="MG24" s="225"/>
      <c r="MH24" s="225"/>
      <c r="MI24" s="225"/>
      <c r="MJ24" s="225"/>
      <c r="MK24" s="225"/>
      <c r="ML24" s="225"/>
      <c r="MM24" s="225"/>
      <c r="MN24" s="225"/>
      <c r="MO24" s="225"/>
      <c r="MP24" s="225"/>
      <c r="MQ24" s="225"/>
      <c r="MR24" s="225"/>
      <c r="MS24" s="225"/>
      <c r="MT24" s="225"/>
      <c r="MU24" s="225"/>
      <c r="MV24" s="225"/>
      <c r="MW24" s="225"/>
      <c r="MX24" s="225"/>
      <c r="MY24" s="225"/>
      <c r="MZ24" s="225"/>
      <c r="NA24" s="225"/>
      <c r="NB24" s="225"/>
      <c r="NC24" s="225"/>
      <c r="ND24" s="225"/>
      <c r="NE24" s="225"/>
      <c r="NF24" s="225"/>
      <c r="NG24" s="225"/>
      <c r="NH24" s="225"/>
      <c r="NI24" s="225"/>
      <c r="NJ24" s="225"/>
      <c r="NK24" s="225"/>
      <c r="NL24" s="225"/>
      <c r="NM24" s="225"/>
      <c r="NN24" s="225"/>
      <c r="NO24" s="225"/>
      <c r="NP24" s="225"/>
      <c r="NQ24" s="225"/>
      <c r="NR24" s="225"/>
      <c r="NS24" s="225"/>
      <c r="NT24" s="225"/>
      <c r="NU24" s="225"/>
      <c r="NV24" s="225"/>
      <c r="NW24" s="225"/>
      <c r="NX24" s="225"/>
      <c r="NY24" s="225"/>
      <c r="NZ24" s="225"/>
      <c r="OA24" s="225"/>
      <c r="OB24" s="225"/>
      <c r="OC24" s="225"/>
      <c r="OD24" s="225"/>
      <c r="OE24" s="225"/>
      <c r="OF24" s="225"/>
      <c r="OG24" s="225"/>
      <c r="OH24" s="225"/>
      <c r="OI24" s="225"/>
      <c r="OJ24" s="225"/>
      <c r="OK24" s="225"/>
      <c r="OL24" s="225"/>
      <c r="OM24" s="225"/>
      <c r="ON24" s="225"/>
      <c r="OO24" s="225"/>
      <c r="OP24" s="225"/>
      <c r="OQ24" s="225"/>
      <c r="OR24" s="225"/>
      <c r="OS24" s="225"/>
      <c r="OT24" s="225"/>
      <c r="OU24" s="225"/>
      <c r="OV24" s="225"/>
      <c r="OW24" s="225"/>
      <c r="OX24" s="225"/>
      <c r="OY24" s="225"/>
      <c r="OZ24" s="225"/>
      <c r="PA24" s="225"/>
      <c r="PB24" s="225"/>
      <c r="PC24" s="225"/>
      <c r="PD24" s="225"/>
      <c r="PE24" s="225"/>
      <c r="PF24" s="225"/>
      <c r="PG24" s="225"/>
      <c r="PH24" s="225"/>
      <c r="PI24" s="225"/>
      <c r="PJ24" s="225"/>
      <c r="PK24" s="225"/>
      <c r="PL24" s="225"/>
      <c r="PM24" s="225"/>
      <c r="PN24" s="225"/>
      <c r="PO24" s="225"/>
      <c r="PP24" s="225"/>
      <c r="PQ24" s="225"/>
      <c r="PR24" s="225"/>
      <c r="PS24" s="225"/>
      <c r="PT24" s="225"/>
      <c r="PU24" s="225"/>
      <c r="PV24" s="225"/>
      <c r="PW24" s="225"/>
      <c r="PX24" s="225"/>
      <c r="PY24" s="225"/>
      <c r="PZ24" s="225"/>
      <c r="QA24" s="225"/>
      <c r="QB24" s="225"/>
      <c r="QC24" s="225"/>
      <c r="QD24" s="225"/>
      <c r="QE24" s="225"/>
      <c r="QF24" s="225"/>
      <c r="QG24" s="225"/>
      <c r="QH24" s="225"/>
      <c r="QI24" s="225"/>
      <c r="QJ24" s="225"/>
      <c r="QK24" s="225"/>
      <c r="QL24" s="225"/>
      <c r="QM24" s="225"/>
      <c r="QN24" s="225"/>
      <c r="QO24" s="225"/>
      <c r="QP24" s="225"/>
      <c r="QQ24" s="225"/>
      <c r="QR24" s="225"/>
      <c r="QS24" s="225"/>
      <c r="QT24" s="225"/>
    </row>
    <row r="25" spans="2:462" s="76" customFormat="1" ht="18" customHeight="1">
      <c r="B25" s="63" t="str">
        <f>IF(Mitarbeiter!B17="","",Mitarbeiter!B17)</f>
        <v/>
      </c>
      <c r="C25" s="63" t="str">
        <f>IF(Mitarbeiter!C17="","",Mitarbeiter!C17)</f>
        <v/>
      </c>
      <c r="D25" s="63" t="str">
        <f>IF(Mitarbeiter!E17="","",Mitarbeiter!E17)</f>
        <v/>
      </c>
      <c r="E25" s="65">
        <f>IF(Mitarbeiter!W17="","",Mitarbeiter!W17)</f>
        <v>0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26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/>
      <c r="IM25" s="27"/>
      <c r="IN25" s="27"/>
      <c r="IO25" s="27"/>
      <c r="IP25" s="27"/>
      <c r="IQ25" s="27"/>
      <c r="IR25" s="27"/>
      <c r="IS25" s="27"/>
      <c r="IT25" s="27"/>
      <c r="IU25" s="27"/>
      <c r="IV25" s="27"/>
      <c r="IW25" s="27"/>
      <c r="IX25" s="27"/>
      <c r="IY25" s="27"/>
      <c r="IZ25" s="27"/>
      <c r="JA25" s="27"/>
      <c r="JB25" s="226"/>
      <c r="JC25" s="27"/>
      <c r="JD25" s="27"/>
      <c r="JE25" s="27"/>
      <c r="JF25" s="27"/>
      <c r="JG25" s="27"/>
      <c r="JH25" s="27"/>
      <c r="JI25" s="27"/>
      <c r="JJ25" s="27"/>
      <c r="JK25" s="27"/>
      <c r="JL25" s="27"/>
      <c r="JM25" s="27"/>
      <c r="JN25" s="27"/>
      <c r="JO25" s="27"/>
      <c r="JP25" s="27"/>
      <c r="JQ25" s="27"/>
      <c r="JR25" s="27"/>
      <c r="JS25" s="27"/>
      <c r="JT25" s="27"/>
      <c r="JU25" s="27"/>
      <c r="JV25" s="27"/>
      <c r="JW25" s="27"/>
      <c r="JX25" s="27"/>
      <c r="JY25" s="27"/>
      <c r="JZ25" s="27"/>
      <c r="KA25" s="27"/>
      <c r="KB25" s="27"/>
      <c r="KC25" s="27"/>
      <c r="KD25" s="27"/>
      <c r="KE25" s="27"/>
      <c r="KF25" s="27"/>
      <c r="KG25" s="27"/>
      <c r="KH25" s="27"/>
      <c r="KI25" s="27"/>
      <c r="KJ25" s="27"/>
      <c r="KK25" s="27"/>
      <c r="KL25" s="27"/>
      <c r="KM25" s="27"/>
      <c r="KN25" s="27"/>
      <c r="KO25" s="27"/>
      <c r="KP25" s="27"/>
      <c r="KQ25" s="27"/>
      <c r="KR25" s="27"/>
      <c r="KS25" s="27"/>
      <c r="KT25" s="27"/>
      <c r="KU25" s="27"/>
      <c r="KV25" s="27"/>
      <c r="KW25" s="27"/>
      <c r="KX25" s="27"/>
      <c r="KY25" s="27"/>
      <c r="KZ25" s="27"/>
      <c r="LA25" s="27"/>
      <c r="LB25" s="27"/>
      <c r="LC25" s="27"/>
      <c r="LD25" s="27"/>
      <c r="LE25" s="27"/>
      <c r="LF25" s="27"/>
      <c r="LG25" s="27"/>
      <c r="LH25" s="27"/>
      <c r="LI25" s="27"/>
      <c r="LJ25" s="27"/>
      <c r="LK25" s="27"/>
      <c r="LL25" s="27"/>
      <c r="LM25" s="27"/>
      <c r="LN25" s="27"/>
      <c r="LO25" s="27"/>
      <c r="LP25" s="27"/>
      <c r="LQ25" s="27"/>
      <c r="LR25" s="27"/>
      <c r="LS25" s="27"/>
      <c r="LT25" s="27"/>
      <c r="LU25" s="27"/>
      <c r="LV25" s="27"/>
      <c r="LW25" s="27"/>
      <c r="LX25" s="27"/>
      <c r="LY25" s="27"/>
      <c r="LZ25" s="27"/>
      <c r="MA25" s="27"/>
      <c r="MB25" s="27"/>
      <c r="MC25" s="27"/>
      <c r="MD25" s="27"/>
      <c r="ME25" s="27"/>
      <c r="MF25" s="27"/>
      <c r="MG25" s="27"/>
      <c r="MH25" s="27"/>
      <c r="MI25" s="27"/>
      <c r="MJ25" s="27"/>
      <c r="MK25" s="27"/>
      <c r="ML25" s="27"/>
      <c r="MM25" s="27"/>
      <c r="MN25" s="27"/>
      <c r="MO25" s="27"/>
      <c r="MP25" s="27"/>
      <c r="MQ25" s="27"/>
      <c r="MR25" s="27"/>
      <c r="MS25" s="27"/>
      <c r="MT25" s="27"/>
      <c r="MU25" s="27"/>
      <c r="MV25" s="27"/>
      <c r="MW25" s="27"/>
      <c r="MX25" s="27"/>
      <c r="MY25" s="27"/>
      <c r="MZ25" s="27"/>
      <c r="NA25" s="27"/>
      <c r="NB25" s="27"/>
      <c r="NC25" s="27"/>
      <c r="ND25" s="27"/>
      <c r="NE25" s="27"/>
      <c r="NF25" s="27"/>
      <c r="NG25" s="27"/>
      <c r="NH25" s="27"/>
      <c r="NI25" s="27"/>
      <c r="NJ25" s="27"/>
      <c r="NK25" s="27"/>
      <c r="NL25" s="27"/>
      <c r="NM25" s="27"/>
      <c r="NN25" s="27"/>
      <c r="NO25" s="27"/>
      <c r="NP25" s="27"/>
      <c r="NQ25" s="27"/>
      <c r="NR25" s="27"/>
      <c r="NS25" s="27"/>
      <c r="NT25" s="27"/>
      <c r="NU25" s="27"/>
      <c r="NV25" s="27"/>
      <c r="NW25" s="27"/>
      <c r="NX25" s="27"/>
      <c r="NY25" s="27"/>
      <c r="NZ25" s="27"/>
      <c r="OA25" s="27"/>
      <c r="OB25" s="27"/>
      <c r="OC25" s="27"/>
      <c r="OD25" s="27"/>
      <c r="OE25" s="27"/>
      <c r="OF25" s="27"/>
      <c r="OG25" s="27"/>
      <c r="OH25" s="27"/>
      <c r="OI25" s="27"/>
      <c r="OJ25" s="27"/>
      <c r="OK25" s="27"/>
      <c r="OL25" s="27"/>
      <c r="OM25" s="27"/>
      <c r="ON25" s="27"/>
      <c r="OO25" s="27"/>
      <c r="OP25" s="27"/>
      <c r="OQ25" s="27"/>
      <c r="OR25" s="27"/>
      <c r="OS25" s="27"/>
      <c r="OT25" s="27"/>
      <c r="OU25" s="27"/>
      <c r="OV25" s="27"/>
      <c r="OW25" s="27"/>
      <c r="OX25" s="27"/>
      <c r="OY25" s="27"/>
      <c r="OZ25" s="27"/>
      <c r="PA25" s="27"/>
      <c r="PB25" s="27"/>
      <c r="PC25" s="27"/>
      <c r="PD25" s="27"/>
      <c r="PE25" s="27"/>
      <c r="PF25" s="27"/>
      <c r="PG25" s="27"/>
      <c r="PH25" s="27"/>
      <c r="PI25" s="27"/>
      <c r="PJ25" s="27"/>
      <c r="PK25" s="27"/>
      <c r="PL25" s="27"/>
      <c r="PM25" s="27"/>
      <c r="PN25" s="27"/>
      <c r="PO25" s="27"/>
      <c r="PP25" s="27"/>
      <c r="PQ25" s="27"/>
      <c r="PR25" s="27"/>
      <c r="PS25" s="27"/>
      <c r="PT25" s="27"/>
      <c r="PU25" s="27"/>
      <c r="PV25" s="27"/>
      <c r="PW25" s="27"/>
      <c r="PX25" s="27"/>
      <c r="PY25" s="27"/>
      <c r="PZ25" s="27"/>
      <c r="QA25" s="27"/>
      <c r="QB25" s="27"/>
      <c r="QC25" s="27"/>
      <c r="QD25" s="27"/>
      <c r="QE25" s="27"/>
      <c r="QF25" s="27"/>
      <c r="QG25" s="27"/>
      <c r="QH25" s="27"/>
      <c r="QI25" s="27"/>
      <c r="QJ25" s="27"/>
      <c r="QK25" s="27"/>
      <c r="QL25" s="27"/>
      <c r="QM25" s="27"/>
      <c r="QN25" s="27"/>
      <c r="QO25" s="27"/>
      <c r="QP25" s="27"/>
      <c r="QQ25" s="27"/>
      <c r="QR25" s="27"/>
      <c r="QS25" s="27"/>
      <c r="QT25" s="27"/>
    </row>
    <row r="26" spans="2:462" s="76" customFormat="1" ht="18" customHeight="1">
      <c r="B26" s="223" t="str">
        <f>IF(Mitarbeiter!B18="","",Mitarbeiter!B18)</f>
        <v/>
      </c>
      <c r="C26" s="223" t="str">
        <f>IF(Mitarbeiter!C18="","",Mitarbeiter!C18)</f>
        <v/>
      </c>
      <c r="D26" s="223" t="str">
        <f>IF(Mitarbeiter!E18="","",Mitarbeiter!E18)</f>
        <v/>
      </c>
      <c r="E26" s="224">
        <f>IF(Mitarbeiter!W18="","",Mitarbeiter!W18)</f>
        <v>0</v>
      </c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225"/>
      <c r="AU26" s="225"/>
      <c r="AV26" s="225"/>
      <c r="AW26" s="225"/>
      <c r="AX26" s="225"/>
      <c r="AY26" s="225"/>
      <c r="AZ26" s="225"/>
      <c r="BA26" s="225"/>
      <c r="BB26" s="225"/>
      <c r="BC26" s="225"/>
      <c r="BD26" s="225"/>
      <c r="BE26" s="225"/>
      <c r="BF26" s="225"/>
      <c r="BG26" s="225"/>
      <c r="BH26" s="225"/>
      <c r="BI26" s="225"/>
      <c r="BJ26" s="225"/>
      <c r="BK26" s="225"/>
      <c r="BL26" s="225"/>
      <c r="BM26" s="225"/>
      <c r="BN26" s="225"/>
      <c r="BO26" s="225"/>
      <c r="BP26" s="225"/>
      <c r="BQ26" s="225"/>
      <c r="BR26" s="225"/>
      <c r="BS26" s="225"/>
      <c r="BT26" s="225"/>
      <c r="BU26" s="225"/>
      <c r="BV26" s="225"/>
      <c r="BW26" s="225"/>
      <c r="BX26" s="225"/>
      <c r="BY26" s="225"/>
      <c r="BZ26" s="225"/>
      <c r="CA26" s="225"/>
      <c r="CB26" s="225"/>
      <c r="CC26" s="225"/>
      <c r="CD26" s="225"/>
      <c r="CE26" s="225"/>
      <c r="CF26" s="225"/>
      <c r="CG26" s="225"/>
      <c r="CH26" s="225"/>
      <c r="CI26" s="225"/>
      <c r="CJ26" s="225"/>
      <c r="CK26" s="225"/>
      <c r="CL26" s="225"/>
      <c r="CM26" s="225"/>
      <c r="CN26" s="225"/>
      <c r="CO26" s="225"/>
      <c r="CP26" s="225"/>
      <c r="CQ26" s="225"/>
      <c r="CR26" s="225"/>
      <c r="CS26" s="225"/>
      <c r="CT26" s="225"/>
      <c r="CU26" s="225"/>
      <c r="CV26" s="225"/>
      <c r="CW26" s="225"/>
      <c r="CX26" s="225"/>
      <c r="CY26" s="225"/>
      <c r="CZ26" s="225"/>
      <c r="DA26" s="225"/>
      <c r="DB26" s="225"/>
      <c r="DC26" s="225"/>
      <c r="DD26" s="225"/>
      <c r="DE26" s="225"/>
      <c r="DF26" s="225"/>
      <c r="DG26" s="225"/>
      <c r="DH26" s="225"/>
      <c r="DI26" s="225"/>
      <c r="DJ26" s="225"/>
      <c r="DK26" s="225"/>
      <c r="DL26" s="225"/>
      <c r="DM26" s="225"/>
      <c r="DN26" s="225"/>
      <c r="DO26" s="225"/>
      <c r="DP26" s="225"/>
      <c r="DQ26" s="225"/>
      <c r="DR26" s="225"/>
      <c r="DS26" s="225"/>
      <c r="DT26" s="225"/>
      <c r="DU26" s="225"/>
      <c r="DV26" s="225"/>
      <c r="DW26" s="225"/>
      <c r="DX26" s="225"/>
      <c r="DY26" s="225"/>
      <c r="DZ26" s="225"/>
      <c r="EA26" s="225"/>
      <c r="EB26" s="225"/>
      <c r="EC26" s="225"/>
      <c r="ED26" s="225"/>
      <c r="EE26" s="225"/>
      <c r="EF26" s="225"/>
      <c r="EG26" s="225"/>
      <c r="EH26" s="225"/>
      <c r="EI26" s="225"/>
      <c r="EJ26" s="225"/>
      <c r="EK26" s="225"/>
      <c r="EL26" s="225"/>
      <c r="EM26" s="225"/>
      <c r="EN26" s="225"/>
      <c r="EO26" s="225"/>
      <c r="EP26" s="225"/>
      <c r="EQ26" s="225"/>
      <c r="ER26" s="225"/>
      <c r="ES26" s="225"/>
      <c r="ET26" s="225"/>
      <c r="EU26" s="225"/>
      <c r="EV26" s="225"/>
      <c r="EW26" s="225"/>
      <c r="EX26" s="225"/>
      <c r="EY26" s="225"/>
      <c r="EZ26" s="225"/>
      <c r="FA26" s="225"/>
      <c r="FB26" s="225"/>
      <c r="FC26" s="225"/>
      <c r="FD26" s="225"/>
      <c r="FE26" s="225"/>
      <c r="FF26" s="225"/>
      <c r="FG26" s="225"/>
      <c r="FH26" s="225"/>
      <c r="FI26" s="225"/>
      <c r="FJ26" s="225"/>
      <c r="FK26" s="225"/>
      <c r="FL26" s="225"/>
      <c r="FM26" s="225"/>
      <c r="FN26" s="225"/>
      <c r="FO26" s="225"/>
      <c r="FP26" s="225"/>
      <c r="FQ26" s="225"/>
      <c r="FR26" s="225"/>
      <c r="FS26" s="225"/>
      <c r="FT26" s="225"/>
      <c r="FU26" s="225"/>
      <c r="FV26" s="225"/>
      <c r="FW26" s="225"/>
      <c r="FX26" s="225"/>
      <c r="FY26" s="225"/>
      <c r="FZ26" s="225"/>
      <c r="GA26" s="225"/>
      <c r="GB26" s="225"/>
      <c r="GC26" s="225"/>
      <c r="GD26" s="225"/>
      <c r="GE26" s="225"/>
      <c r="GF26" s="225"/>
      <c r="GG26" s="225"/>
      <c r="GH26" s="225"/>
      <c r="GI26" s="225"/>
      <c r="GJ26" s="225"/>
      <c r="GK26" s="225"/>
      <c r="GL26" s="225"/>
      <c r="GM26" s="225"/>
      <c r="GN26" s="225"/>
      <c r="GO26" s="225"/>
      <c r="GP26" s="225"/>
      <c r="GQ26" s="225"/>
      <c r="GR26" s="225"/>
      <c r="GS26" s="225"/>
      <c r="GT26" s="225"/>
      <c r="GU26" s="225"/>
      <c r="GV26" s="225"/>
      <c r="GW26" s="225"/>
      <c r="GX26" s="225"/>
      <c r="GY26" s="225"/>
      <c r="GZ26" s="225"/>
      <c r="HA26" s="225"/>
      <c r="HB26" s="225"/>
      <c r="HC26" s="225"/>
      <c r="HD26" s="225"/>
      <c r="HE26" s="225"/>
      <c r="HF26" s="225"/>
      <c r="HG26" s="225"/>
      <c r="HH26" s="225"/>
      <c r="HI26" s="225"/>
      <c r="HJ26" s="225"/>
      <c r="HK26" s="225"/>
      <c r="HL26" s="225"/>
      <c r="HM26" s="225"/>
      <c r="HN26" s="225"/>
      <c r="HO26" s="225"/>
      <c r="HP26" s="225"/>
      <c r="HQ26" s="225"/>
      <c r="HR26" s="225"/>
      <c r="HS26" s="225"/>
      <c r="HT26" s="225"/>
      <c r="HU26" s="225"/>
      <c r="HV26" s="225"/>
      <c r="HW26" s="225"/>
      <c r="HX26" s="225"/>
      <c r="HY26" s="225"/>
      <c r="HZ26" s="225"/>
      <c r="IA26" s="225"/>
      <c r="IB26" s="225"/>
      <c r="IC26" s="225"/>
      <c r="ID26" s="225"/>
      <c r="IE26" s="225"/>
      <c r="IF26" s="225"/>
      <c r="IG26" s="225"/>
      <c r="IH26" s="225"/>
      <c r="II26" s="225"/>
      <c r="IJ26" s="225"/>
      <c r="IK26" s="225"/>
      <c r="IL26" s="225"/>
      <c r="IM26" s="225"/>
      <c r="IN26" s="225"/>
      <c r="IO26" s="225"/>
      <c r="IP26" s="225"/>
      <c r="IQ26" s="225"/>
      <c r="IR26" s="225"/>
      <c r="IS26" s="225"/>
      <c r="IT26" s="225"/>
      <c r="IU26" s="225"/>
      <c r="IV26" s="225"/>
      <c r="IW26" s="225"/>
      <c r="IX26" s="225"/>
      <c r="IY26" s="225"/>
      <c r="IZ26" s="225"/>
      <c r="JA26" s="225"/>
      <c r="JB26" s="225"/>
      <c r="JC26" s="225"/>
      <c r="JD26" s="225"/>
      <c r="JE26" s="225"/>
      <c r="JF26" s="225"/>
      <c r="JG26" s="225"/>
      <c r="JH26" s="225"/>
      <c r="JI26" s="225"/>
      <c r="JJ26" s="225"/>
      <c r="JK26" s="225"/>
      <c r="JL26" s="225"/>
      <c r="JM26" s="225"/>
      <c r="JN26" s="225"/>
      <c r="JO26" s="225"/>
      <c r="JP26" s="225"/>
      <c r="JQ26" s="225"/>
      <c r="JR26" s="225"/>
      <c r="JS26" s="225"/>
      <c r="JT26" s="225"/>
      <c r="JU26" s="225"/>
      <c r="JV26" s="225"/>
      <c r="JW26" s="225"/>
      <c r="JX26" s="225"/>
      <c r="JY26" s="225"/>
      <c r="JZ26" s="225"/>
      <c r="KA26" s="225"/>
      <c r="KB26" s="225"/>
      <c r="KC26" s="225"/>
      <c r="KD26" s="225"/>
      <c r="KE26" s="225"/>
      <c r="KF26" s="225"/>
      <c r="KG26" s="225"/>
      <c r="KH26" s="225"/>
      <c r="KI26" s="225"/>
      <c r="KJ26" s="225"/>
      <c r="KK26" s="225"/>
      <c r="KL26" s="225"/>
      <c r="KM26" s="225"/>
      <c r="KN26" s="225"/>
      <c r="KO26" s="225"/>
      <c r="KP26" s="225"/>
      <c r="KQ26" s="225"/>
      <c r="KR26" s="225"/>
      <c r="KS26" s="225"/>
      <c r="KT26" s="225"/>
      <c r="KU26" s="225"/>
      <c r="KV26" s="225"/>
      <c r="KW26" s="225"/>
      <c r="KX26" s="225"/>
      <c r="KY26" s="225"/>
      <c r="KZ26" s="225"/>
      <c r="LA26" s="225"/>
      <c r="LB26" s="225"/>
      <c r="LC26" s="225"/>
      <c r="LD26" s="225"/>
      <c r="LE26" s="225"/>
      <c r="LF26" s="225"/>
      <c r="LG26" s="225"/>
      <c r="LH26" s="225"/>
      <c r="LI26" s="225"/>
      <c r="LJ26" s="225"/>
      <c r="LK26" s="225"/>
      <c r="LL26" s="225"/>
      <c r="LM26" s="225"/>
      <c r="LN26" s="225"/>
      <c r="LO26" s="225"/>
      <c r="LP26" s="225"/>
      <c r="LQ26" s="225"/>
      <c r="LR26" s="225"/>
      <c r="LS26" s="225"/>
      <c r="LT26" s="225"/>
      <c r="LU26" s="225"/>
      <c r="LV26" s="225"/>
      <c r="LW26" s="225"/>
      <c r="LX26" s="225"/>
      <c r="LY26" s="225"/>
      <c r="LZ26" s="225"/>
      <c r="MA26" s="225"/>
      <c r="MB26" s="225"/>
      <c r="MC26" s="225"/>
      <c r="MD26" s="225"/>
      <c r="ME26" s="225"/>
      <c r="MF26" s="225"/>
      <c r="MG26" s="225"/>
      <c r="MH26" s="225"/>
      <c r="MI26" s="225"/>
      <c r="MJ26" s="225"/>
      <c r="MK26" s="225"/>
      <c r="ML26" s="225"/>
      <c r="MM26" s="225"/>
      <c r="MN26" s="225"/>
      <c r="MO26" s="225"/>
      <c r="MP26" s="225"/>
      <c r="MQ26" s="225"/>
      <c r="MR26" s="225"/>
      <c r="MS26" s="225"/>
      <c r="MT26" s="225"/>
      <c r="MU26" s="225"/>
      <c r="MV26" s="225"/>
      <c r="MW26" s="225"/>
      <c r="MX26" s="225"/>
      <c r="MY26" s="225"/>
      <c r="MZ26" s="225"/>
      <c r="NA26" s="225"/>
      <c r="NB26" s="225"/>
      <c r="NC26" s="225"/>
      <c r="ND26" s="225"/>
      <c r="NE26" s="225"/>
      <c r="NF26" s="225"/>
      <c r="NG26" s="225"/>
      <c r="NH26" s="225"/>
      <c r="NI26" s="225"/>
      <c r="NJ26" s="225"/>
      <c r="NK26" s="225"/>
      <c r="NL26" s="225"/>
      <c r="NM26" s="225"/>
      <c r="NN26" s="225"/>
      <c r="NO26" s="225"/>
      <c r="NP26" s="225"/>
      <c r="NQ26" s="225"/>
      <c r="NR26" s="225"/>
      <c r="NS26" s="225"/>
      <c r="NT26" s="225"/>
      <c r="NU26" s="225"/>
      <c r="NV26" s="225"/>
      <c r="NW26" s="225"/>
      <c r="NX26" s="225"/>
      <c r="NY26" s="225"/>
      <c r="NZ26" s="225"/>
      <c r="OA26" s="225"/>
      <c r="OB26" s="225"/>
      <c r="OC26" s="225"/>
      <c r="OD26" s="225"/>
      <c r="OE26" s="225"/>
      <c r="OF26" s="225"/>
      <c r="OG26" s="225"/>
      <c r="OH26" s="225"/>
      <c r="OI26" s="225"/>
      <c r="OJ26" s="225"/>
      <c r="OK26" s="225"/>
      <c r="OL26" s="225"/>
      <c r="OM26" s="225"/>
      <c r="ON26" s="225"/>
      <c r="OO26" s="225"/>
      <c r="OP26" s="225"/>
      <c r="OQ26" s="225"/>
      <c r="OR26" s="225"/>
      <c r="OS26" s="225"/>
      <c r="OT26" s="225"/>
      <c r="OU26" s="225"/>
      <c r="OV26" s="225"/>
      <c r="OW26" s="225"/>
      <c r="OX26" s="225"/>
      <c r="OY26" s="225"/>
      <c r="OZ26" s="225"/>
      <c r="PA26" s="225"/>
      <c r="PB26" s="225"/>
      <c r="PC26" s="225"/>
      <c r="PD26" s="225"/>
      <c r="PE26" s="225"/>
      <c r="PF26" s="225"/>
      <c r="PG26" s="225"/>
      <c r="PH26" s="225"/>
      <c r="PI26" s="225"/>
      <c r="PJ26" s="225"/>
      <c r="PK26" s="225"/>
      <c r="PL26" s="225"/>
      <c r="PM26" s="225"/>
      <c r="PN26" s="225"/>
      <c r="PO26" s="225"/>
      <c r="PP26" s="225"/>
      <c r="PQ26" s="225"/>
      <c r="PR26" s="225"/>
      <c r="PS26" s="225"/>
      <c r="PT26" s="225"/>
      <c r="PU26" s="225"/>
      <c r="PV26" s="225"/>
      <c r="PW26" s="225"/>
      <c r="PX26" s="225"/>
      <c r="PY26" s="225"/>
      <c r="PZ26" s="225"/>
      <c r="QA26" s="225"/>
      <c r="QB26" s="225"/>
      <c r="QC26" s="225"/>
      <c r="QD26" s="225"/>
      <c r="QE26" s="225"/>
      <c r="QF26" s="225"/>
      <c r="QG26" s="225"/>
      <c r="QH26" s="225"/>
      <c r="QI26" s="225"/>
      <c r="QJ26" s="225"/>
      <c r="QK26" s="225"/>
      <c r="QL26" s="225"/>
      <c r="QM26" s="225"/>
      <c r="QN26" s="225"/>
      <c r="QO26" s="225"/>
      <c r="QP26" s="225"/>
      <c r="QQ26" s="225"/>
      <c r="QR26" s="225"/>
      <c r="QS26" s="225"/>
      <c r="QT26" s="225"/>
    </row>
    <row r="27" spans="2:462" s="76" customFormat="1" ht="18" customHeight="1">
      <c r="B27" s="63" t="str">
        <f>IF(Mitarbeiter!B19="","",Mitarbeiter!B19)</f>
        <v/>
      </c>
      <c r="C27" s="63" t="str">
        <f>IF(Mitarbeiter!C19="","",Mitarbeiter!C19)</f>
        <v/>
      </c>
      <c r="D27" s="63" t="str">
        <f>IF(Mitarbeiter!E19="","",Mitarbeiter!E19)</f>
        <v/>
      </c>
      <c r="E27" s="65">
        <f>IF(Mitarbeiter!W19="","",Mitarbeiter!W19)</f>
        <v>0</v>
      </c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27"/>
      <c r="IF27" s="27"/>
      <c r="IG27" s="27"/>
      <c r="IH27" s="27"/>
      <c r="II27" s="27"/>
      <c r="IJ27" s="27"/>
      <c r="IK27" s="27"/>
      <c r="IL27" s="27"/>
      <c r="IM27" s="27"/>
      <c r="IN27" s="27"/>
      <c r="IO27" s="27"/>
      <c r="IP27" s="27"/>
      <c r="IQ27" s="27"/>
      <c r="IR27" s="27"/>
      <c r="IS27" s="27"/>
      <c r="IT27" s="27"/>
      <c r="IU27" s="27"/>
      <c r="IV27" s="27"/>
      <c r="IW27" s="27"/>
      <c r="IX27" s="27"/>
      <c r="IY27" s="27"/>
      <c r="IZ27" s="27"/>
      <c r="JA27" s="27"/>
      <c r="JB27" s="27"/>
      <c r="JC27" s="27"/>
      <c r="JD27" s="27"/>
      <c r="JE27" s="27"/>
      <c r="JF27" s="27"/>
      <c r="JG27" s="27"/>
      <c r="JH27" s="27"/>
      <c r="JI27" s="27"/>
      <c r="JJ27" s="27"/>
      <c r="JK27" s="27"/>
      <c r="JL27" s="27"/>
      <c r="JM27" s="27"/>
      <c r="JN27" s="27"/>
      <c r="JO27" s="27"/>
      <c r="JP27" s="27"/>
      <c r="JQ27" s="27"/>
      <c r="JR27" s="27"/>
      <c r="JS27" s="27"/>
      <c r="JT27" s="27"/>
      <c r="JU27" s="27"/>
      <c r="JV27" s="27"/>
      <c r="JW27" s="27"/>
      <c r="JX27" s="27"/>
      <c r="JY27" s="27"/>
      <c r="JZ27" s="27"/>
      <c r="KA27" s="27"/>
      <c r="KB27" s="27"/>
      <c r="KC27" s="27"/>
      <c r="KD27" s="27"/>
      <c r="KE27" s="27"/>
      <c r="KF27" s="27"/>
      <c r="KG27" s="27"/>
      <c r="KH27" s="27"/>
      <c r="KI27" s="27"/>
      <c r="KJ27" s="27"/>
      <c r="KK27" s="27"/>
      <c r="KL27" s="27"/>
      <c r="KM27" s="27"/>
      <c r="KN27" s="27"/>
      <c r="KO27" s="27"/>
      <c r="KP27" s="27"/>
      <c r="KQ27" s="27"/>
      <c r="KR27" s="27"/>
      <c r="KS27" s="27"/>
      <c r="KT27" s="27"/>
      <c r="KU27" s="27"/>
      <c r="KV27" s="27"/>
      <c r="KW27" s="27"/>
      <c r="KX27" s="27"/>
      <c r="KY27" s="27"/>
      <c r="KZ27" s="27"/>
      <c r="LA27" s="27"/>
      <c r="LB27" s="27"/>
      <c r="LC27" s="27"/>
      <c r="LD27" s="27"/>
      <c r="LE27" s="27"/>
      <c r="LF27" s="27"/>
      <c r="LG27" s="27"/>
      <c r="LH27" s="27"/>
      <c r="LI27" s="27"/>
      <c r="LJ27" s="27"/>
      <c r="LK27" s="27"/>
      <c r="LL27" s="27"/>
      <c r="LM27" s="27"/>
      <c r="LN27" s="27"/>
      <c r="LO27" s="27"/>
      <c r="LP27" s="27"/>
      <c r="LQ27" s="27"/>
      <c r="LR27" s="27"/>
      <c r="LS27" s="27"/>
      <c r="LT27" s="27"/>
      <c r="LU27" s="27"/>
      <c r="LV27" s="27"/>
      <c r="LW27" s="27"/>
      <c r="LX27" s="27"/>
      <c r="LY27" s="27"/>
      <c r="LZ27" s="27"/>
      <c r="MA27" s="27"/>
      <c r="MB27" s="27"/>
      <c r="MC27" s="27"/>
      <c r="MD27" s="27"/>
      <c r="ME27" s="27"/>
      <c r="MF27" s="27"/>
      <c r="MG27" s="27"/>
      <c r="MH27" s="27"/>
      <c r="MI27" s="27"/>
      <c r="MJ27" s="27"/>
      <c r="MK27" s="27"/>
      <c r="ML27" s="27"/>
      <c r="MM27" s="27"/>
      <c r="MN27" s="27"/>
      <c r="MO27" s="27"/>
      <c r="MP27" s="27"/>
      <c r="MQ27" s="27"/>
      <c r="MR27" s="27"/>
      <c r="MS27" s="27"/>
      <c r="MT27" s="27"/>
      <c r="MU27" s="27"/>
      <c r="MV27" s="27"/>
      <c r="MW27" s="27"/>
      <c r="MX27" s="27"/>
      <c r="MY27" s="27"/>
      <c r="MZ27" s="27"/>
      <c r="NA27" s="27"/>
      <c r="NB27" s="27"/>
      <c r="NC27" s="27"/>
      <c r="ND27" s="27"/>
      <c r="NE27" s="27"/>
      <c r="NF27" s="27"/>
      <c r="NG27" s="27"/>
      <c r="NH27" s="27"/>
      <c r="NI27" s="27"/>
      <c r="NJ27" s="27"/>
      <c r="NK27" s="27"/>
      <c r="NL27" s="27"/>
      <c r="NM27" s="27"/>
      <c r="NN27" s="27"/>
      <c r="NO27" s="27"/>
      <c r="NP27" s="27"/>
      <c r="NQ27" s="27"/>
      <c r="NR27" s="27"/>
      <c r="NS27" s="27"/>
      <c r="NT27" s="27"/>
      <c r="NU27" s="27"/>
      <c r="NV27" s="27"/>
      <c r="NW27" s="27"/>
      <c r="NX27" s="27"/>
      <c r="NY27" s="27"/>
      <c r="NZ27" s="27"/>
      <c r="OA27" s="27"/>
      <c r="OB27" s="27"/>
      <c r="OC27" s="27"/>
      <c r="OD27" s="27"/>
      <c r="OE27" s="27"/>
      <c r="OF27" s="27"/>
      <c r="OG27" s="27"/>
      <c r="OH27" s="27"/>
      <c r="OI27" s="27"/>
      <c r="OJ27" s="27"/>
      <c r="OK27" s="27"/>
      <c r="OL27" s="27"/>
      <c r="OM27" s="27"/>
      <c r="ON27" s="27"/>
      <c r="OO27" s="27"/>
      <c r="OP27" s="27"/>
      <c r="OQ27" s="27"/>
      <c r="OR27" s="27"/>
      <c r="OS27" s="27"/>
      <c r="OT27" s="27"/>
      <c r="OU27" s="27"/>
      <c r="OV27" s="27"/>
      <c r="OW27" s="27"/>
      <c r="OX27" s="27"/>
      <c r="OY27" s="27"/>
      <c r="OZ27" s="27"/>
      <c r="PA27" s="27"/>
      <c r="PB27" s="27"/>
      <c r="PC27" s="27"/>
      <c r="PD27" s="27"/>
      <c r="PE27" s="27"/>
      <c r="PF27" s="27"/>
      <c r="PG27" s="27"/>
      <c r="PH27" s="27"/>
      <c r="PI27" s="27"/>
      <c r="PJ27" s="27"/>
      <c r="PK27" s="27"/>
      <c r="PL27" s="27"/>
      <c r="PM27" s="27"/>
      <c r="PN27" s="27"/>
      <c r="PO27" s="27"/>
      <c r="PP27" s="27"/>
      <c r="PQ27" s="27"/>
      <c r="PR27" s="27"/>
      <c r="PS27" s="27"/>
      <c r="PT27" s="27"/>
      <c r="PU27" s="27"/>
      <c r="PV27" s="27"/>
      <c r="PW27" s="27"/>
      <c r="PX27" s="27"/>
      <c r="PY27" s="27"/>
      <c r="PZ27" s="27"/>
      <c r="QA27" s="27"/>
      <c r="QB27" s="27"/>
      <c r="QC27" s="27"/>
      <c r="QD27" s="27"/>
      <c r="QE27" s="27"/>
      <c r="QF27" s="27"/>
      <c r="QG27" s="27"/>
      <c r="QH27" s="27"/>
      <c r="QI27" s="27"/>
      <c r="QJ27" s="27"/>
      <c r="QK27" s="27"/>
      <c r="QL27" s="27"/>
      <c r="QM27" s="27"/>
      <c r="QN27" s="27"/>
      <c r="QO27" s="27"/>
      <c r="QP27" s="27"/>
      <c r="QQ27" s="27"/>
      <c r="QR27" s="27"/>
      <c r="QS27" s="27"/>
      <c r="QT27" s="27"/>
    </row>
    <row r="28" spans="2:462" s="76" customFormat="1" ht="18" customHeight="1">
      <c r="B28" s="223" t="str">
        <f>IF(Mitarbeiter!B20="","",Mitarbeiter!B20)</f>
        <v/>
      </c>
      <c r="C28" s="223" t="str">
        <f>IF(Mitarbeiter!C20="","",Mitarbeiter!C20)</f>
        <v/>
      </c>
      <c r="D28" s="223" t="str">
        <f>IF(Mitarbeiter!E20="","",Mitarbeiter!E20)</f>
        <v/>
      </c>
      <c r="E28" s="224">
        <f>IF(Mitarbeiter!W20="","",Mitarbeiter!W20)</f>
        <v>0</v>
      </c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225"/>
      <c r="Q28" s="225"/>
      <c r="R28" s="225"/>
      <c r="S28" s="225"/>
      <c r="T28" s="225"/>
      <c r="U28" s="225"/>
      <c r="V28" s="225"/>
      <c r="W28" s="225"/>
      <c r="X28" s="225"/>
      <c r="Y28" s="225"/>
      <c r="Z28" s="225"/>
      <c r="AA28" s="225"/>
      <c r="AB28" s="225"/>
      <c r="AC28" s="225"/>
      <c r="AD28" s="225"/>
      <c r="AE28" s="225"/>
      <c r="AF28" s="225"/>
      <c r="AG28" s="225"/>
      <c r="AH28" s="225"/>
      <c r="AI28" s="225"/>
      <c r="AJ28" s="225"/>
      <c r="AK28" s="225"/>
      <c r="AL28" s="225"/>
      <c r="AM28" s="225"/>
      <c r="AN28" s="225"/>
      <c r="AO28" s="225"/>
      <c r="AP28" s="225"/>
      <c r="AQ28" s="225"/>
      <c r="AR28" s="225"/>
      <c r="AS28" s="225"/>
      <c r="AT28" s="225"/>
      <c r="AU28" s="225"/>
      <c r="AV28" s="225"/>
      <c r="AW28" s="225"/>
      <c r="AX28" s="225"/>
      <c r="AY28" s="225"/>
      <c r="AZ28" s="225"/>
      <c r="BA28" s="225"/>
      <c r="BB28" s="225"/>
      <c r="BC28" s="225"/>
      <c r="BD28" s="225"/>
      <c r="BE28" s="225"/>
      <c r="BF28" s="225"/>
      <c r="BG28" s="225"/>
      <c r="BH28" s="225"/>
      <c r="BI28" s="225"/>
      <c r="BJ28" s="225"/>
      <c r="BK28" s="225"/>
      <c r="BL28" s="225"/>
      <c r="BM28" s="225"/>
      <c r="BN28" s="225"/>
      <c r="BO28" s="225"/>
      <c r="BP28" s="225"/>
      <c r="BQ28" s="225"/>
      <c r="BR28" s="225"/>
      <c r="BS28" s="225"/>
      <c r="BT28" s="225"/>
      <c r="BU28" s="225"/>
      <c r="BV28" s="225"/>
      <c r="BW28" s="225"/>
      <c r="BX28" s="225"/>
      <c r="BY28" s="225"/>
      <c r="BZ28" s="225"/>
      <c r="CA28" s="225"/>
      <c r="CB28" s="225"/>
      <c r="CC28" s="225"/>
      <c r="CD28" s="225"/>
      <c r="CE28" s="225"/>
      <c r="CF28" s="225"/>
      <c r="CG28" s="225"/>
      <c r="CH28" s="225"/>
      <c r="CI28" s="225"/>
      <c r="CJ28" s="225"/>
      <c r="CK28" s="225"/>
      <c r="CL28" s="225"/>
      <c r="CM28" s="225"/>
      <c r="CN28" s="225"/>
      <c r="CO28" s="225"/>
      <c r="CP28" s="225"/>
      <c r="CQ28" s="225"/>
      <c r="CR28" s="225"/>
      <c r="CS28" s="225"/>
      <c r="CT28" s="225"/>
      <c r="CU28" s="225"/>
      <c r="CV28" s="225"/>
      <c r="CW28" s="225"/>
      <c r="CX28" s="225"/>
      <c r="CY28" s="225"/>
      <c r="CZ28" s="225"/>
      <c r="DA28" s="225"/>
      <c r="DB28" s="225"/>
      <c r="DC28" s="225"/>
      <c r="DD28" s="225"/>
      <c r="DE28" s="225"/>
      <c r="DF28" s="225"/>
      <c r="DG28" s="225"/>
      <c r="DH28" s="225"/>
      <c r="DI28" s="225"/>
      <c r="DJ28" s="225"/>
      <c r="DK28" s="225"/>
      <c r="DL28" s="225"/>
      <c r="DM28" s="225"/>
      <c r="DN28" s="225"/>
      <c r="DO28" s="225"/>
      <c r="DP28" s="225"/>
      <c r="DQ28" s="225"/>
      <c r="DR28" s="225"/>
      <c r="DS28" s="225"/>
      <c r="DT28" s="225"/>
      <c r="DU28" s="225"/>
      <c r="DV28" s="225"/>
      <c r="DW28" s="225"/>
      <c r="DX28" s="225"/>
      <c r="DY28" s="225"/>
      <c r="DZ28" s="225"/>
      <c r="EA28" s="225"/>
      <c r="EB28" s="225"/>
      <c r="EC28" s="225"/>
      <c r="ED28" s="225"/>
      <c r="EE28" s="225"/>
      <c r="EF28" s="225"/>
      <c r="EG28" s="225"/>
      <c r="EH28" s="225"/>
      <c r="EI28" s="225"/>
      <c r="EJ28" s="225"/>
      <c r="EK28" s="225"/>
      <c r="EL28" s="225"/>
      <c r="EM28" s="225"/>
      <c r="EN28" s="225"/>
      <c r="EO28" s="225"/>
      <c r="EP28" s="225"/>
      <c r="EQ28" s="225"/>
      <c r="ER28" s="225"/>
      <c r="ES28" s="225"/>
      <c r="ET28" s="225"/>
      <c r="EU28" s="225"/>
      <c r="EV28" s="225"/>
      <c r="EW28" s="225"/>
      <c r="EX28" s="225"/>
      <c r="EY28" s="225"/>
      <c r="EZ28" s="225"/>
      <c r="FA28" s="225"/>
      <c r="FB28" s="225"/>
      <c r="FC28" s="225"/>
      <c r="FD28" s="225"/>
      <c r="FE28" s="225"/>
      <c r="FF28" s="225"/>
      <c r="FG28" s="225"/>
      <c r="FH28" s="225"/>
      <c r="FI28" s="225"/>
      <c r="FJ28" s="225"/>
      <c r="FK28" s="225"/>
      <c r="FL28" s="225"/>
      <c r="FM28" s="225"/>
      <c r="FN28" s="225"/>
      <c r="FO28" s="225"/>
      <c r="FP28" s="225"/>
      <c r="FQ28" s="225"/>
      <c r="FR28" s="225"/>
      <c r="FS28" s="225"/>
      <c r="FT28" s="225"/>
      <c r="FU28" s="225"/>
      <c r="FV28" s="225"/>
      <c r="FW28" s="225"/>
      <c r="FX28" s="225"/>
      <c r="FY28" s="225"/>
      <c r="FZ28" s="225"/>
      <c r="GA28" s="225"/>
      <c r="GB28" s="225"/>
      <c r="GC28" s="225"/>
      <c r="GD28" s="225"/>
      <c r="GE28" s="225"/>
      <c r="GF28" s="225"/>
      <c r="GG28" s="225"/>
      <c r="GH28" s="225"/>
      <c r="GI28" s="225"/>
      <c r="GJ28" s="225"/>
      <c r="GK28" s="225"/>
      <c r="GL28" s="225"/>
      <c r="GM28" s="225"/>
      <c r="GN28" s="225"/>
      <c r="GO28" s="225"/>
      <c r="GP28" s="225"/>
      <c r="GQ28" s="225"/>
      <c r="GR28" s="225"/>
      <c r="GS28" s="225"/>
      <c r="GT28" s="225"/>
      <c r="GU28" s="225"/>
      <c r="GV28" s="225"/>
      <c r="GW28" s="225"/>
      <c r="GX28" s="225"/>
      <c r="GY28" s="225"/>
      <c r="GZ28" s="225"/>
      <c r="HA28" s="225"/>
      <c r="HB28" s="225"/>
      <c r="HC28" s="225"/>
      <c r="HD28" s="225"/>
      <c r="HE28" s="225"/>
      <c r="HF28" s="225"/>
      <c r="HG28" s="225"/>
      <c r="HH28" s="225"/>
      <c r="HI28" s="225"/>
      <c r="HJ28" s="225"/>
      <c r="HK28" s="225"/>
      <c r="HL28" s="225"/>
      <c r="HM28" s="225"/>
      <c r="HN28" s="225"/>
      <c r="HO28" s="225"/>
      <c r="HP28" s="225"/>
      <c r="HQ28" s="225"/>
      <c r="HR28" s="225"/>
      <c r="HS28" s="225"/>
      <c r="HT28" s="225"/>
      <c r="HU28" s="225"/>
      <c r="HV28" s="225"/>
      <c r="HW28" s="225"/>
      <c r="HX28" s="225"/>
      <c r="HY28" s="225"/>
      <c r="HZ28" s="225"/>
      <c r="IA28" s="225"/>
      <c r="IB28" s="225"/>
      <c r="IC28" s="225"/>
      <c r="ID28" s="225"/>
      <c r="IE28" s="225"/>
      <c r="IF28" s="225"/>
      <c r="IG28" s="225"/>
      <c r="IH28" s="225"/>
      <c r="II28" s="225"/>
      <c r="IJ28" s="225"/>
      <c r="IK28" s="225"/>
      <c r="IL28" s="225"/>
      <c r="IM28" s="225"/>
      <c r="IN28" s="225"/>
      <c r="IO28" s="225"/>
      <c r="IP28" s="225"/>
      <c r="IQ28" s="225"/>
      <c r="IR28" s="225"/>
      <c r="IS28" s="225"/>
      <c r="IT28" s="225"/>
      <c r="IU28" s="225"/>
      <c r="IV28" s="225"/>
      <c r="IW28" s="225"/>
      <c r="IX28" s="225"/>
      <c r="IY28" s="225"/>
      <c r="IZ28" s="225"/>
      <c r="JA28" s="225"/>
      <c r="JB28" s="225"/>
      <c r="JC28" s="225"/>
      <c r="JD28" s="225"/>
      <c r="JE28" s="225"/>
      <c r="JF28" s="225"/>
      <c r="JG28" s="225"/>
      <c r="JH28" s="225"/>
      <c r="JI28" s="225"/>
      <c r="JJ28" s="225"/>
      <c r="JK28" s="225"/>
      <c r="JL28" s="225"/>
      <c r="JM28" s="225"/>
      <c r="JN28" s="225"/>
      <c r="JO28" s="225"/>
      <c r="JP28" s="225"/>
      <c r="JQ28" s="225"/>
      <c r="JR28" s="225"/>
      <c r="JS28" s="225"/>
      <c r="JT28" s="225"/>
      <c r="JU28" s="225"/>
      <c r="JV28" s="225"/>
      <c r="JW28" s="225"/>
      <c r="JX28" s="225"/>
      <c r="JY28" s="225"/>
      <c r="JZ28" s="225"/>
      <c r="KA28" s="225"/>
      <c r="KB28" s="225"/>
      <c r="KC28" s="225"/>
      <c r="KD28" s="225"/>
      <c r="KE28" s="225"/>
      <c r="KF28" s="225"/>
      <c r="KG28" s="225"/>
      <c r="KH28" s="225"/>
      <c r="KI28" s="225"/>
      <c r="KJ28" s="225"/>
      <c r="KK28" s="225"/>
      <c r="KL28" s="225"/>
      <c r="KM28" s="225"/>
      <c r="KN28" s="225"/>
      <c r="KO28" s="225"/>
      <c r="KP28" s="225"/>
      <c r="KQ28" s="225"/>
      <c r="KR28" s="225"/>
      <c r="KS28" s="225"/>
      <c r="KT28" s="225"/>
      <c r="KU28" s="225"/>
      <c r="KV28" s="225"/>
      <c r="KW28" s="225"/>
      <c r="KX28" s="225"/>
      <c r="KY28" s="225"/>
      <c r="KZ28" s="225"/>
      <c r="LA28" s="225"/>
      <c r="LB28" s="225"/>
      <c r="LC28" s="225"/>
      <c r="LD28" s="225"/>
      <c r="LE28" s="225"/>
      <c r="LF28" s="225"/>
      <c r="LG28" s="225"/>
      <c r="LH28" s="225"/>
      <c r="LI28" s="225"/>
      <c r="LJ28" s="225"/>
      <c r="LK28" s="225"/>
      <c r="LL28" s="225"/>
      <c r="LM28" s="225"/>
      <c r="LN28" s="225"/>
      <c r="LO28" s="225"/>
      <c r="LP28" s="225"/>
      <c r="LQ28" s="225"/>
      <c r="LR28" s="225"/>
      <c r="LS28" s="225"/>
      <c r="LT28" s="225"/>
      <c r="LU28" s="225"/>
      <c r="LV28" s="225"/>
      <c r="LW28" s="225"/>
      <c r="LX28" s="225"/>
      <c r="LY28" s="225"/>
      <c r="LZ28" s="225"/>
      <c r="MA28" s="225"/>
      <c r="MB28" s="225"/>
      <c r="MC28" s="225"/>
      <c r="MD28" s="225"/>
      <c r="ME28" s="225"/>
      <c r="MF28" s="225"/>
      <c r="MG28" s="225"/>
      <c r="MH28" s="225"/>
      <c r="MI28" s="225"/>
      <c r="MJ28" s="225"/>
      <c r="MK28" s="225"/>
      <c r="ML28" s="225"/>
      <c r="MM28" s="225"/>
      <c r="MN28" s="225"/>
      <c r="MO28" s="225"/>
      <c r="MP28" s="225"/>
      <c r="MQ28" s="225"/>
      <c r="MR28" s="225"/>
      <c r="MS28" s="225"/>
      <c r="MT28" s="225"/>
      <c r="MU28" s="225"/>
      <c r="MV28" s="225"/>
      <c r="MW28" s="225"/>
      <c r="MX28" s="225"/>
      <c r="MY28" s="225"/>
      <c r="MZ28" s="225"/>
      <c r="NA28" s="225"/>
      <c r="NB28" s="225"/>
      <c r="NC28" s="225"/>
      <c r="ND28" s="225"/>
      <c r="NE28" s="225"/>
      <c r="NF28" s="225"/>
      <c r="NG28" s="225"/>
      <c r="NH28" s="225"/>
      <c r="NI28" s="225"/>
      <c r="NJ28" s="225"/>
      <c r="NK28" s="225"/>
      <c r="NL28" s="225"/>
      <c r="NM28" s="225"/>
      <c r="NN28" s="225"/>
      <c r="NO28" s="225"/>
      <c r="NP28" s="225"/>
      <c r="NQ28" s="225"/>
      <c r="NR28" s="225"/>
      <c r="NS28" s="225"/>
      <c r="NT28" s="225"/>
      <c r="NU28" s="225"/>
      <c r="NV28" s="225"/>
      <c r="NW28" s="225"/>
      <c r="NX28" s="225"/>
      <c r="NY28" s="225"/>
      <c r="NZ28" s="225"/>
      <c r="OA28" s="225"/>
      <c r="OB28" s="225"/>
      <c r="OC28" s="225"/>
      <c r="OD28" s="225"/>
      <c r="OE28" s="225"/>
      <c r="OF28" s="225"/>
      <c r="OG28" s="225"/>
      <c r="OH28" s="225"/>
      <c r="OI28" s="225"/>
      <c r="OJ28" s="225"/>
      <c r="OK28" s="225"/>
      <c r="OL28" s="225"/>
      <c r="OM28" s="225"/>
      <c r="ON28" s="225"/>
      <c r="OO28" s="225"/>
      <c r="OP28" s="225"/>
      <c r="OQ28" s="225"/>
      <c r="OR28" s="225"/>
      <c r="OS28" s="225"/>
      <c r="OT28" s="225"/>
      <c r="OU28" s="225"/>
      <c r="OV28" s="225"/>
      <c r="OW28" s="225"/>
      <c r="OX28" s="225"/>
      <c r="OY28" s="225"/>
      <c r="OZ28" s="225"/>
      <c r="PA28" s="225"/>
      <c r="PB28" s="225"/>
      <c r="PC28" s="225"/>
      <c r="PD28" s="225"/>
      <c r="PE28" s="225"/>
      <c r="PF28" s="225"/>
      <c r="PG28" s="225"/>
      <c r="PH28" s="225"/>
      <c r="PI28" s="225"/>
      <c r="PJ28" s="225"/>
      <c r="PK28" s="225"/>
      <c r="PL28" s="225"/>
      <c r="PM28" s="225"/>
      <c r="PN28" s="225"/>
      <c r="PO28" s="225"/>
      <c r="PP28" s="225"/>
      <c r="PQ28" s="225"/>
      <c r="PR28" s="225"/>
      <c r="PS28" s="225"/>
      <c r="PT28" s="225"/>
      <c r="PU28" s="225"/>
      <c r="PV28" s="225"/>
      <c r="PW28" s="225"/>
      <c r="PX28" s="225"/>
      <c r="PY28" s="225"/>
      <c r="PZ28" s="225"/>
      <c r="QA28" s="225"/>
      <c r="QB28" s="225"/>
      <c r="QC28" s="225"/>
      <c r="QD28" s="225"/>
      <c r="QE28" s="225"/>
      <c r="QF28" s="225"/>
      <c r="QG28" s="225"/>
      <c r="QH28" s="225"/>
      <c r="QI28" s="225"/>
      <c r="QJ28" s="225"/>
      <c r="QK28" s="225"/>
      <c r="QL28" s="225"/>
      <c r="QM28" s="225"/>
      <c r="QN28" s="225"/>
      <c r="QO28" s="225"/>
      <c r="QP28" s="225"/>
      <c r="QQ28" s="225"/>
      <c r="QR28" s="225"/>
      <c r="QS28" s="225"/>
      <c r="QT28" s="225"/>
    </row>
    <row r="29" spans="2:462" s="76" customFormat="1" ht="18" customHeight="1">
      <c r="B29" s="63" t="str">
        <f>IF(Mitarbeiter!B21="","",Mitarbeiter!B21)</f>
        <v/>
      </c>
      <c r="C29" s="63" t="str">
        <f>IF(Mitarbeiter!C21="","",Mitarbeiter!C21)</f>
        <v/>
      </c>
      <c r="D29" s="63" t="str">
        <f>IF(Mitarbeiter!E21="","",Mitarbeiter!E21)</f>
        <v/>
      </c>
      <c r="E29" s="65">
        <f>IF(Mitarbeiter!W21="","",Mitarbeiter!W21)</f>
        <v>0</v>
      </c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27"/>
      <c r="IF29" s="27"/>
      <c r="IG29" s="27"/>
      <c r="IH29" s="27"/>
      <c r="II29" s="27"/>
      <c r="IJ29" s="27"/>
      <c r="IK29" s="27"/>
      <c r="IL29" s="27"/>
      <c r="IM29" s="27"/>
      <c r="IN29" s="27"/>
      <c r="IO29" s="27"/>
      <c r="IP29" s="27"/>
      <c r="IQ29" s="27"/>
      <c r="IR29" s="27"/>
      <c r="IS29" s="27"/>
      <c r="IT29" s="27"/>
      <c r="IU29" s="27"/>
      <c r="IV29" s="27"/>
      <c r="IW29" s="27"/>
      <c r="IX29" s="27"/>
      <c r="IY29" s="27"/>
      <c r="IZ29" s="27"/>
      <c r="JA29" s="27"/>
      <c r="JB29" s="27"/>
      <c r="JC29" s="27"/>
      <c r="JD29" s="27"/>
      <c r="JE29" s="27"/>
      <c r="JF29" s="27"/>
      <c r="JG29" s="27"/>
      <c r="JH29" s="27"/>
      <c r="JI29" s="27"/>
      <c r="JJ29" s="27"/>
      <c r="JK29" s="27"/>
      <c r="JL29" s="27"/>
      <c r="JM29" s="27"/>
      <c r="JN29" s="27"/>
      <c r="JO29" s="27"/>
      <c r="JP29" s="27"/>
      <c r="JQ29" s="27"/>
      <c r="JR29" s="27"/>
      <c r="JS29" s="27"/>
      <c r="JT29" s="27"/>
      <c r="JU29" s="27"/>
      <c r="JV29" s="27"/>
      <c r="JW29" s="27"/>
      <c r="JX29" s="27"/>
      <c r="JY29" s="27"/>
      <c r="JZ29" s="27"/>
      <c r="KA29" s="27"/>
      <c r="KB29" s="27"/>
      <c r="KC29" s="27"/>
      <c r="KD29" s="27"/>
      <c r="KE29" s="27"/>
      <c r="KF29" s="27"/>
      <c r="KG29" s="27"/>
      <c r="KH29" s="27"/>
      <c r="KI29" s="27"/>
      <c r="KJ29" s="27"/>
      <c r="KK29" s="27"/>
      <c r="KL29" s="27"/>
      <c r="KM29" s="27"/>
      <c r="KN29" s="27"/>
      <c r="KO29" s="27"/>
      <c r="KP29" s="27"/>
      <c r="KQ29" s="27"/>
      <c r="KR29" s="27"/>
      <c r="KS29" s="27"/>
      <c r="KT29" s="27"/>
      <c r="KU29" s="27"/>
      <c r="KV29" s="27"/>
      <c r="KW29" s="27"/>
      <c r="KX29" s="27"/>
      <c r="KY29" s="27"/>
      <c r="KZ29" s="27"/>
      <c r="LA29" s="27"/>
      <c r="LB29" s="27"/>
      <c r="LC29" s="27"/>
      <c r="LD29" s="27"/>
      <c r="LE29" s="27"/>
      <c r="LF29" s="27"/>
      <c r="LG29" s="27"/>
      <c r="LH29" s="27"/>
      <c r="LI29" s="27"/>
      <c r="LJ29" s="27"/>
      <c r="LK29" s="27"/>
      <c r="LL29" s="27"/>
      <c r="LM29" s="27"/>
      <c r="LN29" s="27"/>
      <c r="LO29" s="27"/>
      <c r="LP29" s="27"/>
      <c r="LQ29" s="27"/>
      <c r="LR29" s="27"/>
      <c r="LS29" s="27"/>
      <c r="LT29" s="27"/>
      <c r="LU29" s="27"/>
      <c r="LV29" s="27"/>
      <c r="LW29" s="27"/>
      <c r="LX29" s="27"/>
      <c r="LY29" s="27"/>
      <c r="LZ29" s="27"/>
      <c r="MA29" s="27"/>
      <c r="MB29" s="27"/>
      <c r="MC29" s="27"/>
      <c r="MD29" s="27"/>
      <c r="ME29" s="27"/>
      <c r="MF29" s="27"/>
      <c r="MG29" s="27"/>
      <c r="MH29" s="27"/>
      <c r="MI29" s="27"/>
      <c r="MJ29" s="27"/>
      <c r="MK29" s="27"/>
      <c r="ML29" s="27"/>
      <c r="MM29" s="27"/>
      <c r="MN29" s="27"/>
      <c r="MO29" s="27"/>
      <c r="MP29" s="27"/>
      <c r="MQ29" s="27"/>
      <c r="MR29" s="27"/>
      <c r="MS29" s="27"/>
      <c r="MT29" s="27"/>
      <c r="MU29" s="27"/>
      <c r="MV29" s="27"/>
      <c r="MW29" s="27"/>
      <c r="MX29" s="27"/>
      <c r="MY29" s="27"/>
      <c r="MZ29" s="27"/>
      <c r="NA29" s="27"/>
      <c r="NB29" s="27"/>
      <c r="NC29" s="27"/>
      <c r="ND29" s="27"/>
      <c r="NE29" s="27"/>
      <c r="NF29" s="27"/>
      <c r="NG29" s="27"/>
      <c r="NH29" s="27"/>
      <c r="NI29" s="27"/>
      <c r="NJ29" s="27"/>
      <c r="NK29" s="27"/>
      <c r="NL29" s="27"/>
      <c r="NM29" s="27"/>
      <c r="NN29" s="27"/>
      <c r="NO29" s="27"/>
      <c r="NP29" s="27"/>
      <c r="NQ29" s="27"/>
      <c r="NR29" s="27"/>
      <c r="NS29" s="27"/>
      <c r="NT29" s="27"/>
      <c r="NU29" s="27"/>
      <c r="NV29" s="27"/>
      <c r="NW29" s="27"/>
      <c r="NX29" s="27"/>
      <c r="NY29" s="27"/>
      <c r="NZ29" s="27"/>
      <c r="OA29" s="27"/>
      <c r="OB29" s="27"/>
      <c r="OC29" s="27"/>
      <c r="OD29" s="27"/>
      <c r="OE29" s="27"/>
      <c r="OF29" s="27"/>
      <c r="OG29" s="27"/>
      <c r="OH29" s="27"/>
      <c r="OI29" s="27"/>
      <c r="OJ29" s="27"/>
      <c r="OK29" s="27"/>
      <c r="OL29" s="27"/>
      <c r="OM29" s="27"/>
      <c r="ON29" s="27"/>
      <c r="OO29" s="27"/>
      <c r="OP29" s="27"/>
      <c r="OQ29" s="27"/>
      <c r="OR29" s="27"/>
      <c r="OS29" s="27"/>
      <c r="OT29" s="27"/>
      <c r="OU29" s="27"/>
      <c r="OV29" s="27"/>
      <c r="OW29" s="27"/>
      <c r="OX29" s="27"/>
      <c r="OY29" s="27"/>
      <c r="OZ29" s="27"/>
      <c r="PA29" s="27"/>
      <c r="PB29" s="27"/>
      <c r="PC29" s="27"/>
      <c r="PD29" s="27"/>
      <c r="PE29" s="27"/>
      <c r="PF29" s="27"/>
      <c r="PG29" s="27"/>
      <c r="PH29" s="27"/>
      <c r="PI29" s="27"/>
      <c r="PJ29" s="27"/>
      <c r="PK29" s="27"/>
      <c r="PL29" s="27"/>
      <c r="PM29" s="27"/>
      <c r="PN29" s="27"/>
      <c r="PO29" s="27"/>
      <c r="PP29" s="27"/>
      <c r="PQ29" s="27"/>
      <c r="PR29" s="27"/>
      <c r="PS29" s="27"/>
      <c r="PT29" s="27"/>
      <c r="PU29" s="27"/>
      <c r="PV29" s="27"/>
      <c r="PW29" s="27"/>
      <c r="PX29" s="27"/>
      <c r="PY29" s="27"/>
      <c r="PZ29" s="27"/>
      <c r="QA29" s="27"/>
      <c r="QB29" s="27"/>
      <c r="QC29" s="27"/>
      <c r="QD29" s="27"/>
      <c r="QE29" s="27"/>
      <c r="QF29" s="27"/>
      <c r="QG29" s="27"/>
      <c r="QH29" s="27"/>
      <c r="QI29" s="27"/>
      <c r="QJ29" s="27"/>
      <c r="QK29" s="27"/>
      <c r="QL29" s="27"/>
      <c r="QM29" s="27"/>
      <c r="QN29" s="27"/>
      <c r="QO29" s="27"/>
      <c r="QP29" s="27"/>
      <c r="QQ29" s="27"/>
      <c r="QR29" s="27"/>
      <c r="QS29" s="27"/>
      <c r="QT29" s="27"/>
    </row>
    <row r="30" spans="2:462" s="76" customFormat="1" ht="18" customHeight="1">
      <c r="B30" s="223" t="str">
        <f>IF(Mitarbeiter!B22="","",Mitarbeiter!B22)</f>
        <v/>
      </c>
      <c r="C30" s="223" t="str">
        <f>IF(Mitarbeiter!C22="","",Mitarbeiter!C22)</f>
        <v/>
      </c>
      <c r="D30" s="223" t="str">
        <f>IF(Mitarbeiter!E22="","",Mitarbeiter!E22)</f>
        <v/>
      </c>
      <c r="E30" s="224">
        <f>IF(Mitarbeiter!W22="","",Mitarbeiter!W22)</f>
        <v>0</v>
      </c>
      <c r="F30" s="225"/>
      <c r="G30" s="225"/>
      <c r="H30" s="225"/>
      <c r="I30" s="225"/>
      <c r="J30" s="225"/>
      <c r="K30" s="225"/>
      <c r="L30" s="225"/>
      <c r="M30" s="225"/>
      <c r="N30" s="225"/>
      <c r="O30" s="225"/>
      <c r="P30" s="225"/>
      <c r="Q30" s="225"/>
      <c r="R30" s="225"/>
      <c r="S30" s="225"/>
      <c r="T30" s="225"/>
      <c r="U30" s="225"/>
      <c r="V30" s="225"/>
      <c r="W30" s="225"/>
      <c r="X30" s="225"/>
      <c r="Y30" s="225"/>
      <c r="Z30" s="225"/>
      <c r="AA30" s="225"/>
      <c r="AB30" s="225"/>
      <c r="AC30" s="225"/>
      <c r="AD30" s="225"/>
      <c r="AE30" s="225"/>
      <c r="AF30" s="225"/>
      <c r="AG30" s="225"/>
      <c r="AH30" s="225"/>
      <c r="AI30" s="225"/>
      <c r="AJ30" s="225"/>
      <c r="AK30" s="225"/>
      <c r="AL30" s="225"/>
      <c r="AM30" s="225"/>
      <c r="AN30" s="225"/>
      <c r="AO30" s="225"/>
      <c r="AP30" s="225"/>
      <c r="AQ30" s="225"/>
      <c r="AR30" s="225"/>
      <c r="AS30" s="225"/>
      <c r="AT30" s="225"/>
      <c r="AU30" s="225"/>
      <c r="AV30" s="225"/>
      <c r="AW30" s="225"/>
      <c r="AX30" s="225"/>
      <c r="AY30" s="225"/>
      <c r="AZ30" s="225"/>
      <c r="BA30" s="225"/>
      <c r="BB30" s="225"/>
      <c r="BC30" s="225"/>
      <c r="BD30" s="225"/>
      <c r="BE30" s="225"/>
      <c r="BF30" s="225"/>
      <c r="BG30" s="225"/>
      <c r="BH30" s="225"/>
      <c r="BI30" s="225"/>
      <c r="BJ30" s="225"/>
      <c r="BK30" s="225"/>
      <c r="BL30" s="225"/>
      <c r="BM30" s="225"/>
      <c r="BN30" s="225"/>
      <c r="BO30" s="225"/>
      <c r="BP30" s="225"/>
      <c r="BQ30" s="225"/>
      <c r="BR30" s="225"/>
      <c r="BS30" s="225"/>
      <c r="BT30" s="225"/>
      <c r="BU30" s="225"/>
      <c r="BV30" s="225"/>
      <c r="BW30" s="225"/>
      <c r="BX30" s="225"/>
      <c r="BY30" s="225"/>
      <c r="BZ30" s="225"/>
      <c r="CA30" s="225"/>
      <c r="CB30" s="225"/>
      <c r="CC30" s="225"/>
      <c r="CD30" s="225"/>
      <c r="CE30" s="225"/>
      <c r="CF30" s="225"/>
      <c r="CG30" s="225"/>
      <c r="CH30" s="225"/>
      <c r="CI30" s="225"/>
      <c r="CJ30" s="225"/>
      <c r="CK30" s="225"/>
      <c r="CL30" s="225"/>
      <c r="CM30" s="225"/>
      <c r="CN30" s="225"/>
      <c r="CO30" s="225"/>
      <c r="CP30" s="225"/>
      <c r="CQ30" s="225"/>
      <c r="CR30" s="225"/>
      <c r="CS30" s="225"/>
      <c r="CT30" s="225"/>
      <c r="CU30" s="225"/>
      <c r="CV30" s="225"/>
      <c r="CW30" s="225"/>
      <c r="CX30" s="225"/>
      <c r="CY30" s="225"/>
      <c r="CZ30" s="225"/>
      <c r="DA30" s="225"/>
      <c r="DB30" s="225"/>
      <c r="DC30" s="225"/>
      <c r="DD30" s="225"/>
      <c r="DE30" s="225"/>
      <c r="DF30" s="225"/>
      <c r="DG30" s="225"/>
      <c r="DH30" s="225"/>
      <c r="DI30" s="225"/>
      <c r="DJ30" s="225"/>
      <c r="DK30" s="225"/>
      <c r="DL30" s="225"/>
      <c r="DM30" s="225"/>
      <c r="DN30" s="225"/>
      <c r="DO30" s="225"/>
      <c r="DP30" s="225"/>
      <c r="DQ30" s="225"/>
      <c r="DR30" s="225"/>
      <c r="DS30" s="225"/>
      <c r="DT30" s="225"/>
      <c r="DU30" s="225"/>
      <c r="DV30" s="225"/>
      <c r="DW30" s="225"/>
      <c r="DX30" s="225"/>
      <c r="DY30" s="225"/>
      <c r="DZ30" s="225"/>
      <c r="EA30" s="225"/>
      <c r="EB30" s="225"/>
      <c r="EC30" s="225"/>
      <c r="ED30" s="225"/>
      <c r="EE30" s="225"/>
      <c r="EF30" s="225"/>
      <c r="EG30" s="225"/>
      <c r="EH30" s="225"/>
      <c r="EI30" s="225"/>
      <c r="EJ30" s="225"/>
      <c r="EK30" s="225"/>
      <c r="EL30" s="225"/>
      <c r="EM30" s="225"/>
      <c r="EN30" s="225"/>
      <c r="EO30" s="225"/>
      <c r="EP30" s="225"/>
      <c r="EQ30" s="225"/>
      <c r="ER30" s="225"/>
      <c r="ES30" s="225"/>
      <c r="ET30" s="225"/>
      <c r="EU30" s="225"/>
      <c r="EV30" s="225"/>
      <c r="EW30" s="225"/>
      <c r="EX30" s="225"/>
      <c r="EY30" s="225"/>
      <c r="EZ30" s="225"/>
      <c r="FA30" s="225"/>
      <c r="FB30" s="225"/>
      <c r="FC30" s="225"/>
      <c r="FD30" s="225"/>
      <c r="FE30" s="225"/>
      <c r="FF30" s="225"/>
      <c r="FG30" s="225"/>
      <c r="FH30" s="225"/>
      <c r="FI30" s="225"/>
      <c r="FJ30" s="225"/>
      <c r="FK30" s="225"/>
      <c r="FL30" s="225"/>
      <c r="FM30" s="225"/>
      <c r="FN30" s="225"/>
      <c r="FO30" s="225"/>
      <c r="FP30" s="225"/>
      <c r="FQ30" s="225"/>
      <c r="FR30" s="225"/>
      <c r="FS30" s="225"/>
      <c r="FT30" s="225"/>
      <c r="FU30" s="225"/>
      <c r="FV30" s="225"/>
      <c r="FW30" s="225"/>
      <c r="FX30" s="225"/>
      <c r="FY30" s="225"/>
      <c r="FZ30" s="225"/>
      <c r="GA30" s="225"/>
      <c r="GB30" s="225"/>
      <c r="GC30" s="225"/>
      <c r="GD30" s="225"/>
      <c r="GE30" s="225"/>
      <c r="GF30" s="225"/>
      <c r="GG30" s="225"/>
      <c r="GH30" s="225"/>
      <c r="GI30" s="225"/>
      <c r="GJ30" s="225"/>
      <c r="GK30" s="225"/>
      <c r="GL30" s="225"/>
      <c r="GM30" s="225"/>
      <c r="GN30" s="225"/>
      <c r="GO30" s="225"/>
      <c r="GP30" s="225"/>
      <c r="GQ30" s="225"/>
      <c r="GR30" s="225"/>
      <c r="GS30" s="225"/>
      <c r="GT30" s="225"/>
      <c r="GU30" s="225"/>
      <c r="GV30" s="225"/>
      <c r="GW30" s="225"/>
      <c r="GX30" s="225"/>
      <c r="GY30" s="225"/>
      <c r="GZ30" s="225"/>
      <c r="HA30" s="225"/>
      <c r="HB30" s="225"/>
      <c r="HC30" s="225"/>
      <c r="HD30" s="225"/>
      <c r="HE30" s="225"/>
      <c r="HF30" s="225"/>
      <c r="HG30" s="225"/>
      <c r="HH30" s="225"/>
      <c r="HI30" s="225"/>
      <c r="HJ30" s="225"/>
      <c r="HK30" s="225"/>
      <c r="HL30" s="225"/>
      <c r="HM30" s="225"/>
      <c r="HN30" s="225"/>
      <c r="HO30" s="225"/>
      <c r="HP30" s="225"/>
      <c r="HQ30" s="225"/>
      <c r="HR30" s="225"/>
      <c r="HS30" s="225"/>
      <c r="HT30" s="225"/>
      <c r="HU30" s="225"/>
      <c r="HV30" s="225"/>
      <c r="HW30" s="225"/>
      <c r="HX30" s="225"/>
      <c r="HY30" s="225"/>
      <c r="HZ30" s="225"/>
      <c r="IA30" s="225"/>
      <c r="IB30" s="225"/>
      <c r="IC30" s="225"/>
      <c r="ID30" s="225"/>
      <c r="IE30" s="225"/>
      <c r="IF30" s="225"/>
      <c r="IG30" s="225"/>
      <c r="IH30" s="225"/>
      <c r="II30" s="225"/>
      <c r="IJ30" s="225"/>
      <c r="IK30" s="225"/>
      <c r="IL30" s="225"/>
      <c r="IM30" s="225"/>
      <c r="IN30" s="225"/>
      <c r="IO30" s="225"/>
      <c r="IP30" s="225"/>
      <c r="IQ30" s="225"/>
      <c r="IR30" s="225"/>
      <c r="IS30" s="225"/>
      <c r="IT30" s="225"/>
      <c r="IU30" s="225"/>
      <c r="IV30" s="225"/>
      <c r="IW30" s="225"/>
      <c r="IX30" s="225"/>
      <c r="IY30" s="225"/>
      <c r="IZ30" s="225"/>
      <c r="JA30" s="225"/>
      <c r="JB30" s="225"/>
      <c r="JC30" s="225"/>
      <c r="JD30" s="225"/>
      <c r="JE30" s="225"/>
      <c r="JF30" s="225"/>
      <c r="JG30" s="225"/>
      <c r="JH30" s="225"/>
      <c r="JI30" s="225"/>
      <c r="JJ30" s="225"/>
      <c r="JK30" s="225"/>
      <c r="JL30" s="225"/>
      <c r="JM30" s="225"/>
      <c r="JN30" s="225"/>
      <c r="JO30" s="225"/>
      <c r="JP30" s="225"/>
      <c r="JQ30" s="225"/>
      <c r="JR30" s="225"/>
      <c r="JS30" s="225"/>
      <c r="JT30" s="225"/>
      <c r="JU30" s="225"/>
      <c r="JV30" s="225"/>
      <c r="JW30" s="225"/>
      <c r="JX30" s="225"/>
      <c r="JY30" s="225"/>
      <c r="JZ30" s="225"/>
      <c r="KA30" s="225"/>
      <c r="KB30" s="225"/>
      <c r="KC30" s="225"/>
      <c r="KD30" s="225"/>
      <c r="KE30" s="225"/>
      <c r="KF30" s="225"/>
      <c r="KG30" s="225"/>
      <c r="KH30" s="225"/>
      <c r="KI30" s="225"/>
      <c r="KJ30" s="225"/>
      <c r="KK30" s="225"/>
      <c r="KL30" s="225"/>
      <c r="KM30" s="225"/>
      <c r="KN30" s="225"/>
      <c r="KO30" s="225"/>
      <c r="KP30" s="225"/>
      <c r="KQ30" s="225"/>
      <c r="KR30" s="225"/>
      <c r="KS30" s="225"/>
      <c r="KT30" s="225"/>
      <c r="KU30" s="225"/>
      <c r="KV30" s="225"/>
      <c r="KW30" s="225"/>
      <c r="KX30" s="225"/>
      <c r="KY30" s="225"/>
      <c r="KZ30" s="225"/>
      <c r="LA30" s="225"/>
      <c r="LB30" s="225"/>
      <c r="LC30" s="225"/>
      <c r="LD30" s="225"/>
      <c r="LE30" s="225"/>
      <c r="LF30" s="225"/>
      <c r="LG30" s="225"/>
      <c r="LH30" s="225"/>
      <c r="LI30" s="225"/>
      <c r="LJ30" s="225"/>
      <c r="LK30" s="225"/>
      <c r="LL30" s="225"/>
      <c r="LM30" s="225"/>
      <c r="LN30" s="225"/>
      <c r="LO30" s="225"/>
      <c r="LP30" s="225"/>
      <c r="LQ30" s="225"/>
      <c r="LR30" s="225"/>
      <c r="LS30" s="225"/>
      <c r="LT30" s="225"/>
      <c r="LU30" s="225"/>
      <c r="LV30" s="225"/>
      <c r="LW30" s="225"/>
      <c r="LX30" s="225"/>
      <c r="LY30" s="225"/>
      <c r="LZ30" s="225"/>
      <c r="MA30" s="225"/>
      <c r="MB30" s="225"/>
      <c r="MC30" s="225"/>
      <c r="MD30" s="225"/>
      <c r="ME30" s="225"/>
      <c r="MF30" s="225"/>
      <c r="MG30" s="225"/>
      <c r="MH30" s="225"/>
      <c r="MI30" s="225"/>
      <c r="MJ30" s="225"/>
      <c r="MK30" s="225"/>
      <c r="ML30" s="225"/>
      <c r="MM30" s="225"/>
      <c r="MN30" s="225"/>
      <c r="MO30" s="225"/>
      <c r="MP30" s="225"/>
      <c r="MQ30" s="225"/>
      <c r="MR30" s="225"/>
      <c r="MS30" s="225"/>
      <c r="MT30" s="225"/>
      <c r="MU30" s="225"/>
      <c r="MV30" s="225"/>
      <c r="MW30" s="225"/>
      <c r="MX30" s="225"/>
      <c r="MY30" s="225"/>
      <c r="MZ30" s="225"/>
      <c r="NA30" s="225"/>
      <c r="NB30" s="225"/>
      <c r="NC30" s="225"/>
      <c r="ND30" s="225"/>
      <c r="NE30" s="225"/>
      <c r="NF30" s="225"/>
      <c r="NG30" s="225"/>
      <c r="NH30" s="225"/>
      <c r="NI30" s="225"/>
      <c r="NJ30" s="225"/>
      <c r="NK30" s="225"/>
      <c r="NL30" s="225"/>
      <c r="NM30" s="225"/>
      <c r="NN30" s="225"/>
      <c r="NO30" s="225"/>
      <c r="NP30" s="225"/>
      <c r="NQ30" s="225"/>
      <c r="NR30" s="225"/>
      <c r="NS30" s="225"/>
      <c r="NT30" s="225"/>
      <c r="NU30" s="225"/>
      <c r="NV30" s="225"/>
      <c r="NW30" s="225"/>
      <c r="NX30" s="225"/>
      <c r="NY30" s="225"/>
      <c r="NZ30" s="225"/>
      <c r="OA30" s="225"/>
      <c r="OB30" s="225"/>
      <c r="OC30" s="225"/>
      <c r="OD30" s="225"/>
      <c r="OE30" s="225"/>
      <c r="OF30" s="225"/>
      <c r="OG30" s="225"/>
      <c r="OH30" s="225"/>
      <c r="OI30" s="225"/>
      <c r="OJ30" s="225"/>
      <c r="OK30" s="225"/>
      <c r="OL30" s="225"/>
      <c r="OM30" s="225"/>
      <c r="ON30" s="225"/>
      <c r="OO30" s="225"/>
      <c r="OP30" s="225"/>
      <c r="OQ30" s="225"/>
      <c r="OR30" s="225"/>
      <c r="OS30" s="225"/>
      <c r="OT30" s="225"/>
      <c r="OU30" s="225"/>
      <c r="OV30" s="225"/>
      <c r="OW30" s="225"/>
      <c r="OX30" s="225"/>
      <c r="OY30" s="225"/>
      <c r="OZ30" s="225"/>
      <c r="PA30" s="225"/>
      <c r="PB30" s="225"/>
      <c r="PC30" s="225"/>
      <c r="PD30" s="225"/>
      <c r="PE30" s="225"/>
      <c r="PF30" s="225"/>
      <c r="PG30" s="225"/>
      <c r="PH30" s="225"/>
      <c r="PI30" s="225"/>
      <c r="PJ30" s="225"/>
      <c r="PK30" s="225"/>
      <c r="PL30" s="225"/>
      <c r="PM30" s="225"/>
      <c r="PN30" s="225"/>
      <c r="PO30" s="225"/>
      <c r="PP30" s="225"/>
      <c r="PQ30" s="225"/>
      <c r="PR30" s="225"/>
      <c r="PS30" s="225"/>
      <c r="PT30" s="225"/>
      <c r="PU30" s="225"/>
      <c r="PV30" s="225"/>
      <c r="PW30" s="225"/>
      <c r="PX30" s="225"/>
      <c r="PY30" s="225"/>
      <c r="PZ30" s="225"/>
      <c r="QA30" s="225"/>
      <c r="QB30" s="225"/>
      <c r="QC30" s="225"/>
      <c r="QD30" s="225"/>
      <c r="QE30" s="225"/>
      <c r="QF30" s="225"/>
      <c r="QG30" s="225"/>
      <c r="QH30" s="225"/>
      <c r="QI30" s="225"/>
      <c r="QJ30" s="225"/>
      <c r="QK30" s="225"/>
      <c r="QL30" s="225"/>
      <c r="QM30" s="225"/>
      <c r="QN30" s="225"/>
      <c r="QO30" s="225"/>
      <c r="QP30" s="225"/>
      <c r="QQ30" s="225"/>
      <c r="QR30" s="225"/>
      <c r="QS30" s="225"/>
      <c r="QT30" s="225"/>
    </row>
    <row r="31" spans="2:462" s="76" customFormat="1" ht="18" customHeight="1">
      <c r="B31" s="63" t="str">
        <f>IF(Mitarbeiter!B23="","",Mitarbeiter!B23)</f>
        <v/>
      </c>
      <c r="C31" s="63" t="str">
        <f>IF(Mitarbeiter!C23="","",Mitarbeiter!C23)</f>
        <v/>
      </c>
      <c r="D31" s="63" t="str">
        <f>IF(Mitarbeiter!E23="","",Mitarbeiter!E23)</f>
        <v/>
      </c>
      <c r="E31" s="65">
        <f>IF(Mitarbeiter!W23="","",Mitarbeiter!W23)</f>
        <v>0</v>
      </c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27"/>
      <c r="IF31" s="27"/>
      <c r="IG31" s="27"/>
      <c r="IH31" s="27"/>
      <c r="II31" s="27"/>
      <c r="IJ31" s="27"/>
      <c r="IK31" s="27"/>
      <c r="IL31" s="27"/>
      <c r="IM31" s="27"/>
      <c r="IN31" s="27"/>
      <c r="IO31" s="27"/>
      <c r="IP31" s="27"/>
      <c r="IQ31" s="27"/>
      <c r="IR31" s="27"/>
      <c r="IS31" s="27"/>
      <c r="IT31" s="27"/>
      <c r="IU31" s="27"/>
      <c r="IV31" s="27"/>
      <c r="IW31" s="27"/>
      <c r="IX31" s="27"/>
      <c r="IY31" s="27"/>
      <c r="IZ31" s="27"/>
      <c r="JA31" s="27"/>
      <c r="JB31" s="27"/>
      <c r="JC31" s="27"/>
      <c r="JD31" s="27"/>
      <c r="JE31" s="27"/>
      <c r="JF31" s="27"/>
      <c r="JG31" s="27"/>
      <c r="JH31" s="27"/>
      <c r="JI31" s="27"/>
      <c r="JJ31" s="27"/>
      <c r="JK31" s="27"/>
      <c r="JL31" s="27"/>
      <c r="JM31" s="27"/>
      <c r="JN31" s="27"/>
      <c r="JO31" s="27"/>
      <c r="JP31" s="27"/>
      <c r="JQ31" s="27"/>
      <c r="JR31" s="27"/>
      <c r="JS31" s="27"/>
      <c r="JT31" s="27"/>
      <c r="JU31" s="27"/>
      <c r="JV31" s="27"/>
      <c r="JW31" s="27"/>
      <c r="JX31" s="27"/>
      <c r="JY31" s="27"/>
      <c r="JZ31" s="27"/>
      <c r="KA31" s="27"/>
      <c r="KB31" s="27"/>
      <c r="KC31" s="27"/>
      <c r="KD31" s="27"/>
      <c r="KE31" s="27"/>
      <c r="KF31" s="27"/>
      <c r="KG31" s="27"/>
      <c r="KH31" s="27"/>
      <c r="KI31" s="27"/>
      <c r="KJ31" s="27"/>
      <c r="KK31" s="27"/>
      <c r="KL31" s="27"/>
      <c r="KM31" s="27"/>
      <c r="KN31" s="27"/>
      <c r="KO31" s="27"/>
      <c r="KP31" s="27"/>
      <c r="KQ31" s="27"/>
      <c r="KR31" s="27"/>
      <c r="KS31" s="27"/>
      <c r="KT31" s="27"/>
      <c r="KU31" s="27"/>
      <c r="KV31" s="27"/>
      <c r="KW31" s="27"/>
      <c r="KX31" s="27"/>
      <c r="KY31" s="27"/>
      <c r="KZ31" s="27"/>
      <c r="LA31" s="27"/>
      <c r="LB31" s="27"/>
      <c r="LC31" s="27"/>
      <c r="LD31" s="27"/>
      <c r="LE31" s="27"/>
      <c r="LF31" s="27"/>
      <c r="LG31" s="27"/>
      <c r="LH31" s="27"/>
      <c r="LI31" s="27"/>
      <c r="LJ31" s="27"/>
      <c r="LK31" s="27"/>
      <c r="LL31" s="27"/>
      <c r="LM31" s="27"/>
      <c r="LN31" s="27"/>
      <c r="LO31" s="27"/>
      <c r="LP31" s="27"/>
      <c r="LQ31" s="27"/>
      <c r="LR31" s="27"/>
      <c r="LS31" s="27"/>
      <c r="LT31" s="27"/>
      <c r="LU31" s="27"/>
      <c r="LV31" s="27"/>
      <c r="LW31" s="27"/>
      <c r="LX31" s="27"/>
      <c r="LY31" s="27"/>
      <c r="LZ31" s="27"/>
      <c r="MA31" s="27"/>
      <c r="MB31" s="27"/>
      <c r="MC31" s="27"/>
      <c r="MD31" s="27"/>
      <c r="ME31" s="27"/>
      <c r="MF31" s="27"/>
      <c r="MG31" s="27"/>
      <c r="MH31" s="27"/>
      <c r="MI31" s="27"/>
      <c r="MJ31" s="27"/>
      <c r="MK31" s="27"/>
      <c r="ML31" s="27"/>
      <c r="MM31" s="27"/>
      <c r="MN31" s="27"/>
      <c r="MO31" s="27"/>
      <c r="MP31" s="27"/>
      <c r="MQ31" s="27"/>
      <c r="MR31" s="27"/>
      <c r="MS31" s="27"/>
      <c r="MT31" s="27"/>
      <c r="MU31" s="27"/>
      <c r="MV31" s="27"/>
      <c r="MW31" s="27"/>
      <c r="MX31" s="27"/>
      <c r="MY31" s="27"/>
      <c r="MZ31" s="27"/>
      <c r="NA31" s="27"/>
      <c r="NB31" s="27"/>
      <c r="NC31" s="27"/>
      <c r="ND31" s="27"/>
      <c r="NE31" s="27"/>
      <c r="NF31" s="27"/>
      <c r="NG31" s="27"/>
      <c r="NH31" s="27"/>
      <c r="NI31" s="27"/>
      <c r="NJ31" s="27"/>
      <c r="NK31" s="27"/>
      <c r="NL31" s="27"/>
      <c r="NM31" s="27"/>
      <c r="NN31" s="27"/>
      <c r="NO31" s="27"/>
      <c r="NP31" s="27"/>
      <c r="NQ31" s="27"/>
      <c r="NR31" s="27"/>
      <c r="NS31" s="27"/>
      <c r="NT31" s="27"/>
      <c r="NU31" s="27"/>
      <c r="NV31" s="27"/>
      <c r="NW31" s="27"/>
      <c r="NX31" s="27"/>
      <c r="NY31" s="27"/>
      <c r="NZ31" s="27"/>
      <c r="OA31" s="27"/>
      <c r="OB31" s="27"/>
      <c r="OC31" s="27"/>
      <c r="OD31" s="27"/>
      <c r="OE31" s="27"/>
      <c r="OF31" s="27"/>
      <c r="OG31" s="27"/>
      <c r="OH31" s="27"/>
      <c r="OI31" s="27"/>
      <c r="OJ31" s="27"/>
      <c r="OK31" s="27"/>
      <c r="OL31" s="27"/>
      <c r="OM31" s="27"/>
      <c r="ON31" s="27"/>
      <c r="OO31" s="27"/>
      <c r="OP31" s="27"/>
      <c r="OQ31" s="27"/>
      <c r="OR31" s="27"/>
      <c r="OS31" s="27"/>
      <c r="OT31" s="27"/>
      <c r="OU31" s="27"/>
      <c r="OV31" s="27"/>
      <c r="OW31" s="27"/>
      <c r="OX31" s="27"/>
      <c r="OY31" s="27"/>
      <c r="OZ31" s="27"/>
      <c r="PA31" s="27"/>
      <c r="PB31" s="27"/>
      <c r="PC31" s="27"/>
      <c r="PD31" s="27"/>
      <c r="PE31" s="27"/>
      <c r="PF31" s="27"/>
      <c r="PG31" s="27"/>
      <c r="PH31" s="27"/>
      <c r="PI31" s="27"/>
      <c r="PJ31" s="27"/>
      <c r="PK31" s="27"/>
      <c r="PL31" s="27"/>
      <c r="PM31" s="27"/>
      <c r="PN31" s="27"/>
      <c r="PO31" s="27"/>
      <c r="PP31" s="27"/>
      <c r="PQ31" s="27"/>
      <c r="PR31" s="27"/>
      <c r="PS31" s="27"/>
      <c r="PT31" s="27"/>
      <c r="PU31" s="27"/>
      <c r="PV31" s="27"/>
      <c r="PW31" s="27"/>
      <c r="PX31" s="27"/>
      <c r="PY31" s="27"/>
      <c r="PZ31" s="27"/>
      <c r="QA31" s="27"/>
      <c r="QB31" s="27"/>
      <c r="QC31" s="27"/>
      <c r="QD31" s="27"/>
      <c r="QE31" s="27"/>
      <c r="QF31" s="27"/>
      <c r="QG31" s="27"/>
      <c r="QH31" s="27"/>
      <c r="QI31" s="27"/>
      <c r="QJ31" s="27"/>
      <c r="QK31" s="27"/>
      <c r="QL31" s="27"/>
      <c r="QM31" s="27"/>
      <c r="QN31" s="27"/>
      <c r="QO31" s="27"/>
      <c r="QP31" s="27"/>
      <c r="QQ31" s="27"/>
      <c r="QR31" s="27"/>
      <c r="QS31" s="27"/>
      <c r="QT31" s="27"/>
    </row>
    <row r="32" spans="2:462" s="76" customFormat="1" ht="18" customHeight="1">
      <c r="B32" s="223" t="str">
        <f>IF(Mitarbeiter!B24="","",Mitarbeiter!B24)</f>
        <v/>
      </c>
      <c r="C32" s="223" t="str">
        <f>IF(Mitarbeiter!C24="","",Mitarbeiter!C24)</f>
        <v/>
      </c>
      <c r="D32" s="223" t="str">
        <f>IF(Mitarbeiter!E24="","",Mitarbeiter!E24)</f>
        <v/>
      </c>
      <c r="E32" s="224">
        <f>IF(Mitarbeiter!W24="","",Mitarbeiter!W24)</f>
        <v>0</v>
      </c>
      <c r="F32" s="225"/>
      <c r="G32" s="225"/>
      <c r="H32" s="225"/>
      <c r="I32" s="225"/>
      <c r="J32" s="225"/>
      <c r="K32" s="225"/>
      <c r="L32" s="225"/>
      <c r="M32" s="225"/>
      <c r="N32" s="225"/>
      <c r="O32" s="225"/>
      <c r="P32" s="225"/>
      <c r="Q32" s="225"/>
      <c r="R32" s="225"/>
      <c r="S32" s="225"/>
      <c r="T32" s="225"/>
      <c r="U32" s="225"/>
      <c r="V32" s="225"/>
      <c r="W32" s="225"/>
      <c r="X32" s="225"/>
      <c r="Y32" s="225"/>
      <c r="Z32" s="225"/>
      <c r="AA32" s="225"/>
      <c r="AB32" s="225"/>
      <c r="AC32" s="225"/>
      <c r="AD32" s="225"/>
      <c r="AE32" s="225"/>
      <c r="AF32" s="225"/>
      <c r="AG32" s="225"/>
      <c r="AH32" s="225"/>
      <c r="AI32" s="225"/>
      <c r="AJ32" s="225"/>
      <c r="AK32" s="225"/>
      <c r="AL32" s="225"/>
      <c r="AM32" s="225"/>
      <c r="AN32" s="225"/>
      <c r="AO32" s="225"/>
      <c r="AP32" s="225"/>
      <c r="AQ32" s="225"/>
      <c r="AR32" s="225"/>
      <c r="AS32" s="225"/>
      <c r="AT32" s="225"/>
      <c r="AU32" s="225"/>
      <c r="AV32" s="225"/>
      <c r="AW32" s="225"/>
      <c r="AX32" s="225"/>
      <c r="AY32" s="225"/>
      <c r="AZ32" s="225"/>
      <c r="BA32" s="225"/>
      <c r="BB32" s="225"/>
      <c r="BC32" s="225"/>
      <c r="BD32" s="225"/>
      <c r="BE32" s="225"/>
      <c r="BF32" s="225"/>
      <c r="BG32" s="225"/>
      <c r="BH32" s="225"/>
      <c r="BI32" s="225"/>
      <c r="BJ32" s="225"/>
      <c r="BK32" s="225"/>
      <c r="BL32" s="225"/>
      <c r="BM32" s="225"/>
      <c r="BN32" s="225"/>
      <c r="BO32" s="225"/>
      <c r="BP32" s="225"/>
      <c r="BQ32" s="225"/>
      <c r="BR32" s="225"/>
      <c r="BS32" s="225"/>
      <c r="BT32" s="225"/>
      <c r="BU32" s="225"/>
      <c r="BV32" s="225"/>
      <c r="BW32" s="225"/>
      <c r="BX32" s="225"/>
      <c r="BY32" s="225"/>
      <c r="BZ32" s="225"/>
      <c r="CA32" s="225"/>
      <c r="CB32" s="225"/>
      <c r="CC32" s="225"/>
      <c r="CD32" s="225"/>
      <c r="CE32" s="225"/>
      <c r="CF32" s="225"/>
      <c r="CG32" s="225"/>
      <c r="CH32" s="225"/>
      <c r="CI32" s="225"/>
      <c r="CJ32" s="225"/>
      <c r="CK32" s="225"/>
      <c r="CL32" s="225"/>
      <c r="CM32" s="225"/>
      <c r="CN32" s="225"/>
      <c r="CO32" s="225"/>
      <c r="CP32" s="225"/>
      <c r="CQ32" s="225"/>
      <c r="CR32" s="225"/>
      <c r="CS32" s="225"/>
      <c r="CT32" s="225"/>
      <c r="CU32" s="225"/>
      <c r="CV32" s="225"/>
      <c r="CW32" s="225"/>
      <c r="CX32" s="225"/>
      <c r="CY32" s="225"/>
      <c r="CZ32" s="225"/>
      <c r="DA32" s="225"/>
      <c r="DB32" s="225"/>
      <c r="DC32" s="225"/>
      <c r="DD32" s="225"/>
      <c r="DE32" s="225"/>
      <c r="DF32" s="225"/>
      <c r="DG32" s="225"/>
      <c r="DH32" s="225"/>
      <c r="DI32" s="225"/>
      <c r="DJ32" s="225"/>
      <c r="DK32" s="225"/>
      <c r="DL32" s="225"/>
      <c r="DM32" s="225"/>
      <c r="DN32" s="225"/>
      <c r="DO32" s="225"/>
      <c r="DP32" s="225"/>
      <c r="DQ32" s="225"/>
      <c r="DR32" s="225"/>
      <c r="DS32" s="225"/>
      <c r="DT32" s="225"/>
      <c r="DU32" s="225"/>
      <c r="DV32" s="225"/>
      <c r="DW32" s="225"/>
      <c r="DX32" s="225"/>
      <c r="DY32" s="225"/>
      <c r="DZ32" s="225"/>
      <c r="EA32" s="225"/>
      <c r="EB32" s="225"/>
      <c r="EC32" s="225"/>
      <c r="ED32" s="225"/>
      <c r="EE32" s="225"/>
      <c r="EF32" s="225"/>
      <c r="EG32" s="225"/>
      <c r="EH32" s="225"/>
      <c r="EI32" s="225"/>
      <c r="EJ32" s="225"/>
      <c r="EK32" s="225"/>
      <c r="EL32" s="225"/>
      <c r="EM32" s="225"/>
      <c r="EN32" s="225"/>
      <c r="EO32" s="225"/>
      <c r="EP32" s="225"/>
      <c r="EQ32" s="225"/>
      <c r="ER32" s="225"/>
      <c r="ES32" s="225"/>
      <c r="ET32" s="225"/>
      <c r="EU32" s="225"/>
      <c r="EV32" s="225"/>
      <c r="EW32" s="225"/>
      <c r="EX32" s="225"/>
      <c r="EY32" s="225"/>
      <c r="EZ32" s="225"/>
      <c r="FA32" s="225"/>
      <c r="FB32" s="225"/>
      <c r="FC32" s="225"/>
      <c r="FD32" s="225"/>
      <c r="FE32" s="225"/>
      <c r="FF32" s="225"/>
      <c r="FG32" s="225"/>
      <c r="FH32" s="225"/>
      <c r="FI32" s="225"/>
      <c r="FJ32" s="225"/>
      <c r="FK32" s="225"/>
      <c r="FL32" s="225"/>
      <c r="FM32" s="225"/>
      <c r="FN32" s="225"/>
      <c r="FO32" s="225"/>
      <c r="FP32" s="225"/>
      <c r="FQ32" s="225"/>
      <c r="FR32" s="225"/>
      <c r="FS32" s="225"/>
      <c r="FT32" s="225"/>
      <c r="FU32" s="225"/>
      <c r="FV32" s="225"/>
      <c r="FW32" s="225"/>
      <c r="FX32" s="225"/>
      <c r="FY32" s="225"/>
      <c r="FZ32" s="225"/>
      <c r="GA32" s="225"/>
      <c r="GB32" s="225"/>
      <c r="GC32" s="225"/>
      <c r="GD32" s="225"/>
      <c r="GE32" s="225"/>
      <c r="GF32" s="225"/>
      <c r="GG32" s="225"/>
      <c r="GH32" s="225"/>
      <c r="GI32" s="225"/>
      <c r="GJ32" s="225"/>
      <c r="GK32" s="225"/>
      <c r="GL32" s="225"/>
      <c r="GM32" s="225"/>
      <c r="GN32" s="225"/>
      <c r="GO32" s="225"/>
      <c r="GP32" s="225"/>
      <c r="GQ32" s="225"/>
      <c r="GR32" s="225"/>
      <c r="GS32" s="225"/>
      <c r="GT32" s="225"/>
      <c r="GU32" s="225"/>
      <c r="GV32" s="225"/>
      <c r="GW32" s="225"/>
      <c r="GX32" s="225"/>
      <c r="GY32" s="225"/>
      <c r="GZ32" s="225"/>
      <c r="HA32" s="225"/>
      <c r="HB32" s="225"/>
      <c r="HC32" s="225"/>
      <c r="HD32" s="225"/>
      <c r="HE32" s="225"/>
      <c r="HF32" s="225"/>
      <c r="HG32" s="225"/>
      <c r="HH32" s="225"/>
      <c r="HI32" s="225"/>
      <c r="HJ32" s="225"/>
      <c r="HK32" s="225"/>
      <c r="HL32" s="225"/>
      <c r="HM32" s="225"/>
      <c r="HN32" s="225"/>
      <c r="HO32" s="225"/>
      <c r="HP32" s="225"/>
      <c r="HQ32" s="225"/>
      <c r="HR32" s="225"/>
      <c r="HS32" s="225"/>
      <c r="HT32" s="225"/>
      <c r="HU32" s="225"/>
      <c r="HV32" s="225"/>
      <c r="HW32" s="225"/>
      <c r="HX32" s="225"/>
      <c r="HY32" s="225"/>
      <c r="HZ32" s="225"/>
      <c r="IA32" s="225"/>
      <c r="IB32" s="225"/>
      <c r="IC32" s="225"/>
      <c r="ID32" s="225"/>
      <c r="IE32" s="225"/>
      <c r="IF32" s="225"/>
      <c r="IG32" s="225"/>
      <c r="IH32" s="225"/>
      <c r="II32" s="225"/>
      <c r="IJ32" s="225"/>
      <c r="IK32" s="225"/>
      <c r="IL32" s="225"/>
      <c r="IM32" s="225"/>
      <c r="IN32" s="225"/>
      <c r="IO32" s="225"/>
      <c r="IP32" s="225"/>
      <c r="IQ32" s="225"/>
      <c r="IR32" s="225"/>
      <c r="IS32" s="225"/>
      <c r="IT32" s="225"/>
      <c r="IU32" s="225"/>
      <c r="IV32" s="225"/>
      <c r="IW32" s="225"/>
      <c r="IX32" s="225"/>
      <c r="IY32" s="225"/>
      <c r="IZ32" s="225"/>
      <c r="JA32" s="225"/>
      <c r="JB32" s="225"/>
      <c r="JC32" s="225"/>
      <c r="JD32" s="225"/>
      <c r="JE32" s="225"/>
      <c r="JF32" s="225"/>
      <c r="JG32" s="225"/>
      <c r="JH32" s="225"/>
      <c r="JI32" s="225"/>
      <c r="JJ32" s="225"/>
      <c r="JK32" s="225"/>
      <c r="JL32" s="225"/>
      <c r="JM32" s="225"/>
      <c r="JN32" s="225"/>
      <c r="JO32" s="225"/>
      <c r="JP32" s="225"/>
      <c r="JQ32" s="225"/>
      <c r="JR32" s="225"/>
      <c r="JS32" s="225"/>
      <c r="JT32" s="225"/>
      <c r="JU32" s="225"/>
      <c r="JV32" s="225"/>
      <c r="JW32" s="225"/>
      <c r="JX32" s="225"/>
      <c r="JY32" s="225"/>
      <c r="JZ32" s="225"/>
      <c r="KA32" s="225"/>
      <c r="KB32" s="225"/>
      <c r="KC32" s="225"/>
      <c r="KD32" s="225"/>
      <c r="KE32" s="225"/>
      <c r="KF32" s="225"/>
      <c r="KG32" s="225"/>
      <c r="KH32" s="225"/>
      <c r="KI32" s="225"/>
      <c r="KJ32" s="225"/>
      <c r="KK32" s="225"/>
      <c r="KL32" s="225"/>
      <c r="KM32" s="225"/>
      <c r="KN32" s="225"/>
      <c r="KO32" s="225"/>
      <c r="KP32" s="225"/>
      <c r="KQ32" s="225"/>
      <c r="KR32" s="225"/>
      <c r="KS32" s="225"/>
      <c r="KT32" s="225"/>
      <c r="KU32" s="225"/>
      <c r="KV32" s="225"/>
      <c r="KW32" s="225"/>
      <c r="KX32" s="225"/>
      <c r="KY32" s="225"/>
      <c r="KZ32" s="225"/>
      <c r="LA32" s="225"/>
      <c r="LB32" s="225"/>
      <c r="LC32" s="225"/>
      <c r="LD32" s="225"/>
      <c r="LE32" s="225"/>
      <c r="LF32" s="225"/>
      <c r="LG32" s="225"/>
      <c r="LH32" s="225"/>
      <c r="LI32" s="225"/>
      <c r="LJ32" s="225"/>
      <c r="LK32" s="225"/>
      <c r="LL32" s="225"/>
      <c r="LM32" s="225"/>
      <c r="LN32" s="225"/>
      <c r="LO32" s="225"/>
      <c r="LP32" s="225"/>
      <c r="LQ32" s="225"/>
      <c r="LR32" s="225"/>
      <c r="LS32" s="225"/>
      <c r="LT32" s="225"/>
      <c r="LU32" s="225"/>
      <c r="LV32" s="225"/>
      <c r="LW32" s="225"/>
      <c r="LX32" s="225"/>
      <c r="LY32" s="225"/>
      <c r="LZ32" s="225"/>
      <c r="MA32" s="225"/>
      <c r="MB32" s="225"/>
      <c r="MC32" s="225"/>
      <c r="MD32" s="225"/>
      <c r="ME32" s="225"/>
      <c r="MF32" s="225"/>
      <c r="MG32" s="225"/>
      <c r="MH32" s="225"/>
      <c r="MI32" s="225"/>
      <c r="MJ32" s="225"/>
      <c r="MK32" s="225"/>
      <c r="ML32" s="225"/>
      <c r="MM32" s="225"/>
      <c r="MN32" s="225"/>
      <c r="MO32" s="225"/>
      <c r="MP32" s="225"/>
      <c r="MQ32" s="225"/>
      <c r="MR32" s="225"/>
      <c r="MS32" s="225"/>
      <c r="MT32" s="225"/>
      <c r="MU32" s="225"/>
      <c r="MV32" s="225"/>
      <c r="MW32" s="225"/>
      <c r="MX32" s="225"/>
      <c r="MY32" s="225"/>
      <c r="MZ32" s="225"/>
      <c r="NA32" s="225"/>
      <c r="NB32" s="225"/>
      <c r="NC32" s="225"/>
      <c r="ND32" s="225"/>
      <c r="NE32" s="225"/>
      <c r="NF32" s="225"/>
      <c r="NG32" s="225"/>
      <c r="NH32" s="225"/>
      <c r="NI32" s="225"/>
      <c r="NJ32" s="225"/>
      <c r="NK32" s="225"/>
      <c r="NL32" s="225"/>
      <c r="NM32" s="225"/>
      <c r="NN32" s="225"/>
      <c r="NO32" s="225"/>
      <c r="NP32" s="225"/>
      <c r="NQ32" s="225"/>
      <c r="NR32" s="225"/>
      <c r="NS32" s="225"/>
      <c r="NT32" s="225"/>
      <c r="NU32" s="225"/>
      <c r="NV32" s="225"/>
      <c r="NW32" s="225"/>
      <c r="NX32" s="225"/>
      <c r="NY32" s="225"/>
      <c r="NZ32" s="225"/>
      <c r="OA32" s="225"/>
      <c r="OB32" s="225"/>
      <c r="OC32" s="225"/>
      <c r="OD32" s="225"/>
      <c r="OE32" s="225"/>
      <c r="OF32" s="225"/>
      <c r="OG32" s="225"/>
      <c r="OH32" s="225"/>
      <c r="OI32" s="225"/>
      <c r="OJ32" s="225"/>
      <c r="OK32" s="225"/>
      <c r="OL32" s="225"/>
      <c r="OM32" s="225"/>
      <c r="ON32" s="225"/>
      <c r="OO32" s="225"/>
      <c r="OP32" s="225"/>
      <c r="OQ32" s="225"/>
      <c r="OR32" s="225"/>
      <c r="OS32" s="225"/>
      <c r="OT32" s="225"/>
      <c r="OU32" s="225"/>
      <c r="OV32" s="225"/>
      <c r="OW32" s="225"/>
      <c r="OX32" s="225"/>
      <c r="OY32" s="225"/>
      <c r="OZ32" s="225"/>
      <c r="PA32" s="225"/>
      <c r="PB32" s="225"/>
      <c r="PC32" s="225"/>
      <c r="PD32" s="225"/>
      <c r="PE32" s="225"/>
      <c r="PF32" s="225"/>
      <c r="PG32" s="225"/>
      <c r="PH32" s="225"/>
      <c r="PI32" s="225"/>
      <c r="PJ32" s="225"/>
      <c r="PK32" s="225"/>
      <c r="PL32" s="225"/>
      <c r="PM32" s="225"/>
      <c r="PN32" s="225"/>
      <c r="PO32" s="225"/>
      <c r="PP32" s="225"/>
      <c r="PQ32" s="225"/>
      <c r="PR32" s="225"/>
      <c r="PS32" s="225"/>
      <c r="PT32" s="225"/>
      <c r="PU32" s="225"/>
      <c r="PV32" s="225"/>
      <c r="PW32" s="225"/>
      <c r="PX32" s="225"/>
      <c r="PY32" s="225"/>
      <c r="PZ32" s="225"/>
      <c r="QA32" s="225"/>
      <c r="QB32" s="225"/>
      <c r="QC32" s="225"/>
      <c r="QD32" s="225"/>
      <c r="QE32" s="225"/>
      <c r="QF32" s="225"/>
      <c r="QG32" s="225"/>
      <c r="QH32" s="225"/>
      <c r="QI32" s="225"/>
      <c r="QJ32" s="225"/>
      <c r="QK32" s="225"/>
      <c r="QL32" s="225"/>
      <c r="QM32" s="225"/>
      <c r="QN32" s="225"/>
      <c r="QO32" s="225"/>
      <c r="QP32" s="225"/>
      <c r="QQ32" s="225"/>
      <c r="QR32" s="225"/>
      <c r="QS32" s="225"/>
      <c r="QT32" s="225"/>
    </row>
    <row r="33" spans="2:462" s="76" customFormat="1" ht="18" customHeight="1">
      <c r="B33" s="63" t="str">
        <f>IF(Mitarbeiter!B25="","",Mitarbeiter!B25)</f>
        <v/>
      </c>
      <c r="C33" s="63" t="str">
        <f>IF(Mitarbeiter!C25="","",Mitarbeiter!C25)</f>
        <v/>
      </c>
      <c r="D33" s="63" t="str">
        <f>IF(Mitarbeiter!E25="","",Mitarbeiter!E25)</f>
        <v/>
      </c>
      <c r="E33" s="65">
        <f>IF(Mitarbeiter!W25="","",Mitarbeiter!W25)</f>
        <v>0</v>
      </c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27"/>
      <c r="IF33" s="27"/>
      <c r="IG33" s="27"/>
      <c r="IH33" s="27"/>
      <c r="II33" s="27"/>
      <c r="IJ33" s="27"/>
      <c r="IK33" s="27"/>
      <c r="IL33" s="27"/>
      <c r="IM33" s="27"/>
      <c r="IN33" s="27"/>
      <c r="IO33" s="27"/>
      <c r="IP33" s="27"/>
      <c r="IQ33" s="27"/>
      <c r="IR33" s="27"/>
      <c r="IS33" s="27"/>
      <c r="IT33" s="27"/>
      <c r="IU33" s="27"/>
      <c r="IV33" s="27"/>
      <c r="IW33" s="27"/>
      <c r="IX33" s="27"/>
      <c r="IY33" s="27"/>
      <c r="IZ33" s="27"/>
      <c r="JA33" s="27"/>
      <c r="JB33" s="27"/>
      <c r="JC33" s="27"/>
      <c r="JD33" s="27"/>
      <c r="JE33" s="27"/>
      <c r="JF33" s="27"/>
      <c r="JG33" s="27"/>
      <c r="JH33" s="27"/>
      <c r="JI33" s="27"/>
      <c r="JJ33" s="27"/>
      <c r="JK33" s="27"/>
      <c r="JL33" s="27"/>
      <c r="JM33" s="27"/>
      <c r="JN33" s="27"/>
      <c r="JO33" s="27"/>
      <c r="JP33" s="27"/>
      <c r="JQ33" s="27"/>
      <c r="JR33" s="27"/>
      <c r="JS33" s="27"/>
      <c r="JT33" s="27"/>
      <c r="JU33" s="27"/>
      <c r="JV33" s="27"/>
      <c r="JW33" s="27"/>
      <c r="JX33" s="27"/>
      <c r="JY33" s="27"/>
      <c r="JZ33" s="27"/>
      <c r="KA33" s="27"/>
      <c r="KB33" s="27"/>
      <c r="KC33" s="27"/>
      <c r="KD33" s="27"/>
      <c r="KE33" s="27"/>
      <c r="KF33" s="27"/>
      <c r="KG33" s="27"/>
      <c r="KH33" s="27"/>
      <c r="KI33" s="27"/>
      <c r="KJ33" s="27"/>
      <c r="KK33" s="27"/>
      <c r="KL33" s="27"/>
      <c r="KM33" s="27"/>
      <c r="KN33" s="27"/>
      <c r="KO33" s="27"/>
      <c r="KP33" s="27"/>
      <c r="KQ33" s="27"/>
      <c r="KR33" s="27"/>
      <c r="KS33" s="27"/>
      <c r="KT33" s="27"/>
      <c r="KU33" s="27"/>
      <c r="KV33" s="27"/>
      <c r="KW33" s="27"/>
      <c r="KX33" s="27"/>
      <c r="KY33" s="27"/>
      <c r="KZ33" s="27"/>
      <c r="LA33" s="27"/>
      <c r="LB33" s="27"/>
      <c r="LC33" s="27"/>
      <c r="LD33" s="27"/>
      <c r="LE33" s="27"/>
      <c r="LF33" s="27"/>
      <c r="LG33" s="27"/>
      <c r="LH33" s="27"/>
      <c r="LI33" s="27"/>
      <c r="LJ33" s="27"/>
      <c r="LK33" s="27"/>
      <c r="LL33" s="27"/>
      <c r="LM33" s="27"/>
      <c r="LN33" s="27"/>
      <c r="LO33" s="27"/>
      <c r="LP33" s="27"/>
      <c r="LQ33" s="27"/>
      <c r="LR33" s="27"/>
      <c r="LS33" s="27"/>
      <c r="LT33" s="27"/>
      <c r="LU33" s="27"/>
      <c r="LV33" s="27"/>
      <c r="LW33" s="27"/>
      <c r="LX33" s="27"/>
      <c r="LY33" s="27"/>
      <c r="LZ33" s="27"/>
      <c r="MA33" s="27"/>
      <c r="MB33" s="27"/>
      <c r="MC33" s="27"/>
      <c r="MD33" s="27"/>
      <c r="ME33" s="27"/>
      <c r="MF33" s="27"/>
      <c r="MG33" s="27"/>
      <c r="MH33" s="27"/>
      <c r="MI33" s="27"/>
      <c r="MJ33" s="27"/>
      <c r="MK33" s="27"/>
      <c r="ML33" s="27"/>
      <c r="MM33" s="27"/>
      <c r="MN33" s="27"/>
      <c r="MO33" s="27"/>
      <c r="MP33" s="27"/>
      <c r="MQ33" s="27"/>
      <c r="MR33" s="27"/>
      <c r="MS33" s="27"/>
      <c r="MT33" s="27"/>
      <c r="MU33" s="27"/>
      <c r="MV33" s="27"/>
      <c r="MW33" s="27"/>
      <c r="MX33" s="27"/>
      <c r="MY33" s="27"/>
      <c r="MZ33" s="27"/>
      <c r="NA33" s="27"/>
      <c r="NB33" s="27"/>
      <c r="NC33" s="27"/>
      <c r="ND33" s="27"/>
      <c r="NE33" s="27"/>
      <c r="NF33" s="27"/>
      <c r="NG33" s="27"/>
      <c r="NH33" s="27"/>
      <c r="NI33" s="27"/>
      <c r="NJ33" s="27"/>
      <c r="NK33" s="27"/>
      <c r="NL33" s="27"/>
      <c r="NM33" s="27"/>
      <c r="NN33" s="27"/>
      <c r="NO33" s="27"/>
      <c r="NP33" s="27"/>
      <c r="NQ33" s="27"/>
      <c r="NR33" s="27"/>
      <c r="NS33" s="27"/>
      <c r="NT33" s="27"/>
      <c r="NU33" s="27"/>
      <c r="NV33" s="27"/>
      <c r="NW33" s="27"/>
      <c r="NX33" s="27"/>
      <c r="NY33" s="27"/>
      <c r="NZ33" s="27"/>
      <c r="OA33" s="27"/>
      <c r="OB33" s="27"/>
      <c r="OC33" s="27"/>
      <c r="OD33" s="27"/>
      <c r="OE33" s="27"/>
      <c r="OF33" s="27"/>
      <c r="OG33" s="27"/>
      <c r="OH33" s="27"/>
      <c r="OI33" s="27"/>
      <c r="OJ33" s="27"/>
      <c r="OK33" s="27"/>
      <c r="OL33" s="27"/>
      <c r="OM33" s="27"/>
      <c r="ON33" s="27"/>
      <c r="OO33" s="27"/>
      <c r="OP33" s="27"/>
      <c r="OQ33" s="27"/>
      <c r="OR33" s="27"/>
      <c r="OS33" s="27"/>
      <c r="OT33" s="27"/>
      <c r="OU33" s="27"/>
      <c r="OV33" s="27"/>
      <c r="OW33" s="27"/>
      <c r="OX33" s="27"/>
      <c r="OY33" s="27"/>
      <c r="OZ33" s="27"/>
      <c r="PA33" s="27"/>
      <c r="PB33" s="27"/>
      <c r="PC33" s="27"/>
      <c r="PD33" s="27"/>
      <c r="PE33" s="27"/>
      <c r="PF33" s="27"/>
      <c r="PG33" s="27"/>
      <c r="PH33" s="27"/>
      <c r="PI33" s="27"/>
      <c r="PJ33" s="27"/>
      <c r="PK33" s="27"/>
      <c r="PL33" s="27"/>
      <c r="PM33" s="27"/>
      <c r="PN33" s="27"/>
      <c r="PO33" s="27"/>
      <c r="PP33" s="27"/>
      <c r="PQ33" s="27"/>
      <c r="PR33" s="27"/>
      <c r="PS33" s="27"/>
      <c r="PT33" s="27"/>
      <c r="PU33" s="27"/>
      <c r="PV33" s="27"/>
      <c r="PW33" s="27"/>
      <c r="PX33" s="27"/>
      <c r="PY33" s="27"/>
      <c r="PZ33" s="27"/>
      <c r="QA33" s="27"/>
      <c r="QB33" s="27"/>
      <c r="QC33" s="27"/>
      <c r="QD33" s="27"/>
      <c r="QE33" s="27"/>
      <c r="QF33" s="27"/>
      <c r="QG33" s="27"/>
      <c r="QH33" s="27"/>
      <c r="QI33" s="27"/>
      <c r="QJ33" s="27"/>
      <c r="QK33" s="27"/>
      <c r="QL33" s="27"/>
      <c r="QM33" s="27"/>
      <c r="QN33" s="27"/>
      <c r="QO33" s="27"/>
      <c r="QP33" s="27"/>
      <c r="QQ33" s="27"/>
      <c r="QR33" s="27"/>
      <c r="QS33" s="27"/>
      <c r="QT33" s="27"/>
    </row>
    <row r="34" spans="2:462" s="76" customFormat="1" ht="18" customHeight="1">
      <c r="B34" s="223" t="str">
        <f>IF(Mitarbeiter!B26="","",Mitarbeiter!B26)</f>
        <v/>
      </c>
      <c r="C34" s="223" t="str">
        <f>IF(Mitarbeiter!C26="","",Mitarbeiter!C26)</f>
        <v/>
      </c>
      <c r="D34" s="223" t="str">
        <f>IF(Mitarbeiter!E26="","",Mitarbeiter!E26)</f>
        <v/>
      </c>
      <c r="E34" s="224">
        <f>IF(Mitarbeiter!W26="","",Mitarbeiter!W26)</f>
        <v>0</v>
      </c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225"/>
      <c r="AU34" s="225"/>
      <c r="AV34" s="225"/>
      <c r="AW34" s="225"/>
      <c r="AX34" s="225"/>
      <c r="AY34" s="225"/>
      <c r="AZ34" s="225"/>
      <c r="BA34" s="225"/>
      <c r="BB34" s="225"/>
      <c r="BC34" s="225"/>
      <c r="BD34" s="225"/>
      <c r="BE34" s="225"/>
      <c r="BF34" s="225"/>
      <c r="BG34" s="225"/>
      <c r="BH34" s="225"/>
      <c r="BI34" s="225"/>
      <c r="BJ34" s="225"/>
      <c r="BK34" s="225"/>
      <c r="BL34" s="225"/>
      <c r="BM34" s="225"/>
      <c r="BN34" s="225"/>
      <c r="BO34" s="225"/>
      <c r="BP34" s="225"/>
      <c r="BQ34" s="225"/>
      <c r="BR34" s="225"/>
      <c r="BS34" s="225"/>
      <c r="BT34" s="225"/>
      <c r="BU34" s="225"/>
      <c r="BV34" s="225"/>
      <c r="BW34" s="225"/>
      <c r="BX34" s="225"/>
      <c r="BY34" s="225"/>
      <c r="BZ34" s="225"/>
      <c r="CA34" s="225"/>
      <c r="CB34" s="225"/>
      <c r="CC34" s="225"/>
      <c r="CD34" s="225"/>
      <c r="CE34" s="225"/>
      <c r="CF34" s="225"/>
      <c r="CG34" s="225"/>
      <c r="CH34" s="225"/>
      <c r="CI34" s="225"/>
      <c r="CJ34" s="225"/>
      <c r="CK34" s="225"/>
      <c r="CL34" s="225"/>
      <c r="CM34" s="225"/>
      <c r="CN34" s="225"/>
      <c r="CO34" s="225"/>
      <c r="CP34" s="225"/>
      <c r="CQ34" s="225"/>
      <c r="CR34" s="225"/>
      <c r="CS34" s="225"/>
      <c r="CT34" s="225"/>
      <c r="CU34" s="225"/>
      <c r="CV34" s="225"/>
      <c r="CW34" s="225"/>
      <c r="CX34" s="225"/>
      <c r="CY34" s="225"/>
      <c r="CZ34" s="225"/>
      <c r="DA34" s="225"/>
      <c r="DB34" s="225"/>
      <c r="DC34" s="225"/>
      <c r="DD34" s="225"/>
      <c r="DE34" s="225"/>
      <c r="DF34" s="225"/>
      <c r="DG34" s="225"/>
      <c r="DH34" s="225"/>
      <c r="DI34" s="225"/>
      <c r="DJ34" s="225"/>
      <c r="DK34" s="225"/>
      <c r="DL34" s="225"/>
      <c r="DM34" s="225"/>
      <c r="DN34" s="225"/>
      <c r="DO34" s="225"/>
      <c r="DP34" s="225"/>
      <c r="DQ34" s="225"/>
      <c r="DR34" s="225"/>
      <c r="DS34" s="225"/>
      <c r="DT34" s="225"/>
      <c r="DU34" s="225"/>
      <c r="DV34" s="225"/>
      <c r="DW34" s="225"/>
      <c r="DX34" s="225"/>
      <c r="DY34" s="225"/>
      <c r="DZ34" s="225"/>
      <c r="EA34" s="225"/>
      <c r="EB34" s="225"/>
      <c r="EC34" s="225"/>
      <c r="ED34" s="225"/>
      <c r="EE34" s="225"/>
      <c r="EF34" s="225"/>
      <c r="EG34" s="225"/>
      <c r="EH34" s="225"/>
      <c r="EI34" s="225"/>
      <c r="EJ34" s="225"/>
      <c r="EK34" s="225"/>
      <c r="EL34" s="225"/>
      <c r="EM34" s="225"/>
      <c r="EN34" s="225"/>
      <c r="EO34" s="225"/>
      <c r="EP34" s="225"/>
      <c r="EQ34" s="225"/>
      <c r="ER34" s="225"/>
      <c r="ES34" s="225"/>
      <c r="ET34" s="225"/>
      <c r="EU34" s="225"/>
      <c r="EV34" s="225"/>
      <c r="EW34" s="225"/>
      <c r="EX34" s="225"/>
      <c r="EY34" s="225"/>
      <c r="EZ34" s="225"/>
      <c r="FA34" s="225"/>
      <c r="FB34" s="225"/>
      <c r="FC34" s="225"/>
      <c r="FD34" s="225"/>
      <c r="FE34" s="225"/>
      <c r="FF34" s="225"/>
      <c r="FG34" s="225"/>
      <c r="FH34" s="225"/>
      <c r="FI34" s="225"/>
      <c r="FJ34" s="225"/>
      <c r="FK34" s="225"/>
      <c r="FL34" s="225"/>
      <c r="FM34" s="225"/>
      <c r="FN34" s="225"/>
      <c r="FO34" s="225"/>
      <c r="FP34" s="225"/>
      <c r="FQ34" s="225"/>
      <c r="FR34" s="225"/>
      <c r="FS34" s="225"/>
      <c r="FT34" s="225"/>
      <c r="FU34" s="225"/>
      <c r="FV34" s="225"/>
      <c r="FW34" s="225"/>
      <c r="FX34" s="225"/>
      <c r="FY34" s="225"/>
      <c r="FZ34" s="225"/>
      <c r="GA34" s="225"/>
      <c r="GB34" s="225"/>
      <c r="GC34" s="225"/>
      <c r="GD34" s="225"/>
      <c r="GE34" s="225"/>
      <c r="GF34" s="225"/>
      <c r="GG34" s="225"/>
      <c r="GH34" s="225"/>
      <c r="GI34" s="225"/>
      <c r="GJ34" s="225"/>
      <c r="GK34" s="225"/>
      <c r="GL34" s="225"/>
      <c r="GM34" s="225"/>
      <c r="GN34" s="225"/>
      <c r="GO34" s="225"/>
      <c r="GP34" s="225"/>
      <c r="GQ34" s="225"/>
      <c r="GR34" s="225"/>
      <c r="GS34" s="225"/>
      <c r="GT34" s="225"/>
      <c r="GU34" s="225"/>
      <c r="GV34" s="225"/>
      <c r="GW34" s="225"/>
      <c r="GX34" s="225"/>
      <c r="GY34" s="225"/>
      <c r="GZ34" s="225"/>
      <c r="HA34" s="225"/>
      <c r="HB34" s="225"/>
      <c r="HC34" s="225"/>
      <c r="HD34" s="225"/>
      <c r="HE34" s="225"/>
      <c r="HF34" s="225"/>
      <c r="HG34" s="225"/>
      <c r="HH34" s="225"/>
      <c r="HI34" s="225"/>
      <c r="HJ34" s="225"/>
      <c r="HK34" s="225"/>
      <c r="HL34" s="225"/>
      <c r="HM34" s="225"/>
      <c r="HN34" s="225"/>
      <c r="HO34" s="225"/>
      <c r="HP34" s="225"/>
      <c r="HQ34" s="225"/>
      <c r="HR34" s="225"/>
      <c r="HS34" s="225"/>
      <c r="HT34" s="225"/>
      <c r="HU34" s="225"/>
      <c r="HV34" s="225"/>
      <c r="HW34" s="225"/>
      <c r="HX34" s="225"/>
      <c r="HY34" s="225"/>
      <c r="HZ34" s="225"/>
      <c r="IA34" s="225"/>
      <c r="IB34" s="225"/>
      <c r="IC34" s="225"/>
      <c r="ID34" s="225"/>
      <c r="IE34" s="225"/>
      <c r="IF34" s="225"/>
      <c r="IG34" s="225"/>
      <c r="IH34" s="225"/>
      <c r="II34" s="225"/>
      <c r="IJ34" s="225"/>
      <c r="IK34" s="225"/>
      <c r="IL34" s="225"/>
      <c r="IM34" s="225"/>
      <c r="IN34" s="225"/>
      <c r="IO34" s="225"/>
      <c r="IP34" s="225"/>
      <c r="IQ34" s="225"/>
      <c r="IR34" s="225"/>
      <c r="IS34" s="225"/>
      <c r="IT34" s="225"/>
      <c r="IU34" s="225"/>
      <c r="IV34" s="225"/>
      <c r="IW34" s="225"/>
      <c r="IX34" s="225"/>
      <c r="IY34" s="225"/>
      <c r="IZ34" s="225"/>
      <c r="JA34" s="225"/>
      <c r="JB34" s="225"/>
      <c r="JC34" s="225"/>
      <c r="JD34" s="225"/>
      <c r="JE34" s="225"/>
      <c r="JF34" s="225"/>
      <c r="JG34" s="225"/>
      <c r="JH34" s="225"/>
      <c r="JI34" s="225"/>
      <c r="JJ34" s="225"/>
      <c r="JK34" s="225"/>
      <c r="JL34" s="225"/>
      <c r="JM34" s="225"/>
      <c r="JN34" s="225"/>
      <c r="JO34" s="225"/>
      <c r="JP34" s="225"/>
      <c r="JQ34" s="225"/>
      <c r="JR34" s="225"/>
      <c r="JS34" s="225"/>
      <c r="JT34" s="225"/>
      <c r="JU34" s="225"/>
      <c r="JV34" s="225"/>
      <c r="JW34" s="225"/>
      <c r="JX34" s="225"/>
      <c r="JY34" s="225"/>
      <c r="JZ34" s="225"/>
      <c r="KA34" s="225"/>
      <c r="KB34" s="225"/>
      <c r="KC34" s="225"/>
      <c r="KD34" s="225"/>
      <c r="KE34" s="225"/>
      <c r="KF34" s="225"/>
      <c r="KG34" s="225"/>
      <c r="KH34" s="225"/>
      <c r="KI34" s="225"/>
      <c r="KJ34" s="225"/>
      <c r="KK34" s="225"/>
      <c r="KL34" s="225"/>
      <c r="KM34" s="225"/>
      <c r="KN34" s="225"/>
      <c r="KO34" s="225"/>
      <c r="KP34" s="225"/>
      <c r="KQ34" s="225"/>
      <c r="KR34" s="225"/>
      <c r="KS34" s="225"/>
      <c r="KT34" s="225"/>
      <c r="KU34" s="225"/>
      <c r="KV34" s="225"/>
      <c r="KW34" s="225"/>
      <c r="KX34" s="225"/>
      <c r="KY34" s="225"/>
      <c r="KZ34" s="225"/>
      <c r="LA34" s="225"/>
      <c r="LB34" s="225"/>
      <c r="LC34" s="225"/>
      <c r="LD34" s="225"/>
      <c r="LE34" s="225"/>
      <c r="LF34" s="225"/>
      <c r="LG34" s="225"/>
      <c r="LH34" s="225"/>
      <c r="LI34" s="225"/>
      <c r="LJ34" s="225"/>
      <c r="LK34" s="225"/>
      <c r="LL34" s="225"/>
      <c r="LM34" s="225"/>
      <c r="LN34" s="225"/>
      <c r="LO34" s="225"/>
      <c r="LP34" s="225"/>
      <c r="LQ34" s="225"/>
      <c r="LR34" s="225"/>
      <c r="LS34" s="225"/>
      <c r="LT34" s="225"/>
      <c r="LU34" s="225"/>
      <c r="LV34" s="225"/>
      <c r="LW34" s="225"/>
      <c r="LX34" s="225"/>
      <c r="LY34" s="225"/>
      <c r="LZ34" s="225"/>
      <c r="MA34" s="225"/>
      <c r="MB34" s="225"/>
      <c r="MC34" s="225"/>
      <c r="MD34" s="225"/>
      <c r="ME34" s="225"/>
      <c r="MF34" s="225"/>
      <c r="MG34" s="225"/>
      <c r="MH34" s="225"/>
      <c r="MI34" s="225"/>
      <c r="MJ34" s="225"/>
      <c r="MK34" s="225"/>
      <c r="ML34" s="225"/>
      <c r="MM34" s="225"/>
      <c r="MN34" s="225"/>
      <c r="MO34" s="225"/>
      <c r="MP34" s="225"/>
      <c r="MQ34" s="225"/>
      <c r="MR34" s="225"/>
      <c r="MS34" s="225"/>
      <c r="MT34" s="225"/>
      <c r="MU34" s="225"/>
      <c r="MV34" s="225"/>
      <c r="MW34" s="225"/>
      <c r="MX34" s="225"/>
      <c r="MY34" s="225"/>
      <c r="MZ34" s="225"/>
      <c r="NA34" s="225"/>
      <c r="NB34" s="225"/>
      <c r="NC34" s="225"/>
      <c r="ND34" s="225"/>
      <c r="NE34" s="225"/>
      <c r="NF34" s="225"/>
      <c r="NG34" s="225"/>
      <c r="NH34" s="225"/>
      <c r="NI34" s="225"/>
      <c r="NJ34" s="225"/>
      <c r="NK34" s="225"/>
      <c r="NL34" s="225"/>
      <c r="NM34" s="225"/>
      <c r="NN34" s="225"/>
      <c r="NO34" s="225"/>
      <c r="NP34" s="225"/>
      <c r="NQ34" s="225"/>
      <c r="NR34" s="225"/>
      <c r="NS34" s="225"/>
      <c r="NT34" s="225"/>
      <c r="NU34" s="225"/>
      <c r="NV34" s="225"/>
      <c r="NW34" s="225"/>
      <c r="NX34" s="225"/>
      <c r="NY34" s="225"/>
      <c r="NZ34" s="225"/>
      <c r="OA34" s="225"/>
      <c r="OB34" s="225"/>
      <c r="OC34" s="225"/>
      <c r="OD34" s="225"/>
      <c r="OE34" s="225"/>
      <c r="OF34" s="225"/>
      <c r="OG34" s="225"/>
      <c r="OH34" s="225"/>
      <c r="OI34" s="225"/>
      <c r="OJ34" s="225"/>
      <c r="OK34" s="225"/>
      <c r="OL34" s="225"/>
      <c r="OM34" s="225"/>
      <c r="ON34" s="225"/>
      <c r="OO34" s="225"/>
      <c r="OP34" s="225"/>
      <c r="OQ34" s="225"/>
      <c r="OR34" s="225"/>
      <c r="OS34" s="225"/>
      <c r="OT34" s="225"/>
      <c r="OU34" s="225"/>
      <c r="OV34" s="225"/>
      <c r="OW34" s="225"/>
      <c r="OX34" s="225"/>
      <c r="OY34" s="225"/>
      <c r="OZ34" s="225"/>
      <c r="PA34" s="225"/>
      <c r="PB34" s="225"/>
      <c r="PC34" s="225"/>
      <c r="PD34" s="225"/>
      <c r="PE34" s="225"/>
      <c r="PF34" s="225"/>
      <c r="PG34" s="225"/>
      <c r="PH34" s="225"/>
      <c r="PI34" s="225"/>
      <c r="PJ34" s="225"/>
      <c r="PK34" s="225"/>
      <c r="PL34" s="225"/>
      <c r="PM34" s="225"/>
      <c r="PN34" s="225"/>
      <c r="PO34" s="225"/>
      <c r="PP34" s="225"/>
      <c r="PQ34" s="225"/>
      <c r="PR34" s="225"/>
      <c r="PS34" s="225"/>
      <c r="PT34" s="225"/>
      <c r="PU34" s="225"/>
      <c r="PV34" s="225"/>
      <c r="PW34" s="225"/>
      <c r="PX34" s="225"/>
      <c r="PY34" s="225"/>
      <c r="PZ34" s="225"/>
      <c r="QA34" s="225"/>
      <c r="QB34" s="225"/>
      <c r="QC34" s="225"/>
      <c r="QD34" s="225"/>
      <c r="QE34" s="225"/>
      <c r="QF34" s="225"/>
      <c r="QG34" s="225"/>
      <c r="QH34" s="225"/>
      <c r="QI34" s="225"/>
      <c r="QJ34" s="225"/>
      <c r="QK34" s="225"/>
      <c r="QL34" s="225"/>
      <c r="QM34" s="225"/>
      <c r="QN34" s="225"/>
      <c r="QO34" s="225"/>
      <c r="QP34" s="225"/>
      <c r="QQ34" s="225"/>
      <c r="QR34" s="225"/>
      <c r="QS34" s="225"/>
      <c r="QT34" s="225"/>
    </row>
    <row r="35" spans="2:462" s="76" customFormat="1" ht="18" customHeight="1">
      <c r="B35" s="63" t="str">
        <f>IF(Mitarbeiter!B27="","",Mitarbeiter!B27)</f>
        <v/>
      </c>
      <c r="C35" s="63" t="str">
        <f>IF(Mitarbeiter!C27="","",Mitarbeiter!C27)</f>
        <v/>
      </c>
      <c r="D35" s="63" t="str">
        <f>IF(Mitarbeiter!E27="","",Mitarbeiter!E27)</f>
        <v/>
      </c>
      <c r="E35" s="65">
        <f>IF(Mitarbeiter!W27="","",Mitarbeiter!W27)</f>
        <v>0</v>
      </c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27"/>
      <c r="IF35" s="27"/>
      <c r="IG35" s="27"/>
      <c r="IH35" s="27"/>
      <c r="II35" s="27"/>
      <c r="IJ35" s="27"/>
      <c r="IK35" s="27"/>
      <c r="IL35" s="27"/>
      <c r="IM35" s="27"/>
      <c r="IN35" s="27"/>
      <c r="IO35" s="27"/>
      <c r="IP35" s="27"/>
      <c r="IQ35" s="27"/>
      <c r="IR35" s="27"/>
      <c r="IS35" s="27"/>
      <c r="IT35" s="27"/>
      <c r="IU35" s="27"/>
      <c r="IV35" s="27"/>
      <c r="IW35" s="27"/>
      <c r="IX35" s="27"/>
      <c r="IY35" s="27"/>
      <c r="IZ35" s="27"/>
      <c r="JA35" s="27"/>
      <c r="JB35" s="27"/>
      <c r="JC35" s="27"/>
      <c r="JD35" s="27"/>
      <c r="JE35" s="27"/>
      <c r="JF35" s="27"/>
      <c r="JG35" s="27"/>
      <c r="JH35" s="27"/>
      <c r="JI35" s="27"/>
      <c r="JJ35" s="27"/>
      <c r="JK35" s="27"/>
      <c r="JL35" s="27"/>
      <c r="JM35" s="27"/>
      <c r="JN35" s="27"/>
      <c r="JO35" s="27"/>
      <c r="JP35" s="27"/>
      <c r="JQ35" s="27"/>
      <c r="JR35" s="27"/>
      <c r="JS35" s="27"/>
      <c r="JT35" s="27"/>
      <c r="JU35" s="27"/>
      <c r="JV35" s="27"/>
      <c r="JW35" s="27"/>
      <c r="JX35" s="27"/>
      <c r="JY35" s="27"/>
      <c r="JZ35" s="27"/>
      <c r="KA35" s="27"/>
      <c r="KB35" s="27"/>
      <c r="KC35" s="27"/>
      <c r="KD35" s="27"/>
      <c r="KE35" s="27"/>
      <c r="KF35" s="27"/>
      <c r="KG35" s="27"/>
      <c r="KH35" s="27"/>
      <c r="KI35" s="27"/>
      <c r="KJ35" s="27"/>
      <c r="KK35" s="27"/>
      <c r="KL35" s="27"/>
      <c r="KM35" s="27"/>
      <c r="KN35" s="27"/>
      <c r="KO35" s="27"/>
      <c r="KP35" s="27"/>
      <c r="KQ35" s="27"/>
      <c r="KR35" s="27"/>
      <c r="KS35" s="27"/>
      <c r="KT35" s="27"/>
      <c r="KU35" s="27"/>
      <c r="KV35" s="27"/>
      <c r="KW35" s="27"/>
      <c r="KX35" s="27"/>
      <c r="KY35" s="27"/>
      <c r="KZ35" s="27"/>
      <c r="LA35" s="27"/>
      <c r="LB35" s="27"/>
      <c r="LC35" s="27"/>
      <c r="LD35" s="27"/>
      <c r="LE35" s="27"/>
      <c r="LF35" s="27"/>
      <c r="LG35" s="27"/>
      <c r="LH35" s="27"/>
      <c r="LI35" s="27"/>
      <c r="LJ35" s="27"/>
      <c r="LK35" s="27"/>
      <c r="LL35" s="27"/>
      <c r="LM35" s="27"/>
      <c r="LN35" s="27"/>
      <c r="LO35" s="27"/>
      <c r="LP35" s="27"/>
      <c r="LQ35" s="27"/>
      <c r="LR35" s="27"/>
      <c r="LS35" s="27"/>
      <c r="LT35" s="27"/>
      <c r="LU35" s="27"/>
      <c r="LV35" s="27"/>
      <c r="LW35" s="27"/>
      <c r="LX35" s="27"/>
      <c r="LY35" s="27"/>
      <c r="LZ35" s="27"/>
      <c r="MA35" s="27"/>
      <c r="MB35" s="27"/>
      <c r="MC35" s="27"/>
      <c r="MD35" s="27"/>
      <c r="ME35" s="27"/>
      <c r="MF35" s="27"/>
      <c r="MG35" s="27"/>
      <c r="MH35" s="27"/>
      <c r="MI35" s="27"/>
      <c r="MJ35" s="27"/>
      <c r="MK35" s="27"/>
      <c r="ML35" s="27"/>
      <c r="MM35" s="27"/>
      <c r="MN35" s="27"/>
      <c r="MO35" s="27"/>
      <c r="MP35" s="27"/>
      <c r="MQ35" s="27"/>
      <c r="MR35" s="27"/>
      <c r="MS35" s="27"/>
      <c r="MT35" s="27"/>
      <c r="MU35" s="27"/>
      <c r="MV35" s="27"/>
      <c r="MW35" s="27"/>
      <c r="MX35" s="27"/>
      <c r="MY35" s="27"/>
      <c r="MZ35" s="27"/>
      <c r="NA35" s="27"/>
      <c r="NB35" s="27"/>
      <c r="NC35" s="27"/>
      <c r="ND35" s="27"/>
      <c r="NE35" s="27"/>
      <c r="NF35" s="27"/>
      <c r="NG35" s="27"/>
      <c r="NH35" s="27"/>
      <c r="NI35" s="27"/>
      <c r="NJ35" s="27"/>
      <c r="NK35" s="27"/>
      <c r="NL35" s="27"/>
      <c r="NM35" s="27"/>
      <c r="NN35" s="27"/>
      <c r="NO35" s="27"/>
      <c r="NP35" s="27"/>
      <c r="NQ35" s="27"/>
      <c r="NR35" s="27"/>
      <c r="NS35" s="27"/>
      <c r="NT35" s="27"/>
      <c r="NU35" s="27"/>
      <c r="NV35" s="27"/>
      <c r="NW35" s="27"/>
      <c r="NX35" s="27"/>
      <c r="NY35" s="27"/>
      <c r="NZ35" s="27"/>
      <c r="OA35" s="27"/>
      <c r="OB35" s="27"/>
      <c r="OC35" s="27"/>
      <c r="OD35" s="27"/>
      <c r="OE35" s="27"/>
      <c r="OF35" s="27"/>
      <c r="OG35" s="27"/>
      <c r="OH35" s="27"/>
      <c r="OI35" s="27"/>
      <c r="OJ35" s="27"/>
      <c r="OK35" s="27"/>
      <c r="OL35" s="27"/>
      <c r="OM35" s="27"/>
      <c r="ON35" s="27"/>
      <c r="OO35" s="27"/>
      <c r="OP35" s="27"/>
      <c r="OQ35" s="27"/>
      <c r="OR35" s="27"/>
      <c r="OS35" s="27"/>
      <c r="OT35" s="27"/>
      <c r="OU35" s="27"/>
      <c r="OV35" s="27"/>
      <c r="OW35" s="27"/>
      <c r="OX35" s="27"/>
      <c r="OY35" s="27"/>
      <c r="OZ35" s="27"/>
      <c r="PA35" s="27"/>
      <c r="PB35" s="27"/>
      <c r="PC35" s="27"/>
      <c r="PD35" s="27"/>
      <c r="PE35" s="27"/>
      <c r="PF35" s="27"/>
      <c r="PG35" s="27"/>
      <c r="PH35" s="27"/>
      <c r="PI35" s="27"/>
      <c r="PJ35" s="27"/>
      <c r="PK35" s="27"/>
      <c r="PL35" s="27"/>
      <c r="PM35" s="27"/>
      <c r="PN35" s="27"/>
      <c r="PO35" s="27"/>
      <c r="PP35" s="27"/>
      <c r="PQ35" s="27"/>
      <c r="PR35" s="27"/>
      <c r="PS35" s="27"/>
      <c r="PT35" s="27"/>
      <c r="PU35" s="27"/>
      <c r="PV35" s="27"/>
      <c r="PW35" s="27"/>
      <c r="PX35" s="27"/>
      <c r="PY35" s="27"/>
      <c r="PZ35" s="27"/>
      <c r="QA35" s="27"/>
      <c r="QB35" s="27"/>
      <c r="QC35" s="27"/>
      <c r="QD35" s="27"/>
      <c r="QE35" s="27"/>
      <c r="QF35" s="27"/>
      <c r="QG35" s="27"/>
      <c r="QH35" s="27"/>
      <c r="QI35" s="27"/>
      <c r="QJ35" s="27"/>
      <c r="QK35" s="27"/>
      <c r="QL35" s="27"/>
      <c r="QM35" s="27"/>
      <c r="QN35" s="27"/>
      <c r="QO35" s="27"/>
      <c r="QP35" s="27"/>
      <c r="QQ35" s="27"/>
      <c r="QR35" s="27"/>
      <c r="QS35" s="27"/>
      <c r="QT35" s="27"/>
    </row>
    <row r="36" spans="2:462" s="76" customFormat="1" ht="18" customHeight="1">
      <c r="B36" s="223" t="str">
        <f>IF(Mitarbeiter!B28="","",Mitarbeiter!B28)</f>
        <v/>
      </c>
      <c r="C36" s="223" t="str">
        <f>IF(Mitarbeiter!C28="","",Mitarbeiter!C28)</f>
        <v/>
      </c>
      <c r="D36" s="223" t="str">
        <f>IF(Mitarbeiter!E28="","",Mitarbeiter!E28)</f>
        <v/>
      </c>
      <c r="E36" s="224">
        <f>IF(Mitarbeiter!W28="","",Mitarbeiter!W28)</f>
        <v>0</v>
      </c>
      <c r="F36" s="225"/>
      <c r="G36" s="225"/>
      <c r="H36" s="225"/>
      <c r="I36" s="225"/>
      <c r="J36" s="225"/>
      <c r="K36" s="225"/>
      <c r="L36" s="225"/>
      <c r="M36" s="225"/>
      <c r="N36" s="225"/>
      <c r="O36" s="225"/>
      <c r="P36" s="225"/>
      <c r="Q36" s="225"/>
      <c r="R36" s="225"/>
      <c r="S36" s="225"/>
      <c r="T36" s="225"/>
      <c r="U36" s="225"/>
      <c r="V36" s="225"/>
      <c r="W36" s="225"/>
      <c r="X36" s="225"/>
      <c r="Y36" s="225"/>
      <c r="Z36" s="225"/>
      <c r="AA36" s="225"/>
      <c r="AB36" s="225"/>
      <c r="AC36" s="225"/>
      <c r="AD36" s="225"/>
      <c r="AE36" s="225"/>
      <c r="AF36" s="225"/>
      <c r="AG36" s="225"/>
      <c r="AH36" s="225"/>
      <c r="AI36" s="225"/>
      <c r="AJ36" s="225"/>
      <c r="AK36" s="225"/>
      <c r="AL36" s="225"/>
      <c r="AM36" s="225"/>
      <c r="AN36" s="225"/>
      <c r="AO36" s="225"/>
      <c r="AP36" s="225"/>
      <c r="AQ36" s="225"/>
      <c r="AR36" s="225"/>
      <c r="AS36" s="225"/>
      <c r="AT36" s="225"/>
      <c r="AU36" s="225"/>
      <c r="AV36" s="225"/>
      <c r="AW36" s="225"/>
      <c r="AX36" s="225"/>
      <c r="AY36" s="225"/>
      <c r="AZ36" s="225"/>
      <c r="BA36" s="225"/>
      <c r="BB36" s="225"/>
      <c r="BC36" s="225"/>
      <c r="BD36" s="225"/>
      <c r="BE36" s="225"/>
      <c r="BF36" s="225"/>
      <c r="BG36" s="225"/>
      <c r="BH36" s="225"/>
      <c r="BI36" s="225"/>
      <c r="BJ36" s="225"/>
      <c r="BK36" s="225"/>
      <c r="BL36" s="225"/>
      <c r="BM36" s="225"/>
      <c r="BN36" s="225"/>
      <c r="BO36" s="225"/>
      <c r="BP36" s="225"/>
      <c r="BQ36" s="225"/>
      <c r="BR36" s="225"/>
      <c r="BS36" s="225"/>
      <c r="BT36" s="225"/>
      <c r="BU36" s="225"/>
      <c r="BV36" s="225"/>
      <c r="BW36" s="225"/>
      <c r="BX36" s="225"/>
      <c r="BY36" s="225"/>
      <c r="BZ36" s="225"/>
      <c r="CA36" s="225"/>
      <c r="CB36" s="225"/>
      <c r="CC36" s="225"/>
      <c r="CD36" s="225"/>
      <c r="CE36" s="225"/>
      <c r="CF36" s="225"/>
      <c r="CG36" s="225"/>
      <c r="CH36" s="225"/>
      <c r="CI36" s="225"/>
      <c r="CJ36" s="225"/>
      <c r="CK36" s="225"/>
      <c r="CL36" s="225"/>
      <c r="CM36" s="225"/>
      <c r="CN36" s="225"/>
      <c r="CO36" s="225"/>
      <c r="CP36" s="225"/>
      <c r="CQ36" s="225"/>
      <c r="CR36" s="225"/>
      <c r="CS36" s="225"/>
      <c r="CT36" s="225"/>
      <c r="CU36" s="225"/>
      <c r="CV36" s="225"/>
      <c r="CW36" s="225"/>
      <c r="CX36" s="225"/>
      <c r="CY36" s="225"/>
      <c r="CZ36" s="225"/>
      <c r="DA36" s="225"/>
      <c r="DB36" s="225"/>
      <c r="DC36" s="225"/>
      <c r="DD36" s="225"/>
      <c r="DE36" s="225"/>
      <c r="DF36" s="225"/>
      <c r="DG36" s="225"/>
      <c r="DH36" s="225"/>
      <c r="DI36" s="225"/>
      <c r="DJ36" s="225"/>
      <c r="DK36" s="225"/>
      <c r="DL36" s="225"/>
      <c r="DM36" s="225"/>
      <c r="DN36" s="225"/>
      <c r="DO36" s="225"/>
      <c r="DP36" s="225"/>
      <c r="DQ36" s="225"/>
      <c r="DR36" s="225"/>
      <c r="DS36" s="225"/>
      <c r="DT36" s="225"/>
      <c r="DU36" s="225"/>
      <c r="DV36" s="225"/>
      <c r="DW36" s="225"/>
      <c r="DX36" s="225"/>
      <c r="DY36" s="225"/>
      <c r="DZ36" s="225"/>
      <c r="EA36" s="225"/>
      <c r="EB36" s="225"/>
      <c r="EC36" s="225"/>
      <c r="ED36" s="225"/>
      <c r="EE36" s="225"/>
      <c r="EF36" s="225"/>
      <c r="EG36" s="225"/>
      <c r="EH36" s="225"/>
      <c r="EI36" s="225"/>
      <c r="EJ36" s="225"/>
      <c r="EK36" s="225"/>
      <c r="EL36" s="225"/>
      <c r="EM36" s="225"/>
      <c r="EN36" s="225"/>
      <c r="EO36" s="225"/>
      <c r="EP36" s="225"/>
      <c r="EQ36" s="225"/>
      <c r="ER36" s="225"/>
      <c r="ES36" s="225"/>
      <c r="ET36" s="225"/>
      <c r="EU36" s="225"/>
      <c r="EV36" s="225"/>
      <c r="EW36" s="225"/>
      <c r="EX36" s="225"/>
      <c r="EY36" s="225"/>
      <c r="EZ36" s="225"/>
      <c r="FA36" s="225"/>
      <c r="FB36" s="225"/>
      <c r="FC36" s="225"/>
      <c r="FD36" s="225"/>
      <c r="FE36" s="225"/>
      <c r="FF36" s="225"/>
      <c r="FG36" s="225"/>
      <c r="FH36" s="225"/>
      <c r="FI36" s="225"/>
      <c r="FJ36" s="225"/>
      <c r="FK36" s="225"/>
      <c r="FL36" s="225"/>
      <c r="FM36" s="225"/>
      <c r="FN36" s="225"/>
      <c r="FO36" s="225"/>
      <c r="FP36" s="225"/>
      <c r="FQ36" s="225"/>
      <c r="FR36" s="225"/>
      <c r="FS36" s="225"/>
      <c r="FT36" s="225"/>
      <c r="FU36" s="225"/>
      <c r="FV36" s="225"/>
      <c r="FW36" s="225"/>
      <c r="FX36" s="225"/>
      <c r="FY36" s="225"/>
      <c r="FZ36" s="225"/>
      <c r="GA36" s="225"/>
      <c r="GB36" s="225"/>
      <c r="GC36" s="225"/>
      <c r="GD36" s="225"/>
      <c r="GE36" s="225"/>
      <c r="GF36" s="225"/>
      <c r="GG36" s="225"/>
      <c r="GH36" s="225"/>
      <c r="GI36" s="225"/>
      <c r="GJ36" s="225"/>
      <c r="GK36" s="225"/>
      <c r="GL36" s="225"/>
      <c r="GM36" s="225"/>
      <c r="GN36" s="225"/>
      <c r="GO36" s="225"/>
      <c r="GP36" s="225"/>
      <c r="GQ36" s="225"/>
      <c r="GR36" s="225"/>
      <c r="GS36" s="225"/>
      <c r="GT36" s="225"/>
      <c r="GU36" s="225"/>
      <c r="GV36" s="225"/>
      <c r="GW36" s="225"/>
      <c r="GX36" s="225"/>
      <c r="GY36" s="225"/>
      <c r="GZ36" s="225"/>
      <c r="HA36" s="225"/>
      <c r="HB36" s="225"/>
      <c r="HC36" s="225"/>
      <c r="HD36" s="225"/>
      <c r="HE36" s="225"/>
      <c r="HF36" s="225"/>
      <c r="HG36" s="225"/>
      <c r="HH36" s="225"/>
      <c r="HI36" s="225"/>
      <c r="HJ36" s="225"/>
      <c r="HK36" s="225"/>
      <c r="HL36" s="225"/>
      <c r="HM36" s="225"/>
      <c r="HN36" s="225"/>
      <c r="HO36" s="225"/>
      <c r="HP36" s="225"/>
      <c r="HQ36" s="225"/>
      <c r="HR36" s="225"/>
      <c r="HS36" s="225"/>
      <c r="HT36" s="225"/>
      <c r="HU36" s="225"/>
      <c r="HV36" s="225"/>
      <c r="HW36" s="225"/>
      <c r="HX36" s="225"/>
      <c r="HY36" s="225"/>
      <c r="HZ36" s="225"/>
      <c r="IA36" s="225"/>
      <c r="IB36" s="225"/>
      <c r="IC36" s="225"/>
      <c r="ID36" s="225"/>
      <c r="IE36" s="225"/>
      <c r="IF36" s="225"/>
      <c r="IG36" s="225"/>
      <c r="IH36" s="225"/>
      <c r="II36" s="225"/>
      <c r="IJ36" s="225"/>
      <c r="IK36" s="225"/>
      <c r="IL36" s="225"/>
      <c r="IM36" s="225"/>
      <c r="IN36" s="225"/>
      <c r="IO36" s="225"/>
      <c r="IP36" s="225"/>
      <c r="IQ36" s="225"/>
      <c r="IR36" s="225"/>
      <c r="IS36" s="225"/>
      <c r="IT36" s="225"/>
      <c r="IU36" s="225"/>
      <c r="IV36" s="225"/>
      <c r="IW36" s="225"/>
      <c r="IX36" s="225"/>
      <c r="IY36" s="225"/>
      <c r="IZ36" s="225"/>
      <c r="JA36" s="225"/>
      <c r="JB36" s="225"/>
      <c r="JC36" s="225"/>
      <c r="JD36" s="225"/>
      <c r="JE36" s="225"/>
      <c r="JF36" s="225"/>
      <c r="JG36" s="225"/>
      <c r="JH36" s="225"/>
      <c r="JI36" s="225"/>
      <c r="JJ36" s="225"/>
      <c r="JK36" s="225"/>
      <c r="JL36" s="225"/>
      <c r="JM36" s="225"/>
      <c r="JN36" s="225"/>
      <c r="JO36" s="225"/>
      <c r="JP36" s="225"/>
      <c r="JQ36" s="225"/>
      <c r="JR36" s="225"/>
      <c r="JS36" s="225"/>
      <c r="JT36" s="225"/>
      <c r="JU36" s="225"/>
      <c r="JV36" s="225"/>
      <c r="JW36" s="225"/>
      <c r="JX36" s="225"/>
      <c r="JY36" s="225"/>
      <c r="JZ36" s="225"/>
      <c r="KA36" s="225"/>
      <c r="KB36" s="225"/>
      <c r="KC36" s="225"/>
      <c r="KD36" s="225"/>
      <c r="KE36" s="225"/>
      <c r="KF36" s="225"/>
      <c r="KG36" s="225"/>
      <c r="KH36" s="225"/>
      <c r="KI36" s="225"/>
      <c r="KJ36" s="225"/>
      <c r="KK36" s="225"/>
      <c r="KL36" s="225"/>
      <c r="KM36" s="225"/>
      <c r="KN36" s="225"/>
      <c r="KO36" s="225"/>
      <c r="KP36" s="225"/>
      <c r="KQ36" s="225"/>
      <c r="KR36" s="225"/>
      <c r="KS36" s="225"/>
      <c r="KT36" s="225"/>
      <c r="KU36" s="225"/>
      <c r="KV36" s="225"/>
      <c r="KW36" s="225"/>
      <c r="KX36" s="225"/>
      <c r="KY36" s="225"/>
      <c r="KZ36" s="225"/>
      <c r="LA36" s="225"/>
      <c r="LB36" s="225"/>
      <c r="LC36" s="225"/>
      <c r="LD36" s="225"/>
      <c r="LE36" s="225"/>
      <c r="LF36" s="225"/>
      <c r="LG36" s="225"/>
      <c r="LH36" s="225"/>
      <c r="LI36" s="225"/>
      <c r="LJ36" s="225"/>
      <c r="LK36" s="225"/>
      <c r="LL36" s="225"/>
      <c r="LM36" s="225"/>
      <c r="LN36" s="225"/>
      <c r="LO36" s="225"/>
      <c r="LP36" s="225"/>
      <c r="LQ36" s="225"/>
      <c r="LR36" s="225"/>
      <c r="LS36" s="225"/>
      <c r="LT36" s="225"/>
      <c r="LU36" s="225"/>
      <c r="LV36" s="225"/>
      <c r="LW36" s="225"/>
      <c r="LX36" s="225"/>
      <c r="LY36" s="225"/>
      <c r="LZ36" s="225"/>
      <c r="MA36" s="225"/>
      <c r="MB36" s="225"/>
      <c r="MC36" s="225"/>
      <c r="MD36" s="225"/>
      <c r="ME36" s="225"/>
      <c r="MF36" s="225"/>
      <c r="MG36" s="225"/>
      <c r="MH36" s="225"/>
      <c r="MI36" s="225"/>
      <c r="MJ36" s="225"/>
      <c r="MK36" s="225"/>
      <c r="ML36" s="225"/>
      <c r="MM36" s="225"/>
      <c r="MN36" s="225"/>
      <c r="MO36" s="225"/>
      <c r="MP36" s="225"/>
      <c r="MQ36" s="225"/>
      <c r="MR36" s="225"/>
      <c r="MS36" s="225"/>
      <c r="MT36" s="225"/>
      <c r="MU36" s="225"/>
      <c r="MV36" s="225"/>
      <c r="MW36" s="225"/>
      <c r="MX36" s="225"/>
      <c r="MY36" s="225"/>
      <c r="MZ36" s="225"/>
      <c r="NA36" s="225"/>
      <c r="NB36" s="225"/>
      <c r="NC36" s="225"/>
      <c r="ND36" s="225"/>
      <c r="NE36" s="225"/>
      <c r="NF36" s="225"/>
      <c r="NG36" s="225"/>
      <c r="NH36" s="225"/>
      <c r="NI36" s="225"/>
      <c r="NJ36" s="225"/>
      <c r="NK36" s="225"/>
      <c r="NL36" s="225"/>
      <c r="NM36" s="225"/>
      <c r="NN36" s="225"/>
      <c r="NO36" s="225"/>
      <c r="NP36" s="225"/>
      <c r="NQ36" s="225"/>
      <c r="NR36" s="225"/>
      <c r="NS36" s="225"/>
      <c r="NT36" s="225"/>
      <c r="NU36" s="225"/>
      <c r="NV36" s="225"/>
      <c r="NW36" s="225"/>
      <c r="NX36" s="225"/>
      <c r="NY36" s="225"/>
      <c r="NZ36" s="225"/>
      <c r="OA36" s="225"/>
      <c r="OB36" s="225"/>
      <c r="OC36" s="225"/>
      <c r="OD36" s="225"/>
      <c r="OE36" s="225"/>
      <c r="OF36" s="225"/>
      <c r="OG36" s="225"/>
      <c r="OH36" s="225"/>
      <c r="OI36" s="225"/>
      <c r="OJ36" s="225"/>
      <c r="OK36" s="225"/>
      <c r="OL36" s="225"/>
      <c r="OM36" s="225"/>
      <c r="ON36" s="225"/>
      <c r="OO36" s="225"/>
      <c r="OP36" s="225"/>
      <c r="OQ36" s="225"/>
      <c r="OR36" s="225"/>
      <c r="OS36" s="225"/>
      <c r="OT36" s="225"/>
      <c r="OU36" s="225"/>
      <c r="OV36" s="225"/>
      <c r="OW36" s="225"/>
      <c r="OX36" s="225"/>
      <c r="OY36" s="225"/>
      <c r="OZ36" s="225"/>
      <c r="PA36" s="225"/>
      <c r="PB36" s="225"/>
      <c r="PC36" s="225"/>
      <c r="PD36" s="225"/>
      <c r="PE36" s="225"/>
      <c r="PF36" s="225"/>
      <c r="PG36" s="225"/>
      <c r="PH36" s="225"/>
      <c r="PI36" s="225"/>
      <c r="PJ36" s="225"/>
      <c r="PK36" s="225"/>
      <c r="PL36" s="225"/>
      <c r="PM36" s="225"/>
      <c r="PN36" s="225"/>
      <c r="PO36" s="225"/>
      <c r="PP36" s="225"/>
      <c r="PQ36" s="225"/>
      <c r="PR36" s="225"/>
      <c r="PS36" s="225"/>
      <c r="PT36" s="225"/>
      <c r="PU36" s="225"/>
      <c r="PV36" s="225"/>
      <c r="PW36" s="225"/>
      <c r="PX36" s="225"/>
      <c r="PY36" s="225"/>
      <c r="PZ36" s="225"/>
      <c r="QA36" s="225"/>
      <c r="QB36" s="225"/>
      <c r="QC36" s="225"/>
      <c r="QD36" s="225"/>
      <c r="QE36" s="225"/>
      <c r="QF36" s="225"/>
      <c r="QG36" s="225"/>
      <c r="QH36" s="225"/>
      <c r="QI36" s="225"/>
      <c r="QJ36" s="225"/>
      <c r="QK36" s="225"/>
      <c r="QL36" s="225"/>
      <c r="QM36" s="225"/>
      <c r="QN36" s="225"/>
      <c r="QO36" s="225"/>
      <c r="QP36" s="225"/>
      <c r="QQ36" s="225"/>
      <c r="QR36" s="225"/>
      <c r="QS36" s="225"/>
      <c r="QT36" s="225"/>
    </row>
    <row r="37" spans="2:462" s="76" customFormat="1" ht="18" customHeight="1">
      <c r="B37" s="63" t="str">
        <f>IF(Mitarbeiter!B29="","",Mitarbeiter!B29)</f>
        <v/>
      </c>
      <c r="C37" s="63" t="str">
        <f>IF(Mitarbeiter!C29="","",Mitarbeiter!C29)</f>
        <v/>
      </c>
      <c r="D37" s="63" t="str">
        <f>IF(Mitarbeiter!E29="","",Mitarbeiter!E29)</f>
        <v/>
      </c>
      <c r="E37" s="65">
        <f>IF(Mitarbeiter!W29="","",Mitarbeiter!W29)</f>
        <v>0</v>
      </c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27"/>
      <c r="IF37" s="27"/>
      <c r="IG37" s="27"/>
      <c r="IH37" s="27"/>
      <c r="II37" s="27"/>
      <c r="IJ37" s="27"/>
      <c r="IK37" s="27"/>
      <c r="IL37" s="27"/>
      <c r="IM37" s="27"/>
      <c r="IN37" s="27"/>
      <c r="IO37" s="27"/>
      <c r="IP37" s="27"/>
      <c r="IQ37" s="27"/>
      <c r="IR37" s="27"/>
      <c r="IS37" s="27"/>
      <c r="IT37" s="27"/>
      <c r="IU37" s="27"/>
      <c r="IV37" s="27"/>
      <c r="IW37" s="27"/>
      <c r="IX37" s="27"/>
      <c r="IY37" s="27"/>
      <c r="IZ37" s="27"/>
      <c r="JA37" s="27"/>
      <c r="JB37" s="27"/>
      <c r="JC37" s="27"/>
      <c r="JD37" s="27"/>
      <c r="JE37" s="27"/>
      <c r="JF37" s="27"/>
      <c r="JG37" s="27"/>
      <c r="JH37" s="27"/>
      <c r="JI37" s="27"/>
      <c r="JJ37" s="27"/>
      <c r="JK37" s="27"/>
      <c r="JL37" s="27"/>
      <c r="JM37" s="27"/>
      <c r="JN37" s="27"/>
      <c r="JO37" s="27"/>
      <c r="JP37" s="27"/>
      <c r="JQ37" s="27"/>
      <c r="JR37" s="27"/>
      <c r="JS37" s="27"/>
      <c r="JT37" s="27"/>
      <c r="JU37" s="27"/>
      <c r="JV37" s="27"/>
      <c r="JW37" s="27"/>
      <c r="JX37" s="27"/>
      <c r="JY37" s="27"/>
      <c r="JZ37" s="27"/>
      <c r="KA37" s="27"/>
      <c r="KB37" s="27"/>
      <c r="KC37" s="27"/>
      <c r="KD37" s="27"/>
      <c r="KE37" s="27"/>
      <c r="KF37" s="27"/>
      <c r="KG37" s="27"/>
      <c r="KH37" s="27"/>
      <c r="KI37" s="27"/>
      <c r="KJ37" s="27"/>
      <c r="KK37" s="27"/>
      <c r="KL37" s="27"/>
      <c r="KM37" s="27"/>
      <c r="KN37" s="27"/>
      <c r="KO37" s="27"/>
      <c r="KP37" s="27"/>
      <c r="KQ37" s="27"/>
      <c r="KR37" s="27"/>
      <c r="KS37" s="27"/>
      <c r="KT37" s="27"/>
      <c r="KU37" s="27"/>
      <c r="KV37" s="27"/>
      <c r="KW37" s="27"/>
      <c r="KX37" s="27"/>
      <c r="KY37" s="27"/>
      <c r="KZ37" s="27"/>
      <c r="LA37" s="27"/>
      <c r="LB37" s="27"/>
      <c r="LC37" s="27"/>
      <c r="LD37" s="27"/>
      <c r="LE37" s="27"/>
      <c r="LF37" s="27"/>
      <c r="LG37" s="27"/>
      <c r="LH37" s="27"/>
      <c r="LI37" s="27"/>
      <c r="LJ37" s="27"/>
      <c r="LK37" s="27"/>
      <c r="LL37" s="27"/>
      <c r="LM37" s="27"/>
      <c r="LN37" s="27"/>
      <c r="LO37" s="27"/>
      <c r="LP37" s="27"/>
      <c r="LQ37" s="27"/>
      <c r="LR37" s="27"/>
      <c r="LS37" s="27"/>
      <c r="LT37" s="27"/>
      <c r="LU37" s="27"/>
      <c r="LV37" s="27"/>
      <c r="LW37" s="27"/>
      <c r="LX37" s="27"/>
      <c r="LY37" s="27"/>
      <c r="LZ37" s="27"/>
      <c r="MA37" s="27"/>
      <c r="MB37" s="27"/>
      <c r="MC37" s="27"/>
      <c r="MD37" s="27"/>
      <c r="ME37" s="27"/>
      <c r="MF37" s="27"/>
      <c r="MG37" s="27"/>
      <c r="MH37" s="27"/>
      <c r="MI37" s="27"/>
      <c r="MJ37" s="27"/>
      <c r="MK37" s="27"/>
      <c r="ML37" s="27"/>
      <c r="MM37" s="27"/>
      <c r="MN37" s="27"/>
      <c r="MO37" s="27"/>
      <c r="MP37" s="27"/>
      <c r="MQ37" s="27"/>
      <c r="MR37" s="27"/>
      <c r="MS37" s="27"/>
      <c r="MT37" s="27"/>
      <c r="MU37" s="27"/>
      <c r="MV37" s="27"/>
      <c r="MW37" s="27"/>
      <c r="MX37" s="27"/>
      <c r="MY37" s="27"/>
      <c r="MZ37" s="27"/>
      <c r="NA37" s="27"/>
      <c r="NB37" s="27"/>
      <c r="NC37" s="27"/>
      <c r="ND37" s="27"/>
      <c r="NE37" s="27"/>
      <c r="NF37" s="27"/>
      <c r="NG37" s="27"/>
      <c r="NH37" s="27"/>
      <c r="NI37" s="27"/>
      <c r="NJ37" s="27"/>
      <c r="NK37" s="27"/>
      <c r="NL37" s="27"/>
      <c r="NM37" s="27"/>
      <c r="NN37" s="27"/>
      <c r="NO37" s="27"/>
      <c r="NP37" s="27"/>
      <c r="NQ37" s="27"/>
      <c r="NR37" s="27"/>
      <c r="NS37" s="27"/>
      <c r="NT37" s="27"/>
      <c r="NU37" s="27"/>
      <c r="NV37" s="27"/>
      <c r="NW37" s="27"/>
      <c r="NX37" s="27"/>
      <c r="NY37" s="27"/>
      <c r="NZ37" s="27"/>
      <c r="OA37" s="27"/>
      <c r="OB37" s="27"/>
      <c r="OC37" s="27"/>
      <c r="OD37" s="27"/>
      <c r="OE37" s="27"/>
      <c r="OF37" s="27"/>
      <c r="OG37" s="27"/>
      <c r="OH37" s="27"/>
      <c r="OI37" s="27"/>
      <c r="OJ37" s="27"/>
      <c r="OK37" s="27"/>
      <c r="OL37" s="27"/>
      <c r="OM37" s="27"/>
      <c r="ON37" s="27"/>
      <c r="OO37" s="27"/>
      <c r="OP37" s="27"/>
      <c r="OQ37" s="27"/>
      <c r="OR37" s="27"/>
      <c r="OS37" s="27"/>
      <c r="OT37" s="27"/>
      <c r="OU37" s="27"/>
      <c r="OV37" s="27"/>
      <c r="OW37" s="27"/>
      <c r="OX37" s="27"/>
      <c r="OY37" s="27"/>
      <c r="OZ37" s="27"/>
      <c r="PA37" s="27"/>
      <c r="PB37" s="27"/>
      <c r="PC37" s="27"/>
      <c r="PD37" s="27"/>
      <c r="PE37" s="27"/>
      <c r="PF37" s="27"/>
      <c r="PG37" s="27"/>
      <c r="PH37" s="27"/>
      <c r="PI37" s="27"/>
      <c r="PJ37" s="27"/>
      <c r="PK37" s="27"/>
      <c r="PL37" s="27"/>
      <c r="PM37" s="27"/>
      <c r="PN37" s="27"/>
      <c r="PO37" s="27"/>
      <c r="PP37" s="27"/>
      <c r="PQ37" s="27"/>
      <c r="PR37" s="27"/>
      <c r="PS37" s="27"/>
      <c r="PT37" s="27"/>
      <c r="PU37" s="27"/>
      <c r="PV37" s="27"/>
      <c r="PW37" s="27"/>
      <c r="PX37" s="27"/>
      <c r="PY37" s="27"/>
      <c r="PZ37" s="27"/>
      <c r="QA37" s="27"/>
      <c r="QB37" s="27"/>
      <c r="QC37" s="27"/>
      <c r="QD37" s="27"/>
      <c r="QE37" s="27"/>
      <c r="QF37" s="27"/>
      <c r="QG37" s="27"/>
      <c r="QH37" s="27"/>
      <c r="QI37" s="27"/>
      <c r="QJ37" s="27"/>
      <c r="QK37" s="27"/>
      <c r="QL37" s="27"/>
      <c r="QM37" s="27"/>
      <c r="QN37" s="27"/>
      <c r="QO37" s="27"/>
      <c r="QP37" s="27"/>
      <c r="QQ37" s="27"/>
      <c r="QR37" s="27"/>
      <c r="QS37" s="27"/>
      <c r="QT37" s="27"/>
    </row>
    <row r="38" spans="2:462" s="76" customFormat="1" ht="18" customHeight="1">
      <c r="B38" s="223" t="str">
        <f>IF(Mitarbeiter!B30="","",Mitarbeiter!B30)</f>
        <v/>
      </c>
      <c r="C38" s="223" t="str">
        <f>IF(Mitarbeiter!C30="","",Mitarbeiter!C30)</f>
        <v/>
      </c>
      <c r="D38" s="223" t="str">
        <f>IF(Mitarbeiter!E30="","",Mitarbeiter!E30)</f>
        <v/>
      </c>
      <c r="E38" s="224">
        <f>IF(Mitarbeiter!W30="","",Mitarbeiter!W30)</f>
        <v>0</v>
      </c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25"/>
      <c r="Q38" s="225"/>
      <c r="R38" s="225"/>
      <c r="S38" s="225"/>
      <c r="T38" s="225"/>
      <c r="U38" s="225"/>
      <c r="V38" s="225"/>
      <c r="W38" s="225"/>
      <c r="X38" s="225"/>
      <c r="Y38" s="225"/>
      <c r="Z38" s="225"/>
      <c r="AA38" s="225"/>
      <c r="AB38" s="225"/>
      <c r="AC38" s="225"/>
      <c r="AD38" s="225"/>
      <c r="AE38" s="225"/>
      <c r="AF38" s="225"/>
      <c r="AG38" s="225"/>
      <c r="AH38" s="225"/>
      <c r="AI38" s="225"/>
      <c r="AJ38" s="225"/>
      <c r="AK38" s="225"/>
      <c r="AL38" s="225"/>
      <c r="AM38" s="225"/>
      <c r="AN38" s="225"/>
      <c r="AO38" s="225"/>
      <c r="AP38" s="225"/>
      <c r="AQ38" s="225"/>
      <c r="AR38" s="225"/>
      <c r="AS38" s="225"/>
      <c r="AT38" s="225"/>
      <c r="AU38" s="225"/>
      <c r="AV38" s="225"/>
      <c r="AW38" s="225"/>
      <c r="AX38" s="225"/>
      <c r="AY38" s="225"/>
      <c r="AZ38" s="225"/>
      <c r="BA38" s="225"/>
      <c r="BB38" s="225"/>
      <c r="BC38" s="225"/>
      <c r="BD38" s="225"/>
      <c r="BE38" s="225"/>
      <c r="BF38" s="225"/>
      <c r="BG38" s="225"/>
      <c r="BH38" s="225"/>
      <c r="BI38" s="225"/>
      <c r="BJ38" s="225"/>
      <c r="BK38" s="225"/>
      <c r="BL38" s="225"/>
      <c r="BM38" s="225"/>
      <c r="BN38" s="225"/>
      <c r="BO38" s="225"/>
      <c r="BP38" s="225"/>
      <c r="BQ38" s="225"/>
      <c r="BR38" s="225"/>
      <c r="BS38" s="225"/>
      <c r="BT38" s="225"/>
      <c r="BU38" s="225"/>
      <c r="BV38" s="225"/>
      <c r="BW38" s="225"/>
      <c r="BX38" s="225"/>
      <c r="BY38" s="225"/>
      <c r="BZ38" s="225"/>
      <c r="CA38" s="225"/>
      <c r="CB38" s="225"/>
      <c r="CC38" s="225"/>
      <c r="CD38" s="225"/>
      <c r="CE38" s="225"/>
      <c r="CF38" s="225"/>
      <c r="CG38" s="225"/>
      <c r="CH38" s="225"/>
      <c r="CI38" s="225"/>
      <c r="CJ38" s="225"/>
      <c r="CK38" s="225"/>
      <c r="CL38" s="225"/>
      <c r="CM38" s="225"/>
      <c r="CN38" s="225"/>
      <c r="CO38" s="225"/>
      <c r="CP38" s="225"/>
      <c r="CQ38" s="225"/>
      <c r="CR38" s="225"/>
      <c r="CS38" s="225"/>
      <c r="CT38" s="225"/>
      <c r="CU38" s="225"/>
      <c r="CV38" s="225"/>
      <c r="CW38" s="225"/>
      <c r="CX38" s="225"/>
      <c r="CY38" s="225"/>
      <c r="CZ38" s="225"/>
      <c r="DA38" s="225"/>
      <c r="DB38" s="225"/>
      <c r="DC38" s="225"/>
      <c r="DD38" s="225"/>
      <c r="DE38" s="225"/>
      <c r="DF38" s="225"/>
      <c r="DG38" s="225"/>
      <c r="DH38" s="225"/>
      <c r="DI38" s="225"/>
      <c r="DJ38" s="225"/>
      <c r="DK38" s="225"/>
      <c r="DL38" s="225"/>
      <c r="DM38" s="225"/>
      <c r="DN38" s="225"/>
      <c r="DO38" s="225"/>
      <c r="DP38" s="225"/>
      <c r="DQ38" s="225"/>
      <c r="DR38" s="225"/>
      <c r="DS38" s="225"/>
      <c r="DT38" s="225"/>
      <c r="DU38" s="225"/>
      <c r="DV38" s="225"/>
      <c r="DW38" s="225"/>
      <c r="DX38" s="225"/>
      <c r="DY38" s="225"/>
      <c r="DZ38" s="225"/>
      <c r="EA38" s="225"/>
      <c r="EB38" s="225"/>
      <c r="EC38" s="225"/>
      <c r="ED38" s="225"/>
      <c r="EE38" s="225"/>
      <c r="EF38" s="225"/>
      <c r="EG38" s="225"/>
      <c r="EH38" s="225"/>
      <c r="EI38" s="225"/>
      <c r="EJ38" s="225"/>
      <c r="EK38" s="225"/>
      <c r="EL38" s="225"/>
      <c r="EM38" s="225"/>
      <c r="EN38" s="225"/>
      <c r="EO38" s="225"/>
      <c r="EP38" s="225"/>
      <c r="EQ38" s="225"/>
      <c r="ER38" s="225"/>
      <c r="ES38" s="225"/>
      <c r="ET38" s="225"/>
      <c r="EU38" s="225"/>
      <c r="EV38" s="225"/>
      <c r="EW38" s="225"/>
      <c r="EX38" s="225"/>
      <c r="EY38" s="225"/>
      <c r="EZ38" s="225"/>
      <c r="FA38" s="225"/>
      <c r="FB38" s="225"/>
      <c r="FC38" s="225"/>
      <c r="FD38" s="225"/>
      <c r="FE38" s="225"/>
      <c r="FF38" s="225"/>
      <c r="FG38" s="225"/>
      <c r="FH38" s="225"/>
      <c r="FI38" s="225"/>
      <c r="FJ38" s="225"/>
      <c r="FK38" s="225"/>
      <c r="FL38" s="225"/>
      <c r="FM38" s="225"/>
      <c r="FN38" s="225"/>
      <c r="FO38" s="225"/>
      <c r="FP38" s="225"/>
      <c r="FQ38" s="225"/>
      <c r="FR38" s="225"/>
      <c r="FS38" s="225"/>
      <c r="FT38" s="225"/>
      <c r="FU38" s="225"/>
      <c r="FV38" s="225"/>
      <c r="FW38" s="225"/>
      <c r="FX38" s="225"/>
      <c r="FY38" s="225"/>
      <c r="FZ38" s="225"/>
      <c r="GA38" s="225"/>
      <c r="GB38" s="225"/>
      <c r="GC38" s="225"/>
      <c r="GD38" s="225"/>
      <c r="GE38" s="225"/>
      <c r="GF38" s="225"/>
      <c r="GG38" s="225"/>
      <c r="GH38" s="225"/>
      <c r="GI38" s="225"/>
      <c r="GJ38" s="225"/>
      <c r="GK38" s="225"/>
      <c r="GL38" s="225"/>
      <c r="GM38" s="225"/>
      <c r="GN38" s="225"/>
      <c r="GO38" s="225"/>
      <c r="GP38" s="225"/>
      <c r="GQ38" s="225"/>
      <c r="GR38" s="225"/>
      <c r="GS38" s="225"/>
      <c r="GT38" s="225"/>
      <c r="GU38" s="225"/>
      <c r="GV38" s="225"/>
      <c r="GW38" s="225"/>
      <c r="GX38" s="225"/>
      <c r="GY38" s="225"/>
      <c r="GZ38" s="225"/>
      <c r="HA38" s="225"/>
      <c r="HB38" s="225"/>
      <c r="HC38" s="225"/>
      <c r="HD38" s="225"/>
      <c r="HE38" s="225"/>
      <c r="HF38" s="225"/>
      <c r="HG38" s="225"/>
      <c r="HH38" s="225"/>
      <c r="HI38" s="225"/>
      <c r="HJ38" s="225"/>
      <c r="HK38" s="225"/>
      <c r="HL38" s="225"/>
      <c r="HM38" s="225"/>
      <c r="HN38" s="225"/>
      <c r="HO38" s="225"/>
      <c r="HP38" s="225"/>
      <c r="HQ38" s="225"/>
      <c r="HR38" s="225"/>
      <c r="HS38" s="225"/>
      <c r="HT38" s="225"/>
      <c r="HU38" s="225"/>
      <c r="HV38" s="225"/>
      <c r="HW38" s="225"/>
      <c r="HX38" s="225"/>
      <c r="HY38" s="225"/>
      <c r="HZ38" s="225"/>
      <c r="IA38" s="225"/>
      <c r="IB38" s="225"/>
      <c r="IC38" s="225"/>
      <c r="ID38" s="225"/>
      <c r="IE38" s="225"/>
      <c r="IF38" s="225"/>
      <c r="IG38" s="225"/>
      <c r="IH38" s="225"/>
      <c r="II38" s="225"/>
      <c r="IJ38" s="225"/>
      <c r="IK38" s="225"/>
      <c r="IL38" s="225"/>
      <c r="IM38" s="225"/>
      <c r="IN38" s="225"/>
      <c r="IO38" s="225"/>
      <c r="IP38" s="225"/>
      <c r="IQ38" s="225"/>
      <c r="IR38" s="225"/>
      <c r="IS38" s="225"/>
      <c r="IT38" s="225"/>
      <c r="IU38" s="225"/>
      <c r="IV38" s="225"/>
      <c r="IW38" s="225"/>
      <c r="IX38" s="225"/>
      <c r="IY38" s="225"/>
      <c r="IZ38" s="225"/>
      <c r="JA38" s="225"/>
      <c r="JB38" s="225"/>
      <c r="JC38" s="225"/>
      <c r="JD38" s="225"/>
      <c r="JE38" s="225"/>
      <c r="JF38" s="225"/>
      <c r="JG38" s="225"/>
      <c r="JH38" s="225"/>
      <c r="JI38" s="225"/>
      <c r="JJ38" s="225"/>
      <c r="JK38" s="225"/>
      <c r="JL38" s="225"/>
      <c r="JM38" s="225"/>
      <c r="JN38" s="225"/>
      <c r="JO38" s="225"/>
      <c r="JP38" s="225"/>
      <c r="JQ38" s="225"/>
      <c r="JR38" s="225"/>
      <c r="JS38" s="225"/>
      <c r="JT38" s="225"/>
      <c r="JU38" s="225"/>
      <c r="JV38" s="225"/>
      <c r="JW38" s="225"/>
      <c r="JX38" s="225"/>
      <c r="JY38" s="225"/>
      <c r="JZ38" s="225"/>
      <c r="KA38" s="225"/>
      <c r="KB38" s="225"/>
      <c r="KC38" s="225"/>
      <c r="KD38" s="225"/>
      <c r="KE38" s="225"/>
      <c r="KF38" s="225"/>
      <c r="KG38" s="225"/>
      <c r="KH38" s="225"/>
      <c r="KI38" s="225"/>
      <c r="KJ38" s="225"/>
      <c r="KK38" s="225"/>
      <c r="KL38" s="225"/>
      <c r="KM38" s="225"/>
      <c r="KN38" s="225"/>
      <c r="KO38" s="225"/>
      <c r="KP38" s="225"/>
      <c r="KQ38" s="225"/>
      <c r="KR38" s="225"/>
      <c r="KS38" s="225"/>
      <c r="KT38" s="225"/>
      <c r="KU38" s="225"/>
      <c r="KV38" s="225"/>
      <c r="KW38" s="225"/>
      <c r="KX38" s="225"/>
      <c r="KY38" s="225"/>
      <c r="KZ38" s="225"/>
      <c r="LA38" s="225"/>
      <c r="LB38" s="225"/>
      <c r="LC38" s="225"/>
      <c r="LD38" s="225"/>
      <c r="LE38" s="225"/>
      <c r="LF38" s="225"/>
      <c r="LG38" s="225"/>
      <c r="LH38" s="225"/>
      <c r="LI38" s="225"/>
      <c r="LJ38" s="225"/>
      <c r="LK38" s="225"/>
      <c r="LL38" s="225"/>
      <c r="LM38" s="225"/>
      <c r="LN38" s="225"/>
      <c r="LO38" s="225"/>
      <c r="LP38" s="225"/>
      <c r="LQ38" s="225"/>
      <c r="LR38" s="225"/>
      <c r="LS38" s="225"/>
      <c r="LT38" s="225"/>
      <c r="LU38" s="225"/>
      <c r="LV38" s="225"/>
      <c r="LW38" s="225"/>
      <c r="LX38" s="225"/>
      <c r="LY38" s="225"/>
      <c r="LZ38" s="225"/>
      <c r="MA38" s="225"/>
      <c r="MB38" s="225"/>
      <c r="MC38" s="225"/>
      <c r="MD38" s="225"/>
      <c r="ME38" s="225"/>
      <c r="MF38" s="225"/>
      <c r="MG38" s="225"/>
      <c r="MH38" s="225"/>
      <c r="MI38" s="225"/>
      <c r="MJ38" s="225"/>
      <c r="MK38" s="225"/>
      <c r="ML38" s="225"/>
      <c r="MM38" s="225"/>
      <c r="MN38" s="225"/>
      <c r="MO38" s="225"/>
      <c r="MP38" s="225"/>
      <c r="MQ38" s="225"/>
      <c r="MR38" s="225"/>
      <c r="MS38" s="225"/>
      <c r="MT38" s="225"/>
      <c r="MU38" s="225"/>
      <c r="MV38" s="225"/>
      <c r="MW38" s="225"/>
      <c r="MX38" s="225"/>
      <c r="MY38" s="225"/>
      <c r="MZ38" s="225"/>
      <c r="NA38" s="225"/>
      <c r="NB38" s="225"/>
      <c r="NC38" s="225"/>
      <c r="ND38" s="225"/>
      <c r="NE38" s="225"/>
      <c r="NF38" s="225"/>
      <c r="NG38" s="225"/>
      <c r="NH38" s="225"/>
      <c r="NI38" s="225"/>
      <c r="NJ38" s="225"/>
      <c r="NK38" s="225"/>
      <c r="NL38" s="225"/>
      <c r="NM38" s="225"/>
      <c r="NN38" s="225"/>
      <c r="NO38" s="225"/>
      <c r="NP38" s="225"/>
      <c r="NQ38" s="225"/>
      <c r="NR38" s="225"/>
      <c r="NS38" s="225"/>
      <c r="NT38" s="225"/>
      <c r="NU38" s="225"/>
      <c r="NV38" s="225"/>
      <c r="NW38" s="225"/>
      <c r="NX38" s="225"/>
      <c r="NY38" s="225"/>
      <c r="NZ38" s="225"/>
      <c r="OA38" s="225"/>
      <c r="OB38" s="225"/>
      <c r="OC38" s="225"/>
      <c r="OD38" s="225"/>
      <c r="OE38" s="225"/>
      <c r="OF38" s="225"/>
      <c r="OG38" s="225"/>
      <c r="OH38" s="225"/>
      <c r="OI38" s="225"/>
      <c r="OJ38" s="225"/>
      <c r="OK38" s="225"/>
      <c r="OL38" s="225"/>
      <c r="OM38" s="225"/>
      <c r="ON38" s="225"/>
      <c r="OO38" s="225"/>
      <c r="OP38" s="225"/>
      <c r="OQ38" s="225"/>
      <c r="OR38" s="225"/>
      <c r="OS38" s="225"/>
      <c r="OT38" s="225"/>
      <c r="OU38" s="225"/>
      <c r="OV38" s="225"/>
      <c r="OW38" s="225"/>
      <c r="OX38" s="225"/>
      <c r="OY38" s="225"/>
      <c r="OZ38" s="225"/>
      <c r="PA38" s="225"/>
      <c r="PB38" s="225"/>
      <c r="PC38" s="225"/>
      <c r="PD38" s="225"/>
      <c r="PE38" s="225"/>
      <c r="PF38" s="225"/>
      <c r="PG38" s="225"/>
      <c r="PH38" s="225"/>
      <c r="PI38" s="225"/>
      <c r="PJ38" s="225"/>
      <c r="PK38" s="225"/>
      <c r="PL38" s="225"/>
      <c r="PM38" s="225"/>
      <c r="PN38" s="225"/>
      <c r="PO38" s="225"/>
      <c r="PP38" s="225"/>
      <c r="PQ38" s="225"/>
      <c r="PR38" s="225"/>
      <c r="PS38" s="225"/>
      <c r="PT38" s="225"/>
      <c r="PU38" s="225"/>
      <c r="PV38" s="225"/>
      <c r="PW38" s="225"/>
      <c r="PX38" s="225"/>
      <c r="PY38" s="225"/>
      <c r="PZ38" s="225"/>
      <c r="QA38" s="225"/>
      <c r="QB38" s="225"/>
      <c r="QC38" s="225"/>
      <c r="QD38" s="225"/>
      <c r="QE38" s="225"/>
      <c r="QF38" s="225"/>
      <c r="QG38" s="225"/>
      <c r="QH38" s="225"/>
      <c r="QI38" s="225"/>
      <c r="QJ38" s="225"/>
      <c r="QK38" s="225"/>
      <c r="QL38" s="225"/>
      <c r="QM38" s="225"/>
      <c r="QN38" s="225"/>
      <c r="QO38" s="225"/>
      <c r="QP38" s="225"/>
      <c r="QQ38" s="225"/>
      <c r="QR38" s="225"/>
      <c r="QS38" s="225"/>
      <c r="QT38" s="225"/>
    </row>
    <row r="39" spans="2:462" s="76" customFormat="1" ht="18" customHeight="1">
      <c r="B39" s="63" t="str">
        <f>IF(Mitarbeiter!B31="","",Mitarbeiter!B31)</f>
        <v/>
      </c>
      <c r="C39" s="63" t="str">
        <f>IF(Mitarbeiter!C31="","",Mitarbeiter!C31)</f>
        <v/>
      </c>
      <c r="D39" s="63" t="str">
        <f>IF(Mitarbeiter!E31="","",Mitarbeiter!E31)</f>
        <v/>
      </c>
      <c r="E39" s="65">
        <f>IF(Mitarbeiter!W31="","",Mitarbeiter!W31)</f>
        <v>0</v>
      </c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27"/>
      <c r="IF39" s="27"/>
      <c r="IG39" s="27"/>
      <c r="IH39" s="27"/>
      <c r="II39" s="27"/>
      <c r="IJ39" s="27"/>
      <c r="IK39" s="27"/>
      <c r="IL39" s="27"/>
      <c r="IM39" s="27"/>
      <c r="IN39" s="27"/>
      <c r="IO39" s="27"/>
      <c r="IP39" s="27"/>
      <c r="IQ39" s="27"/>
      <c r="IR39" s="27"/>
      <c r="IS39" s="27"/>
      <c r="IT39" s="27"/>
      <c r="IU39" s="27"/>
      <c r="IV39" s="27"/>
      <c r="IW39" s="27"/>
      <c r="IX39" s="27"/>
      <c r="IY39" s="27"/>
      <c r="IZ39" s="27"/>
      <c r="JA39" s="27"/>
      <c r="JB39" s="27"/>
      <c r="JC39" s="27"/>
      <c r="JD39" s="27"/>
      <c r="JE39" s="27"/>
      <c r="JF39" s="27"/>
      <c r="JG39" s="27"/>
      <c r="JH39" s="27"/>
      <c r="JI39" s="27"/>
      <c r="JJ39" s="27"/>
      <c r="JK39" s="27"/>
      <c r="JL39" s="27"/>
      <c r="JM39" s="27"/>
      <c r="JN39" s="27"/>
      <c r="JO39" s="27"/>
      <c r="JP39" s="27"/>
      <c r="JQ39" s="27"/>
      <c r="JR39" s="27"/>
      <c r="JS39" s="27"/>
      <c r="JT39" s="27"/>
      <c r="JU39" s="27"/>
      <c r="JV39" s="27"/>
      <c r="JW39" s="27"/>
      <c r="JX39" s="27"/>
      <c r="JY39" s="27"/>
      <c r="JZ39" s="27"/>
      <c r="KA39" s="27"/>
      <c r="KB39" s="27"/>
      <c r="KC39" s="27"/>
      <c r="KD39" s="27"/>
      <c r="KE39" s="27"/>
      <c r="KF39" s="27"/>
      <c r="KG39" s="27"/>
      <c r="KH39" s="27"/>
      <c r="KI39" s="27"/>
      <c r="KJ39" s="27"/>
      <c r="KK39" s="27"/>
      <c r="KL39" s="27"/>
      <c r="KM39" s="27"/>
      <c r="KN39" s="27"/>
      <c r="KO39" s="27"/>
      <c r="KP39" s="27"/>
      <c r="KQ39" s="27"/>
      <c r="KR39" s="27"/>
      <c r="KS39" s="27"/>
      <c r="KT39" s="27"/>
      <c r="KU39" s="27"/>
      <c r="KV39" s="27"/>
      <c r="KW39" s="27"/>
      <c r="KX39" s="27"/>
      <c r="KY39" s="27"/>
      <c r="KZ39" s="27"/>
      <c r="LA39" s="27"/>
      <c r="LB39" s="27"/>
      <c r="LC39" s="27"/>
      <c r="LD39" s="27"/>
      <c r="LE39" s="27"/>
      <c r="LF39" s="27"/>
      <c r="LG39" s="27"/>
      <c r="LH39" s="27"/>
      <c r="LI39" s="27"/>
      <c r="LJ39" s="27"/>
      <c r="LK39" s="27"/>
      <c r="LL39" s="27"/>
      <c r="LM39" s="27"/>
      <c r="LN39" s="27"/>
      <c r="LO39" s="27"/>
      <c r="LP39" s="27"/>
      <c r="LQ39" s="27"/>
      <c r="LR39" s="27"/>
      <c r="LS39" s="27"/>
      <c r="LT39" s="27"/>
      <c r="LU39" s="27"/>
      <c r="LV39" s="27"/>
      <c r="LW39" s="27"/>
      <c r="LX39" s="27"/>
      <c r="LY39" s="27"/>
      <c r="LZ39" s="27"/>
      <c r="MA39" s="27"/>
      <c r="MB39" s="27"/>
      <c r="MC39" s="27"/>
      <c r="MD39" s="27"/>
      <c r="ME39" s="27"/>
      <c r="MF39" s="27"/>
      <c r="MG39" s="27"/>
      <c r="MH39" s="27"/>
      <c r="MI39" s="27"/>
      <c r="MJ39" s="27"/>
      <c r="MK39" s="27"/>
      <c r="ML39" s="27"/>
      <c r="MM39" s="27"/>
      <c r="MN39" s="27"/>
      <c r="MO39" s="27"/>
      <c r="MP39" s="27"/>
      <c r="MQ39" s="27"/>
      <c r="MR39" s="27"/>
      <c r="MS39" s="27"/>
      <c r="MT39" s="27"/>
      <c r="MU39" s="27"/>
      <c r="MV39" s="27"/>
      <c r="MW39" s="27"/>
      <c r="MX39" s="27"/>
      <c r="MY39" s="27"/>
      <c r="MZ39" s="27"/>
      <c r="NA39" s="27"/>
      <c r="NB39" s="27"/>
      <c r="NC39" s="27"/>
      <c r="ND39" s="27"/>
      <c r="NE39" s="27"/>
      <c r="NF39" s="27"/>
      <c r="NG39" s="27"/>
      <c r="NH39" s="27"/>
      <c r="NI39" s="27"/>
      <c r="NJ39" s="27"/>
      <c r="NK39" s="27"/>
      <c r="NL39" s="27"/>
      <c r="NM39" s="27"/>
      <c r="NN39" s="27"/>
      <c r="NO39" s="27"/>
      <c r="NP39" s="27"/>
      <c r="NQ39" s="27"/>
      <c r="NR39" s="27"/>
      <c r="NS39" s="27"/>
      <c r="NT39" s="27"/>
      <c r="NU39" s="27"/>
      <c r="NV39" s="27"/>
      <c r="NW39" s="27"/>
      <c r="NX39" s="27"/>
      <c r="NY39" s="27"/>
      <c r="NZ39" s="27"/>
      <c r="OA39" s="27"/>
      <c r="OB39" s="27"/>
      <c r="OC39" s="27"/>
      <c r="OD39" s="27"/>
      <c r="OE39" s="27"/>
      <c r="OF39" s="27"/>
      <c r="OG39" s="27"/>
      <c r="OH39" s="27"/>
      <c r="OI39" s="27"/>
      <c r="OJ39" s="27"/>
      <c r="OK39" s="27"/>
      <c r="OL39" s="27"/>
      <c r="OM39" s="27"/>
      <c r="ON39" s="27"/>
      <c r="OO39" s="27"/>
      <c r="OP39" s="27"/>
      <c r="OQ39" s="27"/>
      <c r="OR39" s="27"/>
      <c r="OS39" s="27"/>
      <c r="OT39" s="27"/>
      <c r="OU39" s="27"/>
      <c r="OV39" s="27"/>
      <c r="OW39" s="27"/>
      <c r="OX39" s="27"/>
      <c r="OY39" s="27"/>
      <c r="OZ39" s="27"/>
      <c r="PA39" s="27"/>
      <c r="PB39" s="27"/>
      <c r="PC39" s="27"/>
      <c r="PD39" s="27"/>
      <c r="PE39" s="27"/>
      <c r="PF39" s="27"/>
      <c r="PG39" s="27"/>
      <c r="PH39" s="27"/>
      <c r="PI39" s="27"/>
      <c r="PJ39" s="27"/>
      <c r="PK39" s="27"/>
      <c r="PL39" s="27"/>
      <c r="PM39" s="27"/>
      <c r="PN39" s="27"/>
      <c r="PO39" s="27"/>
      <c r="PP39" s="27"/>
      <c r="PQ39" s="27"/>
      <c r="PR39" s="27"/>
      <c r="PS39" s="27"/>
      <c r="PT39" s="27"/>
      <c r="PU39" s="27"/>
      <c r="PV39" s="27"/>
      <c r="PW39" s="27"/>
      <c r="PX39" s="27"/>
      <c r="PY39" s="27"/>
      <c r="PZ39" s="27"/>
      <c r="QA39" s="27"/>
      <c r="QB39" s="27"/>
      <c r="QC39" s="27"/>
      <c r="QD39" s="27"/>
      <c r="QE39" s="27"/>
      <c r="QF39" s="27"/>
      <c r="QG39" s="27"/>
      <c r="QH39" s="27"/>
      <c r="QI39" s="27"/>
      <c r="QJ39" s="27"/>
      <c r="QK39" s="27"/>
      <c r="QL39" s="27"/>
      <c r="QM39" s="27"/>
      <c r="QN39" s="27"/>
      <c r="QO39" s="27"/>
      <c r="QP39" s="27"/>
      <c r="QQ39" s="27"/>
      <c r="QR39" s="27"/>
      <c r="QS39" s="27"/>
      <c r="QT39" s="27"/>
    </row>
    <row r="40" spans="2:462" s="76" customFormat="1" ht="18" customHeight="1">
      <c r="B40" s="223" t="str">
        <f>IF(Mitarbeiter!B32="","",Mitarbeiter!B32)</f>
        <v/>
      </c>
      <c r="C40" s="223" t="str">
        <f>IF(Mitarbeiter!C32="","",Mitarbeiter!C32)</f>
        <v/>
      </c>
      <c r="D40" s="223" t="str">
        <f>IF(Mitarbeiter!E32="","",Mitarbeiter!E32)</f>
        <v/>
      </c>
      <c r="E40" s="224">
        <f>IF(Mitarbeiter!W32="","",Mitarbeiter!W32)</f>
        <v>0</v>
      </c>
      <c r="F40" s="225"/>
      <c r="G40" s="225"/>
      <c r="H40" s="225"/>
      <c r="I40" s="225"/>
      <c r="J40" s="225"/>
      <c r="K40" s="225"/>
      <c r="L40" s="225"/>
      <c r="M40" s="225"/>
      <c r="N40" s="225"/>
      <c r="O40" s="225"/>
      <c r="P40" s="225"/>
      <c r="Q40" s="225"/>
      <c r="R40" s="225"/>
      <c r="S40" s="225"/>
      <c r="T40" s="225"/>
      <c r="U40" s="225"/>
      <c r="V40" s="225"/>
      <c r="W40" s="225"/>
      <c r="X40" s="225"/>
      <c r="Y40" s="225"/>
      <c r="Z40" s="225"/>
      <c r="AA40" s="225"/>
      <c r="AB40" s="225"/>
      <c r="AC40" s="225"/>
      <c r="AD40" s="225"/>
      <c r="AE40" s="225"/>
      <c r="AF40" s="225"/>
      <c r="AG40" s="225"/>
      <c r="AH40" s="225"/>
      <c r="AI40" s="225"/>
      <c r="AJ40" s="225"/>
      <c r="AK40" s="225"/>
      <c r="AL40" s="225"/>
      <c r="AM40" s="225"/>
      <c r="AN40" s="225"/>
      <c r="AO40" s="225"/>
      <c r="AP40" s="225"/>
      <c r="AQ40" s="225"/>
      <c r="AR40" s="225"/>
      <c r="AS40" s="225"/>
      <c r="AT40" s="225"/>
      <c r="AU40" s="225"/>
      <c r="AV40" s="225"/>
      <c r="AW40" s="225"/>
      <c r="AX40" s="225"/>
      <c r="AY40" s="225"/>
      <c r="AZ40" s="225"/>
      <c r="BA40" s="225"/>
      <c r="BB40" s="225"/>
      <c r="BC40" s="225"/>
      <c r="BD40" s="225"/>
      <c r="BE40" s="225"/>
      <c r="BF40" s="225"/>
      <c r="BG40" s="225"/>
      <c r="BH40" s="225"/>
      <c r="BI40" s="225"/>
      <c r="BJ40" s="225"/>
      <c r="BK40" s="225"/>
      <c r="BL40" s="225"/>
      <c r="BM40" s="225"/>
      <c r="BN40" s="225"/>
      <c r="BO40" s="225"/>
      <c r="BP40" s="225"/>
      <c r="BQ40" s="225"/>
      <c r="BR40" s="225"/>
      <c r="BS40" s="225"/>
      <c r="BT40" s="225"/>
      <c r="BU40" s="225"/>
      <c r="BV40" s="225"/>
      <c r="BW40" s="225"/>
      <c r="BX40" s="225"/>
      <c r="BY40" s="225"/>
      <c r="BZ40" s="225"/>
      <c r="CA40" s="225"/>
      <c r="CB40" s="225"/>
      <c r="CC40" s="225"/>
      <c r="CD40" s="225"/>
      <c r="CE40" s="225"/>
      <c r="CF40" s="225"/>
      <c r="CG40" s="225"/>
      <c r="CH40" s="225"/>
      <c r="CI40" s="225"/>
      <c r="CJ40" s="225"/>
      <c r="CK40" s="225"/>
      <c r="CL40" s="225"/>
      <c r="CM40" s="225"/>
      <c r="CN40" s="225"/>
      <c r="CO40" s="225"/>
      <c r="CP40" s="225"/>
      <c r="CQ40" s="225"/>
      <c r="CR40" s="225"/>
      <c r="CS40" s="225"/>
      <c r="CT40" s="225"/>
      <c r="CU40" s="225"/>
      <c r="CV40" s="225"/>
      <c r="CW40" s="225"/>
      <c r="CX40" s="225"/>
      <c r="CY40" s="225"/>
      <c r="CZ40" s="225"/>
      <c r="DA40" s="225"/>
      <c r="DB40" s="225"/>
      <c r="DC40" s="225"/>
      <c r="DD40" s="225"/>
      <c r="DE40" s="225"/>
      <c r="DF40" s="225"/>
      <c r="DG40" s="225"/>
      <c r="DH40" s="225"/>
      <c r="DI40" s="225"/>
      <c r="DJ40" s="225"/>
      <c r="DK40" s="225"/>
      <c r="DL40" s="225"/>
      <c r="DM40" s="225"/>
      <c r="DN40" s="225"/>
      <c r="DO40" s="225"/>
      <c r="DP40" s="225"/>
      <c r="DQ40" s="225"/>
      <c r="DR40" s="225"/>
      <c r="DS40" s="225"/>
      <c r="DT40" s="225"/>
      <c r="DU40" s="225"/>
      <c r="DV40" s="225"/>
      <c r="DW40" s="225"/>
      <c r="DX40" s="225"/>
      <c r="DY40" s="225"/>
      <c r="DZ40" s="225"/>
      <c r="EA40" s="225"/>
      <c r="EB40" s="225"/>
      <c r="EC40" s="225"/>
      <c r="ED40" s="225"/>
      <c r="EE40" s="225"/>
      <c r="EF40" s="225"/>
      <c r="EG40" s="225"/>
      <c r="EH40" s="225"/>
      <c r="EI40" s="225"/>
      <c r="EJ40" s="225"/>
      <c r="EK40" s="225"/>
      <c r="EL40" s="225"/>
      <c r="EM40" s="225"/>
      <c r="EN40" s="225"/>
      <c r="EO40" s="225"/>
      <c r="EP40" s="225"/>
      <c r="EQ40" s="225"/>
      <c r="ER40" s="225"/>
      <c r="ES40" s="225"/>
      <c r="ET40" s="225"/>
      <c r="EU40" s="225"/>
      <c r="EV40" s="225"/>
      <c r="EW40" s="225"/>
      <c r="EX40" s="225"/>
      <c r="EY40" s="225"/>
      <c r="EZ40" s="225"/>
      <c r="FA40" s="225"/>
      <c r="FB40" s="225"/>
      <c r="FC40" s="225"/>
      <c r="FD40" s="225"/>
      <c r="FE40" s="225"/>
      <c r="FF40" s="225"/>
      <c r="FG40" s="225"/>
      <c r="FH40" s="225"/>
      <c r="FI40" s="225"/>
      <c r="FJ40" s="225"/>
      <c r="FK40" s="225"/>
      <c r="FL40" s="225"/>
      <c r="FM40" s="225"/>
      <c r="FN40" s="225"/>
      <c r="FO40" s="225"/>
      <c r="FP40" s="225"/>
      <c r="FQ40" s="225"/>
      <c r="FR40" s="225"/>
      <c r="FS40" s="225"/>
      <c r="FT40" s="225"/>
      <c r="FU40" s="225"/>
      <c r="FV40" s="225"/>
      <c r="FW40" s="225"/>
      <c r="FX40" s="225"/>
      <c r="FY40" s="225"/>
      <c r="FZ40" s="225"/>
      <c r="GA40" s="225"/>
      <c r="GB40" s="225"/>
      <c r="GC40" s="225"/>
      <c r="GD40" s="225"/>
      <c r="GE40" s="225"/>
      <c r="GF40" s="225"/>
      <c r="GG40" s="225"/>
      <c r="GH40" s="225"/>
      <c r="GI40" s="225"/>
      <c r="GJ40" s="225"/>
      <c r="GK40" s="225"/>
      <c r="GL40" s="225"/>
      <c r="GM40" s="225"/>
      <c r="GN40" s="225"/>
      <c r="GO40" s="225"/>
      <c r="GP40" s="225"/>
      <c r="GQ40" s="225"/>
      <c r="GR40" s="225"/>
      <c r="GS40" s="225"/>
      <c r="GT40" s="225"/>
      <c r="GU40" s="225"/>
      <c r="GV40" s="225"/>
      <c r="GW40" s="225"/>
      <c r="GX40" s="225"/>
      <c r="GY40" s="225"/>
      <c r="GZ40" s="225"/>
      <c r="HA40" s="225"/>
      <c r="HB40" s="225"/>
      <c r="HC40" s="225"/>
      <c r="HD40" s="225"/>
      <c r="HE40" s="225"/>
      <c r="HF40" s="225"/>
      <c r="HG40" s="225"/>
      <c r="HH40" s="225"/>
      <c r="HI40" s="225"/>
      <c r="HJ40" s="225"/>
      <c r="HK40" s="225"/>
      <c r="HL40" s="225"/>
      <c r="HM40" s="225"/>
      <c r="HN40" s="225"/>
      <c r="HO40" s="225"/>
      <c r="HP40" s="225"/>
      <c r="HQ40" s="225"/>
      <c r="HR40" s="225"/>
      <c r="HS40" s="225"/>
      <c r="HT40" s="225"/>
      <c r="HU40" s="225"/>
      <c r="HV40" s="225"/>
      <c r="HW40" s="225"/>
      <c r="HX40" s="225"/>
      <c r="HY40" s="225"/>
      <c r="HZ40" s="225"/>
      <c r="IA40" s="225"/>
      <c r="IB40" s="225"/>
      <c r="IC40" s="225"/>
      <c r="ID40" s="225"/>
      <c r="IE40" s="225"/>
      <c r="IF40" s="225"/>
      <c r="IG40" s="225"/>
      <c r="IH40" s="225"/>
      <c r="II40" s="225"/>
      <c r="IJ40" s="225"/>
      <c r="IK40" s="225"/>
      <c r="IL40" s="225"/>
      <c r="IM40" s="225"/>
      <c r="IN40" s="225"/>
      <c r="IO40" s="225"/>
      <c r="IP40" s="225"/>
      <c r="IQ40" s="225"/>
      <c r="IR40" s="225"/>
      <c r="IS40" s="225"/>
      <c r="IT40" s="225"/>
      <c r="IU40" s="225"/>
      <c r="IV40" s="225"/>
      <c r="IW40" s="225"/>
      <c r="IX40" s="225"/>
      <c r="IY40" s="225"/>
      <c r="IZ40" s="225"/>
      <c r="JA40" s="225"/>
      <c r="JB40" s="225"/>
      <c r="JC40" s="225"/>
      <c r="JD40" s="225"/>
      <c r="JE40" s="225"/>
      <c r="JF40" s="225"/>
      <c r="JG40" s="225"/>
      <c r="JH40" s="225"/>
      <c r="JI40" s="225"/>
      <c r="JJ40" s="225"/>
      <c r="JK40" s="225"/>
      <c r="JL40" s="225"/>
      <c r="JM40" s="225"/>
      <c r="JN40" s="225"/>
      <c r="JO40" s="225"/>
      <c r="JP40" s="225"/>
      <c r="JQ40" s="225"/>
      <c r="JR40" s="225"/>
      <c r="JS40" s="225"/>
      <c r="JT40" s="225"/>
      <c r="JU40" s="225"/>
      <c r="JV40" s="225"/>
      <c r="JW40" s="225"/>
      <c r="JX40" s="225"/>
      <c r="JY40" s="225"/>
      <c r="JZ40" s="225"/>
      <c r="KA40" s="225"/>
      <c r="KB40" s="225"/>
      <c r="KC40" s="225"/>
      <c r="KD40" s="225"/>
      <c r="KE40" s="225"/>
      <c r="KF40" s="225"/>
      <c r="KG40" s="225"/>
      <c r="KH40" s="225"/>
      <c r="KI40" s="225"/>
      <c r="KJ40" s="225"/>
      <c r="KK40" s="225"/>
      <c r="KL40" s="225"/>
      <c r="KM40" s="225"/>
      <c r="KN40" s="225"/>
      <c r="KO40" s="225"/>
      <c r="KP40" s="225"/>
      <c r="KQ40" s="225"/>
      <c r="KR40" s="225"/>
      <c r="KS40" s="225"/>
      <c r="KT40" s="225"/>
      <c r="KU40" s="225"/>
      <c r="KV40" s="225"/>
      <c r="KW40" s="225"/>
      <c r="KX40" s="225"/>
      <c r="KY40" s="225"/>
      <c r="KZ40" s="225"/>
      <c r="LA40" s="225"/>
      <c r="LB40" s="225"/>
      <c r="LC40" s="225"/>
      <c r="LD40" s="225"/>
      <c r="LE40" s="225"/>
      <c r="LF40" s="225"/>
      <c r="LG40" s="225"/>
      <c r="LH40" s="225"/>
      <c r="LI40" s="225"/>
      <c r="LJ40" s="225"/>
      <c r="LK40" s="225"/>
      <c r="LL40" s="225"/>
      <c r="LM40" s="225"/>
      <c r="LN40" s="225"/>
      <c r="LO40" s="225"/>
      <c r="LP40" s="225"/>
      <c r="LQ40" s="225"/>
      <c r="LR40" s="225"/>
      <c r="LS40" s="225"/>
      <c r="LT40" s="225"/>
      <c r="LU40" s="225"/>
      <c r="LV40" s="225"/>
      <c r="LW40" s="225"/>
      <c r="LX40" s="225"/>
      <c r="LY40" s="225"/>
      <c r="LZ40" s="225"/>
      <c r="MA40" s="225"/>
      <c r="MB40" s="225"/>
      <c r="MC40" s="225"/>
      <c r="MD40" s="225"/>
      <c r="ME40" s="225"/>
      <c r="MF40" s="225"/>
      <c r="MG40" s="225"/>
      <c r="MH40" s="225"/>
      <c r="MI40" s="225"/>
      <c r="MJ40" s="225"/>
      <c r="MK40" s="225"/>
      <c r="ML40" s="225"/>
      <c r="MM40" s="225"/>
      <c r="MN40" s="225"/>
      <c r="MO40" s="225"/>
      <c r="MP40" s="225"/>
      <c r="MQ40" s="225"/>
      <c r="MR40" s="225"/>
      <c r="MS40" s="225"/>
      <c r="MT40" s="225"/>
      <c r="MU40" s="225"/>
      <c r="MV40" s="225"/>
      <c r="MW40" s="225"/>
      <c r="MX40" s="225"/>
      <c r="MY40" s="225"/>
      <c r="MZ40" s="225"/>
      <c r="NA40" s="225"/>
      <c r="NB40" s="225"/>
      <c r="NC40" s="225"/>
      <c r="ND40" s="225"/>
      <c r="NE40" s="225"/>
      <c r="NF40" s="225"/>
      <c r="NG40" s="225"/>
      <c r="NH40" s="225"/>
      <c r="NI40" s="225"/>
      <c r="NJ40" s="225"/>
      <c r="NK40" s="225"/>
      <c r="NL40" s="225"/>
      <c r="NM40" s="225"/>
      <c r="NN40" s="225"/>
      <c r="NO40" s="225"/>
      <c r="NP40" s="225"/>
      <c r="NQ40" s="225"/>
      <c r="NR40" s="225"/>
      <c r="NS40" s="225"/>
      <c r="NT40" s="225"/>
      <c r="NU40" s="225"/>
      <c r="NV40" s="225"/>
      <c r="NW40" s="225"/>
      <c r="NX40" s="225"/>
      <c r="NY40" s="225"/>
      <c r="NZ40" s="225"/>
      <c r="OA40" s="225"/>
      <c r="OB40" s="225"/>
      <c r="OC40" s="225"/>
      <c r="OD40" s="225"/>
      <c r="OE40" s="225"/>
      <c r="OF40" s="225"/>
      <c r="OG40" s="225"/>
      <c r="OH40" s="225"/>
      <c r="OI40" s="225"/>
      <c r="OJ40" s="225"/>
      <c r="OK40" s="225"/>
      <c r="OL40" s="225"/>
      <c r="OM40" s="225"/>
      <c r="ON40" s="225"/>
      <c r="OO40" s="225"/>
      <c r="OP40" s="225"/>
      <c r="OQ40" s="225"/>
      <c r="OR40" s="225"/>
      <c r="OS40" s="225"/>
      <c r="OT40" s="225"/>
      <c r="OU40" s="225"/>
      <c r="OV40" s="225"/>
      <c r="OW40" s="225"/>
      <c r="OX40" s="225"/>
      <c r="OY40" s="225"/>
      <c r="OZ40" s="225"/>
      <c r="PA40" s="225"/>
      <c r="PB40" s="225"/>
      <c r="PC40" s="225"/>
      <c r="PD40" s="225"/>
      <c r="PE40" s="225"/>
      <c r="PF40" s="225"/>
      <c r="PG40" s="225"/>
      <c r="PH40" s="225"/>
      <c r="PI40" s="225"/>
      <c r="PJ40" s="225"/>
      <c r="PK40" s="225"/>
      <c r="PL40" s="225"/>
      <c r="PM40" s="225"/>
      <c r="PN40" s="225"/>
      <c r="PO40" s="225"/>
      <c r="PP40" s="225"/>
      <c r="PQ40" s="225"/>
      <c r="PR40" s="225"/>
      <c r="PS40" s="225"/>
      <c r="PT40" s="225"/>
      <c r="PU40" s="225"/>
      <c r="PV40" s="225"/>
      <c r="PW40" s="225"/>
      <c r="PX40" s="225"/>
      <c r="PY40" s="225"/>
      <c r="PZ40" s="225"/>
      <c r="QA40" s="225"/>
      <c r="QB40" s="225"/>
      <c r="QC40" s="225"/>
      <c r="QD40" s="225"/>
      <c r="QE40" s="225"/>
      <c r="QF40" s="225"/>
      <c r="QG40" s="225"/>
      <c r="QH40" s="225"/>
      <c r="QI40" s="225"/>
      <c r="QJ40" s="225"/>
      <c r="QK40" s="225"/>
      <c r="QL40" s="225"/>
      <c r="QM40" s="225"/>
      <c r="QN40" s="225"/>
      <c r="QO40" s="225"/>
      <c r="QP40" s="225"/>
      <c r="QQ40" s="225"/>
      <c r="QR40" s="225"/>
      <c r="QS40" s="225"/>
      <c r="QT40" s="225"/>
    </row>
    <row r="41" spans="2:462" s="76" customFormat="1" ht="18" customHeight="1">
      <c r="B41" s="63" t="str">
        <f>IF(Mitarbeiter!B33="","",Mitarbeiter!B33)</f>
        <v/>
      </c>
      <c r="C41" s="63" t="str">
        <f>IF(Mitarbeiter!C33="","",Mitarbeiter!C33)</f>
        <v/>
      </c>
      <c r="D41" s="63" t="str">
        <f>IF(Mitarbeiter!E33="","",Mitarbeiter!E33)</f>
        <v/>
      </c>
      <c r="E41" s="65">
        <f>IF(Mitarbeiter!W33="","",Mitarbeiter!W33)</f>
        <v>0</v>
      </c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/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27"/>
      <c r="IF41" s="27"/>
      <c r="IG41" s="27"/>
      <c r="IH41" s="27"/>
      <c r="II41" s="27"/>
      <c r="IJ41" s="27"/>
      <c r="IK41" s="27"/>
      <c r="IL41" s="27"/>
      <c r="IM41" s="27"/>
      <c r="IN41" s="27"/>
      <c r="IO41" s="27"/>
      <c r="IP41" s="27"/>
      <c r="IQ41" s="27"/>
      <c r="IR41" s="27"/>
      <c r="IS41" s="27"/>
      <c r="IT41" s="27"/>
      <c r="IU41" s="27"/>
      <c r="IV41" s="27"/>
      <c r="IW41" s="27"/>
      <c r="IX41" s="27"/>
      <c r="IY41" s="27"/>
      <c r="IZ41" s="27"/>
      <c r="JA41" s="27"/>
      <c r="JB41" s="27"/>
      <c r="JC41" s="27"/>
      <c r="JD41" s="27"/>
      <c r="JE41" s="27"/>
      <c r="JF41" s="27"/>
      <c r="JG41" s="27"/>
      <c r="JH41" s="27"/>
      <c r="JI41" s="27"/>
      <c r="JJ41" s="27"/>
      <c r="JK41" s="27"/>
      <c r="JL41" s="27"/>
      <c r="JM41" s="27"/>
      <c r="JN41" s="27"/>
      <c r="JO41" s="27"/>
      <c r="JP41" s="27"/>
      <c r="JQ41" s="27"/>
      <c r="JR41" s="27"/>
      <c r="JS41" s="27"/>
      <c r="JT41" s="27"/>
      <c r="JU41" s="27"/>
      <c r="JV41" s="27"/>
      <c r="JW41" s="27"/>
      <c r="JX41" s="27"/>
      <c r="JY41" s="27"/>
      <c r="JZ41" s="27"/>
      <c r="KA41" s="27"/>
      <c r="KB41" s="27"/>
      <c r="KC41" s="27"/>
      <c r="KD41" s="27"/>
      <c r="KE41" s="27"/>
      <c r="KF41" s="27"/>
      <c r="KG41" s="27"/>
      <c r="KH41" s="27"/>
      <c r="KI41" s="27"/>
      <c r="KJ41" s="27"/>
      <c r="KK41" s="27"/>
      <c r="KL41" s="27"/>
      <c r="KM41" s="27"/>
      <c r="KN41" s="27"/>
      <c r="KO41" s="27"/>
      <c r="KP41" s="27"/>
      <c r="KQ41" s="27"/>
      <c r="KR41" s="27"/>
      <c r="KS41" s="27"/>
      <c r="KT41" s="27"/>
      <c r="KU41" s="27"/>
      <c r="KV41" s="27"/>
      <c r="KW41" s="27"/>
      <c r="KX41" s="27"/>
      <c r="KY41" s="27"/>
      <c r="KZ41" s="27"/>
      <c r="LA41" s="27"/>
      <c r="LB41" s="27"/>
      <c r="LC41" s="27"/>
      <c r="LD41" s="27"/>
      <c r="LE41" s="27"/>
      <c r="LF41" s="27"/>
      <c r="LG41" s="27"/>
      <c r="LH41" s="27"/>
      <c r="LI41" s="27"/>
      <c r="LJ41" s="27"/>
      <c r="LK41" s="27"/>
      <c r="LL41" s="27"/>
      <c r="LM41" s="27"/>
      <c r="LN41" s="27"/>
      <c r="LO41" s="27"/>
      <c r="LP41" s="27"/>
      <c r="LQ41" s="27"/>
      <c r="LR41" s="27"/>
      <c r="LS41" s="27"/>
      <c r="LT41" s="27"/>
      <c r="LU41" s="27"/>
      <c r="LV41" s="27"/>
      <c r="LW41" s="27"/>
      <c r="LX41" s="27"/>
      <c r="LY41" s="27"/>
      <c r="LZ41" s="27"/>
      <c r="MA41" s="27"/>
      <c r="MB41" s="27"/>
      <c r="MC41" s="27"/>
      <c r="MD41" s="27"/>
      <c r="ME41" s="27"/>
      <c r="MF41" s="27"/>
      <c r="MG41" s="27"/>
      <c r="MH41" s="27"/>
      <c r="MI41" s="27"/>
      <c r="MJ41" s="27"/>
      <c r="MK41" s="27"/>
      <c r="ML41" s="27"/>
      <c r="MM41" s="27"/>
      <c r="MN41" s="27"/>
      <c r="MO41" s="27"/>
      <c r="MP41" s="27"/>
      <c r="MQ41" s="27"/>
      <c r="MR41" s="27"/>
      <c r="MS41" s="27"/>
      <c r="MT41" s="27"/>
      <c r="MU41" s="27"/>
      <c r="MV41" s="27"/>
      <c r="MW41" s="27"/>
      <c r="MX41" s="27"/>
      <c r="MY41" s="27"/>
      <c r="MZ41" s="27"/>
      <c r="NA41" s="27"/>
      <c r="NB41" s="27"/>
      <c r="NC41" s="27"/>
      <c r="ND41" s="27"/>
      <c r="NE41" s="27"/>
      <c r="NF41" s="27"/>
      <c r="NG41" s="27"/>
      <c r="NH41" s="27"/>
      <c r="NI41" s="27"/>
      <c r="NJ41" s="27"/>
      <c r="NK41" s="27"/>
      <c r="NL41" s="27"/>
      <c r="NM41" s="27"/>
      <c r="NN41" s="27"/>
      <c r="NO41" s="27"/>
      <c r="NP41" s="27"/>
      <c r="NQ41" s="27"/>
      <c r="NR41" s="27"/>
      <c r="NS41" s="27"/>
      <c r="NT41" s="27"/>
      <c r="NU41" s="27"/>
      <c r="NV41" s="27"/>
      <c r="NW41" s="27"/>
      <c r="NX41" s="27"/>
      <c r="NY41" s="27"/>
      <c r="NZ41" s="27"/>
      <c r="OA41" s="27"/>
      <c r="OB41" s="27"/>
      <c r="OC41" s="27"/>
      <c r="OD41" s="27"/>
      <c r="OE41" s="27"/>
      <c r="OF41" s="27"/>
      <c r="OG41" s="27"/>
      <c r="OH41" s="27"/>
      <c r="OI41" s="27"/>
      <c r="OJ41" s="27"/>
      <c r="OK41" s="27"/>
      <c r="OL41" s="27"/>
      <c r="OM41" s="27"/>
      <c r="ON41" s="27"/>
      <c r="OO41" s="27"/>
      <c r="OP41" s="27"/>
      <c r="OQ41" s="27"/>
      <c r="OR41" s="27"/>
      <c r="OS41" s="27"/>
      <c r="OT41" s="27"/>
      <c r="OU41" s="27"/>
      <c r="OV41" s="27"/>
      <c r="OW41" s="27"/>
      <c r="OX41" s="27"/>
      <c r="OY41" s="27"/>
      <c r="OZ41" s="27"/>
      <c r="PA41" s="27"/>
      <c r="PB41" s="27"/>
      <c r="PC41" s="27"/>
      <c r="PD41" s="27"/>
      <c r="PE41" s="27"/>
      <c r="PF41" s="27"/>
      <c r="PG41" s="27"/>
      <c r="PH41" s="27"/>
      <c r="PI41" s="27"/>
      <c r="PJ41" s="27"/>
      <c r="PK41" s="27"/>
      <c r="PL41" s="27"/>
      <c r="PM41" s="27"/>
      <c r="PN41" s="27"/>
      <c r="PO41" s="27"/>
      <c r="PP41" s="27"/>
      <c r="PQ41" s="27"/>
      <c r="PR41" s="27"/>
      <c r="PS41" s="27"/>
      <c r="PT41" s="27"/>
      <c r="PU41" s="27"/>
      <c r="PV41" s="27"/>
      <c r="PW41" s="27"/>
      <c r="PX41" s="27"/>
      <c r="PY41" s="27"/>
      <c r="PZ41" s="27"/>
      <c r="QA41" s="27"/>
      <c r="QB41" s="27"/>
      <c r="QC41" s="27"/>
      <c r="QD41" s="27"/>
      <c r="QE41" s="27"/>
      <c r="QF41" s="27"/>
      <c r="QG41" s="27"/>
      <c r="QH41" s="27"/>
      <c r="QI41" s="27"/>
      <c r="QJ41" s="27"/>
      <c r="QK41" s="27"/>
      <c r="QL41" s="27"/>
      <c r="QM41" s="27"/>
      <c r="QN41" s="27"/>
      <c r="QO41" s="27"/>
      <c r="QP41" s="27"/>
      <c r="QQ41" s="27"/>
      <c r="QR41" s="27"/>
      <c r="QS41" s="27"/>
      <c r="QT41" s="27"/>
    </row>
    <row r="42" spans="2:462" s="76" customFormat="1" ht="18" customHeight="1">
      <c r="B42" s="223" t="str">
        <f>IF(Mitarbeiter!B34="","",Mitarbeiter!B34)</f>
        <v/>
      </c>
      <c r="C42" s="223" t="str">
        <f>IF(Mitarbeiter!C34="","",Mitarbeiter!C34)</f>
        <v/>
      </c>
      <c r="D42" s="223" t="str">
        <f>IF(Mitarbeiter!E34="","",Mitarbeiter!E34)</f>
        <v/>
      </c>
      <c r="E42" s="224">
        <f>IF(Mitarbeiter!W34="","",Mitarbeiter!W34)</f>
        <v>0</v>
      </c>
      <c r="F42" s="225"/>
      <c r="G42" s="225"/>
      <c r="H42" s="225"/>
      <c r="I42" s="225"/>
      <c r="J42" s="225"/>
      <c r="K42" s="225"/>
      <c r="L42" s="225"/>
      <c r="M42" s="225"/>
      <c r="N42" s="225"/>
      <c r="O42" s="225"/>
      <c r="P42" s="225"/>
      <c r="Q42" s="225"/>
      <c r="R42" s="225"/>
      <c r="S42" s="225"/>
      <c r="T42" s="225"/>
      <c r="U42" s="225"/>
      <c r="V42" s="225"/>
      <c r="W42" s="225"/>
      <c r="X42" s="225"/>
      <c r="Y42" s="225"/>
      <c r="Z42" s="225"/>
      <c r="AA42" s="225"/>
      <c r="AB42" s="225"/>
      <c r="AC42" s="225"/>
      <c r="AD42" s="225"/>
      <c r="AE42" s="225"/>
      <c r="AF42" s="225"/>
      <c r="AG42" s="225"/>
      <c r="AH42" s="225"/>
      <c r="AI42" s="225"/>
      <c r="AJ42" s="225"/>
      <c r="AK42" s="225"/>
      <c r="AL42" s="225"/>
      <c r="AM42" s="225"/>
      <c r="AN42" s="225"/>
      <c r="AO42" s="225"/>
      <c r="AP42" s="225"/>
      <c r="AQ42" s="225"/>
      <c r="AR42" s="225"/>
      <c r="AS42" s="225"/>
      <c r="AT42" s="225"/>
      <c r="AU42" s="225"/>
      <c r="AV42" s="225"/>
      <c r="AW42" s="225"/>
      <c r="AX42" s="225"/>
      <c r="AY42" s="225"/>
      <c r="AZ42" s="225"/>
      <c r="BA42" s="225"/>
      <c r="BB42" s="225"/>
      <c r="BC42" s="225"/>
      <c r="BD42" s="225"/>
      <c r="BE42" s="225"/>
      <c r="BF42" s="225"/>
      <c r="BG42" s="225"/>
      <c r="BH42" s="225"/>
      <c r="BI42" s="225"/>
      <c r="BJ42" s="225"/>
      <c r="BK42" s="225"/>
      <c r="BL42" s="225"/>
      <c r="BM42" s="225"/>
      <c r="BN42" s="225"/>
      <c r="BO42" s="225"/>
      <c r="BP42" s="225"/>
      <c r="BQ42" s="225"/>
      <c r="BR42" s="225"/>
      <c r="BS42" s="225"/>
      <c r="BT42" s="225"/>
      <c r="BU42" s="225"/>
      <c r="BV42" s="225"/>
      <c r="BW42" s="225"/>
      <c r="BX42" s="225"/>
      <c r="BY42" s="225"/>
      <c r="BZ42" s="225"/>
      <c r="CA42" s="225"/>
      <c r="CB42" s="225"/>
      <c r="CC42" s="225"/>
      <c r="CD42" s="225"/>
      <c r="CE42" s="225"/>
      <c r="CF42" s="225"/>
      <c r="CG42" s="225"/>
      <c r="CH42" s="225"/>
      <c r="CI42" s="225"/>
      <c r="CJ42" s="225"/>
      <c r="CK42" s="225"/>
      <c r="CL42" s="225"/>
      <c r="CM42" s="225"/>
      <c r="CN42" s="225"/>
      <c r="CO42" s="225"/>
      <c r="CP42" s="225"/>
      <c r="CQ42" s="225"/>
      <c r="CR42" s="225"/>
      <c r="CS42" s="225"/>
      <c r="CT42" s="225"/>
      <c r="CU42" s="225"/>
      <c r="CV42" s="225"/>
      <c r="CW42" s="225"/>
      <c r="CX42" s="225"/>
      <c r="CY42" s="225"/>
      <c r="CZ42" s="225"/>
      <c r="DA42" s="225"/>
      <c r="DB42" s="225"/>
      <c r="DC42" s="225"/>
      <c r="DD42" s="225"/>
      <c r="DE42" s="225"/>
      <c r="DF42" s="225"/>
      <c r="DG42" s="225"/>
      <c r="DH42" s="225"/>
      <c r="DI42" s="225"/>
      <c r="DJ42" s="225"/>
      <c r="DK42" s="225"/>
      <c r="DL42" s="225"/>
      <c r="DM42" s="225"/>
      <c r="DN42" s="225"/>
      <c r="DO42" s="225"/>
      <c r="DP42" s="225"/>
      <c r="DQ42" s="225"/>
      <c r="DR42" s="225"/>
      <c r="DS42" s="225"/>
      <c r="DT42" s="225"/>
      <c r="DU42" s="225"/>
      <c r="DV42" s="225"/>
      <c r="DW42" s="225"/>
      <c r="DX42" s="225"/>
      <c r="DY42" s="225"/>
      <c r="DZ42" s="225"/>
      <c r="EA42" s="225"/>
      <c r="EB42" s="225"/>
      <c r="EC42" s="225"/>
      <c r="ED42" s="225"/>
      <c r="EE42" s="225"/>
      <c r="EF42" s="225"/>
      <c r="EG42" s="225"/>
      <c r="EH42" s="225"/>
      <c r="EI42" s="225"/>
      <c r="EJ42" s="225"/>
      <c r="EK42" s="225"/>
      <c r="EL42" s="225"/>
      <c r="EM42" s="225"/>
      <c r="EN42" s="225"/>
      <c r="EO42" s="225"/>
      <c r="EP42" s="225"/>
      <c r="EQ42" s="225"/>
      <c r="ER42" s="225"/>
      <c r="ES42" s="225"/>
      <c r="ET42" s="225"/>
      <c r="EU42" s="225"/>
      <c r="EV42" s="225"/>
      <c r="EW42" s="225"/>
      <c r="EX42" s="225"/>
      <c r="EY42" s="225"/>
      <c r="EZ42" s="225"/>
      <c r="FA42" s="225"/>
      <c r="FB42" s="225"/>
      <c r="FC42" s="225"/>
      <c r="FD42" s="225"/>
      <c r="FE42" s="225"/>
      <c r="FF42" s="225"/>
      <c r="FG42" s="225"/>
      <c r="FH42" s="225"/>
      <c r="FI42" s="225"/>
      <c r="FJ42" s="225"/>
      <c r="FK42" s="225"/>
      <c r="FL42" s="225"/>
      <c r="FM42" s="225"/>
      <c r="FN42" s="225"/>
      <c r="FO42" s="225"/>
      <c r="FP42" s="225"/>
      <c r="FQ42" s="225"/>
      <c r="FR42" s="225"/>
      <c r="FS42" s="225"/>
      <c r="FT42" s="225"/>
      <c r="FU42" s="225"/>
      <c r="FV42" s="225"/>
      <c r="FW42" s="225"/>
      <c r="FX42" s="225"/>
      <c r="FY42" s="225"/>
      <c r="FZ42" s="225"/>
      <c r="GA42" s="225"/>
      <c r="GB42" s="225"/>
      <c r="GC42" s="225"/>
      <c r="GD42" s="225"/>
      <c r="GE42" s="225"/>
      <c r="GF42" s="225"/>
      <c r="GG42" s="225"/>
      <c r="GH42" s="225"/>
      <c r="GI42" s="225"/>
      <c r="GJ42" s="225"/>
      <c r="GK42" s="225"/>
      <c r="GL42" s="225"/>
      <c r="GM42" s="225"/>
      <c r="GN42" s="225"/>
      <c r="GO42" s="225"/>
      <c r="GP42" s="225"/>
      <c r="GQ42" s="225"/>
      <c r="GR42" s="225"/>
      <c r="GS42" s="225"/>
      <c r="GT42" s="225"/>
      <c r="GU42" s="225"/>
      <c r="GV42" s="225"/>
      <c r="GW42" s="225"/>
      <c r="GX42" s="225"/>
      <c r="GY42" s="225"/>
      <c r="GZ42" s="225"/>
      <c r="HA42" s="225"/>
      <c r="HB42" s="225"/>
      <c r="HC42" s="225"/>
      <c r="HD42" s="225"/>
      <c r="HE42" s="225"/>
      <c r="HF42" s="225"/>
      <c r="HG42" s="225"/>
      <c r="HH42" s="225"/>
      <c r="HI42" s="225"/>
      <c r="HJ42" s="225"/>
      <c r="HK42" s="225"/>
      <c r="HL42" s="225"/>
      <c r="HM42" s="225"/>
      <c r="HN42" s="225"/>
      <c r="HO42" s="225"/>
      <c r="HP42" s="225"/>
      <c r="HQ42" s="225"/>
      <c r="HR42" s="225"/>
      <c r="HS42" s="225"/>
      <c r="HT42" s="225"/>
      <c r="HU42" s="225"/>
      <c r="HV42" s="225"/>
      <c r="HW42" s="225"/>
      <c r="HX42" s="225"/>
      <c r="HY42" s="225"/>
      <c r="HZ42" s="225"/>
      <c r="IA42" s="225"/>
      <c r="IB42" s="225"/>
      <c r="IC42" s="225"/>
      <c r="ID42" s="225"/>
      <c r="IE42" s="225"/>
      <c r="IF42" s="225"/>
      <c r="IG42" s="225"/>
      <c r="IH42" s="225"/>
      <c r="II42" s="225"/>
      <c r="IJ42" s="225"/>
      <c r="IK42" s="225"/>
      <c r="IL42" s="225"/>
      <c r="IM42" s="225"/>
      <c r="IN42" s="225"/>
      <c r="IO42" s="225"/>
      <c r="IP42" s="225"/>
      <c r="IQ42" s="225"/>
      <c r="IR42" s="225"/>
      <c r="IS42" s="225"/>
      <c r="IT42" s="225"/>
      <c r="IU42" s="225"/>
      <c r="IV42" s="225"/>
      <c r="IW42" s="225"/>
      <c r="IX42" s="225"/>
      <c r="IY42" s="225"/>
      <c r="IZ42" s="225"/>
      <c r="JA42" s="225"/>
      <c r="JB42" s="225"/>
      <c r="JC42" s="225"/>
      <c r="JD42" s="225"/>
      <c r="JE42" s="225"/>
      <c r="JF42" s="225"/>
      <c r="JG42" s="225"/>
      <c r="JH42" s="225"/>
      <c r="JI42" s="225"/>
      <c r="JJ42" s="225"/>
      <c r="JK42" s="225"/>
      <c r="JL42" s="225"/>
      <c r="JM42" s="225"/>
      <c r="JN42" s="225"/>
      <c r="JO42" s="225"/>
      <c r="JP42" s="225"/>
      <c r="JQ42" s="225"/>
      <c r="JR42" s="225"/>
      <c r="JS42" s="225"/>
      <c r="JT42" s="225"/>
      <c r="JU42" s="225"/>
      <c r="JV42" s="225"/>
      <c r="JW42" s="225"/>
      <c r="JX42" s="225"/>
      <c r="JY42" s="225"/>
      <c r="JZ42" s="225"/>
      <c r="KA42" s="225"/>
      <c r="KB42" s="225"/>
      <c r="KC42" s="225"/>
      <c r="KD42" s="225"/>
      <c r="KE42" s="225"/>
      <c r="KF42" s="225"/>
      <c r="KG42" s="225"/>
      <c r="KH42" s="225"/>
      <c r="KI42" s="225"/>
      <c r="KJ42" s="225"/>
      <c r="KK42" s="225"/>
      <c r="KL42" s="225"/>
      <c r="KM42" s="225"/>
      <c r="KN42" s="225"/>
      <c r="KO42" s="225"/>
      <c r="KP42" s="225"/>
      <c r="KQ42" s="225"/>
      <c r="KR42" s="225"/>
      <c r="KS42" s="225"/>
      <c r="KT42" s="225"/>
      <c r="KU42" s="225"/>
      <c r="KV42" s="225"/>
      <c r="KW42" s="225"/>
      <c r="KX42" s="225"/>
      <c r="KY42" s="225"/>
      <c r="KZ42" s="225"/>
      <c r="LA42" s="225"/>
      <c r="LB42" s="225"/>
      <c r="LC42" s="225"/>
      <c r="LD42" s="225"/>
      <c r="LE42" s="225"/>
      <c r="LF42" s="225"/>
      <c r="LG42" s="225"/>
      <c r="LH42" s="225"/>
      <c r="LI42" s="225"/>
      <c r="LJ42" s="225"/>
      <c r="LK42" s="225"/>
      <c r="LL42" s="225"/>
      <c r="LM42" s="225"/>
      <c r="LN42" s="225"/>
      <c r="LO42" s="225"/>
      <c r="LP42" s="225"/>
      <c r="LQ42" s="225"/>
      <c r="LR42" s="225"/>
      <c r="LS42" s="225"/>
      <c r="LT42" s="225"/>
      <c r="LU42" s="225"/>
      <c r="LV42" s="225"/>
      <c r="LW42" s="225"/>
      <c r="LX42" s="225"/>
      <c r="LY42" s="225"/>
      <c r="LZ42" s="225"/>
      <c r="MA42" s="225"/>
      <c r="MB42" s="225"/>
      <c r="MC42" s="225"/>
      <c r="MD42" s="225"/>
      <c r="ME42" s="225"/>
      <c r="MF42" s="225"/>
      <c r="MG42" s="225"/>
      <c r="MH42" s="225"/>
      <c r="MI42" s="225"/>
      <c r="MJ42" s="225"/>
      <c r="MK42" s="225"/>
      <c r="ML42" s="225"/>
      <c r="MM42" s="225"/>
      <c r="MN42" s="225"/>
      <c r="MO42" s="225"/>
      <c r="MP42" s="225"/>
      <c r="MQ42" s="225"/>
      <c r="MR42" s="225"/>
      <c r="MS42" s="225"/>
      <c r="MT42" s="225"/>
      <c r="MU42" s="225"/>
      <c r="MV42" s="225"/>
      <c r="MW42" s="225"/>
      <c r="MX42" s="225"/>
      <c r="MY42" s="225"/>
      <c r="MZ42" s="225"/>
      <c r="NA42" s="225"/>
      <c r="NB42" s="225"/>
      <c r="NC42" s="225"/>
      <c r="ND42" s="225"/>
      <c r="NE42" s="225"/>
      <c r="NF42" s="225"/>
      <c r="NG42" s="225"/>
      <c r="NH42" s="225"/>
      <c r="NI42" s="225"/>
      <c r="NJ42" s="225"/>
      <c r="NK42" s="225"/>
      <c r="NL42" s="225"/>
      <c r="NM42" s="225"/>
      <c r="NN42" s="225"/>
      <c r="NO42" s="225"/>
      <c r="NP42" s="225"/>
      <c r="NQ42" s="225"/>
      <c r="NR42" s="225"/>
      <c r="NS42" s="225"/>
      <c r="NT42" s="225"/>
      <c r="NU42" s="225"/>
      <c r="NV42" s="225"/>
      <c r="NW42" s="225"/>
      <c r="NX42" s="225"/>
      <c r="NY42" s="225"/>
      <c r="NZ42" s="225"/>
      <c r="OA42" s="225"/>
      <c r="OB42" s="225"/>
      <c r="OC42" s="225"/>
      <c r="OD42" s="225"/>
      <c r="OE42" s="225"/>
      <c r="OF42" s="225"/>
      <c r="OG42" s="225"/>
      <c r="OH42" s="225"/>
      <c r="OI42" s="225"/>
      <c r="OJ42" s="225"/>
      <c r="OK42" s="225"/>
      <c r="OL42" s="225"/>
      <c r="OM42" s="225"/>
      <c r="ON42" s="225"/>
      <c r="OO42" s="225"/>
      <c r="OP42" s="225"/>
      <c r="OQ42" s="225"/>
      <c r="OR42" s="225"/>
      <c r="OS42" s="225"/>
      <c r="OT42" s="225"/>
      <c r="OU42" s="225"/>
      <c r="OV42" s="225"/>
      <c r="OW42" s="225"/>
      <c r="OX42" s="225"/>
      <c r="OY42" s="225"/>
      <c r="OZ42" s="225"/>
      <c r="PA42" s="225"/>
      <c r="PB42" s="225"/>
      <c r="PC42" s="225"/>
      <c r="PD42" s="225"/>
      <c r="PE42" s="225"/>
      <c r="PF42" s="225"/>
      <c r="PG42" s="225"/>
      <c r="PH42" s="225"/>
      <c r="PI42" s="225"/>
      <c r="PJ42" s="225"/>
      <c r="PK42" s="225"/>
      <c r="PL42" s="225"/>
      <c r="PM42" s="225"/>
      <c r="PN42" s="225"/>
      <c r="PO42" s="225"/>
      <c r="PP42" s="225"/>
      <c r="PQ42" s="225"/>
      <c r="PR42" s="225"/>
      <c r="PS42" s="225"/>
      <c r="PT42" s="225"/>
      <c r="PU42" s="225"/>
      <c r="PV42" s="225"/>
      <c r="PW42" s="225"/>
      <c r="PX42" s="225"/>
      <c r="PY42" s="225"/>
      <c r="PZ42" s="225"/>
      <c r="QA42" s="225"/>
      <c r="QB42" s="225"/>
      <c r="QC42" s="225"/>
      <c r="QD42" s="225"/>
      <c r="QE42" s="225"/>
      <c r="QF42" s="225"/>
      <c r="QG42" s="225"/>
      <c r="QH42" s="225"/>
      <c r="QI42" s="225"/>
      <c r="QJ42" s="225"/>
      <c r="QK42" s="225"/>
      <c r="QL42" s="225"/>
      <c r="QM42" s="225"/>
      <c r="QN42" s="225"/>
      <c r="QO42" s="225"/>
      <c r="QP42" s="225"/>
      <c r="QQ42" s="225"/>
      <c r="QR42" s="225"/>
      <c r="QS42" s="225"/>
      <c r="QT42" s="225"/>
    </row>
    <row r="43" spans="2:462" s="76" customFormat="1" ht="18" customHeight="1">
      <c r="B43" s="63" t="str">
        <f>IF(Mitarbeiter!B35="","",Mitarbeiter!B35)</f>
        <v/>
      </c>
      <c r="C43" s="63" t="str">
        <f>IF(Mitarbeiter!C35="","",Mitarbeiter!C35)</f>
        <v/>
      </c>
      <c r="D43" s="63" t="str">
        <f>IF(Mitarbeiter!E35="","",Mitarbeiter!E35)</f>
        <v/>
      </c>
      <c r="E43" s="65">
        <f>IF(Mitarbeiter!W35="","",Mitarbeiter!W35)</f>
        <v>0</v>
      </c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7"/>
      <c r="HB43" s="27"/>
      <c r="HC43" s="27"/>
      <c r="HD43" s="27"/>
      <c r="HE43" s="27"/>
      <c r="HF43" s="27"/>
      <c r="HG43" s="27"/>
      <c r="HH43" s="27"/>
      <c r="HI43" s="27"/>
      <c r="HJ43" s="27"/>
      <c r="HK43" s="27"/>
      <c r="HL43" s="27"/>
      <c r="HM43" s="27"/>
      <c r="HN43" s="27"/>
      <c r="HO43" s="27"/>
      <c r="HP43" s="27"/>
      <c r="HQ43" s="27"/>
      <c r="HR43" s="27"/>
      <c r="HS43" s="27"/>
      <c r="HT43" s="27"/>
      <c r="HU43" s="27"/>
      <c r="HV43" s="27"/>
      <c r="HW43" s="27"/>
      <c r="HX43" s="27"/>
      <c r="HY43" s="27"/>
      <c r="HZ43" s="27"/>
      <c r="IA43" s="27"/>
      <c r="IB43" s="27"/>
      <c r="IC43" s="27"/>
      <c r="ID43" s="27"/>
      <c r="IE43" s="27"/>
      <c r="IF43" s="27"/>
      <c r="IG43" s="27"/>
      <c r="IH43" s="27"/>
      <c r="II43" s="27"/>
      <c r="IJ43" s="27"/>
      <c r="IK43" s="27"/>
      <c r="IL43" s="27"/>
      <c r="IM43" s="27"/>
      <c r="IN43" s="27"/>
      <c r="IO43" s="27"/>
      <c r="IP43" s="27"/>
      <c r="IQ43" s="27"/>
      <c r="IR43" s="27"/>
      <c r="IS43" s="27"/>
      <c r="IT43" s="27"/>
      <c r="IU43" s="27"/>
      <c r="IV43" s="27"/>
      <c r="IW43" s="27"/>
      <c r="IX43" s="27"/>
      <c r="IY43" s="27"/>
      <c r="IZ43" s="27"/>
      <c r="JA43" s="27"/>
      <c r="JB43" s="27"/>
      <c r="JC43" s="27"/>
      <c r="JD43" s="27"/>
      <c r="JE43" s="27"/>
      <c r="JF43" s="27"/>
      <c r="JG43" s="27"/>
      <c r="JH43" s="27"/>
      <c r="JI43" s="27"/>
      <c r="JJ43" s="27"/>
      <c r="JK43" s="27"/>
      <c r="JL43" s="27"/>
      <c r="JM43" s="27"/>
      <c r="JN43" s="27"/>
      <c r="JO43" s="27"/>
      <c r="JP43" s="27"/>
      <c r="JQ43" s="27"/>
      <c r="JR43" s="27"/>
      <c r="JS43" s="27"/>
      <c r="JT43" s="27"/>
      <c r="JU43" s="27"/>
      <c r="JV43" s="27"/>
      <c r="JW43" s="27"/>
      <c r="JX43" s="27"/>
      <c r="JY43" s="27"/>
      <c r="JZ43" s="27"/>
      <c r="KA43" s="27"/>
      <c r="KB43" s="27"/>
      <c r="KC43" s="27"/>
      <c r="KD43" s="27"/>
      <c r="KE43" s="27"/>
      <c r="KF43" s="27"/>
      <c r="KG43" s="27"/>
      <c r="KH43" s="27"/>
      <c r="KI43" s="27"/>
      <c r="KJ43" s="27"/>
      <c r="KK43" s="27"/>
      <c r="KL43" s="27"/>
      <c r="KM43" s="27"/>
      <c r="KN43" s="27"/>
      <c r="KO43" s="27"/>
      <c r="KP43" s="27"/>
      <c r="KQ43" s="27"/>
      <c r="KR43" s="27"/>
      <c r="KS43" s="27"/>
      <c r="KT43" s="27"/>
      <c r="KU43" s="27"/>
      <c r="KV43" s="27"/>
      <c r="KW43" s="27"/>
      <c r="KX43" s="27"/>
      <c r="KY43" s="27"/>
      <c r="KZ43" s="27"/>
      <c r="LA43" s="27"/>
      <c r="LB43" s="27"/>
      <c r="LC43" s="27"/>
      <c r="LD43" s="27"/>
      <c r="LE43" s="27"/>
      <c r="LF43" s="27"/>
      <c r="LG43" s="27"/>
      <c r="LH43" s="27"/>
      <c r="LI43" s="27"/>
      <c r="LJ43" s="27"/>
      <c r="LK43" s="27"/>
      <c r="LL43" s="27"/>
      <c r="LM43" s="27"/>
      <c r="LN43" s="27"/>
      <c r="LO43" s="27"/>
      <c r="LP43" s="27"/>
      <c r="LQ43" s="27"/>
      <c r="LR43" s="27"/>
      <c r="LS43" s="27"/>
      <c r="LT43" s="27"/>
      <c r="LU43" s="27"/>
      <c r="LV43" s="27"/>
      <c r="LW43" s="27"/>
      <c r="LX43" s="27"/>
      <c r="LY43" s="27"/>
      <c r="LZ43" s="27"/>
      <c r="MA43" s="27"/>
      <c r="MB43" s="27"/>
      <c r="MC43" s="27"/>
      <c r="MD43" s="27"/>
      <c r="ME43" s="27"/>
      <c r="MF43" s="27"/>
      <c r="MG43" s="27"/>
      <c r="MH43" s="27"/>
      <c r="MI43" s="27"/>
      <c r="MJ43" s="27"/>
      <c r="MK43" s="27"/>
      <c r="ML43" s="27"/>
      <c r="MM43" s="27"/>
      <c r="MN43" s="27"/>
      <c r="MO43" s="27"/>
      <c r="MP43" s="27"/>
      <c r="MQ43" s="27"/>
      <c r="MR43" s="27"/>
      <c r="MS43" s="27"/>
      <c r="MT43" s="27"/>
      <c r="MU43" s="27"/>
      <c r="MV43" s="27"/>
      <c r="MW43" s="27"/>
      <c r="MX43" s="27"/>
      <c r="MY43" s="27"/>
      <c r="MZ43" s="27"/>
      <c r="NA43" s="27"/>
      <c r="NB43" s="27"/>
      <c r="NC43" s="27"/>
      <c r="ND43" s="27"/>
      <c r="NE43" s="27"/>
      <c r="NF43" s="27"/>
      <c r="NG43" s="27"/>
      <c r="NH43" s="27"/>
      <c r="NI43" s="27"/>
      <c r="NJ43" s="27"/>
      <c r="NK43" s="27"/>
      <c r="NL43" s="27"/>
      <c r="NM43" s="27"/>
      <c r="NN43" s="27"/>
      <c r="NO43" s="27"/>
      <c r="NP43" s="27"/>
      <c r="NQ43" s="27"/>
      <c r="NR43" s="27"/>
      <c r="NS43" s="27"/>
      <c r="NT43" s="27"/>
      <c r="NU43" s="27"/>
      <c r="NV43" s="27"/>
      <c r="NW43" s="27"/>
      <c r="NX43" s="27"/>
      <c r="NY43" s="27"/>
      <c r="NZ43" s="27"/>
      <c r="OA43" s="27"/>
      <c r="OB43" s="27"/>
      <c r="OC43" s="27"/>
      <c r="OD43" s="27"/>
      <c r="OE43" s="27"/>
      <c r="OF43" s="27"/>
      <c r="OG43" s="27"/>
      <c r="OH43" s="27"/>
      <c r="OI43" s="27"/>
      <c r="OJ43" s="27"/>
      <c r="OK43" s="27"/>
      <c r="OL43" s="27"/>
      <c r="OM43" s="27"/>
      <c r="ON43" s="27"/>
      <c r="OO43" s="27"/>
      <c r="OP43" s="27"/>
      <c r="OQ43" s="27"/>
      <c r="OR43" s="27"/>
      <c r="OS43" s="27"/>
      <c r="OT43" s="27"/>
      <c r="OU43" s="27"/>
      <c r="OV43" s="27"/>
      <c r="OW43" s="27"/>
      <c r="OX43" s="27"/>
      <c r="OY43" s="27"/>
      <c r="OZ43" s="27"/>
      <c r="PA43" s="27"/>
      <c r="PB43" s="27"/>
      <c r="PC43" s="27"/>
      <c r="PD43" s="27"/>
      <c r="PE43" s="27"/>
      <c r="PF43" s="27"/>
      <c r="PG43" s="27"/>
      <c r="PH43" s="27"/>
      <c r="PI43" s="27"/>
      <c r="PJ43" s="27"/>
      <c r="PK43" s="27"/>
      <c r="PL43" s="27"/>
      <c r="PM43" s="27"/>
      <c r="PN43" s="27"/>
      <c r="PO43" s="27"/>
      <c r="PP43" s="27"/>
      <c r="PQ43" s="27"/>
      <c r="PR43" s="27"/>
      <c r="PS43" s="27"/>
      <c r="PT43" s="27"/>
      <c r="PU43" s="27"/>
      <c r="PV43" s="27"/>
      <c r="PW43" s="27"/>
      <c r="PX43" s="27"/>
      <c r="PY43" s="27"/>
      <c r="PZ43" s="27"/>
      <c r="QA43" s="27"/>
      <c r="QB43" s="27"/>
      <c r="QC43" s="27"/>
      <c r="QD43" s="27"/>
      <c r="QE43" s="27"/>
      <c r="QF43" s="27"/>
      <c r="QG43" s="27"/>
      <c r="QH43" s="27"/>
      <c r="QI43" s="27"/>
      <c r="QJ43" s="27"/>
      <c r="QK43" s="27"/>
      <c r="QL43" s="27"/>
      <c r="QM43" s="27"/>
      <c r="QN43" s="27"/>
      <c r="QO43" s="27"/>
      <c r="QP43" s="27"/>
      <c r="QQ43" s="27"/>
      <c r="QR43" s="27"/>
      <c r="QS43" s="27"/>
      <c r="QT43" s="27"/>
    </row>
    <row r="44" spans="2:462" s="76" customFormat="1" ht="18" customHeight="1">
      <c r="B44" s="223" t="str">
        <f>IF(Mitarbeiter!B36="","",Mitarbeiter!B36)</f>
        <v/>
      </c>
      <c r="C44" s="223" t="str">
        <f>IF(Mitarbeiter!C36="","",Mitarbeiter!C36)</f>
        <v/>
      </c>
      <c r="D44" s="223" t="str">
        <f>IF(Mitarbeiter!E36="","",Mitarbeiter!E36)</f>
        <v/>
      </c>
      <c r="E44" s="224">
        <f>IF(Mitarbeiter!W36="","",Mitarbeiter!W36)</f>
        <v>0</v>
      </c>
      <c r="F44" s="225"/>
      <c r="G44" s="225"/>
      <c r="H44" s="225"/>
      <c r="I44" s="225"/>
      <c r="J44" s="225"/>
      <c r="K44" s="225"/>
      <c r="L44" s="225"/>
      <c r="M44" s="225"/>
      <c r="N44" s="225"/>
      <c r="O44" s="225"/>
      <c r="P44" s="225"/>
      <c r="Q44" s="225"/>
      <c r="R44" s="225"/>
      <c r="S44" s="225"/>
      <c r="T44" s="225"/>
      <c r="U44" s="225"/>
      <c r="V44" s="225"/>
      <c r="W44" s="225"/>
      <c r="X44" s="225"/>
      <c r="Y44" s="225"/>
      <c r="Z44" s="225"/>
      <c r="AA44" s="225"/>
      <c r="AB44" s="225"/>
      <c r="AC44" s="225"/>
      <c r="AD44" s="225"/>
      <c r="AE44" s="225"/>
      <c r="AF44" s="225"/>
      <c r="AG44" s="225"/>
      <c r="AH44" s="225"/>
      <c r="AI44" s="225"/>
      <c r="AJ44" s="225"/>
      <c r="AK44" s="225"/>
      <c r="AL44" s="225"/>
      <c r="AM44" s="225"/>
      <c r="AN44" s="225"/>
      <c r="AO44" s="225"/>
      <c r="AP44" s="225"/>
      <c r="AQ44" s="225"/>
      <c r="AR44" s="225"/>
      <c r="AS44" s="225"/>
      <c r="AT44" s="225"/>
      <c r="AU44" s="225"/>
      <c r="AV44" s="225"/>
      <c r="AW44" s="225"/>
      <c r="AX44" s="225"/>
      <c r="AY44" s="225"/>
      <c r="AZ44" s="225"/>
      <c r="BA44" s="225"/>
      <c r="BB44" s="225"/>
      <c r="BC44" s="225"/>
      <c r="BD44" s="225"/>
      <c r="BE44" s="225"/>
      <c r="BF44" s="225"/>
      <c r="BG44" s="225"/>
      <c r="BH44" s="225"/>
      <c r="BI44" s="225"/>
      <c r="BJ44" s="225"/>
      <c r="BK44" s="225"/>
      <c r="BL44" s="225"/>
      <c r="BM44" s="225"/>
      <c r="BN44" s="225"/>
      <c r="BO44" s="225"/>
      <c r="BP44" s="225"/>
      <c r="BQ44" s="225"/>
      <c r="BR44" s="225"/>
      <c r="BS44" s="225"/>
      <c r="BT44" s="225"/>
      <c r="BU44" s="225"/>
      <c r="BV44" s="225"/>
      <c r="BW44" s="225"/>
      <c r="BX44" s="225"/>
      <c r="BY44" s="225"/>
      <c r="BZ44" s="225"/>
      <c r="CA44" s="225"/>
      <c r="CB44" s="225"/>
      <c r="CC44" s="225"/>
      <c r="CD44" s="225"/>
      <c r="CE44" s="225"/>
      <c r="CF44" s="225"/>
      <c r="CG44" s="225"/>
      <c r="CH44" s="225"/>
      <c r="CI44" s="225"/>
      <c r="CJ44" s="225"/>
      <c r="CK44" s="225"/>
      <c r="CL44" s="225"/>
      <c r="CM44" s="225"/>
      <c r="CN44" s="225"/>
      <c r="CO44" s="225"/>
      <c r="CP44" s="225"/>
      <c r="CQ44" s="225"/>
      <c r="CR44" s="225"/>
      <c r="CS44" s="225"/>
      <c r="CT44" s="225"/>
      <c r="CU44" s="225"/>
      <c r="CV44" s="225"/>
      <c r="CW44" s="225"/>
      <c r="CX44" s="225"/>
      <c r="CY44" s="225"/>
      <c r="CZ44" s="225"/>
      <c r="DA44" s="225"/>
      <c r="DB44" s="225"/>
      <c r="DC44" s="225"/>
      <c r="DD44" s="225"/>
      <c r="DE44" s="225"/>
      <c r="DF44" s="225"/>
      <c r="DG44" s="225"/>
      <c r="DH44" s="225"/>
      <c r="DI44" s="225"/>
      <c r="DJ44" s="225"/>
      <c r="DK44" s="225"/>
      <c r="DL44" s="225"/>
      <c r="DM44" s="225"/>
      <c r="DN44" s="225"/>
      <c r="DO44" s="225"/>
      <c r="DP44" s="225"/>
      <c r="DQ44" s="225"/>
      <c r="DR44" s="225"/>
      <c r="DS44" s="225"/>
      <c r="DT44" s="225"/>
      <c r="DU44" s="225"/>
      <c r="DV44" s="225"/>
      <c r="DW44" s="225"/>
      <c r="DX44" s="225"/>
      <c r="DY44" s="225"/>
      <c r="DZ44" s="225"/>
      <c r="EA44" s="225"/>
      <c r="EB44" s="225"/>
      <c r="EC44" s="225"/>
      <c r="ED44" s="225"/>
      <c r="EE44" s="225"/>
      <c r="EF44" s="225"/>
      <c r="EG44" s="225"/>
      <c r="EH44" s="225"/>
      <c r="EI44" s="225"/>
      <c r="EJ44" s="225"/>
      <c r="EK44" s="225"/>
      <c r="EL44" s="225"/>
      <c r="EM44" s="225"/>
      <c r="EN44" s="225"/>
      <c r="EO44" s="225"/>
      <c r="EP44" s="225"/>
      <c r="EQ44" s="225"/>
      <c r="ER44" s="225"/>
      <c r="ES44" s="225"/>
      <c r="ET44" s="225"/>
      <c r="EU44" s="225"/>
      <c r="EV44" s="225"/>
      <c r="EW44" s="225"/>
      <c r="EX44" s="225"/>
      <c r="EY44" s="225"/>
      <c r="EZ44" s="225"/>
      <c r="FA44" s="225"/>
      <c r="FB44" s="225"/>
      <c r="FC44" s="225"/>
      <c r="FD44" s="225"/>
      <c r="FE44" s="225"/>
      <c r="FF44" s="225"/>
      <c r="FG44" s="225"/>
      <c r="FH44" s="225"/>
      <c r="FI44" s="225"/>
      <c r="FJ44" s="225"/>
      <c r="FK44" s="225"/>
      <c r="FL44" s="225"/>
      <c r="FM44" s="225"/>
      <c r="FN44" s="225"/>
      <c r="FO44" s="225"/>
      <c r="FP44" s="225"/>
      <c r="FQ44" s="225"/>
      <c r="FR44" s="225"/>
      <c r="FS44" s="225"/>
      <c r="FT44" s="225"/>
      <c r="FU44" s="225"/>
      <c r="FV44" s="225"/>
      <c r="FW44" s="225"/>
      <c r="FX44" s="225"/>
      <c r="FY44" s="225"/>
      <c r="FZ44" s="225"/>
      <c r="GA44" s="225"/>
      <c r="GB44" s="225"/>
      <c r="GC44" s="225"/>
      <c r="GD44" s="225"/>
      <c r="GE44" s="225"/>
      <c r="GF44" s="225"/>
      <c r="GG44" s="225"/>
      <c r="GH44" s="225"/>
      <c r="GI44" s="225"/>
      <c r="GJ44" s="225"/>
      <c r="GK44" s="225"/>
      <c r="GL44" s="225"/>
      <c r="GM44" s="225"/>
      <c r="GN44" s="225"/>
      <c r="GO44" s="225"/>
      <c r="GP44" s="225"/>
      <c r="GQ44" s="225"/>
      <c r="GR44" s="225"/>
      <c r="GS44" s="225"/>
      <c r="GT44" s="225"/>
      <c r="GU44" s="225"/>
      <c r="GV44" s="225"/>
      <c r="GW44" s="225"/>
      <c r="GX44" s="225"/>
      <c r="GY44" s="225"/>
      <c r="GZ44" s="225"/>
      <c r="HA44" s="225"/>
      <c r="HB44" s="225"/>
      <c r="HC44" s="225"/>
      <c r="HD44" s="225"/>
      <c r="HE44" s="225"/>
      <c r="HF44" s="225"/>
      <c r="HG44" s="225"/>
      <c r="HH44" s="225"/>
      <c r="HI44" s="225"/>
      <c r="HJ44" s="225"/>
      <c r="HK44" s="225"/>
      <c r="HL44" s="225"/>
      <c r="HM44" s="225"/>
      <c r="HN44" s="225"/>
      <c r="HO44" s="225"/>
      <c r="HP44" s="225"/>
      <c r="HQ44" s="225"/>
      <c r="HR44" s="225"/>
      <c r="HS44" s="225"/>
      <c r="HT44" s="225"/>
      <c r="HU44" s="225"/>
      <c r="HV44" s="225"/>
      <c r="HW44" s="225"/>
      <c r="HX44" s="225"/>
      <c r="HY44" s="225"/>
      <c r="HZ44" s="225"/>
      <c r="IA44" s="225"/>
      <c r="IB44" s="225"/>
      <c r="IC44" s="225"/>
      <c r="ID44" s="225"/>
      <c r="IE44" s="225"/>
      <c r="IF44" s="225"/>
      <c r="IG44" s="225"/>
      <c r="IH44" s="225"/>
      <c r="II44" s="225"/>
      <c r="IJ44" s="225"/>
      <c r="IK44" s="225"/>
      <c r="IL44" s="225"/>
      <c r="IM44" s="225"/>
      <c r="IN44" s="225"/>
      <c r="IO44" s="225"/>
      <c r="IP44" s="225"/>
      <c r="IQ44" s="225"/>
      <c r="IR44" s="225"/>
      <c r="IS44" s="225"/>
      <c r="IT44" s="225"/>
      <c r="IU44" s="225"/>
      <c r="IV44" s="225"/>
      <c r="IW44" s="225"/>
      <c r="IX44" s="225"/>
      <c r="IY44" s="225"/>
      <c r="IZ44" s="225"/>
      <c r="JA44" s="225"/>
      <c r="JB44" s="225"/>
      <c r="JC44" s="225"/>
      <c r="JD44" s="225"/>
      <c r="JE44" s="225"/>
      <c r="JF44" s="225"/>
      <c r="JG44" s="225"/>
      <c r="JH44" s="225"/>
      <c r="JI44" s="225"/>
      <c r="JJ44" s="225"/>
      <c r="JK44" s="225"/>
      <c r="JL44" s="225"/>
      <c r="JM44" s="225"/>
      <c r="JN44" s="225"/>
      <c r="JO44" s="225"/>
      <c r="JP44" s="225"/>
      <c r="JQ44" s="225"/>
      <c r="JR44" s="225"/>
      <c r="JS44" s="225"/>
      <c r="JT44" s="225"/>
      <c r="JU44" s="225"/>
      <c r="JV44" s="225"/>
      <c r="JW44" s="225"/>
      <c r="JX44" s="225"/>
      <c r="JY44" s="225"/>
      <c r="JZ44" s="225"/>
      <c r="KA44" s="225"/>
      <c r="KB44" s="225"/>
      <c r="KC44" s="225"/>
      <c r="KD44" s="225"/>
      <c r="KE44" s="225"/>
      <c r="KF44" s="225"/>
      <c r="KG44" s="225"/>
      <c r="KH44" s="225"/>
      <c r="KI44" s="225"/>
      <c r="KJ44" s="225"/>
      <c r="KK44" s="225"/>
      <c r="KL44" s="225"/>
      <c r="KM44" s="225"/>
      <c r="KN44" s="225"/>
      <c r="KO44" s="225"/>
      <c r="KP44" s="225"/>
      <c r="KQ44" s="225"/>
      <c r="KR44" s="225"/>
      <c r="KS44" s="225"/>
      <c r="KT44" s="225"/>
      <c r="KU44" s="225"/>
      <c r="KV44" s="225"/>
      <c r="KW44" s="225"/>
      <c r="KX44" s="225"/>
      <c r="KY44" s="225"/>
      <c r="KZ44" s="225"/>
      <c r="LA44" s="225"/>
      <c r="LB44" s="225"/>
      <c r="LC44" s="225"/>
      <c r="LD44" s="225"/>
      <c r="LE44" s="225"/>
      <c r="LF44" s="225"/>
      <c r="LG44" s="225"/>
      <c r="LH44" s="225"/>
      <c r="LI44" s="225"/>
      <c r="LJ44" s="225"/>
      <c r="LK44" s="225"/>
      <c r="LL44" s="225"/>
      <c r="LM44" s="225"/>
      <c r="LN44" s="225"/>
      <c r="LO44" s="225"/>
      <c r="LP44" s="225"/>
      <c r="LQ44" s="225"/>
      <c r="LR44" s="225"/>
      <c r="LS44" s="225"/>
      <c r="LT44" s="225"/>
      <c r="LU44" s="225"/>
      <c r="LV44" s="225"/>
      <c r="LW44" s="225"/>
      <c r="LX44" s="225"/>
      <c r="LY44" s="225"/>
      <c r="LZ44" s="225"/>
      <c r="MA44" s="225"/>
      <c r="MB44" s="225"/>
      <c r="MC44" s="225"/>
      <c r="MD44" s="225"/>
      <c r="ME44" s="225"/>
      <c r="MF44" s="225"/>
      <c r="MG44" s="225"/>
      <c r="MH44" s="225"/>
      <c r="MI44" s="225"/>
      <c r="MJ44" s="225"/>
      <c r="MK44" s="225"/>
      <c r="ML44" s="225"/>
      <c r="MM44" s="225"/>
      <c r="MN44" s="225"/>
      <c r="MO44" s="225"/>
      <c r="MP44" s="225"/>
      <c r="MQ44" s="225"/>
      <c r="MR44" s="225"/>
      <c r="MS44" s="225"/>
      <c r="MT44" s="225"/>
      <c r="MU44" s="225"/>
      <c r="MV44" s="225"/>
      <c r="MW44" s="225"/>
      <c r="MX44" s="225"/>
      <c r="MY44" s="225"/>
      <c r="MZ44" s="225"/>
      <c r="NA44" s="225"/>
      <c r="NB44" s="225"/>
      <c r="NC44" s="225"/>
      <c r="ND44" s="225"/>
      <c r="NE44" s="225"/>
      <c r="NF44" s="225"/>
      <c r="NG44" s="225"/>
      <c r="NH44" s="225"/>
      <c r="NI44" s="225"/>
      <c r="NJ44" s="225"/>
      <c r="NK44" s="225"/>
      <c r="NL44" s="225"/>
      <c r="NM44" s="225"/>
      <c r="NN44" s="225"/>
      <c r="NO44" s="225"/>
      <c r="NP44" s="225"/>
      <c r="NQ44" s="225"/>
      <c r="NR44" s="225"/>
      <c r="NS44" s="225"/>
      <c r="NT44" s="225"/>
      <c r="NU44" s="225"/>
      <c r="NV44" s="225"/>
      <c r="NW44" s="225"/>
      <c r="NX44" s="225"/>
      <c r="NY44" s="225"/>
      <c r="NZ44" s="225"/>
      <c r="OA44" s="225"/>
      <c r="OB44" s="225"/>
      <c r="OC44" s="225"/>
      <c r="OD44" s="225"/>
      <c r="OE44" s="225"/>
      <c r="OF44" s="225"/>
      <c r="OG44" s="225"/>
      <c r="OH44" s="225"/>
      <c r="OI44" s="225"/>
      <c r="OJ44" s="225"/>
      <c r="OK44" s="225"/>
      <c r="OL44" s="225"/>
      <c r="OM44" s="225"/>
      <c r="ON44" s="225"/>
      <c r="OO44" s="225"/>
      <c r="OP44" s="225"/>
      <c r="OQ44" s="225"/>
      <c r="OR44" s="225"/>
      <c r="OS44" s="225"/>
      <c r="OT44" s="225"/>
      <c r="OU44" s="225"/>
      <c r="OV44" s="225"/>
      <c r="OW44" s="225"/>
      <c r="OX44" s="225"/>
      <c r="OY44" s="225"/>
      <c r="OZ44" s="225"/>
      <c r="PA44" s="225"/>
      <c r="PB44" s="225"/>
      <c r="PC44" s="225"/>
      <c r="PD44" s="225"/>
      <c r="PE44" s="225"/>
      <c r="PF44" s="225"/>
      <c r="PG44" s="225"/>
      <c r="PH44" s="225"/>
      <c r="PI44" s="225"/>
      <c r="PJ44" s="225"/>
      <c r="PK44" s="225"/>
      <c r="PL44" s="225"/>
      <c r="PM44" s="225"/>
      <c r="PN44" s="225"/>
      <c r="PO44" s="225"/>
      <c r="PP44" s="225"/>
      <c r="PQ44" s="225"/>
      <c r="PR44" s="225"/>
      <c r="PS44" s="225"/>
      <c r="PT44" s="225"/>
      <c r="PU44" s="225"/>
      <c r="PV44" s="225"/>
      <c r="PW44" s="225"/>
      <c r="PX44" s="225"/>
      <c r="PY44" s="225"/>
      <c r="PZ44" s="225"/>
      <c r="QA44" s="225"/>
      <c r="QB44" s="225"/>
      <c r="QC44" s="225"/>
      <c r="QD44" s="225"/>
      <c r="QE44" s="225"/>
      <c r="QF44" s="225"/>
      <c r="QG44" s="225"/>
      <c r="QH44" s="225"/>
      <c r="QI44" s="225"/>
      <c r="QJ44" s="225"/>
      <c r="QK44" s="225"/>
      <c r="QL44" s="225"/>
      <c r="QM44" s="225"/>
      <c r="QN44" s="225"/>
      <c r="QO44" s="225"/>
      <c r="QP44" s="225"/>
      <c r="QQ44" s="225"/>
      <c r="QR44" s="225"/>
      <c r="QS44" s="225"/>
      <c r="QT44" s="225"/>
    </row>
    <row r="45" spans="2:462" s="76" customFormat="1" ht="18" customHeight="1">
      <c r="B45" s="63" t="str">
        <f>IF(Mitarbeiter!B37="","",Mitarbeiter!B37)</f>
        <v/>
      </c>
      <c r="C45" s="63" t="str">
        <f>IF(Mitarbeiter!C37="","",Mitarbeiter!C37)</f>
        <v/>
      </c>
      <c r="D45" s="63" t="str">
        <f>IF(Mitarbeiter!E37="","",Mitarbeiter!E37)</f>
        <v/>
      </c>
      <c r="E45" s="65">
        <f>IF(Mitarbeiter!W37="","",Mitarbeiter!W37)</f>
        <v>0</v>
      </c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26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7"/>
      <c r="HB45" s="27"/>
      <c r="HC45" s="27"/>
      <c r="HD45" s="27"/>
      <c r="HE45" s="27"/>
      <c r="HF45" s="27"/>
      <c r="HG45" s="27"/>
      <c r="HH45" s="27"/>
      <c r="HI45" s="27"/>
      <c r="HJ45" s="27"/>
      <c r="HK45" s="27"/>
      <c r="HL45" s="27"/>
      <c r="HM45" s="27"/>
      <c r="HN45" s="27"/>
      <c r="HO45" s="27"/>
      <c r="HP45" s="27"/>
      <c r="HQ45" s="27"/>
      <c r="HR45" s="27"/>
      <c r="HS45" s="27"/>
      <c r="HT45" s="27"/>
      <c r="HU45" s="27"/>
      <c r="HV45" s="27"/>
      <c r="HW45" s="27"/>
      <c r="HX45" s="27"/>
      <c r="HY45" s="27"/>
      <c r="HZ45" s="27"/>
      <c r="IA45" s="27"/>
      <c r="IB45" s="27"/>
      <c r="IC45" s="27"/>
      <c r="ID45" s="27"/>
      <c r="IE45" s="27"/>
      <c r="IF45" s="27"/>
      <c r="IG45" s="27"/>
      <c r="IH45" s="27"/>
      <c r="II45" s="27"/>
      <c r="IJ45" s="27"/>
      <c r="IK45" s="27"/>
      <c r="IL45" s="27"/>
      <c r="IM45" s="27"/>
      <c r="IN45" s="27"/>
      <c r="IO45" s="27"/>
      <c r="IP45" s="27"/>
      <c r="IQ45" s="27"/>
      <c r="IR45" s="27"/>
      <c r="IS45" s="27"/>
      <c r="IT45" s="27"/>
      <c r="IU45" s="27"/>
      <c r="IV45" s="27"/>
      <c r="IW45" s="27"/>
      <c r="IX45" s="27"/>
      <c r="IY45" s="27"/>
      <c r="IZ45" s="27"/>
      <c r="JA45" s="27"/>
      <c r="JB45" s="27"/>
      <c r="JC45" s="27"/>
      <c r="JD45" s="27"/>
      <c r="JE45" s="27"/>
      <c r="JF45" s="27"/>
      <c r="JG45" s="27"/>
      <c r="JH45" s="27"/>
      <c r="JI45" s="27"/>
      <c r="JJ45" s="27"/>
      <c r="JK45" s="27"/>
      <c r="JL45" s="27"/>
      <c r="JM45" s="27"/>
      <c r="JN45" s="27"/>
      <c r="JO45" s="27"/>
      <c r="JP45" s="27"/>
      <c r="JQ45" s="27"/>
      <c r="JR45" s="27"/>
      <c r="JS45" s="27"/>
      <c r="JT45" s="27"/>
      <c r="JU45" s="27"/>
      <c r="JV45" s="27"/>
      <c r="JW45" s="27"/>
      <c r="JX45" s="27"/>
      <c r="JY45" s="27"/>
      <c r="JZ45" s="27"/>
      <c r="KA45" s="27"/>
      <c r="KB45" s="27"/>
      <c r="KC45" s="27"/>
      <c r="KD45" s="27"/>
      <c r="KE45" s="27"/>
      <c r="KF45" s="27"/>
      <c r="KG45" s="27"/>
      <c r="KH45" s="27"/>
      <c r="KI45" s="27"/>
      <c r="KJ45" s="27"/>
      <c r="KK45" s="27"/>
      <c r="KL45" s="27"/>
      <c r="KM45" s="27"/>
      <c r="KN45" s="27"/>
      <c r="KO45" s="27"/>
      <c r="KP45" s="27"/>
      <c r="KQ45" s="27"/>
      <c r="KR45" s="27"/>
      <c r="KS45" s="27"/>
      <c r="KT45" s="27"/>
      <c r="KU45" s="27"/>
      <c r="KV45" s="27"/>
      <c r="KW45" s="27"/>
      <c r="KX45" s="27"/>
      <c r="KY45" s="27"/>
      <c r="KZ45" s="27"/>
      <c r="LA45" s="27"/>
      <c r="LB45" s="27"/>
      <c r="LC45" s="27"/>
      <c r="LD45" s="27"/>
      <c r="LE45" s="27"/>
      <c r="LF45" s="27"/>
      <c r="LG45" s="27"/>
      <c r="LH45" s="27"/>
      <c r="LI45" s="27"/>
      <c r="LJ45" s="27"/>
      <c r="LK45" s="27"/>
      <c r="LL45" s="27"/>
      <c r="LM45" s="27"/>
      <c r="LN45" s="27"/>
      <c r="LO45" s="27"/>
      <c r="LP45" s="27"/>
      <c r="LQ45" s="27"/>
      <c r="LR45" s="27"/>
      <c r="LS45" s="27"/>
      <c r="LT45" s="27"/>
      <c r="LU45" s="27"/>
      <c r="LV45" s="27"/>
      <c r="LW45" s="27"/>
      <c r="LX45" s="27"/>
      <c r="LY45" s="27"/>
      <c r="LZ45" s="27"/>
      <c r="MA45" s="27"/>
      <c r="MB45" s="27"/>
      <c r="MC45" s="27"/>
      <c r="MD45" s="27"/>
      <c r="ME45" s="27"/>
      <c r="MF45" s="27"/>
      <c r="MG45" s="27"/>
      <c r="MH45" s="27"/>
      <c r="MI45" s="27"/>
      <c r="MJ45" s="27"/>
      <c r="MK45" s="27"/>
      <c r="ML45" s="27"/>
      <c r="MM45" s="27"/>
      <c r="MN45" s="27"/>
      <c r="MO45" s="27"/>
      <c r="MP45" s="27"/>
      <c r="MQ45" s="27"/>
      <c r="MR45" s="27"/>
      <c r="MS45" s="27"/>
      <c r="MT45" s="27"/>
      <c r="MU45" s="27"/>
      <c r="MV45" s="27"/>
      <c r="MW45" s="27"/>
      <c r="MX45" s="27"/>
      <c r="MY45" s="27"/>
      <c r="MZ45" s="27"/>
      <c r="NA45" s="27"/>
      <c r="NB45" s="27"/>
      <c r="NC45" s="27"/>
      <c r="ND45" s="27"/>
      <c r="NE45" s="27"/>
      <c r="NF45" s="27"/>
      <c r="NG45" s="27"/>
      <c r="NH45" s="27"/>
      <c r="NI45" s="27"/>
      <c r="NJ45" s="27"/>
      <c r="NK45" s="27"/>
      <c r="NL45" s="27"/>
      <c r="NM45" s="27"/>
      <c r="NN45" s="27"/>
      <c r="NO45" s="27"/>
      <c r="NP45" s="27"/>
      <c r="NQ45" s="27"/>
      <c r="NR45" s="27"/>
      <c r="NS45" s="27"/>
      <c r="NT45" s="27"/>
      <c r="NU45" s="27"/>
      <c r="NV45" s="27"/>
      <c r="NW45" s="27"/>
      <c r="NX45" s="27"/>
      <c r="NY45" s="27"/>
      <c r="NZ45" s="27"/>
      <c r="OA45" s="27"/>
      <c r="OB45" s="27"/>
      <c r="OC45" s="27"/>
      <c r="OD45" s="27"/>
      <c r="OE45" s="27"/>
      <c r="OF45" s="27"/>
      <c r="OG45" s="27"/>
      <c r="OH45" s="27"/>
      <c r="OI45" s="27"/>
      <c r="OJ45" s="27"/>
      <c r="OK45" s="27"/>
      <c r="OL45" s="27"/>
      <c r="OM45" s="27"/>
      <c r="ON45" s="27"/>
      <c r="OO45" s="27"/>
      <c r="OP45" s="27"/>
      <c r="OQ45" s="27"/>
      <c r="OR45" s="27"/>
      <c r="OS45" s="27"/>
      <c r="OT45" s="27"/>
      <c r="OU45" s="27"/>
      <c r="OV45" s="27"/>
      <c r="OW45" s="27"/>
      <c r="OX45" s="27"/>
      <c r="OY45" s="27"/>
      <c r="OZ45" s="27"/>
      <c r="PA45" s="27"/>
      <c r="PB45" s="27"/>
      <c r="PC45" s="27"/>
      <c r="PD45" s="27"/>
      <c r="PE45" s="27"/>
      <c r="PF45" s="27"/>
      <c r="PG45" s="27"/>
      <c r="PH45" s="27"/>
      <c r="PI45" s="27"/>
      <c r="PJ45" s="27"/>
      <c r="PK45" s="27"/>
      <c r="PL45" s="27"/>
      <c r="PM45" s="27"/>
      <c r="PN45" s="27"/>
      <c r="PO45" s="27"/>
      <c r="PP45" s="27"/>
      <c r="PQ45" s="27"/>
      <c r="PR45" s="27"/>
      <c r="PS45" s="27"/>
      <c r="PT45" s="27"/>
      <c r="PU45" s="27"/>
      <c r="PV45" s="27"/>
      <c r="PW45" s="27"/>
      <c r="PX45" s="27"/>
      <c r="PY45" s="27"/>
      <c r="PZ45" s="27"/>
      <c r="QA45" s="27"/>
      <c r="QB45" s="27"/>
      <c r="QC45" s="27"/>
      <c r="QD45" s="27"/>
      <c r="QE45" s="27"/>
      <c r="QF45" s="27"/>
      <c r="QG45" s="27"/>
      <c r="QH45" s="27"/>
      <c r="QI45" s="27"/>
      <c r="QJ45" s="27"/>
      <c r="QK45" s="27"/>
      <c r="QL45" s="27"/>
      <c r="QM45" s="27"/>
      <c r="QN45" s="27"/>
      <c r="QO45" s="27"/>
      <c r="QP45" s="27"/>
      <c r="QQ45" s="27"/>
      <c r="QR45" s="27"/>
      <c r="QS45" s="27"/>
      <c r="QT45" s="27"/>
    </row>
    <row r="46" spans="2:462" s="76" customFormat="1" ht="18" customHeight="1">
      <c r="B46" s="223" t="str">
        <f>IF(Mitarbeiter!B38="","",Mitarbeiter!B38)</f>
        <v/>
      </c>
      <c r="C46" s="223" t="str">
        <f>IF(Mitarbeiter!C38="","",Mitarbeiter!C38)</f>
        <v/>
      </c>
      <c r="D46" s="223" t="str">
        <f>IF(Mitarbeiter!E38="","",Mitarbeiter!E38)</f>
        <v/>
      </c>
      <c r="E46" s="224">
        <f>IF(Mitarbeiter!W38="","",Mitarbeiter!W38)</f>
        <v>0</v>
      </c>
      <c r="F46" s="225"/>
      <c r="G46" s="225"/>
      <c r="H46" s="225"/>
      <c r="I46" s="225"/>
      <c r="J46" s="225"/>
      <c r="K46" s="225"/>
      <c r="L46" s="225"/>
      <c r="M46" s="225"/>
      <c r="N46" s="225"/>
      <c r="O46" s="225"/>
      <c r="P46" s="225"/>
      <c r="Q46" s="225"/>
      <c r="R46" s="225"/>
      <c r="S46" s="225"/>
      <c r="T46" s="225"/>
      <c r="U46" s="225"/>
      <c r="V46" s="225"/>
      <c r="W46" s="225"/>
      <c r="X46" s="225"/>
      <c r="Y46" s="225"/>
      <c r="Z46" s="225"/>
      <c r="AA46" s="225"/>
      <c r="AB46" s="225"/>
      <c r="AC46" s="225"/>
      <c r="AD46" s="225"/>
      <c r="AE46" s="225"/>
      <c r="AF46" s="225"/>
      <c r="AG46" s="225"/>
      <c r="AH46" s="225"/>
      <c r="AI46" s="225"/>
      <c r="AJ46" s="225"/>
      <c r="AK46" s="225"/>
      <c r="AL46" s="225"/>
      <c r="AM46" s="225"/>
      <c r="AN46" s="225"/>
      <c r="AO46" s="225"/>
      <c r="AP46" s="225"/>
      <c r="AQ46" s="225"/>
      <c r="AR46" s="225"/>
      <c r="AS46" s="225"/>
      <c r="AT46" s="225"/>
      <c r="AU46" s="225"/>
      <c r="AV46" s="225"/>
      <c r="AW46" s="225"/>
      <c r="AX46" s="225"/>
      <c r="AY46" s="225"/>
      <c r="AZ46" s="225"/>
      <c r="BA46" s="225"/>
      <c r="BB46" s="225"/>
      <c r="BC46" s="225"/>
      <c r="BD46" s="225"/>
      <c r="BE46" s="225"/>
      <c r="BF46" s="225"/>
      <c r="BG46" s="225"/>
      <c r="BH46" s="225"/>
      <c r="BI46" s="225"/>
      <c r="BJ46" s="225"/>
      <c r="BK46" s="225"/>
      <c r="BL46" s="225"/>
      <c r="BM46" s="225"/>
      <c r="BN46" s="225"/>
      <c r="BO46" s="225"/>
      <c r="BP46" s="225"/>
      <c r="BQ46" s="225"/>
      <c r="BR46" s="225"/>
      <c r="BS46" s="225"/>
      <c r="BT46" s="225"/>
      <c r="BU46" s="225"/>
      <c r="BV46" s="225"/>
      <c r="BW46" s="225"/>
      <c r="BX46" s="225"/>
      <c r="BY46" s="225"/>
      <c r="BZ46" s="225"/>
      <c r="CA46" s="225"/>
      <c r="CB46" s="225"/>
      <c r="CC46" s="225"/>
      <c r="CD46" s="225"/>
      <c r="CE46" s="225"/>
      <c r="CF46" s="225"/>
      <c r="CG46" s="225"/>
      <c r="CH46" s="225"/>
      <c r="CI46" s="225"/>
      <c r="CJ46" s="225"/>
      <c r="CK46" s="225"/>
      <c r="CL46" s="225"/>
      <c r="CM46" s="225"/>
      <c r="CN46" s="225"/>
      <c r="CO46" s="225"/>
      <c r="CP46" s="225"/>
      <c r="CQ46" s="225"/>
      <c r="CR46" s="225"/>
      <c r="CS46" s="225"/>
      <c r="CT46" s="225"/>
      <c r="CU46" s="225"/>
      <c r="CV46" s="225"/>
      <c r="CW46" s="225"/>
      <c r="CX46" s="225"/>
      <c r="CY46" s="225"/>
      <c r="CZ46" s="225"/>
      <c r="DA46" s="225"/>
      <c r="DB46" s="225"/>
      <c r="DC46" s="225"/>
      <c r="DD46" s="225"/>
      <c r="DE46" s="225"/>
      <c r="DF46" s="225"/>
      <c r="DG46" s="225"/>
      <c r="DH46" s="225"/>
      <c r="DI46" s="225"/>
      <c r="DJ46" s="225"/>
      <c r="DK46" s="225"/>
      <c r="DL46" s="225"/>
      <c r="DM46" s="225"/>
      <c r="DN46" s="225"/>
      <c r="DO46" s="225"/>
      <c r="DP46" s="225"/>
      <c r="DQ46" s="225"/>
      <c r="DR46" s="225"/>
      <c r="DS46" s="225"/>
      <c r="DT46" s="225"/>
      <c r="DU46" s="225"/>
      <c r="DV46" s="225"/>
      <c r="DW46" s="225"/>
      <c r="DX46" s="225"/>
      <c r="DY46" s="225"/>
      <c r="DZ46" s="225"/>
      <c r="EA46" s="225"/>
      <c r="EB46" s="225"/>
      <c r="EC46" s="225"/>
      <c r="ED46" s="225"/>
      <c r="EE46" s="225"/>
      <c r="EF46" s="225"/>
      <c r="EG46" s="225"/>
      <c r="EH46" s="225"/>
      <c r="EI46" s="225"/>
      <c r="EJ46" s="225"/>
      <c r="EK46" s="225"/>
      <c r="EL46" s="225"/>
      <c r="EM46" s="225"/>
      <c r="EN46" s="225"/>
      <c r="EO46" s="225"/>
      <c r="EP46" s="225"/>
      <c r="EQ46" s="225"/>
      <c r="ER46" s="225"/>
      <c r="ES46" s="225"/>
      <c r="ET46" s="225"/>
      <c r="EU46" s="225"/>
      <c r="EV46" s="225"/>
      <c r="EW46" s="225"/>
      <c r="EX46" s="225"/>
      <c r="EY46" s="225"/>
      <c r="EZ46" s="225"/>
      <c r="FA46" s="225"/>
      <c r="FB46" s="225"/>
      <c r="FC46" s="225"/>
      <c r="FD46" s="225"/>
      <c r="FE46" s="225"/>
      <c r="FF46" s="225"/>
      <c r="FG46" s="225"/>
      <c r="FH46" s="225"/>
      <c r="FI46" s="225"/>
      <c r="FJ46" s="225"/>
      <c r="FK46" s="225"/>
      <c r="FL46" s="225"/>
      <c r="FM46" s="225"/>
      <c r="FN46" s="225"/>
      <c r="FO46" s="225"/>
      <c r="FP46" s="225"/>
      <c r="FQ46" s="225"/>
      <c r="FR46" s="225"/>
      <c r="FS46" s="225"/>
      <c r="FT46" s="225"/>
      <c r="FU46" s="225"/>
      <c r="FV46" s="225"/>
      <c r="FW46" s="225"/>
      <c r="FX46" s="225"/>
      <c r="FY46" s="225"/>
      <c r="FZ46" s="225"/>
      <c r="GA46" s="225"/>
      <c r="GB46" s="225"/>
      <c r="GC46" s="225"/>
      <c r="GD46" s="225"/>
      <c r="GE46" s="225"/>
      <c r="GF46" s="225"/>
      <c r="GG46" s="225"/>
      <c r="GH46" s="225"/>
      <c r="GI46" s="225"/>
      <c r="GJ46" s="225"/>
      <c r="GK46" s="225"/>
      <c r="GL46" s="225"/>
      <c r="GM46" s="225"/>
      <c r="GN46" s="225"/>
      <c r="GO46" s="225"/>
      <c r="GP46" s="225"/>
      <c r="GQ46" s="225"/>
      <c r="GR46" s="225"/>
      <c r="GS46" s="225"/>
      <c r="GT46" s="225"/>
      <c r="GU46" s="225"/>
      <c r="GV46" s="225"/>
      <c r="GW46" s="225"/>
      <c r="GX46" s="225"/>
      <c r="GY46" s="225"/>
      <c r="GZ46" s="225"/>
      <c r="HA46" s="225"/>
      <c r="HB46" s="225"/>
      <c r="HC46" s="225"/>
      <c r="HD46" s="225"/>
      <c r="HE46" s="225"/>
      <c r="HF46" s="225"/>
      <c r="HG46" s="225"/>
      <c r="HH46" s="225"/>
      <c r="HI46" s="225"/>
      <c r="HJ46" s="225"/>
      <c r="HK46" s="225"/>
      <c r="HL46" s="225"/>
      <c r="HM46" s="225"/>
      <c r="HN46" s="225"/>
      <c r="HO46" s="225"/>
      <c r="HP46" s="225"/>
      <c r="HQ46" s="225"/>
      <c r="HR46" s="225"/>
      <c r="HS46" s="225"/>
      <c r="HT46" s="225"/>
      <c r="HU46" s="225"/>
      <c r="HV46" s="225"/>
      <c r="HW46" s="225"/>
      <c r="HX46" s="225"/>
      <c r="HY46" s="225"/>
      <c r="HZ46" s="225"/>
      <c r="IA46" s="225"/>
      <c r="IB46" s="225"/>
      <c r="IC46" s="225"/>
      <c r="ID46" s="225"/>
      <c r="IE46" s="225"/>
      <c r="IF46" s="225"/>
      <c r="IG46" s="225"/>
      <c r="IH46" s="225"/>
      <c r="II46" s="225"/>
      <c r="IJ46" s="225"/>
      <c r="IK46" s="225"/>
      <c r="IL46" s="225"/>
      <c r="IM46" s="225"/>
      <c r="IN46" s="225"/>
      <c r="IO46" s="225"/>
      <c r="IP46" s="225"/>
      <c r="IQ46" s="225"/>
      <c r="IR46" s="225"/>
      <c r="IS46" s="225"/>
      <c r="IT46" s="225"/>
      <c r="IU46" s="225"/>
      <c r="IV46" s="225"/>
      <c r="IW46" s="225"/>
      <c r="IX46" s="225"/>
      <c r="IY46" s="225"/>
      <c r="IZ46" s="225"/>
      <c r="JA46" s="225"/>
      <c r="JB46" s="225"/>
      <c r="JC46" s="225"/>
      <c r="JD46" s="225"/>
      <c r="JE46" s="225"/>
      <c r="JF46" s="225"/>
      <c r="JG46" s="225"/>
      <c r="JH46" s="225"/>
      <c r="JI46" s="225"/>
      <c r="JJ46" s="225"/>
      <c r="JK46" s="225"/>
      <c r="JL46" s="225"/>
      <c r="JM46" s="225"/>
      <c r="JN46" s="225"/>
      <c r="JO46" s="225"/>
      <c r="JP46" s="225"/>
      <c r="JQ46" s="225"/>
      <c r="JR46" s="225"/>
      <c r="JS46" s="225"/>
      <c r="JT46" s="225"/>
      <c r="JU46" s="225"/>
      <c r="JV46" s="225"/>
      <c r="JW46" s="225"/>
      <c r="JX46" s="225"/>
      <c r="JY46" s="225"/>
      <c r="JZ46" s="225"/>
      <c r="KA46" s="225"/>
      <c r="KB46" s="225"/>
      <c r="KC46" s="225"/>
      <c r="KD46" s="225"/>
      <c r="KE46" s="225"/>
      <c r="KF46" s="225"/>
      <c r="KG46" s="225"/>
      <c r="KH46" s="225"/>
      <c r="KI46" s="225"/>
      <c r="KJ46" s="225"/>
      <c r="KK46" s="225"/>
      <c r="KL46" s="225"/>
      <c r="KM46" s="225"/>
      <c r="KN46" s="225"/>
      <c r="KO46" s="225"/>
      <c r="KP46" s="225"/>
      <c r="KQ46" s="225"/>
      <c r="KR46" s="225"/>
      <c r="KS46" s="225"/>
      <c r="KT46" s="225"/>
      <c r="KU46" s="225"/>
      <c r="KV46" s="225"/>
      <c r="KW46" s="225"/>
      <c r="KX46" s="225"/>
      <c r="KY46" s="225"/>
      <c r="KZ46" s="225"/>
      <c r="LA46" s="225"/>
      <c r="LB46" s="225"/>
      <c r="LC46" s="225"/>
      <c r="LD46" s="225"/>
      <c r="LE46" s="225"/>
      <c r="LF46" s="225"/>
      <c r="LG46" s="225"/>
      <c r="LH46" s="225"/>
      <c r="LI46" s="225"/>
      <c r="LJ46" s="225"/>
      <c r="LK46" s="225"/>
      <c r="LL46" s="225"/>
      <c r="LM46" s="225"/>
      <c r="LN46" s="225"/>
      <c r="LO46" s="225"/>
      <c r="LP46" s="225"/>
      <c r="LQ46" s="225"/>
      <c r="LR46" s="225"/>
      <c r="LS46" s="225"/>
      <c r="LT46" s="225"/>
      <c r="LU46" s="225"/>
      <c r="LV46" s="225"/>
      <c r="LW46" s="225"/>
      <c r="LX46" s="225"/>
      <c r="LY46" s="225"/>
      <c r="LZ46" s="225"/>
      <c r="MA46" s="225"/>
      <c r="MB46" s="225"/>
      <c r="MC46" s="225"/>
      <c r="MD46" s="225"/>
      <c r="ME46" s="225"/>
      <c r="MF46" s="225"/>
      <c r="MG46" s="225"/>
      <c r="MH46" s="225"/>
      <c r="MI46" s="225"/>
      <c r="MJ46" s="225"/>
      <c r="MK46" s="225"/>
      <c r="ML46" s="225"/>
      <c r="MM46" s="225"/>
      <c r="MN46" s="225"/>
      <c r="MO46" s="225"/>
      <c r="MP46" s="225"/>
      <c r="MQ46" s="225"/>
      <c r="MR46" s="225"/>
      <c r="MS46" s="225"/>
      <c r="MT46" s="225"/>
      <c r="MU46" s="225"/>
      <c r="MV46" s="225"/>
      <c r="MW46" s="225"/>
      <c r="MX46" s="225"/>
      <c r="MY46" s="225"/>
      <c r="MZ46" s="225"/>
      <c r="NA46" s="225"/>
      <c r="NB46" s="225"/>
      <c r="NC46" s="225"/>
      <c r="ND46" s="225"/>
      <c r="NE46" s="225"/>
      <c r="NF46" s="225"/>
      <c r="NG46" s="225"/>
      <c r="NH46" s="225"/>
      <c r="NI46" s="225"/>
      <c r="NJ46" s="225"/>
      <c r="NK46" s="225"/>
      <c r="NL46" s="225"/>
      <c r="NM46" s="225"/>
      <c r="NN46" s="225"/>
      <c r="NO46" s="225"/>
      <c r="NP46" s="225"/>
      <c r="NQ46" s="225"/>
      <c r="NR46" s="225"/>
      <c r="NS46" s="225"/>
      <c r="NT46" s="225"/>
      <c r="NU46" s="225"/>
      <c r="NV46" s="225"/>
      <c r="NW46" s="225"/>
      <c r="NX46" s="225"/>
      <c r="NY46" s="225"/>
      <c r="NZ46" s="225"/>
      <c r="OA46" s="225"/>
      <c r="OB46" s="225"/>
      <c r="OC46" s="225"/>
      <c r="OD46" s="225"/>
      <c r="OE46" s="225"/>
      <c r="OF46" s="225"/>
      <c r="OG46" s="225"/>
      <c r="OH46" s="225"/>
      <c r="OI46" s="225"/>
      <c r="OJ46" s="225"/>
      <c r="OK46" s="225"/>
      <c r="OL46" s="225"/>
      <c r="OM46" s="225"/>
      <c r="ON46" s="225"/>
      <c r="OO46" s="225"/>
      <c r="OP46" s="225"/>
      <c r="OQ46" s="225"/>
      <c r="OR46" s="225"/>
      <c r="OS46" s="225"/>
      <c r="OT46" s="225"/>
      <c r="OU46" s="225"/>
      <c r="OV46" s="225"/>
      <c r="OW46" s="225"/>
      <c r="OX46" s="225"/>
      <c r="OY46" s="225"/>
      <c r="OZ46" s="225"/>
      <c r="PA46" s="225"/>
      <c r="PB46" s="225"/>
      <c r="PC46" s="225"/>
      <c r="PD46" s="225"/>
      <c r="PE46" s="225"/>
      <c r="PF46" s="225"/>
      <c r="PG46" s="225"/>
      <c r="PH46" s="225"/>
      <c r="PI46" s="225"/>
      <c r="PJ46" s="225"/>
      <c r="PK46" s="225"/>
      <c r="PL46" s="225"/>
      <c r="PM46" s="225"/>
      <c r="PN46" s="225"/>
      <c r="PO46" s="225"/>
      <c r="PP46" s="225"/>
      <c r="PQ46" s="225"/>
      <c r="PR46" s="225"/>
      <c r="PS46" s="225"/>
      <c r="PT46" s="225"/>
      <c r="PU46" s="225"/>
      <c r="PV46" s="225"/>
      <c r="PW46" s="225"/>
      <c r="PX46" s="225"/>
      <c r="PY46" s="225"/>
      <c r="PZ46" s="225"/>
      <c r="QA46" s="225"/>
      <c r="QB46" s="225"/>
      <c r="QC46" s="225"/>
      <c r="QD46" s="225"/>
      <c r="QE46" s="225"/>
      <c r="QF46" s="225"/>
      <c r="QG46" s="225"/>
      <c r="QH46" s="225"/>
      <c r="QI46" s="225"/>
      <c r="QJ46" s="225"/>
      <c r="QK46" s="225"/>
      <c r="QL46" s="225"/>
      <c r="QM46" s="225"/>
      <c r="QN46" s="225"/>
      <c r="QO46" s="225"/>
      <c r="QP46" s="225"/>
      <c r="QQ46" s="225"/>
      <c r="QR46" s="225"/>
      <c r="QS46" s="225"/>
      <c r="QT46" s="225"/>
    </row>
    <row r="47" spans="2:462" s="76" customFormat="1" ht="18" customHeight="1">
      <c r="B47" s="63" t="str">
        <f>IF(Mitarbeiter!B39="","",Mitarbeiter!B39)</f>
        <v/>
      </c>
      <c r="C47" s="63" t="str">
        <f>IF(Mitarbeiter!C39="","",Mitarbeiter!C39)</f>
        <v/>
      </c>
      <c r="D47" s="63" t="str">
        <f>IF(Mitarbeiter!E39="","",Mitarbeiter!E39)</f>
        <v/>
      </c>
      <c r="E47" s="65">
        <f>IF(Mitarbeiter!W39="","",Mitarbeiter!W39)</f>
        <v>0</v>
      </c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7"/>
      <c r="HB47" s="27"/>
      <c r="HC47" s="27"/>
      <c r="HD47" s="27"/>
      <c r="HE47" s="27"/>
      <c r="HF47" s="27"/>
      <c r="HG47" s="27"/>
      <c r="HH47" s="27"/>
      <c r="HI47" s="27"/>
      <c r="HJ47" s="27"/>
      <c r="HK47" s="27"/>
      <c r="HL47" s="27"/>
      <c r="HM47" s="27"/>
      <c r="HN47" s="27"/>
      <c r="HO47" s="27"/>
      <c r="HP47" s="27"/>
      <c r="HQ47" s="27"/>
      <c r="HR47" s="27"/>
      <c r="HS47" s="27"/>
      <c r="HT47" s="27"/>
      <c r="HU47" s="27"/>
      <c r="HV47" s="27"/>
      <c r="HW47" s="27"/>
      <c r="HX47" s="27"/>
      <c r="HY47" s="27"/>
      <c r="HZ47" s="27"/>
      <c r="IA47" s="27"/>
      <c r="IB47" s="27"/>
      <c r="IC47" s="27"/>
      <c r="ID47" s="27"/>
      <c r="IE47" s="27"/>
      <c r="IF47" s="27"/>
      <c r="IG47" s="27"/>
      <c r="IH47" s="27"/>
      <c r="II47" s="27"/>
      <c r="IJ47" s="27"/>
      <c r="IK47" s="27"/>
      <c r="IL47" s="27"/>
      <c r="IM47" s="27"/>
      <c r="IN47" s="27"/>
      <c r="IO47" s="27"/>
      <c r="IP47" s="27"/>
      <c r="IQ47" s="27"/>
      <c r="IR47" s="27"/>
      <c r="IS47" s="27"/>
      <c r="IT47" s="27"/>
      <c r="IU47" s="27"/>
      <c r="IV47" s="27"/>
      <c r="IW47" s="27"/>
      <c r="IX47" s="27"/>
      <c r="IY47" s="27"/>
      <c r="IZ47" s="27"/>
      <c r="JA47" s="27"/>
      <c r="JB47" s="27"/>
      <c r="JC47" s="27"/>
      <c r="JD47" s="27"/>
      <c r="JE47" s="27"/>
      <c r="JF47" s="27"/>
      <c r="JG47" s="27"/>
      <c r="JH47" s="27"/>
      <c r="JI47" s="27"/>
      <c r="JJ47" s="27"/>
      <c r="JK47" s="27"/>
      <c r="JL47" s="27"/>
      <c r="JM47" s="27"/>
      <c r="JN47" s="27"/>
      <c r="JO47" s="27"/>
      <c r="JP47" s="27"/>
      <c r="JQ47" s="27"/>
      <c r="JR47" s="27"/>
      <c r="JS47" s="27"/>
      <c r="JT47" s="27"/>
      <c r="JU47" s="27"/>
      <c r="JV47" s="27"/>
      <c r="JW47" s="27"/>
      <c r="JX47" s="27"/>
      <c r="JY47" s="27"/>
      <c r="JZ47" s="27"/>
      <c r="KA47" s="27"/>
      <c r="KB47" s="27"/>
      <c r="KC47" s="27"/>
      <c r="KD47" s="27"/>
      <c r="KE47" s="27"/>
      <c r="KF47" s="27"/>
      <c r="KG47" s="27"/>
      <c r="KH47" s="27"/>
      <c r="KI47" s="27"/>
      <c r="KJ47" s="27"/>
      <c r="KK47" s="27"/>
      <c r="KL47" s="27"/>
      <c r="KM47" s="27"/>
      <c r="KN47" s="27"/>
      <c r="KO47" s="27"/>
      <c r="KP47" s="27"/>
      <c r="KQ47" s="27"/>
      <c r="KR47" s="27"/>
      <c r="KS47" s="27"/>
      <c r="KT47" s="27"/>
      <c r="KU47" s="27"/>
      <c r="KV47" s="27"/>
      <c r="KW47" s="27"/>
      <c r="KX47" s="27"/>
      <c r="KY47" s="27"/>
      <c r="KZ47" s="27"/>
      <c r="LA47" s="27"/>
      <c r="LB47" s="27"/>
      <c r="LC47" s="27"/>
      <c r="LD47" s="27"/>
      <c r="LE47" s="27"/>
      <c r="LF47" s="27"/>
      <c r="LG47" s="27"/>
      <c r="LH47" s="27"/>
      <c r="LI47" s="27"/>
      <c r="LJ47" s="27"/>
      <c r="LK47" s="27"/>
      <c r="LL47" s="27"/>
      <c r="LM47" s="27"/>
      <c r="LN47" s="27"/>
      <c r="LO47" s="27"/>
      <c r="LP47" s="27"/>
      <c r="LQ47" s="27"/>
      <c r="LR47" s="27"/>
      <c r="LS47" s="27"/>
      <c r="LT47" s="27"/>
      <c r="LU47" s="27"/>
      <c r="LV47" s="27"/>
      <c r="LW47" s="27"/>
      <c r="LX47" s="27"/>
      <c r="LY47" s="27"/>
      <c r="LZ47" s="27"/>
      <c r="MA47" s="27"/>
      <c r="MB47" s="27"/>
      <c r="MC47" s="27"/>
      <c r="MD47" s="27"/>
      <c r="ME47" s="27"/>
      <c r="MF47" s="27"/>
      <c r="MG47" s="27"/>
      <c r="MH47" s="27"/>
      <c r="MI47" s="27"/>
      <c r="MJ47" s="27"/>
      <c r="MK47" s="27"/>
      <c r="ML47" s="27"/>
      <c r="MM47" s="27"/>
      <c r="MN47" s="27"/>
      <c r="MO47" s="27"/>
      <c r="MP47" s="27"/>
      <c r="MQ47" s="27"/>
      <c r="MR47" s="27"/>
      <c r="MS47" s="27"/>
      <c r="MT47" s="27"/>
      <c r="MU47" s="27"/>
      <c r="MV47" s="27"/>
      <c r="MW47" s="27"/>
      <c r="MX47" s="27"/>
      <c r="MY47" s="27"/>
      <c r="MZ47" s="27"/>
      <c r="NA47" s="27"/>
      <c r="NB47" s="27"/>
      <c r="NC47" s="27"/>
      <c r="ND47" s="27"/>
      <c r="NE47" s="27"/>
      <c r="NF47" s="27"/>
      <c r="NG47" s="27"/>
      <c r="NH47" s="27"/>
      <c r="NI47" s="27"/>
      <c r="NJ47" s="27"/>
      <c r="NK47" s="27"/>
      <c r="NL47" s="27"/>
      <c r="NM47" s="27"/>
      <c r="NN47" s="27"/>
      <c r="NO47" s="27"/>
      <c r="NP47" s="27"/>
      <c r="NQ47" s="27"/>
      <c r="NR47" s="27"/>
      <c r="NS47" s="27"/>
      <c r="NT47" s="27"/>
      <c r="NU47" s="27"/>
      <c r="NV47" s="27"/>
      <c r="NW47" s="27"/>
      <c r="NX47" s="27"/>
      <c r="NY47" s="27"/>
      <c r="NZ47" s="27"/>
      <c r="OA47" s="27"/>
      <c r="OB47" s="27"/>
      <c r="OC47" s="27"/>
      <c r="OD47" s="27"/>
      <c r="OE47" s="27"/>
      <c r="OF47" s="27"/>
      <c r="OG47" s="27"/>
      <c r="OH47" s="27"/>
      <c r="OI47" s="27"/>
      <c r="OJ47" s="27"/>
      <c r="OK47" s="27"/>
      <c r="OL47" s="27"/>
      <c r="OM47" s="27"/>
      <c r="ON47" s="27"/>
      <c r="OO47" s="27"/>
      <c r="OP47" s="27"/>
      <c r="OQ47" s="27"/>
      <c r="OR47" s="27"/>
      <c r="OS47" s="27"/>
      <c r="OT47" s="27"/>
      <c r="OU47" s="27"/>
      <c r="OV47" s="27"/>
      <c r="OW47" s="27"/>
      <c r="OX47" s="27"/>
      <c r="OY47" s="27"/>
      <c r="OZ47" s="27"/>
      <c r="PA47" s="27"/>
      <c r="PB47" s="27"/>
      <c r="PC47" s="27"/>
      <c r="PD47" s="27"/>
      <c r="PE47" s="27"/>
      <c r="PF47" s="27"/>
      <c r="PG47" s="27"/>
      <c r="PH47" s="27"/>
      <c r="PI47" s="27"/>
      <c r="PJ47" s="27"/>
      <c r="PK47" s="27"/>
      <c r="PL47" s="27"/>
      <c r="PM47" s="27"/>
      <c r="PN47" s="27"/>
      <c r="PO47" s="27"/>
      <c r="PP47" s="27"/>
      <c r="PQ47" s="27"/>
      <c r="PR47" s="27"/>
      <c r="PS47" s="27"/>
      <c r="PT47" s="27"/>
      <c r="PU47" s="27"/>
      <c r="PV47" s="27"/>
      <c r="PW47" s="27"/>
      <c r="PX47" s="27"/>
      <c r="PY47" s="27"/>
      <c r="PZ47" s="27"/>
      <c r="QA47" s="27"/>
      <c r="QB47" s="27"/>
      <c r="QC47" s="27"/>
      <c r="QD47" s="27"/>
      <c r="QE47" s="27"/>
      <c r="QF47" s="27"/>
      <c r="QG47" s="27"/>
      <c r="QH47" s="27"/>
      <c r="QI47" s="27"/>
      <c r="QJ47" s="27"/>
      <c r="QK47" s="27"/>
      <c r="QL47" s="27"/>
      <c r="QM47" s="27"/>
      <c r="QN47" s="27"/>
      <c r="QO47" s="27"/>
      <c r="QP47" s="27"/>
      <c r="QQ47" s="27"/>
      <c r="QR47" s="27"/>
      <c r="QS47" s="27"/>
      <c r="QT47" s="27"/>
    </row>
    <row r="48" spans="2:462" s="76" customFormat="1" ht="18" customHeight="1">
      <c r="B48" s="223" t="str">
        <f>IF(Mitarbeiter!B40="","",Mitarbeiter!B40)</f>
        <v/>
      </c>
      <c r="C48" s="223" t="str">
        <f>IF(Mitarbeiter!C40="","",Mitarbeiter!C40)</f>
        <v/>
      </c>
      <c r="D48" s="223" t="str">
        <f>IF(Mitarbeiter!E40="","",Mitarbeiter!E40)</f>
        <v/>
      </c>
      <c r="E48" s="224">
        <f>IF(Mitarbeiter!W40="","",Mitarbeiter!W40)</f>
        <v>0</v>
      </c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  <c r="AT48" s="225"/>
      <c r="AU48" s="225"/>
      <c r="AV48" s="225"/>
      <c r="AW48" s="225"/>
      <c r="AX48" s="225"/>
      <c r="AY48" s="225"/>
      <c r="AZ48" s="225"/>
      <c r="BA48" s="225"/>
      <c r="BB48" s="225"/>
      <c r="BC48" s="225"/>
      <c r="BD48" s="225"/>
      <c r="BE48" s="225"/>
      <c r="BF48" s="225"/>
      <c r="BG48" s="225"/>
      <c r="BH48" s="225"/>
      <c r="BI48" s="225"/>
      <c r="BJ48" s="225"/>
      <c r="BK48" s="225"/>
      <c r="BL48" s="225"/>
      <c r="BM48" s="225"/>
      <c r="BN48" s="225"/>
      <c r="BO48" s="225"/>
      <c r="BP48" s="225"/>
      <c r="BQ48" s="225"/>
      <c r="BR48" s="225"/>
      <c r="BS48" s="225"/>
      <c r="BT48" s="225"/>
      <c r="BU48" s="225"/>
      <c r="BV48" s="225"/>
      <c r="BW48" s="225"/>
      <c r="BX48" s="225"/>
      <c r="BY48" s="225"/>
      <c r="BZ48" s="225"/>
      <c r="CA48" s="225"/>
      <c r="CB48" s="225"/>
      <c r="CC48" s="225"/>
      <c r="CD48" s="225"/>
      <c r="CE48" s="225"/>
      <c r="CF48" s="225"/>
      <c r="CG48" s="225"/>
      <c r="CH48" s="225"/>
      <c r="CI48" s="225"/>
      <c r="CJ48" s="225"/>
      <c r="CK48" s="225"/>
      <c r="CL48" s="225"/>
      <c r="CM48" s="225"/>
      <c r="CN48" s="225"/>
      <c r="CO48" s="225"/>
      <c r="CP48" s="225"/>
      <c r="CQ48" s="225"/>
      <c r="CR48" s="225"/>
      <c r="CS48" s="225"/>
      <c r="CT48" s="225"/>
      <c r="CU48" s="225"/>
      <c r="CV48" s="225"/>
      <c r="CW48" s="225"/>
      <c r="CX48" s="225"/>
      <c r="CY48" s="225"/>
      <c r="CZ48" s="225"/>
      <c r="DA48" s="225"/>
      <c r="DB48" s="225"/>
      <c r="DC48" s="225"/>
      <c r="DD48" s="225"/>
      <c r="DE48" s="225"/>
      <c r="DF48" s="225"/>
      <c r="DG48" s="225"/>
      <c r="DH48" s="225"/>
      <c r="DI48" s="225"/>
      <c r="DJ48" s="225"/>
      <c r="DK48" s="225"/>
      <c r="DL48" s="225"/>
      <c r="DM48" s="225"/>
      <c r="DN48" s="225"/>
      <c r="DO48" s="225"/>
      <c r="DP48" s="225"/>
      <c r="DQ48" s="225"/>
      <c r="DR48" s="225"/>
      <c r="DS48" s="225"/>
      <c r="DT48" s="225"/>
      <c r="DU48" s="225"/>
      <c r="DV48" s="225"/>
      <c r="DW48" s="225"/>
      <c r="DX48" s="225"/>
      <c r="DY48" s="225"/>
      <c r="DZ48" s="225"/>
      <c r="EA48" s="225"/>
      <c r="EB48" s="225"/>
      <c r="EC48" s="225"/>
      <c r="ED48" s="225"/>
      <c r="EE48" s="225"/>
      <c r="EF48" s="225"/>
      <c r="EG48" s="225"/>
      <c r="EH48" s="225"/>
      <c r="EI48" s="225"/>
      <c r="EJ48" s="225"/>
      <c r="EK48" s="225"/>
      <c r="EL48" s="225"/>
      <c r="EM48" s="225"/>
      <c r="EN48" s="225"/>
      <c r="EO48" s="225"/>
      <c r="EP48" s="225"/>
      <c r="EQ48" s="225"/>
      <c r="ER48" s="225"/>
      <c r="ES48" s="225"/>
      <c r="ET48" s="225"/>
      <c r="EU48" s="225"/>
      <c r="EV48" s="225"/>
      <c r="EW48" s="225"/>
      <c r="EX48" s="225"/>
      <c r="EY48" s="225"/>
      <c r="EZ48" s="225"/>
      <c r="FA48" s="225"/>
      <c r="FB48" s="225"/>
      <c r="FC48" s="225"/>
      <c r="FD48" s="225"/>
      <c r="FE48" s="225"/>
      <c r="FF48" s="225"/>
      <c r="FG48" s="225"/>
      <c r="FH48" s="225"/>
      <c r="FI48" s="225"/>
      <c r="FJ48" s="225"/>
      <c r="FK48" s="225"/>
      <c r="FL48" s="225"/>
      <c r="FM48" s="225"/>
      <c r="FN48" s="225"/>
      <c r="FO48" s="225"/>
      <c r="FP48" s="225"/>
      <c r="FQ48" s="225"/>
      <c r="FR48" s="225"/>
      <c r="FS48" s="225"/>
      <c r="FT48" s="225"/>
      <c r="FU48" s="225"/>
      <c r="FV48" s="225"/>
      <c r="FW48" s="225"/>
      <c r="FX48" s="225"/>
      <c r="FY48" s="225"/>
      <c r="FZ48" s="225"/>
      <c r="GA48" s="225"/>
      <c r="GB48" s="225"/>
      <c r="GC48" s="225"/>
      <c r="GD48" s="225"/>
      <c r="GE48" s="225"/>
      <c r="GF48" s="225"/>
      <c r="GG48" s="225"/>
      <c r="GH48" s="225"/>
      <c r="GI48" s="225"/>
      <c r="GJ48" s="225"/>
      <c r="GK48" s="225"/>
      <c r="GL48" s="225"/>
      <c r="GM48" s="225"/>
      <c r="GN48" s="225"/>
      <c r="GO48" s="225"/>
      <c r="GP48" s="225"/>
      <c r="GQ48" s="225"/>
      <c r="GR48" s="225"/>
      <c r="GS48" s="225"/>
      <c r="GT48" s="225"/>
      <c r="GU48" s="225"/>
      <c r="GV48" s="225"/>
      <c r="GW48" s="225"/>
      <c r="GX48" s="225"/>
      <c r="GY48" s="225"/>
      <c r="GZ48" s="225"/>
      <c r="HA48" s="225"/>
      <c r="HB48" s="225"/>
      <c r="HC48" s="225"/>
      <c r="HD48" s="225"/>
      <c r="HE48" s="225"/>
      <c r="HF48" s="225"/>
      <c r="HG48" s="225"/>
      <c r="HH48" s="225"/>
      <c r="HI48" s="225"/>
      <c r="HJ48" s="225"/>
      <c r="HK48" s="225"/>
      <c r="HL48" s="225"/>
      <c r="HM48" s="225"/>
      <c r="HN48" s="225"/>
      <c r="HO48" s="225"/>
      <c r="HP48" s="225"/>
      <c r="HQ48" s="225"/>
      <c r="HR48" s="225"/>
      <c r="HS48" s="225"/>
      <c r="HT48" s="225"/>
      <c r="HU48" s="225"/>
      <c r="HV48" s="225"/>
      <c r="HW48" s="225"/>
      <c r="HX48" s="225"/>
      <c r="HY48" s="225"/>
      <c r="HZ48" s="225"/>
      <c r="IA48" s="225"/>
      <c r="IB48" s="225"/>
      <c r="IC48" s="225"/>
      <c r="ID48" s="225"/>
      <c r="IE48" s="225"/>
      <c r="IF48" s="225"/>
      <c r="IG48" s="225"/>
      <c r="IH48" s="225"/>
      <c r="II48" s="225"/>
      <c r="IJ48" s="225"/>
      <c r="IK48" s="225"/>
      <c r="IL48" s="225"/>
      <c r="IM48" s="225"/>
      <c r="IN48" s="225"/>
      <c r="IO48" s="225"/>
      <c r="IP48" s="225"/>
      <c r="IQ48" s="225"/>
      <c r="IR48" s="225"/>
      <c r="IS48" s="225"/>
      <c r="IT48" s="225"/>
      <c r="IU48" s="225"/>
      <c r="IV48" s="225"/>
      <c r="IW48" s="225"/>
      <c r="IX48" s="225"/>
      <c r="IY48" s="225"/>
      <c r="IZ48" s="225"/>
      <c r="JA48" s="225"/>
      <c r="JB48" s="225"/>
      <c r="JC48" s="225"/>
      <c r="JD48" s="225"/>
      <c r="JE48" s="225"/>
      <c r="JF48" s="225"/>
      <c r="JG48" s="225"/>
      <c r="JH48" s="225"/>
      <c r="JI48" s="225"/>
      <c r="JJ48" s="225"/>
      <c r="JK48" s="225"/>
      <c r="JL48" s="225"/>
      <c r="JM48" s="225"/>
      <c r="JN48" s="225"/>
      <c r="JO48" s="225"/>
      <c r="JP48" s="225"/>
      <c r="JQ48" s="225"/>
      <c r="JR48" s="225"/>
      <c r="JS48" s="225"/>
      <c r="JT48" s="225"/>
      <c r="JU48" s="225"/>
      <c r="JV48" s="225"/>
      <c r="JW48" s="225"/>
      <c r="JX48" s="225"/>
      <c r="JY48" s="225"/>
      <c r="JZ48" s="225"/>
      <c r="KA48" s="225"/>
      <c r="KB48" s="225"/>
      <c r="KC48" s="225"/>
      <c r="KD48" s="225"/>
      <c r="KE48" s="225"/>
      <c r="KF48" s="225"/>
      <c r="KG48" s="225"/>
      <c r="KH48" s="225"/>
      <c r="KI48" s="225"/>
      <c r="KJ48" s="225"/>
      <c r="KK48" s="225"/>
      <c r="KL48" s="225"/>
      <c r="KM48" s="225"/>
      <c r="KN48" s="225"/>
      <c r="KO48" s="225"/>
      <c r="KP48" s="225"/>
      <c r="KQ48" s="225"/>
      <c r="KR48" s="225"/>
      <c r="KS48" s="225"/>
      <c r="KT48" s="225"/>
      <c r="KU48" s="225"/>
      <c r="KV48" s="225"/>
      <c r="KW48" s="225"/>
      <c r="KX48" s="225"/>
      <c r="KY48" s="225"/>
      <c r="KZ48" s="225"/>
      <c r="LA48" s="225"/>
      <c r="LB48" s="225"/>
      <c r="LC48" s="225"/>
      <c r="LD48" s="225"/>
      <c r="LE48" s="225"/>
      <c r="LF48" s="225"/>
      <c r="LG48" s="225"/>
      <c r="LH48" s="225"/>
      <c r="LI48" s="225"/>
      <c r="LJ48" s="225"/>
      <c r="LK48" s="225"/>
      <c r="LL48" s="225"/>
      <c r="LM48" s="225"/>
      <c r="LN48" s="225"/>
      <c r="LO48" s="225"/>
      <c r="LP48" s="225"/>
      <c r="LQ48" s="225"/>
      <c r="LR48" s="225"/>
      <c r="LS48" s="225"/>
      <c r="LT48" s="225"/>
      <c r="LU48" s="225"/>
      <c r="LV48" s="225"/>
      <c r="LW48" s="225"/>
      <c r="LX48" s="225"/>
      <c r="LY48" s="225"/>
      <c r="LZ48" s="225"/>
      <c r="MA48" s="225"/>
      <c r="MB48" s="225"/>
      <c r="MC48" s="225"/>
      <c r="MD48" s="225"/>
      <c r="ME48" s="225"/>
      <c r="MF48" s="225"/>
      <c r="MG48" s="225"/>
      <c r="MH48" s="225"/>
      <c r="MI48" s="225"/>
      <c r="MJ48" s="225"/>
      <c r="MK48" s="225"/>
      <c r="ML48" s="225"/>
      <c r="MM48" s="225"/>
      <c r="MN48" s="225"/>
      <c r="MO48" s="225"/>
      <c r="MP48" s="225"/>
      <c r="MQ48" s="225"/>
      <c r="MR48" s="225"/>
      <c r="MS48" s="225"/>
      <c r="MT48" s="225"/>
      <c r="MU48" s="225"/>
      <c r="MV48" s="225"/>
      <c r="MW48" s="225"/>
      <c r="MX48" s="225"/>
      <c r="MY48" s="225"/>
      <c r="MZ48" s="225"/>
      <c r="NA48" s="225"/>
      <c r="NB48" s="225"/>
      <c r="NC48" s="225"/>
      <c r="ND48" s="225"/>
      <c r="NE48" s="225"/>
      <c r="NF48" s="225"/>
      <c r="NG48" s="225"/>
      <c r="NH48" s="225"/>
      <c r="NI48" s="225"/>
      <c r="NJ48" s="225"/>
      <c r="NK48" s="225"/>
      <c r="NL48" s="225"/>
      <c r="NM48" s="225"/>
      <c r="NN48" s="225"/>
      <c r="NO48" s="225"/>
      <c r="NP48" s="225"/>
      <c r="NQ48" s="225"/>
      <c r="NR48" s="225"/>
      <c r="NS48" s="225"/>
      <c r="NT48" s="225"/>
      <c r="NU48" s="225"/>
      <c r="NV48" s="225"/>
      <c r="NW48" s="225"/>
      <c r="NX48" s="225"/>
      <c r="NY48" s="225"/>
      <c r="NZ48" s="225"/>
      <c r="OA48" s="225"/>
      <c r="OB48" s="225"/>
      <c r="OC48" s="225"/>
      <c r="OD48" s="225"/>
      <c r="OE48" s="225"/>
      <c r="OF48" s="225"/>
      <c r="OG48" s="225"/>
      <c r="OH48" s="225"/>
      <c r="OI48" s="225"/>
      <c r="OJ48" s="225"/>
      <c r="OK48" s="225"/>
      <c r="OL48" s="225"/>
      <c r="OM48" s="225"/>
      <c r="ON48" s="225"/>
      <c r="OO48" s="225"/>
      <c r="OP48" s="225"/>
      <c r="OQ48" s="225"/>
      <c r="OR48" s="225"/>
      <c r="OS48" s="225"/>
      <c r="OT48" s="225"/>
      <c r="OU48" s="225"/>
      <c r="OV48" s="225"/>
      <c r="OW48" s="225"/>
      <c r="OX48" s="225"/>
      <c r="OY48" s="225"/>
      <c r="OZ48" s="225"/>
      <c r="PA48" s="225"/>
      <c r="PB48" s="225"/>
      <c r="PC48" s="225"/>
      <c r="PD48" s="225"/>
      <c r="PE48" s="225"/>
      <c r="PF48" s="225"/>
      <c r="PG48" s="225"/>
      <c r="PH48" s="225"/>
      <c r="PI48" s="225"/>
      <c r="PJ48" s="225"/>
      <c r="PK48" s="225"/>
      <c r="PL48" s="225"/>
      <c r="PM48" s="225"/>
      <c r="PN48" s="225"/>
      <c r="PO48" s="225"/>
      <c r="PP48" s="225"/>
      <c r="PQ48" s="225"/>
      <c r="PR48" s="225"/>
      <c r="PS48" s="225"/>
      <c r="PT48" s="225"/>
      <c r="PU48" s="225"/>
      <c r="PV48" s="225"/>
      <c r="PW48" s="225"/>
      <c r="PX48" s="225"/>
      <c r="PY48" s="225"/>
      <c r="PZ48" s="225"/>
      <c r="QA48" s="225"/>
      <c r="QB48" s="225"/>
      <c r="QC48" s="225"/>
      <c r="QD48" s="225"/>
      <c r="QE48" s="225"/>
      <c r="QF48" s="225"/>
      <c r="QG48" s="225"/>
      <c r="QH48" s="225"/>
      <c r="QI48" s="225"/>
      <c r="QJ48" s="225"/>
      <c r="QK48" s="225"/>
      <c r="QL48" s="225"/>
      <c r="QM48" s="225"/>
      <c r="QN48" s="225"/>
      <c r="QO48" s="225"/>
      <c r="QP48" s="225"/>
      <c r="QQ48" s="225"/>
      <c r="QR48" s="225"/>
      <c r="QS48" s="225"/>
      <c r="QT48" s="225"/>
    </row>
    <row r="49" spans="2:462" s="76" customFormat="1" ht="18" customHeight="1">
      <c r="B49" s="63" t="str">
        <f>IF(Mitarbeiter!B41="","",Mitarbeiter!B41)</f>
        <v/>
      </c>
      <c r="C49" s="63" t="str">
        <f>IF(Mitarbeiter!C41="","",Mitarbeiter!C41)</f>
        <v/>
      </c>
      <c r="D49" s="63" t="str">
        <f>IF(Mitarbeiter!E41="","",Mitarbeiter!E41)</f>
        <v/>
      </c>
      <c r="E49" s="65">
        <f>IF(Mitarbeiter!W41="","",Mitarbeiter!W41)</f>
        <v>0</v>
      </c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7"/>
      <c r="HB49" s="27"/>
      <c r="HC49" s="27"/>
      <c r="HD49" s="27"/>
      <c r="HE49" s="27"/>
      <c r="HF49" s="27"/>
      <c r="HG49" s="27"/>
      <c r="HH49" s="27"/>
      <c r="HI49" s="27"/>
      <c r="HJ49" s="27"/>
      <c r="HK49" s="27"/>
      <c r="HL49" s="27"/>
      <c r="HM49" s="27"/>
      <c r="HN49" s="27"/>
      <c r="HO49" s="27"/>
      <c r="HP49" s="27"/>
      <c r="HQ49" s="27"/>
      <c r="HR49" s="27"/>
      <c r="HS49" s="27"/>
      <c r="HT49" s="27"/>
      <c r="HU49" s="27"/>
      <c r="HV49" s="27"/>
      <c r="HW49" s="27"/>
      <c r="HX49" s="27"/>
      <c r="HY49" s="27"/>
      <c r="HZ49" s="27"/>
      <c r="IA49" s="27"/>
      <c r="IB49" s="27"/>
      <c r="IC49" s="27"/>
      <c r="ID49" s="27"/>
      <c r="IE49" s="27"/>
      <c r="IF49" s="27"/>
      <c r="IG49" s="27"/>
      <c r="IH49" s="27"/>
      <c r="II49" s="27"/>
      <c r="IJ49" s="27"/>
      <c r="IK49" s="27"/>
      <c r="IL49" s="27"/>
      <c r="IM49" s="27"/>
      <c r="IN49" s="27"/>
      <c r="IO49" s="27"/>
      <c r="IP49" s="27"/>
      <c r="IQ49" s="27"/>
      <c r="IR49" s="27"/>
      <c r="IS49" s="27"/>
      <c r="IT49" s="27"/>
      <c r="IU49" s="27"/>
      <c r="IV49" s="27"/>
      <c r="IW49" s="27"/>
      <c r="IX49" s="27"/>
      <c r="IY49" s="27"/>
      <c r="IZ49" s="27"/>
      <c r="JA49" s="27"/>
      <c r="JB49" s="27"/>
      <c r="JC49" s="27"/>
      <c r="JD49" s="27"/>
      <c r="JE49" s="27"/>
      <c r="JF49" s="27"/>
      <c r="JG49" s="27"/>
      <c r="JH49" s="27"/>
      <c r="JI49" s="27"/>
      <c r="JJ49" s="27"/>
      <c r="JK49" s="27"/>
      <c r="JL49" s="27"/>
      <c r="JM49" s="27"/>
      <c r="JN49" s="27"/>
      <c r="JO49" s="27"/>
      <c r="JP49" s="27"/>
      <c r="JQ49" s="27"/>
      <c r="JR49" s="27"/>
      <c r="JS49" s="27"/>
      <c r="JT49" s="27"/>
      <c r="JU49" s="27"/>
      <c r="JV49" s="27"/>
      <c r="JW49" s="27"/>
      <c r="JX49" s="27"/>
      <c r="JY49" s="27"/>
      <c r="JZ49" s="27"/>
      <c r="KA49" s="27"/>
      <c r="KB49" s="27"/>
      <c r="KC49" s="27"/>
      <c r="KD49" s="27"/>
      <c r="KE49" s="27"/>
      <c r="KF49" s="27"/>
      <c r="KG49" s="27"/>
      <c r="KH49" s="27"/>
      <c r="KI49" s="27"/>
      <c r="KJ49" s="27"/>
      <c r="KK49" s="27"/>
      <c r="KL49" s="27"/>
      <c r="KM49" s="27"/>
      <c r="KN49" s="27"/>
      <c r="KO49" s="27"/>
      <c r="KP49" s="27"/>
      <c r="KQ49" s="27"/>
      <c r="KR49" s="27"/>
      <c r="KS49" s="27"/>
      <c r="KT49" s="27"/>
      <c r="KU49" s="27"/>
      <c r="KV49" s="27"/>
      <c r="KW49" s="27"/>
      <c r="KX49" s="27"/>
      <c r="KY49" s="27"/>
      <c r="KZ49" s="27"/>
      <c r="LA49" s="27"/>
      <c r="LB49" s="27"/>
      <c r="LC49" s="27"/>
      <c r="LD49" s="27"/>
      <c r="LE49" s="27"/>
      <c r="LF49" s="27"/>
      <c r="LG49" s="27"/>
      <c r="LH49" s="27"/>
      <c r="LI49" s="27"/>
      <c r="LJ49" s="27"/>
      <c r="LK49" s="27"/>
      <c r="LL49" s="27"/>
      <c r="LM49" s="27"/>
      <c r="LN49" s="27"/>
      <c r="LO49" s="27"/>
      <c r="LP49" s="27"/>
      <c r="LQ49" s="27"/>
      <c r="LR49" s="27"/>
      <c r="LS49" s="27"/>
      <c r="LT49" s="27"/>
      <c r="LU49" s="27"/>
      <c r="LV49" s="27"/>
      <c r="LW49" s="27"/>
      <c r="LX49" s="27"/>
      <c r="LY49" s="27"/>
      <c r="LZ49" s="27"/>
      <c r="MA49" s="27"/>
      <c r="MB49" s="27"/>
      <c r="MC49" s="27"/>
      <c r="MD49" s="27"/>
      <c r="ME49" s="27"/>
      <c r="MF49" s="27"/>
      <c r="MG49" s="27"/>
      <c r="MH49" s="27"/>
      <c r="MI49" s="27"/>
      <c r="MJ49" s="27"/>
      <c r="MK49" s="27"/>
      <c r="ML49" s="27"/>
      <c r="MM49" s="27"/>
      <c r="MN49" s="27"/>
      <c r="MO49" s="27"/>
      <c r="MP49" s="27"/>
      <c r="MQ49" s="27"/>
      <c r="MR49" s="27"/>
      <c r="MS49" s="27"/>
      <c r="MT49" s="27"/>
      <c r="MU49" s="27"/>
      <c r="MV49" s="27"/>
      <c r="MW49" s="27"/>
      <c r="MX49" s="27"/>
      <c r="MY49" s="27"/>
      <c r="MZ49" s="27"/>
      <c r="NA49" s="27"/>
      <c r="NB49" s="27"/>
      <c r="NC49" s="27"/>
      <c r="ND49" s="27"/>
      <c r="NE49" s="27"/>
      <c r="NF49" s="27"/>
      <c r="NG49" s="27"/>
      <c r="NH49" s="27"/>
      <c r="NI49" s="27"/>
      <c r="NJ49" s="27"/>
      <c r="NK49" s="27"/>
      <c r="NL49" s="27"/>
      <c r="NM49" s="27"/>
      <c r="NN49" s="27"/>
      <c r="NO49" s="27"/>
      <c r="NP49" s="27"/>
      <c r="NQ49" s="27"/>
      <c r="NR49" s="27"/>
      <c r="NS49" s="27"/>
      <c r="NT49" s="27"/>
      <c r="NU49" s="27"/>
      <c r="NV49" s="27"/>
      <c r="NW49" s="27"/>
      <c r="NX49" s="27"/>
      <c r="NY49" s="27"/>
      <c r="NZ49" s="27"/>
      <c r="OA49" s="27"/>
      <c r="OB49" s="27"/>
      <c r="OC49" s="27"/>
      <c r="OD49" s="27"/>
      <c r="OE49" s="27"/>
      <c r="OF49" s="27"/>
      <c r="OG49" s="27"/>
      <c r="OH49" s="27"/>
      <c r="OI49" s="27"/>
      <c r="OJ49" s="27"/>
      <c r="OK49" s="27"/>
      <c r="OL49" s="27"/>
      <c r="OM49" s="27"/>
      <c r="ON49" s="27"/>
      <c r="OO49" s="27"/>
      <c r="OP49" s="27"/>
      <c r="OQ49" s="27"/>
      <c r="OR49" s="27"/>
      <c r="OS49" s="27"/>
      <c r="OT49" s="27"/>
      <c r="OU49" s="27"/>
      <c r="OV49" s="27"/>
      <c r="OW49" s="27"/>
      <c r="OX49" s="27"/>
      <c r="OY49" s="27"/>
      <c r="OZ49" s="27"/>
      <c r="PA49" s="27"/>
      <c r="PB49" s="27"/>
      <c r="PC49" s="27"/>
      <c r="PD49" s="27"/>
      <c r="PE49" s="27"/>
      <c r="PF49" s="27"/>
      <c r="PG49" s="27"/>
      <c r="PH49" s="27"/>
      <c r="PI49" s="27"/>
      <c r="PJ49" s="27"/>
      <c r="PK49" s="27"/>
      <c r="PL49" s="27"/>
      <c r="PM49" s="27"/>
      <c r="PN49" s="27"/>
      <c r="PO49" s="27"/>
      <c r="PP49" s="27"/>
      <c r="PQ49" s="27"/>
      <c r="PR49" s="27"/>
      <c r="PS49" s="27"/>
      <c r="PT49" s="27"/>
      <c r="PU49" s="27"/>
      <c r="PV49" s="27"/>
      <c r="PW49" s="27"/>
      <c r="PX49" s="27"/>
      <c r="PY49" s="27"/>
      <c r="PZ49" s="27"/>
      <c r="QA49" s="27"/>
      <c r="QB49" s="27"/>
      <c r="QC49" s="27"/>
      <c r="QD49" s="27"/>
      <c r="QE49" s="27"/>
      <c r="QF49" s="27"/>
      <c r="QG49" s="27"/>
      <c r="QH49" s="27"/>
      <c r="QI49" s="27"/>
      <c r="QJ49" s="27"/>
      <c r="QK49" s="27"/>
      <c r="QL49" s="27"/>
      <c r="QM49" s="27"/>
      <c r="QN49" s="27"/>
      <c r="QO49" s="27"/>
      <c r="QP49" s="27"/>
      <c r="QQ49" s="27"/>
      <c r="QR49" s="27"/>
      <c r="QS49" s="27"/>
      <c r="QT49" s="27"/>
    </row>
    <row r="50" spans="2:462" s="76" customFormat="1" ht="18" customHeight="1">
      <c r="B50" s="223" t="str">
        <f>IF(Mitarbeiter!B42="","",Mitarbeiter!B42)</f>
        <v/>
      </c>
      <c r="C50" s="223" t="str">
        <f>IF(Mitarbeiter!C42="","",Mitarbeiter!C42)</f>
        <v/>
      </c>
      <c r="D50" s="223" t="str">
        <f>IF(Mitarbeiter!E42="","",Mitarbeiter!E42)</f>
        <v/>
      </c>
      <c r="E50" s="224">
        <f>IF(Mitarbeiter!W42="","",Mitarbeiter!W42)</f>
        <v>0</v>
      </c>
      <c r="F50" s="225"/>
      <c r="G50" s="225"/>
      <c r="H50" s="225"/>
      <c r="I50" s="225"/>
      <c r="J50" s="225"/>
      <c r="K50" s="225"/>
      <c r="L50" s="225"/>
      <c r="M50" s="225"/>
      <c r="N50" s="225"/>
      <c r="O50" s="225"/>
      <c r="P50" s="225"/>
      <c r="Q50" s="225"/>
      <c r="R50" s="225"/>
      <c r="S50" s="225"/>
      <c r="T50" s="225"/>
      <c r="U50" s="225"/>
      <c r="V50" s="225"/>
      <c r="W50" s="225"/>
      <c r="X50" s="225"/>
      <c r="Y50" s="225"/>
      <c r="Z50" s="225"/>
      <c r="AA50" s="225"/>
      <c r="AB50" s="225"/>
      <c r="AC50" s="225"/>
      <c r="AD50" s="225"/>
      <c r="AE50" s="225"/>
      <c r="AF50" s="225"/>
      <c r="AG50" s="225"/>
      <c r="AH50" s="225"/>
      <c r="AI50" s="225"/>
      <c r="AJ50" s="225"/>
      <c r="AK50" s="225"/>
      <c r="AL50" s="225"/>
      <c r="AM50" s="225"/>
      <c r="AN50" s="225"/>
      <c r="AO50" s="225"/>
      <c r="AP50" s="225"/>
      <c r="AQ50" s="225"/>
      <c r="AR50" s="225"/>
      <c r="AS50" s="225"/>
      <c r="AT50" s="225"/>
      <c r="AU50" s="225"/>
      <c r="AV50" s="225"/>
      <c r="AW50" s="225"/>
      <c r="AX50" s="225"/>
      <c r="AY50" s="225"/>
      <c r="AZ50" s="225"/>
      <c r="BA50" s="225"/>
      <c r="BB50" s="225"/>
      <c r="BC50" s="225"/>
      <c r="BD50" s="225"/>
      <c r="BE50" s="225"/>
      <c r="BF50" s="225"/>
      <c r="BG50" s="225"/>
      <c r="BH50" s="225"/>
      <c r="BI50" s="225"/>
      <c r="BJ50" s="225"/>
      <c r="BK50" s="225"/>
      <c r="BL50" s="225"/>
      <c r="BM50" s="225"/>
      <c r="BN50" s="225"/>
      <c r="BO50" s="225"/>
      <c r="BP50" s="225"/>
      <c r="BQ50" s="225"/>
      <c r="BR50" s="225"/>
      <c r="BS50" s="225"/>
      <c r="BT50" s="225"/>
      <c r="BU50" s="225"/>
      <c r="BV50" s="225"/>
      <c r="BW50" s="225"/>
      <c r="BX50" s="225"/>
      <c r="BY50" s="225"/>
      <c r="BZ50" s="225"/>
      <c r="CA50" s="225"/>
      <c r="CB50" s="225"/>
      <c r="CC50" s="225"/>
      <c r="CD50" s="225"/>
      <c r="CE50" s="225"/>
      <c r="CF50" s="225"/>
      <c r="CG50" s="225"/>
      <c r="CH50" s="225"/>
      <c r="CI50" s="225"/>
      <c r="CJ50" s="225"/>
      <c r="CK50" s="225"/>
      <c r="CL50" s="225"/>
      <c r="CM50" s="225"/>
      <c r="CN50" s="225"/>
      <c r="CO50" s="225"/>
      <c r="CP50" s="225"/>
      <c r="CQ50" s="225"/>
      <c r="CR50" s="225"/>
      <c r="CS50" s="225"/>
      <c r="CT50" s="225"/>
      <c r="CU50" s="225"/>
      <c r="CV50" s="225"/>
      <c r="CW50" s="225"/>
      <c r="CX50" s="225"/>
      <c r="CY50" s="225"/>
      <c r="CZ50" s="225"/>
      <c r="DA50" s="225"/>
      <c r="DB50" s="225"/>
      <c r="DC50" s="225"/>
      <c r="DD50" s="225"/>
      <c r="DE50" s="225"/>
      <c r="DF50" s="225"/>
      <c r="DG50" s="225"/>
      <c r="DH50" s="225"/>
      <c r="DI50" s="225"/>
      <c r="DJ50" s="225"/>
      <c r="DK50" s="225"/>
      <c r="DL50" s="225"/>
      <c r="DM50" s="225"/>
      <c r="DN50" s="225"/>
      <c r="DO50" s="225"/>
      <c r="DP50" s="225"/>
      <c r="DQ50" s="225"/>
      <c r="DR50" s="225"/>
      <c r="DS50" s="225"/>
      <c r="DT50" s="225"/>
      <c r="DU50" s="225"/>
      <c r="DV50" s="225"/>
      <c r="DW50" s="225"/>
      <c r="DX50" s="225"/>
      <c r="DY50" s="225"/>
      <c r="DZ50" s="225"/>
      <c r="EA50" s="225"/>
      <c r="EB50" s="225"/>
      <c r="EC50" s="225"/>
      <c r="ED50" s="225"/>
      <c r="EE50" s="225"/>
      <c r="EF50" s="225"/>
      <c r="EG50" s="225"/>
      <c r="EH50" s="225"/>
      <c r="EI50" s="225"/>
      <c r="EJ50" s="225"/>
      <c r="EK50" s="225"/>
      <c r="EL50" s="225"/>
      <c r="EM50" s="225"/>
      <c r="EN50" s="225"/>
      <c r="EO50" s="225"/>
      <c r="EP50" s="225"/>
      <c r="EQ50" s="225"/>
      <c r="ER50" s="225"/>
      <c r="ES50" s="225"/>
      <c r="ET50" s="225"/>
      <c r="EU50" s="225"/>
      <c r="EV50" s="225"/>
      <c r="EW50" s="225"/>
      <c r="EX50" s="225"/>
      <c r="EY50" s="225"/>
      <c r="EZ50" s="225"/>
      <c r="FA50" s="225"/>
      <c r="FB50" s="225"/>
      <c r="FC50" s="225"/>
      <c r="FD50" s="225"/>
      <c r="FE50" s="225"/>
      <c r="FF50" s="225"/>
      <c r="FG50" s="225"/>
      <c r="FH50" s="225"/>
      <c r="FI50" s="225"/>
      <c r="FJ50" s="225"/>
      <c r="FK50" s="225"/>
      <c r="FL50" s="225"/>
      <c r="FM50" s="225"/>
      <c r="FN50" s="225"/>
      <c r="FO50" s="225"/>
      <c r="FP50" s="225"/>
      <c r="FQ50" s="225"/>
      <c r="FR50" s="225"/>
      <c r="FS50" s="225"/>
      <c r="FT50" s="225"/>
      <c r="FU50" s="225"/>
      <c r="FV50" s="225"/>
      <c r="FW50" s="225"/>
      <c r="FX50" s="225"/>
      <c r="FY50" s="225"/>
      <c r="FZ50" s="225"/>
      <c r="GA50" s="225"/>
      <c r="GB50" s="225"/>
      <c r="GC50" s="225"/>
      <c r="GD50" s="225"/>
      <c r="GE50" s="225"/>
      <c r="GF50" s="225"/>
      <c r="GG50" s="225"/>
      <c r="GH50" s="225"/>
      <c r="GI50" s="225"/>
      <c r="GJ50" s="225"/>
      <c r="GK50" s="225"/>
      <c r="GL50" s="225"/>
      <c r="GM50" s="225"/>
      <c r="GN50" s="225"/>
      <c r="GO50" s="225"/>
      <c r="GP50" s="225"/>
      <c r="GQ50" s="225"/>
      <c r="GR50" s="225"/>
      <c r="GS50" s="225"/>
      <c r="GT50" s="225"/>
      <c r="GU50" s="225"/>
      <c r="GV50" s="225"/>
      <c r="GW50" s="225"/>
      <c r="GX50" s="225"/>
      <c r="GY50" s="225"/>
      <c r="GZ50" s="225"/>
      <c r="HA50" s="225"/>
      <c r="HB50" s="225"/>
      <c r="HC50" s="225"/>
      <c r="HD50" s="225"/>
      <c r="HE50" s="225"/>
      <c r="HF50" s="225"/>
      <c r="HG50" s="225"/>
      <c r="HH50" s="225"/>
      <c r="HI50" s="225"/>
      <c r="HJ50" s="225"/>
      <c r="HK50" s="225"/>
      <c r="HL50" s="225"/>
      <c r="HM50" s="225"/>
      <c r="HN50" s="225"/>
      <c r="HO50" s="225"/>
      <c r="HP50" s="225"/>
      <c r="HQ50" s="225"/>
      <c r="HR50" s="225"/>
      <c r="HS50" s="225"/>
      <c r="HT50" s="225"/>
      <c r="HU50" s="225"/>
      <c r="HV50" s="225"/>
      <c r="HW50" s="225"/>
      <c r="HX50" s="225"/>
      <c r="HY50" s="225"/>
      <c r="HZ50" s="225"/>
      <c r="IA50" s="225"/>
      <c r="IB50" s="225"/>
      <c r="IC50" s="225"/>
      <c r="ID50" s="225"/>
      <c r="IE50" s="225"/>
      <c r="IF50" s="225"/>
      <c r="IG50" s="225"/>
      <c r="IH50" s="225"/>
      <c r="II50" s="225"/>
      <c r="IJ50" s="225"/>
      <c r="IK50" s="225"/>
      <c r="IL50" s="225"/>
      <c r="IM50" s="225"/>
      <c r="IN50" s="225"/>
      <c r="IO50" s="225"/>
      <c r="IP50" s="225"/>
      <c r="IQ50" s="225"/>
      <c r="IR50" s="225"/>
      <c r="IS50" s="225"/>
      <c r="IT50" s="225"/>
      <c r="IU50" s="225"/>
      <c r="IV50" s="225"/>
      <c r="IW50" s="225"/>
      <c r="IX50" s="225"/>
      <c r="IY50" s="225"/>
      <c r="IZ50" s="225"/>
      <c r="JA50" s="225"/>
      <c r="JB50" s="225"/>
      <c r="JC50" s="225"/>
      <c r="JD50" s="225"/>
      <c r="JE50" s="225"/>
      <c r="JF50" s="225"/>
      <c r="JG50" s="225"/>
      <c r="JH50" s="225"/>
      <c r="JI50" s="225"/>
      <c r="JJ50" s="225"/>
      <c r="JK50" s="225"/>
      <c r="JL50" s="225"/>
      <c r="JM50" s="225"/>
      <c r="JN50" s="225"/>
      <c r="JO50" s="225"/>
      <c r="JP50" s="225"/>
      <c r="JQ50" s="225"/>
      <c r="JR50" s="225"/>
      <c r="JS50" s="225"/>
      <c r="JT50" s="225"/>
      <c r="JU50" s="225"/>
      <c r="JV50" s="225"/>
      <c r="JW50" s="225"/>
      <c r="JX50" s="225"/>
      <c r="JY50" s="225"/>
      <c r="JZ50" s="225"/>
      <c r="KA50" s="225"/>
      <c r="KB50" s="225"/>
      <c r="KC50" s="225"/>
      <c r="KD50" s="225"/>
      <c r="KE50" s="225"/>
      <c r="KF50" s="225"/>
      <c r="KG50" s="225"/>
      <c r="KH50" s="225"/>
      <c r="KI50" s="225"/>
      <c r="KJ50" s="225"/>
      <c r="KK50" s="225"/>
      <c r="KL50" s="225"/>
      <c r="KM50" s="225"/>
      <c r="KN50" s="225"/>
      <c r="KO50" s="225"/>
      <c r="KP50" s="225"/>
      <c r="KQ50" s="225"/>
      <c r="KR50" s="225"/>
      <c r="KS50" s="225"/>
      <c r="KT50" s="225"/>
      <c r="KU50" s="225"/>
      <c r="KV50" s="225"/>
      <c r="KW50" s="225"/>
      <c r="KX50" s="225"/>
      <c r="KY50" s="225"/>
      <c r="KZ50" s="225"/>
      <c r="LA50" s="225"/>
      <c r="LB50" s="225"/>
      <c r="LC50" s="225"/>
      <c r="LD50" s="225"/>
      <c r="LE50" s="225"/>
      <c r="LF50" s="225"/>
      <c r="LG50" s="225"/>
      <c r="LH50" s="225"/>
      <c r="LI50" s="225"/>
      <c r="LJ50" s="225"/>
      <c r="LK50" s="225"/>
      <c r="LL50" s="225"/>
      <c r="LM50" s="225"/>
      <c r="LN50" s="225"/>
      <c r="LO50" s="225"/>
      <c r="LP50" s="225"/>
      <c r="LQ50" s="225"/>
      <c r="LR50" s="225"/>
      <c r="LS50" s="225"/>
      <c r="LT50" s="225"/>
      <c r="LU50" s="225"/>
      <c r="LV50" s="225"/>
      <c r="LW50" s="225"/>
      <c r="LX50" s="225"/>
      <c r="LY50" s="225"/>
      <c r="LZ50" s="225"/>
      <c r="MA50" s="225"/>
      <c r="MB50" s="225"/>
      <c r="MC50" s="225"/>
      <c r="MD50" s="225"/>
      <c r="ME50" s="225"/>
      <c r="MF50" s="225"/>
      <c r="MG50" s="225"/>
      <c r="MH50" s="225"/>
      <c r="MI50" s="225"/>
      <c r="MJ50" s="225"/>
      <c r="MK50" s="225"/>
      <c r="ML50" s="225"/>
      <c r="MM50" s="225"/>
      <c r="MN50" s="225"/>
      <c r="MO50" s="225"/>
      <c r="MP50" s="225"/>
      <c r="MQ50" s="225"/>
      <c r="MR50" s="225"/>
      <c r="MS50" s="225"/>
      <c r="MT50" s="225"/>
      <c r="MU50" s="225"/>
      <c r="MV50" s="225"/>
      <c r="MW50" s="225"/>
      <c r="MX50" s="225"/>
      <c r="MY50" s="225"/>
      <c r="MZ50" s="225"/>
      <c r="NA50" s="225"/>
      <c r="NB50" s="225"/>
      <c r="NC50" s="225"/>
      <c r="ND50" s="225"/>
      <c r="NE50" s="225"/>
      <c r="NF50" s="225"/>
      <c r="NG50" s="225"/>
      <c r="NH50" s="225"/>
      <c r="NI50" s="225"/>
      <c r="NJ50" s="225"/>
      <c r="NK50" s="225"/>
      <c r="NL50" s="225"/>
      <c r="NM50" s="225"/>
      <c r="NN50" s="225"/>
      <c r="NO50" s="225"/>
      <c r="NP50" s="225"/>
      <c r="NQ50" s="225"/>
      <c r="NR50" s="225"/>
      <c r="NS50" s="225"/>
      <c r="NT50" s="225"/>
      <c r="NU50" s="225"/>
      <c r="NV50" s="225"/>
      <c r="NW50" s="225"/>
      <c r="NX50" s="225"/>
      <c r="NY50" s="225"/>
      <c r="NZ50" s="225"/>
      <c r="OA50" s="225"/>
      <c r="OB50" s="225"/>
      <c r="OC50" s="225"/>
      <c r="OD50" s="225"/>
      <c r="OE50" s="225"/>
      <c r="OF50" s="225"/>
      <c r="OG50" s="225"/>
      <c r="OH50" s="225"/>
      <c r="OI50" s="225"/>
      <c r="OJ50" s="225"/>
      <c r="OK50" s="225"/>
      <c r="OL50" s="225"/>
      <c r="OM50" s="225"/>
      <c r="ON50" s="225"/>
      <c r="OO50" s="225"/>
      <c r="OP50" s="225"/>
      <c r="OQ50" s="225"/>
      <c r="OR50" s="225"/>
      <c r="OS50" s="225"/>
      <c r="OT50" s="225"/>
      <c r="OU50" s="225"/>
      <c r="OV50" s="225"/>
      <c r="OW50" s="225"/>
      <c r="OX50" s="225"/>
      <c r="OY50" s="225"/>
      <c r="OZ50" s="225"/>
      <c r="PA50" s="225"/>
      <c r="PB50" s="225"/>
      <c r="PC50" s="225"/>
      <c r="PD50" s="225"/>
      <c r="PE50" s="225"/>
      <c r="PF50" s="225"/>
      <c r="PG50" s="225"/>
      <c r="PH50" s="225"/>
      <c r="PI50" s="225"/>
      <c r="PJ50" s="225"/>
      <c r="PK50" s="225"/>
      <c r="PL50" s="225"/>
      <c r="PM50" s="225"/>
      <c r="PN50" s="225"/>
      <c r="PO50" s="225"/>
      <c r="PP50" s="225"/>
      <c r="PQ50" s="225"/>
      <c r="PR50" s="225"/>
      <c r="PS50" s="225"/>
      <c r="PT50" s="225"/>
      <c r="PU50" s="225"/>
      <c r="PV50" s="225"/>
      <c r="PW50" s="225"/>
      <c r="PX50" s="225"/>
      <c r="PY50" s="225"/>
      <c r="PZ50" s="225"/>
      <c r="QA50" s="225"/>
      <c r="QB50" s="225"/>
      <c r="QC50" s="225"/>
      <c r="QD50" s="225"/>
      <c r="QE50" s="225"/>
      <c r="QF50" s="225"/>
      <c r="QG50" s="225"/>
      <c r="QH50" s="225"/>
      <c r="QI50" s="225"/>
      <c r="QJ50" s="225"/>
      <c r="QK50" s="225"/>
      <c r="QL50" s="225"/>
      <c r="QM50" s="225"/>
      <c r="QN50" s="225"/>
      <c r="QO50" s="225"/>
      <c r="QP50" s="225"/>
      <c r="QQ50" s="225"/>
      <c r="QR50" s="225"/>
      <c r="QS50" s="225"/>
      <c r="QT50" s="225"/>
    </row>
    <row r="51" spans="2:462" s="76" customFormat="1" ht="18" customHeight="1">
      <c r="B51" s="63" t="str">
        <f>IF(Mitarbeiter!B43="","",Mitarbeiter!B43)</f>
        <v/>
      </c>
      <c r="C51" s="63" t="str">
        <f>IF(Mitarbeiter!C43="","",Mitarbeiter!C43)</f>
        <v/>
      </c>
      <c r="D51" s="63" t="str">
        <f>IF(Mitarbeiter!E43="","",Mitarbeiter!E43)</f>
        <v/>
      </c>
      <c r="E51" s="65">
        <f>IF(Mitarbeiter!W43="","",Mitarbeiter!W43)</f>
        <v>0</v>
      </c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7"/>
      <c r="HB51" s="27"/>
      <c r="HC51" s="27"/>
      <c r="HD51" s="27"/>
      <c r="HE51" s="27"/>
      <c r="HF51" s="27"/>
      <c r="HG51" s="27"/>
      <c r="HH51" s="27"/>
      <c r="HI51" s="27"/>
      <c r="HJ51" s="27"/>
      <c r="HK51" s="27"/>
      <c r="HL51" s="27"/>
      <c r="HM51" s="27"/>
      <c r="HN51" s="27"/>
      <c r="HO51" s="27"/>
      <c r="HP51" s="27"/>
      <c r="HQ51" s="27"/>
      <c r="HR51" s="27"/>
      <c r="HS51" s="27"/>
      <c r="HT51" s="27"/>
      <c r="HU51" s="27"/>
      <c r="HV51" s="27"/>
      <c r="HW51" s="27"/>
      <c r="HX51" s="27"/>
      <c r="HY51" s="27"/>
      <c r="HZ51" s="27"/>
      <c r="IA51" s="27"/>
      <c r="IB51" s="27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  <c r="IP51" s="27"/>
      <c r="IQ51" s="27"/>
      <c r="IR51" s="27"/>
      <c r="IS51" s="27"/>
      <c r="IT51" s="27"/>
      <c r="IU51" s="27"/>
      <c r="IV51" s="27"/>
      <c r="IW51" s="27"/>
      <c r="IX51" s="27"/>
      <c r="IY51" s="27"/>
      <c r="IZ51" s="27"/>
      <c r="JA51" s="27"/>
      <c r="JB51" s="27"/>
      <c r="JC51" s="27"/>
      <c r="JD51" s="27"/>
      <c r="JE51" s="27"/>
      <c r="JF51" s="27"/>
      <c r="JG51" s="27"/>
      <c r="JH51" s="27"/>
      <c r="JI51" s="27"/>
      <c r="JJ51" s="27"/>
      <c r="JK51" s="27"/>
      <c r="JL51" s="27"/>
      <c r="JM51" s="27"/>
      <c r="JN51" s="27"/>
      <c r="JO51" s="27"/>
      <c r="JP51" s="27"/>
      <c r="JQ51" s="27"/>
      <c r="JR51" s="27"/>
      <c r="JS51" s="27"/>
      <c r="JT51" s="27"/>
      <c r="JU51" s="27"/>
      <c r="JV51" s="27"/>
      <c r="JW51" s="27"/>
      <c r="JX51" s="27"/>
      <c r="JY51" s="27"/>
      <c r="JZ51" s="27"/>
      <c r="KA51" s="27"/>
      <c r="KB51" s="27"/>
      <c r="KC51" s="27"/>
      <c r="KD51" s="27"/>
      <c r="KE51" s="27"/>
      <c r="KF51" s="27"/>
      <c r="KG51" s="27"/>
      <c r="KH51" s="27"/>
      <c r="KI51" s="27"/>
      <c r="KJ51" s="27"/>
      <c r="KK51" s="27"/>
      <c r="KL51" s="27"/>
      <c r="KM51" s="27"/>
      <c r="KN51" s="27"/>
      <c r="KO51" s="27"/>
      <c r="KP51" s="27"/>
      <c r="KQ51" s="27"/>
      <c r="KR51" s="27"/>
      <c r="KS51" s="27"/>
      <c r="KT51" s="27"/>
      <c r="KU51" s="27"/>
      <c r="KV51" s="27"/>
      <c r="KW51" s="27"/>
      <c r="KX51" s="27"/>
      <c r="KY51" s="27"/>
      <c r="KZ51" s="27"/>
      <c r="LA51" s="27"/>
      <c r="LB51" s="27"/>
      <c r="LC51" s="27"/>
      <c r="LD51" s="27"/>
      <c r="LE51" s="27"/>
      <c r="LF51" s="27"/>
      <c r="LG51" s="27"/>
      <c r="LH51" s="27"/>
      <c r="LI51" s="27"/>
      <c r="LJ51" s="27"/>
      <c r="LK51" s="27"/>
      <c r="LL51" s="27"/>
      <c r="LM51" s="27"/>
      <c r="LN51" s="27"/>
      <c r="LO51" s="27"/>
      <c r="LP51" s="27"/>
      <c r="LQ51" s="27"/>
      <c r="LR51" s="27"/>
      <c r="LS51" s="27"/>
      <c r="LT51" s="27"/>
      <c r="LU51" s="27"/>
      <c r="LV51" s="27"/>
      <c r="LW51" s="27"/>
      <c r="LX51" s="27"/>
      <c r="LY51" s="27"/>
      <c r="LZ51" s="27"/>
      <c r="MA51" s="27"/>
      <c r="MB51" s="27"/>
      <c r="MC51" s="27"/>
      <c r="MD51" s="27"/>
      <c r="ME51" s="27"/>
      <c r="MF51" s="27"/>
      <c r="MG51" s="27"/>
      <c r="MH51" s="27"/>
      <c r="MI51" s="27"/>
      <c r="MJ51" s="27"/>
      <c r="MK51" s="27"/>
      <c r="ML51" s="27"/>
      <c r="MM51" s="27"/>
      <c r="MN51" s="27"/>
      <c r="MO51" s="27"/>
      <c r="MP51" s="27"/>
      <c r="MQ51" s="27"/>
      <c r="MR51" s="27"/>
      <c r="MS51" s="27"/>
      <c r="MT51" s="27"/>
      <c r="MU51" s="27"/>
      <c r="MV51" s="27"/>
      <c r="MW51" s="27"/>
      <c r="MX51" s="27"/>
      <c r="MY51" s="27"/>
      <c r="MZ51" s="27"/>
      <c r="NA51" s="27"/>
      <c r="NB51" s="27"/>
      <c r="NC51" s="27"/>
      <c r="ND51" s="27"/>
      <c r="NE51" s="27"/>
      <c r="NF51" s="27"/>
      <c r="NG51" s="27"/>
      <c r="NH51" s="27"/>
      <c r="NI51" s="27"/>
      <c r="NJ51" s="27"/>
      <c r="NK51" s="27"/>
      <c r="NL51" s="27"/>
      <c r="NM51" s="27"/>
      <c r="NN51" s="27"/>
      <c r="NO51" s="27"/>
      <c r="NP51" s="27"/>
      <c r="NQ51" s="27"/>
      <c r="NR51" s="27"/>
      <c r="NS51" s="27"/>
      <c r="NT51" s="27"/>
      <c r="NU51" s="27"/>
      <c r="NV51" s="27"/>
      <c r="NW51" s="27"/>
      <c r="NX51" s="27"/>
      <c r="NY51" s="27"/>
      <c r="NZ51" s="27"/>
      <c r="OA51" s="27"/>
      <c r="OB51" s="27"/>
      <c r="OC51" s="27"/>
      <c r="OD51" s="27"/>
      <c r="OE51" s="27"/>
      <c r="OF51" s="27"/>
      <c r="OG51" s="27"/>
      <c r="OH51" s="27"/>
      <c r="OI51" s="27"/>
      <c r="OJ51" s="27"/>
      <c r="OK51" s="27"/>
      <c r="OL51" s="27"/>
      <c r="OM51" s="27"/>
      <c r="ON51" s="27"/>
      <c r="OO51" s="27"/>
      <c r="OP51" s="27"/>
      <c r="OQ51" s="27"/>
      <c r="OR51" s="27"/>
      <c r="OS51" s="27"/>
      <c r="OT51" s="27"/>
      <c r="OU51" s="27"/>
      <c r="OV51" s="27"/>
      <c r="OW51" s="27"/>
      <c r="OX51" s="27"/>
      <c r="OY51" s="27"/>
      <c r="OZ51" s="27"/>
      <c r="PA51" s="27"/>
      <c r="PB51" s="27"/>
      <c r="PC51" s="27"/>
      <c r="PD51" s="27"/>
      <c r="PE51" s="27"/>
      <c r="PF51" s="27"/>
      <c r="PG51" s="27"/>
      <c r="PH51" s="27"/>
      <c r="PI51" s="27"/>
      <c r="PJ51" s="27"/>
      <c r="PK51" s="27"/>
      <c r="PL51" s="27"/>
      <c r="PM51" s="27"/>
      <c r="PN51" s="27"/>
      <c r="PO51" s="27"/>
      <c r="PP51" s="27"/>
      <c r="PQ51" s="27"/>
      <c r="PR51" s="27"/>
      <c r="PS51" s="27"/>
      <c r="PT51" s="27"/>
      <c r="PU51" s="27"/>
      <c r="PV51" s="27"/>
      <c r="PW51" s="27"/>
      <c r="PX51" s="27"/>
      <c r="PY51" s="27"/>
      <c r="PZ51" s="27"/>
      <c r="QA51" s="27"/>
      <c r="QB51" s="27"/>
      <c r="QC51" s="27"/>
      <c r="QD51" s="27"/>
      <c r="QE51" s="27"/>
      <c r="QF51" s="27"/>
      <c r="QG51" s="27"/>
      <c r="QH51" s="27"/>
      <c r="QI51" s="27"/>
      <c r="QJ51" s="27"/>
      <c r="QK51" s="27"/>
      <c r="QL51" s="27"/>
      <c r="QM51" s="27"/>
      <c r="QN51" s="27"/>
      <c r="QO51" s="27"/>
      <c r="QP51" s="27"/>
      <c r="QQ51" s="27"/>
      <c r="QR51" s="27"/>
      <c r="QS51" s="27"/>
      <c r="QT51" s="27"/>
    </row>
    <row r="52" spans="2:462" s="76" customFormat="1" ht="18" customHeight="1">
      <c r="B52" s="223" t="str">
        <f>IF(Mitarbeiter!B44="","",Mitarbeiter!B44)</f>
        <v/>
      </c>
      <c r="C52" s="223" t="str">
        <f>IF(Mitarbeiter!C44="","",Mitarbeiter!C44)</f>
        <v/>
      </c>
      <c r="D52" s="223" t="str">
        <f>IF(Mitarbeiter!E44="","",Mitarbeiter!E44)</f>
        <v/>
      </c>
      <c r="E52" s="224">
        <f>IF(Mitarbeiter!W44="","",Mitarbeiter!W44)</f>
        <v>0</v>
      </c>
      <c r="F52" s="225"/>
      <c r="G52" s="225"/>
      <c r="H52" s="225"/>
      <c r="I52" s="225"/>
      <c r="J52" s="225"/>
      <c r="K52" s="225"/>
      <c r="L52" s="225"/>
      <c r="M52" s="225"/>
      <c r="N52" s="225"/>
      <c r="O52" s="225"/>
      <c r="P52" s="225"/>
      <c r="Q52" s="225"/>
      <c r="R52" s="225"/>
      <c r="S52" s="225"/>
      <c r="T52" s="225"/>
      <c r="U52" s="225"/>
      <c r="V52" s="225"/>
      <c r="W52" s="225"/>
      <c r="X52" s="225"/>
      <c r="Y52" s="225"/>
      <c r="Z52" s="225"/>
      <c r="AA52" s="225"/>
      <c r="AB52" s="225"/>
      <c r="AC52" s="225"/>
      <c r="AD52" s="225"/>
      <c r="AE52" s="225"/>
      <c r="AF52" s="225"/>
      <c r="AG52" s="225"/>
      <c r="AH52" s="225"/>
      <c r="AI52" s="225"/>
      <c r="AJ52" s="225"/>
      <c r="AK52" s="225"/>
      <c r="AL52" s="225"/>
      <c r="AM52" s="225"/>
      <c r="AN52" s="225"/>
      <c r="AO52" s="225"/>
      <c r="AP52" s="225"/>
      <c r="AQ52" s="225"/>
      <c r="AR52" s="225"/>
      <c r="AS52" s="225"/>
      <c r="AT52" s="225"/>
      <c r="AU52" s="225"/>
      <c r="AV52" s="225"/>
      <c r="AW52" s="225"/>
      <c r="AX52" s="225"/>
      <c r="AY52" s="225"/>
      <c r="AZ52" s="225"/>
      <c r="BA52" s="225"/>
      <c r="BB52" s="225"/>
      <c r="BC52" s="225"/>
      <c r="BD52" s="225"/>
      <c r="BE52" s="225"/>
      <c r="BF52" s="225"/>
      <c r="BG52" s="225"/>
      <c r="BH52" s="225"/>
      <c r="BI52" s="225"/>
      <c r="BJ52" s="225"/>
      <c r="BK52" s="225"/>
      <c r="BL52" s="225"/>
      <c r="BM52" s="225"/>
      <c r="BN52" s="225"/>
      <c r="BO52" s="225"/>
      <c r="BP52" s="225"/>
      <c r="BQ52" s="225"/>
      <c r="BR52" s="225"/>
      <c r="BS52" s="225"/>
      <c r="BT52" s="225"/>
      <c r="BU52" s="225"/>
      <c r="BV52" s="225"/>
      <c r="BW52" s="225"/>
      <c r="BX52" s="225"/>
      <c r="BY52" s="225"/>
      <c r="BZ52" s="225"/>
      <c r="CA52" s="225"/>
      <c r="CB52" s="225"/>
      <c r="CC52" s="225"/>
      <c r="CD52" s="225"/>
      <c r="CE52" s="225"/>
      <c r="CF52" s="225"/>
      <c r="CG52" s="225"/>
      <c r="CH52" s="225"/>
      <c r="CI52" s="225"/>
      <c r="CJ52" s="225"/>
      <c r="CK52" s="225"/>
      <c r="CL52" s="225"/>
      <c r="CM52" s="225"/>
      <c r="CN52" s="225"/>
      <c r="CO52" s="225"/>
      <c r="CP52" s="225"/>
      <c r="CQ52" s="225"/>
      <c r="CR52" s="225"/>
      <c r="CS52" s="225"/>
      <c r="CT52" s="225"/>
      <c r="CU52" s="225"/>
      <c r="CV52" s="225"/>
      <c r="CW52" s="225"/>
      <c r="CX52" s="225"/>
      <c r="CY52" s="225"/>
      <c r="CZ52" s="225"/>
      <c r="DA52" s="225"/>
      <c r="DB52" s="225"/>
      <c r="DC52" s="225"/>
      <c r="DD52" s="225"/>
      <c r="DE52" s="225"/>
      <c r="DF52" s="225"/>
      <c r="DG52" s="225"/>
      <c r="DH52" s="225"/>
      <c r="DI52" s="225"/>
      <c r="DJ52" s="225"/>
      <c r="DK52" s="225"/>
      <c r="DL52" s="225"/>
      <c r="DM52" s="225"/>
      <c r="DN52" s="225"/>
      <c r="DO52" s="225"/>
      <c r="DP52" s="225"/>
      <c r="DQ52" s="225"/>
      <c r="DR52" s="225"/>
      <c r="DS52" s="225"/>
      <c r="DT52" s="225"/>
      <c r="DU52" s="225"/>
      <c r="DV52" s="225"/>
      <c r="DW52" s="225"/>
      <c r="DX52" s="225"/>
      <c r="DY52" s="225"/>
      <c r="DZ52" s="225"/>
      <c r="EA52" s="225"/>
      <c r="EB52" s="225"/>
      <c r="EC52" s="225"/>
      <c r="ED52" s="225"/>
      <c r="EE52" s="225"/>
      <c r="EF52" s="225"/>
      <c r="EG52" s="225"/>
      <c r="EH52" s="225"/>
      <c r="EI52" s="225"/>
      <c r="EJ52" s="225"/>
      <c r="EK52" s="225"/>
      <c r="EL52" s="225"/>
      <c r="EM52" s="225"/>
      <c r="EN52" s="225"/>
      <c r="EO52" s="225"/>
      <c r="EP52" s="225"/>
      <c r="EQ52" s="225"/>
      <c r="ER52" s="225"/>
      <c r="ES52" s="225"/>
      <c r="ET52" s="225"/>
      <c r="EU52" s="225"/>
      <c r="EV52" s="225"/>
      <c r="EW52" s="225"/>
      <c r="EX52" s="225"/>
      <c r="EY52" s="225"/>
      <c r="EZ52" s="225"/>
      <c r="FA52" s="225"/>
      <c r="FB52" s="225"/>
      <c r="FC52" s="225"/>
      <c r="FD52" s="225"/>
      <c r="FE52" s="225"/>
      <c r="FF52" s="225"/>
      <c r="FG52" s="225"/>
      <c r="FH52" s="225"/>
      <c r="FI52" s="225"/>
      <c r="FJ52" s="225"/>
      <c r="FK52" s="225"/>
      <c r="FL52" s="225"/>
      <c r="FM52" s="225"/>
      <c r="FN52" s="225"/>
      <c r="FO52" s="225"/>
      <c r="FP52" s="225"/>
      <c r="FQ52" s="225"/>
      <c r="FR52" s="225"/>
      <c r="FS52" s="225"/>
      <c r="FT52" s="225"/>
      <c r="FU52" s="225"/>
      <c r="FV52" s="225"/>
      <c r="FW52" s="225"/>
      <c r="FX52" s="225"/>
      <c r="FY52" s="225"/>
      <c r="FZ52" s="225"/>
      <c r="GA52" s="225"/>
      <c r="GB52" s="225"/>
      <c r="GC52" s="225"/>
      <c r="GD52" s="225"/>
      <c r="GE52" s="225"/>
      <c r="GF52" s="225"/>
      <c r="GG52" s="225"/>
      <c r="GH52" s="225"/>
      <c r="GI52" s="225"/>
      <c r="GJ52" s="225"/>
      <c r="GK52" s="225"/>
      <c r="GL52" s="225"/>
      <c r="GM52" s="225"/>
      <c r="GN52" s="225"/>
      <c r="GO52" s="225"/>
      <c r="GP52" s="225"/>
      <c r="GQ52" s="225"/>
      <c r="GR52" s="225"/>
      <c r="GS52" s="225"/>
      <c r="GT52" s="225"/>
      <c r="GU52" s="225"/>
      <c r="GV52" s="225"/>
      <c r="GW52" s="225"/>
      <c r="GX52" s="225"/>
      <c r="GY52" s="225"/>
      <c r="GZ52" s="225"/>
      <c r="HA52" s="225"/>
      <c r="HB52" s="225"/>
      <c r="HC52" s="225"/>
      <c r="HD52" s="225"/>
      <c r="HE52" s="225"/>
      <c r="HF52" s="225"/>
      <c r="HG52" s="225"/>
      <c r="HH52" s="225"/>
      <c r="HI52" s="225"/>
      <c r="HJ52" s="225"/>
      <c r="HK52" s="225"/>
      <c r="HL52" s="225"/>
      <c r="HM52" s="225"/>
      <c r="HN52" s="225"/>
      <c r="HO52" s="225"/>
      <c r="HP52" s="225"/>
      <c r="HQ52" s="225"/>
      <c r="HR52" s="225"/>
      <c r="HS52" s="225"/>
      <c r="HT52" s="225"/>
      <c r="HU52" s="225"/>
      <c r="HV52" s="225"/>
      <c r="HW52" s="225"/>
      <c r="HX52" s="225"/>
      <c r="HY52" s="225"/>
      <c r="HZ52" s="225"/>
      <c r="IA52" s="225"/>
      <c r="IB52" s="225"/>
      <c r="IC52" s="225"/>
      <c r="ID52" s="225"/>
      <c r="IE52" s="225"/>
      <c r="IF52" s="225"/>
      <c r="IG52" s="225"/>
      <c r="IH52" s="225"/>
      <c r="II52" s="225"/>
      <c r="IJ52" s="225"/>
      <c r="IK52" s="225"/>
      <c r="IL52" s="225"/>
      <c r="IM52" s="225"/>
      <c r="IN52" s="225"/>
      <c r="IO52" s="225"/>
      <c r="IP52" s="225"/>
      <c r="IQ52" s="225"/>
      <c r="IR52" s="225"/>
      <c r="IS52" s="225"/>
      <c r="IT52" s="225"/>
      <c r="IU52" s="225"/>
      <c r="IV52" s="225"/>
      <c r="IW52" s="225"/>
      <c r="IX52" s="225"/>
      <c r="IY52" s="225"/>
      <c r="IZ52" s="225"/>
      <c r="JA52" s="225"/>
      <c r="JB52" s="225"/>
      <c r="JC52" s="225"/>
      <c r="JD52" s="225"/>
      <c r="JE52" s="225"/>
      <c r="JF52" s="225"/>
      <c r="JG52" s="225"/>
      <c r="JH52" s="225"/>
      <c r="JI52" s="225"/>
      <c r="JJ52" s="225"/>
      <c r="JK52" s="225"/>
      <c r="JL52" s="225"/>
      <c r="JM52" s="225"/>
      <c r="JN52" s="225"/>
      <c r="JO52" s="225"/>
      <c r="JP52" s="225"/>
      <c r="JQ52" s="225"/>
      <c r="JR52" s="225"/>
      <c r="JS52" s="225"/>
      <c r="JT52" s="225"/>
      <c r="JU52" s="225"/>
      <c r="JV52" s="225"/>
      <c r="JW52" s="225"/>
      <c r="JX52" s="225"/>
      <c r="JY52" s="225"/>
      <c r="JZ52" s="225"/>
      <c r="KA52" s="225"/>
      <c r="KB52" s="225"/>
      <c r="KC52" s="225"/>
      <c r="KD52" s="225"/>
      <c r="KE52" s="225"/>
      <c r="KF52" s="225"/>
      <c r="KG52" s="225"/>
      <c r="KH52" s="225"/>
      <c r="KI52" s="225"/>
      <c r="KJ52" s="225"/>
      <c r="KK52" s="225"/>
      <c r="KL52" s="225"/>
      <c r="KM52" s="225"/>
      <c r="KN52" s="225"/>
      <c r="KO52" s="225"/>
      <c r="KP52" s="225"/>
      <c r="KQ52" s="225"/>
      <c r="KR52" s="225"/>
      <c r="KS52" s="225"/>
      <c r="KT52" s="225"/>
      <c r="KU52" s="225"/>
      <c r="KV52" s="225"/>
      <c r="KW52" s="225"/>
      <c r="KX52" s="225"/>
      <c r="KY52" s="225"/>
      <c r="KZ52" s="225"/>
      <c r="LA52" s="225"/>
      <c r="LB52" s="225"/>
      <c r="LC52" s="225"/>
      <c r="LD52" s="225"/>
      <c r="LE52" s="225"/>
      <c r="LF52" s="225"/>
      <c r="LG52" s="225"/>
      <c r="LH52" s="225"/>
      <c r="LI52" s="225"/>
      <c r="LJ52" s="225"/>
      <c r="LK52" s="225"/>
      <c r="LL52" s="225"/>
      <c r="LM52" s="225"/>
      <c r="LN52" s="225"/>
      <c r="LO52" s="225"/>
      <c r="LP52" s="225"/>
      <c r="LQ52" s="225"/>
      <c r="LR52" s="225"/>
      <c r="LS52" s="225"/>
      <c r="LT52" s="225"/>
      <c r="LU52" s="225"/>
      <c r="LV52" s="225"/>
      <c r="LW52" s="225"/>
      <c r="LX52" s="225"/>
      <c r="LY52" s="225"/>
      <c r="LZ52" s="225"/>
      <c r="MA52" s="225"/>
      <c r="MB52" s="225"/>
      <c r="MC52" s="225"/>
      <c r="MD52" s="225"/>
      <c r="ME52" s="225"/>
      <c r="MF52" s="225"/>
      <c r="MG52" s="225"/>
      <c r="MH52" s="225"/>
      <c r="MI52" s="225"/>
      <c r="MJ52" s="225"/>
      <c r="MK52" s="225"/>
      <c r="ML52" s="225"/>
      <c r="MM52" s="225"/>
      <c r="MN52" s="225"/>
      <c r="MO52" s="225"/>
      <c r="MP52" s="225"/>
      <c r="MQ52" s="225"/>
      <c r="MR52" s="225"/>
      <c r="MS52" s="225"/>
      <c r="MT52" s="225"/>
      <c r="MU52" s="225"/>
      <c r="MV52" s="225"/>
      <c r="MW52" s="225"/>
      <c r="MX52" s="225"/>
      <c r="MY52" s="225"/>
      <c r="MZ52" s="225"/>
      <c r="NA52" s="225"/>
      <c r="NB52" s="225"/>
      <c r="NC52" s="225"/>
      <c r="ND52" s="225"/>
      <c r="NE52" s="225"/>
      <c r="NF52" s="225"/>
      <c r="NG52" s="225"/>
      <c r="NH52" s="225"/>
      <c r="NI52" s="225"/>
      <c r="NJ52" s="225"/>
      <c r="NK52" s="225"/>
      <c r="NL52" s="225"/>
      <c r="NM52" s="225"/>
      <c r="NN52" s="225"/>
      <c r="NO52" s="225"/>
      <c r="NP52" s="225"/>
      <c r="NQ52" s="225"/>
      <c r="NR52" s="225"/>
      <c r="NS52" s="225"/>
      <c r="NT52" s="225"/>
      <c r="NU52" s="225"/>
      <c r="NV52" s="225"/>
      <c r="NW52" s="225"/>
      <c r="NX52" s="225"/>
      <c r="NY52" s="225"/>
      <c r="NZ52" s="225"/>
      <c r="OA52" s="225"/>
      <c r="OB52" s="225"/>
      <c r="OC52" s="225"/>
      <c r="OD52" s="225"/>
      <c r="OE52" s="225"/>
      <c r="OF52" s="225"/>
      <c r="OG52" s="225"/>
      <c r="OH52" s="225"/>
      <c r="OI52" s="225"/>
      <c r="OJ52" s="225"/>
      <c r="OK52" s="225"/>
      <c r="OL52" s="225"/>
      <c r="OM52" s="225"/>
      <c r="ON52" s="225"/>
      <c r="OO52" s="225"/>
      <c r="OP52" s="225"/>
      <c r="OQ52" s="225"/>
      <c r="OR52" s="225"/>
      <c r="OS52" s="225"/>
      <c r="OT52" s="225"/>
      <c r="OU52" s="225"/>
      <c r="OV52" s="225"/>
      <c r="OW52" s="225"/>
      <c r="OX52" s="225"/>
      <c r="OY52" s="225"/>
      <c r="OZ52" s="225"/>
      <c r="PA52" s="225"/>
      <c r="PB52" s="225"/>
      <c r="PC52" s="225"/>
      <c r="PD52" s="225"/>
      <c r="PE52" s="225"/>
      <c r="PF52" s="225"/>
      <c r="PG52" s="225"/>
      <c r="PH52" s="225"/>
      <c r="PI52" s="225"/>
      <c r="PJ52" s="225"/>
      <c r="PK52" s="225"/>
      <c r="PL52" s="225"/>
      <c r="PM52" s="225"/>
      <c r="PN52" s="225"/>
      <c r="PO52" s="225"/>
      <c r="PP52" s="225"/>
      <c r="PQ52" s="225"/>
      <c r="PR52" s="225"/>
      <c r="PS52" s="225"/>
      <c r="PT52" s="225"/>
      <c r="PU52" s="225"/>
      <c r="PV52" s="225"/>
      <c r="PW52" s="225"/>
      <c r="PX52" s="225"/>
      <c r="PY52" s="225"/>
      <c r="PZ52" s="225"/>
      <c r="QA52" s="225"/>
      <c r="QB52" s="225"/>
      <c r="QC52" s="225"/>
      <c r="QD52" s="225"/>
      <c r="QE52" s="225"/>
      <c r="QF52" s="225"/>
      <c r="QG52" s="225"/>
      <c r="QH52" s="225"/>
      <c r="QI52" s="225"/>
      <c r="QJ52" s="225"/>
      <c r="QK52" s="225"/>
      <c r="QL52" s="225"/>
      <c r="QM52" s="225"/>
      <c r="QN52" s="225"/>
      <c r="QO52" s="225"/>
      <c r="QP52" s="225"/>
      <c r="QQ52" s="225"/>
      <c r="QR52" s="225"/>
      <c r="QS52" s="225"/>
      <c r="QT52" s="225"/>
    </row>
    <row r="53" spans="2:462" s="76" customFormat="1" ht="18" customHeight="1">
      <c r="B53" s="63" t="str">
        <f>IF(Mitarbeiter!B45="","",Mitarbeiter!B45)</f>
        <v/>
      </c>
      <c r="C53" s="63" t="str">
        <f>IF(Mitarbeiter!C45="","",Mitarbeiter!C45)</f>
        <v/>
      </c>
      <c r="D53" s="63" t="str">
        <f>IF(Mitarbeiter!E45="","",Mitarbeiter!E45)</f>
        <v/>
      </c>
      <c r="E53" s="65">
        <f>IF(Mitarbeiter!W45="","",Mitarbeiter!W45)</f>
        <v>0</v>
      </c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7"/>
      <c r="HB53" s="27"/>
      <c r="HC53" s="27"/>
      <c r="HD53" s="27"/>
      <c r="HE53" s="27"/>
      <c r="HF53" s="27"/>
      <c r="HG53" s="27"/>
      <c r="HH53" s="27"/>
      <c r="HI53" s="27"/>
      <c r="HJ53" s="27"/>
      <c r="HK53" s="27"/>
      <c r="HL53" s="27"/>
      <c r="HM53" s="27"/>
      <c r="HN53" s="27"/>
      <c r="HO53" s="27"/>
      <c r="HP53" s="27"/>
      <c r="HQ53" s="27"/>
      <c r="HR53" s="27"/>
      <c r="HS53" s="27"/>
      <c r="HT53" s="27"/>
      <c r="HU53" s="27"/>
      <c r="HV53" s="27"/>
      <c r="HW53" s="27"/>
      <c r="HX53" s="27"/>
      <c r="HY53" s="27"/>
      <c r="HZ53" s="27"/>
      <c r="IA53" s="27"/>
      <c r="IB53" s="27"/>
      <c r="IC53" s="27"/>
      <c r="ID53" s="27"/>
      <c r="IE53" s="27"/>
      <c r="IF53" s="27"/>
      <c r="IG53" s="27"/>
      <c r="IH53" s="27"/>
      <c r="II53" s="27"/>
      <c r="IJ53" s="27"/>
      <c r="IK53" s="27"/>
      <c r="IL53" s="27"/>
      <c r="IM53" s="27"/>
      <c r="IN53" s="27"/>
      <c r="IO53" s="27"/>
      <c r="IP53" s="27"/>
      <c r="IQ53" s="27"/>
      <c r="IR53" s="27"/>
      <c r="IS53" s="27"/>
      <c r="IT53" s="27"/>
      <c r="IU53" s="27"/>
      <c r="IV53" s="27"/>
      <c r="IW53" s="27"/>
      <c r="IX53" s="27"/>
      <c r="IY53" s="27"/>
      <c r="IZ53" s="27"/>
      <c r="JA53" s="27"/>
      <c r="JB53" s="27"/>
      <c r="JC53" s="27"/>
      <c r="JD53" s="27"/>
      <c r="JE53" s="27"/>
      <c r="JF53" s="27"/>
      <c r="JG53" s="27"/>
      <c r="JH53" s="27"/>
      <c r="JI53" s="27"/>
      <c r="JJ53" s="27"/>
      <c r="JK53" s="27"/>
      <c r="JL53" s="27"/>
      <c r="JM53" s="27"/>
      <c r="JN53" s="27"/>
      <c r="JO53" s="27"/>
      <c r="JP53" s="27"/>
      <c r="JQ53" s="27"/>
      <c r="JR53" s="27"/>
      <c r="JS53" s="27"/>
      <c r="JT53" s="27"/>
      <c r="JU53" s="27"/>
      <c r="JV53" s="27"/>
      <c r="JW53" s="27"/>
      <c r="JX53" s="27"/>
      <c r="JY53" s="27"/>
      <c r="JZ53" s="27"/>
      <c r="KA53" s="27"/>
      <c r="KB53" s="27"/>
      <c r="KC53" s="27"/>
      <c r="KD53" s="27"/>
      <c r="KE53" s="27"/>
      <c r="KF53" s="27"/>
      <c r="KG53" s="27"/>
      <c r="KH53" s="27"/>
      <c r="KI53" s="27"/>
      <c r="KJ53" s="27"/>
      <c r="KK53" s="27"/>
      <c r="KL53" s="27"/>
      <c r="KM53" s="27"/>
      <c r="KN53" s="27"/>
      <c r="KO53" s="27"/>
      <c r="KP53" s="27"/>
      <c r="KQ53" s="27"/>
      <c r="KR53" s="27"/>
      <c r="KS53" s="27"/>
      <c r="KT53" s="27"/>
      <c r="KU53" s="27"/>
      <c r="KV53" s="27"/>
      <c r="KW53" s="27"/>
      <c r="KX53" s="27"/>
      <c r="KY53" s="27"/>
      <c r="KZ53" s="27"/>
      <c r="LA53" s="27"/>
      <c r="LB53" s="27"/>
      <c r="LC53" s="27"/>
      <c r="LD53" s="27"/>
      <c r="LE53" s="27"/>
      <c r="LF53" s="27"/>
      <c r="LG53" s="27"/>
      <c r="LH53" s="27"/>
      <c r="LI53" s="27"/>
      <c r="LJ53" s="27"/>
      <c r="LK53" s="27"/>
      <c r="LL53" s="27"/>
      <c r="LM53" s="27"/>
      <c r="LN53" s="27"/>
      <c r="LO53" s="27"/>
      <c r="LP53" s="27"/>
      <c r="LQ53" s="27"/>
      <c r="LR53" s="27"/>
      <c r="LS53" s="27"/>
      <c r="LT53" s="27"/>
      <c r="LU53" s="27"/>
      <c r="LV53" s="27"/>
      <c r="LW53" s="27"/>
      <c r="LX53" s="27"/>
      <c r="LY53" s="27"/>
      <c r="LZ53" s="27"/>
      <c r="MA53" s="27"/>
      <c r="MB53" s="27"/>
      <c r="MC53" s="27"/>
      <c r="MD53" s="27"/>
      <c r="ME53" s="27"/>
      <c r="MF53" s="27"/>
      <c r="MG53" s="27"/>
      <c r="MH53" s="27"/>
      <c r="MI53" s="27"/>
      <c r="MJ53" s="27"/>
      <c r="MK53" s="27"/>
      <c r="ML53" s="27"/>
      <c r="MM53" s="27"/>
      <c r="MN53" s="27"/>
      <c r="MO53" s="27"/>
      <c r="MP53" s="27"/>
      <c r="MQ53" s="27"/>
      <c r="MR53" s="27"/>
      <c r="MS53" s="27"/>
      <c r="MT53" s="27"/>
      <c r="MU53" s="27"/>
      <c r="MV53" s="27"/>
      <c r="MW53" s="27"/>
      <c r="MX53" s="27"/>
      <c r="MY53" s="27"/>
      <c r="MZ53" s="27"/>
      <c r="NA53" s="27"/>
      <c r="NB53" s="27"/>
      <c r="NC53" s="27"/>
      <c r="ND53" s="27"/>
      <c r="NE53" s="27"/>
      <c r="NF53" s="27"/>
      <c r="NG53" s="27"/>
      <c r="NH53" s="27"/>
      <c r="NI53" s="27"/>
      <c r="NJ53" s="27"/>
      <c r="NK53" s="27"/>
      <c r="NL53" s="27"/>
      <c r="NM53" s="27"/>
      <c r="NN53" s="27"/>
      <c r="NO53" s="27"/>
      <c r="NP53" s="27"/>
      <c r="NQ53" s="27"/>
      <c r="NR53" s="27"/>
      <c r="NS53" s="27"/>
      <c r="NT53" s="27"/>
      <c r="NU53" s="27"/>
      <c r="NV53" s="27"/>
      <c r="NW53" s="27"/>
      <c r="NX53" s="27"/>
      <c r="NY53" s="27"/>
      <c r="NZ53" s="27"/>
      <c r="OA53" s="27"/>
      <c r="OB53" s="27"/>
      <c r="OC53" s="27"/>
      <c r="OD53" s="27"/>
      <c r="OE53" s="27"/>
      <c r="OF53" s="27"/>
      <c r="OG53" s="27"/>
      <c r="OH53" s="27"/>
      <c r="OI53" s="27"/>
      <c r="OJ53" s="27"/>
      <c r="OK53" s="27"/>
      <c r="OL53" s="27"/>
      <c r="OM53" s="27"/>
      <c r="ON53" s="27"/>
      <c r="OO53" s="27"/>
      <c r="OP53" s="27"/>
      <c r="OQ53" s="27"/>
      <c r="OR53" s="27"/>
      <c r="OS53" s="27"/>
      <c r="OT53" s="27"/>
      <c r="OU53" s="27"/>
      <c r="OV53" s="27"/>
      <c r="OW53" s="27"/>
      <c r="OX53" s="27"/>
      <c r="OY53" s="27"/>
      <c r="OZ53" s="27"/>
      <c r="PA53" s="27"/>
      <c r="PB53" s="27"/>
      <c r="PC53" s="27"/>
      <c r="PD53" s="27"/>
      <c r="PE53" s="27"/>
      <c r="PF53" s="27"/>
      <c r="PG53" s="27"/>
      <c r="PH53" s="27"/>
      <c r="PI53" s="27"/>
      <c r="PJ53" s="27"/>
      <c r="PK53" s="27"/>
      <c r="PL53" s="27"/>
      <c r="PM53" s="27"/>
      <c r="PN53" s="27"/>
      <c r="PO53" s="27"/>
      <c r="PP53" s="27"/>
      <c r="PQ53" s="27"/>
      <c r="PR53" s="27"/>
      <c r="PS53" s="27"/>
      <c r="PT53" s="27"/>
      <c r="PU53" s="27"/>
      <c r="PV53" s="27"/>
      <c r="PW53" s="27"/>
      <c r="PX53" s="27"/>
      <c r="PY53" s="27"/>
      <c r="PZ53" s="27"/>
      <c r="QA53" s="27"/>
      <c r="QB53" s="27"/>
      <c r="QC53" s="27"/>
      <c r="QD53" s="27"/>
      <c r="QE53" s="27"/>
      <c r="QF53" s="27"/>
      <c r="QG53" s="27"/>
      <c r="QH53" s="27"/>
      <c r="QI53" s="27"/>
      <c r="QJ53" s="27"/>
      <c r="QK53" s="27"/>
      <c r="QL53" s="27"/>
      <c r="QM53" s="27"/>
      <c r="QN53" s="27"/>
      <c r="QO53" s="27"/>
      <c r="QP53" s="27"/>
      <c r="QQ53" s="27"/>
      <c r="QR53" s="27"/>
      <c r="QS53" s="27"/>
      <c r="QT53" s="27"/>
    </row>
    <row r="54" spans="2:462" s="76" customFormat="1" ht="18" customHeight="1">
      <c r="B54" s="223" t="str">
        <f>IF(Mitarbeiter!B46="","",Mitarbeiter!B46)</f>
        <v/>
      </c>
      <c r="C54" s="223" t="str">
        <f>IF(Mitarbeiter!C46="","",Mitarbeiter!C46)</f>
        <v/>
      </c>
      <c r="D54" s="223" t="str">
        <f>IF(Mitarbeiter!E46="","",Mitarbeiter!E46)</f>
        <v/>
      </c>
      <c r="E54" s="224">
        <f>IF(Mitarbeiter!W46="","",Mitarbeiter!W46)</f>
        <v>0</v>
      </c>
      <c r="F54" s="225"/>
      <c r="G54" s="225"/>
      <c r="H54" s="225"/>
      <c r="I54" s="225"/>
      <c r="J54" s="225"/>
      <c r="K54" s="225"/>
      <c r="L54" s="225"/>
      <c r="M54" s="225"/>
      <c r="N54" s="225"/>
      <c r="O54" s="225"/>
      <c r="P54" s="225"/>
      <c r="Q54" s="225"/>
      <c r="R54" s="225"/>
      <c r="S54" s="225"/>
      <c r="T54" s="225"/>
      <c r="U54" s="225"/>
      <c r="V54" s="225"/>
      <c r="W54" s="225"/>
      <c r="X54" s="225"/>
      <c r="Y54" s="225"/>
      <c r="Z54" s="225"/>
      <c r="AA54" s="225"/>
      <c r="AB54" s="225"/>
      <c r="AC54" s="225"/>
      <c r="AD54" s="225"/>
      <c r="AE54" s="225"/>
      <c r="AF54" s="225"/>
      <c r="AG54" s="225"/>
      <c r="AH54" s="225"/>
      <c r="AI54" s="225"/>
      <c r="AJ54" s="225"/>
      <c r="AK54" s="225"/>
      <c r="AL54" s="225"/>
      <c r="AM54" s="225"/>
      <c r="AN54" s="225"/>
      <c r="AO54" s="225"/>
      <c r="AP54" s="225"/>
      <c r="AQ54" s="225"/>
      <c r="AR54" s="225"/>
      <c r="AS54" s="225"/>
      <c r="AT54" s="225"/>
      <c r="AU54" s="225"/>
      <c r="AV54" s="225"/>
      <c r="AW54" s="225"/>
      <c r="AX54" s="225"/>
      <c r="AY54" s="225"/>
      <c r="AZ54" s="225"/>
      <c r="BA54" s="225"/>
      <c r="BB54" s="225"/>
      <c r="BC54" s="225"/>
      <c r="BD54" s="225"/>
      <c r="BE54" s="225"/>
      <c r="BF54" s="225"/>
      <c r="BG54" s="225"/>
      <c r="BH54" s="225"/>
      <c r="BI54" s="225"/>
      <c r="BJ54" s="225"/>
      <c r="BK54" s="225"/>
      <c r="BL54" s="225"/>
      <c r="BM54" s="225"/>
      <c r="BN54" s="225"/>
      <c r="BO54" s="225"/>
      <c r="BP54" s="225"/>
      <c r="BQ54" s="225"/>
      <c r="BR54" s="225"/>
      <c r="BS54" s="225"/>
      <c r="BT54" s="225"/>
      <c r="BU54" s="225"/>
      <c r="BV54" s="225"/>
      <c r="BW54" s="225"/>
      <c r="BX54" s="225"/>
      <c r="BY54" s="225"/>
      <c r="BZ54" s="225"/>
      <c r="CA54" s="225"/>
      <c r="CB54" s="225"/>
      <c r="CC54" s="225"/>
      <c r="CD54" s="225"/>
      <c r="CE54" s="225"/>
      <c r="CF54" s="225"/>
      <c r="CG54" s="225"/>
      <c r="CH54" s="225"/>
      <c r="CI54" s="225"/>
      <c r="CJ54" s="225"/>
      <c r="CK54" s="225"/>
      <c r="CL54" s="225"/>
      <c r="CM54" s="225"/>
      <c r="CN54" s="225"/>
      <c r="CO54" s="225"/>
      <c r="CP54" s="225"/>
      <c r="CQ54" s="225"/>
      <c r="CR54" s="225"/>
      <c r="CS54" s="225"/>
      <c r="CT54" s="225"/>
      <c r="CU54" s="225"/>
      <c r="CV54" s="225"/>
      <c r="CW54" s="225"/>
      <c r="CX54" s="225"/>
      <c r="CY54" s="225"/>
      <c r="CZ54" s="225"/>
      <c r="DA54" s="225"/>
      <c r="DB54" s="225"/>
      <c r="DC54" s="225"/>
      <c r="DD54" s="225"/>
      <c r="DE54" s="225"/>
      <c r="DF54" s="225"/>
      <c r="DG54" s="225"/>
      <c r="DH54" s="225"/>
      <c r="DI54" s="225"/>
      <c r="DJ54" s="225"/>
      <c r="DK54" s="225"/>
      <c r="DL54" s="225"/>
      <c r="DM54" s="225"/>
      <c r="DN54" s="225"/>
      <c r="DO54" s="225"/>
      <c r="DP54" s="225"/>
      <c r="DQ54" s="225"/>
      <c r="DR54" s="225"/>
      <c r="DS54" s="225"/>
      <c r="DT54" s="225"/>
      <c r="DU54" s="225"/>
      <c r="DV54" s="225"/>
      <c r="DW54" s="225"/>
      <c r="DX54" s="225"/>
      <c r="DY54" s="225"/>
      <c r="DZ54" s="225"/>
      <c r="EA54" s="225"/>
      <c r="EB54" s="225"/>
      <c r="EC54" s="225"/>
      <c r="ED54" s="225"/>
      <c r="EE54" s="225"/>
      <c r="EF54" s="225"/>
      <c r="EG54" s="225"/>
      <c r="EH54" s="225"/>
      <c r="EI54" s="225"/>
      <c r="EJ54" s="225"/>
      <c r="EK54" s="225"/>
      <c r="EL54" s="225"/>
      <c r="EM54" s="225"/>
      <c r="EN54" s="225"/>
      <c r="EO54" s="225"/>
      <c r="EP54" s="225"/>
      <c r="EQ54" s="225"/>
      <c r="ER54" s="225"/>
      <c r="ES54" s="225"/>
      <c r="ET54" s="225"/>
      <c r="EU54" s="225"/>
      <c r="EV54" s="225"/>
      <c r="EW54" s="225"/>
      <c r="EX54" s="225"/>
      <c r="EY54" s="225"/>
      <c r="EZ54" s="225"/>
      <c r="FA54" s="225"/>
      <c r="FB54" s="225"/>
      <c r="FC54" s="225"/>
      <c r="FD54" s="225"/>
      <c r="FE54" s="225"/>
      <c r="FF54" s="225"/>
      <c r="FG54" s="225"/>
      <c r="FH54" s="225"/>
      <c r="FI54" s="225"/>
      <c r="FJ54" s="225"/>
      <c r="FK54" s="225"/>
      <c r="FL54" s="225"/>
      <c r="FM54" s="225"/>
      <c r="FN54" s="225"/>
      <c r="FO54" s="225"/>
      <c r="FP54" s="225"/>
      <c r="FQ54" s="225"/>
      <c r="FR54" s="225"/>
      <c r="FS54" s="225"/>
      <c r="FT54" s="225"/>
      <c r="FU54" s="225"/>
      <c r="FV54" s="225"/>
      <c r="FW54" s="225"/>
      <c r="FX54" s="225"/>
      <c r="FY54" s="225"/>
      <c r="FZ54" s="225"/>
      <c r="GA54" s="225"/>
      <c r="GB54" s="225"/>
      <c r="GC54" s="225"/>
      <c r="GD54" s="225"/>
      <c r="GE54" s="225"/>
      <c r="GF54" s="225"/>
      <c r="GG54" s="225"/>
      <c r="GH54" s="225"/>
      <c r="GI54" s="225"/>
      <c r="GJ54" s="225"/>
      <c r="GK54" s="225"/>
      <c r="GL54" s="225"/>
      <c r="GM54" s="225"/>
      <c r="GN54" s="225"/>
      <c r="GO54" s="225"/>
      <c r="GP54" s="225"/>
      <c r="GQ54" s="225"/>
      <c r="GR54" s="225"/>
      <c r="GS54" s="225"/>
      <c r="GT54" s="225"/>
      <c r="GU54" s="225"/>
      <c r="GV54" s="225"/>
      <c r="GW54" s="225"/>
      <c r="GX54" s="225"/>
      <c r="GY54" s="225"/>
      <c r="GZ54" s="225"/>
      <c r="HA54" s="225"/>
      <c r="HB54" s="225"/>
      <c r="HC54" s="225"/>
      <c r="HD54" s="225"/>
      <c r="HE54" s="225"/>
      <c r="HF54" s="225"/>
      <c r="HG54" s="225"/>
      <c r="HH54" s="225"/>
      <c r="HI54" s="225"/>
      <c r="HJ54" s="225"/>
      <c r="HK54" s="225"/>
      <c r="HL54" s="225"/>
      <c r="HM54" s="225"/>
      <c r="HN54" s="225"/>
      <c r="HO54" s="225"/>
      <c r="HP54" s="225"/>
      <c r="HQ54" s="225"/>
      <c r="HR54" s="225"/>
      <c r="HS54" s="225"/>
      <c r="HT54" s="225"/>
      <c r="HU54" s="225"/>
      <c r="HV54" s="225"/>
      <c r="HW54" s="225"/>
      <c r="HX54" s="225"/>
      <c r="HY54" s="225"/>
      <c r="HZ54" s="225"/>
      <c r="IA54" s="225"/>
      <c r="IB54" s="225"/>
      <c r="IC54" s="225"/>
      <c r="ID54" s="225"/>
      <c r="IE54" s="225"/>
      <c r="IF54" s="225"/>
      <c r="IG54" s="225"/>
      <c r="IH54" s="225"/>
      <c r="II54" s="225"/>
      <c r="IJ54" s="225"/>
      <c r="IK54" s="225"/>
      <c r="IL54" s="225"/>
      <c r="IM54" s="225"/>
      <c r="IN54" s="225"/>
      <c r="IO54" s="225"/>
      <c r="IP54" s="225"/>
      <c r="IQ54" s="225"/>
      <c r="IR54" s="225"/>
      <c r="IS54" s="225"/>
      <c r="IT54" s="225"/>
      <c r="IU54" s="225"/>
      <c r="IV54" s="225"/>
      <c r="IW54" s="225"/>
      <c r="IX54" s="225"/>
      <c r="IY54" s="225"/>
      <c r="IZ54" s="225"/>
      <c r="JA54" s="225"/>
      <c r="JB54" s="225"/>
      <c r="JC54" s="225"/>
      <c r="JD54" s="225"/>
      <c r="JE54" s="225"/>
      <c r="JF54" s="225"/>
      <c r="JG54" s="225"/>
      <c r="JH54" s="225"/>
      <c r="JI54" s="225"/>
      <c r="JJ54" s="225"/>
      <c r="JK54" s="225"/>
      <c r="JL54" s="225"/>
      <c r="JM54" s="225"/>
      <c r="JN54" s="225"/>
      <c r="JO54" s="225"/>
      <c r="JP54" s="225"/>
      <c r="JQ54" s="225"/>
      <c r="JR54" s="225"/>
      <c r="JS54" s="225"/>
      <c r="JT54" s="225"/>
      <c r="JU54" s="225"/>
      <c r="JV54" s="225"/>
      <c r="JW54" s="225"/>
      <c r="JX54" s="225"/>
      <c r="JY54" s="225"/>
      <c r="JZ54" s="225"/>
      <c r="KA54" s="225"/>
      <c r="KB54" s="225"/>
      <c r="KC54" s="225"/>
      <c r="KD54" s="225"/>
      <c r="KE54" s="225"/>
      <c r="KF54" s="225"/>
      <c r="KG54" s="225"/>
      <c r="KH54" s="225"/>
      <c r="KI54" s="225"/>
      <c r="KJ54" s="225"/>
      <c r="KK54" s="225"/>
      <c r="KL54" s="225"/>
      <c r="KM54" s="225"/>
      <c r="KN54" s="225"/>
      <c r="KO54" s="225"/>
      <c r="KP54" s="225"/>
      <c r="KQ54" s="225"/>
      <c r="KR54" s="225"/>
      <c r="KS54" s="225"/>
      <c r="KT54" s="225"/>
      <c r="KU54" s="225"/>
      <c r="KV54" s="225"/>
      <c r="KW54" s="225"/>
      <c r="KX54" s="225"/>
      <c r="KY54" s="225"/>
      <c r="KZ54" s="225"/>
      <c r="LA54" s="225"/>
      <c r="LB54" s="225"/>
      <c r="LC54" s="225"/>
      <c r="LD54" s="225"/>
      <c r="LE54" s="225"/>
      <c r="LF54" s="225"/>
      <c r="LG54" s="225"/>
      <c r="LH54" s="225"/>
      <c r="LI54" s="225"/>
      <c r="LJ54" s="225"/>
      <c r="LK54" s="225"/>
      <c r="LL54" s="225"/>
      <c r="LM54" s="225"/>
      <c r="LN54" s="225"/>
      <c r="LO54" s="225"/>
      <c r="LP54" s="225"/>
      <c r="LQ54" s="225"/>
      <c r="LR54" s="225"/>
      <c r="LS54" s="225"/>
      <c r="LT54" s="225"/>
      <c r="LU54" s="225"/>
      <c r="LV54" s="225"/>
      <c r="LW54" s="225"/>
      <c r="LX54" s="225"/>
      <c r="LY54" s="225"/>
      <c r="LZ54" s="225"/>
      <c r="MA54" s="225"/>
      <c r="MB54" s="225"/>
      <c r="MC54" s="225"/>
      <c r="MD54" s="225"/>
      <c r="ME54" s="225"/>
      <c r="MF54" s="225"/>
      <c r="MG54" s="225"/>
      <c r="MH54" s="225"/>
      <c r="MI54" s="225"/>
      <c r="MJ54" s="225"/>
      <c r="MK54" s="225"/>
      <c r="ML54" s="225"/>
      <c r="MM54" s="225"/>
      <c r="MN54" s="225"/>
      <c r="MO54" s="225"/>
      <c r="MP54" s="225"/>
      <c r="MQ54" s="225"/>
      <c r="MR54" s="225"/>
      <c r="MS54" s="225"/>
      <c r="MT54" s="225"/>
      <c r="MU54" s="225"/>
      <c r="MV54" s="225"/>
      <c r="MW54" s="225"/>
      <c r="MX54" s="225"/>
      <c r="MY54" s="225"/>
      <c r="MZ54" s="225"/>
      <c r="NA54" s="225"/>
      <c r="NB54" s="225"/>
      <c r="NC54" s="225"/>
      <c r="ND54" s="225"/>
      <c r="NE54" s="225"/>
      <c r="NF54" s="225"/>
      <c r="NG54" s="225"/>
      <c r="NH54" s="225"/>
      <c r="NI54" s="225"/>
      <c r="NJ54" s="225"/>
      <c r="NK54" s="225"/>
      <c r="NL54" s="225"/>
      <c r="NM54" s="225"/>
      <c r="NN54" s="225"/>
      <c r="NO54" s="225"/>
      <c r="NP54" s="225"/>
      <c r="NQ54" s="225"/>
      <c r="NR54" s="225"/>
      <c r="NS54" s="225"/>
      <c r="NT54" s="225"/>
      <c r="NU54" s="225"/>
      <c r="NV54" s="225"/>
      <c r="NW54" s="225"/>
      <c r="NX54" s="225"/>
      <c r="NY54" s="225"/>
      <c r="NZ54" s="225"/>
      <c r="OA54" s="225"/>
      <c r="OB54" s="225"/>
      <c r="OC54" s="225"/>
      <c r="OD54" s="225"/>
      <c r="OE54" s="225"/>
      <c r="OF54" s="225"/>
      <c r="OG54" s="225"/>
      <c r="OH54" s="225"/>
      <c r="OI54" s="225"/>
      <c r="OJ54" s="225"/>
      <c r="OK54" s="225"/>
      <c r="OL54" s="225"/>
      <c r="OM54" s="225"/>
      <c r="ON54" s="225"/>
      <c r="OO54" s="225"/>
      <c r="OP54" s="225"/>
      <c r="OQ54" s="225"/>
      <c r="OR54" s="225"/>
      <c r="OS54" s="225"/>
      <c r="OT54" s="225"/>
      <c r="OU54" s="225"/>
      <c r="OV54" s="225"/>
      <c r="OW54" s="225"/>
      <c r="OX54" s="225"/>
      <c r="OY54" s="225"/>
      <c r="OZ54" s="225"/>
      <c r="PA54" s="225"/>
      <c r="PB54" s="225"/>
      <c r="PC54" s="225"/>
      <c r="PD54" s="225"/>
      <c r="PE54" s="225"/>
      <c r="PF54" s="225"/>
      <c r="PG54" s="225"/>
      <c r="PH54" s="225"/>
      <c r="PI54" s="225"/>
      <c r="PJ54" s="225"/>
      <c r="PK54" s="225"/>
      <c r="PL54" s="225"/>
      <c r="PM54" s="225"/>
      <c r="PN54" s="225"/>
      <c r="PO54" s="225"/>
      <c r="PP54" s="225"/>
      <c r="PQ54" s="225"/>
      <c r="PR54" s="225"/>
      <c r="PS54" s="225"/>
      <c r="PT54" s="225"/>
      <c r="PU54" s="225"/>
      <c r="PV54" s="225"/>
      <c r="PW54" s="225"/>
      <c r="PX54" s="225"/>
      <c r="PY54" s="225"/>
      <c r="PZ54" s="225"/>
      <c r="QA54" s="225"/>
      <c r="QB54" s="225"/>
      <c r="QC54" s="225"/>
      <c r="QD54" s="225"/>
      <c r="QE54" s="225"/>
      <c r="QF54" s="225"/>
      <c r="QG54" s="225"/>
      <c r="QH54" s="225"/>
      <c r="QI54" s="225"/>
      <c r="QJ54" s="225"/>
      <c r="QK54" s="225"/>
      <c r="QL54" s="225"/>
      <c r="QM54" s="225"/>
      <c r="QN54" s="225"/>
      <c r="QO54" s="225"/>
      <c r="QP54" s="225"/>
      <c r="QQ54" s="225"/>
      <c r="QR54" s="225"/>
      <c r="QS54" s="225"/>
      <c r="QT54" s="225"/>
    </row>
    <row r="55" spans="2:462" s="76" customFormat="1" ht="18" customHeight="1">
      <c r="B55" s="63" t="str">
        <f>IF(Mitarbeiter!B47="","",Mitarbeiter!B47)</f>
        <v/>
      </c>
      <c r="C55" s="63" t="str">
        <f>IF(Mitarbeiter!C47="","",Mitarbeiter!C47)</f>
        <v/>
      </c>
      <c r="D55" s="63" t="str">
        <f>IF(Mitarbeiter!E47="","",Mitarbeiter!E47)</f>
        <v/>
      </c>
      <c r="E55" s="65">
        <f>IF(Mitarbeiter!W47="","",Mitarbeiter!W47)</f>
        <v>0</v>
      </c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  <c r="FI55" s="27"/>
      <c r="FJ55" s="27"/>
      <c r="FK55" s="27"/>
      <c r="FL55" s="27"/>
      <c r="FM55" s="27"/>
      <c r="FN55" s="27"/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  <c r="GH55" s="27"/>
      <c r="GI55" s="27"/>
      <c r="GJ55" s="27"/>
      <c r="GK55" s="27"/>
      <c r="GL55" s="27"/>
      <c r="GM55" s="27"/>
      <c r="GN55" s="27"/>
      <c r="GO55" s="27"/>
      <c r="GP55" s="27"/>
      <c r="GQ55" s="27"/>
      <c r="GR55" s="27"/>
      <c r="GS55" s="27"/>
      <c r="GT55" s="27"/>
      <c r="GU55" s="27"/>
      <c r="GV55" s="27"/>
      <c r="GW55" s="27"/>
      <c r="GX55" s="27"/>
      <c r="GY55" s="27"/>
      <c r="GZ55" s="27"/>
      <c r="HA55" s="27"/>
      <c r="HB55" s="27"/>
      <c r="HC55" s="27"/>
      <c r="HD55" s="27"/>
      <c r="HE55" s="27"/>
      <c r="HF55" s="27"/>
      <c r="HG55" s="27"/>
      <c r="HH55" s="27"/>
      <c r="HI55" s="27"/>
      <c r="HJ55" s="27"/>
      <c r="HK55" s="27"/>
      <c r="HL55" s="27"/>
      <c r="HM55" s="27"/>
      <c r="HN55" s="27"/>
      <c r="HO55" s="27"/>
      <c r="HP55" s="27"/>
      <c r="HQ55" s="27"/>
      <c r="HR55" s="27"/>
      <c r="HS55" s="27"/>
      <c r="HT55" s="27"/>
      <c r="HU55" s="27"/>
      <c r="HV55" s="27"/>
      <c r="HW55" s="27"/>
      <c r="HX55" s="27"/>
      <c r="HY55" s="27"/>
      <c r="HZ55" s="27"/>
      <c r="IA55" s="27"/>
      <c r="IB55" s="27"/>
      <c r="IC55" s="27"/>
      <c r="ID55" s="27"/>
      <c r="IE55" s="27"/>
      <c r="IF55" s="27"/>
      <c r="IG55" s="27"/>
      <c r="IH55" s="27"/>
      <c r="II55" s="27"/>
      <c r="IJ55" s="27"/>
      <c r="IK55" s="27"/>
      <c r="IL55" s="27"/>
      <c r="IM55" s="27"/>
      <c r="IN55" s="27"/>
      <c r="IO55" s="27"/>
      <c r="IP55" s="27"/>
      <c r="IQ55" s="27"/>
      <c r="IR55" s="27"/>
      <c r="IS55" s="27"/>
      <c r="IT55" s="27"/>
      <c r="IU55" s="27"/>
      <c r="IV55" s="27"/>
      <c r="IW55" s="27"/>
      <c r="IX55" s="27"/>
      <c r="IY55" s="27"/>
      <c r="IZ55" s="27"/>
      <c r="JA55" s="27"/>
      <c r="JB55" s="27"/>
      <c r="JC55" s="27"/>
      <c r="JD55" s="27"/>
      <c r="JE55" s="27"/>
      <c r="JF55" s="27"/>
      <c r="JG55" s="27"/>
      <c r="JH55" s="27"/>
      <c r="JI55" s="27"/>
      <c r="JJ55" s="27"/>
      <c r="JK55" s="27"/>
      <c r="JL55" s="27"/>
      <c r="JM55" s="27"/>
      <c r="JN55" s="27"/>
      <c r="JO55" s="27"/>
      <c r="JP55" s="27"/>
      <c r="JQ55" s="27"/>
      <c r="JR55" s="27"/>
      <c r="JS55" s="27"/>
      <c r="JT55" s="27"/>
      <c r="JU55" s="27"/>
      <c r="JV55" s="27"/>
      <c r="JW55" s="27"/>
      <c r="JX55" s="27"/>
      <c r="JY55" s="27"/>
      <c r="JZ55" s="27"/>
      <c r="KA55" s="27"/>
      <c r="KB55" s="27"/>
      <c r="KC55" s="27"/>
      <c r="KD55" s="27"/>
      <c r="KE55" s="27"/>
      <c r="KF55" s="27"/>
      <c r="KG55" s="27"/>
      <c r="KH55" s="27"/>
      <c r="KI55" s="27"/>
      <c r="KJ55" s="27"/>
      <c r="KK55" s="27"/>
      <c r="KL55" s="27"/>
      <c r="KM55" s="27"/>
      <c r="KN55" s="27"/>
      <c r="KO55" s="27"/>
      <c r="KP55" s="27"/>
      <c r="KQ55" s="27"/>
      <c r="KR55" s="27"/>
      <c r="KS55" s="27"/>
      <c r="KT55" s="27"/>
      <c r="KU55" s="27"/>
      <c r="KV55" s="27"/>
      <c r="KW55" s="27"/>
      <c r="KX55" s="27"/>
      <c r="KY55" s="27"/>
      <c r="KZ55" s="27"/>
      <c r="LA55" s="27"/>
      <c r="LB55" s="27"/>
      <c r="LC55" s="27"/>
      <c r="LD55" s="27"/>
      <c r="LE55" s="27"/>
      <c r="LF55" s="27"/>
      <c r="LG55" s="27"/>
      <c r="LH55" s="27"/>
      <c r="LI55" s="27"/>
      <c r="LJ55" s="27"/>
      <c r="LK55" s="27"/>
      <c r="LL55" s="27"/>
      <c r="LM55" s="27"/>
      <c r="LN55" s="27"/>
      <c r="LO55" s="27"/>
      <c r="LP55" s="27"/>
      <c r="LQ55" s="27"/>
      <c r="LR55" s="27"/>
      <c r="LS55" s="27"/>
      <c r="LT55" s="27"/>
      <c r="LU55" s="27"/>
      <c r="LV55" s="27"/>
      <c r="LW55" s="27"/>
      <c r="LX55" s="27"/>
      <c r="LY55" s="27"/>
      <c r="LZ55" s="27"/>
      <c r="MA55" s="27"/>
      <c r="MB55" s="27"/>
      <c r="MC55" s="27"/>
      <c r="MD55" s="27"/>
      <c r="ME55" s="27"/>
      <c r="MF55" s="27"/>
      <c r="MG55" s="27"/>
      <c r="MH55" s="27"/>
      <c r="MI55" s="27"/>
      <c r="MJ55" s="27"/>
      <c r="MK55" s="27"/>
      <c r="ML55" s="27"/>
      <c r="MM55" s="27"/>
      <c r="MN55" s="27"/>
      <c r="MO55" s="27"/>
      <c r="MP55" s="27"/>
      <c r="MQ55" s="27"/>
      <c r="MR55" s="27"/>
      <c r="MS55" s="27"/>
      <c r="MT55" s="27"/>
      <c r="MU55" s="27"/>
      <c r="MV55" s="27"/>
      <c r="MW55" s="27"/>
      <c r="MX55" s="27"/>
      <c r="MY55" s="27"/>
      <c r="MZ55" s="27"/>
      <c r="NA55" s="27"/>
      <c r="NB55" s="27"/>
      <c r="NC55" s="27"/>
      <c r="ND55" s="27"/>
      <c r="NE55" s="27"/>
      <c r="NF55" s="27"/>
      <c r="NG55" s="27"/>
      <c r="NH55" s="27"/>
      <c r="NI55" s="27"/>
      <c r="NJ55" s="27"/>
      <c r="NK55" s="27"/>
      <c r="NL55" s="27"/>
      <c r="NM55" s="27"/>
      <c r="NN55" s="27"/>
      <c r="NO55" s="27"/>
      <c r="NP55" s="27"/>
      <c r="NQ55" s="27"/>
      <c r="NR55" s="27"/>
      <c r="NS55" s="27"/>
      <c r="NT55" s="27"/>
      <c r="NU55" s="27"/>
      <c r="NV55" s="27"/>
      <c r="NW55" s="27"/>
      <c r="NX55" s="27"/>
      <c r="NY55" s="27"/>
      <c r="NZ55" s="27"/>
      <c r="OA55" s="27"/>
      <c r="OB55" s="27"/>
      <c r="OC55" s="27"/>
      <c r="OD55" s="27"/>
      <c r="OE55" s="27"/>
      <c r="OF55" s="27"/>
      <c r="OG55" s="27"/>
      <c r="OH55" s="27"/>
      <c r="OI55" s="27"/>
      <c r="OJ55" s="27"/>
      <c r="OK55" s="27"/>
      <c r="OL55" s="27"/>
      <c r="OM55" s="27"/>
      <c r="ON55" s="27"/>
      <c r="OO55" s="27"/>
      <c r="OP55" s="27"/>
      <c r="OQ55" s="27"/>
      <c r="OR55" s="27"/>
      <c r="OS55" s="27"/>
      <c r="OT55" s="27"/>
      <c r="OU55" s="27"/>
      <c r="OV55" s="27"/>
      <c r="OW55" s="27"/>
      <c r="OX55" s="27"/>
      <c r="OY55" s="27"/>
      <c r="OZ55" s="27"/>
      <c r="PA55" s="27"/>
      <c r="PB55" s="27"/>
      <c r="PC55" s="27"/>
      <c r="PD55" s="27"/>
      <c r="PE55" s="27"/>
      <c r="PF55" s="27"/>
      <c r="PG55" s="27"/>
      <c r="PH55" s="27"/>
      <c r="PI55" s="27"/>
      <c r="PJ55" s="27"/>
      <c r="PK55" s="27"/>
      <c r="PL55" s="27"/>
      <c r="PM55" s="27"/>
      <c r="PN55" s="27"/>
      <c r="PO55" s="27"/>
      <c r="PP55" s="27"/>
      <c r="PQ55" s="27"/>
      <c r="PR55" s="27"/>
      <c r="PS55" s="27"/>
      <c r="PT55" s="27"/>
      <c r="PU55" s="27"/>
      <c r="PV55" s="27"/>
      <c r="PW55" s="27"/>
      <c r="PX55" s="27"/>
      <c r="PY55" s="27"/>
      <c r="PZ55" s="27"/>
      <c r="QA55" s="27"/>
      <c r="QB55" s="27"/>
      <c r="QC55" s="27"/>
      <c r="QD55" s="27"/>
      <c r="QE55" s="27"/>
      <c r="QF55" s="27"/>
      <c r="QG55" s="27"/>
      <c r="QH55" s="27"/>
      <c r="QI55" s="27"/>
      <c r="QJ55" s="27"/>
      <c r="QK55" s="27"/>
      <c r="QL55" s="27"/>
      <c r="QM55" s="27"/>
      <c r="QN55" s="27"/>
      <c r="QO55" s="27"/>
      <c r="QP55" s="27"/>
      <c r="QQ55" s="27"/>
      <c r="QR55" s="27"/>
      <c r="QS55" s="27"/>
      <c r="QT55" s="27"/>
    </row>
    <row r="56" spans="2:462" s="76" customFormat="1" ht="18" customHeight="1">
      <c r="B56" s="223" t="str">
        <f>IF(Mitarbeiter!B48="","",Mitarbeiter!B48)</f>
        <v/>
      </c>
      <c r="C56" s="223" t="str">
        <f>IF(Mitarbeiter!C48="","",Mitarbeiter!C48)</f>
        <v/>
      </c>
      <c r="D56" s="223" t="str">
        <f>IF(Mitarbeiter!E48="","",Mitarbeiter!E48)</f>
        <v/>
      </c>
      <c r="E56" s="224">
        <f>IF(Mitarbeiter!W48="","",Mitarbeiter!W48)</f>
        <v>0</v>
      </c>
      <c r="F56" s="225"/>
      <c r="G56" s="225"/>
      <c r="H56" s="225"/>
      <c r="I56" s="225"/>
      <c r="J56" s="225"/>
      <c r="K56" s="225"/>
      <c r="L56" s="225"/>
      <c r="M56" s="225"/>
      <c r="N56" s="225"/>
      <c r="O56" s="225"/>
      <c r="P56" s="225"/>
      <c r="Q56" s="225"/>
      <c r="R56" s="225"/>
      <c r="S56" s="225"/>
      <c r="T56" s="225"/>
      <c r="U56" s="225"/>
      <c r="V56" s="225"/>
      <c r="W56" s="225"/>
      <c r="X56" s="225"/>
      <c r="Y56" s="225"/>
      <c r="Z56" s="225"/>
      <c r="AA56" s="225"/>
      <c r="AB56" s="225"/>
      <c r="AC56" s="225"/>
      <c r="AD56" s="225"/>
      <c r="AE56" s="225"/>
      <c r="AF56" s="225"/>
      <c r="AG56" s="225"/>
      <c r="AH56" s="225"/>
      <c r="AI56" s="225"/>
      <c r="AJ56" s="225"/>
      <c r="AK56" s="225"/>
      <c r="AL56" s="225"/>
      <c r="AM56" s="225"/>
      <c r="AN56" s="225"/>
      <c r="AO56" s="225"/>
      <c r="AP56" s="225"/>
      <c r="AQ56" s="225"/>
      <c r="AR56" s="225"/>
      <c r="AS56" s="225"/>
      <c r="AT56" s="225"/>
      <c r="AU56" s="225"/>
      <c r="AV56" s="225"/>
      <c r="AW56" s="225"/>
      <c r="AX56" s="225"/>
      <c r="AY56" s="225"/>
      <c r="AZ56" s="225"/>
      <c r="BA56" s="225"/>
      <c r="BB56" s="225"/>
      <c r="BC56" s="225"/>
      <c r="BD56" s="225"/>
      <c r="BE56" s="225"/>
      <c r="BF56" s="225"/>
      <c r="BG56" s="225"/>
      <c r="BH56" s="225"/>
      <c r="BI56" s="225"/>
      <c r="BJ56" s="225"/>
      <c r="BK56" s="225"/>
      <c r="BL56" s="225"/>
      <c r="BM56" s="225"/>
      <c r="BN56" s="225"/>
      <c r="BO56" s="225"/>
      <c r="BP56" s="225"/>
      <c r="BQ56" s="225"/>
      <c r="BR56" s="225"/>
      <c r="BS56" s="225"/>
      <c r="BT56" s="225"/>
      <c r="BU56" s="225"/>
      <c r="BV56" s="225"/>
      <c r="BW56" s="225"/>
      <c r="BX56" s="225"/>
      <c r="BY56" s="225"/>
      <c r="BZ56" s="225"/>
      <c r="CA56" s="225"/>
      <c r="CB56" s="225"/>
      <c r="CC56" s="225"/>
      <c r="CD56" s="225"/>
      <c r="CE56" s="225"/>
      <c r="CF56" s="225"/>
      <c r="CG56" s="225"/>
      <c r="CH56" s="225"/>
      <c r="CI56" s="225"/>
      <c r="CJ56" s="225"/>
      <c r="CK56" s="225"/>
      <c r="CL56" s="225"/>
      <c r="CM56" s="225"/>
      <c r="CN56" s="225"/>
      <c r="CO56" s="225"/>
      <c r="CP56" s="225"/>
      <c r="CQ56" s="225"/>
      <c r="CR56" s="225"/>
      <c r="CS56" s="225"/>
      <c r="CT56" s="225"/>
      <c r="CU56" s="225"/>
      <c r="CV56" s="225"/>
      <c r="CW56" s="225"/>
      <c r="CX56" s="225"/>
      <c r="CY56" s="225"/>
      <c r="CZ56" s="225"/>
      <c r="DA56" s="225"/>
      <c r="DB56" s="225"/>
      <c r="DC56" s="225"/>
      <c r="DD56" s="225"/>
      <c r="DE56" s="225"/>
      <c r="DF56" s="225"/>
      <c r="DG56" s="225"/>
      <c r="DH56" s="225"/>
      <c r="DI56" s="225"/>
      <c r="DJ56" s="225"/>
      <c r="DK56" s="225"/>
      <c r="DL56" s="225"/>
      <c r="DM56" s="225"/>
      <c r="DN56" s="225"/>
      <c r="DO56" s="225"/>
      <c r="DP56" s="225"/>
      <c r="DQ56" s="225"/>
      <c r="DR56" s="225"/>
      <c r="DS56" s="225"/>
      <c r="DT56" s="225"/>
      <c r="DU56" s="225"/>
      <c r="DV56" s="225"/>
      <c r="DW56" s="225"/>
      <c r="DX56" s="225"/>
      <c r="DY56" s="225"/>
      <c r="DZ56" s="225"/>
      <c r="EA56" s="225"/>
      <c r="EB56" s="225"/>
      <c r="EC56" s="225"/>
      <c r="ED56" s="225"/>
      <c r="EE56" s="225"/>
      <c r="EF56" s="225"/>
      <c r="EG56" s="225"/>
      <c r="EH56" s="225"/>
      <c r="EI56" s="225"/>
      <c r="EJ56" s="225"/>
      <c r="EK56" s="225"/>
      <c r="EL56" s="225"/>
      <c r="EM56" s="225"/>
      <c r="EN56" s="225"/>
      <c r="EO56" s="225"/>
      <c r="EP56" s="225"/>
      <c r="EQ56" s="225"/>
      <c r="ER56" s="225"/>
      <c r="ES56" s="225"/>
      <c r="ET56" s="225"/>
      <c r="EU56" s="225"/>
      <c r="EV56" s="225"/>
      <c r="EW56" s="225"/>
      <c r="EX56" s="225"/>
      <c r="EY56" s="225"/>
      <c r="EZ56" s="225"/>
      <c r="FA56" s="225"/>
      <c r="FB56" s="225"/>
      <c r="FC56" s="225"/>
      <c r="FD56" s="225"/>
      <c r="FE56" s="225"/>
      <c r="FF56" s="225"/>
      <c r="FG56" s="225"/>
      <c r="FH56" s="225"/>
      <c r="FI56" s="225"/>
      <c r="FJ56" s="225"/>
      <c r="FK56" s="225"/>
      <c r="FL56" s="225"/>
      <c r="FM56" s="225"/>
      <c r="FN56" s="225"/>
      <c r="FO56" s="225"/>
      <c r="FP56" s="225"/>
      <c r="FQ56" s="225"/>
      <c r="FR56" s="225"/>
      <c r="FS56" s="225"/>
      <c r="FT56" s="225"/>
      <c r="FU56" s="225"/>
      <c r="FV56" s="225"/>
      <c r="FW56" s="225"/>
      <c r="FX56" s="225"/>
      <c r="FY56" s="225"/>
      <c r="FZ56" s="225"/>
      <c r="GA56" s="225"/>
      <c r="GB56" s="225"/>
      <c r="GC56" s="225"/>
      <c r="GD56" s="225"/>
      <c r="GE56" s="225"/>
      <c r="GF56" s="225"/>
      <c r="GG56" s="225"/>
      <c r="GH56" s="225"/>
      <c r="GI56" s="225"/>
      <c r="GJ56" s="225"/>
      <c r="GK56" s="225"/>
      <c r="GL56" s="225"/>
      <c r="GM56" s="225"/>
      <c r="GN56" s="225"/>
      <c r="GO56" s="225"/>
      <c r="GP56" s="225"/>
      <c r="GQ56" s="225"/>
      <c r="GR56" s="225"/>
      <c r="GS56" s="225"/>
      <c r="GT56" s="225"/>
      <c r="GU56" s="225"/>
      <c r="GV56" s="225"/>
      <c r="GW56" s="225"/>
      <c r="GX56" s="225"/>
      <c r="GY56" s="225"/>
      <c r="GZ56" s="225"/>
      <c r="HA56" s="225"/>
      <c r="HB56" s="225"/>
      <c r="HC56" s="225"/>
      <c r="HD56" s="225"/>
      <c r="HE56" s="225"/>
      <c r="HF56" s="225"/>
      <c r="HG56" s="225"/>
      <c r="HH56" s="225"/>
      <c r="HI56" s="225"/>
      <c r="HJ56" s="225"/>
      <c r="HK56" s="225"/>
      <c r="HL56" s="225"/>
      <c r="HM56" s="225"/>
      <c r="HN56" s="225"/>
      <c r="HO56" s="225"/>
      <c r="HP56" s="225"/>
      <c r="HQ56" s="225"/>
      <c r="HR56" s="225"/>
      <c r="HS56" s="225"/>
      <c r="HT56" s="225"/>
      <c r="HU56" s="225"/>
      <c r="HV56" s="225"/>
      <c r="HW56" s="225"/>
      <c r="HX56" s="225"/>
      <c r="HY56" s="225"/>
      <c r="HZ56" s="225"/>
      <c r="IA56" s="225"/>
      <c r="IB56" s="225"/>
      <c r="IC56" s="225"/>
      <c r="ID56" s="225"/>
      <c r="IE56" s="225"/>
      <c r="IF56" s="225"/>
      <c r="IG56" s="225"/>
      <c r="IH56" s="225"/>
      <c r="II56" s="225"/>
      <c r="IJ56" s="225"/>
      <c r="IK56" s="225"/>
      <c r="IL56" s="225"/>
      <c r="IM56" s="225"/>
      <c r="IN56" s="225"/>
      <c r="IO56" s="225"/>
      <c r="IP56" s="225"/>
      <c r="IQ56" s="225"/>
      <c r="IR56" s="225"/>
      <c r="IS56" s="225"/>
      <c r="IT56" s="225"/>
      <c r="IU56" s="225"/>
      <c r="IV56" s="225"/>
      <c r="IW56" s="225"/>
      <c r="IX56" s="225"/>
      <c r="IY56" s="225"/>
      <c r="IZ56" s="225"/>
      <c r="JA56" s="225"/>
      <c r="JB56" s="225"/>
      <c r="JC56" s="225"/>
      <c r="JD56" s="225"/>
      <c r="JE56" s="225"/>
      <c r="JF56" s="225"/>
      <c r="JG56" s="225"/>
      <c r="JH56" s="225"/>
      <c r="JI56" s="225"/>
      <c r="JJ56" s="225"/>
      <c r="JK56" s="225"/>
      <c r="JL56" s="225"/>
      <c r="JM56" s="225"/>
      <c r="JN56" s="225"/>
      <c r="JO56" s="225"/>
      <c r="JP56" s="225"/>
      <c r="JQ56" s="225"/>
      <c r="JR56" s="225"/>
      <c r="JS56" s="225"/>
      <c r="JT56" s="225"/>
      <c r="JU56" s="225"/>
      <c r="JV56" s="225"/>
      <c r="JW56" s="225"/>
      <c r="JX56" s="225"/>
      <c r="JY56" s="225"/>
      <c r="JZ56" s="225"/>
      <c r="KA56" s="225"/>
      <c r="KB56" s="225"/>
      <c r="KC56" s="225"/>
      <c r="KD56" s="225"/>
      <c r="KE56" s="225"/>
      <c r="KF56" s="225"/>
      <c r="KG56" s="225"/>
      <c r="KH56" s="225"/>
      <c r="KI56" s="225"/>
      <c r="KJ56" s="225"/>
      <c r="KK56" s="225"/>
      <c r="KL56" s="225"/>
      <c r="KM56" s="225"/>
      <c r="KN56" s="225"/>
      <c r="KO56" s="225"/>
      <c r="KP56" s="225"/>
      <c r="KQ56" s="225"/>
      <c r="KR56" s="225"/>
      <c r="KS56" s="225"/>
      <c r="KT56" s="225"/>
      <c r="KU56" s="225"/>
      <c r="KV56" s="225"/>
      <c r="KW56" s="225"/>
      <c r="KX56" s="225"/>
      <c r="KY56" s="225"/>
      <c r="KZ56" s="225"/>
      <c r="LA56" s="225"/>
      <c r="LB56" s="225"/>
      <c r="LC56" s="225"/>
      <c r="LD56" s="225"/>
      <c r="LE56" s="225"/>
      <c r="LF56" s="225"/>
      <c r="LG56" s="225"/>
      <c r="LH56" s="225"/>
      <c r="LI56" s="225"/>
      <c r="LJ56" s="225"/>
      <c r="LK56" s="225"/>
      <c r="LL56" s="225"/>
      <c r="LM56" s="225"/>
      <c r="LN56" s="225"/>
      <c r="LO56" s="225"/>
      <c r="LP56" s="225"/>
      <c r="LQ56" s="225"/>
      <c r="LR56" s="225"/>
      <c r="LS56" s="225"/>
      <c r="LT56" s="225"/>
      <c r="LU56" s="225"/>
      <c r="LV56" s="225"/>
      <c r="LW56" s="225"/>
      <c r="LX56" s="225"/>
      <c r="LY56" s="225"/>
      <c r="LZ56" s="225"/>
      <c r="MA56" s="225"/>
      <c r="MB56" s="225"/>
      <c r="MC56" s="225"/>
      <c r="MD56" s="225"/>
      <c r="ME56" s="225"/>
      <c r="MF56" s="225"/>
      <c r="MG56" s="225"/>
      <c r="MH56" s="225"/>
      <c r="MI56" s="225"/>
      <c r="MJ56" s="225"/>
      <c r="MK56" s="225"/>
      <c r="ML56" s="225"/>
      <c r="MM56" s="225"/>
      <c r="MN56" s="225"/>
      <c r="MO56" s="225"/>
      <c r="MP56" s="225"/>
      <c r="MQ56" s="225"/>
      <c r="MR56" s="225"/>
      <c r="MS56" s="225"/>
      <c r="MT56" s="225"/>
      <c r="MU56" s="225"/>
      <c r="MV56" s="225"/>
      <c r="MW56" s="225"/>
      <c r="MX56" s="225"/>
      <c r="MY56" s="225"/>
      <c r="MZ56" s="225"/>
      <c r="NA56" s="225"/>
      <c r="NB56" s="225"/>
      <c r="NC56" s="225"/>
      <c r="ND56" s="225"/>
      <c r="NE56" s="225"/>
      <c r="NF56" s="225"/>
      <c r="NG56" s="225"/>
      <c r="NH56" s="225"/>
      <c r="NI56" s="225"/>
      <c r="NJ56" s="225"/>
      <c r="NK56" s="225"/>
      <c r="NL56" s="225"/>
      <c r="NM56" s="225"/>
      <c r="NN56" s="225"/>
      <c r="NO56" s="225"/>
      <c r="NP56" s="225"/>
      <c r="NQ56" s="225"/>
      <c r="NR56" s="225"/>
      <c r="NS56" s="225"/>
      <c r="NT56" s="225"/>
      <c r="NU56" s="225"/>
      <c r="NV56" s="225"/>
      <c r="NW56" s="225"/>
      <c r="NX56" s="225"/>
      <c r="NY56" s="225"/>
      <c r="NZ56" s="225"/>
      <c r="OA56" s="225"/>
      <c r="OB56" s="225"/>
      <c r="OC56" s="225"/>
      <c r="OD56" s="225"/>
      <c r="OE56" s="225"/>
      <c r="OF56" s="225"/>
      <c r="OG56" s="225"/>
      <c r="OH56" s="225"/>
      <c r="OI56" s="225"/>
      <c r="OJ56" s="225"/>
      <c r="OK56" s="225"/>
      <c r="OL56" s="225"/>
      <c r="OM56" s="225"/>
      <c r="ON56" s="225"/>
      <c r="OO56" s="225"/>
      <c r="OP56" s="225"/>
      <c r="OQ56" s="225"/>
      <c r="OR56" s="225"/>
      <c r="OS56" s="225"/>
      <c r="OT56" s="225"/>
      <c r="OU56" s="225"/>
      <c r="OV56" s="225"/>
      <c r="OW56" s="225"/>
      <c r="OX56" s="225"/>
      <c r="OY56" s="225"/>
      <c r="OZ56" s="225"/>
      <c r="PA56" s="225"/>
      <c r="PB56" s="225"/>
      <c r="PC56" s="225"/>
      <c r="PD56" s="225"/>
      <c r="PE56" s="225"/>
      <c r="PF56" s="225"/>
      <c r="PG56" s="225"/>
      <c r="PH56" s="225"/>
      <c r="PI56" s="225"/>
      <c r="PJ56" s="225"/>
      <c r="PK56" s="225"/>
      <c r="PL56" s="225"/>
      <c r="PM56" s="225"/>
      <c r="PN56" s="225"/>
      <c r="PO56" s="225"/>
      <c r="PP56" s="225"/>
      <c r="PQ56" s="225"/>
      <c r="PR56" s="225"/>
      <c r="PS56" s="225"/>
      <c r="PT56" s="225"/>
      <c r="PU56" s="225"/>
      <c r="PV56" s="225"/>
      <c r="PW56" s="225"/>
      <c r="PX56" s="225"/>
      <c r="PY56" s="225"/>
      <c r="PZ56" s="225"/>
      <c r="QA56" s="225"/>
      <c r="QB56" s="225"/>
      <c r="QC56" s="225"/>
      <c r="QD56" s="225"/>
      <c r="QE56" s="225"/>
      <c r="QF56" s="225"/>
      <c r="QG56" s="225"/>
      <c r="QH56" s="225"/>
      <c r="QI56" s="225"/>
      <c r="QJ56" s="225"/>
      <c r="QK56" s="225"/>
      <c r="QL56" s="225"/>
      <c r="QM56" s="225"/>
      <c r="QN56" s="225"/>
      <c r="QO56" s="225"/>
      <c r="QP56" s="225"/>
      <c r="QQ56" s="225"/>
      <c r="QR56" s="225"/>
      <c r="QS56" s="225"/>
      <c r="QT56" s="225"/>
    </row>
    <row r="57" spans="2:462" s="76" customFormat="1" ht="18" customHeight="1">
      <c r="B57" s="63" t="str">
        <f>IF(Mitarbeiter!B49="","",Mitarbeiter!B49)</f>
        <v/>
      </c>
      <c r="C57" s="63" t="str">
        <f>IF(Mitarbeiter!C49="","",Mitarbeiter!C49)</f>
        <v/>
      </c>
      <c r="D57" s="63" t="str">
        <f>IF(Mitarbeiter!E49="","",Mitarbeiter!E49)</f>
        <v/>
      </c>
      <c r="E57" s="65">
        <f>IF(Mitarbeiter!W49="","",Mitarbeiter!W49)</f>
        <v>0</v>
      </c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27"/>
      <c r="EQ57" s="27"/>
      <c r="ER57" s="27"/>
      <c r="ES57" s="27"/>
      <c r="ET57" s="27"/>
      <c r="EU57" s="27"/>
      <c r="EV57" s="27"/>
      <c r="EW57" s="27"/>
      <c r="EX57" s="27"/>
      <c r="EY57" s="27"/>
      <c r="EZ57" s="27"/>
      <c r="FA57" s="27"/>
      <c r="FB57" s="27"/>
      <c r="FC57" s="27"/>
      <c r="FD57" s="27"/>
      <c r="FE57" s="27"/>
      <c r="FF57" s="27"/>
      <c r="FG57" s="27"/>
      <c r="FH57" s="27"/>
      <c r="FI57" s="27"/>
      <c r="FJ57" s="27"/>
      <c r="FK57" s="27"/>
      <c r="FL57" s="27"/>
      <c r="FM57" s="27"/>
      <c r="FN57" s="27"/>
      <c r="FO57" s="27"/>
      <c r="FP57" s="27"/>
      <c r="FQ57" s="27"/>
      <c r="FR57" s="27"/>
      <c r="FS57" s="27"/>
      <c r="FT57" s="27"/>
      <c r="FU57" s="27"/>
      <c r="FV57" s="27"/>
      <c r="FW57" s="27"/>
      <c r="FX57" s="27"/>
      <c r="FY57" s="27"/>
      <c r="FZ57" s="27"/>
      <c r="GA57" s="27"/>
      <c r="GB57" s="27"/>
      <c r="GC57" s="27"/>
      <c r="GD57" s="27"/>
      <c r="GE57" s="27"/>
      <c r="GF57" s="27"/>
      <c r="GG57" s="27"/>
      <c r="GH57" s="27"/>
      <c r="GI57" s="27"/>
      <c r="GJ57" s="27"/>
      <c r="GK57" s="27"/>
      <c r="GL57" s="27"/>
      <c r="GM57" s="27"/>
      <c r="GN57" s="27"/>
      <c r="GO57" s="27"/>
      <c r="GP57" s="27"/>
      <c r="GQ57" s="27"/>
      <c r="GR57" s="27"/>
      <c r="GS57" s="27"/>
      <c r="GT57" s="27"/>
      <c r="GU57" s="27"/>
      <c r="GV57" s="27"/>
      <c r="GW57" s="27"/>
      <c r="GX57" s="27"/>
      <c r="GY57" s="27"/>
      <c r="GZ57" s="27"/>
      <c r="HA57" s="27"/>
      <c r="HB57" s="27"/>
      <c r="HC57" s="27"/>
      <c r="HD57" s="27"/>
      <c r="HE57" s="27"/>
      <c r="HF57" s="27"/>
      <c r="HG57" s="27"/>
      <c r="HH57" s="27"/>
      <c r="HI57" s="27"/>
      <c r="HJ57" s="27"/>
      <c r="HK57" s="27"/>
      <c r="HL57" s="27"/>
      <c r="HM57" s="27"/>
      <c r="HN57" s="27"/>
      <c r="HO57" s="27"/>
      <c r="HP57" s="27"/>
      <c r="HQ57" s="27"/>
      <c r="HR57" s="27"/>
      <c r="HS57" s="27"/>
      <c r="HT57" s="27"/>
      <c r="HU57" s="27"/>
      <c r="HV57" s="27"/>
      <c r="HW57" s="27"/>
      <c r="HX57" s="27"/>
      <c r="HY57" s="27"/>
      <c r="HZ57" s="27"/>
      <c r="IA57" s="27"/>
      <c r="IB57" s="27"/>
      <c r="IC57" s="27"/>
      <c r="ID57" s="27"/>
      <c r="IE57" s="27"/>
      <c r="IF57" s="27"/>
      <c r="IG57" s="27"/>
      <c r="IH57" s="27"/>
      <c r="II57" s="27"/>
      <c r="IJ57" s="27"/>
      <c r="IK57" s="27"/>
      <c r="IL57" s="27"/>
      <c r="IM57" s="27"/>
      <c r="IN57" s="27"/>
      <c r="IO57" s="27"/>
      <c r="IP57" s="27"/>
      <c r="IQ57" s="27"/>
      <c r="IR57" s="27"/>
      <c r="IS57" s="27"/>
      <c r="IT57" s="27"/>
      <c r="IU57" s="27"/>
      <c r="IV57" s="27"/>
      <c r="IW57" s="27"/>
      <c r="IX57" s="27"/>
      <c r="IY57" s="27"/>
      <c r="IZ57" s="27"/>
      <c r="JA57" s="27"/>
      <c r="JB57" s="27"/>
      <c r="JC57" s="27"/>
      <c r="JD57" s="27"/>
      <c r="JE57" s="27"/>
      <c r="JF57" s="27"/>
      <c r="JG57" s="27"/>
      <c r="JH57" s="27"/>
      <c r="JI57" s="27"/>
      <c r="JJ57" s="27"/>
      <c r="JK57" s="27"/>
      <c r="JL57" s="27"/>
      <c r="JM57" s="27"/>
      <c r="JN57" s="27"/>
      <c r="JO57" s="27"/>
      <c r="JP57" s="27"/>
      <c r="JQ57" s="27"/>
      <c r="JR57" s="27"/>
      <c r="JS57" s="27"/>
      <c r="JT57" s="27"/>
      <c r="JU57" s="27"/>
      <c r="JV57" s="27"/>
      <c r="JW57" s="27"/>
      <c r="JX57" s="27"/>
      <c r="JY57" s="27"/>
      <c r="JZ57" s="27"/>
      <c r="KA57" s="27"/>
      <c r="KB57" s="27"/>
      <c r="KC57" s="27"/>
      <c r="KD57" s="27"/>
      <c r="KE57" s="27"/>
      <c r="KF57" s="27"/>
      <c r="KG57" s="27"/>
      <c r="KH57" s="27"/>
      <c r="KI57" s="27"/>
      <c r="KJ57" s="27"/>
      <c r="KK57" s="27"/>
      <c r="KL57" s="27"/>
      <c r="KM57" s="27"/>
      <c r="KN57" s="27"/>
      <c r="KO57" s="27"/>
      <c r="KP57" s="27"/>
      <c r="KQ57" s="27"/>
      <c r="KR57" s="27"/>
      <c r="KS57" s="27"/>
      <c r="KT57" s="27"/>
      <c r="KU57" s="27"/>
      <c r="KV57" s="27"/>
      <c r="KW57" s="27"/>
      <c r="KX57" s="27"/>
      <c r="KY57" s="27"/>
      <c r="KZ57" s="27"/>
      <c r="LA57" s="27"/>
      <c r="LB57" s="27"/>
      <c r="LC57" s="27"/>
      <c r="LD57" s="27"/>
      <c r="LE57" s="27"/>
      <c r="LF57" s="27"/>
      <c r="LG57" s="27"/>
      <c r="LH57" s="27"/>
      <c r="LI57" s="27"/>
      <c r="LJ57" s="27"/>
      <c r="LK57" s="27"/>
      <c r="LL57" s="27"/>
      <c r="LM57" s="27"/>
      <c r="LN57" s="27"/>
      <c r="LO57" s="27"/>
      <c r="LP57" s="27"/>
      <c r="LQ57" s="27"/>
      <c r="LR57" s="27"/>
      <c r="LS57" s="27"/>
      <c r="LT57" s="27"/>
      <c r="LU57" s="27"/>
      <c r="LV57" s="27"/>
      <c r="LW57" s="27"/>
      <c r="LX57" s="27"/>
      <c r="LY57" s="27"/>
      <c r="LZ57" s="27"/>
      <c r="MA57" s="27"/>
      <c r="MB57" s="27"/>
      <c r="MC57" s="27"/>
      <c r="MD57" s="27"/>
      <c r="ME57" s="27"/>
      <c r="MF57" s="27"/>
      <c r="MG57" s="27"/>
      <c r="MH57" s="27"/>
      <c r="MI57" s="27"/>
      <c r="MJ57" s="27"/>
      <c r="MK57" s="27"/>
      <c r="ML57" s="27"/>
      <c r="MM57" s="27"/>
      <c r="MN57" s="27"/>
      <c r="MO57" s="27"/>
      <c r="MP57" s="27"/>
      <c r="MQ57" s="27"/>
      <c r="MR57" s="27"/>
      <c r="MS57" s="27"/>
      <c r="MT57" s="27"/>
      <c r="MU57" s="27"/>
      <c r="MV57" s="27"/>
      <c r="MW57" s="27"/>
      <c r="MX57" s="27"/>
      <c r="MY57" s="27"/>
      <c r="MZ57" s="27"/>
      <c r="NA57" s="27"/>
      <c r="NB57" s="27"/>
      <c r="NC57" s="27"/>
      <c r="ND57" s="27"/>
      <c r="NE57" s="27"/>
      <c r="NF57" s="27"/>
      <c r="NG57" s="27"/>
      <c r="NH57" s="27"/>
      <c r="NI57" s="27"/>
      <c r="NJ57" s="27"/>
      <c r="NK57" s="27"/>
      <c r="NL57" s="27"/>
      <c r="NM57" s="27"/>
      <c r="NN57" s="27"/>
      <c r="NO57" s="27"/>
      <c r="NP57" s="27"/>
      <c r="NQ57" s="27"/>
      <c r="NR57" s="27"/>
      <c r="NS57" s="27"/>
      <c r="NT57" s="27"/>
      <c r="NU57" s="27"/>
      <c r="NV57" s="27"/>
      <c r="NW57" s="27"/>
      <c r="NX57" s="27"/>
      <c r="NY57" s="27"/>
      <c r="NZ57" s="27"/>
      <c r="OA57" s="27"/>
      <c r="OB57" s="27"/>
      <c r="OC57" s="27"/>
      <c r="OD57" s="27"/>
      <c r="OE57" s="27"/>
      <c r="OF57" s="27"/>
      <c r="OG57" s="27"/>
      <c r="OH57" s="27"/>
      <c r="OI57" s="27"/>
      <c r="OJ57" s="27"/>
      <c r="OK57" s="27"/>
      <c r="OL57" s="27"/>
      <c r="OM57" s="27"/>
      <c r="ON57" s="27"/>
      <c r="OO57" s="27"/>
      <c r="OP57" s="27"/>
      <c r="OQ57" s="27"/>
      <c r="OR57" s="27"/>
      <c r="OS57" s="27"/>
      <c r="OT57" s="27"/>
      <c r="OU57" s="27"/>
      <c r="OV57" s="27"/>
      <c r="OW57" s="27"/>
      <c r="OX57" s="27"/>
      <c r="OY57" s="27"/>
      <c r="OZ57" s="27"/>
      <c r="PA57" s="27"/>
      <c r="PB57" s="27"/>
      <c r="PC57" s="27"/>
      <c r="PD57" s="27"/>
      <c r="PE57" s="27"/>
      <c r="PF57" s="27"/>
      <c r="PG57" s="27"/>
      <c r="PH57" s="27"/>
      <c r="PI57" s="27"/>
      <c r="PJ57" s="27"/>
      <c r="PK57" s="27"/>
      <c r="PL57" s="27"/>
      <c r="PM57" s="27"/>
      <c r="PN57" s="27"/>
      <c r="PO57" s="27"/>
      <c r="PP57" s="27"/>
      <c r="PQ57" s="27"/>
      <c r="PR57" s="27"/>
      <c r="PS57" s="27"/>
      <c r="PT57" s="27"/>
      <c r="PU57" s="27"/>
      <c r="PV57" s="27"/>
      <c r="PW57" s="27"/>
      <c r="PX57" s="27"/>
      <c r="PY57" s="27"/>
      <c r="PZ57" s="27"/>
      <c r="QA57" s="27"/>
      <c r="QB57" s="27"/>
      <c r="QC57" s="27"/>
      <c r="QD57" s="27"/>
      <c r="QE57" s="27"/>
      <c r="QF57" s="27"/>
      <c r="QG57" s="27"/>
      <c r="QH57" s="27"/>
      <c r="QI57" s="27"/>
      <c r="QJ57" s="27"/>
      <c r="QK57" s="27"/>
      <c r="QL57" s="27"/>
      <c r="QM57" s="27"/>
      <c r="QN57" s="27"/>
      <c r="QO57" s="27"/>
      <c r="QP57" s="27"/>
      <c r="QQ57" s="27"/>
      <c r="QR57" s="27"/>
      <c r="QS57" s="27"/>
      <c r="QT57" s="27"/>
    </row>
    <row r="58" spans="2:462" s="76" customFormat="1" ht="18" customHeight="1">
      <c r="B58" s="223" t="str">
        <f>IF(Mitarbeiter!B50="","",Mitarbeiter!B50)</f>
        <v/>
      </c>
      <c r="C58" s="223" t="str">
        <f>IF(Mitarbeiter!C50="","",Mitarbeiter!C50)</f>
        <v/>
      </c>
      <c r="D58" s="223" t="str">
        <f>IF(Mitarbeiter!E50="","",Mitarbeiter!E50)</f>
        <v/>
      </c>
      <c r="E58" s="224">
        <f>IF(Mitarbeiter!W50="","",Mitarbeiter!W50)</f>
        <v>0</v>
      </c>
      <c r="F58" s="225"/>
      <c r="G58" s="225"/>
      <c r="H58" s="225"/>
      <c r="I58" s="225"/>
      <c r="J58" s="225"/>
      <c r="K58" s="225"/>
      <c r="L58" s="225"/>
      <c r="M58" s="225"/>
      <c r="N58" s="225"/>
      <c r="O58" s="225"/>
      <c r="P58" s="225"/>
      <c r="Q58" s="225"/>
      <c r="R58" s="225"/>
      <c r="S58" s="225"/>
      <c r="T58" s="225"/>
      <c r="U58" s="225"/>
      <c r="V58" s="225"/>
      <c r="W58" s="225"/>
      <c r="X58" s="225"/>
      <c r="Y58" s="225"/>
      <c r="Z58" s="225"/>
      <c r="AA58" s="225"/>
      <c r="AB58" s="225"/>
      <c r="AC58" s="225"/>
      <c r="AD58" s="225"/>
      <c r="AE58" s="225"/>
      <c r="AF58" s="225"/>
      <c r="AG58" s="225"/>
      <c r="AH58" s="225"/>
      <c r="AI58" s="225"/>
      <c r="AJ58" s="225"/>
      <c r="AK58" s="225"/>
      <c r="AL58" s="225"/>
      <c r="AM58" s="225"/>
      <c r="AN58" s="225"/>
      <c r="AO58" s="225"/>
      <c r="AP58" s="225"/>
      <c r="AQ58" s="225"/>
      <c r="AR58" s="225"/>
      <c r="AS58" s="225"/>
      <c r="AT58" s="225"/>
      <c r="AU58" s="225"/>
      <c r="AV58" s="225"/>
      <c r="AW58" s="225"/>
      <c r="AX58" s="225"/>
      <c r="AY58" s="225"/>
      <c r="AZ58" s="225"/>
      <c r="BA58" s="225"/>
      <c r="BB58" s="225"/>
      <c r="BC58" s="225"/>
      <c r="BD58" s="225"/>
      <c r="BE58" s="225"/>
      <c r="BF58" s="225"/>
      <c r="BG58" s="225"/>
      <c r="BH58" s="225"/>
      <c r="BI58" s="225"/>
      <c r="BJ58" s="225"/>
      <c r="BK58" s="225"/>
      <c r="BL58" s="225"/>
      <c r="BM58" s="225"/>
      <c r="BN58" s="225"/>
      <c r="BO58" s="225"/>
      <c r="BP58" s="225"/>
      <c r="BQ58" s="225"/>
      <c r="BR58" s="225"/>
      <c r="BS58" s="225"/>
      <c r="BT58" s="225"/>
      <c r="BU58" s="225"/>
      <c r="BV58" s="225"/>
      <c r="BW58" s="225"/>
      <c r="BX58" s="225"/>
      <c r="BY58" s="225"/>
      <c r="BZ58" s="225"/>
      <c r="CA58" s="225"/>
      <c r="CB58" s="225"/>
      <c r="CC58" s="225"/>
      <c r="CD58" s="225"/>
      <c r="CE58" s="225"/>
      <c r="CF58" s="225"/>
      <c r="CG58" s="225"/>
      <c r="CH58" s="225"/>
      <c r="CI58" s="225"/>
      <c r="CJ58" s="225"/>
      <c r="CK58" s="225"/>
      <c r="CL58" s="225"/>
      <c r="CM58" s="225"/>
      <c r="CN58" s="225"/>
      <c r="CO58" s="225"/>
      <c r="CP58" s="225"/>
      <c r="CQ58" s="225"/>
      <c r="CR58" s="225"/>
      <c r="CS58" s="225"/>
      <c r="CT58" s="225"/>
      <c r="CU58" s="225"/>
      <c r="CV58" s="225"/>
      <c r="CW58" s="225"/>
      <c r="CX58" s="225"/>
      <c r="CY58" s="225"/>
      <c r="CZ58" s="225"/>
      <c r="DA58" s="225"/>
      <c r="DB58" s="225"/>
      <c r="DC58" s="225"/>
      <c r="DD58" s="225"/>
      <c r="DE58" s="225"/>
      <c r="DF58" s="225"/>
      <c r="DG58" s="225"/>
      <c r="DH58" s="225"/>
      <c r="DI58" s="225"/>
      <c r="DJ58" s="225"/>
      <c r="DK58" s="225"/>
      <c r="DL58" s="225"/>
      <c r="DM58" s="225"/>
      <c r="DN58" s="225"/>
      <c r="DO58" s="225"/>
      <c r="DP58" s="225"/>
      <c r="DQ58" s="225"/>
      <c r="DR58" s="225"/>
      <c r="DS58" s="225"/>
      <c r="DT58" s="225"/>
      <c r="DU58" s="225"/>
      <c r="DV58" s="225"/>
      <c r="DW58" s="225"/>
      <c r="DX58" s="225"/>
      <c r="DY58" s="225"/>
      <c r="DZ58" s="225"/>
      <c r="EA58" s="225"/>
      <c r="EB58" s="225"/>
      <c r="EC58" s="225"/>
      <c r="ED58" s="225"/>
      <c r="EE58" s="225"/>
      <c r="EF58" s="225"/>
      <c r="EG58" s="225"/>
      <c r="EH58" s="225"/>
      <c r="EI58" s="225"/>
      <c r="EJ58" s="225"/>
      <c r="EK58" s="225"/>
      <c r="EL58" s="225"/>
      <c r="EM58" s="225"/>
      <c r="EN58" s="225"/>
      <c r="EO58" s="225"/>
      <c r="EP58" s="225"/>
      <c r="EQ58" s="225"/>
      <c r="ER58" s="225"/>
      <c r="ES58" s="225"/>
      <c r="ET58" s="225"/>
      <c r="EU58" s="225"/>
      <c r="EV58" s="225"/>
      <c r="EW58" s="225"/>
      <c r="EX58" s="225"/>
      <c r="EY58" s="225"/>
      <c r="EZ58" s="225"/>
      <c r="FA58" s="225"/>
      <c r="FB58" s="225"/>
      <c r="FC58" s="225"/>
      <c r="FD58" s="225"/>
      <c r="FE58" s="225"/>
      <c r="FF58" s="225"/>
      <c r="FG58" s="225"/>
      <c r="FH58" s="225"/>
      <c r="FI58" s="225"/>
      <c r="FJ58" s="225"/>
      <c r="FK58" s="225"/>
      <c r="FL58" s="225"/>
      <c r="FM58" s="225"/>
      <c r="FN58" s="225"/>
      <c r="FO58" s="225"/>
      <c r="FP58" s="225"/>
      <c r="FQ58" s="225"/>
      <c r="FR58" s="225"/>
      <c r="FS58" s="225"/>
      <c r="FT58" s="225"/>
      <c r="FU58" s="225"/>
      <c r="FV58" s="225"/>
      <c r="FW58" s="225"/>
      <c r="FX58" s="225"/>
      <c r="FY58" s="225"/>
      <c r="FZ58" s="225"/>
      <c r="GA58" s="225"/>
      <c r="GB58" s="225"/>
      <c r="GC58" s="225"/>
      <c r="GD58" s="225"/>
      <c r="GE58" s="225"/>
      <c r="GF58" s="225"/>
      <c r="GG58" s="225"/>
      <c r="GH58" s="225"/>
      <c r="GI58" s="225"/>
      <c r="GJ58" s="225"/>
      <c r="GK58" s="225"/>
      <c r="GL58" s="225"/>
      <c r="GM58" s="225"/>
      <c r="GN58" s="225"/>
      <c r="GO58" s="225"/>
      <c r="GP58" s="225"/>
      <c r="GQ58" s="225"/>
      <c r="GR58" s="225"/>
      <c r="GS58" s="225"/>
      <c r="GT58" s="225"/>
      <c r="GU58" s="225"/>
      <c r="GV58" s="225"/>
      <c r="GW58" s="225"/>
      <c r="GX58" s="225"/>
      <c r="GY58" s="225"/>
      <c r="GZ58" s="225"/>
      <c r="HA58" s="225"/>
      <c r="HB58" s="225"/>
      <c r="HC58" s="225"/>
      <c r="HD58" s="225"/>
      <c r="HE58" s="225"/>
      <c r="HF58" s="225"/>
      <c r="HG58" s="225"/>
      <c r="HH58" s="225"/>
      <c r="HI58" s="225"/>
      <c r="HJ58" s="225"/>
      <c r="HK58" s="225"/>
      <c r="HL58" s="225"/>
      <c r="HM58" s="225"/>
      <c r="HN58" s="225"/>
      <c r="HO58" s="225"/>
      <c r="HP58" s="225"/>
      <c r="HQ58" s="225"/>
      <c r="HR58" s="225"/>
      <c r="HS58" s="225"/>
      <c r="HT58" s="225"/>
      <c r="HU58" s="225"/>
      <c r="HV58" s="225"/>
      <c r="HW58" s="225"/>
      <c r="HX58" s="225"/>
      <c r="HY58" s="225"/>
      <c r="HZ58" s="225"/>
      <c r="IA58" s="225"/>
      <c r="IB58" s="225"/>
      <c r="IC58" s="225"/>
      <c r="ID58" s="225"/>
      <c r="IE58" s="225"/>
      <c r="IF58" s="225"/>
      <c r="IG58" s="225"/>
      <c r="IH58" s="225"/>
      <c r="II58" s="225"/>
      <c r="IJ58" s="225"/>
      <c r="IK58" s="225"/>
      <c r="IL58" s="225"/>
      <c r="IM58" s="225"/>
      <c r="IN58" s="225"/>
      <c r="IO58" s="225"/>
      <c r="IP58" s="225"/>
      <c r="IQ58" s="225"/>
      <c r="IR58" s="225"/>
      <c r="IS58" s="225"/>
      <c r="IT58" s="225"/>
      <c r="IU58" s="225"/>
      <c r="IV58" s="225"/>
      <c r="IW58" s="225"/>
      <c r="IX58" s="225"/>
      <c r="IY58" s="225"/>
      <c r="IZ58" s="225"/>
      <c r="JA58" s="225"/>
      <c r="JB58" s="225"/>
      <c r="JC58" s="225"/>
      <c r="JD58" s="225"/>
      <c r="JE58" s="225"/>
      <c r="JF58" s="225"/>
      <c r="JG58" s="225"/>
      <c r="JH58" s="225"/>
      <c r="JI58" s="225"/>
      <c r="JJ58" s="225"/>
      <c r="JK58" s="225"/>
      <c r="JL58" s="225"/>
      <c r="JM58" s="225"/>
      <c r="JN58" s="225"/>
      <c r="JO58" s="225"/>
      <c r="JP58" s="225"/>
      <c r="JQ58" s="225"/>
      <c r="JR58" s="225"/>
      <c r="JS58" s="225"/>
      <c r="JT58" s="225"/>
      <c r="JU58" s="225"/>
      <c r="JV58" s="225"/>
      <c r="JW58" s="225"/>
      <c r="JX58" s="225"/>
      <c r="JY58" s="225"/>
      <c r="JZ58" s="225"/>
      <c r="KA58" s="225"/>
      <c r="KB58" s="225"/>
      <c r="KC58" s="225"/>
      <c r="KD58" s="225"/>
      <c r="KE58" s="225"/>
      <c r="KF58" s="225"/>
      <c r="KG58" s="225"/>
      <c r="KH58" s="225"/>
      <c r="KI58" s="225"/>
      <c r="KJ58" s="225"/>
      <c r="KK58" s="225"/>
      <c r="KL58" s="225"/>
      <c r="KM58" s="225"/>
      <c r="KN58" s="225"/>
      <c r="KO58" s="225"/>
      <c r="KP58" s="225"/>
      <c r="KQ58" s="225"/>
      <c r="KR58" s="225"/>
      <c r="KS58" s="225"/>
      <c r="KT58" s="225"/>
      <c r="KU58" s="225"/>
      <c r="KV58" s="225"/>
      <c r="KW58" s="225"/>
      <c r="KX58" s="225"/>
      <c r="KY58" s="225"/>
      <c r="KZ58" s="225"/>
      <c r="LA58" s="225"/>
      <c r="LB58" s="225"/>
      <c r="LC58" s="225"/>
      <c r="LD58" s="225"/>
      <c r="LE58" s="225"/>
      <c r="LF58" s="225"/>
      <c r="LG58" s="225"/>
      <c r="LH58" s="225"/>
      <c r="LI58" s="225"/>
      <c r="LJ58" s="225"/>
      <c r="LK58" s="225"/>
      <c r="LL58" s="225"/>
      <c r="LM58" s="225"/>
      <c r="LN58" s="225"/>
      <c r="LO58" s="225"/>
      <c r="LP58" s="225"/>
      <c r="LQ58" s="225"/>
      <c r="LR58" s="225"/>
      <c r="LS58" s="225"/>
      <c r="LT58" s="225"/>
      <c r="LU58" s="225"/>
      <c r="LV58" s="225"/>
      <c r="LW58" s="225"/>
      <c r="LX58" s="225"/>
      <c r="LY58" s="225"/>
      <c r="LZ58" s="225"/>
      <c r="MA58" s="225"/>
      <c r="MB58" s="225"/>
      <c r="MC58" s="225"/>
      <c r="MD58" s="225"/>
      <c r="ME58" s="225"/>
      <c r="MF58" s="225"/>
      <c r="MG58" s="225"/>
      <c r="MH58" s="225"/>
      <c r="MI58" s="225"/>
      <c r="MJ58" s="225"/>
      <c r="MK58" s="225"/>
      <c r="ML58" s="225"/>
      <c r="MM58" s="225"/>
      <c r="MN58" s="225"/>
      <c r="MO58" s="225"/>
      <c r="MP58" s="225"/>
      <c r="MQ58" s="225"/>
      <c r="MR58" s="225"/>
      <c r="MS58" s="225"/>
      <c r="MT58" s="225"/>
      <c r="MU58" s="225"/>
      <c r="MV58" s="225"/>
      <c r="MW58" s="225"/>
      <c r="MX58" s="225"/>
      <c r="MY58" s="225"/>
      <c r="MZ58" s="225"/>
      <c r="NA58" s="225"/>
      <c r="NB58" s="225"/>
      <c r="NC58" s="225"/>
      <c r="ND58" s="225"/>
      <c r="NE58" s="225"/>
      <c r="NF58" s="225"/>
      <c r="NG58" s="225"/>
      <c r="NH58" s="225"/>
      <c r="NI58" s="225"/>
      <c r="NJ58" s="225"/>
      <c r="NK58" s="225"/>
      <c r="NL58" s="225"/>
      <c r="NM58" s="225"/>
      <c r="NN58" s="225"/>
      <c r="NO58" s="225"/>
      <c r="NP58" s="225"/>
      <c r="NQ58" s="225"/>
      <c r="NR58" s="225"/>
      <c r="NS58" s="225"/>
      <c r="NT58" s="225"/>
      <c r="NU58" s="225"/>
      <c r="NV58" s="225"/>
      <c r="NW58" s="225"/>
      <c r="NX58" s="225"/>
      <c r="NY58" s="225"/>
      <c r="NZ58" s="225"/>
      <c r="OA58" s="225"/>
      <c r="OB58" s="225"/>
      <c r="OC58" s="225"/>
      <c r="OD58" s="225"/>
      <c r="OE58" s="225"/>
      <c r="OF58" s="225"/>
      <c r="OG58" s="225"/>
      <c r="OH58" s="225"/>
      <c r="OI58" s="225"/>
      <c r="OJ58" s="225"/>
      <c r="OK58" s="225"/>
      <c r="OL58" s="225"/>
      <c r="OM58" s="225"/>
      <c r="ON58" s="225"/>
      <c r="OO58" s="225"/>
      <c r="OP58" s="225"/>
      <c r="OQ58" s="225"/>
      <c r="OR58" s="225"/>
      <c r="OS58" s="225"/>
      <c r="OT58" s="225"/>
      <c r="OU58" s="225"/>
      <c r="OV58" s="225"/>
      <c r="OW58" s="225"/>
      <c r="OX58" s="225"/>
      <c r="OY58" s="225"/>
      <c r="OZ58" s="225"/>
      <c r="PA58" s="225"/>
      <c r="PB58" s="225"/>
      <c r="PC58" s="225"/>
      <c r="PD58" s="225"/>
      <c r="PE58" s="225"/>
      <c r="PF58" s="225"/>
      <c r="PG58" s="225"/>
      <c r="PH58" s="225"/>
      <c r="PI58" s="225"/>
      <c r="PJ58" s="225"/>
      <c r="PK58" s="225"/>
      <c r="PL58" s="225"/>
      <c r="PM58" s="225"/>
      <c r="PN58" s="225"/>
      <c r="PO58" s="225"/>
      <c r="PP58" s="225"/>
      <c r="PQ58" s="225"/>
      <c r="PR58" s="225"/>
      <c r="PS58" s="225"/>
      <c r="PT58" s="225"/>
      <c r="PU58" s="225"/>
      <c r="PV58" s="225"/>
      <c r="PW58" s="225"/>
      <c r="PX58" s="225"/>
      <c r="PY58" s="225"/>
      <c r="PZ58" s="225"/>
      <c r="QA58" s="225"/>
      <c r="QB58" s="225"/>
      <c r="QC58" s="225"/>
      <c r="QD58" s="225"/>
      <c r="QE58" s="225"/>
      <c r="QF58" s="225"/>
      <c r="QG58" s="225"/>
      <c r="QH58" s="225"/>
      <c r="QI58" s="225"/>
      <c r="QJ58" s="225"/>
      <c r="QK58" s="225"/>
      <c r="QL58" s="225"/>
      <c r="QM58" s="225"/>
      <c r="QN58" s="225"/>
      <c r="QO58" s="225"/>
      <c r="QP58" s="225"/>
      <c r="QQ58" s="225"/>
      <c r="QR58" s="225"/>
      <c r="QS58" s="225"/>
      <c r="QT58" s="225"/>
    </row>
    <row r="59" spans="2:462" s="76" customFormat="1" ht="18" customHeight="1">
      <c r="B59" s="63" t="str">
        <f>IF(Mitarbeiter!B51="","",Mitarbeiter!B51)</f>
        <v/>
      </c>
      <c r="C59" s="63" t="str">
        <f>IF(Mitarbeiter!C51="","",Mitarbeiter!C51)</f>
        <v/>
      </c>
      <c r="D59" s="63" t="str">
        <f>IF(Mitarbeiter!E51="","",Mitarbeiter!E51)</f>
        <v/>
      </c>
      <c r="E59" s="65">
        <f>IF(Mitarbeiter!W51="","",Mitarbeiter!W51)</f>
        <v>0</v>
      </c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  <c r="DM59" s="27"/>
      <c r="DN59" s="27"/>
      <c r="DO59" s="27"/>
      <c r="DP59" s="27"/>
      <c r="DQ59" s="27"/>
      <c r="DR59" s="27"/>
      <c r="DS59" s="27"/>
      <c r="DT59" s="27"/>
      <c r="DU59" s="27"/>
      <c r="DV59" s="27"/>
      <c r="DW59" s="27"/>
      <c r="DX59" s="27"/>
      <c r="DY59" s="27"/>
      <c r="DZ59" s="27"/>
      <c r="EA59" s="27"/>
      <c r="EB59" s="27"/>
      <c r="EC59" s="27"/>
      <c r="ED59" s="27"/>
      <c r="EE59" s="27"/>
      <c r="EF59" s="27"/>
      <c r="EG59" s="27"/>
      <c r="EH59" s="27"/>
      <c r="EI59" s="27"/>
      <c r="EJ59" s="27"/>
      <c r="EK59" s="27"/>
      <c r="EL59" s="27"/>
      <c r="EM59" s="27"/>
      <c r="EN59" s="27"/>
      <c r="EO59" s="27"/>
      <c r="EP59" s="27"/>
      <c r="EQ59" s="27"/>
      <c r="ER59" s="27"/>
      <c r="ES59" s="27"/>
      <c r="ET59" s="27"/>
      <c r="EU59" s="27"/>
      <c r="EV59" s="27"/>
      <c r="EW59" s="27"/>
      <c r="EX59" s="27"/>
      <c r="EY59" s="27"/>
      <c r="EZ59" s="27"/>
      <c r="FA59" s="27"/>
      <c r="FB59" s="27"/>
      <c r="FC59" s="27"/>
      <c r="FD59" s="27"/>
      <c r="FE59" s="27"/>
      <c r="FF59" s="27"/>
      <c r="FG59" s="27"/>
      <c r="FH59" s="27"/>
      <c r="FI59" s="27"/>
      <c r="FJ59" s="27"/>
      <c r="FK59" s="27"/>
      <c r="FL59" s="27"/>
      <c r="FM59" s="27"/>
      <c r="FN59" s="27"/>
      <c r="FO59" s="27"/>
      <c r="FP59" s="27"/>
      <c r="FQ59" s="27"/>
      <c r="FR59" s="27"/>
      <c r="FS59" s="27"/>
      <c r="FT59" s="27"/>
      <c r="FU59" s="27"/>
      <c r="FV59" s="27"/>
      <c r="FW59" s="27"/>
      <c r="FX59" s="27"/>
      <c r="FY59" s="27"/>
      <c r="FZ59" s="27"/>
      <c r="GA59" s="27"/>
      <c r="GB59" s="27"/>
      <c r="GC59" s="27"/>
      <c r="GD59" s="27"/>
      <c r="GE59" s="27"/>
      <c r="GF59" s="27"/>
      <c r="GG59" s="27"/>
      <c r="GH59" s="27"/>
      <c r="GI59" s="27"/>
      <c r="GJ59" s="27"/>
      <c r="GK59" s="27"/>
      <c r="GL59" s="27"/>
      <c r="GM59" s="27"/>
      <c r="GN59" s="27"/>
      <c r="GO59" s="27"/>
      <c r="GP59" s="27"/>
      <c r="GQ59" s="27"/>
      <c r="GR59" s="27"/>
      <c r="GS59" s="27"/>
      <c r="GT59" s="27"/>
      <c r="GU59" s="27"/>
      <c r="GV59" s="27"/>
      <c r="GW59" s="27"/>
      <c r="GX59" s="27"/>
      <c r="GY59" s="27"/>
      <c r="GZ59" s="27"/>
      <c r="HA59" s="27"/>
      <c r="HB59" s="27"/>
      <c r="HC59" s="27"/>
      <c r="HD59" s="27"/>
      <c r="HE59" s="27"/>
      <c r="HF59" s="27"/>
      <c r="HG59" s="27"/>
      <c r="HH59" s="27"/>
      <c r="HI59" s="27"/>
      <c r="HJ59" s="27"/>
      <c r="HK59" s="27"/>
      <c r="HL59" s="27"/>
      <c r="HM59" s="27"/>
      <c r="HN59" s="27"/>
      <c r="HO59" s="27"/>
      <c r="HP59" s="27"/>
      <c r="HQ59" s="27"/>
      <c r="HR59" s="27"/>
      <c r="HS59" s="27"/>
      <c r="HT59" s="27"/>
      <c r="HU59" s="27"/>
      <c r="HV59" s="27"/>
      <c r="HW59" s="27"/>
      <c r="HX59" s="27"/>
      <c r="HY59" s="27"/>
      <c r="HZ59" s="27"/>
      <c r="IA59" s="27"/>
      <c r="IB59" s="27"/>
      <c r="IC59" s="27"/>
      <c r="ID59" s="27"/>
      <c r="IE59" s="27"/>
      <c r="IF59" s="27"/>
      <c r="IG59" s="27"/>
      <c r="IH59" s="27"/>
      <c r="II59" s="27"/>
      <c r="IJ59" s="27"/>
      <c r="IK59" s="27"/>
      <c r="IL59" s="27"/>
      <c r="IM59" s="27"/>
      <c r="IN59" s="27"/>
      <c r="IO59" s="27"/>
      <c r="IP59" s="27"/>
      <c r="IQ59" s="27"/>
      <c r="IR59" s="27"/>
      <c r="IS59" s="27"/>
      <c r="IT59" s="27"/>
      <c r="IU59" s="27"/>
      <c r="IV59" s="27"/>
      <c r="IW59" s="27"/>
      <c r="IX59" s="27"/>
      <c r="IY59" s="27"/>
      <c r="IZ59" s="27"/>
      <c r="JA59" s="27"/>
      <c r="JB59" s="27"/>
      <c r="JC59" s="27"/>
      <c r="JD59" s="27"/>
      <c r="JE59" s="27"/>
      <c r="JF59" s="27"/>
      <c r="JG59" s="27"/>
      <c r="JH59" s="27"/>
      <c r="JI59" s="27"/>
      <c r="JJ59" s="27"/>
      <c r="JK59" s="27"/>
      <c r="JL59" s="27"/>
      <c r="JM59" s="27"/>
      <c r="JN59" s="27"/>
      <c r="JO59" s="27"/>
      <c r="JP59" s="27"/>
      <c r="JQ59" s="27"/>
      <c r="JR59" s="27"/>
      <c r="JS59" s="27"/>
      <c r="JT59" s="27"/>
      <c r="JU59" s="27"/>
      <c r="JV59" s="27"/>
      <c r="JW59" s="27"/>
      <c r="JX59" s="27"/>
      <c r="JY59" s="27"/>
      <c r="JZ59" s="27"/>
      <c r="KA59" s="27"/>
      <c r="KB59" s="27"/>
      <c r="KC59" s="27"/>
      <c r="KD59" s="27"/>
      <c r="KE59" s="27"/>
      <c r="KF59" s="27"/>
      <c r="KG59" s="27"/>
      <c r="KH59" s="27"/>
      <c r="KI59" s="27"/>
      <c r="KJ59" s="27"/>
      <c r="KK59" s="27"/>
      <c r="KL59" s="27"/>
      <c r="KM59" s="27"/>
      <c r="KN59" s="27"/>
      <c r="KO59" s="27"/>
      <c r="KP59" s="27"/>
      <c r="KQ59" s="27"/>
      <c r="KR59" s="27"/>
      <c r="KS59" s="27"/>
      <c r="KT59" s="27"/>
      <c r="KU59" s="27"/>
      <c r="KV59" s="27"/>
      <c r="KW59" s="27"/>
      <c r="KX59" s="27"/>
      <c r="KY59" s="27"/>
      <c r="KZ59" s="27"/>
      <c r="LA59" s="27"/>
      <c r="LB59" s="27"/>
      <c r="LC59" s="27"/>
      <c r="LD59" s="27"/>
      <c r="LE59" s="27"/>
      <c r="LF59" s="27"/>
      <c r="LG59" s="27"/>
      <c r="LH59" s="27"/>
      <c r="LI59" s="27"/>
      <c r="LJ59" s="27"/>
      <c r="LK59" s="27"/>
      <c r="LL59" s="27"/>
      <c r="LM59" s="27"/>
      <c r="LN59" s="27"/>
      <c r="LO59" s="27"/>
      <c r="LP59" s="27"/>
      <c r="LQ59" s="27"/>
      <c r="LR59" s="27"/>
      <c r="LS59" s="27"/>
      <c r="LT59" s="27"/>
      <c r="LU59" s="27"/>
      <c r="LV59" s="27"/>
      <c r="LW59" s="27"/>
      <c r="LX59" s="27"/>
      <c r="LY59" s="27"/>
      <c r="LZ59" s="27"/>
      <c r="MA59" s="27"/>
      <c r="MB59" s="27"/>
      <c r="MC59" s="27"/>
      <c r="MD59" s="27"/>
      <c r="ME59" s="27"/>
      <c r="MF59" s="27"/>
      <c r="MG59" s="27"/>
      <c r="MH59" s="27"/>
      <c r="MI59" s="27"/>
      <c r="MJ59" s="27"/>
      <c r="MK59" s="27"/>
      <c r="ML59" s="27"/>
      <c r="MM59" s="27"/>
      <c r="MN59" s="27"/>
      <c r="MO59" s="27"/>
      <c r="MP59" s="27"/>
      <c r="MQ59" s="27"/>
      <c r="MR59" s="27"/>
      <c r="MS59" s="27"/>
      <c r="MT59" s="27"/>
      <c r="MU59" s="27"/>
      <c r="MV59" s="27"/>
      <c r="MW59" s="27"/>
      <c r="MX59" s="27"/>
      <c r="MY59" s="27"/>
      <c r="MZ59" s="27"/>
      <c r="NA59" s="27"/>
      <c r="NB59" s="27"/>
      <c r="NC59" s="27"/>
      <c r="ND59" s="27"/>
      <c r="NE59" s="27"/>
      <c r="NF59" s="27"/>
      <c r="NG59" s="27"/>
      <c r="NH59" s="27"/>
      <c r="NI59" s="27"/>
      <c r="NJ59" s="27"/>
      <c r="NK59" s="27"/>
      <c r="NL59" s="27"/>
      <c r="NM59" s="27"/>
      <c r="NN59" s="27"/>
      <c r="NO59" s="27"/>
      <c r="NP59" s="27"/>
      <c r="NQ59" s="27"/>
      <c r="NR59" s="27"/>
      <c r="NS59" s="27"/>
      <c r="NT59" s="27"/>
      <c r="NU59" s="27"/>
      <c r="NV59" s="27"/>
      <c r="NW59" s="27"/>
      <c r="NX59" s="27"/>
      <c r="NY59" s="27"/>
      <c r="NZ59" s="27"/>
      <c r="OA59" s="27"/>
      <c r="OB59" s="27"/>
      <c r="OC59" s="27"/>
      <c r="OD59" s="27"/>
      <c r="OE59" s="27"/>
      <c r="OF59" s="27"/>
      <c r="OG59" s="27"/>
      <c r="OH59" s="27"/>
      <c r="OI59" s="27"/>
      <c r="OJ59" s="27"/>
      <c r="OK59" s="27"/>
      <c r="OL59" s="27"/>
      <c r="OM59" s="27"/>
      <c r="ON59" s="27"/>
      <c r="OO59" s="27"/>
      <c r="OP59" s="27"/>
      <c r="OQ59" s="27"/>
      <c r="OR59" s="27"/>
      <c r="OS59" s="27"/>
      <c r="OT59" s="27"/>
      <c r="OU59" s="27"/>
      <c r="OV59" s="27"/>
      <c r="OW59" s="27"/>
      <c r="OX59" s="27"/>
      <c r="OY59" s="27"/>
      <c r="OZ59" s="27"/>
      <c r="PA59" s="27"/>
      <c r="PB59" s="27"/>
      <c r="PC59" s="27"/>
      <c r="PD59" s="27"/>
      <c r="PE59" s="27"/>
      <c r="PF59" s="27"/>
      <c r="PG59" s="27"/>
      <c r="PH59" s="27"/>
      <c r="PI59" s="27"/>
      <c r="PJ59" s="27"/>
      <c r="PK59" s="27"/>
      <c r="PL59" s="27"/>
      <c r="PM59" s="27"/>
      <c r="PN59" s="27"/>
      <c r="PO59" s="27"/>
      <c r="PP59" s="27"/>
      <c r="PQ59" s="27"/>
      <c r="PR59" s="27"/>
      <c r="PS59" s="27"/>
      <c r="PT59" s="27"/>
      <c r="PU59" s="27"/>
      <c r="PV59" s="27"/>
      <c r="PW59" s="27"/>
      <c r="PX59" s="27"/>
      <c r="PY59" s="27"/>
      <c r="PZ59" s="27"/>
      <c r="QA59" s="27"/>
      <c r="QB59" s="27"/>
      <c r="QC59" s="27"/>
      <c r="QD59" s="27"/>
      <c r="QE59" s="27"/>
      <c r="QF59" s="27"/>
      <c r="QG59" s="27"/>
      <c r="QH59" s="27"/>
      <c r="QI59" s="27"/>
      <c r="QJ59" s="27"/>
      <c r="QK59" s="27"/>
      <c r="QL59" s="27"/>
      <c r="QM59" s="27"/>
      <c r="QN59" s="27"/>
      <c r="QO59" s="27"/>
      <c r="QP59" s="27"/>
      <c r="QQ59" s="27"/>
      <c r="QR59" s="27"/>
      <c r="QS59" s="27"/>
      <c r="QT59" s="27"/>
    </row>
    <row r="60" spans="2:462" s="76" customFormat="1" ht="18" customHeight="1">
      <c r="B60" s="223" t="str">
        <f>IF(Mitarbeiter!B52="","",Mitarbeiter!B52)</f>
        <v/>
      </c>
      <c r="C60" s="223" t="str">
        <f>IF(Mitarbeiter!C52="","",Mitarbeiter!C52)</f>
        <v/>
      </c>
      <c r="D60" s="223" t="str">
        <f>IF(Mitarbeiter!E52="","",Mitarbeiter!E52)</f>
        <v/>
      </c>
      <c r="E60" s="224">
        <f>IF(Mitarbeiter!W52="","",Mitarbeiter!W52)</f>
        <v>0</v>
      </c>
      <c r="F60" s="225"/>
      <c r="G60" s="225"/>
      <c r="H60" s="225"/>
      <c r="I60" s="225"/>
      <c r="J60" s="225"/>
      <c r="K60" s="225"/>
      <c r="L60" s="225"/>
      <c r="M60" s="225"/>
      <c r="N60" s="225"/>
      <c r="O60" s="225"/>
      <c r="P60" s="225"/>
      <c r="Q60" s="225"/>
      <c r="R60" s="225"/>
      <c r="S60" s="225"/>
      <c r="T60" s="225"/>
      <c r="U60" s="225"/>
      <c r="V60" s="225"/>
      <c r="W60" s="225"/>
      <c r="X60" s="225"/>
      <c r="Y60" s="225"/>
      <c r="Z60" s="225"/>
      <c r="AA60" s="225"/>
      <c r="AB60" s="225"/>
      <c r="AC60" s="225"/>
      <c r="AD60" s="225"/>
      <c r="AE60" s="225"/>
      <c r="AF60" s="225"/>
      <c r="AG60" s="225"/>
      <c r="AH60" s="225"/>
      <c r="AI60" s="225"/>
      <c r="AJ60" s="225"/>
      <c r="AK60" s="225"/>
      <c r="AL60" s="225"/>
      <c r="AM60" s="225"/>
      <c r="AN60" s="225"/>
      <c r="AO60" s="225"/>
      <c r="AP60" s="225"/>
      <c r="AQ60" s="225"/>
      <c r="AR60" s="225"/>
      <c r="AS60" s="225"/>
      <c r="AT60" s="225"/>
      <c r="AU60" s="225"/>
      <c r="AV60" s="225"/>
      <c r="AW60" s="225"/>
      <c r="AX60" s="225"/>
      <c r="AY60" s="225"/>
      <c r="AZ60" s="225"/>
      <c r="BA60" s="225"/>
      <c r="BB60" s="225"/>
      <c r="BC60" s="225"/>
      <c r="BD60" s="225"/>
      <c r="BE60" s="225"/>
      <c r="BF60" s="225"/>
      <c r="BG60" s="225"/>
      <c r="BH60" s="225"/>
      <c r="BI60" s="225"/>
      <c r="BJ60" s="225"/>
      <c r="BK60" s="225"/>
      <c r="BL60" s="225"/>
      <c r="BM60" s="225"/>
      <c r="BN60" s="225"/>
      <c r="BO60" s="225"/>
      <c r="BP60" s="225"/>
      <c r="BQ60" s="225"/>
      <c r="BR60" s="225"/>
      <c r="BS60" s="225"/>
      <c r="BT60" s="225"/>
      <c r="BU60" s="225"/>
      <c r="BV60" s="225"/>
      <c r="BW60" s="225"/>
      <c r="BX60" s="225"/>
      <c r="BY60" s="225"/>
      <c r="BZ60" s="225"/>
      <c r="CA60" s="225"/>
      <c r="CB60" s="225"/>
      <c r="CC60" s="225"/>
      <c r="CD60" s="225"/>
      <c r="CE60" s="225"/>
      <c r="CF60" s="225"/>
      <c r="CG60" s="225"/>
      <c r="CH60" s="225"/>
      <c r="CI60" s="225"/>
      <c r="CJ60" s="225"/>
      <c r="CK60" s="225"/>
      <c r="CL60" s="225"/>
      <c r="CM60" s="225"/>
      <c r="CN60" s="225"/>
      <c r="CO60" s="225"/>
      <c r="CP60" s="225"/>
      <c r="CQ60" s="225"/>
      <c r="CR60" s="225"/>
      <c r="CS60" s="225"/>
      <c r="CT60" s="225"/>
      <c r="CU60" s="225"/>
      <c r="CV60" s="225"/>
      <c r="CW60" s="225"/>
      <c r="CX60" s="225"/>
      <c r="CY60" s="225"/>
      <c r="CZ60" s="225"/>
      <c r="DA60" s="225"/>
      <c r="DB60" s="225"/>
      <c r="DC60" s="225"/>
      <c r="DD60" s="225"/>
      <c r="DE60" s="225"/>
      <c r="DF60" s="225"/>
      <c r="DG60" s="225"/>
      <c r="DH60" s="225"/>
      <c r="DI60" s="225"/>
      <c r="DJ60" s="225"/>
      <c r="DK60" s="225"/>
      <c r="DL60" s="225"/>
      <c r="DM60" s="225"/>
      <c r="DN60" s="225"/>
      <c r="DO60" s="225"/>
      <c r="DP60" s="225"/>
      <c r="DQ60" s="225"/>
      <c r="DR60" s="225"/>
      <c r="DS60" s="225"/>
      <c r="DT60" s="225"/>
      <c r="DU60" s="225"/>
      <c r="DV60" s="225"/>
      <c r="DW60" s="225"/>
      <c r="DX60" s="225"/>
      <c r="DY60" s="225"/>
      <c r="DZ60" s="225"/>
      <c r="EA60" s="225"/>
      <c r="EB60" s="225"/>
      <c r="EC60" s="225"/>
      <c r="ED60" s="225"/>
      <c r="EE60" s="225"/>
      <c r="EF60" s="225"/>
      <c r="EG60" s="225"/>
      <c r="EH60" s="225"/>
      <c r="EI60" s="225"/>
      <c r="EJ60" s="225"/>
      <c r="EK60" s="225"/>
      <c r="EL60" s="225"/>
      <c r="EM60" s="225"/>
      <c r="EN60" s="225"/>
      <c r="EO60" s="225"/>
      <c r="EP60" s="225"/>
      <c r="EQ60" s="225"/>
      <c r="ER60" s="225"/>
      <c r="ES60" s="225"/>
      <c r="ET60" s="225"/>
      <c r="EU60" s="225"/>
      <c r="EV60" s="225"/>
      <c r="EW60" s="225"/>
      <c r="EX60" s="225"/>
      <c r="EY60" s="225"/>
      <c r="EZ60" s="225"/>
      <c r="FA60" s="225"/>
      <c r="FB60" s="225"/>
      <c r="FC60" s="225"/>
      <c r="FD60" s="225"/>
      <c r="FE60" s="225"/>
      <c r="FF60" s="225"/>
      <c r="FG60" s="225"/>
      <c r="FH60" s="225"/>
      <c r="FI60" s="225"/>
      <c r="FJ60" s="225"/>
      <c r="FK60" s="225"/>
      <c r="FL60" s="225"/>
      <c r="FM60" s="225"/>
      <c r="FN60" s="225"/>
      <c r="FO60" s="225"/>
      <c r="FP60" s="225"/>
      <c r="FQ60" s="225"/>
      <c r="FR60" s="225"/>
      <c r="FS60" s="225"/>
      <c r="FT60" s="225"/>
      <c r="FU60" s="225"/>
      <c r="FV60" s="225"/>
      <c r="FW60" s="225"/>
      <c r="FX60" s="225"/>
      <c r="FY60" s="225"/>
      <c r="FZ60" s="225"/>
      <c r="GA60" s="225"/>
      <c r="GB60" s="225"/>
      <c r="GC60" s="225"/>
      <c r="GD60" s="225"/>
      <c r="GE60" s="225"/>
      <c r="GF60" s="225"/>
      <c r="GG60" s="225"/>
      <c r="GH60" s="225"/>
      <c r="GI60" s="225"/>
      <c r="GJ60" s="225"/>
      <c r="GK60" s="225"/>
      <c r="GL60" s="225"/>
      <c r="GM60" s="225"/>
      <c r="GN60" s="225"/>
      <c r="GO60" s="225"/>
      <c r="GP60" s="225"/>
      <c r="GQ60" s="225"/>
      <c r="GR60" s="225"/>
      <c r="GS60" s="225"/>
      <c r="GT60" s="225"/>
      <c r="GU60" s="225"/>
      <c r="GV60" s="225"/>
      <c r="GW60" s="225"/>
      <c r="GX60" s="225"/>
      <c r="GY60" s="225"/>
      <c r="GZ60" s="225"/>
      <c r="HA60" s="225"/>
      <c r="HB60" s="225"/>
      <c r="HC60" s="225"/>
      <c r="HD60" s="225"/>
      <c r="HE60" s="225"/>
      <c r="HF60" s="225"/>
      <c r="HG60" s="225"/>
      <c r="HH60" s="225"/>
      <c r="HI60" s="225"/>
      <c r="HJ60" s="225"/>
      <c r="HK60" s="225"/>
      <c r="HL60" s="225"/>
      <c r="HM60" s="225"/>
      <c r="HN60" s="225"/>
      <c r="HO60" s="225"/>
      <c r="HP60" s="225"/>
      <c r="HQ60" s="225"/>
      <c r="HR60" s="225"/>
      <c r="HS60" s="225"/>
      <c r="HT60" s="225"/>
      <c r="HU60" s="225"/>
      <c r="HV60" s="225"/>
      <c r="HW60" s="225"/>
      <c r="HX60" s="225"/>
      <c r="HY60" s="225"/>
      <c r="HZ60" s="225"/>
      <c r="IA60" s="225"/>
      <c r="IB60" s="225"/>
      <c r="IC60" s="225"/>
      <c r="ID60" s="225"/>
      <c r="IE60" s="225"/>
      <c r="IF60" s="225"/>
      <c r="IG60" s="225"/>
      <c r="IH60" s="225"/>
      <c r="II60" s="225"/>
      <c r="IJ60" s="225"/>
      <c r="IK60" s="225"/>
      <c r="IL60" s="225"/>
      <c r="IM60" s="225"/>
      <c r="IN60" s="225"/>
      <c r="IO60" s="225"/>
      <c r="IP60" s="225"/>
      <c r="IQ60" s="225"/>
      <c r="IR60" s="225"/>
      <c r="IS60" s="225"/>
      <c r="IT60" s="225"/>
      <c r="IU60" s="225"/>
      <c r="IV60" s="225"/>
      <c r="IW60" s="225"/>
      <c r="IX60" s="225"/>
      <c r="IY60" s="225"/>
      <c r="IZ60" s="225"/>
      <c r="JA60" s="225"/>
      <c r="JB60" s="225"/>
      <c r="JC60" s="225"/>
      <c r="JD60" s="225"/>
      <c r="JE60" s="225"/>
      <c r="JF60" s="225"/>
      <c r="JG60" s="225"/>
      <c r="JH60" s="225"/>
      <c r="JI60" s="225"/>
      <c r="JJ60" s="225"/>
      <c r="JK60" s="225"/>
      <c r="JL60" s="225"/>
      <c r="JM60" s="225"/>
      <c r="JN60" s="225"/>
      <c r="JO60" s="225"/>
      <c r="JP60" s="225"/>
      <c r="JQ60" s="225"/>
      <c r="JR60" s="225"/>
      <c r="JS60" s="225"/>
      <c r="JT60" s="225"/>
      <c r="JU60" s="225"/>
      <c r="JV60" s="225"/>
      <c r="JW60" s="225"/>
      <c r="JX60" s="225"/>
      <c r="JY60" s="225"/>
      <c r="JZ60" s="225"/>
      <c r="KA60" s="225"/>
      <c r="KB60" s="225"/>
      <c r="KC60" s="225"/>
      <c r="KD60" s="225"/>
      <c r="KE60" s="225"/>
      <c r="KF60" s="225"/>
      <c r="KG60" s="225"/>
      <c r="KH60" s="225"/>
      <c r="KI60" s="225"/>
      <c r="KJ60" s="225"/>
      <c r="KK60" s="225"/>
      <c r="KL60" s="225"/>
      <c r="KM60" s="225"/>
      <c r="KN60" s="225"/>
      <c r="KO60" s="225"/>
      <c r="KP60" s="225"/>
      <c r="KQ60" s="225"/>
      <c r="KR60" s="225"/>
      <c r="KS60" s="225"/>
      <c r="KT60" s="225"/>
      <c r="KU60" s="225"/>
      <c r="KV60" s="225"/>
      <c r="KW60" s="225"/>
      <c r="KX60" s="225"/>
      <c r="KY60" s="225"/>
      <c r="KZ60" s="225"/>
      <c r="LA60" s="225"/>
      <c r="LB60" s="225"/>
      <c r="LC60" s="225"/>
      <c r="LD60" s="225"/>
      <c r="LE60" s="225"/>
      <c r="LF60" s="225"/>
      <c r="LG60" s="225"/>
      <c r="LH60" s="225"/>
      <c r="LI60" s="225"/>
      <c r="LJ60" s="225"/>
      <c r="LK60" s="225"/>
      <c r="LL60" s="225"/>
      <c r="LM60" s="225"/>
      <c r="LN60" s="225"/>
      <c r="LO60" s="225"/>
      <c r="LP60" s="225"/>
      <c r="LQ60" s="225"/>
      <c r="LR60" s="225"/>
      <c r="LS60" s="225"/>
      <c r="LT60" s="225"/>
      <c r="LU60" s="225"/>
      <c r="LV60" s="225"/>
      <c r="LW60" s="225"/>
      <c r="LX60" s="225"/>
      <c r="LY60" s="225"/>
      <c r="LZ60" s="225"/>
      <c r="MA60" s="225"/>
      <c r="MB60" s="225"/>
      <c r="MC60" s="225"/>
      <c r="MD60" s="225"/>
      <c r="ME60" s="225"/>
      <c r="MF60" s="225"/>
      <c r="MG60" s="225"/>
      <c r="MH60" s="225"/>
      <c r="MI60" s="225"/>
      <c r="MJ60" s="225"/>
      <c r="MK60" s="225"/>
      <c r="ML60" s="225"/>
      <c r="MM60" s="225"/>
      <c r="MN60" s="225"/>
      <c r="MO60" s="225"/>
      <c r="MP60" s="225"/>
      <c r="MQ60" s="225"/>
      <c r="MR60" s="225"/>
      <c r="MS60" s="225"/>
      <c r="MT60" s="225"/>
      <c r="MU60" s="225"/>
      <c r="MV60" s="225"/>
      <c r="MW60" s="225"/>
      <c r="MX60" s="225"/>
      <c r="MY60" s="225"/>
      <c r="MZ60" s="225"/>
      <c r="NA60" s="225"/>
      <c r="NB60" s="225"/>
      <c r="NC60" s="225"/>
      <c r="ND60" s="225"/>
      <c r="NE60" s="225"/>
      <c r="NF60" s="225"/>
      <c r="NG60" s="225"/>
      <c r="NH60" s="225"/>
      <c r="NI60" s="225"/>
      <c r="NJ60" s="225"/>
      <c r="NK60" s="225"/>
      <c r="NL60" s="225"/>
      <c r="NM60" s="225"/>
      <c r="NN60" s="225"/>
      <c r="NO60" s="225"/>
      <c r="NP60" s="225"/>
      <c r="NQ60" s="225"/>
      <c r="NR60" s="225"/>
      <c r="NS60" s="225"/>
      <c r="NT60" s="225"/>
      <c r="NU60" s="225"/>
      <c r="NV60" s="225"/>
      <c r="NW60" s="225"/>
      <c r="NX60" s="225"/>
      <c r="NY60" s="225"/>
      <c r="NZ60" s="225"/>
      <c r="OA60" s="225"/>
      <c r="OB60" s="225"/>
      <c r="OC60" s="225"/>
      <c r="OD60" s="225"/>
      <c r="OE60" s="225"/>
      <c r="OF60" s="225"/>
      <c r="OG60" s="225"/>
      <c r="OH60" s="225"/>
      <c r="OI60" s="225"/>
      <c r="OJ60" s="225"/>
      <c r="OK60" s="225"/>
      <c r="OL60" s="225"/>
      <c r="OM60" s="225"/>
      <c r="ON60" s="225"/>
      <c r="OO60" s="225"/>
      <c r="OP60" s="225"/>
      <c r="OQ60" s="225"/>
      <c r="OR60" s="225"/>
      <c r="OS60" s="225"/>
      <c r="OT60" s="225"/>
      <c r="OU60" s="225"/>
      <c r="OV60" s="225"/>
      <c r="OW60" s="225"/>
      <c r="OX60" s="225"/>
      <c r="OY60" s="225"/>
      <c r="OZ60" s="225"/>
      <c r="PA60" s="225"/>
      <c r="PB60" s="225"/>
      <c r="PC60" s="225"/>
      <c r="PD60" s="225"/>
      <c r="PE60" s="225"/>
      <c r="PF60" s="225"/>
      <c r="PG60" s="225"/>
      <c r="PH60" s="225"/>
      <c r="PI60" s="225"/>
      <c r="PJ60" s="225"/>
      <c r="PK60" s="225"/>
      <c r="PL60" s="225"/>
      <c r="PM60" s="225"/>
      <c r="PN60" s="225"/>
      <c r="PO60" s="225"/>
      <c r="PP60" s="225"/>
      <c r="PQ60" s="225"/>
      <c r="PR60" s="225"/>
      <c r="PS60" s="225"/>
      <c r="PT60" s="225"/>
      <c r="PU60" s="225"/>
      <c r="PV60" s="225"/>
      <c r="PW60" s="225"/>
      <c r="PX60" s="225"/>
      <c r="PY60" s="225"/>
      <c r="PZ60" s="225"/>
      <c r="QA60" s="225"/>
      <c r="QB60" s="225"/>
      <c r="QC60" s="225"/>
      <c r="QD60" s="225"/>
      <c r="QE60" s="225"/>
      <c r="QF60" s="225"/>
      <c r="QG60" s="225"/>
      <c r="QH60" s="225"/>
      <c r="QI60" s="225"/>
      <c r="QJ60" s="225"/>
      <c r="QK60" s="225"/>
      <c r="QL60" s="225"/>
      <c r="QM60" s="225"/>
      <c r="QN60" s="225"/>
      <c r="QO60" s="225"/>
      <c r="QP60" s="225"/>
      <c r="QQ60" s="225"/>
      <c r="QR60" s="225"/>
      <c r="QS60" s="225"/>
      <c r="QT60" s="225"/>
    </row>
    <row r="61" spans="2:462" s="76" customFormat="1" ht="18" customHeight="1">
      <c r="B61" s="63" t="str">
        <f>IF(Mitarbeiter!B53="","",Mitarbeiter!B53)</f>
        <v/>
      </c>
      <c r="C61" s="63" t="str">
        <f>IF(Mitarbeiter!C53="","",Mitarbeiter!C53)</f>
        <v/>
      </c>
      <c r="D61" s="63" t="str">
        <f>IF(Mitarbeiter!E53="","",Mitarbeiter!E53)</f>
        <v/>
      </c>
      <c r="E61" s="65">
        <f>IF(Mitarbeiter!W53="","",Mitarbeiter!W53)</f>
        <v>0</v>
      </c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  <c r="EE61" s="27"/>
      <c r="EF61" s="27"/>
      <c r="EG61" s="27"/>
      <c r="EH61" s="27"/>
      <c r="EI61" s="27"/>
      <c r="EJ61" s="27"/>
      <c r="EK61" s="27"/>
      <c r="EL61" s="27"/>
      <c r="EM61" s="27"/>
      <c r="EN61" s="27"/>
      <c r="EO61" s="27"/>
      <c r="EP61" s="27"/>
      <c r="EQ61" s="27"/>
      <c r="ER61" s="27"/>
      <c r="ES61" s="27"/>
      <c r="ET61" s="27"/>
      <c r="EU61" s="27"/>
      <c r="EV61" s="27"/>
      <c r="EW61" s="27"/>
      <c r="EX61" s="27"/>
      <c r="EY61" s="27"/>
      <c r="EZ61" s="27"/>
      <c r="FA61" s="27"/>
      <c r="FB61" s="27"/>
      <c r="FC61" s="27"/>
      <c r="FD61" s="27"/>
      <c r="FE61" s="27"/>
      <c r="FF61" s="27"/>
      <c r="FG61" s="27"/>
      <c r="FH61" s="27"/>
      <c r="FI61" s="27"/>
      <c r="FJ61" s="27"/>
      <c r="FK61" s="27"/>
      <c r="FL61" s="27"/>
      <c r="FM61" s="27"/>
      <c r="FN61" s="27"/>
      <c r="FO61" s="27"/>
      <c r="FP61" s="27"/>
      <c r="FQ61" s="27"/>
      <c r="FR61" s="27"/>
      <c r="FS61" s="27"/>
      <c r="FT61" s="27"/>
      <c r="FU61" s="27"/>
      <c r="FV61" s="27"/>
      <c r="FW61" s="27"/>
      <c r="FX61" s="27"/>
      <c r="FY61" s="27"/>
      <c r="FZ61" s="27"/>
      <c r="GA61" s="27"/>
      <c r="GB61" s="27"/>
      <c r="GC61" s="27"/>
      <c r="GD61" s="27"/>
      <c r="GE61" s="27"/>
      <c r="GF61" s="27"/>
      <c r="GG61" s="27"/>
      <c r="GH61" s="27"/>
      <c r="GI61" s="27"/>
      <c r="GJ61" s="27"/>
      <c r="GK61" s="27"/>
      <c r="GL61" s="27"/>
      <c r="GM61" s="27"/>
      <c r="GN61" s="27"/>
      <c r="GO61" s="27"/>
      <c r="GP61" s="27"/>
      <c r="GQ61" s="27"/>
      <c r="GR61" s="27"/>
      <c r="GS61" s="27"/>
      <c r="GT61" s="27"/>
      <c r="GU61" s="27"/>
      <c r="GV61" s="27"/>
      <c r="GW61" s="27"/>
      <c r="GX61" s="27"/>
      <c r="GY61" s="27"/>
      <c r="GZ61" s="27"/>
      <c r="HA61" s="27"/>
      <c r="HB61" s="27"/>
      <c r="HC61" s="27"/>
      <c r="HD61" s="27"/>
      <c r="HE61" s="27"/>
      <c r="HF61" s="27"/>
      <c r="HG61" s="27"/>
      <c r="HH61" s="27"/>
      <c r="HI61" s="27"/>
      <c r="HJ61" s="27"/>
      <c r="HK61" s="27"/>
      <c r="HL61" s="27"/>
      <c r="HM61" s="27"/>
      <c r="HN61" s="27"/>
      <c r="HO61" s="27"/>
      <c r="HP61" s="27"/>
      <c r="HQ61" s="27"/>
      <c r="HR61" s="27"/>
      <c r="HS61" s="27"/>
      <c r="HT61" s="27"/>
      <c r="HU61" s="27"/>
      <c r="HV61" s="27"/>
      <c r="HW61" s="27"/>
      <c r="HX61" s="27"/>
      <c r="HY61" s="27"/>
      <c r="HZ61" s="27"/>
      <c r="IA61" s="27"/>
      <c r="IB61" s="27"/>
      <c r="IC61" s="27"/>
      <c r="ID61" s="27"/>
      <c r="IE61" s="27"/>
      <c r="IF61" s="27"/>
      <c r="IG61" s="27"/>
      <c r="IH61" s="27"/>
      <c r="II61" s="27"/>
      <c r="IJ61" s="27"/>
      <c r="IK61" s="27"/>
      <c r="IL61" s="27"/>
      <c r="IM61" s="27"/>
      <c r="IN61" s="27"/>
      <c r="IO61" s="27"/>
      <c r="IP61" s="27"/>
      <c r="IQ61" s="27"/>
      <c r="IR61" s="27"/>
      <c r="IS61" s="27"/>
      <c r="IT61" s="27"/>
      <c r="IU61" s="27"/>
      <c r="IV61" s="27"/>
      <c r="IW61" s="27"/>
      <c r="IX61" s="27"/>
      <c r="IY61" s="27"/>
      <c r="IZ61" s="27"/>
      <c r="JA61" s="27"/>
      <c r="JB61" s="27"/>
      <c r="JC61" s="27"/>
      <c r="JD61" s="27"/>
      <c r="JE61" s="27"/>
      <c r="JF61" s="27"/>
      <c r="JG61" s="27"/>
      <c r="JH61" s="27"/>
      <c r="JI61" s="27"/>
      <c r="JJ61" s="27"/>
      <c r="JK61" s="27"/>
      <c r="JL61" s="27"/>
      <c r="JM61" s="27"/>
      <c r="JN61" s="27"/>
      <c r="JO61" s="27"/>
      <c r="JP61" s="27"/>
      <c r="JQ61" s="27"/>
      <c r="JR61" s="27"/>
      <c r="JS61" s="27"/>
      <c r="JT61" s="27"/>
      <c r="JU61" s="27"/>
      <c r="JV61" s="27"/>
      <c r="JW61" s="27"/>
      <c r="JX61" s="27"/>
      <c r="JY61" s="27"/>
      <c r="JZ61" s="27"/>
      <c r="KA61" s="27"/>
      <c r="KB61" s="27"/>
      <c r="KC61" s="27"/>
      <c r="KD61" s="27"/>
      <c r="KE61" s="27"/>
      <c r="KF61" s="27"/>
      <c r="KG61" s="27"/>
      <c r="KH61" s="27"/>
      <c r="KI61" s="27"/>
      <c r="KJ61" s="27"/>
      <c r="KK61" s="27"/>
      <c r="KL61" s="27"/>
      <c r="KM61" s="27"/>
      <c r="KN61" s="27"/>
      <c r="KO61" s="27"/>
      <c r="KP61" s="27"/>
      <c r="KQ61" s="27"/>
      <c r="KR61" s="27"/>
      <c r="KS61" s="27"/>
      <c r="KT61" s="27"/>
      <c r="KU61" s="27"/>
      <c r="KV61" s="27"/>
      <c r="KW61" s="27"/>
      <c r="KX61" s="27"/>
      <c r="KY61" s="27"/>
      <c r="KZ61" s="27"/>
      <c r="LA61" s="27"/>
      <c r="LB61" s="27"/>
      <c r="LC61" s="27"/>
      <c r="LD61" s="27"/>
      <c r="LE61" s="27"/>
      <c r="LF61" s="27"/>
      <c r="LG61" s="27"/>
      <c r="LH61" s="27"/>
      <c r="LI61" s="27"/>
      <c r="LJ61" s="27"/>
      <c r="LK61" s="27"/>
      <c r="LL61" s="27"/>
      <c r="LM61" s="27"/>
      <c r="LN61" s="27"/>
      <c r="LO61" s="27"/>
      <c r="LP61" s="27"/>
      <c r="LQ61" s="27"/>
      <c r="LR61" s="27"/>
      <c r="LS61" s="27"/>
      <c r="LT61" s="27"/>
      <c r="LU61" s="27"/>
      <c r="LV61" s="27"/>
      <c r="LW61" s="27"/>
      <c r="LX61" s="27"/>
      <c r="LY61" s="27"/>
      <c r="LZ61" s="27"/>
      <c r="MA61" s="27"/>
      <c r="MB61" s="27"/>
      <c r="MC61" s="27"/>
      <c r="MD61" s="27"/>
      <c r="ME61" s="27"/>
      <c r="MF61" s="27"/>
      <c r="MG61" s="27"/>
      <c r="MH61" s="27"/>
      <c r="MI61" s="27"/>
      <c r="MJ61" s="27"/>
      <c r="MK61" s="27"/>
      <c r="ML61" s="27"/>
      <c r="MM61" s="27"/>
      <c r="MN61" s="27"/>
      <c r="MO61" s="27"/>
      <c r="MP61" s="27"/>
      <c r="MQ61" s="27"/>
      <c r="MR61" s="27"/>
      <c r="MS61" s="27"/>
      <c r="MT61" s="27"/>
      <c r="MU61" s="27"/>
      <c r="MV61" s="27"/>
      <c r="MW61" s="27"/>
      <c r="MX61" s="27"/>
      <c r="MY61" s="27"/>
      <c r="MZ61" s="27"/>
      <c r="NA61" s="27"/>
      <c r="NB61" s="27"/>
      <c r="NC61" s="27"/>
      <c r="ND61" s="27"/>
      <c r="NE61" s="27"/>
      <c r="NF61" s="27"/>
      <c r="NG61" s="27"/>
      <c r="NH61" s="27"/>
      <c r="NI61" s="27"/>
      <c r="NJ61" s="27"/>
      <c r="NK61" s="27"/>
      <c r="NL61" s="27"/>
      <c r="NM61" s="27"/>
      <c r="NN61" s="27"/>
      <c r="NO61" s="27"/>
      <c r="NP61" s="27"/>
      <c r="NQ61" s="27"/>
      <c r="NR61" s="27"/>
      <c r="NS61" s="27"/>
      <c r="NT61" s="27"/>
      <c r="NU61" s="27"/>
      <c r="NV61" s="27"/>
      <c r="NW61" s="27"/>
      <c r="NX61" s="27"/>
      <c r="NY61" s="27"/>
      <c r="NZ61" s="27"/>
      <c r="OA61" s="27"/>
      <c r="OB61" s="27"/>
      <c r="OC61" s="27"/>
      <c r="OD61" s="27"/>
      <c r="OE61" s="27"/>
      <c r="OF61" s="27"/>
      <c r="OG61" s="27"/>
      <c r="OH61" s="27"/>
      <c r="OI61" s="27"/>
      <c r="OJ61" s="27"/>
      <c r="OK61" s="27"/>
      <c r="OL61" s="27"/>
      <c r="OM61" s="27"/>
      <c r="ON61" s="27"/>
      <c r="OO61" s="27"/>
      <c r="OP61" s="27"/>
      <c r="OQ61" s="27"/>
      <c r="OR61" s="27"/>
      <c r="OS61" s="27"/>
      <c r="OT61" s="27"/>
      <c r="OU61" s="27"/>
      <c r="OV61" s="27"/>
      <c r="OW61" s="27"/>
      <c r="OX61" s="27"/>
      <c r="OY61" s="27"/>
      <c r="OZ61" s="27"/>
      <c r="PA61" s="27"/>
      <c r="PB61" s="27"/>
      <c r="PC61" s="27"/>
      <c r="PD61" s="27"/>
      <c r="PE61" s="27"/>
      <c r="PF61" s="27"/>
      <c r="PG61" s="27"/>
      <c r="PH61" s="27"/>
      <c r="PI61" s="27"/>
      <c r="PJ61" s="27"/>
      <c r="PK61" s="27"/>
      <c r="PL61" s="27"/>
      <c r="PM61" s="27"/>
      <c r="PN61" s="27"/>
      <c r="PO61" s="27"/>
      <c r="PP61" s="27"/>
      <c r="PQ61" s="27"/>
      <c r="PR61" s="27"/>
      <c r="PS61" s="27"/>
      <c r="PT61" s="27"/>
      <c r="PU61" s="27"/>
      <c r="PV61" s="27"/>
      <c r="PW61" s="27"/>
      <c r="PX61" s="27"/>
      <c r="PY61" s="27"/>
      <c r="PZ61" s="27"/>
      <c r="QA61" s="27"/>
      <c r="QB61" s="27"/>
      <c r="QC61" s="27"/>
      <c r="QD61" s="27"/>
      <c r="QE61" s="27"/>
      <c r="QF61" s="27"/>
      <c r="QG61" s="27"/>
      <c r="QH61" s="27"/>
      <c r="QI61" s="27"/>
      <c r="QJ61" s="27"/>
      <c r="QK61" s="27"/>
      <c r="QL61" s="27"/>
      <c r="QM61" s="27"/>
      <c r="QN61" s="27"/>
      <c r="QO61" s="27"/>
      <c r="QP61" s="27"/>
      <c r="QQ61" s="27"/>
      <c r="QR61" s="27"/>
      <c r="QS61" s="27"/>
      <c r="QT61" s="27"/>
    </row>
    <row r="62" spans="2:462" s="76" customFormat="1" ht="18" customHeight="1">
      <c r="B62" s="223" t="str">
        <f>IF(Mitarbeiter!B54="","",Mitarbeiter!B54)</f>
        <v/>
      </c>
      <c r="C62" s="223" t="str">
        <f>IF(Mitarbeiter!C54="","",Mitarbeiter!C54)</f>
        <v/>
      </c>
      <c r="D62" s="223" t="str">
        <f>IF(Mitarbeiter!E54="","",Mitarbeiter!E54)</f>
        <v/>
      </c>
      <c r="E62" s="224">
        <f>IF(Mitarbeiter!W54="","",Mitarbeiter!W54)</f>
        <v>0</v>
      </c>
      <c r="F62" s="225"/>
      <c r="G62" s="225"/>
      <c r="H62" s="225"/>
      <c r="I62" s="225"/>
      <c r="J62" s="225"/>
      <c r="K62" s="225"/>
      <c r="L62" s="225"/>
      <c r="M62" s="225"/>
      <c r="N62" s="225"/>
      <c r="O62" s="225"/>
      <c r="P62" s="225"/>
      <c r="Q62" s="225"/>
      <c r="R62" s="225"/>
      <c r="S62" s="225"/>
      <c r="T62" s="225"/>
      <c r="U62" s="225"/>
      <c r="V62" s="225"/>
      <c r="W62" s="225"/>
      <c r="X62" s="225"/>
      <c r="Y62" s="225"/>
      <c r="Z62" s="225"/>
      <c r="AA62" s="225"/>
      <c r="AB62" s="225"/>
      <c r="AC62" s="225"/>
      <c r="AD62" s="225"/>
      <c r="AE62" s="225"/>
      <c r="AF62" s="225"/>
      <c r="AG62" s="225"/>
      <c r="AH62" s="225"/>
      <c r="AI62" s="225"/>
      <c r="AJ62" s="225"/>
      <c r="AK62" s="225"/>
      <c r="AL62" s="225"/>
      <c r="AM62" s="225"/>
      <c r="AN62" s="225"/>
      <c r="AO62" s="225"/>
      <c r="AP62" s="225"/>
      <c r="AQ62" s="225"/>
      <c r="AR62" s="225"/>
      <c r="AS62" s="225"/>
      <c r="AT62" s="225"/>
      <c r="AU62" s="225"/>
      <c r="AV62" s="225"/>
      <c r="AW62" s="225"/>
      <c r="AX62" s="225"/>
      <c r="AY62" s="225"/>
      <c r="AZ62" s="225"/>
      <c r="BA62" s="225"/>
      <c r="BB62" s="225"/>
      <c r="BC62" s="225"/>
      <c r="BD62" s="225"/>
      <c r="BE62" s="225"/>
      <c r="BF62" s="225"/>
      <c r="BG62" s="225"/>
      <c r="BH62" s="225"/>
      <c r="BI62" s="225"/>
      <c r="BJ62" s="225"/>
      <c r="BK62" s="225"/>
      <c r="BL62" s="225"/>
      <c r="BM62" s="225"/>
      <c r="BN62" s="225"/>
      <c r="BO62" s="225"/>
      <c r="BP62" s="225"/>
      <c r="BQ62" s="225"/>
      <c r="BR62" s="225"/>
      <c r="BS62" s="225"/>
      <c r="BT62" s="225"/>
      <c r="BU62" s="225"/>
      <c r="BV62" s="225"/>
      <c r="BW62" s="225"/>
      <c r="BX62" s="225"/>
      <c r="BY62" s="225"/>
      <c r="BZ62" s="225"/>
      <c r="CA62" s="225"/>
      <c r="CB62" s="225"/>
      <c r="CC62" s="225"/>
      <c r="CD62" s="225"/>
      <c r="CE62" s="225"/>
      <c r="CF62" s="225"/>
      <c r="CG62" s="225"/>
      <c r="CH62" s="225"/>
      <c r="CI62" s="225"/>
      <c r="CJ62" s="225"/>
      <c r="CK62" s="225"/>
      <c r="CL62" s="225"/>
      <c r="CM62" s="225"/>
      <c r="CN62" s="225"/>
      <c r="CO62" s="225"/>
      <c r="CP62" s="225"/>
      <c r="CQ62" s="225"/>
      <c r="CR62" s="225"/>
      <c r="CS62" s="225"/>
      <c r="CT62" s="225"/>
      <c r="CU62" s="225"/>
      <c r="CV62" s="225"/>
      <c r="CW62" s="225"/>
      <c r="CX62" s="225"/>
      <c r="CY62" s="225"/>
      <c r="CZ62" s="225"/>
      <c r="DA62" s="225"/>
      <c r="DB62" s="225"/>
      <c r="DC62" s="225"/>
      <c r="DD62" s="225"/>
      <c r="DE62" s="225"/>
      <c r="DF62" s="225"/>
      <c r="DG62" s="225"/>
      <c r="DH62" s="225"/>
      <c r="DI62" s="225"/>
      <c r="DJ62" s="225"/>
      <c r="DK62" s="225"/>
      <c r="DL62" s="225"/>
      <c r="DM62" s="225"/>
      <c r="DN62" s="225"/>
      <c r="DO62" s="225"/>
      <c r="DP62" s="225"/>
      <c r="DQ62" s="225"/>
      <c r="DR62" s="225"/>
      <c r="DS62" s="225"/>
      <c r="DT62" s="225"/>
      <c r="DU62" s="225"/>
      <c r="DV62" s="225"/>
      <c r="DW62" s="225"/>
      <c r="DX62" s="225"/>
      <c r="DY62" s="225"/>
      <c r="DZ62" s="225"/>
      <c r="EA62" s="225"/>
      <c r="EB62" s="225"/>
      <c r="EC62" s="225"/>
      <c r="ED62" s="225"/>
      <c r="EE62" s="225"/>
      <c r="EF62" s="225"/>
      <c r="EG62" s="225"/>
      <c r="EH62" s="225"/>
      <c r="EI62" s="225"/>
      <c r="EJ62" s="225"/>
      <c r="EK62" s="225"/>
      <c r="EL62" s="225"/>
      <c r="EM62" s="225"/>
      <c r="EN62" s="225"/>
      <c r="EO62" s="225"/>
      <c r="EP62" s="225"/>
      <c r="EQ62" s="225"/>
      <c r="ER62" s="225"/>
      <c r="ES62" s="225"/>
      <c r="ET62" s="225"/>
      <c r="EU62" s="225"/>
      <c r="EV62" s="225"/>
      <c r="EW62" s="225"/>
      <c r="EX62" s="225"/>
      <c r="EY62" s="225"/>
      <c r="EZ62" s="225"/>
      <c r="FA62" s="225"/>
      <c r="FB62" s="225"/>
      <c r="FC62" s="225"/>
      <c r="FD62" s="225"/>
      <c r="FE62" s="225"/>
      <c r="FF62" s="225"/>
      <c r="FG62" s="225"/>
      <c r="FH62" s="225"/>
      <c r="FI62" s="225"/>
      <c r="FJ62" s="225"/>
      <c r="FK62" s="225"/>
      <c r="FL62" s="225"/>
      <c r="FM62" s="225"/>
      <c r="FN62" s="225"/>
      <c r="FO62" s="225"/>
      <c r="FP62" s="225"/>
      <c r="FQ62" s="225"/>
      <c r="FR62" s="225"/>
      <c r="FS62" s="225"/>
      <c r="FT62" s="225"/>
      <c r="FU62" s="225"/>
      <c r="FV62" s="225"/>
      <c r="FW62" s="225"/>
      <c r="FX62" s="225"/>
      <c r="FY62" s="225"/>
      <c r="FZ62" s="225"/>
      <c r="GA62" s="225"/>
      <c r="GB62" s="225"/>
      <c r="GC62" s="225"/>
      <c r="GD62" s="225"/>
      <c r="GE62" s="225"/>
      <c r="GF62" s="225"/>
      <c r="GG62" s="225"/>
      <c r="GH62" s="225"/>
      <c r="GI62" s="225"/>
      <c r="GJ62" s="225"/>
      <c r="GK62" s="225"/>
      <c r="GL62" s="225"/>
      <c r="GM62" s="225"/>
      <c r="GN62" s="225"/>
      <c r="GO62" s="225"/>
      <c r="GP62" s="225"/>
      <c r="GQ62" s="225"/>
      <c r="GR62" s="225"/>
      <c r="GS62" s="225"/>
      <c r="GT62" s="225"/>
      <c r="GU62" s="225"/>
      <c r="GV62" s="225"/>
      <c r="GW62" s="225"/>
      <c r="GX62" s="225"/>
      <c r="GY62" s="225"/>
      <c r="GZ62" s="225"/>
      <c r="HA62" s="225"/>
      <c r="HB62" s="225"/>
      <c r="HC62" s="225"/>
      <c r="HD62" s="225"/>
      <c r="HE62" s="225"/>
      <c r="HF62" s="225"/>
      <c r="HG62" s="225"/>
      <c r="HH62" s="225"/>
      <c r="HI62" s="225"/>
      <c r="HJ62" s="225"/>
      <c r="HK62" s="225"/>
      <c r="HL62" s="225"/>
      <c r="HM62" s="225"/>
      <c r="HN62" s="225"/>
      <c r="HO62" s="225"/>
      <c r="HP62" s="225"/>
      <c r="HQ62" s="225"/>
      <c r="HR62" s="225"/>
      <c r="HS62" s="225"/>
      <c r="HT62" s="225"/>
      <c r="HU62" s="225"/>
      <c r="HV62" s="225"/>
      <c r="HW62" s="225"/>
      <c r="HX62" s="225"/>
      <c r="HY62" s="225"/>
      <c r="HZ62" s="225"/>
      <c r="IA62" s="225"/>
      <c r="IB62" s="225"/>
      <c r="IC62" s="225"/>
      <c r="ID62" s="225"/>
      <c r="IE62" s="225"/>
      <c r="IF62" s="225"/>
      <c r="IG62" s="225"/>
      <c r="IH62" s="225"/>
      <c r="II62" s="225"/>
      <c r="IJ62" s="225"/>
      <c r="IK62" s="225"/>
      <c r="IL62" s="225"/>
      <c r="IM62" s="225"/>
      <c r="IN62" s="225"/>
      <c r="IO62" s="225"/>
      <c r="IP62" s="225"/>
      <c r="IQ62" s="225"/>
      <c r="IR62" s="225"/>
      <c r="IS62" s="225"/>
      <c r="IT62" s="225"/>
      <c r="IU62" s="225"/>
      <c r="IV62" s="225"/>
      <c r="IW62" s="225"/>
      <c r="IX62" s="225"/>
      <c r="IY62" s="225"/>
      <c r="IZ62" s="225"/>
      <c r="JA62" s="225"/>
      <c r="JB62" s="225"/>
      <c r="JC62" s="225"/>
      <c r="JD62" s="225"/>
      <c r="JE62" s="225"/>
      <c r="JF62" s="225"/>
      <c r="JG62" s="225"/>
      <c r="JH62" s="225"/>
      <c r="JI62" s="225"/>
      <c r="JJ62" s="225"/>
      <c r="JK62" s="225"/>
      <c r="JL62" s="225"/>
      <c r="JM62" s="225"/>
      <c r="JN62" s="225"/>
      <c r="JO62" s="225"/>
      <c r="JP62" s="225"/>
      <c r="JQ62" s="225"/>
      <c r="JR62" s="225"/>
      <c r="JS62" s="225"/>
      <c r="JT62" s="225"/>
      <c r="JU62" s="225"/>
      <c r="JV62" s="225"/>
      <c r="JW62" s="225"/>
      <c r="JX62" s="225"/>
      <c r="JY62" s="225"/>
      <c r="JZ62" s="225"/>
      <c r="KA62" s="225"/>
      <c r="KB62" s="225"/>
      <c r="KC62" s="225"/>
      <c r="KD62" s="225"/>
      <c r="KE62" s="225"/>
      <c r="KF62" s="225"/>
      <c r="KG62" s="225"/>
      <c r="KH62" s="225"/>
      <c r="KI62" s="225"/>
      <c r="KJ62" s="225"/>
      <c r="KK62" s="225"/>
      <c r="KL62" s="225"/>
      <c r="KM62" s="225"/>
      <c r="KN62" s="225"/>
      <c r="KO62" s="225"/>
      <c r="KP62" s="225"/>
      <c r="KQ62" s="225"/>
      <c r="KR62" s="225"/>
      <c r="KS62" s="225"/>
      <c r="KT62" s="225"/>
      <c r="KU62" s="225"/>
      <c r="KV62" s="225"/>
      <c r="KW62" s="225"/>
      <c r="KX62" s="225"/>
      <c r="KY62" s="225"/>
      <c r="KZ62" s="225"/>
      <c r="LA62" s="225"/>
      <c r="LB62" s="225"/>
      <c r="LC62" s="225"/>
      <c r="LD62" s="225"/>
      <c r="LE62" s="225"/>
      <c r="LF62" s="225"/>
      <c r="LG62" s="225"/>
      <c r="LH62" s="225"/>
      <c r="LI62" s="225"/>
      <c r="LJ62" s="225"/>
      <c r="LK62" s="225"/>
      <c r="LL62" s="225"/>
      <c r="LM62" s="225"/>
      <c r="LN62" s="225"/>
      <c r="LO62" s="225"/>
      <c r="LP62" s="225"/>
      <c r="LQ62" s="225"/>
      <c r="LR62" s="225"/>
      <c r="LS62" s="225"/>
      <c r="LT62" s="225"/>
      <c r="LU62" s="225"/>
      <c r="LV62" s="225"/>
      <c r="LW62" s="225"/>
      <c r="LX62" s="225"/>
      <c r="LY62" s="225"/>
      <c r="LZ62" s="225"/>
      <c r="MA62" s="225"/>
      <c r="MB62" s="225"/>
      <c r="MC62" s="225"/>
      <c r="MD62" s="225"/>
      <c r="ME62" s="225"/>
      <c r="MF62" s="225"/>
      <c r="MG62" s="225"/>
      <c r="MH62" s="225"/>
      <c r="MI62" s="225"/>
      <c r="MJ62" s="225"/>
      <c r="MK62" s="225"/>
      <c r="ML62" s="225"/>
      <c r="MM62" s="225"/>
      <c r="MN62" s="225"/>
      <c r="MO62" s="225"/>
      <c r="MP62" s="225"/>
      <c r="MQ62" s="225"/>
      <c r="MR62" s="225"/>
      <c r="MS62" s="225"/>
      <c r="MT62" s="225"/>
      <c r="MU62" s="225"/>
      <c r="MV62" s="225"/>
      <c r="MW62" s="225"/>
      <c r="MX62" s="225"/>
      <c r="MY62" s="225"/>
      <c r="MZ62" s="225"/>
      <c r="NA62" s="225"/>
      <c r="NB62" s="225"/>
      <c r="NC62" s="225"/>
      <c r="ND62" s="225"/>
      <c r="NE62" s="225"/>
      <c r="NF62" s="225"/>
      <c r="NG62" s="225"/>
      <c r="NH62" s="225"/>
      <c r="NI62" s="225"/>
      <c r="NJ62" s="225"/>
      <c r="NK62" s="225"/>
      <c r="NL62" s="225"/>
      <c r="NM62" s="225"/>
      <c r="NN62" s="225"/>
      <c r="NO62" s="225"/>
      <c r="NP62" s="225"/>
      <c r="NQ62" s="225"/>
      <c r="NR62" s="225"/>
      <c r="NS62" s="225"/>
      <c r="NT62" s="225"/>
      <c r="NU62" s="225"/>
      <c r="NV62" s="225"/>
      <c r="NW62" s="225"/>
      <c r="NX62" s="225"/>
      <c r="NY62" s="225"/>
      <c r="NZ62" s="225"/>
      <c r="OA62" s="225"/>
      <c r="OB62" s="225"/>
      <c r="OC62" s="225"/>
      <c r="OD62" s="225"/>
      <c r="OE62" s="225"/>
      <c r="OF62" s="225"/>
      <c r="OG62" s="225"/>
      <c r="OH62" s="225"/>
      <c r="OI62" s="225"/>
      <c r="OJ62" s="225"/>
      <c r="OK62" s="225"/>
      <c r="OL62" s="225"/>
      <c r="OM62" s="225"/>
      <c r="ON62" s="225"/>
      <c r="OO62" s="225"/>
      <c r="OP62" s="225"/>
      <c r="OQ62" s="225"/>
      <c r="OR62" s="225"/>
      <c r="OS62" s="225"/>
      <c r="OT62" s="225"/>
      <c r="OU62" s="225"/>
      <c r="OV62" s="225"/>
      <c r="OW62" s="225"/>
      <c r="OX62" s="225"/>
      <c r="OY62" s="225"/>
      <c r="OZ62" s="225"/>
      <c r="PA62" s="225"/>
      <c r="PB62" s="225"/>
      <c r="PC62" s="225"/>
      <c r="PD62" s="225"/>
      <c r="PE62" s="225"/>
      <c r="PF62" s="225"/>
      <c r="PG62" s="225"/>
      <c r="PH62" s="225"/>
      <c r="PI62" s="225"/>
      <c r="PJ62" s="225"/>
      <c r="PK62" s="225"/>
      <c r="PL62" s="225"/>
      <c r="PM62" s="225"/>
      <c r="PN62" s="225"/>
      <c r="PO62" s="225"/>
      <c r="PP62" s="225"/>
      <c r="PQ62" s="225"/>
      <c r="PR62" s="225"/>
      <c r="PS62" s="225"/>
      <c r="PT62" s="225"/>
      <c r="PU62" s="225"/>
      <c r="PV62" s="225"/>
      <c r="PW62" s="225"/>
      <c r="PX62" s="225"/>
      <c r="PY62" s="225"/>
      <c r="PZ62" s="225"/>
      <c r="QA62" s="225"/>
      <c r="QB62" s="225"/>
      <c r="QC62" s="225"/>
      <c r="QD62" s="225"/>
      <c r="QE62" s="225"/>
      <c r="QF62" s="225"/>
      <c r="QG62" s="225"/>
      <c r="QH62" s="225"/>
      <c r="QI62" s="225"/>
      <c r="QJ62" s="225"/>
      <c r="QK62" s="225"/>
      <c r="QL62" s="225"/>
      <c r="QM62" s="225"/>
      <c r="QN62" s="225"/>
      <c r="QO62" s="225"/>
      <c r="QP62" s="225"/>
      <c r="QQ62" s="225"/>
      <c r="QR62" s="225"/>
      <c r="QS62" s="225"/>
      <c r="QT62" s="225"/>
    </row>
    <row r="63" spans="2:462" s="76" customFormat="1" ht="18" customHeight="1">
      <c r="B63" s="63" t="str">
        <f>IF(Mitarbeiter!B55="","",Mitarbeiter!B55)</f>
        <v/>
      </c>
      <c r="C63" s="63" t="str">
        <f>IF(Mitarbeiter!C55="","",Mitarbeiter!C55)</f>
        <v/>
      </c>
      <c r="D63" s="63" t="str">
        <f>IF(Mitarbeiter!E55="","",Mitarbeiter!E55)</f>
        <v/>
      </c>
      <c r="E63" s="65">
        <f>IF(Mitarbeiter!W55="","",Mitarbeiter!W55)</f>
        <v>0</v>
      </c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27"/>
      <c r="ED63" s="27"/>
      <c r="EE63" s="27"/>
      <c r="EF63" s="27"/>
      <c r="EG63" s="27"/>
      <c r="EH63" s="27"/>
      <c r="EI63" s="27"/>
      <c r="EJ63" s="27"/>
      <c r="EK63" s="27"/>
      <c r="EL63" s="27"/>
      <c r="EM63" s="27"/>
      <c r="EN63" s="27"/>
      <c r="EO63" s="27"/>
      <c r="EP63" s="27"/>
      <c r="EQ63" s="27"/>
      <c r="ER63" s="27"/>
      <c r="ES63" s="27"/>
      <c r="ET63" s="27"/>
      <c r="EU63" s="27"/>
      <c r="EV63" s="27"/>
      <c r="EW63" s="27"/>
      <c r="EX63" s="27"/>
      <c r="EY63" s="27"/>
      <c r="EZ63" s="27"/>
      <c r="FA63" s="27"/>
      <c r="FB63" s="27"/>
      <c r="FC63" s="27"/>
      <c r="FD63" s="27"/>
      <c r="FE63" s="27"/>
      <c r="FF63" s="27"/>
      <c r="FG63" s="27"/>
      <c r="FH63" s="27"/>
      <c r="FI63" s="27"/>
      <c r="FJ63" s="27"/>
      <c r="FK63" s="27"/>
      <c r="FL63" s="27"/>
      <c r="FM63" s="27"/>
      <c r="FN63" s="27"/>
      <c r="FO63" s="27"/>
      <c r="FP63" s="27"/>
      <c r="FQ63" s="27"/>
      <c r="FR63" s="27"/>
      <c r="FS63" s="27"/>
      <c r="FT63" s="27"/>
      <c r="FU63" s="27"/>
      <c r="FV63" s="27"/>
      <c r="FW63" s="27"/>
      <c r="FX63" s="27"/>
      <c r="FY63" s="27"/>
      <c r="FZ63" s="27"/>
      <c r="GA63" s="27"/>
      <c r="GB63" s="27"/>
      <c r="GC63" s="27"/>
      <c r="GD63" s="27"/>
      <c r="GE63" s="27"/>
      <c r="GF63" s="27"/>
      <c r="GG63" s="27"/>
      <c r="GH63" s="27"/>
      <c r="GI63" s="27"/>
      <c r="GJ63" s="27"/>
      <c r="GK63" s="27"/>
      <c r="GL63" s="27"/>
      <c r="GM63" s="27"/>
      <c r="GN63" s="27"/>
      <c r="GO63" s="27"/>
      <c r="GP63" s="27"/>
      <c r="GQ63" s="27"/>
      <c r="GR63" s="27"/>
      <c r="GS63" s="27"/>
      <c r="GT63" s="27"/>
      <c r="GU63" s="27"/>
      <c r="GV63" s="27"/>
      <c r="GW63" s="27"/>
      <c r="GX63" s="27"/>
      <c r="GY63" s="27"/>
      <c r="GZ63" s="27"/>
      <c r="HA63" s="27"/>
      <c r="HB63" s="27"/>
      <c r="HC63" s="27"/>
      <c r="HD63" s="27"/>
      <c r="HE63" s="27"/>
      <c r="HF63" s="27"/>
      <c r="HG63" s="27"/>
      <c r="HH63" s="27"/>
      <c r="HI63" s="27"/>
      <c r="HJ63" s="27"/>
      <c r="HK63" s="27"/>
      <c r="HL63" s="27"/>
      <c r="HM63" s="27"/>
      <c r="HN63" s="27"/>
      <c r="HO63" s="27"/>
      <c r="HP63" s="27"/>
      <c r="HQ63" s="27"/>
      <c r="HR63" s="27"/>
      <c r="HS63" s="27"/>
      <c r="HT63" s="27"/>
      <c r="HU63" s="27"/>
      <c r="HV63" s="27"/>
      <c r="HW63" s="27"/>
      <c r="HX63" s="27"/>
      <c r="HY63" s="27"/>
      <c r="HZ63" s="27"/>
      <c r="IA63" s="27"/>
      <c r="IB63" s="27"/>
      <c r="IC63" s="27"/>
      <c r="ID63" s="27"/>
      <c r="IE63" s="27"/>
      <c r="IF63" s="27"/>
      <c r="IG63" s="27"/>
      <c r="IH63" s="27"/>
      <c r="II63" s="27"/>
      <c r="IJ63" s="27"/>
      <c r="IK63" s="27"/>
      <c r="IL63" s="27"/>
      <c r="IM63" s="27"/>
      <c r="IN63" s="27"/>
      <c r="IO63" s="27"/>
      <c r="IP63" s="27"/>
      <c r="IQ63" s="27"/>
      <c r="IR63" s="27"/>
      <c r="IS63" s="27"/>
      <c r="IT63" s="27"/>
      <c r="IU63" s="27"/>
      <c r="IV63" s="27"/>
      <c r="IW63" s="27"/>
      <c r="IX63" s="27"/>
      <c r="IY63" s="27"/>
      <c r="IZ63" s="27"/>
      <c r="JA63" s="27"/>
      <c r="JB63" s="27"/>
      <c r="JC63" s="27"/>
      <c r="JD63" s="27"/>
      <c r="JE63" s="27"/>
      <c r="JF63" s="27"/>
      <c r="JG63" s="27"/>
      <c r="JH63" s="27"/>
      <c r="JI63" s="27"/>
      <c r="JJ63" s="27"/>
      <c r="JK63" s="27"/>
      <c r="JL63" s="27"/>
      <c r="JM63" s="27"/>
      <c r="JN63" s="27"/>
      <c r="JO63" s="27"/>
      <c r="JP63" s="27"/>
      <c r="JQ63" s="27"/>
      <c r="JR63" s="27"/>
      <c r="JS63" s="27"/>
      <c r="JT63" s="27"/>
      <c r="JU63" s="27"/>
      <c r="JV63" s="27"/>
      <c r="JW63" s="27"/>
      <c r="JX63" s="27"/>
      <c r="JY63" s="27"/>
      <c r="JZ63" s="27"/>
      <c r="KA63" s="27"/>
      <c r="KB63" s="27"/>
      <c r="KC63" s="27"/>
      <c r="KD63" s="27"/>
      <c r="KE63" s="27"/>
      <c r="KF63" s="27"/>
      <c r="KG63" s="27"/>
      <c r="KH63" s="27"/>
      <c r="KI63" s="27"/>
      <c r="KJ63" s="27"/>
      <c r="KK63" s="27"/>
      <c r="KL63" s="27"/>
      <c r="KM63" s="27"/>
      <c r="KN63" s="27"/>
      <c r="KO63" s="27"/>
      <c r="KP63" s="27"/>
      <c r="KQ63" s="27"/>
      <c r="KR63" s="27"/>
      <c r="KS63" s="27"/>
      <c r="KT63" s="27"/>
      <c r="KU63" s="27"/>
      <c r="KV63" s="27"/>
      <c r="KW63" s="27"/>
      <c r="KX63" s="27"/>
      <c r="KY63" s="27"/>
      <c r="KZ63" s="27"/>
      <c r="LA63" s="27"/>
      <c r="LB63" s="27"/>
      <c r="LC63" s="27"/>
      <c r="LD63" s="27"/>
      <c r="LE63" s="27"/>
      <c r="LF63" s="27"/>
      <c r="LG63" s="27"/>
      <c r="LH63" s="27"/>
      <c r="LI63" s="27"/>
      <c r="LJ63" s="27"/>
      <c r="LK63" s="27"/>
      <c r="LL63" s="27"/>
      <c r="LM63" s="27"/>
      <c r="LN63" s="27"/>
      <c r="LO63" s="27"/>
      <c r="LP63" s="27"/>
      <c r="LQ63" s="27"/>
      <c r="LR63" s="27"/>
      <c r="LS63" s="27"/>
      <c r="LT63" s="27"/>
      <c r="LU63" s="27"/>
      <c r="LV63" s="27"/>
      <c r="LW63" s="27"/>
      <c r="LX63" s="27"/>
      <c r="LY63" s="27"/>
      <c r="LZ63" s="27"/>
      <c r="MA63" s="27"/>
      <c r="MB63" s="27"/>
      <c r="MC63" s="27"/>
      <c r="MD63" s="27"/>
      <c r="ME63" s="27"/>
      <c r="MF63" s="27"/>
      <c r="MG63" s="27"/>
      <c r="MH63" s="27"/>
      <c r="MI63" s="27"/>
      <c r="MJ63" s="27"/>
      <c r="MK63" s="27"/>
      <c r="ML63" s="27"/>
      <c r="MM63" s="27"/>
      <c r="MN63" s="27"/>
      <c r="MO63" s="27"/>
      <c r="MP63" s="27"/>
      <c r="MQ63" s="27"/>
      <c r="MR63" s="27"/>
      <c r="MS63" s="27"/>
      <c r="MT63" s="27"/>
      <c r="MU63" s="27"/>
      <c r="MV63" s="27"/>
      <c r="MW63" s="27"/>
      <c r="MX63" s="27"/>
      <c r="MY63" s="27"/>
      <c r="MZ63" s="27"/>
      <c r="NA63" s="27"/>
      <c r="NB63" s="27"/>
      <c r="NC63" s="27"/>
      <c r="ND63" s="27"/>
      <c r="NE63" s="27"/>
      <c r="NF63" s="27"/>
      <c r="NG63" s="27"/>
      <c r="NH63" s="27"/>
      <c r="NI63" s="27"/>
      <c r="NJ63" s="27"/>
      <c r="NK63" s="27"/>
      <c r="NL63" s="27"/>
      <c r="NM63" s="27"/>
      <c r="NN63" s="27"/>
      <c r="NO63" s="27"/>
      <c r="NP63" s="27"/>
      <c r="NQ63" s="27"/>
      <c r="NR63" s="27"/>
      <c r="NS63" s="27"/>
      <c r="NT63" s="27"/>
      <c r="NU63" s="27"/>
      <c r="NV63" s="27"/>
      <c r="NW63" s="27"/>
      <c r="NX63" s="27"/>
      <c r="NY63" s="27"/>
      <c r="NZ63" s="27"/>
      <c r="OA63" s="27"/>
      <c r="OB63" s="27"/>
      <c r="OC63" s="27"/>
      <c r="OD63" s="27"/>
      <c r="OE63" s="27"/>
      <c r="OF63" s="27"/>
      <c r="OG63" s="27"/>
      <c r="OH63" s="27"/>
      <c r="OI63" s="27"/>
      <c r="OJ63" s="27"/>
      <c r="OK63" s="27"/>
      <c r="OL63" s="27"/>
      <c r="OM63" s="27"/>
      <c r="ON63" s="27"/>
      <c r="OO63" s="27"/>
      <c r="OP63" s="27"/>
      <c r="OQ63" s="27"/>
      <c r="OR63" s="27"/>
      <c r="OS63" s="27"/>
      <c r="OT63" s="27"/>
      <c r="OU63" s="27"/>
      <c r="OV63" s="27"/>
      <c r="OW63" s="27"/>
      <c r="OX63" s="27"/>
      <c r="OY63" s="27"/>
      <c r="OZ63" s="27"/>
      <c r="PA63" s="27"/>
      <c r="PB63" s="27"/>
      <c r="PC63" s="27"/>
      <c r="PD63" s="27"/>
      <c r="PE63" s="27"/>
      <c r="PF63" s="27"/>
      <c r="PG63" s="27"/>
      <c r="PH63" s="27"/>
      <c r="PI63" s="27"/>
      <c r="PJ63" s="27"/>
      <c r="PK63" s="27"/>
      <c r="PL63" s="27"/>
      <c r="PM63" s="27"/>
      <c r="PN63" s="27"/>
      <c r="PO63" s="27"/>
      <c r="PP63" s="27"/>
      <c r="PQ63" s="27"/>
      <c r="PR63" s="27"/>
      <c r="PS63" s="27"/>
      <c r="PT63" s="27"/>
      <c r="PU63" s="27"/>
      <c r="PV63" s="27"/>
      <c r="PW63" s="27"/>
      <c r="PX63" s="27"/>
      <c r="PY63" s="27"/>
      <c r="PZ63" s="27"/>
      <c r="QA63" s="27"/>
      <c r="QB63" s="27"/>
      <c r="QC63" s="27"/>
      <c r="QD63" s="27"/>
      <c r="QE63" s="27"/>
      <c r="QF63" s="27"/>
      <c r="QG63" s="27"/>
      <c r="QH63" s="27"/>
      <c r="QI63" s="27"/>
      <c r="QJ63" s="27"/>
      <c r="QK63" s="27"/>
      <c r="QL63" s="27"/>
      <c r="QM63" s="27"/>
      <c r="QN63" s="27"/>
      <c r="QO63" s="27"/>
      <c r="QP63" s="27"/>
      <c r="QQ63" s="27"/>
      <c r="QR63" s="27"/>
      <c r="QS63" s="27"/>
      <c r="QT63" s="27"/>
    </row>
    <row r="64" spans="2:462" s="76" customFormat="1" ht="18" customHeight="1">
      <c r="B64" s="223" t="str">
        <f>IF(Mitarbeiter!B56="","",Mitarbeiter!B56)</f>
        <v/>
      </c>
      <c r="C64" s="223" t="str">
        <f>IF(Mitarbeiter!C56="","",Mitarbeiter!C56)</f>
        <v/>
      </c>
      <c r="D64" s="223" t="str">
        <f>IF(Mitarbeiter!E56="","",Mitarbeiter!E56)</f>
        <v/>
      </c>
      <c r="E64" s="224">
        <f>IF(Mitarbeiter!W56="","",Mitarbeiter!W56)</f>
        <v>0</v>
      </c>
      <c r="F64" s="225"/>
      <c r="G64" s="225"/>
      <c r="H64" s="225"/>
      <c r="I64" s="225"/>
      <c r="J64" s="225"/>
      <c r="K64" s="225"/>
      <c r="L64" s="225"/>
      <c r="M64" s="225"/>
      <c r="N64" s="225"/>
      <c r="O64" s="225"/>
      <c r="P64" s="225"/>
      <c r="Q64" s="225"/>
      <c r="R64" s="225"/>
      <c r="S64" s="225"/>
      <c r="T64" s="225"/>
      <c r="U64" s="225"/>
      <c r="V64" s="225"/>
      <c r="W64" s="225"/>
      <c r="X64" s="225"/>
      <c r="Y64" s="225"/>
      <c r="Z64" s="225"/>
      <c r="AA64" s="225"/>
      <c r="AB64" s="225"/>
      <c r="AC64" s="225"/>
      <c r="AD64" s="225"/>
      <c r="AE64" s="225"/>
      <c r="AF64" s="225"/>
      <c r="AG64" s="225"/>
      <c r="AH64" s="225"/>
      <c r="AI64" s="225"/>
      <c r="AJ64" s="225"/>
      <c r="AK64" s="225"/>
      <c r="AL64" s="225"/>
      <c r="AM64" s="225"/>
      <c r="AN64" s="225"/>
      <c r="AO64" s="225"/>
      <c r="AP64" s="225"/>
      <c r="AQ64" s="225"/>
      <c r="AR64" s="225"/>
      <c r="AS64" s="225"/>
      <c r="AT64" s="225"/>
      <c r="AU64" s="225"/>
      <c r="AV64" s="225"/>
      <c r="AW64" s="225"/>
      <c r="AX64" s="225"/>
      <c r="AY64" s="225"/>
      <c r="AZ64" s="225"/>
      <c r="BA64" s="225"/>
      <c r="BB64" s="225"/>
      <c r="BC64" s="225"/>
      <c r="BD64" s="225"/>
      <c r="BE64" s="225"/>
      <c r="BF64" s="225"/>
      <c r="BG64" s="225"/>
      <c r="BH64" s="225"/>
      <c r="BI64" s="225"/>
      <c r="BJ64" s="225"/>
      <c r="BK64" s="225"/>
      <c r="BL64" s="225"/>
      <c r="BM64" s="225"/>
      <c r="BN64" s="225"/>
      <c r="BO64" s="225"/>
      <c r="BP64" s="225"/>
      <c r="BQ64" s="225"/>
      <c r="BR64" s="225"/>
      <c r="BS64" s="225"/>
      <c r="BT64" s="225"/>
      <c r="BU64" s="225"/>
      <c r="BV64" s="225"/>
      <c r="BW64" s="225"/>
      <c r="BX64" s="225"/>
      <c r="BY64" s="225"/>
      <c r="BZ64" s="225"/>
      <c r="CA64" s="225"/>
      <c r="CB64" s="225"/>
      <c r="CC64" s="225"/>
      <c r="CD64" s="225"/>
      <c r="CE64" s="225"/>
      <c r="CF64" s="225"/>
      <c r="CG64" s="225"/>
      <c r="CH64" s="225"/>
      <c r="CI64" s="225"/>
      <c r="CJ64" s="225"/>
      <c r="CK64" s="225"/>
      <c r="CL64" s="225"/>
      <c r="CM64" s="225"/>
      <c r="CN64" s="225"/>
      <c r="CO64" s="225"/>
      <c r="CP64" s="225"/>
      <c r="CQ64" s="225"/>
      <c r="CR64" s="225"/>
      <c r="CS64" s="225"/>
      <c r="CT64" s="225"/>
      <c r="CU64" s="225"/>
      <c r="CV64" s="225"/>
      <c r="CW64" s="225"/>
      <c r="CX64" s="225"/>
      <c r="CY64" s="225"/>
      <c r="CZ64" s="225"/>
      <c r="DA64" s="225"/>
      <c r="DB64" s="225"/>
      <c r="DC64" s="225"/>
      <c r="DD64" s="225"/>
      <c r="DE64" s="225"/>
      <c r="DF64" s="225"/>
      <c r="DG64" s="225"/>
      <c r="DH64" s="225"/>
      <c r="DI64" s="225"/>
      <c r="DJ64" s="225"/>
      <c r="DK64" s="225"/>
      <c r="DL64" s="225"/>
      <c r="DM64" s="225"/>
      <c r="DN64" s="225"/>
      <c r="DO64" s="225"/>
      <c r="DP64" s="225"/>
      <c r="DQ64" s="225"/>
      <c r="DR64" s="225"/>
      <c r="DS64" s="225"/>
      <c r="DT64" s="225"/>
      <c r="DU64" s="225"/>
      <c r="DV64" s="225"/>
      <c r="DW64" s="225"/>
      <c r="DX64" s="225"/>
      <c r="DY64" s="225"/>
      <c r="DZ64" s="225"/>
      <c r="EA64" s="225"/>
      <c r="EB64" s="225"/>
      <c r="EC64" s="225"/>
      <c r="ED64" s="225"/>
      <c r="EE64" s="225"/>
      <c r="EF64" s="225"/>
      <c r="EG64" s="225"/>
      <c r="EH64" s="225"/>
      <c r="EI64" s="225"/>
      <c r="EJ64" s="225"/>
      <c r="EK64" s="225"/>
      <c r="EL64" s="225"/>
      <c r="EM64" s="225"/>
      <c r="EN64" s="225"/>
      <c r="EO64" s="225"/>
      <c r="EP64" s="225"/>
      <c r="EQ64" s="225"/>
      <c r="ER64" s="225"/>
      <c r="ES64" s="225"/>
      <c r="ET64" s="225"/>
      <c r="EU64" s="225"/>
      <c r="EV64" s="225"/>
      <c r="EW64" s="225"/>
      <c r="EX64" s="225"/>
      <c r="EY64" s="225"/>
      <c r="EZ64" s="225"/>
      <c r="FA64" s="225"/>
      <c r="FB64" s="225"/>
      <c r="FC64" s="225"/>
      <c r="FD64" s="225"/>
      <c r="FE64" s="225"/>
      <c r="FF64" s="225"/>
      <c r="FG64" s="225"/>
      <c r="FH64" s="225"/>
      <c r="FI64" s="225"/>
      <c r="FJ64" s="225"/>
      <c r="FK64" s="225"/>
      <c r="FL64" s="225"/>
      <c r="FM64" s="225"/>
      <c r="FN64" s="225"/>
      <c r="FO64" s="225"/>
      <c r="FP64" s="225"/>
      <c r="FQ64" s="225"/>
      <c r="FR64" s="225"/>
      <c r="FS64" s="225"/>
      <c r="FT64" s="225"/>
      <c r="FU64" s="225"/>
      <c r="FV64" s="225"/>
      <c r="FW64" s="225"/>
      <c r="FX64" s="225"/>
      <c r="FY64" s="225"/>
      <c r="FZ64" s="225"/>
      <c r="GA64" s="225"/>
      <c r="GB64" s="225"/>
      <c r="GC64" s="225"/>
      <c r="GD64" s="225"/>
      <c r="GE64" s="225"/>
      <c r="GF64" s="225"/>
      <c r="GG64" s="225"/>
      <c r="GH64" s="225"/>
      <c r="GI64" s="225"/>
      <c r="GJ64" s="225"/>
      <c r="GK64" s="225"/>
      <c r="GL64" s="225"/>
      <c r="GM64" s="225"/>
      <c r="GN64" s="225"/>
      <c r="GO64" s="225"/>
      <c r="GP64" s="225"/>
      <c r="GQ64" s="225"/>
      <c r="GR64" s="225"/>
      <c r="GS64" s="225"/>
      <c r="GT64" s="225"/>
      <c r="GU64" s="225"/>
      <c r="GV64" s="225"/>
      <c r="GW64" s="225"/>
      <c r="GX64" s="225"/>
      <c r="GY64" s="225"/>
      <c r="GZ64" s="225"/>
      <c r="HA64" s="225"/>
      <c r="HB64" s="225"/>
      <c r="HC64" s="225"/>
      <c r="HD64" s="225"/>
      <c r="HE64" s="225"/>
      <c r="HF64" s="225"/>
      <c r="HG64" s="225"/>
      <c r="HH64" s="225"/>
      <c r="HI64" s="225"/>
      <c r="HJ64" s="225"/>
      <c r="HK64" s="225"/>
      <c r="HL64" s="225"/>
      <c r="HM64" s="225"/>
      <c r="HN64" s="225"/>
      <c r="HO64" s="225"/>
      <c r="HP64" s="225"/>
      <c r="HQ64" s="225"/>
      <c r="HR64" s="225"/>
      <c r="HS64" s="225"/>
      <c r="HT64" s="225"/>
      <c r="HU64" s="225"/>
      <c r="HV64" s="225"/>
      <c r="HW64" s="225"/>
      <c r="HX64" s="225"/>
      <c r="HY64" s="225"/>
      <c r="HZ64" s="225"/>
      <c r="IA64" s="225"/>
      <c r="IB64" s="225"/>
      <c r="IC64" s="225"/>
      <c r="ID64" s="225"/>
      <c r="IE64" s="225"/>
      <c r="IF64" s="225"/>
      <c r="IG64" s="225"/>
      <c r="IH64" s="225"/>
      <c r="II64" s="225"/>
      <c r="IJ64" s="225"/>
      <c r="IK64" s="225"/>
      <c r="IL64" s="225"/>
      <c r="IM64" s="225"/>
      <c r="IN64" s="225"/>
      <c r="IO64" s="225"/>
      <c r="IP64" s="225"/>
      <c r="IQ64" s="225"/>
      <c r="IR64" s="225"/>
      <c r="IS64" s="225"/>
      <c r="IT64" s="225"/>
      <c r="IU64" s="225"/>
      <c r="IV64" s="225"/>
      <c r="IW64" s="225"/>
      <c r="IX64" s="225"/>
      <c r="IY64" s="225"/>
      <c r="IZ64" s="225"/>
      <c r="JA64" s="225"/>
      <c r="JB64" s="225"/>
      <c r="JC64" s="225"/>
      <c r="JD64" s="225"/>
      <c r="JE64" s="225"/>
      <c r="JF64" s="225"/>
      <c r="JG64" s="225"/>
      <c r="JH64" s="225"/>
      <c r="JI64" s="225"/>
      <c r="JJ64" s="225"/>
      <c r="JK64" s="225"/>
      <c r="JL64" s="225"/>
      <c r="JM64" s="225"/>
      <c r="JN64" s="225"/>
      <c r="JO64" s="225"/>
      <c r="JP64" s="225"/>
      <c r="JQ64" s="225"/>
      <c r="JR64" s="225"/>
      <c r="JS64" s="225"/>
      <c r="JT64" s="225"/>
      <c r="JU64" s="225"/>
      <c r="JV64" s="225"/>
      <c r="JW64" s="225"/>
      <c r="JX64" s="225"/>
      <c r="JY64" s="225"/>
      <c r="JZ64" s="225"/>
      <c r="KA64" s="225"/>
      <c r="KB64" s="225"/>
      <c r="KC64" s="225"/>
      <c r="KD64" s="225"/>
      <c r="KE64" s="225"/>
      <c r="KF64" s="225"/>
      <c r="KG64" s="225"/>
      <c r="KH64" s="225"/>
      <c r="KI64" s="225"/>
      <c r="KJ64" s="225"/>
      <c r="KK64" s="225"/>
      <c r="KL64" s="225"/>
      <c r="KM64" s="225"/>
      <c r="KN64" s="225"/>
      <c r="KO64" s="225"/>
      <c r="KP64" s="225"/>
      <c r="KQ64" s="225"/>
      <c r="KR64" s="225"/>
      <c r="KS64" s="225"/>
      <c r="KT64" s="225"/>
      <c r="KU64" s="225"/>
      <c r="KV64" s="225"/>
      <c r="KW64" s="225"/>
      <c r="KX64" s="225"/>
      <c r="KY64" s="225"/>
      <c r="KZ64" s="225"/>
      <c r="LA64" s="225"/>
      <c r="LB64" s="225"/>
      <c r="LC64" s="225"/>
      <c r="LD64" s="225"/>
      <c r="LE64" s="225"/>
      <c r="LF64" s="225"/>
      <c r="LG64" s="225"/>
      <c r="LH64" s="225"/>
      <c r="LI64" s="225"/>
      <c r="LJ64" s="225"/>
      <c r="LK64" s="225"/>
      <c r="LL64" s="225"/>
      <c r="LM64" s="225"/>
      <c r="LN64" s="225"/>
      <c r="LO64" s="225"/>
      <c r="LP64" s="225"/>
      <c r="LQ64" s="225"/>
      <c r="LR64" s="225"/>
      <c r="LS64" s="225"/>
      <c r="LT64" s="225"/>
      <c r="LU64" s="225"/>
      <c r="LV64" s="225"/>
      <c r="LW64" s="225"/>
      <c r="LX64" s="225"/>
      <c r="LY64" s="225"/>
      <c r="LZ64" s="225"/>
      <c r="MA64" s="225"/>
      <c r="MB64" s="225"/>
      <c r="MC64" s="225"/>
      <c r="MD64" s="225"/>
      <c r="ME64" s="225"/>
      <c r="MF64" s="225"/>
      <c r="MG64" s="225"/>
      <c r="MH64" s="225"/>
      <c r="MI64" s="225"/>
      <c r="MJ64" s="225"/>
      <c r="MK64" s="225"/>
      <c r="ML64" s="225"/>
      <c r="MM64" s="225"/>
      <c r="MN64" s="225"/>
      <c r="MO64" s="225"/>
      <c r="MP64" s="225"/>
      <c r="MQ64" s="225"/>
      <c r="MR64" s="225"/>
      <c r="MS64" s="225"/>
      <c r="MT64" s="225"/>
      <c r="MU64" s="225"/>
      <c r="MV64" s="225"/>
      <c r="MW64" s="225"/>
      <c r="MX64" s="225"/>
      <c r="MY64" s="225"/>
      <c r="MZ64" s="225"/>
      <c r="NA64" s="225"/>
      <c r="NB64" s="225"/>
      <c r="NC64" s="225"/>
      <c r="ND64" s="225"/>
      <c r="NE64" s="225"/>
      <c r="NF64" s="225"/>
      <c r="NG64" s="225"/>
      <c r="NH64" s="225"/>
      <c r="NI64" s="225"/>
      <c r="NJ64" s="225"/>
      <c r="NK64" s="225"/>
      <c r="NL64" s="225"/>
      <c r="NM64" s="225"/>
      <c r="NN64" s="225"/>
      <c r="NO64" s="225"/>
      <c r="NP64" s="225"/>
      <c r="NQ64" s="225"/>
      <c r="NR64" s="225"/>
      <c r="NS64" s="225"/>
      <c r="NT64" s="225"/>
      <c r="NU64" s="225"/>
      <c r="NV64" s="225"/>
      <c r="NW64" s="225"/>
      <c r="NX64" s="225"/>
      <c r="NY64" s="225"/>
      <c r="NZ64" s="225"/>
      <c r="OA64" s="225"/>
      <c r="OB64" s="225"/>
      <c r="OC64" s="225"/>
      <c r="OD64" s="225"/>
      <c r="OE64" s="225"/>
      <c r="OF64" s="225"/>
      <c r="OG64" s="225"/>
      <c r="OH64" s="225"/>
      <c r="OI64" s="225"/>
      <c r="OJ64" s="225"/>
      <c r="OK64" s="225"/>
      <c r="OL64" s="225"/>
      <c r="OM64" s="225"/>
      <c r="ON64" s="225"/>
      <c r="OO64" s="225"/>
      <c r="OP64" s="225"/>
      <c r="OQ64" s="225"/>
      <c r="OR64" s="225"/>
      <c r="OS64" s="225"/>
      <c r="OT64" s="225"/>
      <c r="OU64" s="225"/>
      <c r="OV64" s="225"/>
      <c r="OW64" s="225"/>
      <c r="OX64" s="225"/>
      <c r="OY64" s="225"/>
      <c r="OZ64" s="225"/>
      <c r="PA64" s="225"/>
      <c r="PB64" s="225"/>
      <c r="PC64" s="225"/>
      <c r="PD64" s="225"/>
      <c r="PE64" s="225"/>
      <c r="PF64" s="225"/>
      <c r="PG64" s="225"/>
      <c r="PH64" s="225"/>
      <c r="PI64" s="225"/>
      <c r="PJ64" s="225"/>
      <c r="PK64" s="225"/>
      <c r="PL64" s="225"/>
      <c r="PM64" s="225"/>
      <c r="PN64" s="225"/>
      <c r="PO64" s="225"/>
      <c r="PP64" s="225"/>
      <c r="PQ64" s="225"/>
      <c r="PR64" s="225"/>
      <c r="PS64" s="225"/>
      <c r="PT64" s="225"/>
      <c r="PU64" s="225"/>
      <c r="PV64" s="225"/>
      <c r="PW64" s="225"/>
      <c r="PX64" s="225"/>
      <c r="PY64" s="225"/>
      <c r="PZ64" s="225"/>
      <c r="QA64" s="225"/>
      <c r="QB64" s="225"/>
      <c r="QC64" s="225"/>
      <c r="QD64" s="225"/>
      <c r="QE64" s="225"/>
      <c r="QF64" s="225"/>
      <c r="QG64" s="225"/>
      <c r="QH64" s="225"/>
      <c r="QI64" s="225"/>
      <c r="QJ64" s="225"/>
      <c r="QK64" s="225"/>
      <c r="QL64" s="225"/>
      <c r="QM64" s="225"/>
      <c r="QN64" s="225"/>
      <c r="QO64" s="225"/>
      <c r="QP64" s="225"/>
      <c r="QQ64" s="225"/>
      <c r="QR64" s="225"/>
      <c r="QS64" s="225"/>
      <c r="QT64" s="225"/>
    </row>
  </sheetData>
  <sheetProtection password="8205" sheet="1" objects="1" scenarios="1" selectLockedCells="1"/>
  <phoneticPr fontId="3" type="noConversion"/>
  <conditionalFormatting sqref="F6:QT6">
    <cfRule type="expression" dxfId="65" priority="73" stopIfTrue="1">
      <formula>OR(F5=1,F5=3,F5=5,F5=7,F5=9,F5=11)</formula>
    </cfRule>
  </conditionalFormatting>
  <conditionalFormatting sqref="F8:QT8">
    <cfRule type="expression" dxfId="64" priority="74" stopIfTrue="1">
      <formula>OR(F13=1,F10=1)</formula>
    </cfRule>
    <cfRule type="expression" dxfId="63" priority="75" stopIfTrue="1">
      <formula>OR(F5=1,F5=3,F5=5,F5=7,F5=9,F5=11)</formula>
    </cfRule>
  </conditionalFormatting>
  <conditionalFormatting sqref="F14:QT14">
    <cfRule type="expression" dxfId="62" priority="76" stopIfTrue="1">
      <formula>F11=1</formula>
    </cfRule>
    <cfRule type="expression" dxfId="61" priority="77" stopIfTrue="1">
      <formula>OR(F13=1,F10=1)</formula>
    </cfRule>
    <cfRule type="expression" dxfId="60" priority="78" stopIfTrue="1">
      <formula>OR(F5=1,F5=3,F5=5,F5=7,F5=9,F5=11)</formula>
    </cfRule>
  </conditionalFormatting>
  <conditionalFormatting sqref="F7:QT7">
    <cfRule type="expression" dxfId="59" priority="79" stopIfTrue="1">
      <formula>OR(F5=1,F5=3,F5=5,F5=7,F5=9,F5=11)</formula>
    </cfRule>
  </conditionalFormatting>
  <conditionalFormatting sqref="G9:GE9">
    <cfRule type="expression" dxfId="58" priority="80" stopIfTrue="1">
      <formula>OR(G13=1,G10=1)</formula>
    </cfRule>
    <cfRule type="expression" dxfId="57" priority="81" stopIfTrue="1">
      <formula>OR(G5=1,G5=3,G5=5,G5=7,G5=9,45=11)</formula>
    </cfRule>
  </conditionalFormatting>
  <conditionalFormatting sqref="GF9:QT9">
    <cfRule type="expression" dxfId="56" priority="82" stopIfTrue="1">
      <formula>OR(GF13=1,GF10=1)</formula>
    </cfRule>
    <cfRule type="expression" dxfId="55" priority="83" stopIfTrue="1">
      <formula>OR(GF5=1,GF5=3,GF5=5,GF5=7,GF5=9,GF5=11)</formula>
    </cfRule>
  </conditionalFormatting>
  <conditionalFormatting sqref="F9">
    <cfRule type="expression" dxfId="54" priority="84" stopIfTrue="1">
      <formula>OR(AN2=1,F10=1)</formula>
    </cfRule>
    <cfRule type="expression" dxfId="53" priority="85" stopIfTrue="1">
      <formula>OR(F5=1,F5=3,F5=5,F5=7,F5=9,F5=11)</formula>
    </cfRule>
  </conditionalFormatting>
  <conditionalFormatting sqref="PK15:QZ15 F15:P64 V15:AR64 AX15:CA64 CG15:DJ64 DP15:EL64 ER15:FG64 FM15:GW64 HC15:HR64 HX15:JH64 JN15:JV64 KB15:LL64 LR15:QT64">
    <cfRule type="expression" dxfId="52" priority="99">
      <formula>OR(F15=$F$2,F15=$M$2,F15=$U$2,F15=$AD$2,F15=$AM$2,F15=$AW$2,F15=$BF$2,F15=$BN$2)</formula>
    </cfRule>
    <cfRule type="expression" dxfId="51" priority="100">
      <formula>OR(F15=$BZ$2,F15=$CH$2,F15=$CP$2,F15=$CY$2,F15=$DG$2,F15=$DP$2)</formula>
    </cfRule>
    <cfRule type="expression" dxfId="50" priority="101">
      <formula>OR(F$13=1,F$10=1)</formula>
    </cfRule>
  </conditionalFormatting>
  <conditionalFormatting sqref="Q15:U64">
    <cfRule type="expression" dxfId="49" priority="31" stopIfTrue="1">
      <formula>OR(Q15=$F$2,Q15=$M$2,Q15=$U$2,Q15=$AD$2,Q15=$AM$2,Q15=$AW$2,Q15=$BF$2,Q15=$BN$2)</formula>
    </cfRule>
    <cfRule type="expression" dxfId="48" priority="32" stopIfTrue="1">
      <formula>OR(Q15=$BZ$2,Q15=$CH$2,Q15=$CP$2,Q15=$CY$2,Q15=$DG$2,Q15=$DP$2)</formula>
    </cfRule>
    <cfRule type="expression" dxfId="47" priority="33" stopIfTrue="1">
      <formula>OR(Q$13=1,Q$10=1)</formula>
    </cfRule>
  </conditionalFormatting>
  <conditionalFormatting sqref="CB15:CF64">
    <cfRule type="expression" dxfId="46" priority="25" stopIfTrue="1">
      <formula>OR(CB15=$F$2,CB15=$M$2,CB15=$U$2,CB15=$AD$2,CB15=$AM$2,CB15=$AW$2,CB15=$BF$2,CB15=$BN$2)</formula>
    </cfRule>
    <cfRule type="expression" dxfId="45" priority="26" stopIfTrue="1">
      <formula>OR(CB15=$BZ$2,CB15=$CH$2,CB15=$CP$2,CB15=$CY$2,CB15=$DG$2,CB15=$DP$2)</formula>
    </cfRule>
    <cfRule type="expression" dxfId="44" priority="27" stopIfTrue="1">
      <formula>OR(CB$13=1,CB$10=1)</formula>
    </cfRule>
  </conditionalFormatting>
  <conditionalFormatting sqref="EM15:EQ64">
    <cfRule type="expression" dxfId="43" priority="19" stopIfTrue="1">
      <formula>OR(EM15=$F$2,EM15=$M$2,EM15=$U$2,EM15=$AD$2,EM15=$AM$2,EM15=$AW$2,EM15=$BF$2,EM15=$BN$2)</formula>
    </cfRule>
    <cfRule type="expression" dxfId="42" priority="20" stopIfTrue="1">
      <formula>OR(EM15=$BZ$2,EM15=$CH$2,EM15=$CP$2,EM15=$CY$2,EM15=$DG$2,EM15=$DP$2)</formula>
    </cfRule>
    <cfRule type="expression" dxfId="41" priority="21" stopIfTrue="1">
      <formula>OR(EM$13=1,EM$10=1)</formula>
    </cfRule>
  </conditionalFormatting>
  <conditionalFormatting sqref="GX15:HB64">
    <cfRule type="expression" dxfId="40" priority="13" stopIfTrue="1">
      <formula>OR(GX15=$F$2,GX15=$M$2,GX15=$U$2,GX15=$AD$2,GX15=$AM$2,GX15=$AW$2,GX15=$BF$2,GX15=$BN$2)</formula>
    </cfRule>
    <cfRule type="expression" dxfId="39" priority="14" stopIfTrue="1">
      <formula>OR(GX15=$BZ$2,GX15=$CH$2,GX15=$CP$2,GX15=$CY$2,GX15=$DG$2,GX15=$DP$2)</formula>
    </cfRule>
    <cfRule type="expression" dxfId="38" priority="15" stopIfTrue="1">
      <formula>OR(GX$13=1,GX$10=1)</formula>
    </cfRule>
  </conditionalFormatting>
  <conditionalFormatting sqref="JI15:JM64">
    <cfRule type="expression" dxfId="37" priority="7" stopIfTrue="1">
      <formula>OR(JI15=$F$2,JI15=$M$2,JI15=$U$2,JI15=$AD$2,JI15=$AM$2,JI15=$AW$2,JI15=$BF$2,JI15=$BN$2)</formula>
    </cfRule>
    <cfRule type="expression" dxfId="36" priority="8" stopIfTrue="1">
      <formula>OR(JI15=$BZ$2,JI15=$CH$2,JI15=$CP$2,JI15=$CY$2,JI15=$DG$2,JI15=$DP$2)</formula>
    </cfRule>
    <cfRule type="expression" dxfId="35" priority="9" stopIfTrue="1">
      <formula>OR(JI$13=1,JI$10=1)</formula>
    </cfRule>
  </conditionalFormatting>
  <conditionalFormatting sqref="LM15:LQ64">
    <cfRule type="expression" dxfId="34" priority="1" stopIfTrue="1">
      <formula>OR(LM15=$F$2,LM15=$M$2,LM15=$U$2,LM15=$AD$2,LM15=$AM$2,LM15=$AW$2,LM15=$BF$2,LM15=$BN$2)</formula>
    </cfRule>
    <cfRule type="expression" dxfId="33" priority="2" stopIfTrue="1">
      <formula>OR(LM15=$BZ$2,LM15=$CH$2,LM15=$CP$2,LM15=$CY$2,LM15=$DG$2,LM15=$DP$2)</formula>
    </cfRule>
    <cfRule type="expression" dxfId="32" priority="3" stopIfTrue="1">
      <formula>OR(LM$13=1,LM$10=1)</formula>
    </cfRule>
  </conditionalFormatting>
  <conditionalFormatting sqref="AS15:AW64">
    <cfRule type="expression" dxfId="31" priority="28" stopIfTrue="1">
      <formula>OR(AS15=$F$2,AS15=$M$2,AS15=$U$2,AS15=$AD$2,AS15=$AM$2,AS15=$AW$2,AS15=$BF$2,AS15=$BN$2)</formula>
    </cfRule>
    <cfRule type="expression" dxfId="30" priority="29" stopIfTrue="1">
      <formula>OR(AS15=$BZ$2,AS15=$CH$2,AS15=$CP$2,AS15=$CY$2,AS15=$DG$2,AS15=$DP$2)</formula>
    </cfRule>
    <cfRule type="expression" dxfId="29" priority="30" stopIfTrue="1">
      <formula>OR(AS$13=1,AS$10=1)</formula>
    </cfRule>
  </conditionalFormatting>
  <conditionalFormatting sqref="DK15:DO64">
    <cfRule type="expression" dxfId="28" priority="22" stopIfTrue="1">
      <formula>OR(DK15=$F$2,DK15=$M$2,DK15=$U$2,DK15=$AD$2,DK15=$AM$2,DK15=$AW$2,DK15=$BF$2,DK15=$BN$2)</formula>
    </cfRule>
    <cfRule type="expression" dxfId="27" priority="23" stopIfTrue="1">
      <formula>OR(DK15=$BZ$2,DK15=$CH$2,DK15=$CP$2,DK15=$CY$2,DK15=$DG$2,DK15=$DP$2)</formula>
    </cfRule>
    <cfRule type="expression" dxfId="26" priority="24" stopIfTrue="1">
      <formula>OR(DK$13=1,DK$10=1)</formula>
    </cfRule>
  </conditionalFormatting>
  <conditionalFormatting sqref="FH15:FL64">
    <cfRule type="expression" dxfId="25" priority="16" stopIfTrue="1">
      <formula>OR(FH15=$F$2,FH15=$M$2,FH15=$U$2,FH15=$AD$2,FH15=$AM$2,FH15=$AW$2,FH15=$BF$2,FH15=$BN$2)</formula>
    </cfRule>
    <cfRule type="expression" dxfId="24" priority="17" stopIfTrue="1">
      <formula>OR(FH15=$BZ$2,FH15=$CH$2,FH15=$CP$2,FH15=$CY$2,FH15=$DG$2,FH15=$DP$2)</formula>
    </cfRule>
    <cfRule type="expression" dxfId="23" priority="18" stopIfTrue="1">
      <formula>OR(FH$13=1,FH$10=1)</formula>
    </cfRule>
  </conditionalFormatting>
  <conditionalFormatting sqref="HS15:HW64">
    <cfRule type="expression" dxfId="22" priority="10" stopIfTrue="1">
      <formula>OR(HS15=$F$2,HS15=$M$2,HS15=$U$2,HS15=$AD$2,HS15=$AM$2,HS15=$AW$2,HS15=$BF$2,HS15=$BN$2)</formula>
    </cfRule>
    <cfRule type="expression" dxfId="21" priority="11" stopIfTrue="1">
      <formula>OR(HS15=$BZ$2,HS15=$CH$2,HS15=$CP$2,HS15=$CY$2,HS15=$DG$2,HS15=$DP$2)</formula>
    </cfRule>
    <cfRule type="expression" dxfId="20" priority="12" stopIfTrue="1">
      <formula>OR(HS$13=1,HS$10=1)</formula>
    </cfRule>
  </conditionalFormatting>
  <conditionalFormatting sqref="JW15:KA64">
    <cfRule type="expression" dxfId="19" priority="4" stopIfTrue="1">
      <formula>OR(JW15=$F$2,JW15=$M$2,JW15=$U$2,JW15=$AD$2,JW15=$AM$2,JW15=$AW$2,JW15=$BF$2,JW15=$BN$2)</formula>
    </cfRule>
    <cfRule type="expression" dxfId="18" priority="5" stopIfTrue="1">
      <formula>OR(JW15=$BZ$2,JW15=$CH$2,JW15=$CP$2,JW15=$CY$2,JW15=$DG$2,JW15=$DP$2)</formula>
    </cfRule>
    <cfRule type="expression" dxfId="17" priority="6" stopIfTrue="1">
      <formula>OR(JW$13=1,JW$10=1)</formula>
    </cfRule>
  </conditionalFormatting>
  <pageMargins left="0.55118110236220474" right="0.39370078740157483" top="0.78740157480314965" bottom="0.62992125984251968" header="0.51181102362204722" footer="0.39370078740157483"/>
  <pageSetup paperSize="9" pageOrder="overThenDown" orientation="landscape" horizontalDpi="4294967293" r:id="rId1"/>
  <headerFooter alignWithMargins="0">
    <oddFooter>&amp;L&amp;A - &amp;D - &amp;T&amp;RSeite: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52"/>
    <pageSetUpPr autoPageBreaks="0"/>
  </sheetPr>
  <dimension ref="A1:BD370"/>
  <sheetViews>
    <sheetView showGridLines="0" showRowColHeaders="0" showZeros="0" showOutlineSymbols="0" zoomScale="130" zoomScaleNormal="130" workbookViewId="0">
      <pane ySplit="3" topLeftCell="A4" activePane="bottomLeft" state="frozen"/>
      <selection pane="bottomLeft"/>
    </sheetView>
  </sheetViews>
  <sheetFormatPr baseColWidth="10" defaultColWidth="11.44140625" defaultRowHeight="13.2"/>
  <cols>
    <col min="1" max="1" width="1" style="286" customWidth="1"/>
    <col min="2" max="4" width="3.109375" style="287" hidden="1" customWidth="1"/>
    <col min="5" max="5" width="2.109375" style="288" customWidth="1"/>
    <col min="6" max="6" width="7.33203125" style="286" customWidth="1"/>
    <col min="7" max="7" width="3.109375" style="289" customWidth="1"/>
    <col min="8" max="18" width="3.109375" style="290" customWidth="1"/>
    <col min="19" max="19" width="3.109375" style="289" customWidth="1"/>
    <col min="20" max="20" width="3.109375" style="290" customWidth="1"/>
    <col min="21" max="21" width="3.109375" style="289" customWidth="1"/>
    <col min="22" max="22" width="3.109375" style="290" customWidth="1"/>
    <col min="23" max="23" width="3.109375" style="289" customWidth="1"/>
    <col min="24" max="24" width="3.109375" style="290" customWidth="1"/>
    <col min="25" max="25" width="3.109375" style="289" customWidth="1"/>
    <col min="26" max="26" width="3.109375" style="290" customWidth="1"/>
    <col min="27" max="27" width="3.109375" style="289" customWidth="1"/>
    <col min="28" max="28" width="3.109375" style="290" customWidth="1"/>
    <col min="29" max="29" width="3.109375" style="289" customWidth="1"/>
    <col min="30" max="30" width="3.109375" style="290" customWidth="1"/>
    <col min="31" max="31" width="3.109375" style="289" customWidth="1"/>
    <col min="32" max="32" width="3.109375" style="290" customWidth="1"/>
    <col min="33" max="33" width="3.109375" style="289" customWidth="1"/>
    <col min="34" max="34" width="3.109375" style="290" customWidth="1"/>
    <col min="35" max="35" width="3.109375" style="289" customWidth="1"/>
    <col min="36" max="36" width="3.109375" style="290" customWidth="1"/>
    <col min="37" max="56" width="3.109375" style="286" customWidth="1"/>
    <col min="57" max="248" width="11.44140625" style="286"/>
    <col min="249" max="249" width="1" style="286" customWidth="1"/>
    <col min="250" max="252" width="0" style="286" hidden="1" customWidth="1"/>
    <col min="253" max="253" width="2.109375" style="286" customWidth="1"/>
    <col min="254" max="254" width="7.33203125" style="286" customWidth="1"/>
    <col min="255" max="284" width="3.109375" style="286" customWidth="1"/>
    <col min="285" max="504" width="11.44140625" style="286"/>
    <col min="505" max="505" width="1" style="286" customWidth="1"/>
    <col min="506" max="508" width="0" style="286" hidden="1" customWidth="1"/>
    <col min="509" max="509" width="2.109375" style="286" customWidth="1"/>
    <col min="510" max="510" width="7.33203125" style="286" customWidth="1"/>
    <col min="511" max="540" width="3.109375" style="286" customWidth="1"/>
    <col min="541" max="760" width="11.44140625" style="286"/>
    <col min="761" max="761" width="1" style="286" customWidth="1"/>
    <col min="762" max="764" width="0" style="286" hidden="1" customWidth="1"/>
    <col min="765" max="765" width="2.109375" style="286" customWidth="1"/>
    <col min="766" max="766" width="7.33203125" style="286" customWidth="1"/>
    <col min="767" max="796" width="3.109375" style="286" customWidth="1"/>
    <col min="797" max="1016" width="11.44140625" style="286"/>
    <col min="1017" max="1017" width="1" style="286" customWidth="1"/>
    <col min="1018" max="1020" width="0" style="286" hidden="1" customWidth="1"/>
    <col min="1021" max="1021" width="2.109375" style="286" customWidth="1"/>
    <col min="1022" max="1022" width="7.33203125" style="286" customWidth="1"/>
    <col min="1023" max="1052" width="3.109375" style="286" customWidth="1"/>
    <col min="1053" max="1272" width="11.44140625" style="286"/>
    <col min="1273" max="1273" width="1" style="286" customWidth="1"/>
    <col min="1274" max="1276" width="0" style="286" hidden="1" customWidth="1"/>
    <col min="1277" max="1277" width="2.109375" style="286" customWidth="1"/>
    <col min="1278" max="1278" width="7.33203125" style="286" customWidth="1"/>
    <col min="1279" max="1308" width="3.109375" style="286" customWidth="1"/>
    <col min="1309" max="1528" width="11.44140625" style="286"/>
    <col min="1529" max="1529" width="1" style="286" customWidth="1"/>
    <col min="1530" max="1532" width="0" style="286" hidden="1" customWidth="1"/>
    <col min="1533" max="1533" width="2.109375" style="286" customWidth="1"/>
    <col min="1534" max="1534" width="7.33203125" style="286" customWidth="1"/>
    <col min="1535" max="1564" width="3.109375" style="286" customWidth="1"/>
    <col min="1565" max="1784" width="11.44140625" style="286"/>
    <col min="1785" max="1785" width="1" style="286" customWidth="1"/>
    <col min="1786" max="1788" width="0" style="286" hidden="1" customWidth="1"/>
    <col min="1789" max="1789" width="2.109375" style="286" customWidth="1"/>
    <col min="1790" max="1790" width="7.33203125" style="286" customWidth="1"/>
    <col min="1791" max="1820" width="3.109375" style="286" customWidth="1"/>
    <col min="1821" max="2040" width="11.44140625" style="286"/>
    <col min="2041" max="2041" width="1" style="286" customWidth="1"/>
    <col min="2042" max="2044" width="0" style="286" hidden="1" customWidth="1"/>
    <col min="2045" max="2045" width="2.109375" style="286" customWidth="1"/>
    <col min="2046" max="2046" width="7.33203125" style="286" customWidth="1"/>
    <col min="2047" max="2076" width="3.109375" style="286" customWidth="1"/>
    <col min="2077" max="2296" width="11.44140625" style="286"/>
    <col min="2297" max="2297" width="1" style="286" customWidth="1"/>
    <col min="2298" max="2300" width="0" style="286" hidden="1" customWidth="1"/>
    <col min="2301" max="2301" width="2.109375" style="286" customWidth="1"/>
    <col min="2302" max="2302" width="7.33203125" style="286" customWidth="1"/>
    <col min="2303" max="2332" width="3.109375" style="286" customWidth="1"/>
    <col min="2333" max="2552" width="11.44140625" style="286"/>
    <col min="2553" max="2553" width="1" style="286" customWidth="1"/>
    <col min="2554" max="2556" width="0" style="286" hidden="1" customWidth="1"/>
    <col min="2557" max="2557" width="2.109375" style="286" customWidth="1"/>
    <col min="2558" max="2558" width="7.33203125" style="286" customWidth="1"/>
    <col min="2559" max="2588" width="3.109375" style="286" customWidth="1"/>
    <col min="2589" max="2808" width="11.44140625" style="286"/>
    <col min="2809" max="2809" width="1" style="286" customWidth="1"/>
    <col min="2810" max="2812" width="0" style="286" hidden="1" customWidth="1"/>
    <col min="2813" max="2813" width="2.109375" style="286" customWidth="1"/>
    <col min="2814" max="2814" width="7.33203125" style="286" customWidth="1"/>
    <col min="2815" max="2844" width="3.109375" style="286" customWidth="1"/>
    <col min="2845" max="3064" width="11.44140625" style="286"/>
    <col min="3065" max="3065" width="1" style="286" customWidth="1"/>
    <col min="3066" max="3068" width="0" style="286" hidden="1" customWidth="1"/>
    <col min="3069" max="3069" width="2.109375" style="286" customWidth="1"/>
    <col min="3070" max="3070" width="7.33203125" style="286" customWidth="1"/>
    <col min="3071" max="3100" width="3.109375" style="286" customWidth="1"/>
    <col min="3101" max="3320" width="11.44140625" style="286"/>
    <col min="3321" max="3321" width="1" style="286" customWidth="1"/>
    <col min="3322" max="3324" width="0" style="286" hidden="1" customWidth="1"/>
    <col min="3325" max="3325" width="2.109375" style="286" customWidth="1"/>
    <col min="3326" max="3326" width="7.33203125" style="286" customWidth="1"/>
    <col min="3327" max="3356" width="3.109375" style="286" customWidth="1"/>
    <col min="3357" max="3576" width="11.44140625" style="286"/>
    <col min="3577" max="3577" width="1" style="286" customWidth="1"/>
    <col min="3578" max="3580" width="0" style="286" hidden="1" customWidth="1"/>
    <col min="3581" max="3581" width="2.109375" style="286" customWidth="1"/>
    <col min="3582" max="3582" width="7.33203125" style="286" customWidth="1"/>
    <col min="3583" max="3612" width="3.109375" style="286" customWidth="1"/>
    <col min="3613" max="3832" width="11.44140625" style="286"/>
    <col min="3833" max="3833" width="1" style="286" customWidth="1"/>
    <col min="3834" max="3836" width="0" style="286" hidden="1" customWidth="1"/>
    <col min="3837" max="3837" width="2.109375" style="286" customWidth="1"/>
    <col min="3838" max="3838" width="7.33203125" style="286" customWidth="1"/>
    <col min="3839" max="3868" width="3.109375" style="286" customWidth="1"/>
    <col min="3869" max="4088" width="11.44140625" style="286"/>
    <col min="4089" max="4089" width="1" style="286" customWidth="1"/>
    <col min="4090" max="4092" width="0" style="286" hidden="1" customWidth="1"/>
    <col min="4093" max="4093" width="2.109375" style="286" customWidth="1"/>
    <col min="4094" max="4094" width="7.33203125" style="286" customWidth="1"/>
    <col min="4095" max="4124" width="3.109375" style="286" customWidth="1"/>
    <col min="4125" max="4344" width="11.44140625" style="286"/>
    <col min="4345" max="4345" width="1" style="286" customWidth="1"/>
    <col min="4346" max="4348" width="0" style="286" hidden="1" customWidth="1"/>
    <col min="4349" max="4349" width="2.109375" style="286" customWidth="1"/>
    <col min="4350" max="4350" width="7.33203125" style="286" customWidth="1"/>
    <col min="4351" max="4380" width="3.109375" style="286" customWidth="1"/>
    <col min="4381" max="4600" width="11.44140625" style="286"/>
    <col min="4601" max="4601" width="1" style="286" customWidth="1"/>
    <col min="4602" max="4604" width="0" style="286" hidden="1" customWidth="1"/>
    <col min="4605" max="4605" width="2.109375" style="286" customWidth="1"/>
    <col min="4606" max="4606" width="7.33203125" style="286" customWidth="1"/>
    <col min="4607" max="4636" width="3.109375" style="286" customWidth="1"/>
    <col min="4637" max="4856" width="11.44140625" style="286"/>
    <col min="4857" max="4857" width="1" style="286" customWidth="1"/>
    <col min="4858" max="4860" width="0" style="286" hidden="1" customWidth="1"/>
    <col min="4861" max="4861" width="2.109375" style="286" customWidth="1"/>
    <col min="4862" max="4862" width="7.33203125" style="286" customWidth="1"/>
    <col min="4863" max="4892" width="3.109375" style="286" customWidth="1"/>
    <col min="4893" max="5112" width="11.44140625" style="286"/>
    <col min="5113" max="5113" width="1" style="286" customWidth="1"/>
    <col min="5114" max="5116" width="0" style="286" hidden="1" customWidth="1"/>
    <col min="5117" max="5117" width="2.109375" style="286" customWidth="1"/>
    <col min="5118" max="5118" width="7.33203125" style="286" customWidth="1"/>
    <col min="5119" max="5148" width="3.109375" style="286" customWidth="1"/>
    <col min="5149" max="5368" width="11.44140625" style="286"/>
    <col min="5369" max="5369" width="1" style="286" customWidth="1"/>
    <col min="5370" max="5372" width="0" style="286" hidden="1" customWidth="1"/>
    <col min="5373" max="5373" width="2.109375" style="286" customWidth="1"/>
    <col min="5374" max="5374" width="7.33203125" style="286" customWidth="1"/>
    <col min="5375" max="5404" width="3.109375" style="286" customWidth="1"/>
    <col min="5405" max="5624" width="11.44140625" style="286"/>
    <col min="5625" max="5625" width="1" style="286" customWidth="1"/>
    <col min="5626" max="5628" width="0" style="286" hidden="1" customWidth="1"/>
    <col min="5629" max="5629" width="2.109375" style="286" customWidth="1"/>
    <col min="5630" max="5630" width="7.33203125" style="286" customWidth="1"/>
    <col min="5631" max="5660" width="3.109375" style="286" customWidth="1"/>
    <col min="5661" max="5880" width="11.44140625" style="286"/>
    <col min="5881" max="5881" width="1" style="286" customWidth="1"/>
    <col min="5882" max="5884" width="0" style="286" hidden="1" customWidth="1"/>
    <col min="5885" max="5885" width="2.109375" style="286" customWidth="1"/>
    <col min="5886" max="5886" width="7.33203125" style="286" customWidth="1"/>
    <col min="5887" max="5916" width="3.109375" style="286" customWidth="1"/>
    <col min="5917" max="6136" width="11.44140625" style="286"/>
    <col min="6137" max="6137" width="1" style="286" customWidth="1"/>
    <col min="6138" max="6140" width="0" style="286" hidden="1" customWidth="1"/>
    <col min="6141" max="6141" width="2.109375" style="286" customWidth="1"/>
    <col min="6142" max="6142" width="7.33203125" style="286" customWidth="1"/>
    <col min="6143" max="6172" width="3.109375" style="286" customWidth="1"/>
    <col min="6173" max="6392" width="11.44140625" style="286"/>
    <col min="6393" max="6393" width="1" style="286" customWidth="1"/>
    <col min="6394" max="6396" width="0" style="286" hidden="1" customWidth="1"/>
    <col min="6397" max="6397" width="2.109375" style="286" customWidth="1"/>
    <col min="6398" max="6398" width="7.33203125" style="286" customWidth="1"/>
    <col min="6399" max="6428" width="3.109375" style="286" customWidth="1"/>
    <col min="6429" max="6648" width="11.44140625" style="286"/>
    <col min="6649" max="6649" width="1" style="286" customWidth="1"/>
    <col min="6650" max="6652" width="0" style="286" hidden="1" customWidth="1"/>
    <col min="6653" max="6653" width="2.109375" style="286" customWidth="1"/>
    <col min="6654" max="6654" width="7.33203125" style="286" customWidth="1"/>
    <col min="6655" max="6684" width="3.109375" style="286" customWidth="1"/>
    <col min="6685" max="6904" width="11.44140625" style="286"/>
    <col min="6905" max="6905" width="1" style="286" customWidth="1"/>
    <col min="6906" max="6908" width="0" style="286" hidden="1" customWidth="1"/>
    <col min="6909" max="6909" width="2.109375" style="286" customWidth="1"/>
    <col min="6910" max="6910" width="7.33203125" style="286" customWidth="1"/>
    <col min="6911" max="6940" width="3.109375" style="286" customWidth="1"/>
    <col min="6941" max="7160" width="11.44140625" style="286"/>
    <col min="7161" max="7161" width="1" style="286" customWidth="1"/>
    <col min="7162" max="7164" width="0" style="286" hidden="1" customWidth="1"/>
    <col min="7165" max="7165" width="2.109375" style="286" customWidth="1"/>
    <col min="7166" max="7166" width="7.33203125" style="286" customWidth="1"/>
    <col min="7167" max="7196" width="3.109375" style="286" customWidth="1"/>
    <col min="7197" max="7416" width="11.44140625" style="286"/>
    <col min="7417" max="7417" width="1" style="286" customWidth="1"/>
    <col min="7418" max="7420" width="0" style="286" hidden="1" customWidth="1"/>
    <col min="7421" max="7421" width="2.109375" style="286" customWidth="1"/>
    <col min="7422" max="7422" width="7.33203125" style="286" customWidth="1"/>
    <col min="7423" max="7452" width="3.109375" style="286" customWidth="1"/>
    <col min="7453" max="7672" width="11.44140625" style="286"/>
    <col min="7673" max="7673" width="1" style="286" customWidth="1"/>
    <col min="7674" max="7676" width="0" style="286" hidden="1" customWidth="1"/>
    <col min="7677" max="7677" width="2.109375" style="286" customWidth="1"/>
    <col min="7678" max="7678" width="7.33203125" style="286" customWidth="1"/>
    <col min="7679" max="7708" width="3.109375" style="286" customWidth="1"/>
    <col min="7709" max="7928" width="11.44140625" style="286"/>
    <col min="7929" max="7929" width="1" style="286" customWidth="1"/>
    <col min="7930" max="7932" width="0" style="286" hidden="1" customWidth="1"/>
    <col min="7933" max="7933" width="2.109375" style="286" customWidth="1"/>
    <col min="7934" max="7934" width="7.33203125" style="286" customWidth="1"/>
    <col min="7935" max="7964" width="3.109375" style="286" customWidth="1"/>
    <col min="7965" max="8184" width="11.44140625" style="286"/>
    <col min="8185" max="8185" width="1" style="286" customWidth="1"/>
    <col min="8186" max="8188" width="0" style="286" hidden="1" customWidth="1"/>
    <col min="8189" max="8189" width="2.109375" style="286" customWidth="1"/>
    <col min="8190" max="8190" width="7.33203125" style="286" customWidth="1"/>
    <col min="8191" max="8220" width="3.109375" style="286" customWidth="1"/>
    <col min="8221" max="8440" width="11.44140625" style="286"/>
    <col min="8441" max="8441" width="1" style="286" customWidth="1"/>
    <col min="8442" max="8444" width="0" style="286" hidden="1" customWidth="1"/>
    <col min="8445" max="8445" width="2.109375" style="286" customWidth="1"/>
    <col min="8446" max="8446" width="7.33203125" style="286" customWidth="1"/>
    <col min="8447" max="8476" width="3.109375" style="286" customWidth="1"/>
    <col min="8477" max="8696" width="11.44140625" style="286"/>
    <col min="8697" max="8697" width="1" style="286" customWidth="1"/>
    <col min="8698" max="8700" width="0" style="286" hidden="1" customWidth="1"/>
    <col min="8701" max="8701" width="2.109375" style="286" customWidth="1"/>
    <col min="8702" max="8702" width="7.33203125" style="286" customWidth="1"/>
    <col min="8703" max="8732" width="3.109375" style="286" customWidth="1"/>
    <col min="8733" max="8952" width="11.44140625" style="286"/>
    <col min="8953" max="8953" width="1" style="286" customWidth="1"/>
    <col min="8954" max="8956" width="0" style="286" hidden="1" customWidth="1"/>
    <col min="8957" max="8957" width="2.109375" style="286" customWidth="1"/>
    <col min="8958" max="8958" width="7.33203125" style="286" customWidth="1"/>
    <col min="8959" max="8988" width="3.109375" style="286" customWidth="1"/>
    <col min="8989" max="9208" width="11.44140625" style="286"/>
    <col min="9209" max="9209" width="1" style="286" customWidth="1"/>
    <col min="9210" max="9212" width="0" style="286" hidden="1" customWidth="1"/>
    <col min="9213" max="9213" width="2.109375" style="286" customWidth="1"/>
    <col min="9214" max="9214" width="7.33203125" style="286" customWidth="1"/>
    <col min="9215" max="9244" width="3.109375" style="286" customWidth="1"/>
    <col min="9245" max="9464" width="11.44140625" style="286"/>
    <col min="9465" max="9465" width="1" style="286" customWidth="1"/>
    <col min="9466" max="9468" width="0" style="286" hidden="1" customWidth="1"/>
    <col min="9469" max="9469" width="2.109375" style="286" customWidth="1"/>
    <col min="9470" max="9470" width="7.33203125" style="286" customWidth="1"/>
    <col min="9471" max="9500" width="3.109375" style="286" customWidth="1"/>
    <col min="9501" max="9720" width="11.44140625" style="286"/>
    <col min="9721" max="9721" width="1" style="286" customWidth="1"/>
    <col min="9722" max="9724" width="0" style="286" hidden="1" customWidth="1"/>
    <col min="9725" max="9725" width="2.109375" style="286" customWidth="1"/>
    <col min="9726" max="9726" width="7.33203125" style="286" customWidth="1"/>
    <col min="9727" max="9756" width="3.109375" style="286" customWidth="1"/>
    <col min="9757" max="9976" width="11.44140625" style="286"/>
    <col min="9977" max="9977" width="1" style="286" customWidth="1"/>
    <col min="9978" max="9980" width="0" style="286" hidden="1" customWidth="1"/>
    <col min="9981" max="9981" width="2.109375" style="286" customWidth="1"/>
    <col min="9982" max="9982" width="7.33203125" style="286" customWidth="1"/>
    <col min="9983" max="10012" width="3.109375" style="286" customWidth="1"/>
    <col min="10013" max="10232" width="11.44140625" style="286"/>
    <col min="10233" max="10233" width="1" style="286" customWidth="1"/>
    <col min="10234" max="10236" width="0" style="286" hidden="1" customWidth="1"/>
    <col min="10237" max="10237" width="2.109375" style="286" customWidth="1"/>
    <col min="10238" max="10238" width="7.33203125" style="286" customWidth="1"/>
    <col min="10239" max="10268" width="3.109375" style="286" customWidth="1"/>
    <col min="10269" max="10488" width="11.44140625" style="286"/>
    <col min="10489" max="10489" width="1" style="286" customWidth="1"/>
    <col min="10490" max="10492" width="0" style="286" hidden="1" customWidth="1"/>
    <col min="10493" max="10493" width="2.109375" style="286" customWidth="1"/>
    <col min="10494" max="10494" width="7.33203125" style="286" customWidth="1"/>
    <col min="10495" max="10524" width="3.109375" style="286" customWidth="1"/>
    <col min="10525" max="10744" width="11.44140625" style="286"/>
    <col min="10745" max="10745" width="1" style="286" customWidth="1"/>
    <col min="10746" max="10748" width="0" style="286" hidden="1" customWidth="1"/>
    <col min="10749" max="10749" width="2.109375" style="286" customWidth="1"/>
    <col min="10750" max="10750" width="7.33203125" style="286" customWidth="1"/>
    <col min="10751" max="10780" width="3.109375" style="286" customWidth="1"/>
    <col min="10781" max="11000" width="11.44140625" style="286"/>
    <col min="11001" max="11001" width="1" style="286" customWidth="1"/>
    <col min="11002" max="11004" width="0" style="286" hidden="1" customWidth="1"/>
    <col min="11005" max="11005" width="2.109375" style="286" customWidth="1"/>
    <col min="11006" max="11006" width="7.33203125" style="286" customWidth="1"/>
    <col min="11007" max="11036" width="3.109375" style="286" customWidth="1"/>
    <col min="11037" max="11256" width="11.44140625" style="286"/>
    <col min="11257" max="11257" width="1" style="286" customWidth="1"/>
    <col min="11258" max="11260" width="0" style="286" hidden="1" customWidth="1"/>
    <col min="11261" max="11261" width="2.109375" style="286" customWidth="1"/>
    <col min="11262" max="11262" width="7.33203125" style="286" customWidth="1"/>
    <col min="11263" max="11292" width="3.109375" style="286" customWidth="1"/>
    <col min="11293" max="11512" width="11.44140625" style="286"/>
    <col min="11513" max="11513" width="1" style="286" customWidth="1"/>
    <col min="11514" max="11516" width="0" style="286" hidden="1" customWidth="1"/>
    <col min="11517" max="11517" width="2.109375" style="286" customWidth="1"/>
    <col min="11518" max="11518" width="7.33203125" style="286" customWidth="1"/>
    <col min="11519" max="11548" width="3.109375" style="286" customWidth="1"/>
    <col min="11549" max="11768" width="11.44140625" style="286"/>
    <col min="11769" max="11769" width="1" style="286" customWidth="1"/>
    <col min="11770" max="11772" width="0" style="286" hidden="1" customWidth="1"/>
    <col min="11773" max="11773" width="2.109375" style="286" customWidth="1"/>
    <col min="11774" max="11774" width="7.33203125" style="286" customWidth="1"/>
    <col min="11775" max="11804" width="3.109375" style="286" customWidth="1"/>
    <col min="11805" max="12024" width="11.44140625" style="286"/>
    <col min="12025" max="12025" width="1" style="286" customWidth="1"/>
    <col min="12026" max="12028" width="0" style="286" hidden="1" customWidth="1"/>
    <col min="12029" max="12029" width="2.109375" style="286" customWidth="1"/>
    <col min="12030" max="12030" width="7.33203125" style="286" customWidth="1"/>
    <col min="12031" max="12060" width="3.109375" style="286" customWidth="1"/>
    <col min="12061" max="12280" width="11.44140625" style="286"/>
    <col min="12281" max="12281" width="1" style="286" customWidth="1"/>
    <col min="12282" max="12284" width="0" style="286" hidden="1" customWidth="1"/>
    <col min="12285" max="12285" width="2.109375" style="286" customWidth="1"/>
    <col min="12286" max="12286" width="7.33203125" style="286" customWidth="1"/>
    <col min="12287" max="12316" width="3.109375" style="286" customWidth="1"/>
    <col min="12317" max="12536" width="11.44140625" style="286"/>
    <col min="12537" max="12537" width="1" style="286" customWidth="1"/>
    <col min="12538" max="12540" width="0" style="286" hidden="1" customWidth="1"/>
    <col min="12541" max="12541" width="2.109375" style="286" customWidth="1"/>
    <col min="12542" max="12542" width="7.33203125" style="286" customWidth="1"/>
    <col min="12543" max="12572" width="3.109375" style="286" customWidth="1"/>
    <col min="12573" max="12792" width="11.44140625" style="286"/>
    <col min="12793" max="12793" width="1" style="286" customWidth="1"/>
    <col min="12794" max="12796" width="0" style="286" hidden="1" customWidth="1"/>
    <col min="12797" max="12797" width="2.109375" style="286" customWidth="1"/>
    <col min="12798" max="12798" width="7.33203125" style="286" customWidth="1"/>
    <col min="12799" max="12828" width="3.109375" style="286" customWidth="1"/>
    <col min="12829" max="13048" width="11.44140625" style="286"/>
    <col min="13049" max="13049" width="1" style="286" customWidth="1"/>
    <col min="13050" max="13052" width="0" style="286" hidden="1" customWidth="1"/>
    <col min="13053" max="13053" width="2.109375" style="286" customWidth="1"/>
    <col min="13054" max="13054" width="7.33203125" style="286" customWidth="1"/>
    <col min="13055" max="13084" width="3.109375" style="286" customWidth="1"/>
    <col min="13085" max="13304" width="11.44140625" style="286"/>
    <col min="13305" max="13305" width="1" style="286" customWidth="1"/>
    <col min="13306" max="13308" width="0" style="286" hidden="1" customWidth="1"/>
    <col min="13309" max="13309" width="2.109375" style="286" customWidth="1"/>
    <col min="13310" max="13310" width="7.33203125" style="286" customWidth="1"/>
    <col min="13311" max="13340" width="3.109375" style="286" customWidth="1"/>
    <col min="13341" max="13560" width="11.44140625" style="286"/>
    <col min="13561" max="13561" width="1" style="286" customWidth="1"/>
    <col min="13562" max="13564" width="0" style="286" hidden="1" customWidth="1"/>
    <col min="13565" max="13565" width="2.109375" style="286" customWidth="1"/>
    <col min="13566" max="13566" width="7.33203125" style="286" customWidth="1"/>
    <col min="13567" max="13596" width="3.109375" style="286" customWidth="1"/>
    <col min="13597" max="13816" width="11.44140625" style="286"/>
    <col min="13817" max="13817" width="1" style="286" customWidth="1"/>
    <col min="13818" max="13820" width="0" style="286" hidden="1" customWidth="1"/>
    <col min="13821" max="13821" width="2.109375" style="286" customWidth="1"/>
    <col min="13822" max="13822" width="7.33203125" style="286" customWidth="1"/>
    <col min="13823" max="13852" width="3.109375" style="286" customWidth="1"/>
    <col min="13853" max="14072" width="11.44140625" style="286"/>
    <col min="14073" max="14073" width="1" style="286" customWidth="1"/>
    <col min="14074" max="14076" width="0" style="286" hidden="1" customWidth="1"/>
    <col min="14077" max="14077" width="2.109375" style="286" customWidth="1"/>
    <col min="14078" max="14078" width="7.33203125" style="286" customWidth="1"/>
    <col min="14079" max="14108" width="3.109375" style="286" customWidth="1"/>
    <col min="14109" max="14328" width="11.44140625" style="286"/>
    <col min="14329" max="14329" width="1" style="286" customWidth="1"/>
    <col min="14330" max="14332" width="0" style="286" hidden="1" customWidth="1"/>
    <col min="14333" max="14333" width="2.109375" style="286" customWidth="1"/>
    <col min="14334" max="14334" width="7.33203125" style="286" customWidth="1"/>
    <col min="14335" max="14364" width="3.109375" style="286" customWidth="1"/>
    <col min="14365" max="14584" width="11.44140625" style="286"/>
    <col min="14585" max="14585" width="1" style="286" customWidth="1"/>
    <col min="14586" max="14588" width="0" style="286" hidden="1" customWidth="1"/>
    <col min="14589" max="14589" width="2.109375" style="286" customWidth="1"/>
    <col min="14590" max="14590" width="7.33203125" style="286" customWidth="1"/>
    <col min="14591" max="14620" width="3.109375" style="286" customWidth="1"/>
    <col min="14621" max="14840" width="11.44140625" style="286"/>
    <col min="14841" max="14841" width="1" style="286" customWidth="1"/>
    <col min="14842" max="14844" width="0" style="286" hidden="1" customWidth="1"/>
    <col min="14845" max="14845" width="2.109375" style="286" customWidth="1"/>
    <col min="14846" max="14846" width="7.33203125" style="286" customWidth="1"/>
    <col min="14847" max="14876" width="3.109375" style="286" customWidth="1"/>
    <col min="14877" max="15096" width="11.44140625" style="286"/>
    <col min="15097" max="15097" width="1" style="286" customWidth="1"/>
    <col min="15098" max="15100" width="0" style="286" hidden="1" customWidth="1"/>
    <col min="15101" max="15101" width="2.109375" style="286" customWidth="1"/>
    <col min="15102" max="15102" width="7.33203125" style="286" customWidth="1"/>
    <col min="15103" max="15132" width="3.109375" style="286" customWidth="1"/>
    <col min="15133" max="15352" width="11.44140625" style="286"/>
    <col min="15353" max="15353" width="1" style="286" customWidth="1"/>
    <col min="15354" max="15356" width="0" style="286" hidden="1" customWidth="1"/>
    <col min="15357" max="15357" width="2.109375" style="286" customWidth="1"/>
    <col min="15358" max="15358" width="7.33203125" style="286" customWidth="1"/>
    <col min="15359" max="15388" width="3.109375" style="286" customWidth="1"/>
    <col min="15389" max="15608" width="11.44140625" style="286"/>
    <col min="15609" max="15609" width="1" style="286" customWidth="1"/>
    <col min="15610" max="15612" width="0" style="286" hidden="1" customWidth="1"/>
    <col min="15613" max="15613" width="2.109375" style="286" customWidth="1"/>
    <col min="15614" max="15614" width="7.33203125" style="286" customWidth="1"/>
    <col min="15615" max="15644" width="3.109375" style="286" customWidth="1"/>
    <col min="15645" max="15864" width="11.44140625" style="286"/>
    <col min="15865" max="15865" width="1" style="286" customWidth="1"/>
    <col min="15866" max="15868" width="0" style="286" hidden="1" customWidth="1"/>
    <col min="15869" max="15869" width="2.109375" style="286" customWidth="1"/>
    <col min="15870" max="15870" width="7.33203125" style="286" customWidth="1"/>
    <col min="15871" max="15900" width="3.109375" style="286" customWidth="1"/>
    <col min="15901" max="16120" width="11.44140625" style="286"/>
    <col min="16121" max="16121" width="1" style="286" customWidth="1"/>
    <col min="16122" max="16124" width="0" style="286" hidden="1" customWidth="1"/>
    <col min="16125" max="16125" width="2.109375" style="286" customWidth="1"/>
    <col min="16126" max="16126" width="7.33203125" style="286" customWidth="1"/>
    <col min="16127" max="16156" width="3.109375" style="286" customWidth="1"/>
    <col min="16157" max="16384" width="11.44140625" style="286"/>
  </cols>
  <sheetData>
    <row r="1" spans="1:56" s="291" customFormat="1" ht="9.9" customHeight="1">
      <c r="A1" s="286"/>
      <c r="B1" s="287"/>
      <c r="C1" s="287"/>
      <c r="D1" s="287"/>
      <c r="E1" s="288"/>
      <c r="F1" s="286"/>
      <c r="G1" s="289" t="str">
        <f>Plan!F2</f>
        <v>u</v>
      </c>
      <c r="H1" s="289" t="str">
        <f>Plan!M2</f>
        <v>u2</v>
      </c>
      <c r="I1" s="289" t="str">
        <f>Plan!U2</f>
        <v>x</v>
      </c>
      <c r="J1" s="289" t="str">
        <f>Plan!AD2</f>
        <v>x2</v>
      </c>
      <c r="K1" s="289" t="str">
        <f>Plan!AM2</f>
        <v>az</v>
      </c>
      <c r="L1" s="289" t="str">
        <f>Plan!AW2</f>
        <v>fz</v>
      </c>
      <c r="M1" s="289" t="str">
        <f>Plan!BF2</f>
        <v>s</v>
      </c>
      <c r="N1" s="289" t="str">
        <f>Plan!BN2</f>
        <v>s2</v>
      </c>
      <c r="O1" s="289" t="str">
        <f>Plan!BZ2</f>
        <v>a</v>
      </c>
      <c r="P1" s="289" t="str">
        <f>Plan!CH2</f>
        <v>f</v>
      </c>
      <c r="Q1" s="289" t="str">
        <f>Plan!CP2</f>
        <v>f2</v>
      </c>
      <c r="R1" s="289" t="str">
        <f>Plan!CY2</f>
        <v>k</v>
      </c>
      <c r="S1" s="289" t="str">
        <f>Plan!DG2</f>
        <v>k2</v>
      </c>
      <c r="T1" s="315" t="str">
        <f>Plan!DP2</f>
        <v>d</v>
      </c>
      <c r="U1" s="289"/>
      <c r="V1" s="290"/>
      <c r="W1" s="289"/>
      <c r="X1" s="290"/>
      <c r="Y1" s="289"/>
      <c r="Z1" s="290"/>
      <c r="AA1" s="289"/>
      <c r="AB1" s="290"/>
      <c r="AC1" s="289"/>
      <c r="AD1" s="290"/>
      <c r="AE1" s="289"/>
      <c r="AF1" s="290"/>
      <c r="AG1" s="289"/>
      <c r="AH1" s="290"/>
      <c r="AI1" s="289"/>
      <c r="AJ1" s="290"/>
      <c r="AK1" s="286"/>
    </row>
    <row r="2" spans="1:56" s="291" customFormat="1" ht="47.25" customHeight="1">
      <c r="A2" s="292"/>
      <c r="B2" s="292"/>
      <c r="C2" s="292"/>
      <c r="D2" s="292"/>
      <c r="E2" s="293"/>
      <c r="F2" s="294">
        <f>Feiertage!A1</f>
        <v>2016</v>
      </c>
      <c r="G2" s="295" t="str">
        <f>IF(Mitarbeiter!B7="","",Mitarbeiter!B7)</f>
        <v/>
      </c>
      <c r="H2" s="296" t="str">
        <f>IF(Mitarbeiter!B8="","",Mitarbeiter!B8)</f>
        <v/>
      </c>
      <c r="I2" s="297" t="str">
        <f>IF(Mitarbeiter!B9="","",Mitarbeiter!B9)</f>
        <v/>
      </c>
      <c r="J2" s="296" t="str">
        <f>IF(Mitarbeiter!B10="","",Mitarbeiter!B10)</f>
        <v/>
      </c>
      <c r="K2" s="297" t="str">
        <f>IF(Mitarbeiter!B11="","",Mitarbeiter!B11)</f>
        <v/>
      </c>
      <c r="L2" s="296" t="str">
        <f>IF(Mitarbeiter!B12="","",Mitarbeiter!B12)</f>
        <v/>
      </c>
      <c r="M2" s="297" t="str">
        <f>IF(Mitarbeiter!B13="","",Mitarbeiter!B13)</f>
        <v/>
      </c>
      <c r="N2" s="296" t="str">
        <f>IF(Mitarbeiter!B14="","",Mitarbeiter!B14)</f>
        <v/>
      </c>
      <c r="O2" s="297" t="str">
        <f>IF(Mitarbeiter!B15="","",Mitarbeiter!B15)</f>
        <v/>
      </c>
      <c r="P2" s="296" t="str">
        <f>IF(Mitarbeiter!B16="","",Mitarbeiter!B16)</f>
        <v/>
      </c>
      <c r="Q2" s="297" t="str">
        <f>IF(Mitarbeiter!B17="","",Mitarbeiter!B17)</f>
        <v/>
      </c>
      <c r="R2" s="296" t="str">
        <f>IF(Mitarbeiter!B18="","",Mitarbeiter!B18)</f>
        <v/>
      </c>
      <c r="S2" s="295" t="str">
        <f>IF(Mitarbeiter!B19="","",Mitarbeiter!B19)</f>
        <v/>
      </c>
      <c r="T2" s="296" t="str">
        <f>IF(Mitarbeiter!B20="","",Mitarbeiter!B20)</f>
        <v/>
      </c>
      <c r="U2" s="295" t="str">
        <f>IF(Mitarbeiter!B21="","",Mitarbeiter!B21)</f>
        <v/>
      </c>
      <c r="V2" s="296" t="str">
        <f>IF(Mitarbeiter!B22="","",Mitarbeiter!B22)</f>
        <v/>
      </c>
      <c r="W2" s="295" t="str">
        <f>IF(Mitarbeiter!B23="","",Mitarbeiter!B23)</f>
        <v/>
      </c>
      <c r="X2" s="296" t="str">
        <f>IF(Mitarbeiter!B24="","",Mitarbeiter!B24)</f>
        <v/>
      </c>
      <c r="Y2" s="295" t="str">
        <f>IF(Mitarbeiter!B25="","",Mitarbeiter!B25)</f>
        <v/>
      </c>
      <c r="Z2" s="296" t="str">
        <f>IF(Mitarbeiter!B26="","",Mitarbeiter!B26)</f>
        <v/>
      </c>
      <c r="AA2" s="295" t="str">
        <f>IF(Mitarbeiter!B27="","",Mitarbeiter!B27)</f>
        <v/>
      </c>
      <c r="AB2" s="296" t="str">
        <f>IF(Mitarbeiter!B28="","",Mitarbeiter!B28)</f>
        <v/>
      </c>
      <c r="AC2" s="295" t="str">
        <f>IF(Mitarbeiter!B29="","",Mitarbeiter!B29)</f>
        <v/>
      </c>
      <c r="AD2" s="296" t="str">
        <f>IF(Mitarbeiter!B30="","",Mitarbeiter!B30)</f>
        <v/>
      </c>
      <c r="AE2" s="295" t="str">
        <f>IF(Mitarbeiter!B31="","",Mitarbeiter!B31)</f>
        <v/>
      </c>
      <c r="AF2" s="296" t="str">
        <f>IF(Mitarbeiter!B32="","",Mitarbeiter!B32)</f>
        <v/>
      </c>
      <c r="AG2" s="295" t="str">
        <f>IF(Mitarbeiter!B33="","",Mitarbeiter!B33)</f>
        <v/>
      </c>
      <c r="AH2" s="296" t="str">
        <f>IF(Mitarbeiter!B34="","",Mitarbeiter!B34)</f>
        <v/>
      </c>
      <c r="AI2" s="295" t="str">
        <f>IF(Mitarbeiter!B35="","",Mitarbeiter!B35)</f>
        <v/>
      </c>
      <c r="AJ2" s="296" t="str">
        <f>IF(Mitarbeiter!$B36="","",Mitarbeiter!$B36)</f>
        <v/>
      </c>
      <c r="AK2" s="297" t="str">
        <f>IF(Mitarbeiter!B37="","",Mitarbeiter!B37)</f>
        <v/>
      </c>
      <c r="AL2" s="296" t="str">
        <f>IF(Mitarbeiter!B38="","",Mitarbeiter!B38)</f>
        <v/>
      </c>
      <c r="AM2" s="297" t="str">
        <f>IF(Mitarbeiter!B39="","",Mitarbeiter!B39)</f>
        <v/>
      </c>
      <c r="AN2" s="296" t="str">
        <f>IF(Mitarbeiter!B40="","",Mitarbeiter!B40)</f>
        <v/>
      </c>
      <c r="AO2" s="297" t="str">
        <f>IF(Mitarbeiter!B41="","",Mitarbeiter!B41)</f>
        <v/>
      </c>
      <c r="AP2" s="296" t="str">
        <f>IF(Mitarbeiter!B42="","",Mitarbeiter!B42)</f>
        <v/>
      </c>
      <c r="AQ2" s="297" t="str">
        <f>IF(Mitarbeiter!B43="","",Mitarbeiter!B43)</f>
        <v/>
      </c>
      <c r="AR2" s="296" t="str">
        <f>IF(Mitarbeiter!B44="","",Mitarbeiter!B44)</f>
        <v/>
      </c>
      <c r="AS2" s="297" t="str">
        <f>IF(Mitarbeiter!B45="","",Mitarbeiter!B45)</f>
        <v/>
      </c>
      <c r="AT2" s="296" t="str">
        <f>IF(Mitarbeiter!B46="","",Mitarbeiter!B46)</f>
        <v/>
      </c>
      <c r="AU2" s="297" t="str">
        <f>IF(Mitarbeiter!B47="","",Mitarbeiter!B47)</f>
        <v/>
      </c>
      <c r="AV2" s="296" t="str">
        <f>IF(Mitarbeiter!B48="","",Mitarbeiter!B48)</f>
        <v/>
      </c>
      <c r="AW2" s="297" t="str">
        <f>IF(Mitarbeiter!B49="","",Mitarbeiter!B49)</f>
        <v/>
      </c>
      <c r="AX2" s="296" t="str">
        <f>IF(Mitarbeiter!B50="","",Mitarbeiter!B50)</f>
        <v/>
      </c>
      <c r="AY2" s="297" t="str">
        <f>IF(Mitarbeiter!B51="","",Mitarbeiter!B51)</f>
        <v/>
      </c>
      <c r="AZ2" s="296" t="str">
        <f>IF(Mitarbeiter!B52="","",Mitarbeiter!B52)</f>
        <v/>
      </c>
      <c r="BA2" s="297" t="str">
        <f>IF(Mitarbeiter!B53="","",Mitarbeiter!B53)</f>
        <v/>
      </c>
      <c r="BB2" s="296" t="str">
        <f>IF(Mitarbeiter!B54="","",Mitarbeiter!B54)</f>
        <v/>
      </c>
      <c r="BC2" s="297" t="str">
        <f>IF(Mitarbeiter!B55="","",Mitarbeiter!B55)</f>
        <v/>
      </c>
      <c r="BD2" s="296" t="str">
        <f>IF(Mitarbeiter!B56="","",Mitarbeiter!B56)</f>
        <v/>
      </c>
    </row>
    <row r="3" spans="1:56" s="299" customFormat="1" ht="47.4" customHeight="1">
      <c r="A3" s="292"/>
      <c r="B3" s="292"/>
      <c r="C3" s="292"/>
      <c r="D3" s="292"/>
      <c r="E3" s="293"/>
      <c r="F3" s="298"/>
      <c r="G3" s="295" t="str">
        <f>IF(Mitarbeiter!C7="","",Mitarbeiter!C7)</f>
        <v/>
      </c>
      <c r="H3" s="296" t="str">
        <f>IF(Mitarbeiter!C8="","",Mitarbeiter!C8)</f>
        <v/>
      </c>
      <c r="I3" s="297" t="str">
        <f>IF(Mitarbeiter!C9="","",Mitarbeiter!C9)</f>
        <v/>
      </c>
      <c r="J3" s="296" t="str">
        <f>IF(Mitarbeiter!C10="","",Mitarbeiter!C10)</f>
        <v/>
      </c>
      <c r="K3" s="297" t="str">
        <f>IF(Mitarbeiter!C11="","",Mitarbeiter!C11)</f>
        <v/>
      </c>
      <c r="L3" s="296" t="str">
        <f>IF(Mitarbeiter!C12="","",Mitarbeiter!C12)</f>
        <v/>
      </c>
      <c r="M3" s="297" t="str">
        <f>IF(Mitarbeiter!C13="","",Mitarbeiter!C13)</f>
        <v/>
      </c>
      <c r="N3" s="296" t="str">
        <f>IF(Mitarbeiter!C14="","",Mitarbeiter!C14)</f>
        <v/>
      </c>
      <c r="O3" s="297" t="str">
        <f>IF(Mitarbeiter!C15="","",Mitarbeiter!C15)</f>
        <v/>
      </c>
      <c r="P3" s="296" t="str">
        <f>IF(Mitarbeiter!C16="","",Mitarbeiter!C16)</f>
        <v/>
      </c>
      <c r="Q3" s="297" t="str">
        <f>IF(Mitarbeiter!C17="","",Mitarbeiter!C17)</f>
        <v/>
      </c>
      <c r="R3" s="296" t="str">
        <f>IF(Mitarbeiter!C18="","",Mitarbeiter!C18)</f>
        <v/>
      </c>
      <c r="S3" s="295" t="str">
        <f>IF(Mitarbeiter!C19="","",Mitarbeiter!C19)</f>
        <v/>
      </c>
      <c r="T3" s="296" t="str">
        <f>IF(Mitarbeiter!C20="","",Mitarbeiter!C20)</f>
        <v/>
      </c>
      <c r="U3" s="295" t="str">
        <f>IF(Mitarbeiter!C21="","",Mitarbeiter!C21)</f>
        <v/>
      </c>
      <c r="V3" s="296" t="str">
        <f>IF(Mitarbeiter!C22="","",Mitarbeiter!C22)</f>
        <v/>
      </c>
      <c r="W3" s="295" t="str">
        <f>IF(Mitarbeiter!C23="","",Mitarbeiter!C23)</f>
        <v/>
      </c>
      <c r="X3" s="296" t="str">
        <f>IF(Mitarbeiter!C24="","",Mitarbeiter!C24)</f>
        <v/>
      </c>
      <c r="Y3" s="295" t="str">
        <f>IF(Mitarbeiter!C25="","",Mitarbeiter!C25)</f>
        <v/>
      </c>
      <c r="Z3" s="296" t="str">
        <f>IF(Mitarbeiter!C26="","",Mitarbeiter!C26)</f>
        <v/>
      </c>
      <c r="AA3" s="295" t="str">
        <f>IF(Mitarbeiter!C27="","",Mitarbeiter!C27)</f>
        <v/>
      </c>
      <c r="AB3" s="296" t="str">
        <f>IF(Mitarbeiter!C28="","",Mitarbeiter!C28)</f>
        <v/>
      </c>
      <c r="AC3" s="295" t="str">
        <f>IF(Mitarbeiter!C29="","",Mitarbeiter!C29)</f>
        <v/>
      </c>
      <c r="AD3" s="296" t="str">
        <f>IF(Mitarbeiter!C30="","",Mitarbeiter!C30)</f>
        <v/>
      </c>
      <c r="AE3" s="295" t="str">
        <f>IF(Mitarbeiter!C31="","",Mitarbeiter!C31)</f>
        <v/>
      </c>
      <c r="AF3" s="296" t="str">
        <f>IF(Mitarbeiter!C32="","",Mitarbeiter!C32)</f>
        <v/>
      </c>
      <c r="AG3" s="295" t="str">
        <f>IF(Mitarbeiter!C33="","",Mitarbeiter!C33)</f>
        <v/>
      </c>
      <c r="AH3" s="296" t="str">
        <f>IF(Mitarbeiter!C34="","",Mitarbeiter!C34)</f>
        <v/>
      </c>
      <c r="AI3" s="295" t="str">
        <f>IF(Mitarbeiter!C35="","",Mitarbeiter!C35)</f>
        <v/>
      </c>
      <c r="AJ3" s="296" t="str">
        <f>IF(Mitarbeiter!$C36="","",Mitarbeiter!$C36)</f>
        <v/>
      </c>
      <c r="AK3" s="297" t="str">
        <f>IF(Mitarbeiter!C37="","",Mitarbeiter!C37)</f>
        <v/>
      </c>
      <c r="AL3" s="296" t="str">
        <f>IF(Mitarbeiter!C38="","",Mitarbeiter!C38)</f>
        <v/>
      </c>
      <c r="AM3" s="297" t="str">
        <f>IF(Mitarbeiter!C39="","",Mitarbeiter!C39)</f>
        <v/>
      </c>
      <c r="AN3" s="296" t="str">
        <f>IF(Mitarbeiter!C40="","",Mitarbeiter!C40)</f>
        <v/>
      </c>
      <c r="AO3" s="297" t="str">
        <f>IF(Mitarbeiter!C41="","",Mitarbeiter!C41)</f>
        <v/>
      </c>
      <c r="AP3" s="296" t="str">
        <f>IF(Mitarbeiter!C42="","",Mitarbeiter!C42)</f>
        <v/>
      </c>
      <c r="AQ3" s="297" t="str">
        <f>IF(Mitarbeiter!C43="","",Mitarbeiter!C43)</f>
        <v/>
      </c>
      <c r="AR3" s="296" t="str">
        <f>IF(Mitarbeiter!C44="","",Mitarbeiter!C44)</f>
        <v/>
      </c>
      <c r="AS3" s="297" t="str">
        <f>IF(Mitarbeiter!C45="","",Mitarbeiter!C45)</f>
        <v/>
      </c>
      <c r="AT3" s="296" t="str">
        <f>IF(Mitarbeiter!C46="","",Mitarbeiter!C46)</f>
        <v/>
      </c>
      <c r="AU3" s="297" t="str">
        <f>IF(Mitarbeiter!C47="","",Mitarbeiter!C47)</f>
        <v/>
      </c>
      <c r="AV3" s="296" t="str">
        <f>IF(Mitarbeiter!C48="","",Mitarbeiter!C48)</f>
        <v/>
      </c>
      <c r="AW3" s="297" t="str">
        <f>IF(Mitarbeiter!C49="","",Mitarbeiter!C49)</f>
        <v/>
      </c>
      <c r="AX3" s="296" t="str">
        <f>IF(Mitarbeiter!C50="","",Mitarbeiter!C50)</f>
        <v/>
      </c>
      <c r="AY3" s="297" t="str">
        <f>IF(Mitarbeiter!C51="","",Mitarbeiter!C51)</f>
        <v/>
      </c>
      <c r="AZ3" s="296" t="str">
        <f>IF(Mitarbeiter!C52="","",Mitarbeiter!C52)</f>
        <v/>
      </c>
      <c r="BA3" s="297" t="str">
        <f>IF(Mitarbeiter!C53="","",Mitarbeiter!C53)</f>
        <v/>
      </c>
      <c r="BB3" s="296" t="str">
        <f>IF(Mitarbeiter!C54="","",Mitarbeiter!C54)</f>
        <v/>
      </c>
      <c r="BC3" s="297" t="str">
        <f>IF(Mitarbeiter!C55="","",Mitarbeiter!C55)</f>
        <v/>
      </c>
      <c r="BD3" s="296" t="str">
        <f>IF(Mitarbeiter!C56="","",Mitarbeiter!C56)</f>
        <v/>
      </c>
    </row>
    <row r="4" spans="1:56" ht="12" customHeight="1">
      <c r="A4" s="300"/>
      <c r="B4" s="300" t="s">
        <v>1</v>
      </c>
      <c r="C4" s="300" t="s">
        <v>189</v>
      </c>
      <c r="D4" s="300" t="s">
        <v>92</v>
      </c>
      <c r="E4" s="301"/>
      <c r="F4" s="302" t="s">
        <v>190</v>
      </c>
      <c r="G4" s="303">
        <f>IF(Mitarbeiter!W7="","",Mitarbeiter!W7)</f>
        <v>0</v>
      </c>
      <c r="H4" s="304">
        <f>IF(Mitarbeiter!W8="","",Mitarbeiter!W8)</f>
        <v>0</v>
      </c>
      <c r="I4" s="305">
        <f>IF(Mitarbeiter!W9="","",Mitarbeiter!W9)</f>
        <v>0</v>
      </c>
      <c r="J4" s="304">
        <f>IF(Mitarbeiter!W10="","",Mitarbeiter!W10)</f>
        <v>0</v>
      </c>
      <c r="K4" s="305">
        <f>IF(Mitarbeiter!W11="","",Mitarbeiter!W11)</f>
        <v>0</v>
      </c>
      <c r="L4" s="304">
        <f>IF(Mitarbeiter!W12="","",Mitarbeiter!W12)</f>
        <v>0</v>
      </c>
      <c r="M4" s="305">
        <f>IF(Mitarbeiter!W13="","",Mitarbeiter!W13)</f>
        <v>0</v>
      </c>
      <c r="N4" s="304">
        <f>IF(Mitarbeiter!W14="","",Mitarbeiter!W14)</f>
        <v>0</v>
      </c>
      <c r="O4" s="305">
        <f>IF(Mitarbeiter!W15="","",Mitarbeiter!W15)</f>
        <v>0</v>
      </c>
      <c r="P4" s="304">
        <f>IF(Mitarbeiter!W16="","",Mitarbeiter!W16)</f>
        <v>0</v>
      </c>
      <c r="Q4" s="305">
        <f>IF(Mitarbeiter!W17="","",Mitarbeiter!W17)</f>
        <v>0</v>
      </c>
      <c r="R4" s="304">
        <f>IF(Mitarbeiter!W18="","",Mitarbeiter!W18)</f>
        <v>0</v>
      </c>
      <c r="S4" s="303">
        <f>IF(Mitarbeiter!W19="","",Mitarbeiter!W19)</f>
        <v>0</v>
      </c>
      <c r="T4" s="304">
        <f>IF(Mitarbeiter!W20="","",Mitarbeiter!W20)</f>
        <v>0</v>
      </c>
      <c r="U4" s="303">
        <f>IF(Mitarbeiter!W21="","",Mitarbeiter!W21)</f>
        <v>0</v>
      </c>
      <c r="V4" s="304">
        <f>IF(Mitarbeiter!W22="","",Mitarbeiter!W22)</f>
        <v>0</v>
      </c>
      <c r="W4" s="303">
        <f>IF(Mitarbeiter!W23="","",Mitarbeiter!W23)</f>
        <v>0</v>
      </c>
      <c r="X4" s="304">
        <f>IF(Mitarbeiter!W24="","",Mitarbeiter!W24)</f>
        <v>0</v>
      </c>
      <c r="Y4" s="303">
        <f>IF(Mitarbeiter!W25="","",Mitarbeiter!W25)</f>
        <v>0</v>
      </c>
      <c r="Z4" s="304">
        <f>IF(Mitarbeiter!W26="","",Mitarbeiter!W26)</f>
        <v>0</v>
      </c>
      <c r="AA4" s="303">
        <f>IF(Mitarbeiter!W27="","",Mitarbeiter!W27)</f>
        <v>0</v>
      </c>
      <c r="AB4" s="304">
        <f>IF(Mitarbeiter!W28="","",Mitarbeiter!W28)</f>
        <v>0</v>
      </c>
      <c r="AC4" s="303">
        <f>IF(Mitarbeiter!W29="","",Mitarbeiter!W29)</f>
        <v>0</v>
      </c>
      <c r="AD4" s="304">
        <f>IF(Mitarbeiter!W30="","",Mitarbeiter!W30)</f>
        <v>0</v>
      </c>
      <c r="AE4" s="303">
        <f>IF(Mitarbeiter!W31="","",Mitarbeiter!W31)</f>
        <v>0</v>
      </c>
      <c r="AF4" s="304">
        <f>IF(Mitarbeiter!W32="","",Mitarbeiter!W32)</f>
        <v>0</v>
      </c>
      <c r="AG4" s="303">
        <f>IF(Mitarbeiter!W33="","",Mitarbeiter!W33)</f>
        <v>0</v>
      </c>
      <c r="AH4" s="304">
        <f>IF(Mitarbeiter!W34="","",Mitarbeiter!W34)</f>
        <v>0</v>
      </c>
      <c r="AI4" s="303">
        <f>IF(Mitarbeiter!W35="","",Mitarbeiter!W35)</f>
        <v>0</v>
      </c>
      <c r="AJ4" s="304">
        <f>IF(Mitarbeiter!$W36="","",Mitarbeiter!$W36)</f>
        <v>0</v>
      </c>
      <c r="AK4" s="305">
        <f>IF(Mitarbeiter!W37="","",Mitarbeiter!W37)</f>
        <v>0</v>
      </c>
      <c r="AL4" s="304">
        <f>IF(Mitarbeiter!W38="","",Mitarbeiter!W38)</f>
        <v>0</v>
      </c>
      <c r="AM4" s="305">
        <f>IF(Mitarbeiter!W39="","",Mitarbeiter!W39)</f>
        <v>0</v>
      </c>
      <c r="AN4" s="304">
        <f>IF(Mitarbeiter!W40="","",Mitarbeiter!W40)</f>
        <v>0</v>
      </c>
      <c r="AO4" s="305">
        <f>IF(Mitarbeiter!W41="","",Mitarbeiter!W41)</f>
        <v>0</v>
      </c>
      <c r="AP4" s="304">
        <f>IF(Mitarbeiter!W42="","",Mitarbeiter!W42)</f>
        <v>0</v>
      </c>
      <c r="AQ4" s="305">
        <f>IF(Mitarbeiter!W43="","",Mitarbeiter!W43)</f>
        <v>0</v>
      </c>
      <c r="AR4" s="304">
        <f>IF(Mitarbeiter!W44="","",Mitarbeiter!W44)</f>
        <v>0</v>
      </c>
      <c r="AS4" s="305">
        <f>IF(Mitarbeiter!W45="","",Mitarbeiter!W45)</f>
        <v>0</v>
      </c>
      <c r="AT4" s="304">
        <f>IF(Mitarbeiter!W46="","",Mitarbeiter!W46)</f>
        <v>0</v>
      </c>
      <c r="AU4" s="305">
        <f>IF(Mitarbeiter!W47="","",Mitarbeiter!W47)</f>
        <v>0</v>
      </c>
      <c r="AV4" s="304">
        <f>IF(Mitarbeiter!W48="","",Mitarbeiter!W48)</f>
        <v>0</v>
      </c>
      <c r="AW4" s="305">
        <f>IF(Mitarbeiter!W49="","",Mitarbeiter!W49)</f>
        <v>0</v>
      </c>
      <c r="AX4" s="304">
        <f>IF(Mitarbeiter!W50="","",Mitarbeiter!W50)</f>
        <v>0</v>
      </c>
      <c r="AY4" s="305">
        <f>IF(Mitarbeiter!W51="","",Mitarbeiter!W51)</f>
        <v>0</v>
      </c>
      <c r="AZ4" s="304">
        <f>IF(Mitarbeiter!W52="","",Mitarbeiter!W52)</f>
        <v>0</v>
      </c>
      <c r="BA4" s="305">
        <f>IF(Mitarbeiter!W53="","",Mitarbeiter!W53)</f>
        <v>0</v>
      </c>
      <c r="BB4" s="304">
        <f>IF(Mitarbeiter!W54="","",Mitarbeiter!W54)</f>
        <v>0</v>
      </c>
      <c r="BC4" s="305">
        <f>IF(Mitarbeiter!W55="","",Mitarbeiter!W55)</f>
        <v>0</v>
      </c>
      <c r="BD4" s="304">
        <f>IF(Mitarbeiter!W56="","",Mitarbeiter!W56)</f>
        <v>0</v>
      </c>
    </row>
    <row r="5" spans="1:56" ht="6" customHeight="1">
      <c r="A5"/>
      <c r="B5" s="306">
        <f>COUNTIF(Feiertage!$H$3:$H$164,F5)</f>
        <v>1</v>
      </c>
      <c r="C5" s="307">
        <f>IF(F5="","",WEEKDAY(F5,2))</f>
        <v>5</v>
      </c>
      <c r="D5" s="307">
        <f>IF(F5="","",MONTH(F5))</f>
        <v>1</v>
      </c>
      <c r="E5" s="308"/>
      <c r="F5" s="309">
        <f>DATE(F2,1,1)</f>
        <v>42370</v>
      </c>
      <c r="G5" s="310">
        <f>Plan!F15</f>
        <v>0</v>
      </c>
      <c r="H5" s="310">
        <f>Plan!F16</f>
        <v>0</v>
      </c>
      <c r="I5" s="310">
        <f>Plan!F17</f>
        <v>0</v>
      </c>
      <c r="J5" s="310">
        <f>Plan!F18</f>
        <v>0</v>
      </c>
      <c r="K5" s="310">
        <f>Plan!F19</f>
        <v>0</v>
      </c>
      <c r="L5" s="310">
        <f>Plan!F20</f>
        <v>0</v>
      </c>
      <c r="M5" s="310">
        <f>Plan!F21</f>
        <v>0</v>
      </c>
      <c r="N5" s="310">
        <f>Plan!F22</f>
        <v>0</v>
      </c>
      <c r="O5" s="310">
        <f>Plan!F23</f>
        <v>0</v>
      </c>
      <c r="P5" s="310">
        <f>Plan!F24</f>
        <v>0</v>
      </c>
      <c r="Q5" s="310">
        <f>Plan!F25</f>
        <v>0</v>
      </c>
      <c r="R5" s="310">
        <f>Plan!F26</f>
        <v>0</v>
      </c>
      <c r="S5" s="310">
        <f>Plan!F27</f>
        <v>0</v>
      </c>
      <c r="T5" s="310">
        <f>Plan!F28</f>
        <v>0</v>
      </c>
      <c r="U5" s="310">
        <f>Plan!F29</f>
        <v>0</v>
      </c>
      <c r="V5" s="310">
        <f>Plan!F30</f>
        <v>0</v>
      </c>
      <c r="W5" s="310">
        <f>Plan!F31</f>
        <v>0</v>
      </c>
      <c r="X5" s="310">
        <f>Plan!F32</f>
        <v>0</v>
      </c>
      <c r="Y5" s="310">
        <f>Plan!F33</f>
        <v>0</v>
      </c>
      <c r="Z5" s="310">
        <f>Plan!F34</f>
        <v>0</v>
      </c>
      <c r="AA5" s="310">
        <f>Plan!F35</f>
        <v>0</v>
      </c>
      <c r="AB5" s="310">
        <f>Plan!F36</f>
        <v>0</v>
      </c>
      <c r="AC5" s="310">
        <f>Plan!F37</f>
        <v>0</v>
      </c>
      <c r="AD5" s="310">
        <f>Plan!F38</f>
        <v>0</v>
      </c>
      <c r="AE5" s="310">
        <f>Plan!F39</f>
        <v>0</v>
      </c>
      <c r="AF5" s="310">
        <f>Plan!F40</f>
        <v>0</v>
      </c>
      <c r="AG5" s="310">
        <f>Plan!F41</f>
        <v>0</v>
      </c>
      <c r="AH5" s="310">
        <f>Plan!F42</f>
        <v>0</v>
      </c>
      <c r="AI5" s="310">
        <f>Plan!F43</f>
        <v>0</v>
      </c>
      <c r="AJ5" s="310">
        <f>Plan!F44</f>
        <v>0</v>
      </c>
      <c r="AK5" s="310">
        <f>Plan!F45</f>
        <v>0</v>
      </c>
      <c r="AL5" s="310">
        <f>Plan!F46</f>
        <v>0</v>
      </c>
      <c r="AM5" s="310">
        <f>Plan!F47</f>
        <v>0</v>
      </c>
      <c r="AN5" s="310">
        <f>Plan!F48</f>
        <v>0</v>
      </c>
      <c r="AO5" s="310">
        <f>Plan!F49</f>
        <v>0</v>
      </c>
      <c r="AP5" s="310">
        <f>Plan!F50</f>
        <v>0</v>
      </c>
      <c r="AQ5" s="310">
        <f>Plan!F51</f>
        <v>0</v>
      </c>
      <c r="AR5" s="310">
        <f>Plan!F52</f>
        <v>0</v>
      </c>
      <c r="AS5" s="310">
        <f>Plan!F53</f>
        <v>0</v>
      </c>
      <c r="AT5" s="310">
        <f>Plan!F54</f>
        <v>0</v>
      </c>
      <c r="AU5" s="310">
        <f>Plan!F55</f>
        <v>0</v>
      </c>
      <c r="AV5" s="310">
        <f>Plan!F56</f>
        <v>0</v>
      </c>
      <c r="AW5" s="310">
        <f>Plan!F57</f>
        <v>0</v>
      </c>
      <c r="AX5" s="310">
        <f>Plan!F58</f>
        <v>0</v>
      </c>
      <c r="AY5" s="310">
        <f>Plan!F59</f>
        <v>0</v>
      </c>
      <c r="AZ5" s="310">
        <f>Plan!F60</f>
        <v>0</v>
      </c>
      <c r="BA5" s="310">
        <f>Plan!F61</f>
        <v>0</v>
      </c>
      <c r="BB5" s="310">
        <f>Plan!F62</f>
        <v>0</v>
      </c>
      <c r="BC5" s="310">
        <f>Plan!F63</f>
        <v>0</v>
      </c>
      <c r="BD5" s="310">
        <f>Plan!F64</f>
        <v>0</v>
      </c>
    </row>
    <row r="6" spans="1:56" ht="6" customHeight="1">
      <c r="A6"/>
      <c r="B6" s="306">
        <f>COUNTIF(Feiertage!$H$3:$H$164,F6)</f>
        <v>0</v>
      </c>
      <c r="C6" s="307">
        <f t="shared" ref="C6:C69" si="0">IF(F6="","",WEEKDAY(F6,2))</f>
        <v>6</v>
      </c>
      <c r="D6" s="307">
        <f t="shared" ref="D6:D69" si="1">IF(F6="","",MONTH(F6))</f>
        <v>1</v>
      </c>
      <c r="E6" s="311"/>
      <c r="F6" s="309">
        <f>F5+1</f>
        <v>42371</v>
      </c>
      <c r="G6" s="310">
        <f>Plan!G15</f>
        <v>0</v>
      </c>
      <c r="H6" s="310">
        <f>Plan!G16</f>
        <v>0</v>
      </c>
      <c r="I6" s="310">
        <f>Plan!G17</f>
        <v>0</v>
      </c>
      <c r="J6" s="310">
        <f>Plan!G18</f>
        <v>0</v>
      </c>
      <c r="K6" s="310">
        <f>Plan!G19</f>
        <v>0</v>
      </c>
      <c r="L6" s="310">
        <f>Plan!G20</f>
        <v>0</v>
      </c>
      <c r="M6" s="310">
        <f>Plan!G21</f>
        <v>0</v>
      </c>
      <c r="N6" s="310">
        <f>Plan!G22</f>
        <v>0</v>
      </c>
      <c r="O6" s="310">
        <f>Plan!G23</f>
        <v>0</v>
      </c>
      <c r="P6" s="310">
        <f>Plan!G24</f>
        <v>0</v>
      </c>
      <c r="Q6" s="310">
        <f>Plan!G25</f>
        <v>0</v>
      </c>
      <c r="R6" s="310">
        <f>Plan!G26</f>
        <v>0</v>
      </c>
      <c r="S6" s="310">
        <f>Plan!G27</f>
        <v>0</v>
      </c>
      <c r="T6" s="310">
        <f>Plan!G28</f>
        <v>0</v>
      </c>
      <c r="U6" s="310">
        <f>Plan!G29</f>
        <v>0</v>
      </c>
      <c r="V6" s="310">
        <f>Plan!G30</f>
        <v>0</v>
      </c>
      <c r="W6" s="310">
        <f>Plan!G31</f>
        <v>0</v>
      </c>
      <c r="X6" s="310">
        <f>Plan!G32</f>
        <v>0</v>
      </c>
      <c r="Y6" s="310">
        <f>Plan!G33</f>
        <v>0</v>
      </c>
      <c r="Z6" s="310">
        <f>Plan!G34</f>
        <v>0</v>
      </c>
      <c r="AA6" s="310">
        <f>Plan!G35</f>
        <v>0</v>
      </c>
      <c r="AB6" s="310">
        <f>Plan!G36</f>
        <v>0</v>
      </c>
      <c r="AC6" s="310">
        <f>Plan!G37</f>
        <v>0</v>
      </c>
      <c r="AD6" s="310">
        <f>Plan!G38</f>
        <v>0</v>
      </c>
      <c r="AE6" s="310">
        <f>Plan!G39</f>
        <v>0</v>
      </c>
      <c r="AF6" s="310">
        <f>Plan!G40</f>
        <v>0</v>
      </c>
      <c r="AG6" s="310">
        <f>Plan!G41</f>
        <v>0</v>
      </c>
      <c r="AH6" s="310">
        <f>Plan!G42</f>
        <v>0</v>
      </c>
      <c r="AI6" s="310">
        <f>Plan!G43</f>
        <v>0</v>
      </c>
      <c r="AJ6" s="310">
        <f>Plan!G44</f>
        <v>0</v>
      </c>
      <c r="AK6" s="310">
        <f>Plan!G45</f>
        <v>0</v>
      </c>
      <c r="AL6" s="310">
        <f>Plan!G46</f>
        <v>0</v>
      </c>
      <c r="AM6" s="310">
        <f>Plan!G47</f>
        <v>0</v>
      </c>
      <c r="AN6" s="310">
        <f>Plan!G48</f>
        <v>0</v>
      </c>
      <c r="AO6" s="310">
        <f>Plan!G49</f>
        <v>0</v>
      </c>
      <c r="AP6" s="310">
        <f>Plan!G50</f>
        <v>0</v>
      </c>
      <c r="AQ6" s="310">
        <f>Plan!G51</f>
        <v>0</v>
      </c>
      <c r="AR6" s="310">
        <f>Plan!G52</f>
        <v>0</v>
      </c>
      <c r="AS6" s="310">
        <f>Plan!G53</f>
        <v>0</v>
      </c>
      <c r="AT6" s="310">
        <f>Plan!G54</f>
        <v>0</v>
      </c>
      <c r="AU6" s="310">
        <f>Plan!G55</f>
        <v>0</v>
      </c>
      <c r="AV6" s="310">
        <f>Plan!G56</f>
        <v>0</v>
      </c>
      <c r="AW6" s="310">
        <f>Plan!G57</f>
        <v>0</v>
      </c>
      <c r="AX6" s="310">
        <f>Plan!G58</f>
        <v>0</v>
      </c>
      <c r="AY6" s="310">
        <f>Plan!G59</f>
        <v>0</v>
      </c>
      <c r="AZ6" s="310">
        <f>Plan!G60</f>
        <v>0</v>
      </c>
      <c r="BA6" s="310">
        <f>Plan!G61</f>
        <v>0</v>
      </c>
      <c r="BB6" s="310">
        <f>Plan!G62</f>
        <v>0</v>
      </c>
      <c r="BC6" s="310">
        <f>Plan!G63</f>
        <v>0</v>
      </c>
      <c r="BD6" s="310">
        <f>Plan!G64</f>
        <v>0</v>
      </c>
    </row>
    <row r="7" spans="1:56" ht="6" customHeight="1">
      <c r="A7"/>
      <c r="B7" s="306">
        <f>COUNTIF(Feiertage!$H$3:$H$164,F7)</f>
        <v>0</v>
      </c>
      <c r="C7" s="307">
        <f t="shared" si="0"/>
        <v>7</v>
      </c>
      <c r="D7" s="307">
        <f t="shared" si="1"/>
        <v>1</v>
      </c>
      <c r="E7" s="311"/>
      <c r="F7" s="309">
        <f t="shared" ref="F7:F70" si="2">F6+1</f>
        <v>42372</v>
      </c>
      <c r="G7" s="310">
        <f>Plan!H15</f>
        <v>0</v>
      </c>
      <c r="H7" s="310">
        <f>Plan!H16</f>
        <v>0</v>
      </c>
      <c r="I7" s="310">
        <f>Plan!H17</f>
        <v>0</v>
      </c>
      <c r="J7" s="310">
        <f>Plan!H18</f>
        <v>0</v>
      </c>
      <c r="K7" s="310">
        <f>Plan!H19</f>
        <v>0</v>
      </c>
      <c r="L7" s="310">
        <f>Plan!H20</f>
        <v>0</v>
      </c>
      <c r="M7" s="310">
        <f>Plan!H21</f>
        <v>0</v>
      </c>
      <c r="N7" s="310">
        <f>Plan!H22</f>
        <v>0</v>
      </c>
      <c r="O7" s="310">
        <f>Plan!H23</f>
        <v>0</v>
      </c>
      <c r="P7" s="310">
        <f>Plan!H24</f>
        <v>0</v>
      </c>
      <c r="Q7" s="310">
        <f>Plan!H25</f>
        <v>0</v>
      </c>
      <c r="R7" s="310">
        <f>Plan!H26</f>
        <v>0</v>
      </c>
      <c r="S7" s="310">
        <f>Plan!H27</f>
        <v>0</v>
      </c>
      <c r="T7" s="310">
        <f>Plan!H28</f>
        <v>0</v>
      </c>
      <c r="U7" s="310">
        <f>Plan!H29</f>
        <v>0</v>
      </c>
      <c r="V7" s="310">
        <f>Plan!H30</f>
        <v>0</v>
      </c>
      <c r="W7" s="310">
        <f>Plan!H31</f>
        <v>0</v>
      </c>
      <c r="X7" s="310">
        <f>Plan!H32</f>
        <v>0</v>
      </c>
      <c r="Y7" s="310">
        <f>Plan!H33</f>
        <v>0</v>
      </c>
      <c r="Z7" s="310">
        <f>Plan!H34</f>
        <v>0</v>
      </c>
      <c r="AA7" s="310">
        <f>Plan!H35</f>
        <v>0</v>
      </c>
      <c r="AB7" s="310">
        <f>Plan!H36</f>
        <v>0</v>
      </c>
      <c r="AC7" s="310">
        <f>Plan!H37</f>
        <v>0</v>
      </c>
      <c r="AD7" s="310">
        <f>Plan!H38</f>
        <v>0</v>
      </c>
      <c r="AE7" s="310">
        <f>Plan!H39</f>
        <v>0</v>
      </c>
      <c r="AF7" s="310">
        <f>Plan!H40</f>
        <v>0</v>
      </c>
      <c r="AG7" s="310">
        <f>Plan!H41</f>
        <v>0</v>
      </c>
      <c r="AH7" s="310">
        <f>Plan!H42</f>
        <v>0</v>
      </c>
      <c r="AI7" s="310">
        <f>Plan!H43</f>
        <v>0</v>
      </c>
      <c r="AJ7" s="310">
        <f>Plan!H44</f>
        <v>0</v>
      </c>
      <c r="AK7" s="310">
        <f>Plan!H45</f>
        <v>0</v>
      </c>
      <c r="AL7" s="310">
        <f>Plan!H46</f>
        <v>0</v>
      </c>
      <c r="AM7" s="310">
        <f>Plan!H47</f>
        <v>0</v>
      </c>
      <c r="AN7" s="310">
        <f>Plan!H48</f>
        <v>0</v>
      </c>
      <c r="AO7" s="310">
        <f>Plan!H49</f>
        <v>0</v>
      </c>
      <c r="AP7" s="310">
        <f>Plan!H50</f>
        <v>0</v>
      </c>
      <c r="AQ7" s="310">
        <f>Plan!H51</f>
        <v>0</v>
      </c>
      <c r="AR7" s="310">
        <f>Plan!H52</f>
        <v>0</v>
      </c>
      <c r="AS7" s="310">
        <f>Plan!H53</f>
        <v>0</v>
      </c>
      <c r="AT7" s="310">
        <f>Plan!H54</f>
        <v>0</v>
      </c>
      <c r="AU7" s="310">
        <f>Plan!H55</f>
        <v>0</v>
      </c>
      <c r="AV7" s="310">
        <f>Plan!H56</f>
        <v>0</v>
      </c>
      <c r="AW7" s="310">
        <f>Plan!H57</f>
        <v>0</v>
      </c>
      <c r="AX7" s="310">
        <f>Plan!H58</f>
        <v>0</v>
      </c>
      <c r="AY7" s="310">
        <f>Plan!H59</f>
        <v>0</v>
      </c>
      <c r="AZ7" s="310">
        <f>Plan!H60</f>
        <v>0</v>
      </c>
      <c r="BA7" s="310">
        <f>Plan!H61</f>
        <v>0</v>
      </c>
      <c r="BB7" s="310">
        <f>Plan!H62</f>
        <v>0</v>
      </c>
      <c r="BC7" s="310">
        <f>Plan!H63</f>
        <v>0</v>
      </c>
      <c r="BD7" s="310">
        <f>Plan!H64</f>
        <v>0</v>
      </c>
    </row>
    <row r="8" spans="1:56" ht="6" customHeight="1">
      <c r="A8"/>
      <c r="B8" s="306">
        <f>COUNTIF(Feiertage!$H$3:$H$164,F8)</f>
        <v>0</v>
      </c>
      <c r="C8" s="307">
        <f t="shared" si="0"/>
        <v>1</v>
      </c>
      <c r="D8" s="307">
        <f t="shared" si="1"/>
        <v>1</v>
      </c>
      <c r="E8" s="311"/>
      <c r="F8" s="309">
        <f t="shared" si="2"/>
        <v>42373</v>
      </c>
      <c r="G8" s="310">
        <f>Plan!I15</f>
        <v>0</v>
      </c>
      <c r="H8" s="310">
        <f>Plan!I16</f>
        <v>0</v>
      </c>
      <c r="I8" s="310">
        <f>Plan!I17</f>
        <v>0</v>
      </c>
      <c r="J8" s="310">
        <f>Plan!I18</f>
        <v>0</v>
      </c>
      <c r="K8" s="310">
        <f>Plan!I19</f>
        <v>0</v>
      </c>
      <c r="L8" s="310">
        <f>Plan!I20</f>
        <v>0</v>
      </c>
      <c r="M8" s="310">
        <f>Plan!I21</f>
        <v>0</v>
      </c>
      <c r="N8" s="310">
        <f>Plan!I22</f>
        <v>0</v>
      </c>
      <c r="O8" s="310">
        <f>Plan!I23</f>
        <v>0</v>
      </c>
      <c r="P8" s="310">
        <f>Plan!I24</f>
        <v>0</v>
      </c>
      <c r="Q8" s="310">
        <f>Plan!I25</f>
        <v>0</v>
      </c>
      <c r="R8" s="310">
        <f>Plan!I26</f>
        <v>0</v>
      </c>
      <c r="S8" s="310">
        <f>Plan!I27</f>
        <v>0</v>
      </c>
      <c r="T8" s="310">
        <f>Plan!I28</f>
        <v>0</v>
      </c>
      <c r="U8" s="310">
        <f>Plan!I29</f>
        <v>0</v>
      </c>
      <c r="V8" s="310">
        <f>Plan!I30</f>
        <v>0</v>
      </c>
      <c r="W8" s="310">
        <f>Plan!I31</f>
        <v>0</v>
      </c>
      <c r="X8" s="310">
        <f>Plan!I32</f>
        <v>0</v>
      </c>
      <c r="Y8" s="310">
        <f>Plan!I33</f>
        <v>0</v>
      </c>
      <c r="Z8" s="310">
        <f>Plan!I34</f>
        <v>0</v>
      </c>
      <c r="AA8" s="310">
        <f>Plan!I35</f>
        <v>0</v>
      </c>
      <c r="AB8" s="310">
        <f>Plan!I36</f>
        <v>0</v>
      </c>
      <c r="AC8" s="310">
        <f>Plan!I37</f>
        <v>0</v>
      </c>
      <c r="AD8" s="310">
        <f>Plan!I38</f>
        <v>0</v>
      </c>
      <c r="AE8" s="310">
        <f>Plan!I39</f>
        <v>0</v>
      </c>
      <c r="AF8" s="310">
        <f>Plan!I40</f>
        <v>0</v>
      </c>
      <c r="AG8" s="310">
        <f>Plan!I41</f>
        <v>0</v>
      </c>
      <c r="AH8" s="310">
        <f>Plan!I42</f>
        <v>0</v>
      </c>
      <c r="AI8" s="310">
        <f>Plan!I43</f>
        <v>0</v>
      </c>
      <c r="AJ8" s="310">
        <f>Plan!I44</f>
        <v>0</v>
      </c>
      <c r="AK8" s="310">
        <f>Plan!I45</f>
        <v>0</v>
      </c>
      <c r="AL8" s="310">
        <f>Plan!I46</f>
        <v>0</v>
      </c>
      <c r="AM8" s="310">
        <f>Plan!I47</f>
        <v>0</v>
      </c>
      <c r="AN8" s="310">
        <f>Plan!I48</f>
        <v>0</v>
      </c>
      <c r="AO8" s="310">
        <f>Plan!I49</f>
        <v>0</v>
      </c>
      <c r="AP8" s="310">
        <f>Plan!I50</f>
        <v>0</v>
      </c>
      <c r="AQ8" s="310">
        <f>Plan!I51</f>
        <v>0</v>
      </c>
      <c r="AR8" s="310">
        <f>Plan!I52</f>
        <v>0</v>
      </c>
      <c r="AS8" s="310">
        <f>Plan!I53</f>
        <v>0</v>
      </c>
      <c r="AT8" s="310">
        <f>Plan!I54</f>
        <v>0</v>
      </c>
      <c r="AU8" s="310">
        <f>Plan!I55</f>
        <v>0</v>
      </c>
      <c r="AV8" s="310">
        <f>Plan!I56</f>
        <v>0</v>
      </c>
      <c r="AW8" s="310">
        <f>Plan!I57</f>
        <v>0</v>
      </c>
      <c r="AX8" s="310">
        <f>Plan!I58</f>
        <v>0</v>
      </c>
      <c r="AY8" s="310">
        <f>Plan!I59</f>
        <v>0</v>
      </c>
      <c r="AZ8" s="310">
        <f>Plan!I60</f>
        <v>0</v>
      </c>
      <c r="BA8" s="310">
        <f>Plan!I61</f>
        <v>0</v>
      </c>
      <c r="BB8" s="310">
        <f>Plan!I62</f>
        <v>0</v>
      </c>
      <c r="BC8" s="310">
        <f>Plan!I63</f>
        <v>0</v>
      </c>
      <c r="BD8" s="310">
        <f>Plan!I64</f>
        <v>0</v>
      </c>
    </row>
    <row r="9" spans="1:56" ht="6" customHeight="1">
      <c r="A9"/>
      <c r="B9" s="306">
        <f>COUNTIF(Feiertage!$H$3:$H$164,F9)</f>
        <v>0</v>
      </c>
      <c r="C9" s="307">
        <f t="shared" si="0"/>
        <v>2</v>
      </c>
      <c r="D9" s="307">
        <f t="shared" si="1"/>
        <v>1</v>
      </c>
      <c r="E9" s="311"/>
      <c r="F9" s="309">
        <f t="shared" si="2"/>
        <v>42374</v>
      </c>
      <c r="G9" s="310">
        <f>Plan!J15</f>
        <v>0</v>
      </c>
      <c r="H9" s="310">
        <f>Plan!J16</f>
        <v>0</v>
      </c>
      <c r="I9" s="310">
        <f>Plan!J17</f>
        <v>0</v>
      </c>
      <c r="J9" s="310">
        <f>Plan!J18</f>
        <v>0</v>
      </c>
      <c r="K9" s="310">
        <f>Plan!J19</f>
        <v>0</v>
      </c>
      <c r="L9" s="310">
        <f>Plan!J20</f>
        <v>0</v>
      </c>
      <c r="M9" s="310">
        <f>Plan!J21</f>
        <v>0</v>
      </c>
      <c r="N9" s="310">
        <f>Plan!J22</f>
        <v>0</v>
      </c>
      <c r="O9" s="310">
        <f>Plan!J23</f>
        <v>0</v>
      </c>
      <c r="P9" s="310">
        <f>Plan!J24</f>
        <v>0</v>
      </c>
      <c r="Q9" s="310">
        <f>Plan!J25</f>
        <v>0</v>
      </c>
      <c r="R9" s="310">
        <f>Plan!J26</f>
        <v>0</v>
      </c>
      <c r="S9" s="310">
        <f>Plan!J27</f>
        <v>0</v>
      </c>
      <c r="T9" s="310">
        <f>Plan!J28</f>
        <v>0</v>
      </c>
      <c r="U9" s="310">
        <f>Plan!J29</f>
        <v>0</v>
      </c>
      <c r="V9" s="310">
        <f>Plan!J30</f>
        <v>0</v>
      </c>
      <c r="W9" s="310">
        <f>Plan!J31</f>
        <v>0</v>
      </c>
      <c r="X9" s="310">
        <f>Plan!J32</f>
        <v>0</v>
      </c>
      <c r="Y9" s="310">
        <f>Plan!J33</f>
        <v>0</v>
      </c>
      <c r="Z9" s="310">
        <f>Plan!J34</f>
        <v>0</v>
      </c>
      <c r="AA9" s="310">
        <f>Plan!J35</f>
        <v>0</v>
      </c>
      <c r="AB9" s="310">
        <f>Plan!J36</f>
        <v>0</v>
      </c>
      <c r="AC9" s="310">
        <f>Plan!J37</f>
        <v>0</v>
      </c>
      <c r="AD9" s="310">
        <f>Plan!J38</f>
        <v>0</v>
      </c>
      <c r="AE9" s="310">
        <f>Plan!J39</f>
        <v>0</v>
      </c>
      <c r="AF9" s="310">
        <f>Plan!J40</f>
        <v>0</v>
      </c>
      <c r="AG9" s="310">
        <f>Plan!J41</f>
        <v>0</v>
      </c>
      <c r="AH9" s="310">
        <f>Plan!J42</f>
        <v>0</v>
      </c>
      <c r="AI9" s="310">
        <f>Plan!J43</f>
        <v>0</v>
      </c>
      <c r="AJ9" s="310">
        <f>Plan!J44</f>
        <v>0</v>
      </c>
      <c r="AK9" s="310">
        <f>Plan!J45</f>
        <v>0</v>
      </c>
      <c r="AL9" s="310">
        <f>Plan!J46</f>
        <v>0</v>
      </c>
      <c r="AM9" s="310">
        <f>Plan!J47</f>
        <v>0</v>
      </c>
      <c r="AN9" s="310">
        <f>Plan!J48</f>
        <v>0</v>
      </c>
      <c r="AO9" s="310">
        <f>Plan!J49</f>
        <v>0</v>
      </c>
      <c r="AP9" s="310">
        <f>Plan!J50</f>
        <v>0</v>
      </c>
      <c r="AQ9" s="310">
        <f>Plan!J51</f>
        <v>0</v>
      </c>
      <c r="AR9" s="310">
        <f>Plan!J52</f>
        <v>0</v>
      </c>
      <c r="AS9" s="310">
        <f>Plan!J53</f>
        <v>0</v>
      </c>
      <c r="AT9" s="310">
        <f>Plan!J54</f>
        <v>0</v>
      </c>
      <c r="AU9" s="310">
        <f>Plan!J55</f>
        <v>0</v>
      </c>
      <c r="AV9" s="310">
        <f>Plan!J56</f>
        <v>0</v>
      </c>
      <c r="AW9" s="310">
        <f>Plan!J57</f>
        <v>0</v>
      </c>
      <c r="AX9" s="310">
        <f>Plan!J58</f>
        <v>0</v>
      </c>
      <c r="AY9" s="310">
        <f>Plan!J59</f>
        <v>0</v>
      </c>
      <c r="AZ9" s="310">
        <f>Plan!J60</f>
        <v>0</v>
      </c>
      <c r="BA9" s="310">
        <f>Plan!J61</f>
        <v>0</v>
      </c>
      <c r="BB9" s="310">
        <f>Plan!J62</f>
        <v>0</v>
      </c>
      <c r="BC9" s="310">
        <f>Plan!J63</f>
        <v>0</v>
      </c>
      <c r="BD9" s="310">
        <f>Plan!J64</f>
        <v>0</v>
      </c>
    </row>
    <row r="10" spans="1:56" ht="6" customHeight="1">
      <c r="A10"/>
      <c r="B10" s="306">
        <f>COUNTIF(Feiertage!$H$3:$H$164,F10)</f>
        <v>0</v>
      </c>
      <c r="C10" s="307">
        <f t="shared" si="0"/>
        <v>3</v>
      </c>
      <c r="D10" s="307">
        <f t="shared" si="1"/>
        <v>1</v>
      </c>
      <c r="E10" s="311"/>
      <c r="F10" s="309">
        <f t="shared" si="2"/>
        <v>42375</v>
      </c>
      <c r="G10" s="310">
        <f>Plan!K15</f>
        <v>0</v>
      </c>
      <c r="H10" s="310">
        <f>Plan!K16</f>
        <v>0</v>
      </c>
      <c r="I10" s="310">
        <f>Plan!K17</f>
        <v>0</v>
      </c>
      <c r="J10" s="310">
        <f>Plan!K18</f>
        <v>0</v>
      </c>
      <c r="K10" s="310">
        <f>Plan!K19</f>
        <v>0</v>
      </c>
      <c r="L10" s="310">
        <f>Plan!K20</f>
        <v>0</v>
      </c>
      <c r="M10" s="310">
        <f>Plan!K21</f>
        <v>0</v>
      </c>
      <c r="N10" s="310">
        <f>Plan!K22</f>
        <v>0</v>
      </c>
      <c r="O10" s="310">
        <f>Plan!K23</f>
        <v>0</v>
      </c>
      <c r="P10" s="310">
        <f>Plan!K24</f>
        <v>0</v>
      </c>
      <c r="Q10" s="310">
        <f>Plan!K25</f>
        <v>0</v>
      </c>
      <c r="R10" s="310">
        <f>Plan!K26</f>
        <v>0</v>
      </c>
      <c r="S10" s="310">
        <f>Plan!K27</f>
        <v>0</v>
      </c>
      <c r="T10" s="310">
        <f>Plan!K28</f>
        <v>0</v>
      </c>
      <c r="U10" s="310">
        <f>Plan!K29</f>
        <v>0</v>
      </c>
      <c r="V10" s="310">
        <f>Plan!K30</f>
        <v>0</v>
      </c>
      <c r="W10" s="310">
        <f>Plan!K31</f>
        <v>0</v>
      </c>
      <c r="X10" s="310">
        <f>Plan!K32</f>
        <v>0</v>
      </c>
      <c r="Y10" s="310">
        <f>Plan!K33</f>
        <v>0</v>
      </c>
      <c r="Z10" s="310">
        <f>Plan!K34</f>
        <v>0</v>
      </c>
      <c r="AA10" s="310">
        <f>Plan!K35</f>
        <v>0</v>
      </c>
      <c r="AB10" s="310">
        <f>Plan!K36</f>
        <v>0</v>
      </c>
      <c r="AC10" s="310">
        <f>Plan!K37</f>
        <v>0</v>
      </c>
      <c r="AD10" s="310">
        <f>Plan!K38</f>
        <v>0</v>
      </c>
      <c r="AE10" s="310">
        <f>Plan!K39</f>
        <v>0</v>
      </c>
      <c r="AF10" s="310">
        <f>Plan!K40</f>
        <v>0</v>
      </c>
      <c r="AG10" s="310">
        <f>Plan!K41</f>
        <v>0</v>
      </c>
      <c r="AH10" s="310">
        <f>Plan!K42</f>
        <v>0</v>
      </c>
      <c r="AI10" s="310">
        <f>Plan!K43</f>
        <v>0</v>
      </c>
      <c r="AJ10" s="310">
        <f>Plan!K44</f>
        <v>0</v>
      </c>
      <c r="AK10" s="310">
        <f>Plan!K45</f>
        <v>0</v>
      </c>
      <c r="AL10" s="310">
        <f>Plan!K46</f>
        <v>0</v>
      </c>
      <c r="AM10" s="310">
        <f>Plan!K47</f>
        <v>0</v>
      </c>
      <c r="AN10" s="310">
        <f>Plan!K48</f>
        <v>0</v>
      </c>
      <c r="AO10" s="310">
        <f>Plan!K49</f>
        <v>0</v>
      </c>
      <c r="AP10" s="310">
        <f>Plan!K50</f>
        <v>0</v>
      </c>
      <c r="AQ10" s="310">
        <f>Plan!K51</f>
        <v>0</v>
      </c>
      <c r="AR10" s="310">
        <f>Plan!K52</f>
        <v>0</v>
      </c>
      <c r="AS10" s="310">
        <f>Plan!K53</f>
        <v>0</v>
      </c>
      <c r="AT10" s="310">
        <f>Plan!K54</f>
        <v>0</v>
      </c>
      <c r="AU10" s="310">
        <f>Plan!K55</f>
        <v>0</v>
      </c>
      <c r="AV10" s="310">
        <f>Plan!K56</f>
        <v>0</v>
      </c>
      <c r="AW10" s="310">
        <f>Plan!K57</f>
        <v>0</v>
      </c>
      <c r="AX10" s="310">
        <f>Plan!K58</f>
        <v>0</v>
      </c>
      <c r="AY10" s="310">
        <f>Plan!K59</f>
        <v>0</v>
      </c>
      <c r="AZ10" s="310">
        <f>Plan!K60</f>
        <v>0</v>
      </c>
      <c r="BA10" s="310">
        <f>Plan!K61</f>
        <v>0</v>
      </c>
      <c r="BB10" s="310">
        <f>Plan!K62</f>
        <v>0</v>
      </c>
      <c r="BC10" s="310">
        <f>Plan!K63</f>
        <v>0</v>
      </c>
      <c r="BD10" s="310">
        <f>Plan!K64</f>
        <v>0</v>
      </c>
    </row>
    <row r="11" spans="1:56" ht="6" customHeight="1">
      <c r="A11"/>
      <c r="B11" s="306">
        <f>COUNTIF(Feiertage!$H$3:$H$164,F11)</f>
        <v>0</v>
      </c>
      <c r="C11" s="307">
        <f t="shared" si="0"/>
        <v>4</v>
      </c>
      <c r="D11" s="307">
        <f t="shared" si="1"/>
        <v>1</v>
      </c>
      <c r="E11" s="311"/>
      <c r="F11" s="309">
        <f t="shared" si="2"/>
        <v>42376</v>
      </c>
      <c r="G11" s="310">
        <f>Plan!L15</f>
        <v>0</v>
      </c>
      <c r="H11" s="310">
        <f>Plan!L16</f>
        <v>0</v>
      </c>
      <c r="I11" s="310">
        <f>Plan!L17</f>
        <v>0</v>
      </c>
      <c r="J11" s="310">
        <f>Plan!L18</f>
        <v>0</v>
      </c>
      <c r="K11" s="310">
        <f>Plan!L19</f>
        <v>0</v>
      </c>
      <c r="L11" s="310">
        <f>Plan!L20</f>
        <v>0</v>
      </c>
      <c r="M11" s="310">
        <f>Plan!L21</f>
        <v>0</v>
      </c>
      <c r="N11" s="310">
        <f>Plan!L22</f>
        <v>0</v>
      </c>
      <c r="O11" s="310">
        <f>Plan!L23</f>
        <v>0</v>
      </c>
      <c r="P11" s="310">
        <f>Plan!L24</f>
        <v>0</v>
      </c>
      <c r="Q11" s="310">
        <f>Plan!L25</f>
        <v>0</v>
      </c>
      <c r="R11" s="310">
        <f>Plan!L26</f>
        <v>0</v>
      </c>
      <c r="S11" s="310">
        <f>Plan!L27</f>
        <v>0</v>
      </c>
      <c r="T11" s="310">
        <f>Plan!L28</f>
        <v>0</v>
      </c>
      <c r="U11" s="310">
        <f>Plan!L29</f>
        <v>0</v>
      </c>
      <c r="V11" s="310">
        <f>Plan!L30</f>
        <v>0</v>
      </c>
      <c r="W11" s="310">
        <f>Plan!L31</f>
        <v>0</v>
      </c>
      <c r="X11" s="310">
        <f>Plan!L32</f>
        <v>0</v>
      </c>
      <c r="Y11" s="310">
        <f>Plan!L33</f>
        <v>0</v>
      </c>
      <c r="Z11" s="310">
        <f>Plan!L34</f>
        <v>0</v>
      </c>
      <c r="AA11" s="310">
        <f>Plan!L35</f>
        <v>0</v>
      </c>
      <c r="AB11" s="310">
        <f>Plan!L36</f>
        <v>0</v>
      </c>
      <c r="AC11" s="310">
        <f>Plan!L37</f>
        <v>0</v>
      </c>
      <c r="AD11" s="310">
        <f>Plan!L38</f>
        <v>0</v>
      </c>
      <c r="AE11" s="310">
        <f>Plan!L39</f>
        <v>0</v>
      </c>
      <c r="AF11" s="310">
        <f>Plan!L40</f>
        <v>0</v>
      </c>
      <c r="AG11" s="310">
        <f>Plan!L41</f>
        <v>0</v>
      </c>
      <c r="AH11" s="310">
        <f>Plan!L42</f>
        <v>0</v>
      </c>
      <c r="AI11" s="310">
        <f>Plan!L43</f>
        <v>0</v>
      </c>
      <c r="AJ11" s="310">
        <f>Plan!L44</f>
        <v>0</v>
      </c>
      <c r="AK11" s="310">
        <f>Plan!L45</f>
        <v>0</v>
      </c>
      <c r="AL11" s="310">
        <f>Plan!L46</f>
        <v>0</v>
      </c>
      <c r="AM11" s="310">
        <f>Plan!L47</f>
        <v>0</v>
      </c>
      <c r="AN11" s="310">
        <f>Plan!L48</f>
        <v>0</v>
      </c>
      <c r="AO11" s="310">
        <f>Plan!L49</f>
        <v>0</v>
      </c>
      <c r="AP11" s="310">
        <f>Plan!L50</f>
        <v>0</v>
      </c>
      <c r="AQ11" s="310">
        <f>Plan!L51</f>
        <v>0</v>
      </c>
      <c r="AR11" s="310">
        <f>Plan!L52</f>
        <v>0</v>
      </c>
      <c r="AS11" s="310">
        <f>Plan!L53</f>
        <v>0</v>
      </c>
      <c r="AT11" s="310">
        <f>Plan!L54</f>
        <v>0</v>
      </c>
      <c r="AU11" s="310">
        <f>Plan!L55</f>
        <v>0</v>
      </c>
      <c r="AV11" s="310">
        <f>Plan!L56</f>
        <v>0</v>
      </c>
      <c r="AW11" s="310">
        <f>Plan!L57</f>
        <v>0</v>
      </c>
      <c r="AX11" s="310">
        <f>Plan!L58</f>
        <v>0</v>
      </c>
      <c r="AY11" s="310">
        <f>Plan!L59</f>
        <v>0</v>
      </c>
      <c r="AZ11" s="310">
        <f>Plan!L60</f>
        <v>0</v>
      </c>
      <c r="BA11" s="310">
        <f>Plan!L61</f>
        <v>0</v>
      </c>
      <c r="BB11" s="310">
        <f>Plan!L62</f>
        <v>0</v>
      </c>
      <c r="BC11" s="310">
        <f>Plan!L63</f>
        <v>0</v>
      </c>
      <c r="BD11" s="310">
        <f>Plan!L64</f>
        <v>0</v>
      </c>
    </row>
    <row r="12" spans="1:56" ht="6" customHeight="1">
      <c r="A12"/>
      <c r="B12" s="306">
        <f>COUNTIF(Feiertage!$H$3:$H$164,F12)</f>
        <v>0</v>
      </c>
      <c r="C12" s="307">
        <f t="shared" si="0"/>
        <v>5</v>
      </c>
      <c r="D12" s="307">
        <f t="shared" si="1"/>
        <v>1</v>
      </c>
      <c r="E12" s="311"/>
      <c r="F12" s="309">
        <f t="shared" si="2"/>
        <v>42377</v>
      </c>
      <c r="G12" s="310">
        <f>Plan!M15</f>
        <v>0</v>
      </c>
      <c r="H12" s="310">
        <f>Plan!M16</f>
        <v>0</v>
      </c>
      <c r="I12" s="310">
        <f>Plan!M17</f>
        <v>0</v>
      </c>
      <c r="J12" s="310">
        <f>Plan!M18</f>
        <v>0</v>
      </c>
      <c r="K12" s="310">
        <f>Plan!M19</f>
        <v>0</v>
      </c>
      <c r="L12" s="310">
        <f>Plan!M20</f>
        <v>0</v>
      </c>
      <c r="M12" s="310">
        <f>Plan!M21</f>
        <v>0</v>
      </c>
      <c r="N12" s="310">
        <f>Plan!M22</f>
        <v>0</v>
      </c>
      <c r="O12" s="310">
        <f>Plan!M23</f>
        <v>0</v>
      </c>
      <c r="P12" s="310">
        <f>Plan!M24</f>
        <v>0</v>
      </c>
      <c r="Q12" s="310">
        <f>Plan!M25</f>
        <v>0</v>
      </c>
      <c r="R12" s="310">
        <f>Plan!M26</f>
        <v>0</v>
      </c>
      <c r="S12" s="310">
        <f>Plan!M27</f>
        <v>0</v>
      </c>
      <c r="T12" s="310">
        <f>Plan!M28</f>
        <v>0</v>
      </c>
      <c r="U12" s="310">
        <f>Plan!M29</f>
        <v>0</v>
      </c>
      <c r="V12" s="310">
        <f>Plan!M30</f>
        <v>0</v>
      </c>
      <c r="W12" s="310">
        <f>Plan!M31</f>
        <v>0</v>
      </c>
      <c r="X12" s="310">
        <f>Plan!M32</f>
        <v>0</v>
      </c>
      <c r="Y12" s="310">
        <f>Plan!M33</f>
        <v>0</v>
      </c>
      <c r="Z12" s="310">
        <f>Plan!M34</f>
        <v>0</v>
      </c>
      <c r="AA12" s="310">
        <f>Plan!M35</f>
        <v>0</v>
      </c>
      <c r="AB12" s="310">
        <f>Plan!M36</f>
        <v>0</v>
      </c>
      <c r="AC12" s="310">
        <f>Plan!M37</f>
        <v>0</v>
      </c>
      <c r="AD12" s="310">
        <f>Plan!M38</f>
        <v>0</v>
      </c>
      <c r="AE12" s="310">
        <f>Plan!M39</f>
        <v>0</v>
      </c>
      <c r="AF12" s="310">
        <f>Plan!M40</f>
        <v>0</v>
      </c>
      <c r="AG12" s="310">
        <f>Plan!M41</f>
        <v>0</v>
      </c>
      <c r="AH12" s="310">
        <f>Plan!M42</f>
        <v>0</v>
      </c>
      <c r="AI12" s="310">
        <f>Plan!M43</f>
        <v>0</v>
      </c>
      <c r="AJ12" s="310">
        <f>Plan!M44</f>
        <v>0</v>
      </c>
      <c r="AK12" s="310">
        <f>Plan!M45</f>
        <v>0</v>
      </c>
      <c r="AL12" s="310">
        <f>Plan!M46</f>
        <v>0</v>
      </c>
      <c r="AM12" s="310">
        <f>Plan!M47</f>
        <v>0</v>
      </c>
      <c r="AN12" s="310">
        <f>Plan!M48</f>
        <v>0</v>
      </c>
      <c r="AO12" s="310">
        <f>Plan!M49</f>
        <v>0</v>
      </c>
      <c r="AP12" s="310">
        <f>Plan!M50</f>
        <v>0</v>
      </c>
      <c r="AQ12" s="310">
        <f>Plan!M51</f>
        <v>0</v>
      </c>
      <c r="AR12" s="310">
        <f>Plan!M52</f>
        <v>0</v>
      </c>
      <c r="AS12" s="310">
        <f>Plan!M53</f>
        <v>0</v>
      </c>
      <c r="AT12" s="310">
        <f>Plan!M54</f>
        <v>0</v>
      </c>
      <c r="AU12" s="310">
        <f>Plan!M55</f>
        <v>0</v>
      </c>
      <c r="AV12" s="310">
        <f>Plan!M56</f>
        <v>0</v>
      </c>
      <c r="AW12" s="310">
        <f>Plan!M57</f>
        <v>0</v>
      </c>
      <c r="AX12" s="310">
        <f>Plan!M58</f>
        <v>0</v>
      </c>
      <c r="AY12" s="310">
        <f>Plan!M59</f>
        <v>0</v>
      </c>
      <c r="AZ12" s="310">
        <f>Plan!M60</f>
        <v>0</v>
      </c>
      <c r="BA12" s="310">
        <f>Plan!M61</f>
        <v>0</v>
      </c>
      <c r="BB12" s="310">
        <f>Plan!M62</f>
        <v>0</v>
      </c>
      <c r="BC12" s="310">
        <f>Plan!M63</f>
        <v>0</v>
      </c>
      <c r="BD12" s="310">
        <f>Plan!M64</f>
        <v>0</v>
      </c>
    </row>
    <row r="13" spans="1:56" ht="6" customHeight="1">
      <c r="A13"/>
      <c r="B13" s="306">
        <f>COUNTIF(Feiertage!$H$3:$H$164,F13)</f>
        <v>0</v>
      </c>
      <c r="C13" s="307">
        <f t="shared" si="0"/>
        <v>6</v>
      </c>
      <c r="D13" s="307">
        <f t="shared" si="1"/>
        <v>1</v>
      </c>
      <c r="E13" s="311"/>
      <c r="F13" s="309">
        <f t="shared" si="2"/>
        <v>42378</v>
      </c>
      <c r="G13" s="310">
        <f>Plan!N15</f>
        <v>0</v>
      </c>
      <c r="H13" s="310">
        <f>Plan!N16</f>
        <v>0</v>
      </c>
      <c r="I13" s="310">
        <f>Plan!N17</f>
        <v>0</v>
      </c>
      <c r="J13" s="310">
        <f>Plan!N18</f>
        <v>0</v>
      </c>
      <c r="K13" s="310">
        <f>Plan!N19</f>
        <v>0</v>
      </c>
      <c r="L13" s="310">
        <f>Plan!N20</f>
        <v>0</v>
      </c>
      <c r="M13" s="310">
        <f>Plan!N21</f>
        <v>0</v>
      </c>
      <c r="N13" s="310">
        <f>Plan!N22</f>
        <v>0</v>
      </c>
      <c r="O13" s="310">
        <f>Plan!N23</f>
        <v>0</v>
      </c>
      <c r="P13" s="310">
        <f>Plan!N24</f>
        <v>0</v>
      </c>
      <c r="Q13" s="310">
        <f>Plan!N25</f>
        <v>0</v>
      </c>
      <c r="R13" s="310">
        <f>Plan!N26</f>
        <v>0</v>
      </c>
      <c r="S13" s="310">
        <f>Plan!N27</f>
        <v>0</v>
      </c>
      <c r="T13" s="310">
        <f>Plan!N28</f>
        <v>0</v>
      </c>
      <c r="U13" s="310">
        <f>Plan!N29</f>
        <v>0</v>
      </c>
      <c r="V13" s="310">
        <f>Plan!N30</f>
        <v>0</v>
      </c>
      <c r="W13" s="310">
        <f>Plan!N31</f>
        <v>0</v>
      </c>
      <c r="X13" s="310">
        <f>Plan!N32</f>
        <v>0</v>
      </c>
      <c r="Y13" s="310">
        <f>Plan!N33</f>
        <v>0</v>
      </c>
      <c r="Z13" s="310">
        <f>Plan!N34</f>
        <v>0</v>
      </c>
      <c r="AA13" s="310">
        <f>Plan!N35</f>
        <v>0</v>
      </c>
      <c r="AB13" s="310">
        <f>Plan!N36</f>
        <v>0</v>
      </c>
      <c r="AC13" s="310">
        <f>Plan!N37</f>
        <v>0</v>
      </c>
      <c r="AD13" s="310">
        <f>Plan!N38</f>
        <v>0</v>
      </c>
      <c r="AE13" s="310">
        <f>Plan!N39</f>
        <v>0</v>
      </c>
      <c r="AF13" s="310">
        <f>Plan!N40</f>
        <v>0</v>
      </c>
      <c r="AG13" s="310">
        <f>Plan!N41</f>
        <v>0</v>
      </c>
      <c r="AH13" s="310">
        <f>Plan!N42</f>
        <v>0</v>
      </c>
      <c r="AI13" s="310">
        <f>Plan!N43</f>
        <v>0</v>
      </c>
      <c r="AJ13" s="310">
        <f>Plan!N44</f>
        <v>0</v>
      </c>
      <c r="AK13" s="310">
        <f>Plan!N45</f>
        <v>0</v>
      </c>
      <c r="AL13" s="310">
        <f>Plan!N46</f>
        <v>0</v>
      </c>
      <c r="AM13" s="310">
        <f>Plan!N47</f>
        <v>0</v>
      </c>
      <c r="AN13" s="310">
        <f>Plan!N48</f>
        <v>0</v>
      </c>
      <c r="AO13" s="310">
        <f>Plan!N49</f>
        <v>0</v>
      </c>
      <c r="AP13" s="310">
        <f>Plan!N50</f>
        <v>0</v>
      </c>
      <c r="AQ13" s="310">
        <f>Plan!N51</f>
        <v>0</v>
      </c>
      <c r="AR13" s="310">
        <f>Plan!N52</f>
        <v>0</v>
      </c>
      <c r="AS13" s="310">
        <f>Plan!N53</f>
        <v>0</v>
      </c>
      <c r="AT13" s="310">
        <f>Plan!N54</f>
        <v>0</v>
      </c>
      <c r="AU13" s="310">
        <f>Plan!N55</f>
        <v>0</v>
      </c>
      <c r="AV13" s="310">
        <f>Plan!N56</f>
        <v>0</v>
      </c>
      <c r="AW13" s="310">
        <f>Plan!N57</f>
        <v>0</v>
      </c>
      <c r="AX13" s="310">
        <f>Plan!N58</f>
        <v>0</v>
      </c>
      <c r="AY13" s="310">
        <f>Plan!N59</f>
        <v>0</v>
      </c>
      <c r="AZ13" s="310">
        <f>Plan!N60</f>
        <v>0</v>
      </c>
      <c r="BA13" s="310">
        <f>Plan!N61</f>
        <v>0</v>
      </c>
      <c r="BB13" s="310">
        <f>Plan!N62</f>
        <v>0</v>
      </c>
      <c r="BC13" s="310">
        <f>Plan!N63</f>
        <v>0</v>
      </c>
      <c r="BD13" s="310">
        <f>Plan!N64</f>
        <v>0</v>
      </c>
    </row>
    <row r="14" spans="1:56" ht="6" customHeight="1">
      <c r="A14"/>
      <c r="B14" s="306">
        <f>COUNTIF(Feiertage!$H$3:$H$164,F14)</f>
        <v>0</v>
      </c>
      <c r="C14" s="307">
        <f t="shared" si="0"/>
        <v>7</v>
      </c>
      <c r="D14" s="307">
        <f t="shared" si="1"/>
        <v>1</v>
      </c>
      <c r="E14" s="311"/>
      <c r="F14" s="309">
        <f t="shared" si="2"/>
        <v>42379</v>
      </c>
      <c r="G14" s="310">
        <f>Plan!O15</f>
        <v>0</v>
      </c>
      <c r="H14" s="310">
        <f>Plan!O16</f>
        <v>0</v>
      </c>
      <c r="I14" s="310">
        <f>Plan!O17</f>
        <v>0</v>
      </c>
      <c r="J14" s="310">
        <f>Plan!O18</f>
        <v>0</v>
      </c>
      <c r="K14" s="310">
        <f>Plan!O19</f>
        <v>0</v>
      </c>
      <c r="L14" s="310">
        <f>Plan!O20</f>
        <v>0</v>
      </c>
      <c r="M14" s="310">
        <f>Plan!O21</f>
        <v>0</v>
      </c>
      <c r="N14" s="310">
        <f>Plan!O22</f>
        <v>0</v>
      </c>
      <c r="O14" s="310">
        <f>Plan!O23</f>
        <v>0</v>
      </c>
      <c r="P14" s="310">
        <f>Plan!O24</f>
        <v>0</v>
      </c>
      <c r="Q14" s="310">
        <f>Plan!O25</f>
        <v>0</v>
      </c>
      <c r="R14" s="310">
        <f>Plan!O26</f>
        <v>0</v>
      </c>
      <c r="S14" s="310">
        <f>Plan!O27</f>
        <v>0</v>
      </c>
      <c r="T14" s="310">
        <f>Plan!O28</f>
        <v>0</v>
      </c>
      <c r="U14" s="310">
        <f>Plan!O29</f>
        <v>0</v>
      </c>
      <c r="V14" s="310">
        <f>Plan!O30</f>
        <v>0</v>
      </c>
      <c r="W14" s="310">
        <f>Plan!O31</f>
        <v>0</v>
      </c>
      <c r="X14" s="310">
        <f>Plan!O32</f>
        <v>0</v>
      </c>
      <c r="Y14" s="310">
        <f>Plan!O33</f>
        <v>0</v>
      </c>
      <c r="Z14" s="310">
        <f>Plan!O34</f>
        <v>0</v>
      </c>
      <c r="AA14" s="310">
        <f>Plan!O35</f>
        <v>0</v>
      </c>
      <c r="AB14" s="310">
        <f>Plan!O36</f>
        <v>0</v>
      </c>
      <c r="AC14" s="310">
        <f>Plan!O37</f>
        <v>0</v>
      </c>
      <c r="AD14" s="310">
        <f>Plan!O38</f>
        <v>0</v>
      </c>
      <c r="AE14" s="310">
        <f>Plan!O39</f>
        <v>0</v>
      </c>
      <c r="AF14" s="310">
        <f>Plan!O40</f>
        <v>0</v>
      </c>
      <c r="AG14" s="310">
        <f>Plan!O41</f>
        <v>0</v>
      </c>
      <c r="AH14" s="310">
        <f>Plan!O42</f>
        <v>0</v>
      </c>
      <c r="AI14" s="310">
        <f>Plan!O43</f>
        <v>0</v>
      </c>
      <c r="AJ14" s="310">
        <f>Plan!O44</f>
        <v>0</v>
      </c>
      <c r="AK14" s="310">
        <f>Plan!O45</f>
        <v>0</v>
      </c>
      <c r="AL14" s="310">
        <f>Plan!O46</f>
        <v>0</v>
      </c>
      <c r="AM14" s="310">
        <f>Plan!O47</f>
        <v>0</v>
      </c>
      <c r="AN14" s="310">
        <f>Plan!O48</f>
        <v>0</v>
      </c>
      <c r="AO14" s="310">
        <f>Plan!O49</f>
        <v>0</v>
      </c>
      <c r="AP14" s="310">
        <f>Plan!O50</f>
        <v>0</v>
      </c>
      <c r="AQ14" s="310">
        <f>Plan!O51</f>
        <v>0</v>
      </c>
      <c r="AR14" s="310">
        <f>Plan!O52</f>
        <v>0</v>
      </c>
      <c r="AS14" s="310">
        <f>Plan!O53</f>
        <v>0</v>
      </c>
      <c r="AT14" s="310">
        <f>Plan!O54</f>
        <v>0</v>
      </c>
      <c r="AU14" s="310">
        <f>Plan!O55</f>
        <v>0</v>
      </c>
      <c r="AV14" s="310">
        <f>Plan!O56</f>
        <v>0</v>
      </c>
      <c r="AW14" s="310">
        <f>Plan!O57</f>
        <v>0</v>
      </c>
      <c r="AX14" s="310">
        <f>Plan!O58</f>
        <v>0</v>
      </c>
      <c r="AY14" s="310">
        <f>Plan!O59</f>
        <v>0</v>
      </c>
      <c r="AZ14" s="310">
        <f>Plan!O60</f>
        <v>0</v>
      </c>
      <c r="BA14" s="310">
        <f>Plan!O61</f>
        <v>0</v>
      </c>
      <c r="BB14" s="310">
        <f>Plan!O62</f>
        <v>0</v>
      </c>
      <c r="BC14" s="310">
        <f>Plan!O63</f>
        <v>0</v>
      </c>
      <c r="BD14" s="310">
        <f>Plan!O64</f>
        <v>0</v>
      </c>
    </row>
    <row r="15" spans="1:56" ht="6" customHeight="1">
      <c r="A15"/>
      <c r="B15" s="306">
        <f>COUNTIF(Feiertage!$H$3:$H$164,F15)</f>
        <v>0</v>
      </c>
      <c r="C15" s="307">
        <f t="shared" si="0"/>
        <v>1</v>
      </c>
      <c r="D15" s="307">
        <f t="shared" si="1"/>
        <v>1</v>
      </c>
      <c r="E15" s="311"/>
      <c r="F15" s="309">
        <f t="shared" si="2"/>
        <v>42380</v>
      </c>
      <c r="G15" s="310">
        <f>Plan!P15</f>
        <v>0</v>
      </c>
      <c r="H15" s="310">
        <f>Plan!P16</f>
        <v>0</v>
      </c>
      <c r="I15" s="310">
        <f>Plan!P17</f>
        <v>0</v>
      </c>
      <c r="J15" s="310">
        <f>Plan!P18</f>
        <v>0</v>
      </c>
      <c r="K15" s="310">
        <f>Plan!P19</f>
        <v>0</v>
      </c>
      <c r="L15" s="310">
        <f>Plan!P20</f>
        <v>0</v>
      </c>
      <c r="M15" s="310">
        <f>Plan!P21</f>
        <v>0</v>
      </c>
      <c r="N15" s="310">
        <f>Plan!P22</f>
        <v>0</v>
      </c>
      <c r="O15" s="310">
        <f>Plan!P23</f>
        <v>0</v>
      </c>
      <c r="P15" s="310">
        <f>Plan!P24</f>
        <v>0</v>
      </c>
      <c r="Q15" s="310">
        <f>Plan!P25</f>
        <v>0</v>
      </c>
      <c r="R15" s="310">
        <f>Plan!P26</f>
        <v>0</v>
      </c>
      <c r="S15" s="310">
        <f>Plan!P27</f>
        <v>0</v>
      </c>
      <c r="T15" s="310">
        <f>Plan!P28</f>
        <v>0</v>
      </c>
      <c r="U15" s="310">
        <f>Plan!P29</f>
        <v>0</v>
      </c>
      <c r="V15" s="310">
        <f>Plan!P30</f>
        <v>0</v>
      </c>
      <c r="W15" s="310">
        <f>Plan!P31</f>
        <v>0</v>
      </c>
      <c r="X15" s="310">
        <f>Plan!P32</f>
        <v>0</v>
      </c>
      <c r="Y15" s="310">
        <f>Plan!P33</f>
        <v>0</v>
      </c>
      <c r="Z15" s="310">
        <f>Plan!P34</f>
        <v>0</v>
      </c>
      <c r="AA15" s="310">
        <f>Plan!P35</f>
        <v>0</v>
      </c>
      <c r="AB15" s="310">
        <f>Plan!P36</f>
        <v>0</v>
      </c>
      <c r="AC15" s="310">
        <f>Plan!P37</f>
        <v>0</v>
      </c>
      <c r="AD15" s="310">
        <f>Plan!P38</f>
        <v>0</v>
      </c>
      <c r="AE15" s="310">
        <f>Plan!P39</f>
        <v>0</v>
      </c>
      <c r="AF15" s="310">
        <f>Plan!P40</f>
        <v>0</v>
      </c>
      <c r="AG15" s="310">
        <f>Plan!P41</f>
        <v>0</v>
      </c>
      <c r="AH15" s="310">
        <f>Plan!P42</f>
        <v>0</v>
      </c>
      <c r="AI15" s="310">
        <f>Plan!P43</f>
        <v>0</v>
      </c>
      <c r="AJ15" s="310">
        <f>Plan!P44</f>
        <v>0</v>
      </c>
      <c r="AK15" s="310">
        <f>Plan!P45</f>
        <v>0</v>
      </c>
      <c r="AL15" s="310">
        <f>Plan!P46</f>
        <v>0</v>
      </c>
      <c r="AM15" s="310">
        <f>Plan!P47</f>
        <v>0</v>
      </c>
      <c r="AN15" s="310">
        <f>Plan!P48</f>
        <v>0</v>
      </c>
      <c r="AO15" s="310">
        <f>Plan!P49</f>
        <v>0</v>
      </c>
      <c r="AP15" s="310">
        <f>Plan!P50</f>
        <v>0</v>
      </c>
      <c r="AQ15" s="310">
        <f>Plan!P51</f>
        <v>0</v>
      </c>
      <c r="AR15" s="310">
        <f>Plan!P52</f>
        <v>0</v>
      </c>
      <c r="AS15" s="310">
        <f>Plan!P53</f>
        <v>0</v>
      </c>
      <c r="AT15" s="310">
        <f>Plan!P54</f>
        <v>0</v>
      </c>
      <c r="AU15" s="310">
        <f>Plan!P55</f>
        <v>0</v>
      </c>
      <c r="AV15" s="310">
        <f>Plan!P56</f>
        <v>0</v>
      </c>
      <c r="AW15" s="310">
        <f>Plan!P57</f>
        <v>0</v>
      </c>
      <c r="AX15" s="310">
        <f>Plan!P58</f>
        <v>0</v>
      </c>
      <c r="AY15" s="310">
        <f>Plan!P59</f>
        <v>0</v>
      </c>
      <c r="AZ15" s="310">
        <f>Plan!P60</f>
        <v>0</v>
      </c>
      <c r="BA15" s="310">
        <f>Plan!P61</f>
        <v>0</v>
      </c>
      <c r="BB15" s="310">
        <f>Plan!P62</f>
        <v>0</v>
      </c>
      <c r="BC15" s="310">
        <f>Plan!P63</f>
        <v>0</v>
      </c>
      <c r="BD15" s="310">
        <f>Plan!P64</f>
        <v>0</v>
      </c>
    </row>
    <row r="16" spans="1:56" ht="6" customHeight="1">
      <c r="A16"/>
      <c r="B16" s="306">
        <f>COUNTIF(Feiertage!$H$3:$H$164,F16)</f>
        <v>0</v>
      </c>
      <c r="C16" s="307">
        <f t="shared" si="0"/>
        <v>2</v>
      </c>
      <c r="D16" s="307">
        <f t="shared" si="1"/>
        <v>1</v>
      </c>
      <c r="E16" s="311" t="s">
        <v>191</v>
      </c>
      <c r="F16" s="309">
        <f t="shared" si="2"/>
        <v>42381</v>
      </c>
      <c r="G16" s="310">
        <f>Plan!Q15</f>
        <v>0</v>
      </c>
      <c r="H16" s="310">
        <f>Plan!Q16</f>
        <v>0</v>
      </c>
      <c r="I16" s="310">
        <f>Plan!Q17</f>
        <v>0</v>
      </c>
      <c r="J16" s="310">
        <f>Plan!Q18</f>
        <v>0</v>
      </c>
      <c r="K16" s="310">
        <f>Plan!Q19</f>
        <v>0</v>
      </c>
      <c r="L16" s="310">
        <f>Plan!Q20</f>
        <v>0</v>
      </c>
      <c r="M16" s="310">
        <f>Plan!Q21</f>
        <v>0</v>
      </c>
      <c r="N16" s="310">
        <f>Plan!Q22</f>
        <v>0</v>
      </c>
      <c r="O16" s="310">
        <f>Plan!Q23</f>
        <v>0</v>
      </c>
      <c r="P16" s="310">
        <f>Plan!Q24</f>
        <v>0</v>
      </c>
      <c r="Q16" s="310">
        <f>Plan!Q25</f>
        <v>0</v>
      </c>
      <c r="R16" s="310">
        <f>Plan!Q26</f>
        <v>0</v>
      </c>
      <c r="S16" s="310">
        <f>Plan!Q27</f>
        <v>0</v>
      </c>
      <c r="T16" s="310">
        <f>Plan!Q28</f>
        <v>0</v>
      </c>
      <c r="U16" s="310">
        <f>Plan!Q29</f>
        <v>0</v>
      </c>
      <c r="V16" s="310">
        <f>Plan!Q30</f>
        <v>0</v>
      </c>
      <c r="W16" s="310">
        <f>Plan!Q31</f>
        <v>0</v>
      </c>
      <c r="X16" s="310">
        <f>Plan!Q32</f>
        <v>0</v>
      </c>
      <c r="Y16" s="310">
        <f>Plan!Q33</f>
        <v>0</v>
      </c>
      <c r="Z16" s="310">
        <f>Plan!Q34</f>
        <v>0</v>
      </c>
      <c r="AA16" s="310">
        <f>Plan!Q35</f>
        <v>0</v>
      </c>
      <c r="AB16" s="310">
        <f>Plan!Q36</f>
        <v>0</v>
      </c>
      <c r="AC16" s="310">
        <f>Plan!Q37</f>
        <v>0</v>
      </c>
      <c r="AD16" s="310">
        <f>Plan!Q38</f>
        <v>0</v>
      </c>
      <c r="AE16" s="310">
        <f>Plan!Q39</f>
        <v>0</v>
      </c>
      <c r="AF16" s="310">
        <f>Plan!Q40</f>
        <v>0</v>
      </c>
      <c r="AG16" s="310">
        <f>Plan!Q41</f>
        <v>0</v>
      </c>
      <c r="AH16" s="310">
        <f>Plan!Q42</f>
        <v>0</v>
      </c>
      <c r="AI16" s="310">
        <f>Plan!Q43</f>
        <v>0</v>
      </c>
      <c r="AJ16" s="310">
        <f>Plan!Q44</f>
        <v>0</v>
      </c>
      <c r="AK16" s="310">
        <f>Plan!Q45</f>
        <v>0</v>
      </c>
      <c r="AL16" s="310">
        <f>Plan!Q46</f>
        <v>0</v>
      </c>
      <c r="AM16" s="310">
        <f>Plan!Q47</f>
        <v>0</v>
      </c>
      <c r="AN16" s="310">
        <f>Plan!Q48</f>
        <v>0</v>
      </c>
      <c r="AO16" s="310">
        <f>Plan!Q49</f>
        <v>0</v>
      </c>
      <c r="AP16" s="310">
        <f>Plan!Q50</f>
        <v>0</v>
      </c>
      <c r="AQ16" s="310">
        <f>Plan!Q51</f>
        <v>0</v>
      </c>
      <c r="AR16" s="310">
        <f>Plan!Q52</f>
        <v>0</v>
      </c>
      <c r="AS16" s="310">
        <f>Plan!Q53</f>
        <v>0</v>
      </c>
      <c r="AT16" s="310">
        <f>Plan!Q54</f>
        <v>0</v>
      </c>
      <c r="AU16" s="310">
        <f>Plan!Q55</f>
        <v>0</v>
      </c>
      <c r="AV16" s="310">
        <f>Plan!Q56</f>
        <v>0</v>
      </c>
      <c r="AW16" s="310">
        <f>Plan!Q57</f>
        <v>0</v>
      </c>
      <c r="AX16" s="310">
        <f>Plan!Q58</f>
        <v>0</v>
      </c>
      <c r="AY16" s="310">
        <f>Plan!Q59</f>
        <v>0</v>
      </c>
      <c r="AZ16" s="310">
        <f>Plan!Q60</f>
        <v>0</v>
      </c>
      <c r="BA16" s="310">
        <f>Plan!Q61</f>
        <v>0</v>
      </c>
      <c r="BB16" s="310">
        <f>Plan!Q62</f>
        <v>0</v>
      </c>
      <c r="BC16" s="310">
        <f>Plan!Q63</f>
        <v>0</v>
      </c>
      <c r="BD16" s="310">
        <f>Plan!Q64</f>
        <v>0</v>
      </c>
    </row>
    <row r="17" spans="1:56" ht="6" customHeight="1">
      <c r="A17"/>
      <c r="B17" s="306">
        <f>COUNTIF(Feiertage!$H$3:$H$164,F17)</f>
        <v>0</v>
      </c>
      <c r="C17" s="307">
        <f t="shared" si="0"/>
        <v>3</v>
      </c>
      <c r="D17" s="307">
        <f t="shared" si="1"/>
        <v>1</v>
      </c>
      <c r="E17" s="311" t="s">
        <v>192</v>
      </c>
      <c r="F17" s="309">
        <f t="shared" si="2"/>
        <v>42382</v>
      </c>
      <c r="G17" s="310">
        <f>Plan!R15</f>
        <v>0</v>
      </c>
      <c r="H17" s="310">
        <f>Plan!R16</f>
        <v>0</v>
      </c>
      <c r="I17" s="310">
        <f>Plan!R17</f>
        <v>0</v>
      </c>
      <c r="J17" s="310">
        <f>Plan!R18</f>
        <v>0</v>
      </c>
      <c r="K17" s="310">
        <f>Plan!R19</f>
        <v>0</v>
      </c>
      <c r="L17" s="310">
        <f>Plan!R20</f>
        <v>0</v>
      </c>
      <c r="M17" s="310">
        <f>Plan!R21</f>
        <v>0</v>
      </c>
      <c r="N17" s="310">
        <f>Plan!R22</f>
        <v>0</v>
      </c>
      <c r="O17" s="310">
        <f>Plan!R23</f>
        <v>0</v>
      </c>
      <c r="P17" s="310">
        <f>Plan!R24</f>
        <v>0</v>
      </c>
      <c r="Q17" s="310">
        <f>Plan!R25</f>
        <v>0</v>
      </c>
      <c r="R17" s="310">
        <f>Plan!R26</f>
        <v>0</v>
      </c>
      <c r="S17" s="310">
        <f>Plan!R27</f>
        <v>0</v>
      </c>
      <c r="T17" s="310">
        <f>Plan!R28</f>
        <v>0</v>
      </c>
      <c r="U17" s="310">
        <f>Plan!R29</f>
        <v>0</v>
      </c>
      <c r="V17" s="310">
        <f>Plan!R30</f>
        <v>0</v>
      </c>
      <c r="W17" s="310">
        <f>Plan!R31</f>
        <v>0</v>
      </c>
      <c r="X17" s="310">
        <f>Plan!R32</f>
        <v>0</v>
      </c>
      <c r="Y17" s="310">
        <f>Plan!R33</f>
        <v>0</v>
      </c>
      <c r="Z17" s="310">
        <f>Plan!R34</f>
        <v>0</v>
      </c>
      <c r="AA17" s="310">
        <f>Plan!R35</f>
        <v>0</v>
      </c>
      <c r="AB17" s="310">
        <f>Plan!R36</f>
        <v>0</v>
      </c>
      <c r="AC17" s="310">
        <f>Plan!R37</f>
        <v>0</v>
      </c>
      <c r="AD17" s="310">
        <f>Plan!R38</f>
        <v>0</v>
      </c>
      <c r="AE17" s="310">
        <f>Plan!R39</f>
        <v>0</v>
      </c>
      <c r="AF17" s="310">
        <f>Plan!R40</f>
        <v>0</v>
      </c>
      <c r="AG17" s="310">
        <f>Plan!R41</f>
        <v>0</v>
      </c>
      <c r="AH17" s="310">
        <f>Plan!R42</f>
        <v>0</v>
      </c>
      <c r="AI17" s="310">
        <f>Plan!R43</f>
        <v>0</v>
      </c>
      <c r="AJ17" s="310">
        <f>Plan!R44</f>
        <v>0</v>
      </c>
      <c r="AK17" s="310">
        <f>Plan!R45</f>
        <v>0</v>
      </c>
      <c r="AL17" s="310">
        <f>Plan!R46</f>
        <v>0</v>
      </c>
      <c r="AM17" s="310">
        <f>Plan!R47</f>
        <v>0</v>
      </c>
      <c r="AN17" s="310">
        <f>Plan!R48</f>
        <v>0</v>
      </c>
      <c r="AO17" s="310">
        <f>Plan!R49</f>
        <v>0</v>
      </c>
      <c r="AP17" s="310">
        <f>Plan!R50</f>
        <v>0</v>
      </c>
      <c r="AQ17" s="310">
        <f>Plan!R51</f>
        <v>0</v>
      </c>
      <c r="AR17" s="310">
        <f>Plan!R52</f>
        <v>0</v>
      </c>
      <c r="AS17" s="310">
        <f>Plan!R53</f>
        <v>0</v>
      </c>
      <c r="AT17" s="310">
        <f>Plan!R54</f>
        <v>0</v>
      </c>
      <c r="AU17" s="310">
        <f>Plan!R55</f>
        <v>0</v>
      </c>
      <c r="AV17" s="310">
        <f>Plan!R56</f>
        <v>0</v>
      </c>
      <c r="AW17" s="310">
        <f>Plan!R57</f>
        <v>0</v>
      </c>
      <c r="AX17" s="310">
        <f>Plan!R58</f>
        <v>0</v>
      </c>
      <c r="AY17" s="310">
        <f>Plan!R59</f>
        <v>0</v>
      </c>
      <c r="AZ17" s="310">
        <f>Plan!R60</f>
        <v>0</v>
      </c>
      <c r="BA17" s="310">
        <f>Plan!R61</f>
        <v>0</v>
      </c>
      <c r="BB17" s="310">
        <f>Plan!R62</f>
        <v>0</v>
      </c>
      <c r="BC17" s="310">
        <f>Plan!R63</f>
        <v>0</v>
      </c>
      <c r="BD17" s="310">
        <f>Plan!R64</f>
        <v>0</v>
      </c>
    </row>
    <row r="18" spans="1:56" ht="6" customHeight="1">
      <c r="A18"/>
      <c r="B18" s="306">
        <f>COUNTIF(Feiertage!$H$3:$H$164,F18)</f>
        <v>0</v>
      </c>
      <c r="C18" s="307">
        <f t="shared" si="0"/>
        <v>4</v>
      </c>
      <c r="D18" s="307">
        <f t="shared" si="1"/>
        <v>1</v>
      </c>
      <c r="E18" s="311" t="s">
        <v>193</v>
      </c>
      <c r="F18" s="309">
        <f t="shared" si="2"/>
        <v>42383</v>
      </c>
      <c r="G18" s="310">
        <f>Plan!S15</f>
        <v>0</v>
      </c>
      <c r="H18" s="310">
        <f>Plan!S16</f>
        <v>0</v>
      </c>
      <c r="I18" s="310">
        <f>Plan!S17</f>
        <v>0</v>
      </c>
      <c r="J18" s="310">
        <f>Plan!S18</f>
        <v>0</v>
      </c>
      <c r="K18" s="310">
        <f>Plan!S19</f>
        <v>0</v>
      </c>
      <c r="L18" s="310">
        <f>Plan!S20</f>
        <v>0</v>
      </c>
      <c r="M18" s="310">
        <f>Plan!S21</f>
        <v>0</v>
      </c>
      <c r="N18" s="310">
        <f>Plan!S22</f>
        <v>0</v>
      </c>
      <c r="O18" s="310">
        <f>Plan!S23</f>
        <v>0</v>
      </c>
      <c r="P18" s="310">
        <f>Plan!S24</f>
        <v>0</v>
      </c>
      <c r="Q18" s="310">
        <f>Plan!S25</f>
        <v>0</v>
      </c>
      <c r="R18" s="310">
        <f>Plan!S26</f>
        <v>0</v>
      </c>
      <c r="S18" s="310">
        <f>Plan!S27</f>
        <v>0</v>
      </c>
      <c r="T18" s="310">
        <f>Plan!S28</f>
        <v>0</v>
      </c>
      <c r="U18" s="310">
        <f>Plan!S29</f>
        <v>0</v>
      </c>
      <c r="V18" s="310">
        <f>Plan!S30</f>
        <v>0</v>
      </c>
      <c r="W18" s="310">
        <f>Plan!S31</f>
        <v>0</v>
      </c>
      <c r="X18" s="310">
        <f>Plan!S32</f>
        <v>0</v>
      </c>
      <c r="Y18" s="310">
        <f>Plan!S33</f>
        <v>0</v>
      </c>
      <c r="Z18" s="310">
        <f>Plan!S34</f>
        <v>0</v>
      </c>
      <c r="AA18" s="310">
        <f>Plan!S35</f>
        <v>0</v>
      </c>
      <c r="AB18" s="310">
        <f>Plan!S36</f>
        <v>0</v>
      </c>
      <c r="AC18" s="310">
        <f>Plan!S37</f>
        <v>0</v>
      </c>
      <c r="AD18" s="310">
        <f>Plan!S38</f>
        <v>0</v>
      </c>
      <c r="AE18" s="310">
        <f>Plan!S39</f>
        <v>0</v>
      </c>
      <c r="AF18" s="310">
        <f>Plan!S40</f>
        <v>0</v>
      </c>
      <c r="AG18" s="310">
        <f>Plan!S41</f>
        <v>0</v>
      </c>
      <c r="AH18" s="310">
        <f>Plan!S42</f>
        <v>0</v>
      </c>
      <c r="AI18" s="310">
        <f>Plan!S43</f>
        <v>0</v>
      </c>
      <c r="AJ18" s="310">
        <f>Plan!S44</f>
        <v>0</v>
      </c>
      <c r="AK18" s="310">
        <f>Plan!S45</f>
        <v>0</v>
      </c>
      <c r="AL18" s="310">
        <f>Plan!S46</f>
        <v>0</v>
      </c>
      <c r="AM18" s="310">
        <f>Plan!S47</f>
        <v>0</v>
      </c>
      <c r="AN18" s="310">
        <f>Plan!S48</f>
        <v>0</v>
      </c>
      <c r="AO18" s="310">
        <f>Plan!S49</f>
        <v>0</v>
      </c>
      <c r="AP18" s="310">
        <f>Plan!S50</f>
        <v>0</v>
      </c>
      <c r="AQ18" s="310">
        <f>Plan!S51</f>
        <v>0</v>
      </c>
      <c r="AR18" s="310">
        <f>Plan!S52</f>
        <v>0</v>
      </c>
      <c r="AS18" s="310">
        <f>Plan!S53</f>
        <v>0</v>
      </c>
      <c r="AT18" s="310">
        <f>Plan!S54</f>
        <v>0</v>
      </c>
      <c r="AU18" s="310">
        <f>Plan!S55</f>
        <v>0</v>
      </c>
      <c r="AV18" s="310">
        <f>Plan!S56</f>
        <v>0</v>
      </c>
      <c r="AW18" s="310">
        <f>Plan!S57</f>
        <v>0</v>
      </c>
      <c r="AX18" s="310">
        <f>Plan!S58</f>
        <v>0</v>
      </c>
      <c r="AY18" s="310">
        <f>Plan!S59</f>
        <v>0</v>
      </c>
      <c r="AZ18" s="310">
        <f>Plan!S60</f>
        <v>0</v>
      </c>
      <c r="BA18" s="310">
        <f>Plan!S61</f>
        <v>0</v>
      </c>
      <c r="BB18" s="310">
        <f>Plan!S62</f>
        <v>0</v>
      </c>
      <c r="BC18" s="310">
        <f>Plan!S63</f>
        <v>0</v>
      </c>
      <c r="BD18" s="310">
        <f>Plan!S64</f>
        <v>0</v>
      </c>
    </row>
    <row r="19" spans="1:56" ht="6" customHeight="1">
      <c r="A19"/>
      <c r="B19" s="306">
        <f>COUNTIF(Feiertage!$H$3:$H$164,F19)</f>
        <v>0</v>
      </c>
      <c r="C19" s="307">
        <f t="shared" si="0"/>
        <v>5</v>
      </c>
      <c r="D19" s="307">
        <f t="shared" si="1"/>
        <v>1</v>
      </c>
      <c r="E19" s="311" t="s">
        <v>194</v>
      </c>
      <c r="F19" s="309">
        <f t="shared" si="2"/>
        <v>42384</v>
      </c>
      <c r="G19" s="310">
        <f>Plan!T15</f>
        <v>0</v>
      </c>
      <c r="H19" s="310">
        <f>Plan!T16</f>
        <v>0</v>
      </c>
      <c r="I19" s="310">
        <f>Plan!T17</f>
        <v>0</v>
      </c>
      <c r="J19" s="310">
        <f>Plan!T18</f>
        <v>0</v>
      </c>
      <c r="K19" s="310">
        <f>Plan!T19</f>
        <v>0</v>
      </c>
      <c r="L19" s="310">
        <f>Plan!T20</f>
        <v>0</v>
      </c>
      <c r="M19" s="310">
        <f>Plan!T21</f>
        <v>0</v>
      </c>
      <c r="N19" s="310">
        <f>Plan!T22</f>
        <v>0</v>
      </c>
      <c r="O19" s="310">
        <f>Plan!T23</f>
        <v>0</v>
      </c>
      <c r="P19" s="310">
        <f>Plan!T24</f>
        <v>0</v>
      </c>
      <c r="Q19" s="310">
        <f>Plan!T25</f>
        <v>0</v>
      </c>
      <c r="R19" s="310">
        <f>Plan!T26</f>
        <v>0</v>
      </c>
      <c r="S19" s="310">
        <f>Plan!T27</f>
        <v>0</v>
      </c>
      <c r="T19" s="310">
        <f>Plan!T28</f>
        <v>0</v>
      </c>
      <c r="U19" s="310">
        <f>Plan!T29</f>
        <v>0</v>
      </c>
      <c r="V19" s="310">
        <f>Plan!T30</f>
        <v>0</v>
      </c>
      <c r="W19" s="310">
        <f>Plan!T31</f>
        <v>0</v>
      </c>
      <c r="X19" s="310">
        <f>Plan!T32</f>
        <v>0</v>
      </c>
      <c r="Y19" s="310">
        <f>Plan!T33</f>
        <v>0</v>
      </c>
      <c r="Z19" s="310">
        <f>Plan!T34</f>
        <v>0</v>
      </c>
      <c r="AA19" s="310">
        <f>Plan!T35</f>
        <v>0</v>
      </c>
      <c r="AB19" s="310">
        <f>Plan!T36</f>
        <v>0</v>
      </c>
      <c r="AC19" s="310">
        <f>Plan!T37</f>
        <v>0</v>
      </c>
      <c r="AD19" s="310">
        <f>Plan!T38</f>
        <v>0</v>
      </c>
      <c r="AE19" s="310">
        <f>Plan!T39</f>
        <v>0</v>
      </c>
      <c r="AF19" s="310">
        <f>Plan!T40</f>
        <v>0</v>
      </c>
      <c r="AG19" s="310">
        <f>Plan!T41</f>
        <v>0</v>
      </c>
      <c r="AH19" s="310">
        <f>Plan!T42</f>
        <v>0</v>
      </c>
      <c r="AI19" s="310">
        <f>Plan!T43</f>
        <v>0</v>
      </c>
      <c r="AJ19" s="310">
        <f>Plan!T44</f>
        <v>0</v>
      </c>
      <c r="AK19" s="310">
        <f>Plan!T45</f>
        <v>0</v>
      </c>
      <c r="AL19" s="310">
        <f>Plan!T46</f>
        <v>0</v>
      </c>
      <c r="AM19" s="310">
        <f>Plan!T47</f>
        <v>0</v>
      </c>
      <c r="AN19" s="310">
        <f>Plan!T48</f>
        <v>0</v>
      </c>
      <c r="AO19" s="310">
        <f>Plan!T49</f>
        <v>0</v>
      </c>
      <c r="AP19" s="310">
        <f>Plan!T50</f>
        <v>0</v>
      </c>
      <c r="AQ19" s="310">
        <f>Plan!T51</f>
        <v>0</v>
      </c>
      <c r="AR19" s="310">
        <f>Plan!T52</f>
        <v>0</v>
      </c>
      <c r="AS19" s="310">
        <f>Plan!T53</f>
        <v>0</v>
      </c>
      <c r="AT19" s="310">
        <f>Plan!T54</f>
        <v>0</v>
      </c>
      <c r="AU19" s="310">
        <f>Plan!T55</f>
        <v>0</v>
      </c>
      <c r="AV19" s="310">
        <f>Plan!T56</f>
        <v>0</v>
      </c>
      <c r="AW19" s="310">
        <f>Plan!T57</f>
        <v>0</v>
      </c>
      <c r="AX19" s="310">
        <f>Plan!T58</f>
        <v>0</v>
      </c>
      <c r="AY19" s="310">
        <f>Plan!T59</f>
        <v>0</v>
      </c>
      <c r="AZ19" s="310">
        <f>Plan!T60</f>
        <v>0</v>
      </c>
      <c r="BA19" s="310">
        <f>Plan!T61</f>
        <v>0</v>
      </c>
      <c r="BB19" s="310">
        <f>Plan!T62</f>
        <v>0</v>
      </c>
      <c r="BC19" s="310">
        <f>Plan!T63</f>
        <v>0</v>
      </c>
      <c r="BD19" s="310">
        <f>Plan!T64</f>
        <v>0</v>
      </c>
    </row>
    <row r="20" spans="1:56" ht="6" customHeight="1">
      <c r="A20"/>
      <c r="B20" s="306">
        <f>COUNTIF(Feiertage!$H$3:$H$164,F20)</f>
        <v>0</v>
      </c>
      <c r="C20" s="307">
        <f t="shared" si="0"/>
        <v>6</v>
      </c>
      <c r="D20" s="307">
        <f t="shared" si="1"/>
        <v>1</v>
      </c>
      <c r="E20" s="311" t="s">
        <v>192</v>
      </c>
      <c r="F20" s="309">
        <f t="shared" si="2"/>
        <v>42385</v>
      </c>
      <c r="G20" s="310">
        <f>Plan!U15</f>
        <v>0</v>
      </c>
      <c r="H20" s="310">
        <f>Plan!U16</f>
        <v>0</v>
      </c>
      <c r="I20" s="310">
        <f>Plan!U17</f>
        <v>0</v>
      </c>
      <c r="J20" s="310">
        <f>Plan!U18</f>
        <v>0</v>
      </c>
      <c r="K20" s="310">
        <f>Plan!U19</f>
        <v>0</v>
      </c>
      <c r="L20" s="310">
        <f>Plan!U20</f>
        <v>0</v>
      </c>
      <c r="M20" s="310">
        <f>Plan!U21</f>
        <v>0</v>
      </c>
      <c r="N20" s="310">
        <f>Plan!U22</f>
        <v>0</v>
      </c>
      <c r="O20" s="310">
        <f>Plan!U23</f>
        <v>0</v>
      </c>
      <c r="P20" s="310">
        <f>Plan!U24</f>
        <v>0</v>
      </c>
      <c r="Q20" s="310">
        <f>Plan!U25</f>
        <v>0</v>
      </c>
      <c r="R20" s="310">
        <f>Plan!U26</f>
        <v>0</v>
      </c>
      <c r="S20" s="310">
        <f>Plan!U27</f>
        <v>0</v>
      </c>
      <c r="T20" s="310">
        <f>Plan!U28</f>
        <v>0</v>
      </c>
      <c r="U20" s="310">
        <f>Plan!U29</f>
        <v>0</v>
      </c>
      <c r="V20" s="310">
        <f>Plan!U30</f>
        <v>0</v>
      </c>
      <c r="W20" s="310">
        <f>Plan!U31</f>
        <v>0</v>
      </c>
      <c r="X20" s="310">
        <f>Plan!U32</f>
        <v>0</v>
      </c>
      <c r="Y20" s="310">
        <f>Plan!U33</f>
        <v>0</v>
      </c>
      <c r="Z20" s="310">
        <f>Plan!U34</f>
        <v>0</v>
      </c>
      <c r="AA20" s="310">
        <f>Plan!U35</f>
        <v>0</v>
      </c>
      <c r="AB20" s="310">
        <f>Plan!U36</f>
        <v>0</v>
      </c>
      <c r="AC20" s="310">
        <f>Plan!U37</f>
        <v>0</v>
      </c>
      <c r="AD20" s="310">
        <f>Plan!U38</f>
        <v>0</v>
      </c>
      <c r="AE20" s="310">
        <f>Plan!U39</f>
        <v>0</v>
      </c>
      <c r="AF20" s="310">
        <f>Plan!U40</f>
        <v>0</v>
      </c>
      <c r="AG20" s="310">
        <f>Plan!U41</f>
        <v>0</v>
      </c>
      <c r="AH20" s="310">
        <f>Plan!U42</f>
        <v>0</v>
      </c>
      <c r="AI20" s="310">
        <f>Plan!U43</f>
        <v>0</v>
      </c>
      <c r="AJ20" s="310">
        <f>Plan!U44</f>
        <v>0</v>
      </c>
      <c r="AK20" s="310">
        <f>Plan!U45</f>
        <v>0</v>
      </c>
      <c r="AL20" s="310">
        <f>Plan!U46</f>
        <v>0</v>
      </c>
      <c r="AM20" s="310">
        <f>Plan!U47</f>
        <v>0</v>
      </c>
      <c r="AN20" s="310">
        <f>Plan!U48</f>
        <v>0</v>
      </c>
      <c r="AO20" s="310">
        <f>Plan!U49</f>
        <v>0</v>
      </c>
      <c r="AP20" s="310">
        <f>Plan!U50</f>
        <v>0</v>
      </c>
      <c r="AQ20" s="310">
        <f>Plan!U51</f>
        <v>0</v>
      </c>
      <c r="AR20" s="310">
        <f>Plan!U52</f>
        <v>0</v>
      </c>
      <c r="AS20" s="310">
        <f>Plan!U53</f>
        <v>0</v>
      </c>
      <c r="AT20" s="310">
        <f>Plan!U54</f>
        <v>0</v>
      </c>
      <c r="AU20" s="310">
        <f>Plan!U55</f>
        <v>0</v>
      </c>
      <c r="AV20" s="310">
        <f>Plan!U56</f>
        <v>0</v>
      </c>
      <c r="AW20" s="310">
        <f>Plan!U57</f>
        <v>0</v>
      </c>
      <c r="AX20" s="310">
        <f>Plan!U58</f>
        <v>0</v>
      </c>
      <c r="AY20" s="310">
        <f>Plan!U59</f>
        <v>0</v>
      </c>
      <c r="AZ20" s="310">
        <f>Plan!U60</f>
        <v>0</v>
      </c>
      <c r="BA20" s="310">
        <f>Plan!U61</f>
        <v>0</v>
      </c>
      <c r="BB20" s="310">
        <f>Plan!U62</f>
        <v>0</v>
      </c>
      <c r="BC20" s="310">
        <f>Plan!U63</f>
        <v>0</v>
      </c>
      <c r="BD20" s="310">
        <f>Plan!U64</f>
        <v>0</v>
      </c>
    </row>
    <row r="21" spans="1:56" ht="6" customHeight="1">
      <c r="A21"/>
      <c r="B21" s="306">
        <f>COUNTIF(Feiertage!$H$3:$H$164,F21)</f>
        <v>0</v>
      </c>
      <c r="C21" s="307">
        <f t="shared" si="0"/>
        <v>7</v>
      </c>
      <c r="D21" s="307">
        <f t="shared" si="1"/>
        <v>1</v>
      </c>
      <c r="E21" s="311" t="s">
        <v>195</v>
      </c>
      <c r="F21" s="309">
        <f t="shared" si="2"/>
        <v>42386</v>
      </c>
      <c r="G21" s="310">
        <f>Plan!V15</f>
        <v>0</v>
      </c>
      <c r="H21" s="310">
        <f>Plan!V16</f>
        <v>0</v>
      </c>
      <c r="I21" s="310">
        <f>Plan!V17</f>
        <v>0</v>
      </c>
      <c r="J21" s="310">
        <f>Plan!V18</f>
        <v>0</v>
      </c>
      <c r="K21" s="310">
        <f>Plan!V19</f>
        <v>0</v>
      </c>
      <c r="L21" s="310">
        <f>Plan!V20</f>
        <v>0</v>
      </c>
      <c r="M21" s="310">
        <f>Plan!V21</f>
        <v>0</v>
      </c>
      <c r="N21" s="310">
        <f>Plan!V22</f>
        <v>0</v>
      </c>
      <c r="O21" s="310">
        <f>Plan!V23</f>
        <v>0</v>
      </c>
      <c r="P21" s="310">
        <f>Plan!V24</f>
        <v>0</v>
      </c>
      <c r="Q21" s="310">
        <f>Plan!V25</f>
        <v>0</v>
      </c>
      <c r="R21" s="310">
        <f>Plan!V26</f>
        <v>0</v>
      </c>
      <c r="S21" s="310">
        <f>Plan!V27</f>
        <v>0</v>
      </c>
      <c r="T21" s="310">
        <f>Plan!V28</f>
        <v>0</v>
      </c>
      <c r="U21" s="310">
        <f>Plan!V29</f>
        <v>0</v>
      </c>
      <c r="V21" s="310">
        <f>Plan!V30</f>
        <v>0</v>
      </c>
      <c r="W21" s="310">
        <f>Plan!V31</f>
        <v>0</v>
      </c>
      <c r="X21" s="310">
        <f>Plan!V32</f>
        <v>0</v>
      </c>
      <c r="Y21" s="310">
        <f>Plan!V33</f>
        <v>0</v>
      </c>
      <c r="Z21" s="310">
        <f>Plan!V34</f>
        <v>0</v>
      </c>
      <c r="AA21" s="310">
        <f>Plan!V35</f>
        <v>0</v>
      </c>
      <c r="AB21" s="310">
        <f>Plan!V36</f>
        <v>0</v>
      </c>
      <c r="AC21" s="310">
        <f>Plan!V37</f>
        <v>0</v>
      </c>
      <c r="AD21" s="310">
        <f>Plan!V38</f>
        <v>0</v>
      </c>
      <c r="AE21" s="310">
        <f>Plan!V39</f>
        <v>0</v>
      </c>
      <c r="AF21" s="310">
        <f>Plan!V40</f>
        <v>0</v>
      </c>
      <c r="AG21" s="310">
        <f>Plan!V41</f>
        <v>0</v>
      </c>
      <c r="AH21" s="310">
        <f>Plan!V42</f>
        <v>0</v>
      </c>
      <c r="AI21" s="310">
        <f>Plan!V43</f>
        <v>0</v>
      </c>
      <c r="AJ21" s="310">
        <f>Plan!V44</f>
        <v>0</v>
      </c>
      <c r="AK21" s="310">
        <f>Plan!V45</f>
        <v>0</v>
      </c>
      <c r="AL21" s="310">
        <f>Plan!V46</f>
        <v>0</v>
      </c>
      <c r="AM21" s="310">
        <f>Plan!V47</f>
        <v>0</v>
      </c>
      <c r="AN21" s="310">
        <f>Plan!V48</f>
        <v>0</v>
      </c>
      <c r="AO21" s="310">
        <f>Plan!V49</f>
        <v>0</v>
      </c>
      <c r="AP21" s="310">
        <f>Plan!V50</f>
        <v>0</v>
      </c>
      <c r="AQ21" s="310">
        <f>Plan!V51</f>
        <v>0</v>
      </c>
      <c r="AR21" s="310">
        <f>Plan!V52</f>
        <v>0</v>
      </c>
      <c r="AS21" s="310">
        <f>Plan!V53</f>
        <v>0</v>
      </c>
      <c r="AT21" s="310">
        <f>Plan!V54</f>
        <v>0</v>
      </c>
      <c r="AU21" s="310">
        <f>Plan!V55</f>
        <v>0</v>
      </c>
      <c r="AV21" s="310">
        <f>Plan!V56</f>
        <v>0</v>
      </c>
      <c r="AW21" s="310">
        <f>Plan!V57</f>
        <v>0</v>
      </c>
      <c r="AX21" s="310">
        <f>Plan!V58</f>
        <v>0</v>
      </c>
      <c r="AY21" s="310">
        <f>Plan!V59</f>
        <v>0</v>
      </c>
      <c r="AZ21" s="310">
        <f>Plan!V60</f>
        <v>0</v>
      </c>
      <c r="BA21" s="310">
        <f>Plan!V61</f>
        <v>0</v>
      </c>
      <c r="BB21" s="310">
        <f>Plan!V62</f>
        <v>0</v>
      </c>
      <c r="BC21" s="310">
        <f>Plan!V63</f>
        <v>0</v>
      </c>
      <c r="BD21" s="310">
        <f>Plan!V64</f>
        <v>0</v>
      </c>
    </row>
    <row r="22" spans="1:56" ht="6" customHeight="1">
      <c r="A22"/>
      <c r="B22" s="306">
        <f>COUNTIF(Feiertage!$H$3:$H$164,F22)</f>
        <v>0</v>
      </c>
      <c r="C22" s="307">
        <f t="shared" si="0"/>
        <v>1</v>
      </c>
      <c r="D22" s="307">
        <f t="shared" si="1"/>
        <v>1</v>
      </c>
      <c r="E22" s="311"/>
      <c r="F22" s="309">
        <f t="shared" si="2"/>
        <v>42387</v>
      </c>
      <c r="G22" s="310">
        <f>Plan!W15</f>
        <v>0</v>
      </c>
      <c r="H22" s="310">
        <f>Plan!W16</f>
        <v>0</v>
      </c>
      <c r="I22" s="310">
        <f>Plan!W17</f>
        <v>0</v>
      </c>
      <c r="J22" s="310">
        <f>Plan!W18</f>
        <v>0</v>
      </c>
      <c r="K22" s="310">
        <f>Plan!W19</f>
        <v>0</v>
      </c>
      <c r="L22" s="310">
        <f>Plan!W20</f>
        <v>0</v>
      </c>
      <c r="M22" s="310">
        <f>Plan!W21</f>
        <v>0</v>
      </c>
      <c r="N22" s="310">
        <f>Plan!W22</f>
        <v>0</v>
      </c>
      <c r="O22" s="310">
        <f>Plan!W23</f>
        <v>0</v>
      </c>
      <c r="P22" s="310">
        <f>Plan!W24</f>
        <v>0</v>
      </c>
      <c r="Q22" s="310">
        <f>Plan!W25</f>
        <v>0</v>
      </c>
      <c r="R22" s="310">
        <f>Plan!W26</f>
        <v>0</v>
      </c>
      <c r="S22" s="310">
        <f>Plan!W27</f>
        <v>0</v>
      </c>
      <c r="T22" s="310">
        <f>Plan!W28</f>
        <v>0</v>
      </c>
      <c r="U22" s="310">
        <f>Plan!W29</f>
        <v>0</v>
      </c>
      <c r="V22" s="310">
        <f>Plan!W30</f>
        <v>0</v>
      </c>
      <c r="W22" s="310">
        <f>Plan!W31</f>
        <v>0</v>
      </c>
      <c r="X22" s="310">
        <f>Plan!W32</f>
        <v>0</v>
      </c>
      <c r="Y22" s="310">
        <f>Plan!W33</f>
        <v>0</v>
      </c>
      <c r="Z22" s="310">
        <f>Plan!W34</f>
        <v>0</v>
      </c>
      <c r="AA22" s="310">
        <f>Plan!W35</f>
        <v>0</v>
      </c>
      <c r="AB22" s="310">
        <f>Plan!W36</f>
        <v>0</v>
      </c>
      <c r="AC22" s="310">
        <f>Plan!W37</f>
        <v>0</v>
      </c>
      <c r="AD22" s="310">
        <f>Plan!W38</f>
        <v>0</v>
      </c>
      <c r="AE22" s="310">
        <f>Plan!W39</f>
        <v>0</v>
      </c>
      <c r="AF22" s="310">
        <f>Plan!W40</f>
        <v>0</v>
      </c>
      <c r="AG22" s="310">
        <f>Plan!W41</f>
        <v>0</v>
      </c>
      <c r="AH22" s="310">
        <f>Plan!W42</f>
        <v>0</v>
      </c>
      <c r="AI22" s="310">
        <f>Plan!W43</f>
        <v>0</v>
      </c>
      <c r="AJ22" s="310">
        <f>Plan!W44</f>
        <v>0</v>
      </c>
      <c r="AK22" s="310">
        <f>Plan!W45</f>
        <v>0</v>
      </c>
      <c r="AL22" s="310">
        <f>Plan!W46</f>
        <v>0</v>
      </c>
      <c r="AM22" s="310">
        <f>Plan!W47</f>
        <v>0</v>
      </c>
      <c r="AN22" s="310">
        <f>Plan!W48</f>
        <v>0</v>
      </c>
      <c r="AO22" s="310">
        <f>Plan!W49</f>
        <v>0</v>
      </c>
      <c r="AP22" s="310">
        <f>Plan!W50</f>
        <v>0</v>
      </c>
      <c r="AQ22" s="310">
        <f>Plan!W51</f>
        <v>0</v>
      </c>
      <c r="AR22" s="310">
        <f>Plan!W52</f>
        <v>0</v>
      </c>
      <c r="AS22" s="310">
        <f>Plan!W53</f>
        <v>0</v>
      </c>
      <c r="AT22" s="310">
        <f>Plan!W54</f>
        <v>0</v>
      </c>
      <c r="AU22" s="310">
        <f>Plan!W55</f>
        <v>0</v>
      </c>
      <c r="AV22" s="310">
        <f>Plan!W56</f>
        <v>0</v>
      </c>
      <c r="AW22" s="310">
        <f>Plan!W57</f>
        <v>0</v>
      </c>
      <c r="AX22" s="310">
        <f>Plan!W58</f>
        <v>0</v>
      </c>
      <c r="AY22" s="310">
        <f>Plan!W59</f>
        <v>0</v>
      </c>
      <c r="AZ22" s="310">
        <f>Plan!W60</f>
        <v>0</v>
      </c>
      <c r="BA22" s="310">
        <f>Plan!W61</f>
        <v>0</v>
      </c>
      <c r="BB22" s="310">
        <f>Plan!W62</f>
        <v>0</v>
      </c>
      <c r="BC22" s="310">
        <f>Plan!W63</f>
        <v>0</v>
      </c>
      <c r="BD22" s="310">
        <f>Plan!W64</f>
        <v>0</v>
      </c>
    </row>
    <row r="23" spans="1:56" ht="6" customHeight="1">
      <c r="A23"/>
      <c r="B23" s="306">
        <f>COUNTIF(Feiertage!$H$3:$H$164,F23)</f>
        <v>0</v>
      </c>
      <c r="C23" s="307">
        <f t="shared" si="0"/>
        <v>2</v>
      </c>
      <c r="D23" s="307">
        <f t="shared" si="1"/>
        <v>1</v>
      </c>
      <c r="E23" s="311"/>
      <c r="F23" s="309">
        <f t="shared" si="2"/>
        <v>42388</v>
      </c>
      <c r="G23" s="310">
        <f>Plan!X15</f>
        <v>0</v>
      </c>
      <c r="H23" s="310">
        <f>Plan!X16</f>
        <v>0</v>
      </c>
      <c r="I23" s="310">
        <f>Plan!X17</f>
        <v>0</v>
      </c>
      <c r="J23" s="310">
        <f>Plan!X18</f>
        <v>0</v>
      </c>
      <c r="K23" s="310">
        <f>Plan!X19</f>
        <v>0</v>
      </c>
      <c r="L23" s="310">
        <f>Plan!X20</f>
        <v>0</v>
      </c>
      <c r="M23" s="310">
        <f>Plan!X21</f>
        <v>0</v>
      </c>
      <c r="N23" s="310">
        <f>Plan!X22</f>
        <v>0</v>
      </c>
      <c r="O23" s="310">
        <f>Plan!X23</f>
        <v>0</v>
      </c>
      <c r="P23" s="310">
        <f>Plan!X24</f>
        <v>0</v>
      </c>
      <c r="Q23" s="310">
        <f>Plan!X25</f>
        <v>0</v>
      </c>
      <c r="R23" s="310">
        <f>Plan!X26</f>
        <v>0</v>
      </c>
      <c r="S23" s="310">
        <f>Plan!X27</f>
        <v>0</v>
      </c>
      <c r="T23" s="310">
        <f>Plan!X28</f>
        <v>0</v>
      </c>
      <c r="U23" s="310">
        <f>Plan!X29</f>
        <v>0</v>
      </c>
      <c r="V23" s="310">
        <f>Plan!X30</f>
        <v>0</v>
      </c>
      <c r="W23" s="310">
        <f>Plan!X31</f>
        <v>0</v>
      </c>
      <c r="X23" s="310">
        <f>Plan!X32</f>
        <v>0</v>
      </c>
      <c r="Y23" s="310">
        <f>Plan!X33</f>
        <v>0</v>
      </c>
      <c r="Z23" s="310">
        <f>Plan!X34</f>
        <v>0</v>
      </c>
      <c r="AA23" s="310">
        <f>Plan!X35</f>
        <v>0</v>
      </c>
      <c r="AB23" s="310">
        <f>Plan!X36</f>
        <v>0</v>
      </c>
      <c r="AC23" s="310">
        <f>Plan!X37</f>
        <v>0</v>
      </c>
      <c r="AD23" s="310">
        <f>Plan!X38</f>
        <v>0</v>
      </c>
      <c r="AE23" s="310">
        <f>Plan!X39</f>
        <v>0</v>
      </c>
      <c r="AF23" s="310">
        <f>Plan!X40</f>
        <v>0</v>
      </c>
      <c r="AG23" s="310">
        <f>Plan!X41</f>
        <v>0</v>
      </c>
      <c r="AH23" s="310">
        <f>Plan!X42</f>
        <v>0</v>
      </c>
      <c r="AI23" s="310">
        <f>Plan!X43</f>
        <v>0</v>
      </c>
      <c r="AJ23" s="310">
        <f>Plan!X44</f>
        <v>0</v>
      </c>
      <c r="AK23" s="310">
        <f>Plan!X45</f>
        <v>0</v>
      </c>
      <c r="AL23" s="310">
        <f>Plan!X46</f>
        <v>0</v>
      </c>
      <c r="AM23" s="310">
        <f>Plan!X47</f>
        <v>0</v>
      </c>
      <c r="AN23" s="310">
        <f>Plan!X48</f>
        <v>0</v>
      </c>
      <c r="AO23" s="310">
        <f>Plan!X49</f>
        <v>0</v>
      </c>
      <c r="AP23" s="310">
        <f>Plan!X50</f>
        <v>0</v>
      </c>
      <c r="AQ23" s="310">
        <f>Plan!X51</f>
        <v>0</v>
      </c>
      <c r="AR23" s="310">
        <f>Plan!X52</f>
        <v>0</v>
      </c>
      <c r="AS23" s="310">
        <f>Plan!X53</f>
        <v>0</v>
      </c>
      <c r="AT23" s="310">
        <f>Plan!X54</f>
        <v>0</v>
      </c>
      <c r="AU23" s="310">
        <f>Plan!X55</f>
        <v>0</v>
      </c>
      <c r="AV23" s="310">
        <f>Plan!X56</f>
        <v>0</v>
      </c>
      <c r="AW23" s="310">
        <f>Plan!X57</f>
        <v>0</v>
      </c>
      <c r="AX23" s="310">
        <f>Plan!X58</f>
        <v>0</v>
      </c>
      <c r="AY23" s="310">
        <f>Plan!X59</f>
        <v>0</v>
      </c>
      <c r="AZ23" s="310">
        <f>Plan!X60</f>
        <v>0</v>
      </c>
      <c r="BA23" s="310">
        <f>Plan!X61</f>
        <v>0</v>
      </c>
      <c r="BB23" s="310">
        <f>Plan!X62</f>
        <v>0</v>
      </c>
      <c r="BC23" s="310">
        <f>Plan!X63</f>
        <v>0</v>
      </c>
      <c r="BD23" s="310">
        <f>Plan!X64</f>
        <v>0</v>
      </c>
    </row>
    <row r="24" spans="1:56" ht="6" customHeight="1">
      <c r="A24"/>
      <c r="B24" s="306">
        <f>COUNTIF(Feiertage!$H$3:$H$164,F24)</f>
        <v>0</v>
      </c>
      <c r="C24" s="307">
        <f t="shared" si="0"/>
        <v>3</v>
      </c>
      <c r="D24" s="307">
        <f t="shared" si="1"/>
        <v>1</v>
      </c>
      <c r="E24" s="311"/>
      <c r="F24" s="309">
        <f t="shared" si="2"/>
        <v>42389</v>
      </c>
      <c r="G24" s="310">
        <f>Plan!Y15</f>
        <v>0</v>
      </c>
      <c r="H24" s="310">
        <f>Plan!Y16</f>
        <v>0</v>
      </c>
      <c r="I24" s="310">
        <f>Plan!Y17</f>
        <v>0</v>
      </c>
      <c r="J24" s="310">
        <f>Plan!Y18</f>
        <v>0</v>
      </c>
      <c r="K24" s="310">
        <f>Plan!Y19</f>
        <v>0</v>
      </c>
      <c r="L24" s="310">
        <f>Plan!Y20</f>
        <v>0</v>
      </c>
      <c r="M24" s="310">
        <f>Plan!Y21</f>
        <v>0</v>
      </c>
      <c r="N24" s="310">
        <f>Plan!Y22</f>
        <v>0</v>
      </c>
      <c r="O24" s="310">
        <f>Plan!Y23</f>
        <v>0</v>
      </c>
      <c r="P24" s="310">
        <f>Plan!Y24</f>
        <v>0</v>
      </c>
      <c r="Q24" s="310">
        <f>Plan!Y25</f>
        <v>0</v>
      </c>
      <c r="R24" s="310">
        <f>Plan!Y26</f>
        <v>0</v>
      </c>
      <c r="S24" s="310">
        <f>Plan!Y27</f>
        <v>0</v>
      </c>
      <c r="T24" s="310">
        <f>Plan!Y28</f>
        <v>0</v>
      </c>
      <c r="U24" s="310">
        <f>Plan!Y29</f>
        <v>0</v>
      </c>
      <c r="V24" s="310">
        <f>Plan!Y30</f>
        <v>0</v>
      </c>
      <c r="W24" s="310">
        <f>Plan!Y31</f>
        <v>0</v>
      </c>
      <c r="X24" s="310">
        <f>Plan!Y32</f>
        <v>0</v>
      </c>
      <c r="Y24" s="310">
        <f>Plan!Y33</f>
        <v>0</v>
      </c>
      <c r="Z24" s="310">
        <f>Plan!Y34</f>
        <v>0</v>
      </c>
      <c r="AA24" s="310">
        <f>Plan!Y35</f>
        <v>0</v>
      </c>
      <c r="AB24" s="310">
        <f>Plan!Y36</f>
        <v>0</v>
      </c>
      <c r="AC24" s="310">
        <f>Plan!Y37</f>
        <v>0</v>
      </c>
      <c r="AD24" s="310">
        <f>Plan!Y38</f>
        <v>0</v>
      </c>
      <c r="AE24" s="310">
        <f>Plan!Y39</f>
        <v>0</v>
      </c>
      <c r="AF24" s="310">
        <f>Plan!Y40</f>
        <v>0</v>
      </c>
      <c r="AG24" s="310">
        <f>Plan!Y41</f>
        <v>0</v>
      </c>
      <c r="AH24" s="310">
        <f>Plan!Y42</f>
        <v>0</v>
      </c>
      <c r="AI24" s="310">
        <f>Plan!Y43</f>
        <v>0</v>
      </c>
      <c r="AJ24" s="310">
        <f>Plan!Y44</f>
        <v>0</v>
      </c>
      <c r="AK24" s="310">
        <f>Plan!Y45</f>
        <v>0</v>
      </c>
      <c r="AL24" s="310">
        <f>Plan!Y46</f>
        <v>0</v>
      </c>
      <c r="AM24" s="310">
        <f>Plan!Y47</f>
        <v>0</v>
      </c>
      <c r="AN24" s="310">
        <f>Plan!Y48</f>
        <v>0</v>
      </c>
      <c r="AO24" s="310">
        <f>Plan!Y49</f>
        <v>0</v>
      </c>
      <c r="AP24" s="310">
        <f>Plan!Y50</f>
        <v>0</v>
      </c>
      <c r="AQ24" s="310">
        <f>Plan!Y51</f>
        <v>0</v>
      </c>
      <c r="AR24" s="310">
        <f>Plan!Y52</f>
        <v>0</v>
      </c>
      <c r="AS24" s="310">
        <f>Plan!Y53</f>
        <v>0</v>
      </c>
      <c r="AT24" s="310">
        <f>Plan!Y54</f>
        <v>0</v>
      </c>
      <c r="AU24" s="310">
        <f>Plan!Y55</f>
        <v>0</v>
      </c>
      <c r="AV24" s="310">
        <f>Plan!Y56</f>
        <v>0</v>
      </c>
      <c r="AW24" s="310">
        <f>Plan!Y57</f>
        <v>0</v>
      </c>
      <c r="AX24" s="310">
        <f>Plan!Y58</f>
        <v>0</v>
      </c>
      <c r="AY24" s="310">
        <f>Plan!Y59</f>
        <v>0</v>
      </c>
      <c r="AZ24" s="310">
        <f>Plan!Y60</f>
        <v>0</v>
      </c>
      <c r="BA24" s="310">
        <f>Plan!Y61</f>
        <v>0</v>
      </c>
      <c r="BB24" s="310">
        <f>Plan!Y62</f>
        <v>0</v>
      </c>
      <c r="BC24" s="310">
        <f>Plan!Y63</f>
        <v>0</v>
      </c>
      <c r="BD24" s="310">
        <f>Plan!Y64</f>
        <v>0</v>
      </c>
    </row>
    <row r="25" spans="1:56" ht="6" customHeight="1">
      <c r="A25"/>
      <c r="B25" s="306">
        <f>COUNTIF(Feiertage!$H$3:$H$164,F25)</f>
        <v>0</v>
      </c>
      <c r="C25" s="307">
        <f t="shared" si="0"/>
        <v>4</v>
      </c>
      <c r="D25" s="307">
        <f t="shared" si="1"/>
        <v>1</v>
      </c>
      <c r="E25" s="311"/>
      <c r="F25" s="309">
        <f t="shared" si="2"/>
        <v>42390</v>
      </c>
      <c r="G25" s="310">
        <f>Plan!Z15</f>
        <v>0</v>
      </c>
      <c r="H25" s="310">
        <f>Plan!Z16</f>
        <v>0</v>
      </c>
      <c r="I25" s="310">
        <f>Plan!Z17</f>
        <v>0</v>
      </c>
      <c r="J25" s="310">
        <f>Plan!Z18</f>
        <v>0</v>
      </c>
      <c r="K25" s="310">
        <f>Plan!Z19</f>
        <v>0</v>
      </c>
      <c r="L25" s="310">
        <f>Plan!Z20</f>
        <v>0</v>
      </c>
      <c r="M25" s="310">
        <f>Plan!Z21</f>
        <v>0</v>
      </c>
      <c r="N25" s="310">
        <f>Plan!Z22</f>
        <v>0</v>
      </c>
      <c r="O25" s="310">
        <f>Plan!Z23</f>
        <v>0</v>
      </c>
      <c r="P25" s="310">
        <f>Plan!Z24</f>
        <v>0</v>
      </c>
      <c r="Q25" s="310">
        <f>Plan!Z25</f>
        <v>0</v>
      </c>
      <c r="R25" s="310">
        <f>Plan!Z26</f>
        <v>0</v>
      </c>
      <c r="S25" s="310">
        <f>Plan!Z27</f>
        <v>0</v>
      </c>
      <c r="T25" s="310">
        <f>Plan!Z28</f>
        <v>0</v>
      </c>
      <c r="U25" s="310">
        <f>Plan!Z29</f>
        <v>0</v>
      </c>
      <c r="V25" s="310">
        <f>Plan!Z30</f>
        <v>0</v>
      </c>
      <c r="W25" s="310">
        <f>Plan!Z31</f>
        <v>0</v>
      </c>
      <c r="X25" s="310">
        <f>Plan!Z32</f>
        <v>0</v>
      </c>
      <c r="Y25" s="310">
        <f>Plan!Z33</f>
        <v>0</v>
      </c>
      <c r="Z25" s="310">
        <f>Plan!Z34</f>
        <v>0</v>
      </c>
      <c r="AA25" s="310">
        <f>Plan!Z35</f>
        <v>0</v>
      </c>
      <c r="AB25" s="310">
        <f>Plan!Z36</f>
        <v>0</v>
      </c>
      <c r="AC25" s="310">
        <f>Plan!Z37</f>
        <v>0</v>
      </c>
      <c r="AD25" s="310">
        <f>Plan!Z38</f>
        <v>0</v>
      </c>
      <c r="AE25" s="310">
        <f>Plan!Z39</f>
        <v>0</v>
      </c>
      <c r="AF25" s="310">
        <f>Plan!Z40</f>
        <v>0</v>
      </c>
      <c r="AG25" s="310">
        <f>Plan!Z41</f>
        <v>0</v>
      </c>
      <c r="AH25" s="310">
        <f>Plan!Z42</f>
        <v>0</v>
      </c>
      <c r="AI25" s="310">
        <f>Plan!Z43</f>
        <v>0</v>
      </c>
      <c r="AJ25" s="310">
        <f>Plan!Z44</f>
        <v>0</v>
      </c>
      <c r="AK25" s="310">
        <f>Plan!Z45</f>
        <v>0</v>
      </c>
      <c r="AL25" s="310">
        <f>Plan!Z46</f>
        <v>0</v>
      </c>
      <c r="AM25" s="310">
        <f>Plan!Z47</f>
        <v>0</v>
      </c>
      <c r="AN25" s="310">
        <f>Plan!Z48</f>
        <v>0</v>
      </c>
      <c r="AO25" s="310">
        <f>Plan!Z49</f>
        <v>0</v>
      </c>
      <c r="AP25" s="310">
        <f>Plan!Z50</f>
        <v>0</v>
      </c>
      <c r="AQ25" s="310">
        <f>Plan!Z51</f>
        <v>0</v>
      </c>
      <c r="AR25" s="310">
        <f>Plan!Z52</f>
        <v>0</v>
      </c>
      <c r="AS25" s="310">
        <f>Plan!Z53</f>
        <v>0</v>
      </c>
      <c r="AT25" s="310">
        <f>Plan!Z54</f>
        <v>0</v>
      </c>
      <c r="AU25" s="310">
        <f>Plan!Z55</f>
        <v>0</v>
      </c>
      <c r="AV25" s="310">
        <f>Plan!Z56</f>
        <v>0</v>
      </c>
      <c r="AW25" s="310">
        <f>Plan!Z57</f>
        <v>0</v>
      </c>
      <c r="AX25" s="310">
        <f>Plan!Z58</f>
        <v>0</v>
      </c>
      <c r="AY25" s="310">
        <f>Plan!Z59</f>
        <v>0</v>
      </c>
      <c r="AZ25" s="310">
        <f>Plan!Z60</f>
        <v>0</v>
      </c>
      <c r="BA25" s="310">
        <f>Plan!Z61</f>
        <v>0</v>
      </c>
      <c r="BB25" s="310">
        <f>Plan!Z62</f>
        <v>0</v>
      </c>
      <c r="BC25" s="310">
        <f>Plan!Z63</f>
        <v>0</v>
      </c>
      <c r="BD25" s="310">
        <f>Plan!Z64</f>
        <v>0</v>
      </c>
    </row>
    <row r="26" spans="1:56" ht="6" customHeight="1">
      <c r="A26"/>
      <c r="B26" s="306">
        <f>COUNTIF(Feiertage!$H$3:$H$164,F26)</f>
        <v>0</v>
      </c>
      <c r="C26" s="307">
        <f t="shared" si="0"/>
        <v>5</v>
      </c>
      <c r="D26" s="307">
        <f t="shared" si="1"/>
        <v>1</v>
      </c>
      <c r="E26" s="311"/>
      <c r="F26" s="309">
        <f t="shared" si="2"/>
        <v>42391</v>
      </c>
      <c r="G26" s="310">
        <f>Plan!AA15</f>
        <v>0</v>
      </c>
      <c r="H26" s="310">
        <f>Plan!AA16</f>
        <v>0</v>
      </c>
      <c r="I26" s="310">
        <f>Plan!AA17</f>
        <v>0</v>
      </c>
      <c r="J26" s="310">
        <f>Plan!AA18</f>
        <v>0</v>
      </c>
      <c r="K26" s="310">
        <f>Plan!AA19</f>
        <v>0</v>
      </c>
      <c r="L26" s="310">
        <f>Plan!AA20</f>
        <v>0</v>
      </c>
      <c r="M26" s="310">
        <f>Plan!AA21</f>
        <v>0</v>
      </c>
      <c r="N26" s="310">
        <f>Plan!AA22</f>
        <v>0</v>
      </c>
      <c r="O26" s="310">
        <f>Plan!AA23</f>
        <v>0</v>
      </c>
      <c r="P26" s="310">
        <f>Plan!AA24</f>
        <v>0</v>
      </c>
      <c r="Q26" s="310">
        <f>Plan!AA25</f>
        <v>0</v>
      </c>
      <c r="R26" s="310">
        <f>Plan!AA26</f>
        <v>0</v>
      </c>
      <c r="S26" s="310">
        <f>Plan!AA27</f>
        <v>0</v>
      </c>
      <c r="T26" s="310">
        <f>Plan!AA28</f>
        <v>0</v>
      </c>
      <c r="U26" s="310">
        <f>Plan!AA29</f>
        <v>0</v>
      </c>
      <c r="V26" s="310">
        <f>Plan!AA30</f>
        <v>0</v>
      </c>
      <c r="W26" s="310">
        <f>Plan!AA31</f>
        <v>0</v>
      </c>
      <c r="X26" s="310">
        <f>Plan!AA32</f>
        <v>0</v>
      </c>
      <c r="Y26" s="310">
        <f>Plan!AA33</f>
        <v>0</v>
      </c>
      <c r="Z26" s="310">
        <f>Plan!AA34</f>
        <v>0</v>
      </c>
      <c r="AA26" s="310">
        <f>Plan!AA35</f>
        <v>0</v>
      </c>
      <c r="AB26" s="310">
        <f>Plan!AA36</f>
        <v>0</v>
      </c>
      <c r="AC26" s="310">
        <f>Plan!AA37</f>
        <v>0</v>
      </c>
      <c r="AD26" s="310">
        <f>Plan!AA38</f>
        <v>0</v>
      </c>
      <c r="AE26" s="310">
        <f>Plan!AA39</f>
        <v>0</v>
      </c>
      <c r="AF26" s="310">
        <f>Plan!AA40</f>
        <v>0</v>
      </c>
      <c r="AG26" s="310">
        <f>Plan!AA41</f>
        <v>0</v>
      </c>
      <c r="AH26" s="310">
        <f>Plan!AA42</f>
        <v>0</v>
      </c>
      <c r="AI26" s="310">
        <f>Plan!AA43</f>
        <v>0</v>
      </c>
      <c r="AJ26" s="310">
        <f>Plan!AA44</f>
        <v>0</v>
      </c>
      <c r="AK26" s="310">
        <f>Plan!AA45</f>
        <v>0</v>
      </c>
      <c r="AL26" s="310">
        <f>Plan!AA46</f>
        <v>0</v>
      </c>
      <c r="AM26" s="310">
        <f>Plan!AA47</f>
        <v>0</v>
      </c>
      <c r="AN26" s="310">
        <f>Plan!AA48</f>
        <v>0</v>
      </c>
      <c r="AO26" s="310">
        <f>Plan!AA49</f>
        <v>0</v>
      </c>
      <c r="AP26" s="310">
        <f>Plan!AA50</f>
        <v>0</v>
      </c>
      <c r="AQ26" s="310">
        <f>Plan!AA51</f>
        <v>0</v>
      </c>
      <c r="AR26" s="310">
        <f>Plan!AA52</f>
        <v>0</v>
      </c>
      <c r="AS26" s="310">
        <f>Plan!AA53</f>
        <v>0</v>
      </c>
      <c r="AT26" s="310">
        <f>Plan!AA54</f>
        <v>0</v>
      </c>
      <c r="AU26" s="310">
        <f>Plan!AA55</f>
        <v>0</v>
      </c>
      <c r="AV26" s="310">
        <f>Plan!AA56</f>
        <v>0</v>
      </c>
      <c r="AW26" s="310">
        <f>Plan!AA57</f>
        <v>0</v>
      </c>
      <c r="AX26" s="310">
        <f>Plan!AA58</f>
        <v>0</v>
      </c>
      <c r="AY26" s="310">
        <f>Plan!AA59</f>
        <v>0</v>
      </c>
      <c r="AZ26" s="310">
        <f>Plan!AA60</f>
        <v>0</v>
      </c>
      <c r="BA26" s="310">
        <f>Plan!AA61</f>
        <v>0</v>
      </c>
      <c r="BB26" s="310">
        <f>Plan!AA62</f>
        <v>0</v>
      </c>
      <c r="BC26" s="310">
        <f>Plan!AA63</f>
        <v>0</v>
      </c>
      <c r="BD26" s="310">
        <f>Plan!AA64</f>
        <v>0</v>
      </c>
    </row>
    <row r="27" spans="1:56" ht="6" customHeight="1">
      <c r="A27"/>
      <c r="B27" s="306">
        <f>COUNTIF(Feiertage!$H$3:$H$164,F27)</f>
        <v>0</v>
      </c>
      <c r="C27" s="307">
        <f t="shared" si="0"/>
        <v>6</v>
      </c>
      <c r="D27" s="307">
        <f t="shared" si="1"/>
        <v>1</v>
      </c>
      <c r="E27" s="311"/>
      <c r="F27" s="309">
        <f t="shared" si="2"/>
        <v>42392</v>
      </c>
      <c r="G27" s="310">
        <f>Plan!AB15</f>
        <v>0</v>
      </c>
      <c r="H27" s="310">
        <f>Plan!AB16</f>
        <v>0</v>
      </c>
      <c r="I27" s="310">
        <f>Plan!AB17</f>
        <v>0</v>
      </c>
      <c r="J27" s="310">
        <f>Plan!AB18</f>
        <v>0</v>
      </c>
      <c r="K27" s="310">
        <f>Plan!AB19</f>
        <v>0</v>
      </c>
      <c r="L27" s="310">
        <f>Plan!AB20</f>
        <v>0</v>
      </c>
      <c r="M27" s="310">
        <f>Plan!AB21</f>
        <v>0</v>
      </c>
      <c r="N27" s="310">
        <f>Plan!AB22</f>
        <v>0</v>
      </c>
      <c r="O27" s="310">
        <f>Plan!AB23</f>
        <v>0</v>
      </c>
      <c r="P27" s="310">
        <f>Plan!AB24</f>
        <v>0</v>
      </c>
      <c r="Q27" s="310">
        <f>Plan!AB25</f>
        <v>0</v>
      </c>
      <c r="R27" s="310">
        <f>Plan!AB26</f>
        <v>0</v>
      </c>
      <c r="S27" s="310">
        <f>Plan!AB27</f>
        <v>0</v>
      </c>
      <c r="T27" s="310">
        <f>Plan!AB28</f>
        <v>0</v>
      </c>
      <c r="U27" s="310">
        <f>Plan!AB29</f>
        <v>0</v>
      </c>
      <c r="V27" s="310">
        <f>Plan!AB30</f>
        <v>0</v>
      </c>
      <c r="W27" s="310">
        <f>Plan!AB31</f>
        <v>0</v>
      </c>
      <c r="X27" s="310">
        <f>Plan!AB32</f>
        <v>0</v>
      </c>
      <c r="Y27" s="310">
        <f>Plan!AB33</f>
        <v>0</v>
      </c>
      <c r="Z27" s="310">
        <f>Plan!AB34</f>
        <v>0</v>
      </c>
      <c r="AA27" s="310">
        <f>Plan!AB35</f>
        <v>0</v>
      </c>
      <c r="AB27" s="310">
        <f>Plan!AB36</f>
        <v>0</v>
      </c>
      <c r="AC27" s="310">
        <f>Plan!AB37</f>
        <v>0</v>
      </c>
      <c r="AD27" s="310">
        <f>Plan!AB38</f>
        <v>0</v>
      </c>
      <c r="AE27" s="310">
        <f>Plan!AB39</f>
        <v>0</v>
      </c>
      <c r="AF27" s="310">
        <f>Plan!AB40</f>
        <v>0</v>
      </c>
      <c r="AG27" s="310">
        <f>Plan!AB41</f>
        <v>0</v>
      </c>
      <c r="AH27" s="310">
        <f>Plan!AB42</f>
        <v>0</v>
      </c>
      <c r="AI27" s="310">
        <f>Plan!AB43</f>
        <v>0</v>
      </c>
      <c r="AJ27" s="310">
        <f>Plan!AB44</f>
        <v>0</v>
      </c>
      <c r="AK27" s="310">
        <f>Plan!AB45</f>
        <v>0</v>
      </c>
      <c r="AL27" s="310">
        <f>Plan!AB46</f>
        <v>0</v>
      </c>
      <c r="AM27" s="310">
        <f>Plan!AB47</f>
        <v>0</v>
      </c>
      <c r="AN27" s="310">
        <f>Plan!AB48</f>
        <v>0</v>
      </c>
      <c r="AO27" s="310">
        <f>Plan!AB49</f>
        <v>0</v>
      </c>
      <c r="AP27" s="310">
        <f>Plan!AB50</f>
        <v>0</v>
      </c>
      <c r="AQ27" s="310">
        <f>Plan!AB51</f>
        <v>0</v>
      </c>
      <c r="AR27" s="310">
        <f>Plan!AB52</f>
        <v>0</v>
      </c>
      <c r="AS27" s="310">
        <f>Plan!AB53</f>
        <v>0</v>
      </c>
      <c r="AT27" s="310">
        <f>Plan!AB54</f>
        <v>0</v>
      </c>
      <c r="AU27" s="310">
        <f>Plan!AB55</f>
        <v>0</v>
      </c>
      <c r="AV27" s="310">
        <f>Plan!AB56</f>
        <v>0</v>
      </c>
      <c r="AW27" s="310">
        <f>Plan!AB57</f>
        <v>0</v>
      </c>
      <c r="AX27" s="310">
        <f>Plan!AB58</f>
        <v>0</v>
      </c>
      <c r="AY27" s="310">
        <f>Plan!AB59</f>
        <v>0</v>
      </c>
      <c r="AZ27" s="310">
        <f>Plan!AB60</f>
        <v>0</v>
      </c>
      <c r="BA27" s="310">
        <f>Plan!AB61</f>
        <v>0</v>
      </c>
      <c r="BB27" s="310">
        <f>Plan!AB62</f>
        <v>0</v>
      </c>
      <c r="BC27" s="310">
        <f>Plan!AB63</f>
        <v>0</v>
      </c>
      <c r="BD27" s="310">
        <f>Plan!AB64</f>
        <v>0</v>
      </c>
    </row>
    <row r="28" spans="1:56" ht="6" customHeight="1">
      <c r="A28"/>
      <c r="B28" s="306">
        <f>COUNTIF(Feiertage!$H$3:$H$164,F28)</f>
        <v>0</v>
      </c>
      <c r="C28" s="307">
        <f t="shared" si="0"/>
        <v>7</v>
      </c>
      <c r="D28" s="307">
        <f t="shared" si="1"/>
        <v>1</v>
      </c>
      <c r="E28" s="311"/>
      <c r="F28" s="309">
        <f t="shared" si="2"/>
        <v>42393</v>
      </c>
      <c r="G28" s="310">
        <f>Plan!AC15</f>
        <v>0</v>
      </c>
      <c r="H28" s="310">
        <f>Plan!AC16</f>
        <v>0</v>
      </c>
      <c r="I28" s="310">
        <f>Plan!AC17</f>
        <v>0</v>
      </c>
      <c r="J28" s="310">
        <f>Plan!AC18</f>
        <v>0</v>
      </c>
      <c r="K28" s="310">
        <f>Plan!AC19</f>
        <v>0</v>
      </c>
      <c r="L28" s="310">
        <f>Plan!AC20</f>
        <v>0</v>
      </c>
      <c r="M28" s="310">
        <f>Plan!AC21</f>
        <v>0</v>
      </c>
      <c r="N28" s="310">
        <f>Plan!AC22</f>
        <v>0</v>
      </c>
      <c r="O28" s="310">
        <f>Plan!AC23</f>
        <v>0</v>
      </c>
      <c r="P28" s="310">
        <f>Plan!AC24</f>
        <v>0</v>
      </c>
      <c r="Q28" s="310">
        <f>Plan!AC25</f>
        <v>0</v>
      </c>
      <c r="R28" s="310">
        <f>Plan!AC26</f>
        <v>0</v>
      </c>
      <c r="S28" s="310">
        <f>Plan!AC27</f>
        <v>0</v>
      </c>
      <c r="T28" s="310">
        <f>Plan!AC28</f>
        <v>0</v>
      </c>
      <c r="U28" s="310">
        <f>Plan!AC29</f>
        <v>0</v>
      </c>
      <c r="V28" s="310">
        <f>Plan!AC30</f>
        <v>0</v>
      </c>
      <c r="W28" s="310">
        <f>Plan!AC31</f>
        <v>0</v>
      </c>
      <c r="X28" s="310">
        <f>Plan!AC32</f>
        <v>0</v>
      </c>
      <c r="Y28" s="310">
        <f>Plan!AC33</f>
        <v>0</v>
      </c>
      <c r="Z28" s="310">
        <f>Plan!AC34</f>
        <v>0</v>
      </c>
      <c r="AA28" s="310">
        <f>Plan!AC35</f>
        <v>0</v>
      </c>
      <c r="AB28" s="310">
        <f>Plan!AC36</f>
        <v>0</v>
      </c>
      <c r="AC28" s="310">
        <f>Plan!AC37</f>
        <v>0</v>
      </c>
      <c r="AD28" s="310">
        <f>Plan!AC38</f>
        <v>0</v>
      </c>
      <c r="AE28" s="310">
        <f>Plan!AC39</f>
        <v>0</v>
      </c>
      <c r="AF28" s="310">
        <f>Plan!AC40</f>
        <v>0</v>
      </c>
      <c r="AG28" s="310">
        <f>Plan!AC41</f>
        <v>0</v>
      </c>
      <c r="AH28" s="310">
        <f>Plan!AC42</f>
        <v>0</v>
      </c>
      <c r="AI28" s="310">
        <f>Plan!AC43</f>
        <v>0</v>
      </c>
      <c r="AJ28" s="310">
        <f>Plan!AC44</f>
        <v>0</v>
      </c>
      <c r="AK28" s="310">
        <f>Plan!AC45</f>
        <v>0</v>
      </c>
      <c r="AL28" s="310">
        <f>Plan!AC46</f>
        <v>0</v>
      </c>
      <c r="AM28" s="310">
        <f>Plan!AC47</f>
        <v>0</v>
      </c>
      <c r="AN28" s="310">
        <f>Plan!AC48</f>
        <v>0</v>
      </c>
      <c r="AO28" s="310">
        <f>Plan!AC49</f>
        <v>0</v>
      </c>
      <c r="AP28" s="310">
        <f>Plan!AC50</f>
        <v>0</v>
      </c>
      <c r="AQ28" s="310">
        <f>Plan!AC51</f>
        <v>0</v>
      </c>
      <c r="AR28" s="310">
        <f>Plan!AC52</f>
        <v>0</v>
      </c>
      <c r="AS28" s="310">
        <f>Plan!AC53</f>
        <v>0</v>
      </c>
      <c r="AT28" s="310">
        <f>Plan!AC54</f>
        <v>0</v>
      </c>
      <c r="AU28" s="310">
        <f>Plan!AC55</f>
        <v>0</v>
      </c>
      <c r="AV28" s="310">
        <f>Plan!AC56</f>
        <v>0</v>
      </c>
      <c r="AW28" s="310">
        <f>Plan!AC57</f>
        <v>0</v>
      </c>
      <c r="AX28" s="310">
        <f>Plan!AC58</f>
        <v>0</v>
      </c>
      <c r="AY28" s="310">
        <f>Plan!AC59</f>
        <v>0</v>
      </c>
      <c r="AZ28" s="310">
        <f>Plan!AC60</f>
        <v>0</v>
      </c>
      <c r="BA28" s="310">
        <f>Plan!AC61</f>
        <v>0</v>
      </c>
      <c r="BB28" s="310">
        <f>Plan!AC62</f>
        <v>0</v>
      </c>
      <c r="BC28" s="310">
        <f>Plan!AC63</f>
        <v>0</v>
      </c>
      <c r="BD28" s="310">
        <f>Plan!AC64</f>
        <v>0</v>
      </c>
    </row>
    <row r="29" spans="1:56" ht="6" customHeight="1">
      <c r="A29"/>
      <c r="B29" s="306">
        <f>COUNTIF(Feiertage!$H$3:$H$164,F29)</f>
        <v>0</v>
      </c>
      <c r="C29" s="307">
        <f t="shared" si="0"/>
        <v>1</v>
      </c>
      <c r="D29" s="307">
        <f t="shared" si="1"/>
        <v>1</v>
      </c>
      <c r="E29" s="311"/>
      <c r="F29" s="309">
        <f t="shared" si="2"/>
        <v>42394</v>
      </c>
      <c r="G29" s="310">
        <f>Plan!AD15</f>
        <v>0</v>
      </c>
      <c r="H29" s="310">
        <f>Plan!AD16</f>
        <v>0</v>
      </c>
      <c r="I29" s="310">
        <f>Plan!AD17</f>
        <v>0</v>
      </c>
      <c r="J29" s="310">
        <f>Plan!AD18</f>
        <v>0</v>
      </c>
      <c r="K29" s="310">
        <f>Plan!AD19</f>
        <v>0</v>
      </c>
      <c r="L29" s="310">
        <f>Plan!AD20</f>
        <v>0</v>
      </c>
      <c r="M29" s="310">
        <f>Plan!AD21</f>
        <v>0</v>
      </c>
      <c r="N29" s="310">
        <f>Plan!AD22</f>
        <v>0</v>
      </c>
      <c r="O29" s="310">
        <f>Plan!AD23</f>
        <v>0</v>
      </c>
      <c r="P29" s="310">
        <f>Plan!AD24</f>
        <v>0</v>
      </c>
      <c r="Q29" s="310">
        <f>Plan!AD25</f>
        <v>0</v>
      </c>
      <c r="R29" s="310">
        <f>Plan!AD26</f>
        <v>0</v>
      </c>
      <c r="S29" s="310">
        <f>Plan!AD27</f>
        <v>0</v>
      </c>
      <c r="T29" s="310">
        <f>Plan!AD28</f>
        <v>0</v>
      </c>
      <c r="U29" s="310">
        <f>Plan!AD29</f>
        <v>0</v>
      </c>
      <c r="V29" s="310">
        <f>Plan!AD30</f>
        <v>0</v>
      </c>
      <c r="W29" s="310">
        <f>Plan!AD31</f>
        <v>0</v>
      </c>
      <c r="X29" s="310">
        <f>Plan!AD32</f>
        <v>0</v>
      </c>
      <c r="Y29" s="310">
        <f>Plan!AD33</f>
        <v>0</v>
      </c>
      <c r="Z29" s="310">
        <f>Plan!AD34</f>
        <v>0</v>
      </c>
      <c r="AA29" s="310">
        <f>Plan!AD35</f>
        <v>0</v>
      </c>
      <c r="AB29" s="310">
        <f>Plan!AD36</f>
        <v>0</v>
      </c>
      <c r="AC29" s="310">
        <f>Plan!AD37</f>
        <v>0</v>
      </c>
      <c r="AD29" s="310">
        <f>Plan!AD38</f>
        <v>0</v>
      </c>
      <c r="AE29" s="310">
        <f>Plan!AD39</f>
        <v>0</v>
      </c>
      <c r="AF29" s="310">
        <f>Plan!AD40</f>
        <v>0</v>
      </c>
      <c r="AG29" s="310">
        <f>Plan!AD41</f>
        <v>0</v>
      </c>
      <c r="AH29" s="310">
        <f>Plan!AD42</f>
        <v>0</v>
      </c>
      <c r="AI29" s="310">
        <f>Plan!AD43</f>
        <v>0</v>
      </c>
      <c r="AJ29" s="310">
        <f>Plan!AD44</f>
        <v>0</v>
      </c>
      <c r="AK29" s="310">
        <f>Plan!AD45</f>
        <v>0</v>
      </c>
      <c r="AL29" s="310">
        <f>Plan!AD46</f>
        <v>0</v>
      </c>
      <c r="AM29" s="310">
        <f>Plan!AD47</f>
        <v>0</v>
      </c>
      <c r="AN29" s="310">
        <f>Plan!AD48</f>
        <v>0</v>
      </c>
      <c r="AO29" s="310">
        <f>Plan!AD49</f>
        <v>0</v>
      </c>
      <c r="AP29" s="310">
        <f>Plan!AD50</f>
        <v>0</v>
      </c>
      <c r="AQ29" s="310">
        <f>Plan!AD51</f>
        <v>0</v>
      </c>
      <c r="AR29" s="310">
        <f>Plan!AD52</f>
        <v>0</v>
      </c>
      <c r="AS29" s="310">
        <f>Plan!AD53</f>
        <v>0</v>
      </c>
      <c r="AT29" s="310">
        <f>Plan!AD54</f>
        <v>0</v>
      </c>
      <c r="AU29" s="310">
        <f>Plan!AD55</f>
        <v>0</v>
      </c>
      <c r="AV29" s="310">
        <f>Plan!AD56</f>
        <v>0</v>
      </c>
      <c r="AW29" s="310">
        <f>Plan!AD57</f>
        <v>0</v>
      </c>
      <c r="AX29" s="310">
        <f>Plan!AD58</f>
        <v>0</v>
      </c>
      <c r="AY29" s="310">
        <f>Plan!AD59</f>
        <v>0</v>
      </c>
      <c r="AZ29" s="310">
        <f>Plan!AD60</f>
        <v>0</v>
      </c>
      <c r="BA29" s="310">
        <f>Plan!AD61</f>
        <v>0</v>
      </c>
      <c r="BB29" s="310">
        <f>Plan!AD62</f>
        <v>0</v>
      </c>
      <c r="BC29" s="310">
        <f>Plan!AD63</f>
        <v>0</v>
      </c>
      <c r="BD29" s="310">
        <f>Plan!AD64</f>
        <v>0</v>
      </c>
    </row>
    <row r="30" spans="1:56" ht="6" customHeight="1">
      <c r="A30"/>
      <c r="B30" s="306">
        <f>COUNTIF(Feiertage!$H$3:$H$164,F30)</f>
        <v>0</v>
      </c>
      <c r="C30" s="307">
        <f t="shared" si="0"/>
        <v>2</v>
      </c>
      <c r="D30" s="307">
        <f t="shared" si="1"/>
        <v>1</v>
      </c>
      <c r="E30" s="311"/>
      <c r="F30" s="309">
        <f t="shared" si="2"/>
        <v>42395</v>
      </c>
      <c r="G30" s="310">
        <f>Plan!AE15</f>
        <v>0</v>
      </c>
      <c r="H30" s="310">
        <f>Plan!AE16</f>
        <v>0</v>
      </c>
      <c r="I30" s="310">
        <f>Plan!AE17</f>
        <v>0</v>
      </c>
      <c r="J30" s="310">
        <f>Plan!AE18</f>
        <v>0</v>
      </c>
      <c r="K30" s="310">
        <f>Plan!AE19</f>
        <v>0</v>
      </c>
      <c r="L30" s="310">
        <f>Plan!AE20</f>
        <v>0</v>
      </c>
      <c r="M30" s="310">
        <f>Plan!AE21</f>
        <v>0</v>
      </c>
      <c r="N30" s="310">
        <f>Plan!AE22</f>
        <v>0</v>
      </c>
      <c r="O30" s="310">
        <f>Plan!AE23</f>
        <v>0</v>
      </c>
      <c r="P30" s="310">
        <f>Plan!AE24</f>
        <v>0</v>
      </c>
      <c r="Q30" s="310">
        <f>Plan!AE25</f>
        <v>0</v>
      </c>
      <c r="R30" s="310">
        <f>Plan!AE26</f>
        <v>0</v>
      </c>
      <c r="S30" s="310">
        <f>Plan!AE27</f>
        <v>0</v>
      </c>
      <c r="T30" s="310">
        <f>Plan!AE28</f>
        <v>0</v>
      </c>
      <c r="U30" s="310">
        <f>Plan!AE29</f>
        <v>0</v>
      </c>
      <c r="V30" s="310">
        <f>Plan!AE30</f>
        <v>0</v>
      </c>
      <c r="W30" s="310">
        <f>Plan!AE31</f>
        <v>0</v>
      </c>
      <c r="X30" s="310">
        <f>Plan!AE32</f>
        <v>0</v>
      </c>
      <c r="Y30" s="310">
        <f>Plan!AE33</f>
        <v>0</v>
      </c>
      <c r="Z30" s="310">
        <f>Plan!AE34</f>
        <v>0</v>
      </c>
      <c r="AA30" s="310">
        <f>Plan!AE35</f>
        <v>0</v>
      </c>
      <c r="AB30" s="310">
        <f>Plan!AE36</f>
        <v>0</v>
      </c>
      <c r="AC30" s="310">
        <f>Plan!AE37</f>
        <v>0</v>
      </c>
      <c r="AD30" s="310">
        <f>Plan!AE38</f>
        <v>0</v>
      </c>
      <c r="AE30" s="310">
        <f>Plan!AE39</f>
        <v>0</v>
      </c>
      <c r="AF30" s="310">
        <f>Plan!AE40</f>
        <v>0</v>
      </c>
      <c r="AG30" s="310">
        <f>Plan!AE41</f>
        <v>0</v>
      </c>
      <c r="AH30" s="310">
        <f>Plan!AE42</f>
        <v>0</v>
      </c>
      <c r="AI30" s="310">
        <f>Plan!AE43</f>
        <v>0</v>
      </c>
      <c r="AJ30" s="310">
        <f>Plan!AE44</f>
        <v>0</v>
      </c>
      <c r="AK30" s="310">
        <f>Plan!AE45</f>
        <v>0</v>
      </c>
      <c r="AL30" s="310">
        <f>Plan!AE46</f>
        <v>0</v>
      </c>
      <c r="AM30" s="310">
        <f>Plan!AE47</f>
        <v>0</v>
      </c>
      <c r="AN30" s="310">
        <f>Plan!AE48</f>
        <v>0</v>
      </c>
      <c r="AO30" s="310">
        <f>Plan!AE49</f>
        <v>0</v>
      </c>
      <c r="AP30" s="310">
        <f>Plan!AE50</f>
        <v>0</v>
      </c>
      <c r="AQ30" s="310">
        <f>Plan!AE51</f>
        <v>0</v>
      </c>
      <c r="AR30" s="310">
        <f>Plan!AE52</f>
        <v>0</v>
      </c>
      <c r="AS30" s="310">
        <f>Plan!AE53</f>
        <v>0</v>
      </c>
      <c r="AT30" s="310">
        <f>Plan!AE54</f>
        <v>0</v>
      </c>
      <c r="AU30" s="310">
        <f>Plan!AE55</f>
        <v>0</v>
      </c>
      <c r="AV30" s="310">
        <f>Plan!AE56</f>
        <v>0</v>
      </c>
      <c r="AW30" s="310">
        <f>Plan!AE57</f>
        <v>0</v>
      </c>
      <c r="AX30" s="310">
        <f>Plan!AE58</f>
        <v>0</v>
      </c>
      <c r="AY30" s="310">
        <f>Plan!AE59</f>
        <v>0</v>
      </c>
      <c r="AZ30" s="310">
        <f>Plan!AE60</f>
        <v>0</v>
      </c>
      <c r="BA30" s="310">
        <f>Plan!AE61</f>
        <v>0</v>
      </c>
      <c r="BB30" s="310">
        <f>Plan!AE62</f>
        <v>0</v>
      </c>
      <c r="BC30" s="310">
        <f>Plan!AE63</f>
        <v>0</v>
      </c>
      <c r="BD30" s="310">
        <f>Plan!AE64</f>
        <v>0</v>
      </c>
    </row>
    <row r="31" spans="1:56" ht="6" customHeight="1">
      <c r="A31"/>
      <c r="B31" s="306">
        <f>COUNTIF(Feiertage!$H$3:$H$164,F31)</f>
        <v>0</v>
      </c>
      <c r="C31" s="307">
        <f t="shared" si="0"/>
        <v>3</v>
      </c>
      <c r="D31" s="307">
        <f t="shared" si="1"/>
        <v>1</v>
      </c>
      <c r="E31" s="311"/>
      <c r="F31" s="309">
        <f t="shared" si="2"/>
        <v>42396</v>
      </c>
      <c r="G31" s="310">
        <f>Plan!AF15</f>
        <v>0</v>
      </c>
      <c r="H31" s="310">
        <f>Plan!AF16</f>
        <v>0</v>
      </c>
      <c r="I31" s="310">
        <f>Plan!AF17</f>
        <v>0</v>
      </c>
      <c r="J31" s="310">
        <f>Plan!AF18</f>
        <v>0</v>
      </c>
      <c r="K31" s="310">
        <f>Plan!AF19</f>
        <v>0</v>
      </c>
      <c r="L31" s="310">
        <f>Plan!AF20</f>
        <v>0</v>
      </c>
      <c r="M31" s="310">
        <f>Plan!AF21</f>
        <v>0</v>
      </c>
      <c r="N31" s="310">
        <f>Plan!AF22</f>
        <v>0</v>
      </c>
      <c r="O31" s="310">
        <f>Plan!AF23</f>
        <v>0</v>
      </c>
      <c r="P31" s="310">
        <f>Plan!AF24</f>
        <v>0</v>
      </c>
      <c r="Q31" s="310">
        <f>Plan!AF25</f>
        <v>0</v>
      </c>
      <c r="R31" s="310">
        <f>Plan!AF26</f>
        <v>0</v>
      </c>
      <c r="S31" s="310">
        <f>Plan!AF27</f>
        <v>0</v>
      </c>
      <c r="T31" s="310">
        <f>Plan!AF28</f>
        <v>0</v>
      </c>
      <c r="U31" s="310">
        <f>Plan!AF29</f>
        <v>0</v>
      </c>
      <c r="V31" s="310">
        <f>Plan!AF30</f>
        <v>0</v>
      </c>
      <c r="W31" s="310">
        <f>Plan!AF31</f>
        <v>0</v>
      </c>
      <c r="X31" s="310">
        <f>Plan!AF32</f>
        <v>0</v>
      </c>
      <c r="Y31" s="310">
        <f>Plan!AF33</f>
        <v>0</v>
      </c>
      <c r="Z31" s="310">
        <f>Plan!AF34</f>
        <v>0</v>
      </c>
      <c r="AA31" s="310">
        <f>Plan!AF35</f>
        <v>0</v>
      </c>
      <c r="AB31" s="310">
        <f>Plan!AF36</f>
        <v>0</v>
      </c>
      <c r="AC31" s="310">
        <f>Plan!AF37</f>
        <v>0</v>
      </c>
      <c r="AD31" s="310">
        <f>Plan!AF38</f>
        <v>0</v>
      </c>
      <c r="AE31" s="310">
        <f>Plan!AF39</f>
        <v>0</v>
      </c>
      <c r="AF31" s="310">
        <f>Plan!AF40</f>
        <v>0</v>
      </c>
      <c r="AG31" s="310">
        <f>Plan!AF41</f>
        <v>0</v>
      </c>
      <c r="AH31" s="310">
        <f>Plan!AF42</f>
        <v>0</v>
      </c>
      <c r="AI31" s="310">
        <f>Plan!AF43</f>
        <v>0</v>
      </c>
      <c r="AJ31" s="310">
        <f>Plan!AF44</f>
        <v>0</v>
      </c>
      <c r="AK31" s="310">
        <f>Plan!AF45</f>
        <v>0</v>
      </c>
      <c r="AL31" s="310">
        <f>Plan!AF46</f>
        <v>0</v>
      </c>
      <c r="AM31" s="310">
        <f>Plan!AF47</f>
        <v>0</v>
      </c>
      <c r="AN31" s="310">
        <f>Plan!AF48</f>
        <v>0</v>
      </c>
      <c r="AO31" s="310">
        <f>Plan!AF49</f>
        <v>0</v>
      </c>
      <c r="AP31" s="310">
        <f>Plan!AF50</f>
        <v>0</v>
      </c>
      <c r="AQ31" s="310">
        <f>Plan!AF51</f>
        <v>0</v>
      </c>
      <c r="AR31" s="310">
        <f>Plan!AF52</f>
        <v>0</v>
      </c>
      <c r="AS31" s="310">
        <f>Plan!AF53</f>
        <v>0</v>
      </c>
      <c r="AT31" s="310">
        <f>Plan!AF54</f>
        <v>0</v>
      </c>
      <c r="AU31" s="310">
        <f>Plan!AF55</f>
        <v>0</v>
      </c>
      <c r="AV31" s="310">
        <f>Plan!AF56</f>
        <v>0</v>
      </c>
      <c r="AW31" s="310">
        <f>Plan!AF57</f>
        <v>0</v>
      </c>
      <c r="AX31" s="310">
        <f>Plan!AF58</f>
        <v>0</v>
      </c>
      <c r="AY31" s="310">
        <f>Plan!AF59</f>
        <v>0</v>
      </c>
      <c r="AZ31" s="310">
        <f>Plan!AF60</f>
        <v>0</v>
      </c>
      <c r="BA31" s="310">
        <f>Plan!AF61</f>
        <v>0</v>
      </c>
      <c r="BB31" s="310">
        <f>Plan!AF62</f>
        <v>0</v>
      </c>
      <c r="BC31" s="310">
        <f>Plan!AF63</f>
        <v>0</v>
      </c>
      <c r="BD31" s="310">
        <f>Plan!AF64</f>
        <v>0</v>
      </c>
    </row>
    <row r="32" spans="1:56" ht="6" customHeight="1">
      <c r="A32"/>
      <c r="B32" s="306">
        <f>COUNTIF(Feiertage!$H$3:$H$164,F32)</f>
        <v>0</v>
      </c>
      <c r="C32" s="307">
        <f t="shared" si="0"/>
        <v>4</v>
      </c>
      <c r="D32" s="307">
        <f t="shared" si="1"/>
        <v>1</v>
      </c>
      <c r="E32" s="311"/>
      <c r="F32" s="309">
        <f t="shared" si="2"/>
        <v>42397</v>
      </c>
      <c r="G32" s="310">
        <f>Plan!AG15</f>
        <v>0</v>
      </c>
      <c r="H32" s="310">
        <f>Plan!AG16</f>
        <v>0</v>
      </c>
      <c r="I32" s="310">
        <f>Plan!AG17</f>
        <v>0</v>
      </c>
      <c r="J32" s="310">
        <f>Plan!AG18</f>
        <v>0</v>
      </c>
      <c r="K32" s="310">
        <f>Plan!AG19</f>
        <v>0</v>
      </c>
      <c r="L32" s="310">
        <f>Plan!AG20</f>
        <v>0</v>
      </c>
      <c r="M32" s="310">
        <f>Plan!AG21</f>
        <v>0</v>
      </c>
      <c r="N32" s="310">
        <f>Plan!AG22</f>
        <v>0</v>
      </c>
      <c r="O32" s="310">
        <f>Plan!AG23</f>
        <v>0</v>
      </c>
      <c r="P32" s="310">
        <f>Plan!AG24</f>
        <v>0</v>
      </c>
      <c r="Q32" s="310">
        <f>Plan!AG25</f>
        <v>0</v>
      </c>
      <c r="R32" s="310">
        <f>Plan!AG26</f>
        <v>0</v>
      </c>
      <c r="S32" s="310">
        <f>Plan!AG27</f>
        <v>0</v>
      </c>
      <c r="T32" s="310">
        <f>Plan!AG28</f>
        <v>0</v>
      </c>
      <c r="U32" s="310">
        <f>Plan!AG29</f>
        <v>0</v>
      </c>
      <c r="V32" s="310">
        <f>Plan!AG30</f>
        <v>0</v>
      </c>
      <c r="W32" s="310">
        <f>Plan!AG31</f>
        <v>0</v>
      </c>
      <c r="X32" s="310">
        <f>Plan!AG32</f>
        <v>0</v>
      </c>
      <c r="Y32" s="310">
        <f>Plan!AG33</f>
        <v>0</v>
      </c>
      <c r="Z32" s="310">
        <f>Plan!AG34</f>
        <v>0</v>
      </c>
      <c r="AA32" s="310">
        <f>Plan!AG35</f>
        <v>0</v>
      </c>
      <c r="AB32" s="310">
        <f>Plan!AG36</f>
        <v>0</v>
      </c>
      <c r="AC32" s="310">
        <f>Plan!AG37</f>
        <v>0</v>
      </c>
      <c r="AD32" s="310">
        <f>Plan!AG38</f>
        <v>0</v>
      </c>
      <c r="AE32" s="310">
        <f>Plan!AG39</f>
        <v>0</v>
      </c>
      <c r="AF32" s="310">
        <f>Plan!AG40</f>
        <v>0</v>
      </c>
      <c r="AG32" s="310">
        <f>Plan!AG41</f>
        <v>0</v>
      </c>
      <c r="AH32" s="310">
        <f>Plan!AG42</f>
        <v>0</v>
      </c>
      <c r="AI32" s="310">
        <f>Plan!AG43</f>
        <v>0</v>
      </c>
      <c r="AJ32" s="310">
        <f>Plan!AG44</f>
        <v>0</v>
      </c>
      <c r="AK32" s="310">
        <f>Plan!AG45</f>
        <v>0</v>
      </c>
      <c r="AL32" s="310">
        <f>Plan!AG46</f>
        <v>0</v>
      </c>
      <c r="AM32" s="310">
        <f>Plan!AG47</f>
        <v>0</v>
      </c>
      <c r="AN32" s="310">
        <f>Plan!AG48</f>
        <v>0</v>
      </c>
      <c r="AO32" s="310">
        <f>Plan!AG49</f>
        <v>0</v>
      </c>
      <c r="AP32" s="310">
        <f>Plan!AG50</f>
        <v>0</v>
      </c>
      <c r="AQ32" s="310">
        <f>Plan!AG51</f>
        <v>0</v>
      </c>
      <c r="AR32" s="310">
        <f>Plan!AG52</f>
        <v>0</v>
      </c>
      <c r="AS32" s="310">
        <f>Plan!AG53</f>
        <v>0</v>
      </c>
      <c r="AT32" s="310">
        <f>Plan!AG54</f>
        <v>0</v>
      </c>
      <c r="AU32" s="310">
        <f>Plan!AG55</f>
        <v>0</v>
      </c>
      <c r="AV32" s="310">
        <f>Plan!AG56</f>
        <v>0</v>
      </c>
      <c r="AW32" s="310">
        <f>Plan!AG57</f>
        <v>0</v>
      </c>
      <c r="AX32" s="310">
        <f>Plan!AG58</f>
        <v>0</v>
      </c>
      <c r="AY32" s="310">
        <f>Plan!AG59</f>
        <v>0</v>
      </c>
      <c r="AZ32" s="310">
        <f>Plan!AG60</f>
        <v>0</v>
      </c>
      <c r="BA32" s="310">
        <f>Plan!AG61</f>
        <v>0</v>
      </c>
      <c r="BB32" s="310">
        <f>Plan!AG62</f>
        <v>0</v>
      </c>
      <c r="BC32" s="310">
        <f>Plan!AG63</f>
        <v>0</v>
      </c>
      <c r="BD32" s="310">
        <f>Plan!AG64</f>
        <v>0</v>
      </c>
    </row>
    <row r="33" spans="1:56" ht="6" customHeight="1">
      <c r="A33"/>
      <c r="B33" s="306">
        <f>COUNTIF(Feiertage!$H$3:$H$164,F33)</f>
        <v>0</v>
      </c>
      <c r="C33" s="307">
        <f t="shared" si="0"/>
        <v>5</v>
      </c>
      <c r="D33" s="307">
        <f t="shared" si="1"/>
        <v>1</v>
      </c>
      <c r="E33" s="311"/>
      <c r="F33" s="309">
        <f t="shared" si="2"/>
        <v>42398</v>
      </c>
      <c r="G33" s="310">
        <f>Plan!AH15</f>
        <v>0</v>
      </c>
      <c r="H33" s="310">
        <f>Plan!AH16</f>
        <v>0</v>
      </c>
      <c r="I33" s="310">
        <f>Plan!AH17</f>
        <v>0</v>
      </c>
      <c r="J33" s="310">
        <f>Plan!AH18</f>
        <v>0</v>
      </c>
      <c r="K33" s="310">
        <f>Plan!AH19</f>
        <v>0</v>
      </c>
      <c r="L33" s="310">
        <f>Plan!AH20</f>
        <v>0</v>
      </c>
      <c r="M33" s="310">
        <f>Plan!AH21</f>
        <v>0</v>
      </c>
      <c r="N33" s="310">
        <f>Plan!AH22</f>
        <v>0</v>
      </c>
      <c r="O33" s="310">
        <f>Plan!AH23</f>
        <v>0</v>
      </c>
      <c r="P33" s="310">
        <f>Plan!AH24</f>
        <v>0</v>
      </c>
      <c r="Q33" s="310">
        <f>Plan!AH25</f>
        <v>0</v>
      </c>
      <c r="R33" s="310">
        <f>Plan!AH26</f>
        <v>0</v>
      </c>
      <c r="S33" s="310">
        <f>Plan!AH27</f>
        <v>0</v>
      </c>
      <c r="T33" s="310">
        <f>Plan!AH28</f>
        <v>0</v>
      </c>
      <c r="U33" s="310">
        <f>Plan!AH29</f>
        <v>0</v>
      </c>
      <c r="V33" s="310">
        <f>Plan!AH30</f>
        <v>0</v>
      </c>
      <c r="W33" s="310">
        <f>Plan!AH31</f>
        <v>0</v>
      </c>
      <c r="X33" s="310">
        <f>Plan!AH32</f>
        <v>0</v>
      </c>
      <c r="Y33" s="310">
        <f>Plan!AH33</f>
        <v>0</v>
      </c>
      <c r="Z33" s="310">
        <f>Plan!AH34</f>
        <v>0</v>
      </c>
      <c r="AA33" s="310">
        <f>Plan!AH35</f>
        <v>0</v>
      </c>
      <c r="AB33" s="310">
        <f>Plan!AH36</f>
        <v>0</v>
      </c>
      <c r="AC33" s="310">
        <f>Plan!AH37</f>
        <v>0</v>
      </c>
      <c r="AD33" s="310">
        <f>Plan!AH38</f>
        <v>0</v>
      </c>
      <c r="AE33" s="310">
        <f>Plan!AH39</f>
        <v>0</v>
      </c>
      <c r="AF33" s="310">
        <f>Plan!AH40</f>
        <v>0</v>
      </c>
      <c r="AG33" s="310">
        <f>Plan!AH41</f>
        <v>0</v>
      </c>
      <c r="AH33" s="310">
        <f>Plan!AH42</f>
        <v>0</v>
      </c>
      <c r="AI33" s="310">
        <f>Plan!AH43</f>
        <v>0</v>
      </c>
      <c r="AJ33" s="310">
        <f>Plan!AH44</f>
        <v>0</v>
      </c>
      <c r="AK33" s="310">
        <f>Plan!AH45</f>
        <v>0</v>
      </c>
      <c r="AL33" s="310">
        <f>Plan!AH46</f>
        <v>0</v>
      </c>
      <c r="AM33" s="310">
        <f>Plan!AH47</f>
        <v>0</v>
      </c>
      <c r="AN33" s="310">
        <f>Plan!AH48</f>
        <v>0</v>
      </c>
      <c r="AO33" s="310">
        <f>Plan!AH49</f>
        <v>0</v>
      </c>
      <c r="AP33" s="310">
        <f>Plan!AH50</f>
        <v>0</v>
      </c>
      <c r="AQ33" s="310">
        <f>Plan!AH51</f>
        <v>0</v>
      </c>
      <c r="AR33" s="310">
        <f>Plan!AH52</f>
        <v>0</v>
      </c>
      <c r="AS33" s="310">
        <f>Plan!AH53</f>
        <v>0</v>
      </c>
      <c r="AT33" s="310">
        <f>Plan!AH54</f>
        <v>0</v>
      </c>
      <c r="AU33" s="310">
        <f>Plan!AH55</f>
        <v>0</v>
      </c>
      <c r="AV33" s="310">
        <f>Plan!AH56</f>
        <v>0</v>
      </c>
      <c r="AW33" s="310">
        <f>Plan!AH57</f>
        <v>0</v>
      </c>
      <c r="AX33" s="310">
        <f>Plan!AH58</f>
        <v>0</v>
      </c>
      <c r="AY33" s="310">
        <f>Plan!AH59</f>
        <v>0</v>
      </c>
      <c r="AZ33" s="310">
        <f>Plan!AH60</f>
        <v>0</v>
      </c>
      <c r="BA33" s="310">
        <f>Plan!AH61</f>
        <v>0</v>
      </c>
      <c r="BB33" s="310">
        <f>Plan!AH62</f>
        <v>0</v>
      </c>
      <c r="BC33" s="310">
        <f>Plan!AH63</f>
        <v>0</v>
      </c>
      <c r="BD33" s="310">
        <f>Plan!AH64</f>
        <v>0</v>
      </c>
    </row>
    <row r="34" spans="1:56" ht="6" customHeight="1">
      <c r="A34"/>
      <c r="B34" s="306">
        <f>COUNTIF(Feiertage!$H$3:$H$164,F34)</f>
        <v>0</v>
      </c>
      <c r="C34" s="307">
        <f t="shared" si="0"/>
        <v>6</v>
      </c>
      <c r="D34" s="307">
        <f t="shared" si="1"/>
        <v>1</v>
      </c>
      <c r="E34" s="311"/>
      <c r="F34" s="309">
        <f t="shared" si="2"/>
        <v>42399</v>
      </c>
      <c r="G34" s="310">
        <f>Plan!AI15</f>
        <v>0</v>
      </c>
      <c r="H34" s="310">
        <f>Plan!AI16</f>
        <v>0</v>
      </c>
      <c r="I34" s="310">
        <f>Plan!AI17</f>
        <v>0</v>
      </c>
      <c r="J34" s="310">
        <f>Plan!AI18</f>
        <v>0</v>
      </c>
      <c r="K34" s="310">
        <f>Plan!AI19</f>
        <v>0</v>
      </c>
      <c r="L34" s="310">
        <f>Plan!AI20</f>
        <v>0</v>
      </c>
      <c r="M34" s="310">
        <f>Plan!AI21</f>
        <v>0</v>
      </c>
      <c r="N34" s="310">
        <f>Plan!AI22</f>
        <v>0</v>
      </c>
      <c r="O34" s="310">
        <f>Plan!AI23</f>
        <v>0</v>
      </c>
      <c r="P34" s="310">
        <f>Plan!AI24</f>
        <v>0</v>
      </c>
      <c r="Q34" s="310">
        <f>Plan!AI25</f>
        <v>0</v>
      </c>
      <c r="R34" s="310">
        <f>Plan!AI26</f>
        <v>0</v>
      </c>
      <c r="S34" s="310">
        <f>Plan!AI27</f>
        <v>0</v>
      </c>
      <c r="T34" s="310">
        <f>Plan!AI28</f>
        <v>0</v>
      </c>
      <c r="U34" s="310">
        <f>Plan!AI29</f>
        <v>0</v>
      </c>
      <c r="V34" s="310">
        <f>Plan!AI30</f>
        <v>0</v>
      </c>
      <c r="W34" s="310">
        <f>Plan!AI31</f>
        <v>0</v>
      </c>
      <c r="X34" s="310">
        <f>Plan!AI32</f>
        <v>0</v>
      </c>
      <c r="Y34" s="310">
        <f>Plan!AI33</f>
        <v>0</v>
      </c>
      <c r="Z34" s="310">
        <f>Plan!AI34</f>
        <v>0</v>
      </c>
      <c r="AA34" s="310">
        <f>Plan!AI35</f>
        <v>0</v>
      </c>
      <c r="AB34" s="310">
        <f>Plan!AI36</f>
        <v>0</v>
      </c>
      <c r="AC34" s="310">
        <f>Plan!AI37</f>
        <v>0</v>
      </c>
      <c r="AD34" s="310">
        <f>Plan!AI38</f>
        <v>0</v>
      </c>
      <c r="AE34" s="310">
        <f>Plan!AI39</f>
        <v>0</v>
      </c>
      <c r="AF34" s="310">
        <f>Plan!AI40</f>
        <v>0</v>
      </c>
      <c r="AG34" s="310">
        <f>Plan!AI41</f>
        <v>0</v>
      </c>
      <c r="AH34" s="310">
        <f>Plan!AI42</f>
        <v>0</v>
      </c>
      <c r="AI34" s="310">
        <f>Plan!AI43</f>
        <v>0</v>
      </c>
      <c r="AJ34" s="310">
        <f>Plan!AI44</f>
        <v>0</v>
      </c>
      <c r="AK34" s="310">
        <f>Plan!AI45</f>
        <v>0</v>
      </c>
      <c r="AL34" s="310">
        <f>Plan!AI46</f>
        <v>0</v>
      </c>
      <c r="AM34" s="310">
        <f>Plan!AI47</f>
        <v>0</v>
      </c>
      <c r="AN34" s="310">
        <f>Plan!AI48</f>
        <v>0</v>
      </c>
      <c r="AO34" s="310">
        <f>Plan!AI49</f>
        <v>0</v>
      </c>
      <c r="AP34" s="310">
        <f>Plan!AI50</f>
        <v>0</v>
      </c>
      <c r="AQ34" s="310">
        <f>Plan!AI51</f>
        <v>0</v>
      </c>
      <c r="AR34" s="310">
        <f>Plan!AI52</f>
        <v>0</v>
      </c>
      <c r="AS34" s="310">
        <f>Plan!AI53</f>
        <v>0</v>
      </c>
      <c r="AT34" s="310">
        <f>Plan!AI54</f>
        <v>0</v>
      </c>
      <c r="AU34" s="310">
        <f>Plan!AI55</f>
        <v>0</v>
      </c>
      <c r="AV34" s="310">
        <f>Plan!AI56</f>
        <v>0</v>
      </c>
      <c r="AW34" s="310">
        <f>Plan!AI57</f>
        <v>0</v>
      </c>
      <c r="AX34" s="310">
        <f>Plan!AI58</f>
        <v>0</v>
      </c>
      <c r="AY34" s="310">
        <f>Plan!AI59</f>
        <v>0</v>
      </c>
      <c r="AZ34" s="310">
        <f>Plan!AI60</f>
        <v>0</v>
      </c>
      <c r="BA34" s="310">
        <f>Plan!AI61</f>
        <v>0</v>
      </c>
      <c r="BB34" s="310">
        <f>Plan!AI62</f>
        <v>0</v>
      </c>
      <c r="BC34" s="310">
        <f>Plan!AI63</f>
        <v>0</v>
      </c>
      <c r="BD34" s="310">
        <f>Plan!AI64</f>
        <v>0</v>
      </c>
    </row>
    <row r="35" spans="1:56" ht="6" customHeight="1">
      <c r="A35"/>
      <c r="B35" s="306">
        <f>COUNTIF(Feiertage!$H$3:$H$164,F35)</f>
        <v>0</v>
      </c>
      <c r="C35" s="307">
        <f t="shared" si="0"/>
        <v>7</v>
      </c>
      <c r="D35" s="307">
        <f t="shared" si="1"/>
        <v>1</v>
      </c>
      <c r="E35" s="311"/>
      <c r="F35" s="309">
        <f t="shared" si="2"/>
        <v>42400</v>
      </c>
      <c r="G35" s="310">
        <f>Plan!AJ15</f>
        <v>0</v>
      </c>
      <c r="H35" s="310">
        <f>Plan!AJ16</f>
        <v>0</v>
      </c>
      <c r="I35" s="310">
        <f>Plan!AJ17</f>
        <v>0</v>
      </c>
      <c r="J35" s="310">
        <f>Plan!AJ18</f>
        <v>0</v>
      </c>
      <c r="K35" s="310">
        <f>Plan!AJ19</f>
        <v>0</v>
      </c>
      <c r="L35" s="310">
        <f>Plan!AJ20</f>
        <v>0</v>
      </c>
      <c r="M35" s="310">
        <f>Plan!AJ21</f>
        <v>0</v>
      </c>
      <c r="N35" s="310">
        <f>Plan!AJ22</f>
        <v>0</v>
      </c>
      <c r="O35" s="310">
        <f>Plan!AJ23</f>
        <v>0</v>
      </c>
      <c r="P35" s="310">
        <f>Plan!AJ24</f>
        <v>0</v>
      </c>
      <c r="Q35" s="310">
        <f>Plan!AJ25</f>
        <v>0</v>
      </c>
      <c r="R35" s="310">
        <f>Plan!AJ26</f>
        <v>0</v>
      </c>
      <c r="S35" s="310">
        <f>Plan!AJ27</f>
        <v>0</v>
      </c>
      <c r="T35" s="310">
        <f>Plan!AJ28</f>
        <v>0</v>
      </c>
      <c r="U35" s="310">
        <f>Plan!AJ29</f>
        <v>0</v>
      </c>
      <c r="V35" s="310">
        <f>Plan!AJ30</f>
        <v>0</v>
      </c>
      <c r="W35" s="310">
        <f>Plan!AJ31</f>
        <v>0</v>
      </c>
      <c r="X35" s="310">
        <f>Plan!AJ32</f>
        <v>0</v>
      </c>
      <c r="Y35" s="310">
        <f>Plan!AJ33</f>
        <v>0</v>
      </c>
      <c r="Z35" s="310">
        <f>Plan!AJ34</f>
        <v>0</v>
      </c>
      <c r="AA35" s="310">
        <f>Plan!AJ35</f>
        <v>0</v>
      </c>
      <c r="AB35" s="310">
        <f>Plan!AJ36</f>
        <v>0</v>
      </c>
      <c r="AC35" s="310">
        <f>Plan!AJ37</f>
        <v>0</v>
      </c>
      <c r="AD35" s="310">
        <f>Plan!AJ38</f>
        <v>0</v>
      </c>
      <c r="AE35" s="310">
        <f>Plan!AJ39</f>
        <v>0</v>
      </c>
      <c r="AF35" s="310">
        <f>Plan!AJ40</f>
        <v>0</v>
      </c>
      <c r="AG35" s="310">
        <f>Plan!AJ41</f>
        <v>0</v>
      </c>
      <c r="AH35" s="310">
        <f>Plan!AJ42</f>
        <v>0</v>
      </c>
      <c r="AI35" s="310">
        <f>Plan!AJ43</f>
        <v>0</v>
      </c>
      <c r="AJ35" s="310">
        <f>Plan!AJ44</f>
        <v>0</v>
      </c>
      <c r="AK35" s="310">
        <f>Plan!AJ45</f>
        <v>0</v>
      </c>
      <c r="AL35" s="310">
        <f>Plan!AJ46</f>
        <v>0</v>
      </c>
      <c r="AM35" s="310">
        <f>Plan!AJ47</f>
        <v>0</v>
      </c>
      <c r="AN35" s="310">
        <f>Plan!AJ48</f>
        <v>0</v>
      </c>
      <c r="AO35" s="310">
        <f>Plan!AJ49</f>
        <v>0</v>
      </c>
      <c r="AP35" s="310">
        <f>Plan!AJ50</f>
        <v>0</v>
      </c>
      <c r="AQ35" s="310">
        <f>Plan!AJ51</f>
        <v>0</v>
      </c>
      <c r="AR35" s="310">
        <f>Plan!AJ52</f>
        <v>0</v>
      </c>
      <c r="AS35" s="310">
        <f>Plan!AJ53</f>
        <v>0</v>
      </c>
      <c r="AT35" s="310">
        <f>Plan!AJ54</f>
        <v>0</v>
      </c>
      <c r="AU35" s="310">
        <f>Plan!AJ55</f>
        <v>0</v>
      </c>
      <c r="AV35" s="310">
        <f>Plan!AJ56</f>
        <v>0</v>
      </c>
      <c r="AW35" s="310">
        <f>Plan!AJ57</f>
        <v>0</v>
      </c>
      <c r="AX35" s="310">
        <f>Plan!AJ58</f>
        <v>0</v>
      </c>
      <c r="AY35" s="310">
        <f>Plan!AJ59</f>
        <v>0</v>
      </c>
      <c r="AZ35" s="310">
        <f>Plan!AJ60</f>
        <v>0</v>
      </c>
      <c r="BA35" s="310">
        <f>Plan!AJ61</f>
        <v>0</v>
      </c>
      <c r="BB35" s="310">
        <f>Plan!AJ62</f>
        <v>0</v>
      </c>
      <c r="BC35" s="310">
        <f>Plan!AJ63</f>
        <v>0</v>
      </c>
      <c r="BD35" s="310">
        <f>Plan!AJ64</f>
        <v>0</v>
      </c>
    </row>
    <row r="36" spans="1:56" ht="6" customHeight="1">
      <c r="A36"/>
      <c r="B36" s="306">
        <f>COUNTIF(Feiertage!$H$3:$H$164,F36)</f>
        <v>0</v>
      </c>
      <c r="C36" s="307">
        <f t="shared" si="0"/>
        <v>1</v>
      </c>
      <c r="D36" s="307">
        <f t="shared" si="1"/>
        <v>2</v>
      </c>
      <c r="E36" s="311"/>
      <c r="F36" s="309">
        <f t="shared" si="2"/>
        <v>42401</v>
      </c>
      <c r="G36" s="310">
        <f>Plan!AK15</f>
        <v>0</v>
      </c>
      <c r="H36" s="310">
        <f>Plan!AK16</f>
        <v>0</v>
      </c>
      <c r="I36" s="310">
        <f>Plan!AK17</f>
        <v>0</v>
      </c>
      <c r="J36" s="310">
        <f>Plan!AK18</f>
        <v>0</v>
      </c>
      <c r="K36" s="310">
        <f>Plan!AK19</f>
        <v>0</v>
      </c>
      <c r="L36" s="310">
        <f>Plan!AK20</f>
        <v>0</v>
      </c>
      <c r="M36" s="310">
        <f>Plan!AK21</f>
        <v>0</v>
      </c>
      <c r="N36" s="310">
        <f>Plan!AK22</f>
        <v>0</v>
      </c>
      <c r="O36" s="310">
        <f>Plan!AK23</f>
        <v>0</v>
      </c>
      <c r="P36" s="310">
        <f>Plan!AK24</f>
        <v>0</v>
      </c>
      <c r="Q36" s="310">
        <f>Plan!AK25</f>
        <v>0</v>
      </c>
      <c r="R36" s="310">
        <f>Plan!AK26</f>
        <v>0</v>
      </c>
      <c r="S36" s="310">
        <f>Plan!AK27</f>
        <v>0</v>
      </c>
      <c r="T36" s="310">
        <f>Plan!AK28</f>
        <v>0</v>
      </c>
      <c r="U36" s="310">
        <f>Plan!AK29</f>
        <v>0</v>
      </c>
      <c r="V36" s="310">
        <f>Plan!AK30</f>
        <v>0</v>
      </c>
      <c r="W36" s="310">
        <f>Plan!AK31</f>
        <v>0</v>
      </c>
      <c r="X36" s="310">
        <f>Plan!AK32</f>
        <v>0</v>
      </c>
      <c r="Y36" s="310">
        <f>Plan!AK33</f>
        <v>0</v>
      </c>
      <c r="Z36" s="310">
        <f>Plan!AK34</f>
        <v>0</v>
      </c>
      <c r="AA36" s="310">
        <f>Plan!AK35</f>
        <v>0</v>
      </c>
      <c r="AB36" s="310">
        <f>Plan!AK36</f>
        <v>0</v>
      </c>
      <c r="AC36" s="310">
        <f>Plan!AK37</f>
        <v>0</v>
      </c>
      <c r="AD36" s="310">
        <f>Plan!AK38</f>
        <v>0</v>
      </c>
      <c r="AE36" s="310">
        <f>Plan!AK39</f>
        <v>0</v>
      </c>
      <c r="AF36" s="310">
        <f>Plan!AK40</f>
        <v>0</v>
      </c>
      <c r="AG36" s="310">
        <f>Plan!AK41</f>
        <v>0</v>
      </c>
      <c r="AH36" s="310">
        <f>Plan!AK42</f>
        <v>0</v>
      </c>
      <c r="AI36" s="310">
        <f>Plan!AK43</f>
        <v>0</v>
      </c>
      <c r="AJ36" s="310">
        <f>Plan!AK44</f>
        <v>0</v>
      </c>
      <c r="AK36" s="310">
        <f>Plan!AK45</f>
        <v>0</v>
      </c>
      <c r="AL36" s="310">
        <f>Plan!AK46</f>
        <v>0</v>
      </c>
      <c r="AM36" s="310">
        <f>Plan!AK47</f>
        <v>0</v>
      </c>
      <c r="AN36" s="310">
        <f>Plan!AK48</f>
        <v>0</v>
      </c>
      <c r="AO36" s="310">
        <f>Plan!AK49</f>
        <v>0</v>
      </c>
      <c r="AP36" s="310">
        <f>Plan!AK50</f>
        <v>0</v>
      </c>
      <c r="AQ36" s="310">
        <f>Plan!AK51</f>
        <v>0</v>
      </c>
      <c r="AR36" s="310">
        <f>Plan!AK52</f>
        <v>0</v>
      </c>
      <c r="AS36" s="310">
        <f>Plan!AK53</f>
        <v>0</v>
      </c>
      <c r="AT36" s="310">
        <f>Plan!AK54</f>
        <v>0</v>
      </c>
      <c r="AU36" s="310">
        <f>Plan!AK55</f>
        <v>0</v>
      </c>
      <c r="AV36" s="310">
        <f>Plan!AK56</f>
        <v>0</v>
      </c>
      <c r="AW36" s="310">
        <f>Plan!AK57</f>
        <v>0</v>
      </c>
      <c r="AX36" s="310">
        <f>Plan!AK58</f>
        <v>0</v>
      </c>
      <c r="AY36" s="310">
        <f>Plan!AK59</f>
        <v>0</v>
      </c>
      <c r="AZ36" s="310">
        <f>Plan!AK60</f>
        <v>0</v>
      </c>
      <c r="BA36" s="310">
        <f>Plan!AK61</f>
        <v>0</v>
      </c>
      <c r="BB36" s="310">
        <f>Plan!AK62</f>
        <v>0</v>
      </c>
      <c r="BC36" s="310">
        <f>Plan!AK63</f>
        <v>0</v>
      </c>
      <c r="BD36" s="310">
        <f>Plan!AK64</f>
        <v>0</v>
      </c>
    </row>
    <row r="37" spans="1:56" ht="6" customHeight="1">
      <c r="A37"/>
      <c r="B37" s="306">
        <f>COUNTIF(Feiertage!$H$3:$H$164,F37)</f>
        <v>0</v>
      </c>
      <c r="C37" s="307">
        <f t="shared" si="0"/>
        <v>2</v>
      </c>
      <c r="D37" s="307">
        <f t="shared" si="1"/>
        <v>2</v>
      </c>
      <c r="E37" s="311"/>
      <c r="F37" s="309">
        <f t="shared" si="2"/>
        <v>42402</v>
      </c>
      <c r="G37" s="310">
        <f>Plan!AL15</f>
        <v>0</v>
      </c>
      <c r="H37" s="310">
        <f>Plan!AL16</f>
        <v>0</v>
      </c>
      <c r="I37" s="310">
        <f>Plan!AL17</f>
        <v>0</v>
      </c>
      <c r="J37" s="310">
        <f>Plan!AL18</f>
        <v>0</v>
      </c>
      <c r="K37" s="310">
        <f>Plan!AL19</f>
        <v>0</v>
      </c>
      <c r="L37" s="310">
        <f>Plan!AL20</f>
        <v>0</v>
      </c>
      <c r="M37" s="310">
        <f>Plan!AL21</f>
        <v>0</v>
      </c>
      <c r="N37" s="310">
        <f>Plan!AL22</f>
        <v>0</v>
      </c>
      <c r="O37" s="310">
        <f>Plan!AL23</f>
        <v>0</v>
      </c>
      <c r="P37" s="310">
        <f>Plan!AL24</f>
        <v>0</v>
      </c>
      <c r="Q37" s="310">
        <f>Plan!AL25</f>
        <v>0</v>
      </c>
      <c r="R37" s="310">
        <f>Plan!AL26</f>
        <v>0</v>
      </c>
      <c r="S37" s="310">
        <f>Plan!AL27</f>
        <v>0</v>
      </c>
      <c r="T37" s="310">
        <f>Plan!AL28</f>
        <v>0</v>
      </c>
      <c r="U37" s="310">
        <f>Plan!AL29</f>
        <v>0</v>
      </c>
      <c r="V37" s="310">
        <f>Plan!AL30</f>
        <v>0</v>
      </c>
      <c r="W37" s="310">
        <f>Plan!AL31</f>
        <v>0</v>
      </c>
      <c r="X37" s="310">
        <f>Plan!AL32</f>
        <v>0</v>
      </c>
      <c r="Y37" s="310">
        <f>Plan!AL33</f>
        <v>0</v>
      </c>
      <c r="Z37" s="310">
        <f>Plan!AL34</f>
        <v>0</v>
      </c>
      <c r="AA37" s="310">
        <f>Plan!AL35</f>
        <v>0</v>
      </c>
      <c r="AB37" s="310">
        <f>Plan!AL36</f>
        <v>0</v>
      </c>
      <c r="AC37" s="310">
        <f>Plan!AL37</f>
        <v>0</v>
      </c>
      <c r="AD37" s="310">
        <f>Plan!AL38</f>
        <v>0</v>
      </c>
      <c r="AE37" s="310">
        <f>Plan!AL39</f>
        <v>0</v>
      </c>
      <c r="AF37" s="310">
        <f>Plan!AL40</f>
        <v>0</v>
      </c>
      <c r="AG37" s="310">
        <f>Plan!AL41</f>
        <v>0</v>
      </c>
      <c r="AH37" s="310">
        <f>Plan!AL42</f>
        <v>0</v>
      </c>
      <c r="AI37" s="310">
        <f>Plan!AL43</f>
        <v>0</v>
      </c>
      <c r="AJ37" s="310">
        <f>Plan!AL44</f>
        <v>0</v>
      </c>
      <c r="AK37" s="310">
        <f>Plan!AL45</f>
        <v>0</v>
      </c>
      <c r="AL37" s="310">
        <f>Plan!AL46</f>
        <v>0</v>
      </c>
      <c r="AM37" s="310">
        <f>Plan!AL47</f>
        <v>0</v>
      </c>
      <c r="AN37" s="310">
        <f>Plan!AL48</f>
        <v>0</v>
      </c>
      <c r="AO37" s="310">
        <f>Plan!AL49</f>
        <v>0</v>
      </c>
      <c r="AP37" s="310">
        <f>Plan!AL50</f>
        <v>0</v>
      </c>
      <c r="AQ37" s="310">
        <f>Plan!AL51</f>
        <v>0</v>
      </c>
      <c r="AR37" s="310">
        <f>Plan!AL52</f>
        <v>0</v>
      </c>
      <c r="AS37" s="310">
        <f>Plan!AL53</f>
        <v>0</v>
      </c>
      <c r="AT37" s="310">
        <f>Plan!AL54</f>
        <v>0</v>
      </c>
      <c r="AU37" s="310">
        <f>Plan!AL55</f>
        <v>0</v>
      </c>
      <c r="AV37" s="310">
        <f>Plan!AL56</f>
        <v>0</v>
      </c>
      <c r="AW37" s="310">
        <f>Plan!AL57</f>
        <v>0</v>
      </c>
      <c r="AX37" s="310">
        <f>Plan!AL58</f>
        <v>0</v>
      </c>
      <c r="AY37" s="310">
        <f>Plan!AL59</f>
        <v>0</v>
      </c>
      <c r="AZ37" s="310">
        <f>Plan!AL60</f>
        <v>0</v>
      </c>
      <c r="BA37" s="310">
        <f>Plan!AL61</f>
        <v>0</v>
      </c>
      <c r="BB37" s="310">
        <f>Plan!AL62</f>
        <v>0</v>
      </c>
      <c r="BC37" s="310">
        <f>Plan!AL63</f>
        <v>0</v>
      </c>
      <c r="BD37" s="310">
        <f>Plan!AL64</f>
        <v>0</v>
      </c>
    </row>
    <row r="38" spans="1:56" ht="6" customHeight="1">
      <c r="A38"/>
      <c r="B38" s="306">
        <f>COUNTIF(Feiertage!$H$3:$H$164,F38)</f>
        <v>0</v>
      </c>
      <c r="C38" s="307">
        <f t="shared" si="0"/>
        <v>3</v>
      </c>
      <c r="D38" s="307">
        <f t="shared" si="1"/>
        <v>2</v>
      </c>
      <c r="E38" s="311"/>
      <c r="F38" s="309">
        <f t="shared" si="2"/>
        <v>42403</v>
      </c>
      <c r="G38" s="310">
        <f>Plan!AM15</f>
        <v>0</v>
      </c>
      <c r="H38" s="310">
        <f>Plan!AM16</f>
        <v>0</v>
      </c>
      <c r="I38" s="310">
        <f>Plan!AM17</f>
        <v>0</v>
      </c>
      <c r="J38" s="310">
        <f>Plan!AM18</f>
        <v>0</v>
      </c>
      <c r="K38" s="310">
        <f>Plan!AM19</f>
        <v>0</v>
      </c>
      <c r="L38" s="310">
        <f>Plan!AM20</f>
        <v>0</v>
      </c>
      <c r="M38" s="310">
        <f>Plan!AM21</f>
        <v>0</v>
      </c>
      <c r="N38" s="310">
        <f>Plan!AM22</f>
        <v>0</v>
      </c>
      <c r="O38" s="310">
        <f>Plan!AM23</f>
        <v>0</v>
      </c>
      <c r="P38" s="310">
        <f>Plan!AM24</f>
        <v>0</v>
      </c>
      <c r="Q38" s="310">
        <f>Plan!AM25</f>
        <v>0</v>
      </c>
      <c r="R38" s="310">
        <f>Plan!AM26</f>
        <v>0</v>
      </c>
      <c r="S38" s="310">
        <f>Plan!AM27</f>
        <v>0</v>
      </c>
      <c r="T38" s="310">
        <f>Plan!AM28</f>
        <v>0</v>
      </c>
      <c r="U38" s="310">
        <f>Plan!AM29</f>
        <v>0</v>
      </c>
      <c r="V38" s="310">
        <f>Plan!AM30</f>
        <v>0</v>
      </c>
      <c r="W38" s="310">
        <f>Plan!AM31</f>
        <v>0</v>
      </c>
      <c r="X38" s="310">
        <f>Plan!AM32</f>
        <v>0</v>
      </c>
      <c r="Y38" s="310">
        <f>Plan!AM33</f>
        <v>0</v>
      </c>
      <c r="Z38" s="310">
        <f>Plan!AM34</f>
        <v>0</v>
      </c>
      <c r="AA38" s="310">
        <f>Plan!AM35</f>
        <v>0</v>
      </c>
      <c r="AB38" s="310">
        <f>Plan!AM36</f>
        <v>0</v>
      </c>
      <c r="AC38" s="310">
        <f>Plan!AM37</f>
        <v>0</v>
      </c>
      <c r="AD38" s="310">
        <f>Plan!AM38</f>
        <v>0</v>
      </c>
      <c r="AE38" s="310">
        <f>Plan!AM39</f>
        <v>0</v>
      </c>
      <c r="AF38" s="310">
        <f>Plan!AM40</f>
        <v>0</v>
      </c>
      <c r="AG38" s="310">
        <f>Plan!AM41</f>
        <v>0</v>
      </c>
      <c r="AH38" s="310">
        <f>Plan!AM42</f>
        <v>0</v>
      </c>
      <c r="AI38" s="310">
        <f>Plan!AM43</f>
        <v>0</v>
      </c>
      <c r="AJ38" s="310">
        <f>Plan!AM44</f>
        <v>0</v>
      </c>
      <c r="AK38" s="310">
        <f>Plan!AM45</f>
        <v>0</v>
      </c>
      <c r="AL38" s="310">
        <f>Plan!AM46</f>
        <v>0</v>
      </c>
      <c r="AM38" s="310">
        <f>Plan!AM47</f>
        <v>0</v>
      </c>
      <c r="AN38" s="310">
        <f>Plan!AM48</f>
        <v>0</v>
      </c>
      <c r="AO38" s="310">
        <f>Plan!AM49</f>
        <v>0</v>
      </c>
      <c r="AP38" s="310">
        <f>Plan!AM50</f>
        <v>0</v>
      </c>
      <c r="AQ38" s="310">
        <f>Plan!AM51</f>
        <v>0</v>
      </c>
      <c r="AR38" s="310">
        <f>Plan!AM52</f>
        <v>0</v>
      </c>
      <c r="AS38" s="310">
        <f>Plan!AM53</f>
        <v>0</v>
      </c>
      <c r="AT38" s="310">
        <f>Plan!AM54</f>
        <v>0</v>
      </c>
      <c r="AU38" s="310">
        <f>Plan!AM55</f>
        <v>0</v>
      </c>
      <c r="AV38" s="310">
        <f>Plan!AM56</f>
        <v>0</v>
      </c>
      <c r="AW38" s="310">
        <f>Plan!AM57</f>
        <v>0</v>
      </c>
      <c r="AX38" s="310">
        <f>Plan!AM58</f>
        <v>0</v>
      </c>
      <c r="AY38" s="310">
        <f>Plan!AM59</f>
        <v>0</v>
      </c>
      <c r="AZ38" s="310">
        <f>Plan!AM60</f>
        <v>0</v>
      </c>
      <c r="BA38" s="310">
        <f>Plan!AM61</f>
        <v>0</v>
      </c>
      <c r="BB38" s="310">
        <f>Plan!AM62</f>
        <v>0</v>
      </c>
      <c r="BC38" s="310">
        <f>Plan!AM63</f>
        <v>0</v>
      </c>
      <c r="BD38" s="310">
        <f>Plan!AM64</f>
        <v>0</v>
      </c>
    </row>
    <row r="39" spans="1:56" ht="6" customHeight="1">
      <c r="A39"/>
      <c r="B39" s="306">
        <f>COUNTIF(Feiertage!$H$3:$H$164,F39)</f>
        <v>0</v>
      </c>
      <c r="C39" s="307">
        <f t="shared" si="0"/>
        <v>4</v>
      </c>
      <c r="D39" s="307">
        <f t="shared" si="1"/>
        <v>2</v>
      </c>
      <c r="E39" s="311"/>
      <c r="F39" s="309">
        <f t="shared" si="2"/>
        <v>42404</v>
      </c>
      <c r="G39" s="310">
        <f>Plan!AN15</f>
        <v>0</v>
      </c>
      <c r="H39" s="310">
        <f>Plan!AN16</f>
        <v>0</v>
      </c>
      <c r="I39" s="310">
        <f>Plan!AN17</f>
        <v>0</v>
      </c>
      <c r="J39" s="310">
        <f>Plan!AN18</f>
        <v>0</v>
      </c>
      <c r="K39" s="310">
        <f>Plan!AN19</f>
        <v>0</v>
      </c>
      <c r="L39" s="310">
        <f>Plan!AN20</f>
        <v>0</v>
      </c>
      <c r="M39" s="310">
        <f>Plan!AN21</f>
        <v>0</v>
      </c>
      <c r="N39" s="310">
        <f>Plan!AN22</f>
        <v>0</v>
      </c>
      <c r="O39" s="310">
        <f>Plan!AN23</f>
        <v>0</v>
      </c>
      <c r="P39" s="310">
        <f>Plan!AN24</f>
        <v>0</v>
      </c>
      <c r="Q39" s="310">
        <f>Plan!AN25</f>
        <v>0</v>
      </c>
      <c r="R39" s="310">
        <f>Plan!AN26</f>
        <v>0</v>
      </c>
      <c r="S39" s="310">
        <f>Plan!AN27</f>
        <v>0</v>
      </c>
      <c r="T39" s="310">
        <f>Plan!AN28</f>
        <v>0</v>
      </c>
      <c r="U39" s="310">
        <f>Plan!AN29</f>
        <v>0</v>
      </c>
      <c r="V39" s="310">
        <f>Plan!AN30</f>
        <v>0</v>
      </c>
      <c r="W39" s="310">
        <f>Plan!AN31</f>
        <v>0</v>
      </c>
      <c r="X39" s="310">
        <f>Plan!AN32</f>
        <v>0</v>
      </c>
      <c r="Y39" s="310">
        <f>Plan!AN33</f>
        <v>0</v>
      </c>
      <c r="Z39" s="310">
        <f>Plan!AN34</f>
        <v>0</v>
      </c>
      <c r="AA39" s="310">
        <f>Plan!AN35</f>
        <v>0</v>
      </c>
      <c r="AB39" s="310">
        <f>Plan!AN36</f>
        <v>0</v>
      </c>
      <c r="AC39" s="310">
        <f>Plan!AN37</f>
        <v>0</v>
      </c>
      <c r="AD39" s="310">
        <f>Plan!AN38</f>
        <v>0</v>
      </c>
      <c r="AE39" s="310">
        <f>Plan!AN39</f>
        <v>0</v>
      </c>
      <c r="AF39" s="310">
        <f>Plan!AN40</f>
        <v>0</v>
      </c>
      <c r="AG39" s="310">
        <f>Plan!AN41</f>
        <v>0</v>
      </c>
      <c r="AH39" s="310">
        <f>Plan!AN42</f>
        <v>0</v>
      </c>
      <c r="AI39" s="310">
        <f>Plan!AN43</f>
        <v>0</v>
      </c>
      <c r="AJ39" s="310">
        <f>Plan!AN44</f>
        <v>0</v>
      </c>
      <c r="AK39" s="310">
        <f>Plan!AN45</f>
        <v>0</v>
      </c>
      <c r="AL39" s="310">
        <f>Plan!AN46</f>
        <v>0</v>
      </c>
      <c r="AM39" s="310">
        <f>Plan!AN47</f>
        <v>0</v>
      </c>
      <c r="AN39" s="310">
        <f>Plan!AN48</f>
        <v>0</v>
      </c>
      <c r="AO39" s="310">
        <f>Plan!AN49</f>
        <v>0</v>
      </c>
      <c r="AP39" s="310">
        <f>Plan!AN50</f>
        <v>0</v>
      </c>
      <c r="AQ39" s="310">
        <f>Plan!AN51</f>
        <v>0</v>
      </c>
      <c r="AR39" s="310">
        <f>Plan!AN52</f>
        <v>0</v>
      </c>
      <c r="AS39" s="310">
        <f>Plan!AN53</f>
        <v>0</v>
      </c>
      <c r="AT39" s="310">
        <f>Plan!AN54</f>
        <v>0</v>
      </c>
      <c r="AU39" s="310">
        <f>Plan!AN55</f>
        <v>0</v>
      </c>
      <c r="AV39" s="310">
        <f>Plan!AN56</f>
        <v>0</v>
      </c>
      <c r="AW39" s="310">
        <f>Plan!AN57</f>
        <v>0</v>
      </c>
      <c r="AX39" s="310">
        <f>Plan!AN58</f>
        <v>0</v>
      </c>
      <c r="AY39" s="310">
        <f>Plan!AN59</f>
        <v>0</v>
      </c>
      <c r="AZ39" s="310">
        <f>Plan!AN60</f>
        <v>0</v>
      </c>
      <c r="BA39" s="310">
        <f>Plan!AN61</f>
        <v>0</v>
      </c>
      <c r="BB39" s="310">
        <f>Plan!AN62</f>
        <v>0</v>
      </c>
      <c r="BC39" s="310">
        <f>Plan!AN63</f>
        <v>0</v>
      </c>
      <c r="BD39" s="310">
        <f>Plan!AN64</f>
        <v>0</v>
      </c>
    </row>
    <row r="40" spans="1:56" ht="6" customHeight="1">
      <c r="A40"/>
      <c r="B40" s="306">
        <f>COUNTIF(Feiertage!$H$3:$H$164,F40)</f>
        <v>0</v>
      </c>
      <c r="C40" s="307">
        <f t="shared" si="0"/>
        <v>5</v>
      </c>
      <c r="D40" s="307">
        <f t="shared" si="1"/>
        <v>2</v>
      </c>
      <c r="E40" s="311"/>
      <c r="F40" s="309">
        <f t="shared" si="2"/>
        <v>42405</v>
      </c>
      <c r="G40" s="310">
        <f>Plan!AO15</f>
        <v>0</v>
      </c>
      <c r="H40" s="310">
        <f>Plan!AO16</f>
        <v>0</v>
      </c>
      <c r="I40" s="310">
        <f>Plan!AO17</f>
        <v>0</v>
      </c>
      <c r="J40" s="310">
        <f>Plan!AO18</f>
        <v>0</v>
      </c>
      <c r="K40" s="310">
        <f>Plan!AO19</f>
        <v>0</v>
      </c>
      <c r="L40" s="310">
        <f>Plan!AO20</f>
        <v>0</v>
      </c>
      <c r="M40" s="310">
        <f>Plan!AO21</f>
        <v>0</v>
      </c>
      <c r="N40" s="310">
        <f>Plan!AO22</f>
        <v>0</v>
      </c>
      <c r="O40" s="310">
        <f>Plan!AO23</f>
        <v>0</v>
      </c>
      <c r="P40" s="310">
        <f>Plan!AO24</f>
        <v>0</v>
      </c>
      <c r="Q40" s="310">
        <f>Plan!AO25</f>
        <v>0</v>
      </c>
      <c r="R40" s="310">
        <f>Plan!AO26</f>
        <v>0</v>
      </c>
      <c r="S40" s="310">
        <f>Plan!AO27</f>
        <v>0</v>
      </c>
      <c r="T40" s="310">
        <f>Plan!AO28</f>
        <v>0</v>
      </c>
      <c r="U40" s="310">
        <f>Plan!AO29</f>
        <v>0</v>
      </c>
      <c r="V40" s="310">
        <f>Plan!AO30</f>
        <v>0</v>
      </c>
      <c r="W40" s="310">
        <f>Plan!AO31</f>
        <v>0</v>
      </c>
      <c r="X40" s="310">
        <f>Plan!AO32</f>
        <v>0</v>
      </c>
      <c r="Y40" s="310">
        <f>Plan!AO33</f>
        <v>0</v>
      </c>
      <c r="Z40" s="310">
        <f>Plan!AO34</f>
        <v>0</v>
      </c>
      <c r="AA40" s="310">
        <f>Plan!AO35</f>
        <v>0</v>
      </c>
      <c r="AB40" s="310">
        <f>Plan!AO36</f>
        <v>0</v>
      </c>
      <c r="AC40" s="310">
        <f>Plan!AO37</f>
        <v>0</v>
      </c>
      <c r="AD40" s="310">
        <f>Plan!AO38</f>
        <v>0</v>
      </c>
      <c r="AE40" s="310">
        <f>Plan!AO39</f>
        <v>0</v>
      </c>
      <c r="AF40" s="310">
        <f>Plan!AO40</f>
        <v>0</v>
      </c>
      <c r="AG40" s="310">
        <f>Plan!AO41</f>
        <v>0</v>
      </c>
      <c r="AH40" s="310">
        <f>Plan!AO42</f>
        <v>0</v>
      </c>
      <c r="AI40" s="310">
        <f>Plan!AO43</f>
        <v>0</v>
      </c>
      <c r="AJ40" s="310">
        <f>Plan!AO44</f>
        <v>0</v>
      </c>
      <c r="AK40" s="310">
        <f>Plan!AO45</f>
        <v>0</v>
      </c>
      <c r="AL40" s="310">
        <f>Plan!AO46</f>
        <v>0</v>
      </c>
      <c r="AM40" s="310">
        <f>Plan!AO47</f>
        <v>0</v>
      </c>
      <c r="AN40" s="310">
        <f>Plan!AO48</f>
        <v>0</v>
      </c>
      <c r="AO40" s="310">
        <f>Plan!AO49</f>
        <v>0</v>
      </c>
      <c r="AP40" s="310">
        <f>Plan!AO50</f>
        <v>0</v>
      </c>
      <c r="AQ40" s="310">
        <f>Plan!AO51</f>
        <v>0</v>
      </c>
      <c r="AR40" s="310">
        <f>Plan!AO52</f>
        <v>0</v>
      </c>
      <c r="AS40" s="310">
        <f>Plan!AO53</f>
        <v>0</v>
      </c>
      <c r="AT40" s="310">
        <f>Plan!AO54</f>
        <v>0</v>
      </c>
      <c r="AU40" s="310">
        <f>Plan!AO55</f>
        <v>0</v>
      </c>
      <c r="AV40" s="310">
        <f>Plan!AO56</f>
        <v>0</v>
      </c>
      <c r="AW40" s="310">
        <f>Plan!AO57</f>
        <v>0</v>
      </c>
      <c r="AX40" s="310">
        <f>Plan!AO58</f>
        <v>0</v>
      </c>
      <c r="AY40" s="310">
        <f>Plan!AO59</f>
        <v>0</v>
      </c>
      <c r="AZ40" s="310">
        <f>Plan!AO60</f>
        <v>0</v>
      </c>
      <c r="BA40" s="310">
        <f>Plan!AO61</f>
        <v>0</v>
      </c>
      <c r="BB40" s="310">
        <f>Plan!AO62</f>
        <v>0</v>
      </c>
      <c r="BC40" s="310">
        <f>Plan!AO63</f>
        <v>0</v>
      </c>
      <c r="BD40" s="310">
        <f>Plan!AO64</f>
        <v>0</v>
      </c>
    </row>
    <row r="41" spans="1:56" ht="6" customHeight="1">
      <c r="A41"/>
      <c r="B41" s="306">
        <f>COUNTIF(Feiertage!$H$3:$H$164,F41)</f>
        <v>0</v>
      </c>
      <c r="C41" s="307">
        <f t="shared" si="0"/>
        <v>6</v>
      </c>
      <c r="D41" s="307">
        <f t="shared" si="1"/>
        <v>2</v>
      </c>
      <c r="E41" s="311"/>
      <c r="F41" s="309">
        <f t="shared" si="2"/>
        <v>42406</v>
      </c>
      <c r="G41" s="310">
        <f>Plan!AP15</f>
        <v>0</v>
      </c>
      <c r="H41" s="310">
        <f>Plan!AP16</f>
        <v>0</v>
      </c>
      <c r="I41" s="310">
        <f>Plan!AP17</f>
        <v>0</v>
      </c>
      <c r="J41" s="310">
        <f>Plan!AP18</f>
        <v>0</v>
      </c>
      <c r="K41" s="310">
        <f>Plan!AP19</f>
        <v>0</v>
      </c>
      <c r="L41" s="310">
        <f>Plan!AP20</f>
        <v>0</v>
      </c>
      <c r="M41" s="310">
        <f>Plan!AP21</f>
        <v>0</v>
      </c>
      <c r="N41" s="310">
        <f>Plan!AP22</f>
        <v>0</v>
      </c>
      <c r="O41" s="310">
        <f>Plan!AP23</f>
        <v>0</v>
      </c>
      <c r="P41" s="310">
        <f>Plan!AP24</f>
        <v>0</v>
      </c>
      <c r="Q41" s="310">
        <f>Plan!AP25</f>
        <v>0</v>
      </c>
      <c r="R41" s="310">
        <f>Plan!AP26</f>
        <v>0</v>
      </c>
      <c r="S41" s="310">
        <f>Plan!AP27</f>
        <v>0</v>
      </c>
      <c r="T41" s="310">
        <f>Plan!AP28</f>
        <v>0</v>
      </c>
      <c r="U41" s="310">
        <f>Plan!AP29</f>
        <v>0</v>
      </c>
      <c r="V41" s="310">
        <f>Plan!AP30</f>
        <v>0</v>
      </c>
      <c r="W41" s="310">
        <f>Plan!AP31</f>
        <v>0</v>
      </c>
      <c r="X41" s="310">
        <f>Plan!AP32</f>
        <v>0</v>
      </c>
      <c r="Y41" s="310">
        <f>Plan!AP33</f>
        <v>0</v>
      </c>
      <c r="Z41" s="310">
        <f>Plan!AP34</f>
        <v>0</v>
      </c>
      <c r="AA41" s="310">
        <f>Plan!AP35</f>
        <v>0</v>
      </c>
      <c r="AB41" s="310">
        <f>Plan!AP36</f>
        <v>0</v>
      </c>
      <c r="AC41" s="310">
        <f>Plan!AP37</f>
        <v>0</v>
      </c>
      <c r="AD41" s="310">
        <f>Plan!AP38</f>
        <v>0</v>
      </c>
      <c r="AE41" s="310">
        <f>Plan!AP39</f>
        <v>0</v>
      </c>
      <c r="AF41" s="310">
        <f>Plan!AP40</f>
        <v>0</v>
      </c>
      <c r="AG41" s="310">
        <f>Plan!AP41</f>
        <v>0</v>
      </c>
      <c r="AH41" s="310">
        <f>Plan!AP42</f>
        <v>0</v>
      </c>
      <c r="AI41" s="310">
        <f>Plan!AP43</f>
        <v>0</v>
      </c>
      <c r="AJ41" s="310">
        <f>Plan!AP44</f>
        <v>0</v>
      </c>
      <c r="AK41" s="310">
        <f>Plan!AP45</f>
        <v>0</v>
      </c>
      <c r="AL41" s="310">
        <f>Plan!AP46</f>
        <v>0</v>
      </c>
      <c r="AM41" s="310">
        <f>Plan!AP47</f>
        <v>0</v>
      </c>
      <c r="AN41" s="310">
        <f>Plan!AP48</f>
        <v>0</v>
      </c>
      <c r="AO41" s="310">
        <f>Plan!AP49</f>
        <v>0</v>
      </c>
      <c r="AP41" s="310">
        <f>Plan!AP50</f>
        <v>0</v>
      </c>
      <c r="AQ41" s="310">
        <f>Plan!AP51</f>
        <v>0</v>
      </c>
      <c r="AR41" s="310">
        <f>Plan!AP52</f>
        <v>0</v>
      </c>
      <c r="AS41" s="310">
        <f>Plan!AP53</f>
        <v>0</v>
      </c>
      <c r="AT41" s="310">
        <f>Plan!AP54</f>
        <v>0</v>
      </c>
      <c r="AU41" s="310">
        <f>Plan!AP55</f>
        <v>0</v>
      </c>
      <c r="AV41" s="310">
        <f>Plan!AP56</f>
        <v>0</v>
      </c>
      <c r="AW41" s="310">
        <f>Plan!AP57</f>
        <v>0</v>
      </c>
      <c r="AX41" s="310">
        <f>Plan!AP58</f>
        <v>0</v>
      </c>
      <c r="AY41" s="310">
        <f>Plan!AP59</f>
        <v>0</v>
      </c>
      <c r="AZ41" s="310">
        <f>Plan!AP60</f>
        <v>0</v>
      </c>
      <c r="BA41" s="310">
        <f>Plan!AP61</f>
        <v>0</v>
      </c>
      <c r="BB41" s="310">
        <f>Plan!AP62</f>
        <v>0</v>
      </c>
      <c r="BC41" s="310">
        <f>Plan!AP63</f>
        <v>0</v>
      </c>
      <c r="BD41" s="310">
        <f>Plan!AP64</f>
        <v>0</v>
      </c>
    </row>
    <row r="42" spans="1:56" ht="6" customHeight="1">
      <c r="A42"/>
      <c r="B42" s="306">
        <f>COUNTIF(Feiertage!$H$3:$H$164,F42)</f>
        <v>0</v>
      </c>
      <c r="C42" s="307">
        <f t="shared" si="0"/>
        <v>7</v>
      </c>
      <c r="D42" s="307">
        <f t="shared" si="1"/>
        <v>2</v>
      </c>
      <c r="E42" s="311"/>
      <c r="F42" s="309">
        <f t="shared" si="2"/>
        <v>42407</v>
      </c>
      <c r="G42" s="310">
        <f>Plan!AQ15</f>
        <v>0</v>
      </c>
      <c r="H42" s="310">
        <f>Plan!AQ16</f>
        <v>0</v>
      </c>
      <c r="I42" s="310">
        <f>Plan!AQ17</f>
        <v>0</v>
      </c>
      <c r="J42" s="310">
        <f>Plan!AQ18</f>
        <v>0</v>
      </c>
      <c r="K42" s="310">
        <f>Plan!AQ19</f>
        <v>0</v>
      </c>
      <c r="L42" s="310">
        <f>Plan!AQ20</f>
        <v>0</v>
      </c>
      <c r="M42" s="310">
        <f>Plan!AQ21</f>
        <v>0</v>
      </c>
      <c r="N42" s="310">
        <f>Plan!AQ22</f>
        <v>0</v>
      </c>
      <c r="O42" s="310">
        <f>Plan!AQ23</f>
        <v>0</v>
      </c>
      <c r="P42" s="310">
        <f>Plan!AQ24</f>
        <v>0</v>
      </c>
      <c r="Q42" s="310">
        <f>Plan!AQ25</f>
        <v>0</v>
      </c>
      <c r="R42" s="310">
        <f>Plan!AQ26</f>
        <v>0</v>
      </c>
      <c r="S42" s="310">
        <f>Plan!AQ27</f>
        <v>0</v>
      </c>
      <c r="T42" s="310">
        <f>Plan!AQ28</f>
        <v>0</v>
      </c>
      <c r="U42" s="310">
        <f>Plan!AQ29</f>
        <v>0</v>
      </c>
      <c r="V42" s="310">
        <f>Plan!AQ30</f>
        <v>0</v>
      </c>
      <c r="W42" s="310">
        <f>Plan!AQ31</f>
        <v>0</v>
      </c>
      <c r="X42" s="310">
        <f>Plan!AQ32</f>
        <v>0</v>
      </c>
      <c r="Y42" s="310">
        <f>Plan!AQ33</f>
        <v>0</v>
      </c>
      <c r="Z42" s="310">
        <f>Plan!AQ34</f>
        <v>0</v>
      </c>
      <c r="AA42" s="310">
        <f>Plan!AQ35</f>
        <v>0</v>
      </c>
      <c r="AB42" s="310">
        <f>Plan!AQ36</f>
        <v>0</v>
      </c>
      <c r="AC42" s="310">
        <f>Plan!AQ37</f>
        <v>0</v>
      </c>
      <c r="AD42" s="310">
        <f>Plan!AQ38</f>
        <v>0</v>
      </c>
      <c r="AE42" s="310">
        <f>Plan!AQ39</f>
        <v>0</v>
      </c>
      <c r="AF42" s="310">
        <f>Plan!AQ40</f>
        <v>0</v>
      </c>
      <c r="AG42" s="310">
        <f>Plan!AQ41</f>
        <v>0</v>
      </c>
      <c r="AH42" s="310">
        <f>Plan!AQ42</f>
        <v>0</v>
      </c>
      <c r="AI42" s="310">
        <f>Plan!AQ43</f>
        <v>0</v>
      </c>
      <c r="AJ42" s="310">
        <f>Plan!AQ44</f>
        <v>0</v>
      </c>
      <c r="AK42" s="310">
        <f>Plan!AQ45</f>
        <v>0</v>
      </c>
      <c r="AL42" s="310">
        <f>Plan!AQ46</f>
        <v>0</v>
      </c>
      <c r="AM42" s="310">
        <f>Plan!AQ47</f>
        <v>0</v>
      </c>
      <c r="AN42" s="310">
        <f>Plan!AQ48</f>
        <v>0</v>
      </c>
      <c r="AO42" s="310">
        <f>Plan!AQ49</f>
        <v>0</v>
      </c>
      <c r="AP42" s="310">
        <f>Plan!AQ50</f>
        <v>0</v>
      </c>
      <c r="AQ42" s="310">
        <f>Plan!AQ51</f>
        <v>0</v>
      </c>
      <c r="AR42" s="310">
        <f>Plan!AQ52</f>
        <v>0</v>
      </c>
      <c r="AS42" s="310">
        <f>Plan!AQ53</f>
        <v>0</v>
      </c>
      <c r="AT42" s="310">
        <f>Plan!AQ54</f>
        <v>0</v>
      </c>
      <c r="AU42" s="310">
        <f>Plan!AQ55</f>
        <v>0</v>
      </c>
      <c r="AV42" s="310">
        <f>Plan!AQ56</f>
        <v>0</v>
      </c>
      <c r="AW42" s="310">
        <f>Plan!AQ57</f>
        <v>0</v>
      </c>
      <c r="AX42" s="310">
        <f>Plan!AQ58</f>
        <v>0</v>
      </c>
      <c r="AY42" s="310">
        <f>Plan!AQ59</f>
        <v>0</v>
      </c>
      <c r="AZ42" s="310">
        <f>Plan!AQ60</f>
        <v>0</v>
      </c>
      <c r="BA42" s="310">
        <f>Plan!AQ61</f>
        <v>0</v>
      </c>
      <c r="BB42" s="310">
        <f>Plan!AQ62</f>
        <v>0</v>
      </c>
      <c r="BC42" s="310">
        <f>Plan!AQ63</f>
        <v>0</v>
      </c>
      <c r="BD42" s="310">
        <f>Plan!AQ64</f>
        <v>0</v>
      </c>
    </row>
    <row r="43" spans="1:56" ht="6" customHeight="1">
      <c r="A43"/>
      <c r="B43" s="306">
        <f>COUNTIF(Feiertage!$H$3:$H$164,F43)</f>
        <v>0</v>
      </c>
      <c r="C43" s="307">
        <f t="shared" si="0"/>
        <v>1</v>
      </c>
      <c r="D43" s="307">
        <f t="shared" si="1"/>
        <v>2</v>
      </c>
      <c r="E43" s="311"/>
      <c r="F43" s="309">
        <f t="shared" si="2"/>
        <v>42408</v>
      </c>
      <c r="G43" s="310">
        <f>Plan!AR15</f>
        <v>0</v>
      </c>
      <c r="H43" s="310">
        <f>Plan!AR16</f>
        <v>0</v>
      </c>
      <c r="I43" s="310">
        <f>Plan!AR17</f>
        <v>0</v>
      </c>
      <c r="J43" s="310">
        <f>Plan!AR18</f>
        <v>0</v>
      </c>
      <c r="K43" s="310">
        <f>Plan!AR19</f>
        <v>0</v>
      </c>
      <c r="L43" s="310">
        <f>Plan!AR20</f>
        <v>0</v>
      </c>
      <c r="M43" s="310">
        <f>Plan!AR21</f>
        <v>0</v>
      </c>
      <c r="N43" s="310">
        <f>Plan!AR22</f>
        <v>0</v>
      </c>
      <c r="O43" s="310">
        <f>Plan!AR23</f>
        <v>0</v>
      </c>
      <c r="P43" s="310">
        <f>Plan!AR24</f>
        <v>0</v>
      </c>
      <c r="Q43" s="310">
        <f>Plan!AR25</f>
        <v>0</v>
      </c>
      <c r="R43" s="310">
        <f>Plan!AR26</f>
        <v>0</v>
      </c>
      <c r="S43" s="310">
        <f>Plan!AR27</f>
        <v>0</v>
      </c>
      <c r="T43" s="310">
        <f>Plan!AR28</f>
        <v>0</v>
      </c>
      <c r="U43" s="310">
        <f>Plan!AR29</f>
        <v>0</v>
      </c>
      <c r="V43" s="310">
        <f>Plan!AR30</f>
        <v>0</v>
      </c>
      <c r="W43" s="310">
        <f>Plan!AR31</f>
        <v>0</v>
      </c>
      <c r="X43" s="310">
        <f>Plan!AR32</f>
        <v>0</v>
      </c>
      <c r="Y43" s="310">
        <f>Plan!AR33</f>
        <v>0</v>
      </c>
      <c r="Z43" s="310">
        <f>Plan!AR34</f>
        <v>0</v>
      </c>
      <c r="AA43" s="310">
        <f>Plan!AR35</f>
        <v>0</v>
      </c>
      <c r="AB43" s="310">
        <f>Plan!AR36</f>
        <v>0</v>
      </c>
      <c r="AC43" s="310">
        <f>Plan!AR37</f>
        <v>0</v>
      </c>
      <c r="AD43" s="310">
        <f>Plan!AR38</f>
        <v>0</v>
      </c>
      <c r="AE43" s="310">
        <f>Plan!AR39</f>
        <v>0</v>
      </c>
      <c r="AF43" s="310">
        <f>Plan!AR40</f>
        <v>0</v>
      </c>
      <c r="AG43" s="310">
        <f>Plan!AR41</f>
        <v>0</v>
      </c>
      <c r="AH43" s="310">
        <f>Plan!AR42</f>
        <v>0</v>
      </c>
      <c r="AI43" s="310">
        <f>Plan!AR43</f>
        <v>0</v>
      </c>
      <c r="AJ43" s="310">
        <f>Plan!AR44</f>
        <v>0</v>
      </c>
      <c r="AK43" s="310">
        <f>Plan!AR45</f>
        <v>0</v>
      </c>
      <c r="AL43" s="310">
        <f>Plan!AR46</f>
        <v>0</v>
      </c>
      <c r="AM43" s="310">
        <f>Plan!AR47</f>
        <v>0</v>
      </c>
      <c r="AN43" s="310">
        <f>Plan!AR48</f>
        <v>0</v>
      </c>
      <c r="AO43" s="310">
        <f>Plan!AR49</f>
        <v>0</v>
      </c>
      <c r="AP43" s="310">
        <f>Plan!AR50</f>
        <v>0</v>
      </c>
      <c r="AQ43" s="310">
        <f>Plan!AR51</f>
        <v>0</v>
      </c>
      <c r="AR43" s="310">
        <f>Plan!AR52</f>
        <v>0</v>
      </c>
      <c r="AS43" s="310">
        <f>Plan!AR53</f>
        <v>0</v>
      </c>
      <c r="AT43" s="310">
        <f>Plan!AR54</f>
        <v>0</v>
      </c>
      <c r="AU43" s="310">
        <f>Plan!AR55</f>
        <v>0</v>
      </c>
      <c r="AV43" s="310">
        <f>Plan!AR56</f>
        <v>0</v>
      </c>
      <c r="AW43" s="310">
        <f>Plan!AR57</f>
        <v>0</v>
      </c>
      <c r="AX43" s="310">
        <f>Plan!AR58</f>
        <v>0</v>
      </c>
      <c r="AY43" s="310">
        <f>Plan!AR59</f>
        <v>0</v>
      </c>
      <c r="AZ43" s="310">
        <f>Plan!AR60</f>
        <v>0</v>
      </c>
      <c r="BA43" s="310">
        <f>Plan!AR61</f>
        <v>0</v>
      </c>
      <c r="BB43" s="310">
        <f>Plan!AR62</f>
        <v>0</v>
      </c>
      <c r="BC43" s="310">
        <f>Plan!AR63</f>
        <v>0</v>
      </c>
      <c r="BD43" s="310">
        <f>Plan!AR64</f>
        <v>0</v>
      </c>
    </row>
    <row r="44" spans="1:56" ht="6" customHeight="1">
      <c r="A44"/>
      <c r="B44" s="306">
        <f>COUNTIF(Feiertage!$H$3:$H$164,F44)</f>
        <v>0</v>
      </c>
      <c r="C44" s="307">
        <f t="shared" si="0"/>
        <v>2</v>
      </c>
      <c r="D44" s="307">
        <f t="shared" si="1"/>
        <v>2</v>
      </c>
      <c r="E44" s="311"/>
      <c r="F44" s="309">
        <f t="shared" si="2"/>
        <v>42409</v>
      </c>
      <c r="G44" s="310">
        <f>Plan!AS15</f>
        <v>0</v>
      </c>
      <c r="H44" s="310">
        <f>Plan!AS16</f>
        <v>0</v>
      </c>
      <c r="I44" s="310">
        <f>Plan!AS17</f>
        <v>0</v>
      </c>
      <c r="J44" s="310">
        <f>Plan!AS18</f>
        <v>0</v>
      </c>
      <c r="K44" s="310">
        <f>Plan!AS19</f>
        <v>0</v>
      </c>
      <c r="L44" s="310">
        <f>Plan!AS20</f>
        <v>0</v>
      </c>
      <c r="M44" s="310">
        <f>Plan!AS21</f>
        <v>0</v>
      </c>
      <c r="N44" s="310">
        <f>Plan!AS22</f>
        <v>0</v>
      </c>
      <c r="O44" s="310">
        <f>Plan!AS23</f>
        <v>0</v>
      </c>
      <c r="P44" s="310">
        <f>Plan!AS24</f>
        <v>0</v>
      </c>
      <c r="Q44" s="310">
        <f>Plan!AS25</f>
        <v>0</v>
      </c>
      <c r="R44" s="310">
        <f>Plan!AS26</f>
        <v>0</v>
      </c>
      <c r="S44" s="310">
        <f>Plan!AS27</f>
        <v>0</v>
      </c>
      <c r="T44" s="310">
        <f>Plan!AS28</f>
        <v>0</v>
      </c>
      <c r="U44" s="310">
        <f>Plan!AS29</f>
        <v>0</v>
      </c>
      <c r="V44" s="310">
        <f>Plan!AS30</f>
        <v>0</v>
      </c>
      <c r="W44" s="310">
        <f>Plan!AS31</f>
        <v>0</v>
      </c>
      <c r="X44" s="310">
        <f>Plan!AS32</f>
        <v>0</v>
      </c>
      <c r="Y44" s="310">
        <f>Plan!AS33</f>
        <v>0</v>
      </c>
      <c r="Z44" s="310">
        <f>Plan!AS34</f>
        <v>0</v>
      </c>
      <c r="AA44" s="310">
        <f>Plan!AS35</f>
        <v>0</v>
      </c>
      <c r="AB44" s="310">
        <f>Plan!AS36</f>
        <v>0</v>
      </c>
      <c r="AC44" s="310">
        <f>Plan!AS37</f>
        <v>0</v>
      </c>
      <c r="AD44" s="310">
        <f>Plan!AS38</f>
        <v>0</v>
      </c>
      <c r="AE44" s="310">
        <f>Plan!AS39</f>
        <v>0</v>
      </c>
      <c r="AF44" s="310">
        <f>Plan!AS40</f>
        <v>0</v>
      </c>
      <c r="AG44" s="310">
        <f>Plan!AS41</f>
        <v>0</v>
      </c>
      <c r="AH44" s="310">
        <f>Plan!AS42</f>
        <v>0</v>
      </c>
      <c r="AI44" s="310">
        <f>Plan!AS43</f>
        <v>0</v>
      </c>
      <c r="AJ44" s="310">
        <f>Plan!AS44</f>
        <v>0</v>
      </c>
      <c r="AK44" s="310">
        <f>Plan!AS45</f>
        <v>0</v>
      </c>
      <c r="AL44" s="310">
        <f>Plan!AS46</f>
        <v>0</v>
      </c>
      <c r="AM44" s="310">
        <f>Plan!AS47</f>
        <v>0</v>
      </c>
      <c r="AN44" s="310">
        <f>Plan!AS48</f>
        <v>0</v>
      </c>
      <c r="AO44" s="310">
        <f>Plan!AS49</f>
        <v>0</v>
      </c>
      <c r="AP44" s="310">
        <f>Plan!AS50</f>
        <v>0</v>
      </c>
      <c r="AQ44" s="310">
        <f>Plan!AS51</f>
        <v>0</v>
      </c>
      <c r="AR44" s="310">
        <f>Plan!AS52</f>
        <v>0</v>
      </c>
      <c r="AS44" s="310">
        <f>Plan!AS53</f>
        <v>0</v>
      </c>
      <c r="AT44" s="310">
        <f>Plan!AS54</f>
        <v>0</v>
      </c>
      <c r="AU44" s="310">
        <f>Plan!AS55</f>
        <v>0</v>
      </c>
      <c r="AV44" s="310">
        <f>Plan!AS56</f>
        <v>0</v>
      </c>
      <c r="AW44" s="310">
        <f>Plan!AS57</f>
        <v>0</v>
      </c>
      <c r="AX44" s="310">
        <f>Plan!AS58</f>
        <v>0</v>
      </c>
      <c r="AY44" s="310">
        <f>Plan!AS59</f>
        <v>0</v>
      </c>
      <c r="AZ44" s="310">
        <f>Plan!AS60</f>
        <v>0</v>
      </c>
      <c r="BA44" s="310">
        <f>Plan!AS61</f>
        <v>0</v>
      </c>
      <c r="BB44" s="310">
        <f>Plan!AS62</f>
        <v>0</v>
      </c>
      <c r="BC44" s="310">
        <f>Plan!AS63</f>
        <v>0</v>
      </c>
      <c r="BD44" s="310">
        <f>Plan!AS64</f>
        <v>0</v>
      </c>
    </row>
    <row r="45" spans="1:56" ht="6" customHeight="1">
      <c r="A45"/>
      <c r="B45" s="306">
        <f>COUNTIF(Feiertage!$H$3:$H$164,F45)</f>
        <v>0</v>
      </c>
      <c r="C45" s="307">
        <f t="shared" si="0"/>
        <v>3</v>
      </c>
      <c r="D45" s="307">
        <f t="shared" si="1"/>
        <v>2</v>
      </c>
      <c r="E45" s="311"/>
      <c r="F45" s="309">
        <f t="shared" si="2"/>
        <v>42410</v>
      </c>
      <c r="G45" s="310">
        <f>Plan!AT15</f>
        <v>0</v>
      </c>
      <c r="H45" s="310">
        <f>Plan!AT16</f>
        <v>0</v>
      </c>
      <c r="I45" s="310">
        <f>Plan!AT17</f>
        <v>0</v>
      </c>
      <c r="J45" s="310">
        <f>Plan!AT18</f>
        <v>0</v>
      </c>
      <c r="K45" s="310">
        <f>Plan!AT19</f>
        <v>0</v>
      </c>
      <c r="L45" s="310">
        <f>Plan!AT20</f>
        <v>0</v>
      </c>
      <c r="M45" s="310">
        <f>Plan!AT21</f>
        <v>0</v>
      </c>
      <c r="N45" s="310">
        <f>Plan!AT22</f>
        <v>0</v>
      </c>
      <c r="O45" s="310">
        <f>Plan!AT23</f>
        <v>0</v>
      </c>
      <c r="P45" s="310">
        <f>Plan!AT24</f>
        <v>0</v>
      </c>
      <c r="Q45" s="310">
        <f>Plan!AT25</f>
        <v>0</v>
      </c>
      <c r="R45" s="310">
        <f>Plan!AT26</f>
        <v>0</v>
      </c>
      <c r="S45" s="310">
        <f>Plan!AT27</f>
        <v>0</v>
      </c>
      <c r="T45" s="310">
        <f>Plan!AT28</f>
        <v>0</v>
      </c>
      <c r="U45" s="310">
        <f>Plan!AT29</f>
        <v>0</v>
      </c>
      <c r="V45" s="310">
        <f>Plan!AT30</f>
        <v>0</v>
      </c>
      <c r="W45" s="310">
        <f>Plan!AT31</f>
        <v>0</v>
      </c>
      <c r="X45" s="310">
        <f>Plan!AT32</f>
        <v>0</v>
      </c>
      <c r="Y45" s="310">
        <f>Plan!AT33</f>
        <v>0</v>
      </c>
      <c r="Z45" s="310">
        <f>Plan!AT34</f>
        <v>0</v>
      </c>
      <c r="AA45" s="310">
        <f>Plan!AT35</f>
        <v>0</v>
      </c>
      <c r="AB45" s="310">
        <f>Plan!AT36</f>
        <v>0</v>
      </c>
      <c r="AC45" s="310">
        <f>Plan!AT37</f>
        <v>0</v>
      </c>
      <c r="AD45" s="310">
        <f>Plan!AT38</f>
        <v>0</v>
      </c>
      <c r="AE45" s="310">
        <f>Plan!AT39</f>
        <v>0</v>
      </c>
      <c r="AF45" s="310">
        <f>Plan!AT40</f>
        <v>0</v>
      </c>
      <c r="AG45" s="310">
        <f>Plan!AT41</f>
        <v>0</v>
      </c>
      <c r="AH45" s="310">
        <f>Plan!AT42</f>
        <v>0</v>
      </c>
      <c r="AI45" s="310">
        <f>Plan!AT43</f>
        <v>0</v>
      </c>
      <c r="AJ45" s="310">
        <f>Plan!AT44</f>
        <v>0</v>
      </c>
      <c r="AK45" s="310">
        <f>Plan!AT45</f>
        <v>0</v>
      </c>
      <c r="AL45" s="310">
        <f>Plan!AT46</f>
        <v>0</v>
      </c>
      <c r="AM45" s="310">
        <f>Plan!AT47</f>
        <v>0</v>
      </c>
      <c r="AN45" s="310">
        <f>Plan!AT48</f>
        <v>0</v>
      </c>
      <c r="AO45" s="310">
        <f>Plan!AT49</f>
        <v>0</v>
      </c>
      <c r="AP45" s="310">
        <f>Plan!AT50</f>
        <v>0</v>
      </c>
      <c r="AQ45" s="310">
        <f>Plan!AT51</f>
        <v>0</v>
      </c>
      <c r="AR45" s="310">
        <f>Plan!AT52</f>
        <v>0</v>
      </c>
      <c r="AS45" s="310">
        <f>Plan!AT53</f>
        <v>0</v>
      </c>
      <c r="AT45" s="310">
        <f>Plan!AT54</f>
        <v>0</v>
      </c>
      <c r="AU45" s="310">
        <f>Plan!AT55</f>
        <v>0</v>
      </c>
      <c r="AV45" s="310">
        <f>Plan!AT56</f>
        <v>0</v>
      </c>
      <c r="AW45" s="310">
        <f>Plan!AT57</f>
        <v>0</v>
      </c>
      <c r="AX45" s="310">
        <f>Plan!AT58</f>
        <v>0</v>
      </c>
      <c r="AY45" s="310">
        <f>Plan!AT59</f>
        <v>0</v>
      </c>
      <c r="AZ45" s="310">
        <f>Plan!AT60</f>
        <v>0</v>
      </c>
      <c r="BA45" s="310">
        <f>Plan!AT61</f>
        <v>0</v>
      </c>
      <c r="BB45" s="310">
        <f>Plan!AT62</f>
        <v>0</v>
      </c>
      <c r="BC45" s="310">
        <f>Plan!AT63</f>
        <v>0</v>
      </c>
      <c r="BD45" s="310">
        <f>Plan!AT64</f>
        <v>0</v>
      </c>
    </row>
    <row r="46" spans="1:56" ht="6" customHeight="1">
      <c r="A46"/>
      <c r="B46" s="306">
        <f>COUNTIF(Feiertage!$H$3:$H$164,F46)</f>
        <v>0</v>
      </c>
      <c r="C46" s="307">
        <f t="shared" si="0"/>
        <v>4</v>
      </c>
      <c r="D46" s="307">
        <f t="shared" si="1"/>
        <v>2</v>
      </c>
      <c r="E46" s="311" t="s">
        <v>196</v>
      </c>
      <c r="F46" s="309">
        <f t="shared" si="2"/>
        <v>42411</v>
      </c>
      <c r="G46" s="310">
        <f>Plan!AU15</f>
        <v>0</v>
      </c>
      <c r="H46" s="310">
        <f>Plan!AU16</f>
        <v>0</v>
      </c>
      <c r="I46" s="310">
        <f>Plan!AU17</f>
        <v>0</v>
      </c>
      <c r="J46" s="310">
        <f>Plan!AU18</f>
        <v>0</v>
      </c>
      <c r="K46" s="310">
        <f>Plan!AU19</f>
        <v>0</v>
      </c>
      <c r="L46" s="310">
        <f>Plan!AU20</f>
        <v>0</v>
      </c>
      <c r="M46" s="310">
        <f>Plan!AU21</f>
        <v>0</v>
      </c>
      <c r="N46" s="310">
        <f>Plan!AU22</f>
        <v>0</v>
      </c>
      <c r="O46" s="310">
        <f>Plan!AU23</f>
        <v>0</v>
      </c>
      <c r="P46" s="310">
        <f>Plan!AU24</f>
        <v>0</v>
      </c>
      <c r="Q46" s="310">
        <f>Plan!AU25</f>
        <v>0</v>
      </c>
      <c r="R46" s="310">
        <f>Plan!AU26</f>
        <v>0</v>
      </c>
      <c r="S46" s="310">
        <f>Plan!AU27</f>
        <v>0</v>
      </c>
      <c r="T46" s="310">
        <f>Plan!AU28</f>
        <v>0</v>
      </c>
      <c r="U46" s="310">
        <f>Plan!AU29</f>
        <v>0</v>
      </c>
      <c r="V46" s="310">
        <f>Plan!AU30</f>
        <v>0</v>
      </c>
      <c r="W46" s="310">
        <f>Plan!AU31</f>
        <v>0</v>
      </c>
      <c r="X46" s="310">
        <f>Plan!AU32</f>
        <v>0</v>
      </c>
      <c r="Y46" s="310">
        <f>Plan!AU33</f>
        <v>0</v>
      </c>
      <c r="Z46" s="310">
        <f>Plan!AU34</f>
        <v>0</v>
      </c>
      <c r="AA46" s="310">
        <f>Plan!AU35</f>
        <v>0</v>
      </c>
      <c r="AB46" s="310">
        <f>Plan!AU36</f>
        <v>0</v>
      </c>
      <c r="AC46" s="310">
        <f>Plan!AU37</f>
        <v>0</v>
      </c>
      <c r="AD46" s="310">
        <f>Plan!AU38</f>
        <v>0</v>
      </c>
      <c r="AE46" s="310">
        <f>Plan!AU39</f>
        <v>0</v>
      </c>
      <c r="AF46" s="310">
        <f>Plan!AU40</f>
        <v>0</v>
      </c>
      <c r="AG46" s="310">
        <f>Plan!AU41</f>
        <v>0</v>
      </c>
      <c r="AH46" s="310">
        <f>Plan!AU42</f>
        <v>0</v>
      </c>
      <c r="AI46" s="310">
        <f>Plan!AU43</f>
        <v>0</v>
      </c>
      <c r="AJ46" s="310">
        <f>Plan!AU44</f>
        <v>0</v>
      </c>
      <c r="AK46" s="310">
        <f>Plan!AU45</f>
        <v>0</v>
      </c>
      <c r="AL46" s="310">
        <f>Plan!AU46</f>
        <v>0</v>
      </c>
      <c r="AM46" s="310">
        <f>Plan!AU47</f>
        <v>0</v>
      </c>
      <c r="AN46" s="310">
        <f>Plan!AU48</f>
        <v>0</v>
      </c>
      <c r="AO46" s="310">
        <f>Plan!AU49</f>
        <v>0</v>
      </c>
      <c r="AP46" s="310">
        <f>Plan!AU50</f>
        <v>0</v>
      </c>
      <c r="AQ46" s="310">
        <f>Plan!AU51</f>
        <v>0</v>
      </c>
      <c r="AR46" s="310">
        <f>Plan!AU52</f>
        <v>0</v>
      </c>
      <c r="AS46" s="310">
        <f>Plan!AU53</f>
        <v>0</v>
      </c>
      <c r="AT46" s="310">
        <f>Plan!AU54</f>
        <v>0</v>
      </c>
      <c r="AU46" s="310">
        <f>Plan!AU55</f>
        <v>0</v>
      </c>
      <c r="AV46" s="310">
        <f>Plan!AU56</f>
        <v>0</v>
      </c>
      <c r="AW46" s="310">
        <f>Plan!AU57</f>
        <v>0</v>
      </c>
      <c r="AX46" s="310">
        <f>Plan!AU58</f>
        <v>0</v>
      </c>
      <c r="AY46" s="310">
        <f>Plan!AU59</f>
        <v>0</v>
      </c>
      <c r="AZ46" s="310">
        <f>Plan!AU60</f>
        <v>0</v>
      </c>
      <c r="BA46" s="310">
        <f>Plan!AU61</f>
        <v>0</v>
      </c>
      <c r="BB46" s="310">
        <f>Plan!AU62</f>
        <v>0</v>
      </c>
      <c r="BC46" s="310">
        <f>Plan!AU63</f>
        <v>0</v>
      </c>
      <c r="BD46" s="310">
        <f>Plan!AU64</f>
        <v>0</v>
      </c>
    </row>
    <row r="47" spans="1:56" ht="6" customHeight="1">
      <c r="A47"/>
      <c r="B47" s="306">
        <f>COUNTIF(Feiertage!$H$3:$H$164,F47)</f>
        <v>0</v>
      </c>
      <c r="C47" s="307">
        <f t="shared" si="0"/>
        <v>5</v>
      </c>
      <c r="D47" s="307">
        <f t="shared" si="1"/>
        <v>2</v>
      </c>
      <c r="E47" s="311" t="s">
        <v>197</v>
      </c>
      <c r="F47" s="309">
        <f t="shared" si="2"/>
        <v>42412</v>
      </c>
      <c r="G47" s="310">
        <f>Plan!AV15</f>
        <v>0</v>
      </c>
      <c r="H47" s="310">
        <f>Plan!AV16</f>
        <v>0</v>
      </c>
      <c r="I47" s="310">
        <f>Plan!AV17</f>
        <v>0</v>
      </c>
      <c r="J47" s="310">
        <f>Plan!AV18</f>
        <v>0</v>
      </c>
      <c r="K47" s="310">
        <f>Plan!AV19</f>
        <v>0</v>
      </c>
      <c r="L47" s="310">
        <f>Plan!AV20</f>
        <v>0</v>
      </c>
      <c r="M47" s="310">
        <f>Plan!AV21</f>
        <v>0</v>
      </c>
      <c r="N47" s="310">
        <f>Plan!AV22</f>
        <v>0</v>
      </c>
      <c r="O47" s="310">
        <f>Plan!AV23</f>
        <v>0</v>
      </c>
      <c r="P47" s="310">
        <f>Plan!AV24</f>
        <v>0</v>
      </c>
      <c r="Q47" s="310">
        <f>Plan!AV25</f>
        <v>0</v>
      </c>
      <c r="R47" s="310">
        <f>Plan!AV26</f>
        <v>0</v>
      </c>
      <c r="S47" s="310">
        <f>Plan!AV27</f>
        <v>0</v>
      </c>
      <c r="T47" s="310">
        <f>Plan!AV28</f>
        <v>0</v>
      </c>
      <c r="U47" s="310">
        <f>Plan!AV29</f>
        <v>0</v>
      </c>
      <c r="V47" s="310">
        <f>Plan!AV30</f>
        <v>0</v>
      </c>
      <c r="W47" s="310">
        <f>Plan!AV31</f>
        <v>0</v>
      </c>
      <c r="X47" s="310">
        <f>Plan!AV32</f>
        <v>0</v>
      </c>
      <c r="Y47" s="310">
        <f>Plan!AV33</f>
        <v>0</v>
      </c>
      <c r="Z47" s="310">
        <f>Plan!AV34</f>
        <v>0</v>
      </c>
      <c r="AA47" s="310">
        <f>Plan!AV35</f>
        <v>0</v>
      </c>
      <c r="AB47" s="310">
        <f>Plan!AV36</f>
        <v>0</v>
      </c>
      <c r="AC47" s="310">
        <f>Plan!AV37</f>
        <v>0</v>
      </c>
      <c r="AD47" s="310">
        <f>Plan!AV38</f>
        <v>0</v>
      </c>
      <c r="AE47" s="310">
        <f>Plan!AV39</f>
        <v>0</v>
      </c>
      <c r="AF47" s="310">
        <f>Plan!AV40</f>
        <v>0</v>
      </c>
      <c r="AG47" s="310">
        <f>Plan!AV41</f>
        <v>0</v>
      </c>
      <c r="AH47" s="310">
        <f>Plan!AV42</f>
        <v>0</v>
      </c>
      <c r="AI47" s="310">
        <f>Plan!AV43</f>
        <v>0</v>
      </c>
      <c r="AJ47" s="310">
        <f>Plan!AV44</f>
        <v>0</v>
      </c>
      <c r="AK47" s="310">
        <f>Plan!AV45</f>
        <v>0</v>
      </c>
      <c r="AL47" s="310">
        <f>Plan!AV46</f>
        <v>0</v>
      </c>
      <c r="AM47" s="310">
        <f>Plan!AV47</f>
        <v>0</v>
      </c>
      <c r="AN47" s="310">
        <f>Plan!AV48</f>
        <v>0</v>
      </c>
      <c r="AO47" s="310">
        <f>Plan!AV49</f>
        <v>0</v>
      </c>
      <c r="AP47" s="310">
        <f>Plan!AV50</f>
        <v>0</v>
      </c>
      <c r="AQ47" s="310">
        <f>Plan!AV51</f>
        <v>0</v>
      </c>
      <c r="AR47" s="310">
        <f>Plan!AV52</f>
        <v>0</v>
      </c>
      <c r="AS47" s="310">
        <f>Plan!AV53</f>
        <v>0</v>
      </c>
      <c r="AT47" s="310">
        <f>Plan!AV54</f>
        <v>0</v>
      </c>
      <c r="AU47" s="310">
        <f>Plan!AV55</f>
        <v>0</v>
      </c>
      <c r="AV47" s="310">
        <f>Plan!AV56</f>
        <v>0</v>
      </c>
      <c r="AW47" s="310">
        <f>Plan!AV57</f>
        <v>0</v>
      </c>
      <c r="AX47" s="310">
        <f>Plan!AV58</f>
        <v>0</v>
      </c>
      <c r="AY47" s="310">
        <f>Plan!AV59</f>
        <v>0</v>
      </c>
      <c r="AZ47" s="310">
        <f>Plan!AV60</f>
        <v>0</v>
      </c>
      <c r="BA47" s="310">
        <f>Plan!AV61</f>
        <v>0</v>
      </c>
      <c r="BB47" s="310">
        <f>Plan!AV62</f>
        <v>0</v>
      </c>
      <c r="BC47" s="310">
        <f>Plan!AV63</f>
        <v>0</v>
      </c>
      <c r="BD47" s="310">
        <f>Plan!AV64</f>
        <v>0</v>
      </c>
    </row>
    <row r="48" spans="1:56" ht="6" customHeight="1">
      <c r="A48"/>
      <c r="B48" s="306">
        <f>COUNTIF(Feiertage!$H$3:$H$164,F48)</f>
        <v>0</v>
      </c>
      <c r="C48" s="307">
        <f t="shared" si="0"/>
        <v>6</v>
      </c>
      <c r="D48" s="307">
        <f t="shared" si="1"/>
        <v>2</v>
      </c>
      <c r="E48" s="311" t="s">
        <v>198</v>
      </c>
      <c r="F48" s="309">
        <f t="shared" si="2"/>
        <v>42413</v>
      </c>
      <c r="G48" s="310">
        <f>Plan!AW15</f>
        <v>0</v>
      </c>
      <c r="H48" s="310">
        <f>Plan!AW16</f>
        <v>0</v>
      </c>
      <c r="I48" s="310">
        <f>Plan!AW17</f>
        <v>0</v>
      </c>
      <c r="J48" s="310">
        <f>Plan!AW18</f>
        <v>0</v>
      </c>
      <c r="K48" s="310">
        <f>Plan!AW19</f>
        <v>0</v>
      </c>
      <c r="L48" s="310">
        <f>Plan!AW20</f>
        <v>0</v>
      </c>
      <c r="M48" s="310">
        <f>Plan!AW21</f>
        <v>0</v>
      </c>
      <c r="N48" s="310">
        <f>Plan!AW22</f>
        <v>0</v>
      </c>
      <c r="O48" s="310">
        <f>Plan!AW23</f>
        <v>0</v>
      </c>
      <c r="P48" s="310">
        <f>Plan!AW24</f>
        <v>0</v>
      </c>
      <c r="Q48" s="310">
        <f>Plan!AW25</f>
        <v>0</v>
      </c>
      <c r="R48" s="310">
        <f>Plan!AW26</f>
        <v>0</v>
      </c>
      <c r="S48" s="310">
        <f>Plan!AW27</f>
        <v>0</v>
      </c>
      <c r="T48" s="310">
        <f>Plan!AW28</f>
        <v>0</v>
      </c>
      <c r="U48" s="310">
        <f>Plan!AW29</f>
        <v>0</v>
      </c>
      <c r="V48" s="310">
        <f>Plan!AW30</f>
        <v>0</v>
      </c>
      <c r="W48" s="310">
        <f>Plan!AW31</f>
        <v>0</v>
      </c>
      <c r="X48" s="310">
        <f>Plan!AW32</f>
        <v>0</v>
      </c>
      <c r="Y48" s="310">
        <f>Plan!AW33</f>
        <v>0</v>
      </c>
      <c r="Z48" s="310">
        <f>Plan!AW34</f>
        <v>0</v>
      </c>
      <c r="AA48" s="310">
        <f>Plan!AW35</f>
        <v>0</v>
      </c>
      <c r="AB48" s="310">
        <f>Plan!AW36</f>
        <v>0</v>
      </c>
      <c r="AC48" s="310">
        <f>Plan!AW37</f>
        <v>0</v>
      </c>
      <c r="AD48" s="310">
        <f>Plan!AW38</f>
        <v>0</v>
      </c>
      <c r="AE48" s="310">
        <f>Plan!AW39</f>
        <v>0</v>
      </c>
      <c r="AF48" s="310">
        <f>Plan!AW40</f>
        <v>0</v>
      </c>
      <c r="AG48" s="310">
        <f>Plan!AW41</f>
        <v>0</v>
      </c>
      <c r="AH48" s="310">
        <f>Plan!AW42</f>
        <v>0</v>
      </c>
      <c r="AI48" s="310">
        <f>Plan!AW43</f>
        <v>0</v>
      </c>
      <c r="AJ48" s="310">
        <f>Plan!AW44</f>
        <v>0</v>
      </c>
      <c r="AK48" s="310">
        <f>Plan!AW45</f>
        <v>0</v>
      </c>
      <c r="AL48" s="310">
        <f>Plan!AW46</f>
        <v>0</v>
      </c>
      <c r="AM48" s="310">
        <f>Plan!AW47</f>
        <v>0</v>
      </c>
      <c r="AN48" s="310">
        <f>Plan!AW48</f>
        <v>0</v>
      </c>
      <c r="AO48" s="310">
        <f>Plan!AW49</f>
        <v>0</v>
      </c>
      <c r="AP48" s="310">
        <f>Plan!AW50</f>
        <v>0</v>
      </c>
      <c r="AQ48" s="310">
        <f>Plan!AW51</f>
        <v>0</v>
      </c>
      <c r="AR48" s="310">
        <f>Plan!AW52</f>
        <v>0</v>
      </c>
      <c r="AS48" s="310">
        <f>Plan!AW53</f>
        <v>0</v>
      </c>
      <c r="AT48" s="310">
        <f>Plan!AW54</f>
        <v>0</v>
      </c>
      <c r="AU48" s="310">
        <f>Plan!AW55</f>
        <v>0</v>
      </c>
      <c r="AV48" s="310">
        <f>Plan!AW56</f>
        <v>0</v>
      </c>
      <c r="AW48" s="310">
        <f>Plan!AW57</f>
        <v>0</v>
      </c>
      <c r="AX48" s="310">
        <f>Plan!AW58</f>
        <v>0</v>
      </c>
      <c r="AY48" s="310">
        <f>Plan!AW59</f>
        <v>0</v>
      </c>
      <c r="AZ48" s="310">
        <f>Plan!AW60</f>
        <v>0</v>
      </c>
      <c r="BA48" s="310">
        <f>Plan!AW61</f>
        <v>0</v>
      </c>
      <c r="BB48" s="310">
        <f>Plan!AW62</f>
        <v>0</v>
      </c>
      <c r="BC48" s="310">
        <f>Plan!AW63</f>
        <v>0</v>
      </c>
      <c r="BD48" s="310">
        <f>Plan!AW64</f>
        <v>0</v>
      </c>
    </row>
    <row r="49" spans="1:56" ht="6" customHeight="1">
      <c r="A49"/>
      <c r="B49" s="306">
        <f>COUNTIF(Feiertage!$H$3:$H$164,F49)</f>
        <v>0</v>
      </c>
      <c r="C49" s="307">
        <f t="shared" si="0"/>
        <v>7</v>
      </c>
      <c r="D49" s="307">
        <f t="shared" si="1"/>
        <v>2</v>
      </c>
      <c r="E49" s="311" t="s">
        <v>195</v>
      </c>
      <c r="F49" s="309">
        <f t="shared" si="2"/>
        <v>42414</v>
      </c>
      <c r="G49" s="310">
        <f>Plan!AX15</f>
        <v>0</v>
      </c>
      <c r="H49" s="310">
        <f>Plan!AX16</f>
        <v>0</v>
      </c>
      <c r="I49" s="310">
        <f>Plan!AX17</f>
        <v>0</v>
      </c>
      <c r="J49" s="310">
        <f>Plan!AX18</f>
        <v>0</v>
      </c>
      <c r="K49" s="310">
        <f>Plan!AX19</f>
        <v>0</v>
      </c>
      <c r="L49" s="310">
        <f>Plan!AX20</f>
        <v>0</v>
      </c>
      <c r="M49" s="310">
        <f>Plan!AX21</f>
        <v>0</v>
      </c>
      <c r="N49" s="310">
        <f>Plan!AX22</f>
        <v>0</v>
      </c>
      <c r="O49" s="310">
        <f>Plan!AX23</f>
        <v>0</v>
      </c>
      <c r="P49" s="310">
        <f>Plan!AX24</f>
        <v>0</v>
      </c>
      <c r="Q49" s="310">
        <f>Plan!AX25</f>
        <v>0</v>
      </c>
      <c r="R49" s="310">
        <f>Plan!AX26</f>
        <v>0</v>
      </c>
      <c r="S49" s="310">
        <f>Plan!AX27</f>
        <v>0</v>
      </c>
      <c r="T49" s="310">
        <f>Plan!AX28</f>
        <v>0</v>
      </c>
      <c r="U49" s="310">
        <f>Plan!AX29</f>
        <v>0</v>
      </c>
      <c r="V49" s="310">
        <f>Plan!AX30</f>
        <v>0</v>
      </c>
      <c r="W49" s="310">
        <f>Plan!AX31</f>
        <v>0</v>
      </c>
      <c r="X49" s="310">
        <f>Plan!AX32</f>
        <v>0</v>
      </c>
      <c r="Y49" s="310">
        <f>Plan!AX33</f>
        <v>0</v>
      </c>
      <c r="Z49" s="310">
        <f>Plan!AX34</f>
        <v>0</v>
      </c>
      <c r="AA49" s="310">
        <f>Plan!AX35</f>
        <v>0</v>
      </c>
      <c r="AB49" s="310">
        <f>Plan!AX36</f>
        <v>0</v>
      </c>
      <c r="AC49" s="310">
        <f>Plan!AX37</f>
        <v>0</v>
      </c>
      <c r="AD49" s="310">
        <f>Plan!AX38</f>
        <v>0</v>
      </c>
      <c r="AE49" s="310">
        <f>Plan!AX39</f>
        <v>0</v>
      </c>
      <c r="AF49" s="310">
        <f>Plan!AX40</f>
        <v>0</v>
      </c>
      <c r="AG49" s="310">
        <f>Plan!AX41</f>
        <v>0</v>
      </c>
      <c r="AH49" s="310">
        <f>Plan!AX42</f>
        <v>0</v>
      </c>
      <c r="AI49" s="310">
        <f>Plan!AX43</f>
        <v>0</v>
      </c>
      <c r="AJ49" s="310">
        <f>Plan!AX44</f>
        <v>0</v>
      </c>
      <c r="AK49" s="310">
        <f>Plan!AX45</f>
        <v>0</v>
      </c>
      <c r="AL49" s="310">
        <f>Plan!AX46</f>
        <v>0</v>
      </c>
      <c r="AM49" s="310">
        <f>Plan!AX47</f>
        <v>0</v>
      </c>
      <c r="AN49" s="310">
        <f>Plan!AX48</f>
        <v>0</v>
      </c>
      <c r="AO49" s="310">
        <f>Plan!AX49</f>
        <v>0</v>
      </c>
      <c r="AP49" s="310">
        <f>Plan!AX50</f>
        <v>0</v>
      </c>
      <c r="AQ49" s="310">
        <f>Plan!AX51</f>
        <v>0</v>
      </c>
      <c r="AR49" s="310">
        <f>Plan!AX52</f>
        <v>0</v>
      </c>
      <c r="AS49" s="310">
        <f>Plan!AX53</f>
        <v>0</v>
      </c>
      <c r="AT49" s="310">
        <f>Plan!AX54</f>
        <v>0</v>
      </c>
      <c r="AU49" s="310">
        <f>Plan!AX55</f>
        <v>0</v>
      </c>
      <c r="AV49" s="310">
        <f>Plan!AX56</f>
        <v>0</v>
      </c>
      <c r="AW49" s="310">
        <f>Plan!AX57</f>
        <v>0</v>
      </c>
      <c r="AX49" s="310">
        <f>Plan!AX58</f>
        <v>0</v>
      </c>
      <c r="AY49" s="310">
        <f>Plan!AX59</f>
        <v>0</v>
      </c>
      <c r="AZ49" s="310">
        <f>Plan!AX60</f>
        <v>0</v>
      </c>
      <c r="BA49" s="310">
        <f>Plan!AX61</f>
        <v>0</v>
      </c>
      <c r="BB49" s="310">
        <f>Plan!AX62</f>
        <v>0</v>
      </c>
      <c r="BC49" s="310">
        <f>Plan!AX63</f>
        <v>0</v>
      </c>
      <c r="BD49" s="310">
        <f>Plan!AX64</f>
        <v>0</v>
      </c>
    </row>
    <row r="50" spans="1:56" ht="6" customHeight="1">
      <c r="A50"/>
      <c r="B50" s="306">
        <f>COUNTIF(Feiertage!$H$3:$H$164,F50)</f>
        <v>0</v>
      </c>
      <c r="C50" s="307">
        <f t="shared" si="0"/>
        <v>1</v>
      </c>
      <c r="D50" s="307">
        <f t="shared" si="1"/>
        <v>2</v>
      </c>
      <c r="E50" s="311" t="s">
        <v>194</v>
      </c>
      <c r="F50" s="309">
        <f t="shared" si="2"/>
        <v>42415</v>
      </c>
      <c r="G50" s="310">
        <f>Plan!AY15</f>
        <v>0</v>
      </c>
      <c r="H50" s="310">
        <f>Plan!AY16</f>
        <v>0</v>
      </c>
      <c r="I50" s="310">
        <f>Plan!AY17</f>
        <v>0</v>
      </c>
      <c r="J50" s="310">
        <f>Plan!AY18</f>
        <v>0</v>
      </c>
      <c r="K50" s="310">
        <f>Plan!AY19</f>
        <v>0</v>
      </c>
      <c r="L50" s="310">
        <f>Plan!AY20</f>
        <v>0</v>
      </c>
      <c r="M50" s="310">
        <f>Plan!AY21</f>
        <v>0</v>
      </c>
      <c r="N50" s="310">
        <f>Plan!AY22</f>
        <v>0</v>
      </c>
      <c r="O50" s="310">
        <f>Plan!AY23</f>
        <v>0</v>
      </c>
      <c r="P50" s="310">
        <f>Plan!AY24</f>
        <v>0</v>
      </c>
      <c r="Q50" s="310">
        <f>Plan!AY25</f>
        <v>0</v>
      </c>
      <c r="R50" s="310">
        <f>Plan!AY26</f>
        <v>0</v>
      </c>
      <c r="S50" s="310">
        <f>Plan!AY27</f>
        <v>0</v>
      </c>
      <c r="T50" s="310">
        <f>Plan!AY28</f>
        <v>0</v>
      </c>
      <c r="U50" s="310">
        <f>Plan!AY29</f>
        <v>0</v>
      </c>
      <c r="V50" s="310">
        <f>Plan!AY30</f>
        <v>0</v>
      </c>
      <c r="W50" s="310">
        <f>Plan!AY31</f>
        <v>0</v>
      </c>
      <c r="X50" s="310">
        <f>Plan!AY32</f>
        <v>0</v>
      </c>
      <c r="Y50" s="310">
        <f>Plan!AY33</f>
        <v>0</v>
      </c>
      <c r="Z50" s="310">
        <f>Plan!AY34</f>
        <v>0</v>
      </c>
      <c r="AA50" s="310">
        <f>Plan!AY35</f>
        <v>0</v>
      </c>
      <c r="AB50" s="310">
        <f>Plan!AY36</f>
        <v>0</v>
      </c>
      <c r="AC50" s="310">
        <f>Plan!AY37</f>
        <v>0</v>
      </c>
      <c r="AD50" s="310">
        <f>Plan!AY38</f>
        <v>0</v>
      </c>
      <c r="AE50" s="310">
        <f>Plan!AY39</f>
        <v>0</v>
      </c>
      <c r="AF50" s="310">
        <f>Plan!AY40</f>
        <v>0</v>
      </c>
      <c r="AG50" s="310">
        <f>Plan!AY41</f>
        <v>0</v>
      </c>
      <c r="AH50" s="310">
        <f>Plan!AY42</f>
        <v>0</v>
      </c>
      <c r="AI50" s="310">
        <f>Plan!AY43</f>
        <v>0</v>
      </c>
      <c r="AJ50" s="310">
        <f>Plan!AY44</f>
        <v>0</v>
      </c>
      <c r="AK50" s="310">
        <f>Plan!AY45</f>
        <v>0</v>
      </c>
      <c r="AL50" s="310">
        <f>Plan!AY46</f>
        <v>0</v>
      </c>
      <c r="AM50" s="310">
        <f>Plan!AY47</f>
        <v>0</v>
      </c>
      <c r="AN50" s="310">
        <f>Plan!AY48</f>
        <v>0</v>
      </c>
      <c r="AO50" s="310">
        <f>Plan!AY49</f>
        <v>0</v>
      </c>
      <c r="AP50" s="310">
        <f>Plan!AY50</f>
        <v>0</v>
      </c>
      <c r="AQ50" s="310">
        <f>Plan!AY51</f>
        <v>0</v>
      </c>
      <c r="AR50" s="310">
        <f>Plan!AY52</f>
        <v>0</v>
      </c>
      <c r="AS50" s="310">
        <f>Plan!AY53</f>
        <v>0</v>
      </c>
      <c r="AT50" s="310">
        <f>Plan!AY54</f>
        <v>0</v>
      </c>
      <c r="AU50" s="310">
        <f>Plan!AY55</f>
        <v>0</v>
      </c>
      <c r="AV50" s="310">
        <f>Plan!AY56</f>
        <v>0</v>
      </c>
      <c r="AW50" s="310">
        <f>Plan!AY57</f>
        <v>0</v>
      </c>
      <c r="AX50" s="310">
        <f>Plan!AY58</f>
        <v>0</v>
      </c>
      <c r="AY50" s="310">
        <f>Plan!AY59</f>
        <v>0</v>
      </c>
      <c r="AZ50" s="310">
        <f>Plan!AY60</f>
        <v>0</v>
      </c>
      <c r="BA50" s="310">
        <f>Plan!AY61</f>
        <v>0</v>
      </c>
      <c r="BB50" s="310">
        <f>Plan!AY62</f>
        <v>0</v>
      </c>
      <c r="BC50" s="310">
        <f>Plan!AY63</f>
        <v>0</v>
      </c>
      <c r="BD50" s="310">
        <f>Plan!AY64</f>
        <v>0</v>
      </c>
    </row>
    <row r="51" spans="1:56" ht="6" customHeight="1">
      <c r="A51"/>
      <c r="B51" s="306">
        <f>COUNTIF(Feiertage!$H$3:$H$164,F51)</f>
        <v>0</v>
      </c>
      <c r="C51" s="307">
        <f t="shared" si="0"/>
        <v>2</v>
      </c>
      <c r="D51" s="307">
        <f t="shared" si="1"/>
        <v>2</v>
      </c>
      <c r="E51" s="311" t="s">
        <v>192</v>
      </c>
      <c r="F51" s="309">
        <f t="shared" si="2"/>
        <v>42416</v>
      </c>
      <c r="G51" s="310">
        <f>Plan!AZ15</f>
        <v>0</v>
      </c>
      <c r="H51" s="310">
        <f>Plan!AZ16</f>
        <v>0</v>
      </c>
      <c r="I51" s="310">
        <f>Plan!AZ17</f>
        <v>0</v>
      </c>
      <c r="J51" s="310">
        <f>Plan!AZ18</f>
        <v>0</v>
      </c>
      <c r="K51" s="310">
        <f>Plan!AZ19</f>
        <v>0</v>
      </c>
      <c r="L51" s="310">
        <f>Plan!AZ20</f>
        <v>0</v>
      </c>
      <c r="M51" s="310">
        <f>Plan!AZ21</f>
        <v>0</v>
      </c>
      <c r="N51" s="310">
        <f>Plan!AZ22</f>
        <v>0</v>
      </c>
      <c r="O51" s="310">
        <f>Plan!AZ23</f>
        <v>0</v>
      </c>
      <c r="P51" s="310">
        <f>Plan!AZ24</f>
        <v>0</v>
      </c>
      <c r="Q51" s="310">
        <f>Plan!AZ25</f>
        <v>0</v>
      </c>
      <c r="R51" s="310">
        <f>Plan!AZ26</f>
        <v>0</v>
      </c>
      <c r="S51" s="310">
        <f>Plan!AZ27</f>
        <v>0</v>
      </c>
      <c r="T51" s="310">
        <f>Plan!AZ28</f>
        <v>0</v>
      </c>
      <c r="U51" s="310">
        <f>Plan!AZ29</f>
        <v>0</v>
      </c>
      <c r="V51" s="310">
        <f>Plan!AZ30</f>
        <v>0</v>
      </c>
      <c r="W51" s="310">
        <f>Plan!AZ31</f>
        <v>0</v>
      </c>
      <c r="X51" s="310">
        <f>Plan!AZ32</f>
        <v>0</v>
      </c>
      <c r="Y51" s="310">
        <f>Plan!AZ33</f>
        <v>0</v>
      </c>
      <c r="Z51" s="310">
        <f>Plan!AZ34</f>
        <v>0</v>
      </c>
      <c r="AA51" s="310">
        <f>Plan!AZ35</f>
        <v>0</v>
      </c>
      <c r="AB51" s="310">
        <f>Plan!AZ36</f>
        <v>0</v>
      </c>
      <c r="AC51" s="310">
        <f>Plan!AZ37</f>
        <v>0</v>
      </c>
      <c r="AD51" s="310">
        <f>Plan!AZ38</f>
        <v>0</v>
      </c>
      <c r="AE51" s="310">
        <f>Plan!AZ39</f>
        <v>0</v>
      </c>
      <c r="AF51" s="310">
        <f>Plan!AZ40</f>
        <v>0</v>
      </c>
      <c r="AG51" s="310">
        <f>Plan!AZ41</f>
        <v>0</v>
      </c>
      <c r="AH51" s="310">
        <f>Plan!AZ42</f>
        <v>0</v>
      </c>
      <c r="AI51" s="310">
        <f>Plan!AZ43</f>
        <v>0</v>
      </c>
      <c r="AJ51" s="310">
        <f>Plan!AZ44</f>
        <v>0</v>
      </c>
      <c r="AK51" s="310">
        <f>Plan!AZ45</f>
        <v>0</v>
      </c>
      <c r="AL51" s="310">
        <f>Plan!AZ46</f>
        <v>0</v>
      </c>
      <c r="AM51" s="310">
        <f>Plan!AZ47</f>
        <v>0</v>
      </c>
      <c r="AN51" s="310">
        <f>Plan!AZ48</f>
        <v>0</v>
      </c>
      <c r="AO51" s="310">
        <f>Plan!AZ49</f>
        <v>0</v>
      </c>
      <c r="AP51" s="310">
        <f>Plan!AZ50</f>
        <v>0</v>
      </c>
      <c r="AQ51" s="310">
        <f>Plan!AZ51</f>
        <v>0</v>
      </c>
      <c r="AR51" s="310">
        <f>Plan!AZ52</f>
        <v>0</v>
      </c>
      <c r="AS51" s="310">
        <f>Plan!AZ53</f>
        <v>0</v>
      </c>
      <c r="AT51" s="310">
        <f>Plan!AZ54</f>
        <v>0</v>
      </c>
      <c r="AU51" s="310">
        <f>Plan!AZ55</f>
        <v>0</v>
      </c>
      <c r="AV51" s="310">
        <f>Plan!AZ56</f>
        <v>0</v>
      </c>
      <c r="AW51" s="310">
        <f>Plan!AZ57</f>
        <v>0</v>
      </c>
      <c r="AX51" s="310">
        <f>Plan!AZ58</f>
        <v>0</v>
      </c>
      <c r="AY51" s="310">
        <f>Plan!AZ59</f>
        <v>0</v>
      </c>
      <c r="AZ51" s="310">
        <f>Plan!AZ60</f>
        <v>0</v>
      </c>
      <c r="BA51" s="310">
        <f>Plan!AZ61</f>
        <v>0</v>
      </c>
      <c r="BB51" s="310">
        <f>Plan!AZ62</f>
        <v>0</v>
      </c>
      <c r="BC51" s="310">
        <f>Plan!AZ63</f>
        <v>0</v>
      </c>
      <c r="BD51" s="310">
        <f>Plan!AZ64</f>
        <v>0</v>
      </c>
    </row>
    <row r="52" spans="1:56" ht="6" customHeight="1">
      <c r="A52"/>
      <c r="B52" s="306">
        <f>COUNTIF(Feiertage!$H$3:$H$164,F52)</f>
        <v>0</v>
      </c>
      <c r="C52" s="307">
        <f t="shared" si="0"/>
        <v>3</v>
      </c>
      <c r="D52" s="307">
        <f t="shared" si="1"/>
        <v>2</v>
      </c>
      <c r="E52" s="311" t="s">
        <v>195</v>
      </c>
      <c r="F52" s="309">
        <f t="shared" si="2"/>
        <v>42417</v>
      </c>
      <c r="G52" s="310">
        <f>Plan!BA15</f>
        <v>0</v>
      </c>
      <c r="H52" s="310">
        <f>Plan!BA16</f>
        <v>0</v>
      </c>
      <c r="I52" s="310">
        <f>Plan!BA17</f>
        <v>0</v>
      </c>
      <c r="J52" s="310">
        <f>Plan!BA18</f>
        <v>0</v>
      </c>
      <c r="K52" s="310">
        <f>Plan!BA19</f>
        <v>0</v>
      </c>
      <c r="L52" s="310">
        <f>Plan!BA20</f>
        <v>0</v>
      </c>
      <c r="M52" s="310">
        <f>Plan!BA21</f>
        <v>0</v>
      </c>
      <c r="N52" s="310">
        <f>Plan!BA22</f>
        <v>0</v>
      </c>
      <c r="O52" s="310">
        <f>Plan!BA23</f>
        <v>0</v>
      </c>
      <c r="P52" s="310">
        <f>Plan!BA24</f>
        <v>0</v>
      </c>
      <c r="Q52" s="310">
        <f>Plan!BA25</f>
        <v>0</v>
      </c>
      <c r="R52" s="310">
        <f>Plan!BA26</f>
        <v>0</v>
      </c>
      <c r="S52" s="310">
        <f>Plan!BA27</f>
        <v>0</v>
      </c>
      <c r="T52" s="310">
        <f>Plan!BA28</f>
        <v>0</v>
      </c>
      <c r="U52" s="310">
        <f>Plan!BA29</f>
        <v>0</v>
      </c>
      <c r="V52" s="310">
        <f>Plan!BA30</f>
        <v>0</v>
      </c>
      <c r="W52" s="310">
        <f>Plan!BA31</f>
        <v>0</v>
      </c>
      <c r="X52" s="310">
        <f>Plan!BA32</f>
        <v>0</v>
      </c>
      <c r="Y52" s="310">
        <f>Plan!BA33</f>
        <v>0</v>
      </c>
      <c r="Z52" s="310">
        <f>Plan!BA34</f>
        <v>0</v>
      </c>
      <c r="AA52" s="310">
        <f>Plan!BA35</f>
        <v>0</v>
      </c>
      <c r="AB52" s="310">
        <f>Plan!BA36</f>
        <v>0</v>
      </c>
      <c r="AC52" s="310">
        <f>Plan!BA37</f>
        <v>0</v>
      </c>
      <c r="AD52" s="310">
        <f>Plan!BA38</f>
        <v>0</v>
      </c>
      <c r="AE52" s="310">
        <f>Plan!BA39</f>
        <v>0</v>
      </c>
      <c r="AF52" s="310">
        <f>Plan!BA40</f>
        <v>0</v>
      </c>
      <c r="AG52" s="310">
        <f>Plan!BA41</f>
        <v>0</v>
      </c>
      <c r="AH52" s="310">
        <f>Plan!BA42</f>
        <v>0</v>
      </c>
      <c r="AI52" s="310">
        <f>Plan!BA43</f>
        <v>0</v>
      </c>
      <c r="AJ52" s="310">
        <f>Plan!BA44</f>
        <v>0</v>
      </c>
      <c r="AK52" s="310">
        <f>Plan!BA45</f>
        <v>0</v>
      </c>
      <c r="AL52" s="310">
        <f>Plan!BA46</f>
        <v>0</v>
      </c>
      <c r="AM52" s="310">
        <f>Plan!BA47</f>
        <v>0</v>
      </c>
      <c r="AN52" s="310">
        <f>Plan!BA48</f>
        <v>0</v>
      </c>
      <c r="AO52" s="310">
        <f>Plan!BA49</f>
        <v>0</v>
      </c>
      <c r="AP52" s="310">
        <f>Plan!BA50</f>
        <v>0</v>
      </c>
      <c r="AQ52" s="310">
        <f>Plan!BA51</f>
        <v>0</v>
      </c>
      <c r="AR52" s="310">
        <f>Plan!BA52</f>
        <v>0</v>
      </c>
      <c r="AS52" s="310">
        <f>Plan!BA53</f>
        <v>0</v>
      </c>
      <c r="AT52" s="310">
        <f>Plan!BA54</f>
        <v>0</v>
      </c>
      <c r="AU52" s="310">
        <f>Plan!BA55</f>
        <v>0</v>
      </c>
      <c r="AV52" s="310">
        <f>Plan!BA56</f>
        <v>0</v>
      </c>
      <c r="AW52" s="310">
        <f>Plan!BA57</f>
        <v>0</v>
      </c>
      <c r="AX52" s="310">
        <f>Plan!BA58</f>
        <v>0</v>
      </c>
      <c r="AY52" s="310">
        <f>Plan!BA59</f>
        <v>0</v>
      </c>
      <c r="AZ52" s="310">
        <f>Plan!BA60</f>
        <v>0</v>
      </c>
      <c r="BA52" s="310">
        <f>Plan!BA61</f>
        <v>0</v>
      </c>
      <c r="BB52" s="310">
        <f>Plan!BA62</f>
        <v>0</v>
      </c>
      <c r="BC52" s="310">
        <f>Plan!BA63</f>
        <v>0</v>
      </c>
      <c r="BD52" s="310">
        <f>Plan!BA64</f>
        <v>0</v>
      </c>
    </row>
    <row r="53" spans="1:56" ht="6" customHeight="1">
      <c r="A53"/>
      <c r="B53" s="306">
        <f>COUNTIF(Feiertage!$H$3:$H$164,F53)</f>
        <v>0</v>
      </c>
      <c r="C53" s="307">
        <f t="shared" si="0"/>
        <v>4</v>
      </c>
      <c r="D53" s="307">
        <f t="shared" si="1"/>
        <v>2</v>
      </c>
      <c r="E53" s="311"/>
      <c r="F53" s="309">
        <f t="shared" si="2"/>
        <v>42418</v>
      </c>
      <c r="G53" s="310">
        <f>Plan!BB15</f>
        <v>0</v>
      </c>
      <c r="H53" s="310">
        <f>Plan!BB16</f>
        <v>0</v>
      </c>
      <c r="I53" s="310">
        <f>Plan!BB17</f>
        <v>0</v>
      </c>
      <c r="J53" s="310">
        <f>Plan!BB18</f>
        <v>0</v>
      </c>
      <c r="K53" s="310">
        <f>Plan!BB19</f>
        <v>0</v>
      </c>
      <c r="L53" s="310">
        <f>Plan!BB20</f>
        <v>0</v>
      </c>
      <c r="M53" s="310">
        <f>Plan!BB21</f>
        <v>0</v>
      </c>
      <c r="N53" s="310">
        <f>Plan!BB22</f>
        <v>0</v>
      </c>
      <c r="O53" s="310">
        <f>Plan!BB23</f>
        <v>0</v>
      </c>
      <c r="P53" s="310">
        <f>Plan!BB24</f>
        <v>0</v>
      </c>
      <c r="Q53" s="310">
        <f>Plan!BB25</f>
        <v>0</v>
      </c>
      <c r="R53" s="310">
        <f>Plan!BB26</f>
        <v>0</v>
      </c>
      <c r="S53" s="310">
        <f>Plan!BB27</f>
        <v>0</v>
      </c>
      <c r="T53" s="310">
        <f>Plan!BB28</f>
        <v>0</v>
      </c>
      <c r="U53" s="310">
        <f>Plan!BB29</f>
        <v>0</v>
      </c>
      <c r="V53" s="310">
        <f>Plan!BB30</f>
        <v>0</v>
      </c>
      <c r="W53" s="310">
        <f>Plan!BB31</f>
        <v>0</v>
      </c>
      <c r="X53" s="310">
        <f>Plan!BB32</f>
        <v>0</v>
      </c>
      <c r="Y53" s="310">
        <f>Plan!BB33</f>
        <v>0</v>
      </c>
      <c r="Z53" s="310">
        <f>Plan!BB34</f>
        <v>0</v>
      </c>
      <c r="AA53" s="310">
        <f>Plan!BB35</f>
        <v>0</v>
      </c>
      <c r="AB53" s="310">
        <f>Plan!BB36</f>
        <v>0</v>
      </c>
      <c r="AC53" s="310">
        <f>Plan!BB37</f>
        <v>0</v>
      </c>
      <c r="AD53" s="310">
        <f>Plan!BB38</f>
        <v>0</v>
      </c>
      <c r="AE53" s="310">
        <f>Plan!BB39</f>
        <v>0</v>
      </c>
      <c r="AF53" s="310">
        <f>Plan!BB40</f>
        <v>0</v>
      </c>
      <c r="AG53" s="310">
        <f>Plan!BB41</f>
        <v>0</v>
      </c>
      <c r="AH53" s="310">
        <f>Plan!BB42</f>
        <v>0</v>
      </c>
      <c r="AI53" s="310">
        <f>Plan!BB43</f>
        <v>0</v>
      </c>
      <c r="AJ53" s="310">
        <f>Plan!BB44</f>
        <v>0</v>
      </c>
      <c r="AK53" s="310">
        <f>Plan!BB45</f>
        <v>0</v>
      </c>
      <c r="AL53" s="310">
        <f>Plan!BB46</f>
        <v>0</v>
      </c>
      <c r="AM53" s="310">
        <f>Plan!BB47</f>
        <v>0</v>
      </c>
      <c r="AN53" s="310">
        <f>Plan!BB48</f>
        <v>0</v>
      </c>
      <c r="AO53" s="310">
        <f>Plan!BB49</f>
        <v>0</v>
      </c>
      <c r="AP53" s="310">
        <f>Plan!BB50</f>
        <v>0</v>
      </c>
      <c r="AQ53" s="310">
        <f>Plan!BB51</f>
        <v>0</v>
      </c>
      <c r="AR53" s="310">
        <f>Plan!BB52</f>
        <v>0</v>
      </c>
      <c r="AS53" s="310">
        <f>Plan!BB53</f>
        <v>0</v>
      </c>
      <c r="AT53" s="310">
        <f>Plan!BB54</f>
        <v>0</v>
      </c>
      <c r="AU53" s="310">
        <f>Plan!BB55</f>
        <v>0</v>
      </c>
      <c r="AV53" s="310">
        <f>Plan!BB56</f>
        <v>0</v>
      </c>
      <c r="AW53" s="310">
        <f>Plan!BB57</f>
        <v>0</v>
      </c>
      <c r="AX53" s="310">
        <f>Plan!BB58</f>
        <v>0</v>
      </c>
      <c r="AY53" s="310">
        <f>Plan!BB59</f>
        <v>0</v>
      </c>
      <c r="AZ53" s="310">
        <f>Plan!BB60</f>
        <v>0</v>
      </c>
      <c r="BA53" s="310">
        <f>Plan!BB61</f>
        <v>0</v>
      </c>
      <c r="BB53" s="310">
        <f>Plan!BB62</f>
        <v>0</v>
      </c>
      <c r="BC53" s="310">
        <f>Plan!BB63</f>
        <v>0</v>
      </c>
      <c r="BD53" s="310">
        <f>Plan!BB64</f>
        <v>0</v>
      </c>
    </row>
    <row r="54" spans="1:56" ht="6" customHeight="1">
      <c r="A54"/>
      <c r="B54" s="306">
        <f>COUNTIF(Feiertage!$H$3:$H$164,F54)</f>
        <v>0</v>
      </c>
      <c r="C54" s="307">
        <f t="shared" si="0"/>
        <v>5</v>
      </c>
      <c r="D54" s="307">
        <f t="shared" si="1"/>
        <v>2</v>
      </c>
      <c r="E54" s="311"/>
      <c r="F54" s="309">
        <f t="shared" si="2"/>
        <v>42419</v>
      </c>
      <c r="G54" s="310">
        <f>Plan!BC15</f>
        <v>0</v>
      </c>
      <c r="H54" s="310">
        <f>Plan!BC16</f>
        <v>0</v>
      </c>
      <c r="I54" s="310">
        <f>Plan!BC17</f>
        <v>0</v>
      </c>
      <c r="J54" s="310">
        <f>Plan!BC18</f>
        <v>0</v>
      </c>
      <c r="K54" s="310">
        <f>Plan!BC19</f>
        <v>0</v>
      </c>
      <c r="L54" s="310">
        <f>Plan!BC20</f>
        <v>0</v>
      </c>
      <c r="M54" s="310">
        <f>Plan!BC21</f>
        <v>0</v>
      </c>
      <c r="N54" s="310">
        <f>Plan!BC22</f>
        <v>0</v>
      </c>
      <c r="O54" s="310">
        <f>Plan!BC23</f>
        <v>0</v>
      </c>
      <c r="P54" s="310">
        <f>Plan!BC24</f>
        <v>0</v>
      </c>
      <c r="Q54" s="310">
        <f>Plan!BC25</f>
        <v>0</v>
      </c>
      <c r="R54" s="310">
        <f>Plan!BC26</f>
        <v>0</v>
      </c>
      <c r="S54" s="310">
        <f>Plan!BC27</f>
        <v>0</v>
      </c>
      <c r="T54" s="310">
        <f>Plan!BC28</f>
        <v>0</v>
      </c>
      <c r="U54" s="310">
        <f>Plan!BC29</f>
        <v>0</v>
      </c>
      <c r="V54" s="310">
        <f>Plan!BC30</f>
        <v>0</v>
      </c>
      <c r="W54" s="310">
        <f>Plan!BC31</f>
        <v>0</v>
      </c>
      <c r="X54" s="310">
        <f>Plan!BC32</f>
        <v>0</v>
      </c>
      <c r="Y54" s="310">
        <f>Plan!BC33</f>
        <v>0</v>
      </c>
      <c r="Z54" s="310">
        <f>Plan!BC34</f>
        <v>0</v>
      </c>
      <c r="AA54" s="310">
        <f>Plan!BC35</f>
        <v>0</v>
      </c>
      <c r="AB54" s="310">
        <f>Plan!BC36</f>
        <v>0</v>
      </c>
      <c r="AC54" s="310">
        <f>Plan!BC37</f>
        <v>0</v>
      </c>
      <c r="AD54" s="310">
        <f>Plan!BC38</f>
        <v>0</v>
      </c>
      <c r="AE54" s="310">
        <f>Plan!BC39</f>
        <v>0</v>
      </c>
      <c r="AF54" s="310">
        <f>Plan!BC40</f>
        <v>0</v>
      </c>
      <c r="AG54" s="310">
        <f>Plan!BC41</f>
        <v>0</v>
      </c>
      <c r="AH54" s="310">
        <f>Plan!BC42</f>
        <v>0</v>
      </c>
      <c r="AI54" s="310">
        <f>Plan!BC43</f>
        <v>0</v>
      </c>
      <c r="AJ54" s="310">
        <f>Plan!BC44</f>
        <v>0</v>
      </c>
      <c r="AK54" s="310">
        <f>Plan!BC45</f>
        <v>0</v>
      </c>
      <c r="AL54" s="310">
        <f>Plan!BC46</f>
        <v>0</v>
      </c>
      <c r="AM54" s="310">
        <f>Plan!BC47</f>
        <v>0</v>
      </c>
      <c r="AN54" s="310">
        <f>Plan!BC48</f>
        <v>0</v>
      </c>
      <c r="AO54" s="310">
        <f>Plan!BC49</f>
        <v>0</v>
      </c>
      <c r="AP54" s="310">
        <f>Plan!BC50</f>
        <v>0</v>
      </c>
      <c r="AQ54" s="310">
        <f>Plan!BC51</f>
        <v>0</v>
      </c>
      <c r="AR54" s="310">
        <f>Plan!BC52</f>
        <v>0</v>
      </c>
      <c r="AS54" s="310">
        <f>Plan!BC53</f>
        <v>0</v>
      </c>
      <c r="AT54" s="310">
        <f>Plan!BC54</f>
        <v>0</v>
      </c>
      <c r="AU54" s="310">
        <f>Plan!BC55</f>
        <v>0</v>
      </c>
      <c r="AV54" s="310">
        <f>Plan!BC56</f>
        <v>0</v>
      </c>
      <c r="AW54" s="310">
        <f>Plan!BC57</f>
        <v>0</v>
      </c>
      <c r="AX54" s="310">
        <f>Plan!BC58</f>
        <v>0</v>
      </c>
      <c r="AY54" s="310">
        <f>Plan!BC59</f>
        <v>0</v>
      </c>
      <c r="AZ54" s="310">
        <f>Plan!BC60</f>
        <v>0</v>
      </c>
      <c r="BA54" s="310">
        <f>Plan!BC61</f>
        <v>0</v>
      </c>
      <c r="BB54" s="310">
        <f>Plan!BC62</f>
        <v>0</v>
      </c>
      <c r="BC54" s="310">
        <f>Plan!BC63</f>
        <v>0</v>
      </c>
      <c r="BD54" s="310">
        <f>Plan!BC64</f>
        <v>0</v>
      </c>
    </row>
    <row r="55" spans="1:56" ht="6" customHeight="1">
      <c r="A55"/>
      <c r="B55" s="306">
        <f>COUNTIF(Feiertage!$H$3:$H$164,F55)</f>
        <v>0</v>
      </c>
      <c r="C55" s="307">
        <f t="shared" si="0"/>
        <v>6</v>
      </c>
      <c r="D55" s="307">
        <f t="shared" si="1"/>
        <v>2</v>
      </c>
      <c r="E55" s="311"/>
      <c r="F55" s="309">
        <f t="shared" si="2"/>
        <v>42420</v>
      </c>
      <c r="G55" s="310">
        <f>Plan!BD15</f>
        <v>0</v>
      </c>
      <c r="H55" s="310">
        <f>Plan!BD16</f>
        <v>0</v>
      </c>
      <c r="I55" s="310">
        <f>Plan!BD17</f>
        <v>0</v>
      </c>
      <c r="J55" s="310">
        <f>Plan!BD18</f>
        <v>0</v>
      </c>
      <c r="K55" s="310">
        <f>Plan!BD19</f>
        <v>0</v>
      </c>
      <c r="L55" s="310">
        <f>Plan!BD20</f>
        <v>0</v>
      </c>
      <c r="M55" s="310">
        <f>Plan!BD21</f>
        <v>0</v>
      </c>
      <c r="N55" s="310">
        <f>Plan!BD22</f>
        <v>0</v>
      </c>
      <c r="O55" s="310">
        <f>Plan!BD23</f>
        <v>0</v>
      </c>
      <c r="P55" s="310">
        <f>Plan!BD24</f>
        <v>0</v>
      </c>
      <c r="Q55" s="310">
        <f>Plan!BD25</f>
        <v>0</v>
      </c>
      <c r="R55" s="310">
        <f>Plan!BD26</f>
        <v>0</v>
      </c>
      <c r="S55" s="310">
        <f>Plan!BD27</f>
        <v>0</v>
      </c>
      <c r="T55" s="310">
        <f>Plan!BD28</f>
        <v>0</v>
      </c>
      <c r="U55" s="310">
        <f>Plan!BD29</f>
        <v>0</v>
      </c>
      <c r="V55" s="310">
        <f>Plan!BD30</f>
        <v>0</v>
      </c>
      <c r="W55" s="310">
        <f>Plan!BD31</f>
        <v>0</v>
      </c>
      <c r="X55" s="310">
        <f>Plan!BD32</f>
        <v>0</v>
      </c>
      <c r="Y55" s="310">
        <f>Plan!BD33</f>
        <v>0</v>
      </c>
      <c r="Z55" s="310">
        <f>Plan!BD34</f>
        <v>0</v>
      </c>
      <c r="AA55" s="310">
        <f>Plan!BD35</f>
        <v>0</v>
      </c>
      <c r="AB55" s="310">
        <f>Plan!BD36</f>
        <v>0</v>
      </c>
      <c r="AC55" s="310">
        <f>Plan!BD37</f>
        <v>0</v>
      </c>
      <c r="AD55" s="310">
        <f>Plan!BD38</f>
        <v>0</v>
      </c>
      <c r="AE55" s="310">
        <f>Plan!BD39</f>
        <v>0</v>
      </c>
      <c r="AF55" s="310">
        <f>Plan!BD40</f>
        <v>0</v>
      </c>
      <c r="AG55" s="310">
        <f>Plan!BD41</f>
        <v>0</v>
      </c>
      <c r="AH55" s="310">
        <f>Plan!BD42</f>
        <v>0</v>
      </c>
      <c r="AI55" s="310">
        <f>Plan!BD43</f>
        <v>0</v>
      </c>
      <c r="AJ55" s="310">
        <f>Plan!BD44</f>
        <v>0</v>
      </c>
      <c r="AK55" s="310">
        <f>Plan!BD45</f>
        <v>0</v>
      </c>
      <c r="AL55" s="310">
        <f>Plan!BD46</f>
        <v>0</v>
      </c>
      <c r="AM55" s="310">
        <f>Plan!BD47</f>
        <v>0</v>
      </c>
      <c r="AN55" s="310">
        <f>Plan!BD48</f>
        <v>0</v>
      </c>
      <c r="AO55" s="310">
        <f>Plan!BD49</f>
        <v>0</v>
      </c>
      <c r="AP55" s="310">
        <f>Plan!BD50</f>
        <v>0</v>
      </c>
      <c r="AQ55" s="310">
        <f>Plan!BD51</f>
        <v>0</v>
      </c>
      <c r="AR55" s="310">
        <f>Plan!BD52</f>
        <v>0</v>
      </c>
      <c r="AS55" s="310">
        <f>Plan!BD53</f>
        <v>0</v>
      </c>
      <c r="AT55" s="310">
        <f>Plan!BD54</f>
        <v>0</v>
      </c>
      <c r="AU55" s="310">
        <f>Plan!BD55</f>
        <v>0</v>
      </c>
      <c r="AV55" s="310">
        <f>Plan!BD56</f>
        <v>0</v>
      </c>
      <c r="AW55" s="310">
        <f>Plan!BD57</f>
        <v>0</v>
      </c>
      <c r="AX55" s="310">
        <f>Plan!BD58</f>
        <v>0</v>
      </c>
      <c r="AY55" s="310">
        <f>Plan!BD59</f>
        <v>0</v>
      </c>
      <c r="AZ55" s="310">
        <f>Plan!BD60</f>
        <v>0</v>
      </c>
      <c r="BA55" s="310">
        <f>Plan!BD61</f>
        <v>0</v>
      </c>
      <c r="BB55" s="310">
        <f>Plan!BD62</f>
        <v>0</v>
      </c>
      <c r="BC55" s="310">
        <f>Plan!BD63</f>
        <v>0</v>
      </c>
      <c r="BD55" s="310">
        <f>Plan!BD64</f>
        <v>0</v>
      </c>
    </row>
    <row r="56" spans="1:56" ht="6" customHeight="1">
      <c r="A56"/>
      <c r="B56" s="306">
        <f>COUNTIF(Feiertage!$H$3:$H$164,F56)</f>
        <v>0</v>
      </c>
      <c r="C56" s="307">
        <f t="shared" si="0"/>
        <v>7</v>
      </c>
      <c r="D56" s="307">
        <f t="shared" si="1"/>
        <v>2</v>
      </c>
      <c r="E56" s="311"/>
      <c r="F56" s="309">
        <f t="shared" si="2"/>
        <v>42421</v>
      </c>
      <c r="G56" s="310">
        <f>Plan!BE15</f>
        <v>0</v>
      </c>
      <c r="H56" s="310">
        <f>Plan!BE16</f>
        <v>0</v>
      </c>
      <c r="I56" s="310">
        <f>Plan!BE17</f>
        <v>0</v>
      </c>
      <c r="J56" s="310">
        <f>Plan!BE18</f>
        <v>0</v>
      </c>
      <c r="K56" s="310">
        <f>Plan!BE19</f>
        <v>0</v>
      </c>
      <c r="L56" s="310">
        <f>Plan!BE20</f>
        <v>0</v>
      </c>
      <c r="M56" s="310">
        <f>Plan!BE21</f>
        <v>0</v>
      </c>
      <c r="N56" s="310">
        <f>Plan!BE22</f>
        <v>0</v>
      </c>
      <c r="O56" s="310">
        <f>Plan!BE23</f>
        <v>0</v>
      </c>
      <c r="P56" s="310">
        <f>Plan!BE24</f>
        <v>0</v>
      </c>
      <c r="Q56" s="310">
        <f>Plan!BE25</f>
        <v>0</v>
      </c>
      <c r="R56" s="310">
        <f>Plan!BE26</f>
        <v>0</v>
      </c>
      <c r="S56" s="310">
        <f>Plan!BE27</f>
        <v>0</v>
      </c>
      <c r="T56" s="310">
        <f>Plan!BE28</f>
        <v>0</v>
      </c>
      <c r="U56" s="310">
        <f>Plan!BE29</f>
        <v>0</v>
      </c>
      <c r="V56" s="310">
        <f>Plan!BE30</f>
        <v>0</v>
      </c>
      <c r="W56" s="310">
        <f>Plan!BE31</f>
        <v>0</v>
      </c>
      <c r="X56" s="310">
        <f>Plan!BE32</f>
        <v>0</v>
      </c>
      <c r="Y56" s="310">
        <f>Plan!BE33</f>
        <v>0</v>
      </c>
      <c r="Z56" s="310">
        <f>Plan!BE34</f>
        <v>0</v>
      </c>
      <c r="AA56" s="310">
        <f>Plan!BE35</f>
        <v>0</v>
      </c>
      <c r="AB56" s="310">
        <f>Plan!BE36</f>
        <v>0</v>
      </c>
      <c r="AC56" s="310">
        <f>Plan!BE37</f>
        <v>0</v>
      </c>
      <c r="AD56" s="310">
        <f>Plan!BE38</f>
        <v>0</v>
      </c>
      <c r="AE56" s="310">
        <f>Plan!BE39</f>
        <v>0</v>
      </c>
      <c r="AF56" s="310">
        <f>Plan!BE40</f>
        <v>0</v>
      </c>
      <c r="AG56" s="310">
        <f>Plan!BE41</f>
        <v>0</v>
      </c>
      <c r="AH56" s="310">
        <f>Plan!BE42</f>
        <v>0</v>
      </c>
      <c r="AI56" s="310">
        <f>Plan!BE43</f>
        <v>0</v>
      </c>
      <c r="AJ56" s="310">
        <f>Plan!BE44</f>
        <v>0</v>
      </c>
      <c r="AK56" s="310">
        <f>Plan!BE45</f>
        <v>0</v>
      </c>
      <c r="AL56" s="310">
        <f>Plan!BE46</f>
        <v>0</v>
      </c>
      <c r="AM56" s="310">
        <f>Plan!BE47</f>
        <v>0</v>
      </c>
      <c r="AN56" s="310">
        <f>Plan!BE48</f>
        <v>0</v>
      </c>
      <c r="AO56" s="310">
        <f>Plan!BE49</f>
        <v>0</v>
      </c>
      <c r="AP56" s="310">
        <f>Plan!BE50</f>
        <v>0</v>
      </c>
      <c r="AQ56" s="310">
        <f>Plan!BE51</f>
        <v>0</v>
      </c>
      <c r="AR56" s="310">
        <f>Plan!BE52</f>
        <v>0</v>
      </c>
      <c r="AS56" s="310">
        <f>Plan!BE53</f>
        <v>0</v>
      </c>
      <c r="AT56" s="310">
        <f>Plan!BE54</f>
        <v>0</v>
      </c>
      <c r="AU56" s="310">
        <f>Plan!BE55</f>
        <v>0</v>
      </c>
      <c r="AV56" s="310">
        <f>Plan!BE56</f>
        <v>0</v>
      </c>
      <c r="AW56" s="310">
        <f>Plan!BE57</f>
        <v>0</v>
      </c>
      <c r="AX56" s="310">
        <f>Plan!BE58</f>
        <v>0</v>
      </c>
      <c r="AY56" s="310">
        <f>Plan!BE59</f>
        <v>0</v>
      </c>
      <c r="AZ56" s="310">
        <f>Plan!BE60</f>
        <v>0</v>
      </c>
      <c r="BA56" s="310">
        <f>Plan!BE61</f>
        <v>0</v>
      </c>
      <c r="BB56" s="310">
        <f>Plan!BE62</f>
        <v>0</v>
      </c>
      <c r="BC56" s="310">
        <f>Plan!BE63</f>
        <v>0</v>
      </c>
      <c r="BD56" s="310">
        <f>Plan!BE64</f>
        <v>0</v>
      </c>
    </row>
    <row r="57" spans="1:56" ht="6" customHeight="1">
      <c r="A57"/>
      <c r="B57" s="306">
        <f>COUNTIF(Feiertage!$H$3:$H$164,F57)</f>
        <v>0</v>
      </c>
      <c r="C57" s="307">
        <f t="shared" si="0"/>
        <v>1</v>
      </c>
      <c r="D57" s="307">
        <f t="shared" si="1"/>
        <v>2</v>
      </c>
      <c r="E57" s="311"/>
      <c r="F57" s="309">
        <f t="shared" si="2"/>
        <v>42422</v>
      </c>
      <c r="G57" s="310">
        <f>Plan!BF15</f>
        <v>0</v>
      </c>
      <c r="H57" s="310">
        <f>Plan!BF16</f>
        <v>0</v>
      </c>
      <c r="I57" s="310">
        <f>Plan!BF17</f>
        <v>0</v>
      </c>
      <c r="J57" s="310">
        <f>Plan!BF18</f>
        <v>0</v>
      </c>
      <c r="K57" s="310">
        <f>Plan!BF19</f>
        <v>0</v>
      </c>
      <c r="L57" s="310">
        <f>Plan!BF20</f>
        <v>0</v>
      </c>
      <c r="M57" s="310">
        <f>Plan!BF21</f>
        <v>0</v>
      </c>
      <c r="N57" s="310">
        <f>Plan!BF22</f>
        <v>0</v>
      </c>
      <c r="O57" s="310">
        <f>Plan!BF23</f>
        <v>0</v>
      </c>
      <c r="P57" s="310">
        <f>Plan!BF24</f>
        <v>0</v>
      </c>
      <c r="Q57" s="310">
        <f>Plan!BF25</f>
        <v>0</v>
      </c>
      <c r="R57" s="310">
        <f>Plan!BF26</f>
        <v>0</v>
      </c>
      <c r="S57" s="310">
        <f>Plan!BF27</f>
        <v>0</v>
      </c>
      <c r="T57" s="310">
        <f>Plan!BF28</f>
        <v>0</v>
      </c>
      <c r="U57" s="310">
        <f>Plan!BF29</f>
        <v>0</v>
      </c>
      <c r="V57" s="310">
        <f>Plan!BF30</f>
        <v>0</v>
      </c>
      <c r="W57" s="310">
        <f>Plan!BF31</f>
        <v>0</v>
      </c>
      <c r="X57" s="310">
        <f>Plan!BF32</f>
        <v>0</v>
      </c>
      <c r="Y57" s="310">
        <f>Plan!BF33</f>
        <v>0</v>
      </c>
      <c r="Z57" s="310">
        <f>Plan!BF34</f>
        <v>0</v>
      </c>
      <c r="AA57" s="310">
        <f>Plan!BF35</f>
        <v>0</v>
      </c>
      <c r="AB57" s="310">
        <f>Plan!BF36</f>
        <v>0</v>
      </c>
      <c r="AC57" s="310">
        <f>Plan!BF37</f>
        <v>0</v>
      </c>
      <c r="AD57" s="310">
        <f>Plan!BF38</f>
        <v>0</v>
      </c>
      <c r="AE57" s="310">
        <f>Plan!BF39</f>
        <v>0</v>
      </c>
      <c r="AF57" s="310">
        <f>Plan!BF40</f>
        <v>0</v>
      </c>
      <c r="AG57" s="310">
        <f>Plan!BF41</f>
        <v>0</v>
      </c>
      <c r="AH57" s="310">
        <f>Plan!BF42</f>
        <v>0</v>
      </c>
      <c r="AI57" s="310">
        <f>Plan!BF43</f>
        <v>0</v>
      </c>
      <c r="AJ57" s="310">
        <f>Plan!BF44</f>
        <v>0</v>
      </c>
      <c r="AK57" s="310">
        <f>Plan!BF45</f>
        <v>0</v>
      </c>
      <c r="AL57" s="310">
        <f>Plan!BF46</f>
        <v>0</v>
      </c>
      <c r="AM57" s="310">
        <f>Plan!BF47</f>
        <v>0</v>
      </c>
      <c r="AN57" s="310">
        <f>Plan!BF48</f>
        <v>0</v>
      </c>
      <c r="AO57" s="310">
        <f>Plan!BF49</f>
        <v>0</v>
      </c>
      <c r="AP57" s="310">
        <f>Plan!BF50</f>
        <v>0</v>
      </c>
      <c r="AQ57" s="310">
        <f>Plan!BF51</f>
        <v>0</v>
      </c>
      <c r="AR57" s="310">
        <f>Plan!BF52</f>
        <v>0</v>
      </c>
      <c r="AS57" s="310">
        <f>Plan!BF53</f>
        <v>0</v>
      </c>
      <c r="AT57" s="310">
        <f>Plan!BF54</f>
        <v>0</v>
      </c>
      <c r="AU57" s="310">
        <f>Plan!BF55</f>
        <v>0</v>
      </c>
      <c r="AV57" s="310">
        <f>Plan!BF56</f>
        <v>0</v>
      </c>
      <c r="AW57" s="310">
        <f>Plan!BF57</f>
        <v>0</v>
      </c>
      <c r="AX57" s="310">
        <f>Plan!BF58</f>
        <v>0</v>
      </c>
      <c r="AY57" s="310">
        <f>Plan!BF59</f>
        <v>0</v>
      </c>
      <c r="AZ57" s="310">
        <f>Plan!BF60</f>
        <v>0</v>
      </c>
      <c r="BA57" s="310">
        <f>Plan!BF61</f>
        <v>0</v>
      </c>
      <c r="BB57" s="310">
        <f>Plan!BF62</f>
        <v>0</v>
      </c>
      <c r="BC57" s="310">
        <f>Plan!BF63</f>
        <v>0</v>
      </c>
      <c r="BD57" s="310">
        <f>Plan!BF64</f>
        <v>0</v>
      </c>
    </row>
    <row r="58" spans="1:56" ht="6" customHeight="1">
      <c r="A58"/>
      <c r="B58" s="306">
        <f>COUNTIF(Feiertage!$H$3:$H$164,F58)</f>
        <v>0</v>
      </c>
      <c r="C58" s="307">
        <f t="shared" si="0"/>
        <v>2</v>
      </c>
      <c r="D58" s="307">
        <f t="shared" si="1"/>
        <v>2</v>
      </c>
      <c r="E58" s="311"/>
      <c r="F58" s="309">
        <f t="shared" si="2"/>
        <v>42423</v>
      </c>
      <c r="G58" s="310">
        <f>Plan!BG15</f>
        <v>0</v>
      </c>
      <c r="H58" s="310">
        <f>Plan!BG16</f>
        <v>0</v>
      </c>
      <c r="I58" s="310">
        <f>Plan!BG17</f>
        <v>0</v>
      </c>
      <c r="J58" s="310">
        <f>Plan!BG18</f>
        <v>0</v>
      </c>
      <c r="K58" s="310">
        <f>Plan!BG19</f>
        <v>0</v>
      </c>
      <c r="L58" s="310">
        <f>Plan!BG20</f>
        <v>0</v>
      </c>
      <c r="M58" s="310">
        <f>Plan!BG21</f>
        <v>0</v>
      </c>
      <c r="N58" s="310">
        <f>Plan!BG22</f>
        <v>0</v>
      </c>
      <c r="O58" s="310">
        <f>Plan!BG23</f>
        <v>0</v>
      </c>
      <c r="P58" s="310">
        <f>Plan!BG24</f>
        <v>0</v>
      </c>
      <c r="Q58" s="310">
        <f>Plan!BG25</f>
        <v>0</v>
      </c>
      <c r="R58" s="310">
        <f>Plan!BG26</f>
        <v>0</v>
      </c>
      <c r="S58" s="310">
        <f>Plan!BG27</f>
        <v>0</v>
      </c>
      <c r="T58" s="310">
        <f>Plan!BG28</f>
        <v>0</v>
      </c>
      <c r="U58" s="310">
        <f>Plan!BG29</f>
        <v>0</v>
      </c>
      <c r="V58" s="310">
        <f>Plan!BG30</f>
        <v>0</v>
      </c>
      <c r="W58" s="310">
        <f>Plan!BG31</f>
        <v>0</v>
      </c>
      <c r="X58" s="310">
        <f>Plan!BG32</f>
        <v>0</v>
      </c>
      <c r="Y58" s="310">
        <f>Plan!BG33</f>
        <v>0</v>
      </c>
      <c r="Z58" s="310">
        <f>Plan!BG34</f>
        <v>0</v>
      </c>
      <c r="AA58" s="310">
        <f>Plan!BG35</f>
        <v>0</v>
      </c>
      <c r="AB58" s="310">
        <f>Plan!BG36</f>
        <v>0</v>
      </c>
      <c r="AC58" s="310">
        <f>Plan!BG37</f>
        <v>0</v>
      </c>
      <c r="AD58" s="310">
        <f>Plan!BG38</f>
        <v>0</v>
      </c>
      <c r="AE58" s="310">
        <f>Plan!BG39</f>
        <v>0</v>
      </c>
      <c r="AF58" s="310">
        <f>Plan!BG40</f>
        <v>0</v>
      </c>
      <c r="AG58" s="310">
        <f>Plan!BG41</f>
        <v>0</v>
      </c>
      <c r="AH58" s="310">
        <f>Plan!BG42</f>
        <v>0</v>
      </c>
      <c r="AI58" s="310">
        <f>Plan!BG43</f>
        <v>0</v>
      </c>
      <c r="AJ58" s="310">
        <f>Plan!BG44</f>
        <v>0</v>
      </c>
      <c r="AK58" s="310">
        <f>Plan!BG45</f>
        <v>0</v>
      </c>
      <c r="AL58" s="310">
        <f>Plan!BG46</f>
        <v>0</v>
      </c>
      <c r="AM58" s="310">
        <f>Plan!BG47</f>
        <v>0</v>
      </c>
      <c r="AN58" s="310">
        <f>Plan!BG48</f>
        <v>0</v>
      </c>
      <c r="AO58" s="310">
        <f>Plan!BG49</f>
        <v>0</v>
      </c>
      <c r="AP58" s="310">
        <f>Plan!BG50</f>
        <v>0</v>
      </c>
      <c r="AQ58" s="310">
        <f>Plan!BG51</f>
        <v>0</v>
      </c>
      <c r="AR58" s="310">
        <f>Plan!BG52</f>
        <v>0</v>
      </c>
      <c r="AS58" s="310">
        <f>Plan!BG53</f>
        <v>0</v>
      </c>
      <c r="AT58" s="310">
        <f>Plan!BG54</f>
        <v>0</v>
      </c>
      <c r="AU58" s="310">
        <f>Plan!BG55</f>
        <v>0</v>
      </c>
      <c r="AV58" s="310">
        <f>Plan!BG56</f>
        <v>0</v>
      </c>
      <c r="AW58" s="310">
        <f>Plan!BG57</f>
        <v>0</v>
      </c>
      <c r="AX58" s="310">
        <f>Plan!BG58</f>
        <v>0</v>
      </c>
      <c r="AY58" s="310">
        <f>Plan!BG59</f>
        <v>0</v>
      </c>
      <c r="AZ58" s="310">
        <f>Plan!BG60</f>
        <v>0</v>
      </c>
      <c r="BA58" s="310">
        <f>Plan!BG61</f>
        <v>0</v>
      </c>
      <c r="BB58" s="310">
        <f>Plan!BG62</f>
        <v>0</v>
      </c>
      <c r="BC58" s="310">
        <f>Plan!BG63</f>
        <v>0</v>
      </c>
      <c r="BD58" s="310">
        <f>Plan!BG64</f>
        <v>0</v>
      </c>
    </row>
    <row r="59" spans="1:56" ht="6" customHeight="1">
      <c r="A59"/>
      <c r="B59" s="306">
        <f>COUNTIF(Feiertage!$H$3:$H$164,F59)</f>
        <v>0</v>
      </c>
      <c r="C59" s="307">
        <f t="shared" si="0"/>
        <v>3</v>
      </c>
      <c r="D59" s="307">
        <f t="shared" si="1"/>
        <v>2</v>
      </c>
      <c r="E59" s="311"/>
      <c r="F59" s="309">
        <f t="shared" si="2"/>
        <v>42424</v>
      </c>
      <c r="G59" s="310">
        <f>Plan!BH15</f>
        <v>0</v>
      </c>
      <c r="H59" s="310">
        <f>Plan!BH16</f>
        <v>0</v>
      </c>
      <c r="I59" s="310">
        <f>Plan!BH17</f>
        <v>0</v>
      </c>
      <c r="J59" s="310">
        <f>Plan!BH18</f>
        <v>0</v>
      </c>
      <c r="K59" s="310">
        <f>Plan!BH19</f>
        <v>0</v>
      </c>
      <c r="L59" s="310">
        <f>Plan!BH20</f>
        <v>0</v>
      </c>
      <c r="M59" s="310">
        <f>Plan!BH21</f>
        <v>0</v>
      </c>
      <c r="N59" s="310">
        <f>Plan!BH22</f>
        <v>0</v>
      </c>
      <c r="O59" s="310">
        <f>Plan!BH23</f>
        <v>0</v>
      </c>
      <c r="P59" s="310">
        <f>Plan!BH24</f>
        <v>0</v>
      </c>
      <c r="Q59" s="310">
        <f>Plan!BH25</f>
        <v>0</v>
      </c>
      <c r="R59" s="310">
        <f>Plan!BH26</f>
        <v>0</v>
      </c>
      <c r="S59" s="310">
        <f>Plan!BH27</f>
        <v>0</v>
      </c>
      <c r="T59" s="310">
        <f>Plan!BH28</f>
        <v>0</v>
      </c>
      <c r="U59" s="310">
        <f>Plan!BH29</f>
        <v>0</v>
      </c>
      <c r="V59" s="310">
        <f>Plan!BH30</f>
        <v>0</v>
      </c>
      <c r="W59" s="310">
        <f>Plan!BH31</f>
        <v>0</v>
      </c>
      <c r="X59" s="310">
        <f>Plan!BH32</f>
        <v>0</v>
      </c>
      <c r="Y59" s="310">
        <f>Plan!BH33</f>
        <v>0</v>
      </c>
      <c r="Z59" s="310">
        <f>Plan!BH34</f>
        <v>0</v>
      </c>
      <c r="AA59" s="310">
        <f>Plan!BH35</f>
        <v>0</v>
      </c>
      <c r="AB59" s="310">
        <f>Plan!BH36</f>
        <v>0</v>
      </c>
      <c r="AC59" s="310">
        <f>Plan!BH37</f>
        <v>0</v>
      </c>
      <c r="AD59" s="310">
        <f>Plan!BH38</f>
        <v>0</v>
      </c>
      <c r="AE59" s="310">
        <f>Plan!BH39</f>
        <v>0</v>
      </c>
      <c r="AF59" s="310">
        <f>Plan!BH40</f>
        <v>0</v>
      </c>
      <c r="AG59" s="310">
        <f>Plan!BH41</f>
        <v>0</v>
      </c>
      <c r="AH59" s="310">
        <f>Plan!BH42</f>
        <v>0</v>
      </c>
      <c r="AI59" s="310">
        <f>Plan!BH43</f>
        <v>0</v>
      </c>
      <c r="AJ59" s="310">
        <f>Plan!BH44</f>
        <v>0</v>
      </c>
      <c r="AK59" s="310">
        <f>Plan!BH45</f>
        <v>0</v>
      </c>
      <c r="AL59" s="310">
        <f>Plan!BH46</f>
        <v>0</v>
      </c>
      <c r="AM59" s="310">
        <f>Plan!BH47</f>
        <v>0</v>
      </c>
      <c r="AN59" s="310">
        <f>Plan!BH48</f>
        <v>0</v>
      </c>
      <c r="AO59" s="310">
        <f>Plan!BH49</f>
        <v>0</v>
      </c>
      <c r="AP59" s="310">
        <f>Plan!BH50</f>
        <v>0</v>
      </c>
      <c r="AQ59" s="310">
        <f>Plan!BH51</f>
        <v>0</v>
      </c>
      <c r="AR59" s="310">
        <f>Plan!BH52</f>
        <v>0</v>
      </c>
      <c r="AS59" s="310">
        <f>Plan!BH53</f>
        <v>0</v>
      </c>
      <c r="AT59" s="310">
        <f>Plan!BH54</f>
        <v>0</v>
      </c>
      <c r="AU59" s="310">
        <f>Plan!BH55</f>
        <v>0</v>
      </c>
      <c r="AV59" s="310">
        <f>Plan!BH56</f>
        <v>0</v>
      </c>
      <c r="AW59" s="310">
        <f>Plan!BH57</f>
        <v>0</v>
      </c>
      <c r="AX59" s="310">
        <f>Plan!BH58</f>
        <v>0</v>
      </c>
      <c r="AY59" s="310">
        <f>Plan!BH59</f>
        <v>0</v>
      </c>
      <c r="AZ59" s="310">
        <f>Plan!BH60</f>
        <v>0</v>
      </c>
      <c r="BA59" s="310">
        <f>Plan!BH61</f>
        <v>0</v>
      </c>
      <c r="BB59" s="310">
        <f>Plan!BH62</f>
        <v>0</v>
      </c>
      <c r="BC59" s="310">
        <f>Plan!BH63</f>
        <v>0</v>
      </c>
      <c r="BD59" s="310">
        <f>Plan!BH64</f>
        <v>0</v>
      </c>
    </row>
    <row r="60" spans="1:56" ht="6" customHeight="1">
      <c r="A60"/>
      <c r="B60" s="306">
        <f>COUNTIF(Feiertage!$H$3:$H$164,F60)</f>
        <v>0</v>
      </c>
      <c r="C60" s="307">
        <f t="shared" si="0"/>
        <v>4</v>
      </c>
      <c r="D60" s="307">
        <f t="shared" si="1"/>
        <v>2</v>
      </c>
      <c r="E60" s="311"/>
      <c r="F60" s="309">
        <f t="shared" si="2"/>
        <v>42425</v>
      </c>
      <c r="G60" s="310">
        <f>Plan!BI15</f>
        <v>0</v>
      </c>
      <c r="H60" s="310">
        <f>Plan!BI16</f>
        <v>0</v>
      </c>
      <c r="I60" s="310">
        <f>Plan!BI17</f>
        <v>0</v>
      </c>
      <c r="J60" s="310">
        <f>Plan!BI18</f>
        <v>0</v>
      </c>
      <c r="K60" s="310">
        <f>Plan!BI19</f>
        <v>0</v>
      </c>
      <c r="L60" s="310">
        <f>Plan!BI20</f>
        <v>0</v>
      </c>
      <c r="M60" s="310">
        <f>Plan!BI21</f>
        <v>0</v>
      </c>
      <c r="N60" s="310">
        <f>Plan!BI22</f>
        <v>0</v>
      </c>
      <c r="O60" s="310">
        <f>Plan!BI23</f>
        <v>0</v>
      </c>
      <c r="P60" s="310">
        <f>Plan!BI24</f>
        <v>0</v>
      </c>
      <c r="Q60" s="310">
        <f>Plan!BI25</f>
        <v>0</v>
      </c>
      <c r="R60" s="310">
        <f>Plan!BI26</f>
        <v>0</v>
      </c>
      <c r="S60" s="310">
        <f>Plan!BI27</f>
        <v>0</v>
      </c>
      <c r="T60" s="310">
        <f>Plan!BI28</f>
        <v>0</v>
      </c>
      <c r="U60" s="310">
        <f>Plan!BI29</f>
        <v>0</v>
      </c>
      <c r="V60" s="310">
        <f>Plan!BI30</f>
        <v>0</v>
      </c>
      <c r="W60" s="310">
        <f>Plan!BI31</f>
        <v>0</v>
      </c>
      <c r="X60" s="310">
        <f>Plan!BI32</f>
        <v>0</v>
      </c>
      <c r="Y60" s="310">
        <f>Plan!BI33</f>
        <v>0</v>
      </c>
      <c r="Z60" s="310">
        <f>Plan!BI34</f>
        <v>0</v>
      </c>
      <c r="AA60" s="310">
        <f>Plan!BI35</f>
        <v>0</v>
      </c>
      <c r="AB60" s="310">
        <f>Plan!BI36</f>
        <v>0</v>
      </c>
      <c r="AC60" s="310">
        <f>Plan!BI37</f>
        <v>0</v>
      </c>
      <c r="AD60" s="310">
        <f>Plan!BI38</f>
        <v>0</v>
      </c>
      <c r="AE60" s="310">
        <f>Plan!BI39</f>
        <v>0</v>
      </c>
      <c r="AF60" s="310">
        <f>Plan!BI40</f>
        <v>0</v>
      </c>
      <c r="AG60" s="310">
        <f>Plan!BI41</f>
        <v>0</v>
      </c>
      <c r="AH60" s="310">
        <f>Plan!BI42</f>
        <v>0</v>
      </c>
      <c r="AI60" s="310">
        <f>Plan!BI43</f>
        <v>0</v>
      </c>
      <c r="AJ60" s="310">
        <f>Plan!BI44</f>
        <v>0</v>
      </c>
      <c r="AK60" s="310">
        <f>Plan!BI45</f>
        <v>0</v>
      </c>
      <c r="AL60" s="310">
        <f>Plan!BI46</f>
        <v>0</v>
      </c>
      <c r="AM60" s="310">
        <f>Plan!BI47</f>
        <v>0</v>
      </c>
      <c r="AN60" s="310">
        <f>Plan!BI48</f>
        <v>0</v>
      </c>
      <c r="AO60" s="310">
        <f>Plan!BI49</f>
        <v>0</v>
      </c>
      <c r="AP60" s="310">
        <f>Plan!BI50</f>
        <v>0</v>
      </c>
      <c r="AQ60" s="310">
        <f>Plan!BI51</f>
        <v>0</v>
      </c>
      <c r="AR60" s="310">
        <f>Plan!BI52</f>
        <v>0</v>
      </c>
      <c r="AS60" s="310">
        <f>Plan!BI53</f>
        <v>0</v>
      </c>
      <c r="AT60" s="310">
        <f>Plan!BI54</f>
        <v>0</v>
      </c>
      <c r="AU60" s="310">
        <f>Plan!BI55</f>
        <v>0</v>
      </c>
      <c r="AV60" s="310">
        <f>Plan!BI56</f>
        <v>0</v>
      </c>
      <c r="AW60" s="310">
        <f>Plan!BI57</f>
        <v>0</v>
      </c>
      <c r="AX60" s="310">
        <f>Plan!BI58</f>
        <v>0</v>
      </c>
      <c r="AY60" s="310">
        <f>Plan!BI59</f>
        <v>0</v>
      </c>
      <c r="AZ60" s="310">
        <f>Plan!BI60</f>
        <v>0</v>
      </c>
      <c r="BA60" s="310">
        <f>Plan!BI61</f>
        <v>0</v>
      </c>
      <c r="BB60" s="310">
        <f>Plan!BI62</f>
        <v>0</v>
      </c>
      <c r="BC60" s="310">
        <f>Plan!BI63</f>
        <v>0</v>
      </c>
      <c r="BD60" s="310">
        <f>Plan!BI64</f>
        <v>0</v>
      </c>
    </row>
    <row r="61" spans="1:56" ht="6" customHeight="1">
      <c r="A61"/>
      <c r="B61" s="306">
        <f>COUNTIF(Feiertage!$H$3:$H$164,F61)</f>
        <v>0</v>
      </c>
      <c r="C61" s="307">
        <f t="shared" si="0"/>
        <v>5</v>
      </c>
      <c r="D61" s="307">
        <f t="shared" si="1"/>
        <v>2</v>
      </c>
      <c r="E61" s="311"/>
      <c r="F61" s="309">
        <f t="shared" si="2"/>
        <v>42426</v>
      </c>
      <c r="G61" s="310">
        <f>Plan!BJ15</f>
        <v>0</v>
      </c>
      <c r="H61" s="310">
        <f>Plan!BJ16</f>
        <v>0</v>
      </c>
      <c r="I61" s="310">
        <f>Plan!BJ17</f>
        <v>0</v>
      </c>
      <c r="J61" s="310">
        <f>Plan!BJ18</f>
        <v>0</v>
      </c>
      <c r="K61" s="310">
        <f>Plan!BJ19</f>
        <v>0</v>
      </c>
      <c r="L61" s="310">
        <f>Plan!BJ20</f>
        <v>0</v>
      </c>
      <c r="M61" s="310">
        <f>Plan!BJ21</f>
        <v>0</v>
      </c>
      <c r="N61" s="310">
        <f>Plan!BJ22</f>
        <v>0</v>
      </c>
      <c r="O61" s="310">
        <f>Plan!BJ23</f>
        <v>0</v>
      </c>
      <c r="P61" s="310">
        <f>Plan!BJ24</f>
        <v>0</v>
      </c>
      <c r="Q61" s="310">
        <f>Plan!BJ25</f>
        <v>0</v>
      </c>
      <c r="R61" s="310">
        <f>Plan!BJ26</f>
        <v>0</v>
      </c>
      <c r="S61" s="310">
        <f>Plan!BJ27</f>
        <v>0</v>
      </c>
      <c r="T61" s="310">
        <f>Plan!BJ28</f>
        <v>0</v>
      </c>
      <c r="U61" s="310">
        <f>Plan!BJ29</f>
        <v>0</v>
      </c>
      <c r="V61" s="310">
        <f>Plan!BJ30</f>
        <v>0</v>
      </c>
      <c r="W61" s="310">
        <f>Plan!BJ31</f>
        <v>0</v>
      </c>
      <c r="X61" s="310">
        <f>Plan!BJ32</f>
        <v>0</v>
      </c>
      <c r="Y61" s="310">
        <f>Plan!BJ33</f>
        <v>0</v>
      </c>
      <c r="Z61" s="310">
        <f>Plan!BJ34</f>
        <v>0</v>
      </c>
      <c r="AA61" s="310">
        <f>Plan!BJ35</f>
        <v>0</v>
      </c>
      <c r="AB61" s="310">
        <f>Plan!BJ36</f>
        <v>0</v>
      </c>
      <c r="AC61" s="310">
        <f>Plan!BJ37</f>
        <v>0</v>
      </c>
      <c r="AD61" s="310">
        <f>Plan!BJ38</f>
        <v>0</v>
      </c>
      <c r="AE61" s="310">
        <f>Plan!BJ39</f>
        <v>0</v>
      </c>
      <c r="AF61" s="310">
        <f>Plan!BJ40</f>
        <v>0</v>
      </c>
      <c r="AG61" s="310">
        <f>Plan!BJ41</f>
        <v>0</v>
      </c>
      <c r="AH61" s="310">
        <f>Plan!BJ42</f>
        <v>0</v>
      </c>
      <c r="AI61" s="310">
        <f>Plan!BJ43</f>
        <v>0</v>
      </c>
      <c r="AJ61" s="310">
        <f>Plan!BJ44</f>
        <v>0</v>
      </c>
      <c r="AK61" s="310">
        <f>Plan!BJ45</f>
        <v>0</v>
      </c>
      <c r="AL61" s="310">
        <f>Plan!BJ46</f>
        <v>0</v>
      </c>
      <c r="AM61" s="310">
        <f>Plan!BJ47</f>
        <v>0</v>
      </c>
      <c r="AN61" s="310">
        <f>Plan!BJ48</f>
        <v>0</v>
      </c>
      <c r="AO61" s="310">
        <f>Plan!BJ49</f>
        <v>0</v>
      </c>
      <c r="AP61" s="310">
        <f>Plan!BJ50</f>
        <v>0</v>
      </c>
      <c r="AQ61" s="310">
        <f>Plan!BJ51</f>
        <v>0</v>
      </c>
      <c r="AR61" s="310">
        <f>Plan!BJ52</f>
        <v>0</v>
      </c>
      <c r="AS61" s="310">
        <f>Plan!BJ53</f>
        <v>0</v>
      </c>
      <c r="AT61" s="310">
        <f>Plan!BJ54</f>
        <v>0</v>
      </c>
      <c r="AU61" s="310">
        <f>Plan!BJ55</f>
        <v>0</v>
      </c>
      <c r="AV61" s="310">
        <f>Plan!BJ56</f>
        <v>0</v>
      </c>
      <c r="AW61" s="310">
        <f>Plan!BJ57</f>
        <v>0</v>
      </c>
      <c r="AX61" s="310">
        <f>Plan!BJ58</f>
        <v>0</v>
      </c>
      <c r="AY61" s="310">
        <f>Plan!BJ59</f>
        <v>0</v>
      </c>
      <c r="AZ61" s="310">
        <f>Plan!BJ60</f>
        <v>0</v>
      </c>
      <c r="BA61" s="310">
        <f>Plan!BJ61</f>
        <v>0</v>
      </c>
      <c r="BB61" s="310">
        <f>Plan!BJ62</f>
        <v>0</v>
      </c>
      <c r="BC61" s="310">
        <f>Plan!BJ63</f>
        <v>0</v>
      </c>
      <c r="BD61" s="310">
        <f>Plan!BJ64</f>
        <v>0</v>
      </c>
    </row>
    <row r="62" spans="1:56" ht="6" customHeight="1">
      <c r="A62"/>
      <c r="B62" s="306">
        <f>COUNTIF(Feiertage!$H$3:$H$164,F62)</f>
        <v>0</v>
      </c>
      <c r="C62" s="307">
        <f t="shared" si="0"/>
        <v>6</v>
      </c>
      <c r="D62" s="307">
        <f t="shared" si="1"/>
        <v>2</v>
      </c>
      <c r="E62" s="311"/>
      <c r="F62" s="309">
        <f t="shared" si="2"/>
        <v>42427</v>
      </c>
      <c r="G62" s="310">
        <f>Plan!BK15</f>
        <v>0</v>
      </c>
      <c r="H62" s="310">
        <f>Plan!BK16</f>
        <v>0</v>
      </c>
      <c r="I62" s="310">
        <f>Plan!BK17</f>
        <v>0</v>
      </c>
      <c r="J62" s="310">
        <f>Plan!BK18</f>
        <v>0</v>
      </c>
      <c r="K62" s="310">
        <f>Plan!BK19</f>
        <v>0</v>
      </c>
      <c r="L62" s="310">
        <f>Plan!BK20</f>
        <v>0</v>
      </c>
      <c r="M62" s="310">
        <f>Plan!BK21</f>
        <v>0</v>
      </c>
      <c r="N62" s="310">
        <f>Plan!BK22</f>
        <v>0</v>
      </c>
      <c r="O62" s="310">
        <f>Plan!BK23</f>
        <v>0</v>
      </c>
      <c r="P62" s="310">
        <f>Plan!BK24</f>
        <v>0</v>
      </c>
      <c r="Q62" s="310">
        <f>Plan!BK25</f>
        <v>0</v>
      </c>
      <c r="R62" s="310">
        <f>Plan!BK26</f>
        <v>0</v>
      </c>
      <c r="S62" s="310">
        <f>Plan!BK27</f>
        <v>0</v>
      </c>
      <c r="T62" s="310">
        <f>Plan!BK28</f>
        <v>0</v>
      </c>
      <c r="U62" s="310">
        <f>Plan!BK29</f>
        <v>0</v>
      </c>
      <c r="V62" s="310">
        <f>Plan!BK30</f>
        <v>0</v>
      </c>
      <c r="W62" s="310">
        <f>Plan!BK31</f>
        <v>0</v>
      </c>
      <c r="X62" s="310">
        <f>Plan!BK32</f>
        <v>0</v>
      </c>
      <c r="Y62" s="310">
        <f>Plan!BK33</f>
        <v>0</v>
      </c>
      <c r="Z62" s="310">
        <f>Plan!BK34</f>
        <v>0</v>
      </c>
      <c r="AA62" s="310">
        <f>Plan!BK35</f>
        <v>0</v>
      </c>
      <c r="AB62" s="310">
        <f>Plan!BK36</f>
        <v>0</v>
      </c>
      <c r="AC62" s="310">
        <f>Plan!BK37</f>
        <v>0</v>
      </c>
      <c r="AD62" s="310">
        <f>Plan!BK38</f>
        <v>0</v>
      </c>
      <c r="AE62" s="310">
        <f>Plan!BK39</f>
        <v>0</v>
      </c>
      <c r="AF62" s="310">
        <f>Plan!BK40</f>
        <v>0</v>
      </c>
      <c r="AG62" s="310">
        <f>Plan!BK41</f>
        <v>0</v>
      </c>
      <c r="AH62" s="310">
        <f>Plan!BK42</f>
        <v>0</v>
      </c>
      <c r="AI62" s="310">
        <f>Plan!BK43</f>
        <v>0</v>
      </c>
      <c r="AJ62" s="310">
        <f>Plan!BK44</f>
        <v>0</v>
      </c>
      <c r="AK62" s="310">
        <f>Plan!BK45</f>
        <v>0</v>
      </c>
      <c r="AL62" s="310">
        <f>Plan!BK46</f>
        <v>0</v>
      </c>
      <c r="AM62" s="310">
        <f>Plan!BK47</f>
        <v>0</v>
      </c>
      <c r="AN62" s="310">
        <f>Plan!BK48</f>
        <v>0</v>
      </c>
      <c r="AO62" s="310">
        <f>Plan!BK49</f>
        <v>0</v>
      </c>
      <c r="AP62" s="310">
        <f>Plan!BK50</f>
        <v>0</v>
      </c>
      <c r="AQ62" s="310">
        <f>Plan!BK51</f>
        <v>0</v>
      </c>
      <c r="AR62" s="310">
        <f>Plan!BK52</f>
        <v>0</v>
      </c>
      <c r="AS62" s="310">
        <f>Plan!BK53</f>
        <v>0</v>
      </c>
      <c r="AT62" s="310">
        <f>Plan!BK54</f>
        <v>0</v>
      </c>
      <c r="AU62" s="310">
        <f>Plan!BK55</f>
        <v>0</v>
      </c>
      <c r="AV62" s="310">
        <f>Plan!BK56</f>
        <v>0</v>
      </c>
      <c r="AW62" s="310">
        <f>Plan!BK57</f>
        <v>0</v>
      </c>
      <c r="AX62" s="310">
        <f>Plan!BK58</f>
        <v>0</v>
      </c>
      <c r="AY62" s="310">
        <f>Plan!BK59</f>
        <v>0</v>
      </c>
      <c r="AZ62" s="310">
        <f>Plan!BK60</f>
        <v>0</v>
      </c>
      <c r="BA62" s="310">
        <f>Plan!BK61</f>
        <v>0</v>
      </c>
      <c r="BB62" s="310">
        <f>Plan!BK62</f>
        <v>0</v>
      </c>
      <c r="BC62" s="310">
        <f>Plan!BK63</f>
        <v>0</v>
      </c>
      <c r="BD62" s="310">
        <f>Plan!BK64</f>
        <v>0</v>
      </c>
    </row>
    <row r="63" spans="1:56" ht="6" customHeight="1">
      <c r="A63"/>
      <c r="B63" s="306">
        <f>COUNTIF(Feiertage!$H$3:$H$164,F63)</f>
        <v>0</v>
      </c>
      <c r="C63" s="307">
        <f t="shared" si="0"/>
        <v>7</v>
      </c>
      <c r="D63" s="307">
        <f t="shared" si="1"/>
        <v>2</v>
      </c>
      <c r="E63" s="311"/>
      <c r="F63" s="309">
        <f t="shared" si="2"/>
        <v>42428</v>
      </c>
      <c r="G63" s="310">
        <f>Plan!BL15</f>
        <v>0</v>
      </c>
      <c r="H63" s="310">
        <f>Plan!BL16</f>
        <v>0</v>
      </c>
      <c r="I63" s="310">
        <f>Plan!BL17</f>
        <v>0</v>
      </c>
      <c r="J63" s="310">
        <f>Plan!BL18</f>
        <v>0</v>
      </c>
      <c r="K63" s="310">
        <f>Plan!BL19</f>
        <v>0</v>
      </c>
      <c r="L63" s="310">
        <f>Plan!BL20</f>
        <v>0</v>
      </c>
      <c r="M63" s="310">
        <f>Plan!BL21</f>
        <v>0</v>
      </c>
      <c r="N63" s="310">
        <f>Plan!BL22</f>
        <v>0</v>
      </c>
      <c r="O63" s="310">
        <f>Plan!BL23</f>
        <v>0</v>
      </c>
      <c r="P63" s="310">
        <f>Plan!BL24</f>
        <v>0</v>
      </c>
      <c r="Q63" s="310">
        <f>Plan!BL25</f>
        <v>0</v>
      </c>
      <c r="R63" s="310">
        <f>Plan!BL26</f>
        <v>0</v>
      </c>
      <c r="S63" s="310">
        <f>Plan!BL27</f>
        <v>0</v>
      </c>
      <c r="T63" s="310">
        <f>Plan!BL28</f>
        <v>0</v>
      </c>
      <c r="U63" s="310">
        <f>Plan!BL29</f>
        <v>0</v>
      </c>
      <c r="V63" s="310">
        <f>Plan!BL30</f>
        <v>0</v>
      </c>
      <c r="W63" s="310">
        <f>Plan!BL31</f>
        <v>0</v>
      </c>
      <c r="X63" s="310">
        <f>Plan!BL32</f>
        <v>0</v>
      </c>
      <c r="Y63" s="310">
        <f>Plan!BL33</f>
        <v>0</v>
      </c>
      <c r="Z63" s="310">
        <f>Plan!BL34</f>
        <v>0</v>
      </c>
      <c r="AA63" s="310">
        <f>Plan!BL35</f>
        <v>0</v>
      </c>
      <c r="AB63" s="310">
        <f>Plan!BL36</f>
        <v>0</v>
      </c>
      <c r="AC63" s="310">
        <f>Plan!BL37</f>
        <v>0</v>
      </c>
      <c r="AD63" s="310">
        <f>Plan!BL38</f>
        <v>0</v>
      </c>
      <c r="AE63" s="310">
        <f>Plan!BL39</f>
        <v>0</v>
      </c>
      <c r="AF63" s="310">
        <f>Plan!BL40</f>
        <v>0</v>
      </c>
      <c r="AG63" s="310">
        <f>Plan!BL41</f>
        <v>0</v>
      </c>
      <c r="AH63" s="310">
        <f>Plan!BL42</f>
        <v>0</v>
      </c>
      <c r="AI63" s="310">
        <f>Plan!BL43</f>
        <v>0</v>
      </c>
      <c r="AJ63" s="310">
        <f>Plan!BL44</f>
        <v>0</v>
      </c>
      <c r="AK63" s="310">
        <f>Plan!BL45</f>
        <v>0</v>
      </c>
      <c r="AL63" s="310">
        <f>Plan!BL46</f>
        <v>0</v>
      </c>
      <c r="AM63" s="310">
        <f>Plan!BL47</f>
        <v>0</v>
      </c>
      <c r="AN63" s="310">
        <f>Plan!BL48</f>
        <v>0</v>
      </c>
      <c r="AO63" s="310">
        <f>Plan!BL49</f>
        <v>0</v>
      </c>
      <c r="AP63" s="310">
        <f>Plan!BL50</f>
        <v>0</v>
      </c>
      <c r="AQ63" s="310">
        <f>Plan!BL51</f>
        <v>0</v>
      </c>
      <c r="AR63" s="310">
        <f>Plan!BL52</f>
        <v>0</v>
      </c>
      <c r="AS63" s="310">
        <f>Plan!BL53</f>
        <v>0</v>
      </c>
      <c r="AT63" s="310">
        <f>Plan!BL54</f>
        <v>0</v>
      </c>
      <c r="AU63" s="310">
        <f>Plan!BL55</f>
        <v>0</v>
      </c>
      <c r="AV63" s="310">
        <f>Plan!BL56</f>
        <v>0</v>
      </c>
      <c r="AW63" s="310">
        <f>Plan!BL57</f>
        <v>0</v>
      </c>
      <c r="AX63" s="310">
        <f>Plan!BL58</f>
        <v>0</v>
      </c>
      <c r="AY63" s="310">
        <f>Plan!BL59</f>
        <v>0</v>
      </c>
      <c r="AZ63" s="310">
        <f>Plan!BL60</f>
        <v>0</v>
      </c>
      <c r="BA63" s="310">
        <f>Plan!BL61</f>
        <v>0</v>
      </c>
      <c r="BB63" s="310">
        <f>Plan!BL62</f>
        <v>0</v>
      </c>
      <c r="BC63" s="310">
        <f>Plan!BL63</f>
        <v>0</v>
      </c>
      <c r="BD63" s="310">
        <f>Plan!BL64</f>
        <v>0</v>
      </c>
    </row>
    <row r="64" spans="1:56" ht="6" customHeight="1">
      <c r="A64"/>
      <c r="B64" s="306">
        <f>COUNTIF(Feiertage!$H$3:$H$164,F64)</f>
        <v>0</v>
      </c>
      <c r="C64" s="307">
        <f t="shared" si="0"/>
        <v>1</v>
      </c>
      <c r="D64" s="307">
        <f t="shared" si="1"/>
        <v>2</v>
      </c>
      <c r="E64" s="311"/>
      <c r="F64" s="309">
        <f t="shared" si="2"/>
        <v>42429</v>
      </c>
      <c r="G64" s="310">
        <f>Plan!BM15</f>
        <v>0</v>
      </c>
      <c r="H64" s="310">
        <f>Plan!BM16</f>
        <v>0</v>
      </c>
      <c r="I64" s="310">
        <f>Plan!BM17</f>
        <v>0</v>
      </c>
      <c r="J64" s="310">
        <f>Plan!BM18</f>
        <v>0</v>
      </c>
      <c r="K64" s="310">
        <f>Plan!BM19</f>
        <v>0</v>
      </c>
      <c r="L64" s="310">
        <f>Plan!BM20</f>
        <v>0</v>
      </c>
      <c r="M64" s="310">
        <f>Plan!BM21</f>
        <v>0</v>
      </c>
      <c r="N64" s="310">
        <f>Plan!BM22</f>
        <v>0</v>
      </c>
      <c r="O64" s="310">
        <f>Plan!BM23</f>
        <v>0</v>
      </c>
      <c r="P64" s="310">
        <f>Plan!BM24</f>
        <v>0</v>
      </c>
      <c r="Q64" s="310">
        <f>Plan!BM25</f>
        <v>0</v>
      </c>
      <c r="R64" s="310">
        <f>Plan!BM26</f>
        <v>0</v>
      </c>
      <c r="S64" s="310">
        <f>Plan!BM27</f>
        <v>0</v>
      </c>
      <c r="T64" s="310">
        <f>Plan!BM28</f>
        <v>0</v>
      </c>
      <c r="U64" s="310">
        <f>Plan!BM29</f>
        <v>0</v>
      </c>
      <c r="V64" s="310">
        <f>Plan!BM30</f>
        <v>0</v>
      </c>
      <c r="W64" s="310">
        <f>Plan!BM31</f>
        <v>0</v>
      </c>
      <c r="X64" s="310">
        <f>Plan!BM32</f>
        <v>0</v>
      </c>
      <c r="Y64" s="310">
        <f>Plan!BM33</f>
        <v>0</v>
      </c>
      <c r="Z64" s="310">
        <f>Plan!BM34</f>
        <v>0</v>
      </c>
      <c r="AA64" s="310">
        <f>Plan!BM35</f>
        <v>0</v>
      </c>
      <c r="AB64" s="310">
        <f>Plan!BM36</f>
        <v>0</v>
      </c>
      <c r="AC64" s="310">
        <f>Plan!BM37</f>
        <v>0</v>
      </c>
      <c r="AD64" s="310">
        <f>Plan!BM38</f>
        <v>0</v>
      </c>
      <c r="AE64" s="310">
        <f>Plan!BM39</f>
        <v>0</v>
      </c>
      <c r="AF64" s="310">
        <f>Plan!BM40</f>
        <v>0</v>
      </c>
      <c r="AG64" s="310">
        <f>Plan!BM41</f>
        <v>0</v>
      </c>
      <c r="AH64" s="310">
        <f>Plan!BM42</f>
        <v>0</v>
      </c>
      <c r="AI64" s="310">
        <f>Plan!BM43</f>
        <v>0</v>
      </c>
      <c r="AJ64" s="310">
        <f>Plan!BM44</f>
        <v>0</v>
      </c>
      <c r="AK64" s="310">
        <f>Plan!BM45</f>
        <v>0</v>
      </c>
      <c r="AL64" s="310">
        <f>Plan!BM46</f>
        <v>0</v>
      </c>
      <c r="AM64" s="310">
        <f>Plan!BM47</f>
        <v>0</v>
      </c>
      <c r="AN64" s="310">
        <f>Plan!BM48</f>
        <v>0</v>
      </c>
      <c r="AO64" s="310">
        <f>Plan!BM49</f>
        <v>0</v>
      </c>
      <c r="AP64" s="310">
        <f>Plan!BM50</f>
        <v>0</v>
      </c>
      <c r="AQ64" s="310">
        <f>Plan!BM51</f>
        <v>0</v>
      </c>
      <c r="AR64" s="310">
        <f>Plan!BM52</f>
        <v>0</v>
      </c>
      <c r="AS64" s="310">
        <f>Plan!BM53</f>
        <v>0</v>
      </c>
      <c r="AT64" s="310">
        <f>Plan!BM54</f>
        <v>0</v>
      </c>
      <c r="AU64" s="310">
        <f>Plan!BM55</f>
        <v>0</v>
      </c>
      <c r="AV64" s="310">
        <f>Plan!BM56</f>
        <v>0</v>
      </c>
      <c r="AW64" s="310">
        <f>Plan!BM57</f>
        <v>0</v>
      </c>
      <c r="AX64" s="310">
        <f>Plan!BM58</f>
        <v>0</v>
      </c>
      <c r="AY64" s="310">
        <f>Plan!BM59</f>
        <v>0</v>
      </c>
      <c r="AZ64" s="310">
        <f>Plan!BM60</f>
        <v>0</v>
      </c>
      <c r="BA64" s="310">
        <f>Plan!BM61</f>
        <v>0</v>
      </c>
      <c r="BB64" s="310">
        <f>Plan!BM62</f>
        <v>0</v>
      </c>
      <c r="BC64" s="310">
        <f>Plan!BM63</f>
        <v>0</v>
      </c>
      <c r="BD64" s="310">
        <f>Plan!BM64</f>
        <v>0</v>
      </c>
    </row>
    <row r="65" spans="1:56" ht="6" customHeight="1">
      <c r="A65"/>
      <c r="B65" s="306">
        <f>COUNTIF(Feiertage!$H$3:$H$164,F65)</f>
        <v>0</v>
      </c>
      <c r="C65" s="307">
        <f t="shared" si="0"/>
        <v>2</v>
      </c>
      <c r="D65" s="307">
        <f t="shared" si="1"/>
        <v>3</v>
      </c>
      <c r="E65" s="311"/>
      <c r="F65" s="309">
        <f t="shared" si="2"/>
        <v>42430</v>
      </c>
      <c r="G65" s="310">
        <f>Plan!BN15</f>
        <v>0</v>
      </c>
      <c r="H65" s="310">
        <f>Plan!BN16</f>
        <v>0</v>
      </c>
      <c r="I65" s="310">
        <f>Plan!BN17</f>
        <v>0</v>
      </c>
      <c r="J65" s="310">
        <f>Plan!BN18</f>
        <v>0</v>
      </c>
      <c r="K65" s="310">
        <f>Plan!BN19</f>
        <v>0</v>
      </c>
      <c r="L65" s="310">
        <f>Plan!BN20</f>
        <v>0</v>
      </c>
      <c r="M65" s="310">
        <f>Plan!BN21</f>
        <v>0</v>
      </c>
      <c r="N65" s="310">
        <f>Plan!BN22</f>
        <v>0</v>
      </c>
      <c r="O65" s="310">
        <f>Plan!BN23</f>
        <v>0</v>
      </c>
      <c r="P65" s="310">
        <f>Plan!BN24</f>
        <v>0</v>
      </c>
      <c r="Q65" s="310">
        <f>Plan!BN25</f>
        <v>0</v>
      </c>
      <c r="R65" s="310">
        <f>Plan!BN26</f>
        <v>0</v>
      </c>
      <c r="S65" s="310">
        <f>Plan!BN27</f>
        <v>0</v>
      </c>
      <c r="T65" s="310">
        <f>Plan!BN28</f>
        <v>0</v>
      </c>
      <c r="U65" s="310">
        <f>Plan!BN29</f>
        <v>0</v>
      </c>
      <c r="V65" s="310">
        <f>Plan!BN30</f>
        <v>0</v>
      </c>
      <c r="W65" s="310">
        <f>Plan!BN31</f>
        <v>0</v>
      </c>
      <c r="X65" s="310">
        <f>Plan!BN32</f>
        <v>0</v>
      </c>
      <c r="Y65" s="310">
        <f>Plan!BN33</f>
        <v>0</v>
      </c>
      <c r="Z65" s="310">
        <f>Plan!BN34</f>
        <v>0</v>
      </c>
      <c r="AA65" s="310">
        <f>Plan!BN35</f>
        <v>0</v>
      </c>
      <c r="AB65" s="310">
        <f>Plan!BN36</f>
        <v>0</v>
      </c>
      <c r="AC65" s="310">
        <f>Plan!BN37</f>
        <v>0</v>
      </c>
      <c r="AD65" s="310">
        <f>Plan!BN38</f>
        <v>0</v>
      </c>
      <c r="AE65" s="310">
        <f>Plan!BN39</f>
        <v>0</v>
      </c>
      <c r="AF65" s="310">
        <f>Plan!BN40</f>
        <v>0</v>
      </c>
      <c r="AG65" s="310">
        <f>Plan!BN41</f>
        <v>0</v>
      </c>
      <c r="AH65" s="310">
        <f>Plan!BN42</f>
        <v>0</v>
      </c>
      <c r="AI65" s="310">
        <f>Plan!BN43</f>
        <v>0</v>
      </c>
      <c r="AJ65" s="310">
        <f>Plan!BN44</f>
        <v>0</v>
      </c>
      <c r="AK65" s="310">
        <f>Plan!BN45</f>
        <v>0</v>
      </c>
      <c r="AL65" s="310">
        <f>Plan!BN46</f>
        <v>0</v>
      </c>
      <c r="AM65" s="310">
        <f>Plan!BN47</f>
        <v>0</v>
      </c>
      <c r="AN65" s="310">
        <f>Plan!BN48</f>
        <v>0</v>
      </c>
      <c r="AO65" s="310">
        <f>Plan!BN49</f>
        <v>0</v>
      </c>
      <c r="AP65" s="310">
        <f>Plan!BN50</f>
        <v>0</v>
      </c>
      <c r="AQ65" s="310">
        <f>Plan!BN51</f>
        <v>0</v>
      </c>
      <c r="AR65" s="310">
        <f>Plan!BN52</f>
        <v>0</v>
      </c>
      <c r="AS65" s="310">
        <f>Plan!BN53</f>
        <v>0</v>
      </c>
      <c r="AT65" s="310">
        <f>Plan!BN54</f>
        <v>0</v>
      </c>
      <c r="AU65" s="310">
        <f>Plan!BN55</f>
        <v>0</v>
      </c>
      <c r="AV65" s="310">
        <f>Plan!BN56</f>
        <v>0</v>
      </c>
      <c r="AW65" s="310">
        <f>Plan!BN57</f>
        <v>0</v>
      </c>
      <c r="AX65" s="310">
        <f>Plan!BN58</f>
        <v>0</v>
      </c>
      <c r="AY65" s="310">
        <f>Plan!BN59</f>
        <v>0</v>
      </c>
      <c r="AZ65" s="310">
        <f>Plan!BN60</f>
        <v>0</v>
      </c>
      <c r="BA65" s="310">
        <f>Plan!BN61</f>
        <v>0</v>
      </c>
      <c r="BB65" s="310">
        <f>Plan!BN62</f>
        <v>0</v>
      </c>
      <c r="BC65" s="310">
        <f>Plan!BN63</f>
        <v>0</v>
      </c>
      <c r="BD65" s="310">
        <f>Plan!BN64</f>
        <v>0</v>
      </c>
    </row>
    <row r="66" spans="1:56" ht="6" customHeight="1">
      <c r="A66"/>
      <c r="B66" s="306">
        <f>COUNTIF(Feiertage!$H$3:$H$164,F66)</f>
        <v>0</v>
      </c>
      <c r="C66" s="307">
        <f t="shared" si="0"/>
        <v>3</v>
      </c>
      <c r="D66" s="307">
        <f t="shared" si="1"/>
        <v>3</v>
      </c>
      <c r="E66" s="311"/>
      <c r="F66" s="309">
        <f t="shared" si="2"/>
        <v>42431</v>
      </c>
      <c r="G66" s="310">
        <f>Plan!BO15</f>
        <v>0</v>
      </c>
      <c r="H66" s="310">
        <f>Plan!BO16</f>
        <v>0</v>
      </c>
      <c r="I66" s="310">
        <f>Plan!BO17</f>
        <v>0</v>
      </c>
      <c r="J66" s="310">
        <f>Plan!BO18</f>
        <v>0</v>
      </c>
      <c r="K66" s="310">
        <f>Plan!BO19</f>
        <v>0</v>
      </c>
      <c r="L66" s="310">
        <f>Plan!BO20</f>
        <v>0</v>
      </c>
      <c r="M66" s="310">
        <f>Plan!BO21</f>
        <v>0</v>
      </c>
      <c r="N66" s="310">
        <f>Plan!BO22</f>
        <v>0</v>
      </c>
      <c r="O66" s="310">
        <f>Plan!BO23</f>
        <v>0</v>
      </c>
      <c r="P66" s="310">
        <f>Plan!BO24</f>
        <v>0</v>
      </c>
      <c r="Q66" s="310">
        <f>Plan!BO25</f>
        <v>0</v>
      </c>
      <c r="R66" s="310">
        <f>Plan!BO26</f>
        <v>0</v>
      </c>
      <c r="S66" s="310">
        <f>Plan!BO27</f>
        <v>0</v>
      </c>
      <c r="T66" s="310">
        <f>Plan!BO28</f>
        <v>0</v>
      </c>
      <c r="U66" s="310">
        <f>Plan!BO29</f>
        <v>0</v>
      </c>
      <c r="V66" s="310">
        <f>Plan!BO30</f>
        <v>0</v>
      </c>
      <c r="W66" s="310">
        <f>Plan!BO31</f>
        <v>0</v>
      </c>
      <c r="X66" s="310">
        <f>Plan!BO32</f>
        <v>0</v>
      </c>
      <c r="Y66" s="310">
        <f>Plan!BO33</f>
        <v>0</v>
      </c>
      <c r="Z66" s="310">
        <f>Plan!BO34</f>
        <v>0</v>
      </c>
      <c r="AA66" s="310">
        <f>Plan!BO35</f>
        <v>0</v>
      </c>
      <c r="AB66" s="310">
        <f>Plan!BO36</f>
        <v>0</v>
      </c>
      <c r="AC66" s="310">
        <f>Plan!BO37</f>
        <v>0</v>
      </c>
      <c r="AD66" s="310">
        <f>Plan!BO38</f>
        <v>0</v>
      </c>
      <c r="AE66" s="310">
        <f>Plan!BO39</f>
        <v>0</v>
      </c>
      <c r="AF66" s="310">
        <f>Plan!BO40</f>
        <v>0</v>
      </c>
      <c r="AG66" s="310">
        <f>Plan!BO41</f>
        <v>0</v>
      </c>
      <c r="AH66" s="310">
        <f>Plan!BO42</f>
        <v>0</v>
      </c>
      <c r="AI66" s="310">
        <f>Plan!BO43</f>
        <v>0</v>
      </c>
      <c r="AJ66" s="310">
        <f>Plan!BO44</f>
        <v>0</v>
      </c>
      <c r="AK66" s="310">
        <f>Plan!BO45</f>
        <v>0</v>
      </c>
      <c r="AL66" s="310">
        <f>Plan!BO46</f>
        <v>0</v>
      </c>
      <c r="AM66" s="310">
        <f>Plan!BO47</f>
        <v>0</v>
      </c>
      <c r="AN66" s="310">
        <f>Plan!BO48</f>
        <v>0</v>
      </c>
      <c r="AO66" s="310">
        <f>Plan!BO49</f>
        <v>0</v>
      </c>
      <c r="AP66" s="310">
        <f>Plan!BO50</f>
        <v>0</v>
      </c>
      <c r="AQ66" s="310">
        <f>Plan!BO51</f>
        <v>0</v>
      </c>
      <c r="AR66" s="310">
        <f>Plan!BO52</f>
        <v>0</v>
      </c>
      <c r="AS66" s="310">
        <f>Plan!BO53</f>
        <v>0</v>
      </c>
      <c r="AT66" s="310">
        <f>Plan!BO54</f>
        <v>0</v>
      </c>
      <c r="AU66" s="310">
        <f>Plan!BO55</f>
        <v>0</v>
      </c>
      <c r="AV66" s="310">
        <f>Plan!BO56</f>
        <v>0</v>
      </c>
      <c r="AW66" s="310">
        <f>Plan!BO57</f>
        <v>0</v>
      </c>
      <c r="AX66" s="310">
        <f>Plan!BO58</f>
        <v>0</v>
      </c>
      <c r="AY66" s="310">
        <f>Plan!BO59</f>
        <v>0</v>
      </c>
      <c r="AZ66" s="310">
        <f>Plan!BO60</f>
        <v>0</v>
      </c>
      <c r="BA66" s="310">
        <f>Plan!BO61</f>
        <v>0</v>
      </c>
      <c r="BB66" s="310">
        <f>Plan!BO62</f>
        <v>0</v>
      </c>
      <c r="BC66" s="310">
        <f>Plan!BO63</f>
        <v>0</v>
      </c>
      <c r="BD66" s="310">
        <f>Plan!BO64</f>
        <v>0</v>
      </c>
    </row>
    <row r="67" spans="1:56" ht="6" customHeight="1">
      <c r="A67"/>
      <c r="B67" s="306">
        <f>COUNTIF(Feiertage!$H$3:$H$164,F67)</f>
        <v>0</v>
      </c>
      <c r="C67" s="307">
        <f t="shared" si="0"/>
        <v>4</v>
      </c>
      <c r="D67" s="307">
        <f t="shared" si="1"/>
        <v>3</v>
      </c>
      <c r="E67" s="311"/>
      <c r="F67" s="309">
        <f t="shared" si="2"/>
        <v>42432</v>
      </c>
      <c r="G67" s="310">
        <f>Plan!BP15</f>
        <v>0</v>
      </c>
      <c r="H67" s="310">
        <f>Plan!BP16</f>
        <v>0</v>
      </c>
      <c r="I67" s="310">
        <f>Plan!BP17</f>
        <v>0</v>
      </c>
      <c r="J67" s="310">
        <f>Plan!BP18</f>
        <v>0</v>
      </c>
      <c r="K67" s="310">
        <f>Plan!BP19</f>
        <v>0</v>
      </c>
      <c r="L67" s="310">
        <f>Plan!BP20</f>
        <v>0</v>
      </c>
      <c r="M67" s="310">
        <f>Plan!BP21</f>
        <v>0</v>
      </c>
      <c r="N67" s="310">
        <f>Plan!BP22</f>
        <v>0</v>
      </c>
      <c r="O67" s="310">
        <f>Plan!BP23</f>
        <v>0</v>
      </c>
      <c r="P67" s="310">
        <f>Plan!BP24</f>
        <v>0</v>
      </c>
      <c r="Q67" s="310">
        <f>Plan!BP25</f>
        <v>0</v>
      </c>
      <c r="R67" s="310">
        <f>Plan!BP26</f>
        <v>0</v>
      </c>
      <c r="S67" s="310">
        <f>Plan!BP27</f>
        <v>0</v>
      </c>
      <c r="T67" s="310">
        <f>Plan!BP28</f>
        <v>0</v>
      </c>
      <c r="U67" s="310">
        <f>Plan!BP29</f>
        <v>0</v>
      </c>
      <c r="V67" s="310">
        <f>Plan!BP30</f>
        <v>0</v>
      </c>
      <c r="W67" s="310">
        <f>Plan!BP31</f>
        <v>0</v>
      </c>
      <c r="X67" s="310">
        <f>Plan!BP32</f>
        <v>0</v>
      </c>
      <c r="Y67" s="310">
        <f>Plan!BP33</f>
        <v>0</v>
      </c>
      <c r="Z67" s="310">
        <f>Plan!BP34</f>
        <v>0</v>
      </c>
      <c r="AA67" s="310">
        <f>Plan!BP35</f>
        <v>0</v>
      </c>
      <c r="AB67" s="310">
        <f>Plan!BP36</f>
        <v>0</v>
      </c>
      <c r="AC67" s="310">
        <f>Plan!BP37</f>
        <v>0</v>
      </c>
      <c r="AD67" s="310">
        <f>Plan!BP38</f>
        <v>0</v>
      </c>
      <c r="AE67" s="310">
        <f>Plan!BP39</f>
        <v>0</v>
      </c>
      <c r="AF67" s="310">
        <f>Plan!BP40</f>
        <v>0</v>
      </c>
      <c r="AG67" s="310">
        <f>Plan!BP41</f>
        <v>0</v>
      </c>
      <c r="AH67" s="310">
        <f>Plan!BP42</f>
        <v>0</v>
      </c>
      <c r="AI67" s="310">
        <f>Plan!BP43</f>
        <v>0</v>
      </c>
      <c r="AJ67" s="310">
        <f>Plan!BP44</f>
        <v>0</v>
      </c>
      <c r="AK67" s="310">
        <f>Plan!BP45</f>
        <v>0</v>
      </c>
      <c r="AL67" s="310">
        <f>Plan!BP46</f>
        <v>0</v>
      </c>
      <c r="AM67" s="310">
        <f>Plan!BP47</f>
        <v>0</v>
      </c>
      <c r="AN67" s="310">
        <f>Plan!BP48</f>
        <v>0</v>
      </c>
      <c r="AO67" s="310">
        <f>Plan!BP49</f>
        <v>0</v>
      </c>
      <c r="AP67" s="310">
        <f>Plan!BP50</f>
        <v>0</v>
      </c>
      <c r="AQ67" s="310">
        <f>Plan!BP51</f>
        <v>0</v>
      </c>
      <c r="AR67" s="310">
        <f>Plan!BP52</f>
        <v>0</v>
      </c>
      <c r="AS67" s="310">
        <f>Plan!BP53</f>
        <v>0</v>
      </c>
      <c r="AT67" s="310">
        <f>Plan!BP54</f>
        <v>0</v>
      </c>
      <c r="AU67" s="310">
        <f>Plan!BP55</f>
        <v>0</v>
      </c>
      <c r="AV67" s="310">
        <f>Plan!BP56</f>
        <v>0</v>
      </c>
      <c r="AW67" s="310">
        <f>Plan!BP57</f>
        <v>0</v>
      </c>
      <c r="AX67" s="310">
        <f>Plan!BP58</f>
        <v>0</v>
      </c>
      <c r="AY67" s="310">
        <f>Plan!BP59</f>
        <v>0</v>
      </c>
      <c r="AZ67" s="310">
        <f>Plan!BP60</f>
        <v>0</v>
      </c>
      <c r="BA67" s="310">
        <f>Plan!BP61</f>
        <v>0</v>
      </c>
      <c r="BB67" s="310">
        <f>Plan!BP62</f>
        <v>0</v>
      </c>
      <c r="BC67" s="310">
        <f>Plan!BP63</f>
        <v>0</v>
      </c>
      <c r="BD67" s="310">
        <f>Plan!BP64</f>
        <v>0</v>
      </c>
    </row>
    <row r="68" spans="1:56" ht="6" customHeight="1">
      <c r="A68"/>
      <c r="B68" s="306">
        <f>COUNTIF(Feiertage!$H$3:$H$164,F68)</f>
        <v>0</v>
      </c>
      <c r="C68" s="307">
        <f t="shared" si="0"/>
        <v>5</v>
      </c>
      <c r="D68" s="307">
        <f t="shared" si="1"/>
        <v>3</v>
      </c>
      <c r="E68" s="311"/>
      <c r="F68" s="309">
        <f t="shared" si="2"/>
        <v>42433</v>
      </c>
      <c r="G68" s="310">
        <f>Plan!BQ15</f>
        <v>0</v>
      </c>
      <c r="H68" s="310">
        <f>Plan!BQ16</f>
        <v>0</v>
      </c>
      <c r="I68" s="310">
        <f>Plan!BQ17</f>
        <v>0</v>
      </c>
      <c r="J68" s="310">
        <f>Plan!BQ18</f>
        <v>0</v>
      </c>
      <c r="K68" s="310">
        <f>Plan!BQ19</f>
        <v>0</v>
      </c>
      <c r="L68" s="310">
        <f>Plan!BQ20</f>
        <v>0</v>
      </c>
      <c r="M68" s="310">
        <f>Plan!BQ21</f>
        <v>0</v>
      </c>
      <c r="N68" s="310">
        <f>Plan!BQ22</f>
        <v>0</v>
      </c>
      <c r="O68" s="310">
        <f>Plan!BQ23</f>
        <v>0</v>
      </c>
      <c r="P68" s="310">
        <f>Plan!BQ24</f>
        <v>0</v>
      </c>
      <c r="Q68" s="310">
        <f>Plan!BQ25</f>
        <v>0</v>
      </c>
      <c r="R68" s="310">
        <f>Plan!BQ26</f>
        <v>0</v>
      </c>
      <c r="S68" s="310">
        <f>Plan!BQ27</f>
        <v>0</v>
      </c>
      <c r="T68" s="310">
        <f>Plan!BQ28</f>
        <v>0</v>
      </c>
      <c r="U68" s="310">
        <f>Plan!BQ29</f>
        <v>0</v>
      </c>
      <c r="V68" s="310">
        <f>Plan!BQ30</f>
        <v>0</v>
      </c>
      <c r="W68" s="310">
        <f>Plan!BQ31</f>
        <v>0</v>
      </c>
      <c r="X68" s="310">
        <f>Plan!BQ32</f>
        <v>0</v>
      </c>
      <c r="Y68" s="310">
        <f>Plan!BQ33</f>
        <v>0</v>
      </c>
      <c r="Z68" s="310">
        <f>Plan!BQ34</f>
        <v>0</v>
      </c>
      <c r="AA68" s="310">
        <f>Plan!BQ35</f>
        <v>0</v>
      </c>
      <c r="AB68" s="310">
        <f>Plan!BQ36</f>
        <v>0</v>
      </c>
      <c r="AC68" s="310">
        <f>Plan!BQ37</f>
        <v>0</v>
      </c>
      <c r="AD68" s="310">
        <f>Plan!BQ38</f>
        <v>0</v>
      </c>
      <c r="AE68" s="310">
        <f>Plan!BQ39</f>
        <v>0</v>
      </c>
      <c r="AF68" s="310">
        <f>Plan!BQ40</f>
        <v>0</v>
      </c>
      <c r="AG68" s="310">
        <f>Plan!BQ41</f>
        <v>0</v>
      </c>
      <c r="AH68" s="310">
        <f>Plan!BQ42</f>
        <v>0</v>
      </c>
      <c r="AI68" s="310">
        <f>Plan!BQ43</f>
        <v>0</v>
      </c>
      <c r="AJ68" s="310">
        <f>Plan!BQ44</f>
        <v>0</v>
      </c>
      <c r="AK68" s="310">
        <f>Plan!BQ45</f>
        <v>0</v>
      </c>
      <c r="AL68" s="310">
        <f>Plan!BQ46</f>
        <v>0</v>
      </c>
      <c r="AM68" s="310">
        <f>Plan!BQ47</f>
        <v>0</v>
      </c>
      <c r="AN68" s="310">
        <f>Plan!BQ48</f>
        <v>0</v>
      </c>
      <c r="AO68" s="310">
        <f>Plan!BQ49</f>
        <v>0</v>
      </c>
      <c r="AP68" s="310">
        <f>Plan!BQ50</f>
        <v>0</v>
      </c>
      <c r="AQ68" s="310">
        <f>Plan!BQ51</f>
        <v>0</v>
      </c>
      <c r="AR68" s="310">
        <f>Plan!BQ52</f>
        <v>0</v>
      </c>
      <c r="AS68" s="310">
        <f>Plan!BQ53</f>
        <v>0</v>
      </c>
      <c r="AT68" s="310">
        <f>Plan!BQ54</f>
        <v>0</v>
      </c>
      <c r="AU68" s="310">
        <f>Plan!BQ55</f>
        <v>0</v>
      </c>
      <c r="AV68" s="310">
        <f>Plan!BQ56</f>
        <v>0</v>
      </c>
      <c r="AW68" s="310">
        <f>Plan!BQ57</f>
        <v>0</v>
      </c>
      <c r="AX68" s="310">
        <f>Plan!BQ58</f>
        <v>0</v>
      </c>
      <c r="AY68" s="310">
        <f>Plan!BQ59</f>
        <v>0</v>
      </c>
      <c r="AZ68" s="310">
        <f>Plan!BQ60</f>
        <v>0</v>
      </c>
      <c r="BA68" s="310">
        <f>Plan!BQ61</f>
        <v>0</v>
      </c>
      <c r="BB68" s="310">
        <f>Plan!BQ62</f>
        <v>0</v>
      </c>
      <c r="BC68" s="310">
        <f>Plan!BQ63</f>
        <v>0</v>
      </c>
      <c r="BD68" s="310">
        <f>Plan!BQ64</f>
        <v>0</v>
      </c>
    </row>
    <row r="69" spans="1:56" ht="6" customHeight="1">
      <c r="A69"/>
      <c r="B69" s="306">
        <f>COUNTIF(Feiertage!$H$3:$H$164,F69)</f>
        <v>0</v>
      </c>
      <c r="C69" s="307">
        <f t="shared" si="0"/>
        <v>6</v>
      </c>
      <c r="D69" s="307">
        <f t="shared" si="1"/>
        <v>3</v>
      </c>
      <c r="E69" s="311"/>
      <c r="F69" s="309">
        <f t="shared" si="2"/>
        <v>42434</v>
      </c>
      <c r="G69" s="310">
        <f>Plan!BR15</f>
        <v>0</v>
      </c>
      <c r="H69" s="310">
        <f>Plan!BR16</f>
        <v>0</v>
      </c>
      <c r="I69" s="310">
        <f>Plan!BR17</f>
        <v>0</v>
      </c>
      <c r="J69" s="310">
        <f>Plan!BR18</f>
        <v>0</v>
      </c>
      <c r="K69" s="310">
        <f>Plan!BR19</f>
        <v>0</v>
      </c>
      <c r="L69" s="310">
        <f>Plan!BR20</f>
        <v>0</v>
      </c>
      <c r="M69" s="310">
        <f>Plan!BR21</f>
        <v>0</v>
      </c>
      <c r="N69" s="310">
        <f>Plan!BR22</f>
        <v>0</v>
      </c>
      <c r="O69" s="310">
        <f>Plan!BR23</f>
        <v>0</v>
      </c>
      <c r="P69" s="310">
        <f>Plan!BR24</f>
        <v>0</v>
      </c>
      <c r="Q69" s="310">
        <f>Plan!BR25</f>
        <v>0</v>
      </c>
      <c r="R69" s="310">
        <f>Plan!BR26</f>
        <v>0</v>
      </c>
      <c r="S69" s="310">
        <f>Plan!BR27</f>
        <v>0</v>
      </c>
      <c r="T69" s="310">
        <f>Plan!BR28</f>
        <v>0</v>
      </c>
      <c r="U69" s="310">
        <f>Plan!BR29</f>
        <v>0</v>
      </c>
      <c r="V69" s="310">
        <f>Plan!BR30</f>
        <v>0</v>
      </c>
      <c r="W69" s="310">
        <f>Plan!BR31</f>
        <v>0</v>
      </c>
      <c r="X69" s="310">
        <f>Plan!BR32</f>
        <v>0</v>
      </c>
      <c r="Y69" s="310">
        <f>Plan!BR33</f>
        <v>0</v>
      </c>
      <c r="Z69" s="310">
        <f>Plan!BR34</f>
        <v>0</v>
      </c>
      <c r="AA69" s="310">
        <f>Plan!BR35</f>
        <v>0</v>
      </c>
      <c r="AB69" s="310">
        <f>Plan!BR36</f>
        <v>0</v>
      </c>
      <c r="AC69" s="310">
        <f>Plan!BR37</f>
        <v>0</v>
      </c>
      <c r="AD69" s="310">
        <f>Plan!BR38</f>
        <v>0</v>
      </c>
      <c r="AE69" s="310">
        <f>Plan!BR39</f>
        <v>0</v>
      </c>
      <c r="AF69" s="310">
        <f>Plan!BR40</f>
        <v>0</v>
      </c>
      <c r="AG69" s="310">
        <f>Plan!BR41</f>
        <v>0</v>
      </c>
      <c r="AH69" s="310">
        <f>Plan!BR42</f>
        <v>0</v>
      </c>
      <c r="AI69" s="310">
        <f>Plan!BR43</f>
        <v>0</v>
      </c>
      <c r="AJ69" s="310">
        <f>Plan!BR44</f>
        <v>0</v>
      </c>
      <c r="AK69" s="310">
        <f>Plan!BR45</f>
        <v>0</v>
      </c>
      <c r="AL69" s="310">
        <f>Plan!BR46</f>
        <v>0</v>
      </c>
      <c r="AM69" s="310">
        <f>Plan!BR47</f>
        <v>0</v>
      </c>
      <c r="AN69" s="310">
        <f>Plan!BR48</f>
        <v>0</v>
      </c>
      <c r="AO69" s="310">
        <f>Plan!BR49</f>
        <v>0</v>
      </c>
      <c r="AP69" s="310">
        <f>Plan!BR50</f>
        <v>0</v>
      </c>
      <c r="AQ69" s="310">
        <f>Plan!BR51</f>
        <v>0</v>
      </c>
      <c r="AR69" s="310">
        <f>Plan!BR52</f>
        <v>0</v>
      </c>
      <c r="AS69" s="310">
        <f>Plan!BR53</f>
        <v>0</v>
      </c>
      <c r="AT69" s="310">
        <f>Plan!BR54</f>
        <v>0</v>
      </c>
      <c r="AU69" s="310">
        <f>Plan!BR55</f>
        <v>0</v>
      </c>
      <c r="AV69" s="310">
        <f>Plan!BR56</f>
        <v>0</v>
      </c>
      <c r="AW69" s="310">
        <f>Plan!BR57</f>
        <v>0</v>
      </c>
      <c r="AX69" s="310">
        <f>Plan!BR58</f>
        <v>0</v>
      </c>
      <c r="AY69" s="310">
        <f>Plan!BR59</f>
        <v>0</v>
      </c>
      <c r="AZ69" s="310">
        <f>Plan!BR60</f>
        <v>0</v>
      </c>
      <c r="BA69" s="310">
        <f>Plan!BR61</f>
        <v>0</v>
      </c>
      <c r="BB69" s="310">
        <f>Plan!BR62</f>
        <v>0</v>
      </c>
      <c r="BC69" s="310">
        <f>Plan!BR63</f>
        <v>0</v>
      </c>
      <c r="BD69" s="310">
        <f>Plan!BR64</f>
        <v>0</v>
      </c>
    </row>
    <row r="70" spans="1:56" ht="6" customHeight="1">
      <c r="A70"/>
      <c r="B70" s="306">
        <f>COUNTIF(Feiertage!$H$3:$H$164,F70)</f>
        <v>0</v>
      </c>
      <c r="C70" s="307">
        <f t="shared" ref="C70:C133" si="3">IF(F70="","",WEEKDAY(F70,2))</f>
        <v>7</v>
      </c>
      <c r="D70" s="307">
        <f t="shared" ref="D70:D133" si="4">IF(F70="","",MONTH(F70))</f>
        <v>3</v>
      </c>
      <c r="E70" s="311"/>
      <c r="F70" s="309">
        <f t="shared" si="2"/>
        <v>42435</v>
      </c>
      <c r="G70" s="310">
        <f>Plan!BS15</f>
        <v>0</v>
      </c>
      <c r="H70" s="310">
        <f>Plan!BS16</f>
        <v>0</v>
      </c>
      <c r="I70" s="310">
        <f>Plan!BS17</f>
        <v>0</v>
      </c>
      <c r="J70" s="310">
        <f>Plan!BS18</f>
        <v>0</v>
      </c>
      <c r="K70" s="310">
        <f>Plan!BS19</f>
        <v>0</v>
      </c>
      <c r="L70" s="310">
        <f>Plan!BS20</f>
        <v>0</v>
      </c>
      <c r="M70" s="310">
        <f>Plan!BS21</f>
        <v>0</v>
      </c>
      <c r="N70" s="310">
        <f>Plan!BS22</f>
        <v>0</v>
      </c>
      <c r="O70" s="310">
        <f>Plan!BS23</f>
        <v>0</v>
      </c>
      <c r="P70" s="310">
        <f>Plan!BS24</f>
        <v>0</v>
      </c>
      <c r="Q70" s="310">
        <f>Plan!BS25</f>
        <v>0</v>
      </c>
      <c r="R70" s="310">
        <f>Plan!BS26</f>
        <v>0</v>
      </c>
      <c r="S70" s="310">
        <f>Plan!BS27</f>
        <v>0</v>
      </c>
      <c r="T70" s="310">
        <f>Plan!BS28</f>
        <v>0</v>
      </c>
      <c r="U70" s="310">
        <f>Plan!BS29</f>
        <v>0</v>
      </c>
      <c r="V70" s="310">
        <f>Plan!BS30</f>
        <v>0</v>
      </c>
      <c r="W70" s="310">
        <f>Plan!BS31</f>
        <v>0</v>
      </c>
      <c r="X70" s="310">
        <f>Plan!BS32</f>
        <v>0</v>
      </c>
      <c r="Y70" s="310">
        <f>Plan!BS33</f>
        <v>0</v>
      </c>
      <c r="Z70" s="310">
        <f>Plan!BS34</f>
        <v>0</v>
      </c>
      <c r="AA70" s="310">
        <f>Plan!BS35</f>
        <v>0</v>
      </c>
      <c r="AB70" s="310">
        <f>Plan!BS36</f>
        <v>0</v>
      </c>
      <c r="AC70" s="310">
        <f>Plan!BS37</f>
        <v>0</v>
      </c>
      <c r="AD70" s="310">
        <f>Plan!BS38</f>
        <v>0</v>
      </c>
      <c r="AE70" s="310">
        <f>Plan!BS39</f>
        <v>0</v>
      </c>
      <c r="AF70" s="310">
        <f>Plan!BS40</f>
        <v>0</v>
      </c>
      <c r="AG70" s="310">
        <f>Plan!BS41</f>
        <v>0</v>
      </c>
      <c r="AH70" s="310">
        <f>Plan!BS42</f>
        <v>0</v>
      </c>
      <c r="AI70" s="310">
        <f>Plan!BS43</f>
        <v>0</v>
      </c>
      <c r="AJ70" s="310">
        <f>Plan!BS44</f>
        <v>0</v>
      </c>
      <c r="AK70" s="310">
        <f>Plan!BS45</f>
        <v>0</v>
      </c>
      <c r="AL70" s="310">
        <f>Plan!BS46</f>
        <v>0</v>
      </c>
      <c r="AM70" s="310">
        <f>Plan!BS47</f>
        <v>0</v>
      </c>
      <c r="AN70" s="310">
        <f>Plan!BS48</f>
        <v>0</v>
      </c>
      <c r="AO70" s="310">
        <f>Plan!BS49</f>
        <v>0</v>
      </c>
      <c r="AP70" s="310">
        <f>Plan!BS50</f>
        <v>0</v>
      </c>
      <c r="AQ70" s="310">
        <f>Plan!BS51</f>
        <v>0</v>
      </c>
      <c r="AR70" s="310">
        <f>Plan!BS52</f>
        <v>0</v>
      </c>
      <c r="AS70" s="310">
        <f>Plan!BS53</f>
        <v>0</v>
      </c>
      <c r="AT70" s="310">
        <f>Plan!BS54</f>
        <v>0</v>
      </c>
      <c r="AU70" s="310">
        <f>Plan!BS55</f>
        <v>0</v>
      </c>
      <c r="AV70" s="310">
        <f>Plan!BS56</f>
        <v>0</v>
      </c>
      <c r="AW70" s="310">
        <f>Plan!BS57</f>
        <v>0</v>
      </c>
      <c r="AX70" s="310">
        <f>Plan!BS58</f>
        <v>0</v>
      </c>
      <c r="AY70" s="310">
        <f>Plan!BS59</f>
        <v>0</v>
      </c>
      <c r="AZ70" s="310">
        <f>Plan!BS60</f>
        <v>0</v>
      </c>
      <c r="BA70" s="310">
        <f>Plan!BS61</f>
        <v>0</v>
      </c>
      <c r="BB70" s="310">
        <f>Plan!BS62</f>
        <v>0</v>
      </c>
      <c r="BC70" s="310">
        <f>Plan!BS63</f>
        <v>0</v>
      </c>
      <c r="BD70" s="310">
        <f>Plan!BS64</f>
        <v>0</v>
      </c>
    </row>
    <row r="71" spans="1:56" ht="6" customHeight="1">
      <c r="A71"/>
      <c r="B71" s="306">
        <f>COUNTIF(Feiertage!$H$3:$H$164,F71)</f>
        <v>0</v>
      </c>
      <c r="C71" s="307">
        <f t="shared" si="3"/>
        <v>1</v>
      </c>
      <c r="D71" s="307">
        <f t="shared" si="4"/>
        <v>3</v>
      </c>
      <c r="E71" s="311"/>
      <c r="F71" s="309">
        <f t="shared" ref="F71:F134" si="5">F70+1</f>
        <v>42436</v>
      </c>
      <c r="G71" s="310">
        <f>Plan!BT15</f>
        <v>0</v>
      </c>
      <c r="H71" s="310">
        <f>Plan!BT16</f>
        <v>0</v>
      </c>
      <c r="I71" s="310">
        <f>Plan!BT17</f>
        <v>0</v>
      </c>
      <c r="J71" s="310">
        <f>Plan!BT18</f>
        <v>0</v>
      </c>
      <c r="K71" s="310">
        <f>Plan!BT19</f>
        <v>0</v>
      </c>
      <c r="L71" s="310">
        <f>Plan!BT20</f>
        <v>0</v>
      </c>
      <c r="M71" s="310">
        <f>Plan!BT21</f>
        <v>0</v>
      </c>
      <c r="N71" s="310">
        <f>Plan!BT22</f>
        <v>0</v>
      </c>
      <c r="O71" s="310">
        <f>Plan!BT23</f>
        <v>0</v>
      </c>
      <c r="P71" s="310">
        <f>Plan!BT24</f>
        <v>0</v>
      </c>
      <c r="Q71" s="310">
        <f>Plan!BT25</f>
        <v>0</v>
      </c>
      <c r="R71" s="310">
        <f>Plan!BT26</f>
        <v>0</v>
      </c>
      <c r="S71" s="310">
        <f>Plan!BT27</f>
        <v>0</v>
      </c>
      <c r="T71" s="310">
        <f>Plan!BT28</f>
        <v>0</v>
      </c>
      <c r="U71" s="310">
        <f>Plan!BT29</f>
        <v>0</v>
      </c>
      <c r="V71" s="310">
        <f>Plan!BT30</f>
        <v>0</v>
      </c>
      <c r="W71" s="310">
        <f>Plan!BT31</f>
        <v>0</v>
      </c>
      <c r="X71" s="310">
        <f>Plan!BT32</f>
        <v>0</v>
      </c>
      <c r="Y71" s="310">
        <f>Plan!BT33</f>
        <v>0</v>
      </c>
      <c r="Z71" s="310">
        <f>Plan!BT34</f>
        <v>0</v>
      </c>
      <c r="AA71" s="310">
        <f>Plan!BT35</f>
        <v>0</v>
      </c>
      <c r="AB71" s="310">
        <f>Plan!BT36</f>
        <v>0</v>
      </c>
      <c r="AC71" s="310">
        <f>Plan!BT37</f>
        <v>0</v>
      </c>
      <c r="AD71" s="310">
        <f>Plan!BT38</f>
        <v>0</v>
      </c>
      <c r="AE71" s="310">
        <f>Plan!BT39</f>
        <v>0</v>
      </c>
      <c r="AF71" s="310">
        <f>Plan!BT40</f>
        <v>0</v>
      </c>
      <c r="AG71" s="310">
        <f>Plan!BT41</f>
        <v>0</v>
      </c>
      <c r="AH71" s="310">
        <f>Plan!BT42</f>
        <v>0</v>
      </c>
      <c r="AI71" s="310">
        <f>Plan!BT43</f>
        <v>0</v>
      </c>
      <c r="AJ71" s="310">
        <f>Plan!BT44</f>
        <v>0</v>
      </c>
      <c r="AK71" s="310">
        <f>Plan!BT45</f>
        <v>0</v>
      </c>
      <c r="AL71" s="310">
        <f>Plan!BT46</f>
        <v>0</v>
      </c>
      <c r="AM71" s="310">
        <f>Plan!BT47</f>
        <v>0</v>
      </c>
      <c r="AN71" s="310">
        <f>Plan!BT48</f>
        <v>0</v>
      </c>
      <c r="AO71" s="310">
        <f>Plan!BT49</f>
        <v>0</v>
      </c>
      <c r="AP71" s="310">
        <f>Plan!BT50</f>
        <v>0</v>
      </c>
      <c r="AQ71" s="310">
        <f>Plan!BT51</f>
        <v>0</v>
      </c>
      <c r="AR71" s="310">
        <f>Plan!BT52</f>
        <v>0</v>
      </c>
      <c r="AS71" s="310">
        <f>Plan!BT53</f>
        <v>0</v>
      </c>
      <c r="AT71" s="310">
        <f>Plan!BT54</f>
        <v>0</v>
      </c>
      <c r="AU71" s="310">
        <f>Plan!BT55</f>
        <v>0</v>
      </c>
      <c r="AV71" s="310">
        <f>Plan!BT56</f>
        <v>0</v>
      </c>
      <c r="AW71" s="310">
        <f>Plan!BT57</f>
        <v>0</v>
      </c>
      <c r="AX71" s="310">
        <f>Plan!BT58</f>
        <v>0</v>
      </c>
      <c r="AY71" s="310">
        <f>Plan!BT59</f>
        <v>0</v>
      </c>
      <c r="AZ71" s="310">
        <f>Plan!BT60</f>
        <v>0</v>
      </c>
      <c r="BA71" s="310">
        <f>Plan!BT61</f>
        <v>0</v>
      </c>
      <c r="BB71" s="310">
        <f>Plan!BT62</f>
        <v>0</v>
      </c>
      <c r="BC71" s="310">
        <f>Plan!BT63</f>
        <v>0</v>
      </c>
      <c r="BD71" s="310">
        <f>Plan!BT64</f>
        <v>0</v>
      </c>
    </row>
    <row r="72" spans="1:56" ht="6" customHeight="1">
      <c r="A72"/>
      <c r="B72" s="306">
        <f>COUNTIF(Feiertage!$H$3:$H$164,F72)</f>
        <v>0</v>
      </c>
      <c r="C72" s="307">
        <f t="shared" si="3"/>
        <v>2</v>
      </c>
      <c r="D72" s="307">
        <f t="shared" si="4"/>
        <v>3</v>
      </c>
      <c r="E72" s="311"/>
      <c r="F72" s="309">
        <f t="shared" si="5"/>
        <v>42437</v>
      </c>
      <c r="G72" s="310">
        <f>Plan!BU15</f>
        <v>0</v>
      </c>
      <c r="H72" s="310">
        <f>Plan!BU16</f>
        <v>0</v>
      </c>
      <c r="I72" s="310">
        <f>Plan!BU17</f>
        <v>0</v>
      </c>
      <c r="J72" s="310">
        <f>Plan!BU18</f>
        <v>0</v>
      </c>
      <c r="K72" s="310">
        <f>Plan!BU19</f>
        <v>0</v>
      </c>
      <c r="L72" s="310">
        <f>Plan!BU20</f>
        <v>0</v>
      </c>
      <c r="M72" s="310">
        <f>Plan!BU21</f>
        <v>0</v>
      </c>
      <c r="N72" s="310">
        <f>Plan!BU22</f>
        <v>0</v>
      </c>
      <c r="O72" s="310">
        <f>Plan!BU23</f>
        <v>0</v>
      </c>
      <c r="P72" s="310">
        <f>Plan!BU24</f>
        <v>0</v>
      </c>
      <c r="Q72" s="310">
        <f>Plan!BU25</f>
        <v>0</v>
      </c>
      <c r="R72" s="310">
        <f>Plan!BU26</f>
        <v>0</v>
      </c>
      <c r="S72" s="310">
        <f>Plan!BU27</f>
        <v>0</v>
      </c>
      <c r="T72" s="310">
        <f>Plan!BU28</f>
        <v>0</v>
      </c>
      <c r="U72" s="310">
        <f>Plan!BU29</f>
        <v>0</v>
      </c>
      <c r="V72" s="310">
        <f>Plan!BU30</f>
        <v>0</v>
      </c>
      <c r="W72" s="310">
        <f>Plan!BU31</f>
        <v>0</v>
      </c>
      <c r="X72" s="310">
        <f>Plan!BU32</f>
        <v>0</v>
      </c>
      <c r="Y72" s="310">
        <f>Plan!BU33</f>
        <v>0</v>
      </c>
      <c r="Z72" s="310">
        <f>Plan!BU34</f>
        <v>0</v>
      </c>
      <c r="AA72" s="310">
        <f>Plan!BU35</f>
        <v>0</v>
      </c>
      <c r="AB72" s="310">
        <f>Plan!BU36</f>
        <v>0</v>
      </c>
      <c r="AC72" s="310">
        <f>Plan!BU37</f>
        <v>0</v>
      </c>
      <c r="AD72" s="310">
        <f>Plan!BU38</f>
        <v>0</v>
      </c>
      <c r="AE72" s="310">
        <f>Plan!BU39</f>
        <v>0</v>
      </c>
      <c r="AF72" s="310">
        <f>Plan!BU40</f>
        <v>0</v>
      </c>
      <c r="AG72" s="310">
        <f>Plan!BU41</f>
        <v>0</v>
      </c>
      <c r="AH72" s="310">
        <f>Plan!BU42</f>
        <v>0</v>
      </c>
      <c r="AI72" s="310">
        <f>Plan!BU43</f>
        <v>0</v>
      </c>
      <c r="AJ72" s="310">
        <f>Plan!BU44</f>
        <v>0</v>
      </c>
      <c r="AK72" s="310">
        <f>Plan!BU45</f>
        <v>0</v>
      </c>
      <c r="AL72" s="310">
        <f>Plan!BU46</f>
        <v>0</v>
      </c>
      <c r="AM72" s="310">
        <f>Plan!BU47</f>
        <v>0</v>
      </c>
      <c r="AN72" s="310">
        <f>Plan!BU48</f>
        <v>0</v>
      </c>
      <c r="AO72" s="310">
        <f>Plan!BU49</f>
        <v>0</v>
      </c>
      <c r="AP72" s="310">
        <f>Plan!BU50</f>
        <v>0</v>
      </c>
      <c r="AQ72" s="310">
        <f>Plan!BU51</f>
        <v>0</v>
      </c>
      <c r="AR72" s="310">
        <f>Plan!BU52</f>
        <v>0</v>
      </c>
      <c r="AS72" s="310">
        <f>Plan!BU53</f>
        <v>0</v>
      </c>
      <c r="AT72" s="310">
        <f>Plan!BU54</f>
        <v>0</v>
      </c>
      <c r="AU72" s="310">
        <f>Plan!BU55</f>
        <v>0</v>
      </c>
      <c r="AV72" s="310">
        <f>Plan!BU56</f>
        <v>0</v>
      </c>
      <c r="AW72" s="310">
        <f>Plan!BU57</f>
        <v>0</v>
      </c>
      <c r="AX72" s="310">
        <f>Plan!BU58</f>
        <v>0</v>
      </c>
      <c r="AY72" s="310">
        <f>Plan!BU59</f>
        <v>0</v>
      </c>
      <c r="AZ72" s="310">
        <f>Plan!BU60</f>
        <v>0</v>
      </c>
      <c r="BA72" s="310">
        <f>Plan!BU61</f>
        <v>0</v>
      </c>
      <c r="BB72" s="310">
        <f>Plan!BU62</f>
        <v>0</v>
      </c>
      <c r="BC72" s="310">
        <f>Plan!BU63</f>
        <v>0</v>
      </c>
      <c r="BD72" s="310">
        <f>Plan!BU64</f>
        <v>0</v>
      </c>
    </row>
    <row r="73" spans="1:56" ht="6" customHeight="1">
      <c r="A73"/>
      <c r="B73" s="306">
        <f>COUNTIF(Feiertage!$H$3:$H$164,F73)</f>
        <v>0</v>
      </c>
      <c r="C73" s="307">
        <f t="shared" si="3"/>
        <v>3</v>
      </c>
      <c r="D73" s="307">
        <f t="shared" si="4"/>
        <v>3</v>
      </c>
      <c r="E73" s="311"/>
      <c r="F73" s="309">
        <f t="shared" si="5"/>
        <v>42438</v>
      </c>
      <c r="G73" s="310">
        <f>Plan!BV15</f>
        <v>0</v>
      </c>
      <c r="H73" s="310">
        <f>Plan!BV16</f>
        <v>0</v>
      </c>
      <c r="I73" s="310">
        <f>Plan!BV17</f>
        <v>0</v>
      </c>
      <c r="J73" s="310">
        <f>Plan!BV18</f>
        <v>0</v>
      </c>
      <c r="K73" s="310">
        <f>Plan!BV19</f>
        <v>0</v>
      </c>
      <c r="L73" s="310">
        <f>Plan!BV20</f>
        <v>0</v>
      </c>
      <c r="M73" s="310">
        <f>Plan!BV21</f>
        <v>0</v>
      </c>
      <c r="N73" s="310">
        <f>Plan!BV22</f>
        <v>0</v>
      </c>
      <c r="O73" s="310">
        <f>Plan!BV23</f>
        <v>0</v>
      </c>
      <c r="P73" s="310">
        <f>Plan!BV24</f>
        <v>0</v>
      </c>
      <c r="Q73" s="310">
        <f>Plan!BV25</f>
        <v>0</v>
      </c>
      <c r="R73" s="310">
        <f>Plan!BV26</f>
        <v>0</v>
      </c>
      <c r="S73" s="310">
        <f>Plan!BV27</f>
        <v>0</v>
      </c>
      <c r="T73" s="310">
        <f>Plan!BV28</f>
        <v>0</v>
      </c>
      <c r="U73" s="310">
        <f>Plan!BV29</f>
        <v>0</v>
      </c>
      <c r="V73" s="310">
        <f>Plan!BV30</f>
        <v>0</v>
      </c>
      <c r="W73" s="310">
        <f>Plan!BV31</f>
        <v>0</v>
      </c>
      <c r="X73" s="310">
        <f>Plan!BV32</f>
        <v>0</v>
      </c>
      <c r="Y73" s="310">
        <f>Plan!BV33</f>
        <v>0</v>
      </c>
      <c r="Z73" s="310">
        <f>Plan!BV34</f>
        <v>0</v>
      </c>
      <c r="AA73" s="310">
        <f>Plan!BV35</f>
        <v>0</v>
      </c>
      <c r="AB73" s="310">
        <f>Plan!BV36</f>
        <v>0</v>
      </c>
      <c r="AC73" s="310">
        <f>Plan!BV37</f>
        <v>0</v>
      </c>
      <c r="AD73" s="310">
        <f>Plan!BV38</f>
        <v>0</v>
      </c>
      <c r="AE73" s="310">
        <f>Plan!BV39</f>
        <v>0</v>
      </c>
      <c r="AF73" s="310">
        <f>Plan!BV40</f>
        <v>0</v>
      </c>
      <c r="AG73" s="310">
        <f>Plan!BV41</f>
        <v>0</v>
      </c>
      <c r="AH73" s="310">
        <f>Plan!BV42</f>
        <v>0</v>
      </c>
      <c r="AI73" s="310">
        <f>Plan!BV43</f>
        <v>0</v>
      </c>
      <c r="AJ73" s="310">
        <f>Plan!BV44</f>
        <v>0</v>
      </c>
      <c r="AK73" s="310">
        <f>Plan!BV45</f>
        <v>0</v>
      </c>
      <c r="AL73" s="310">
        <f>Plan!BV46</f>
        <v>0</v>
      </c>
      <c r="AM73" s="310">
        <f>Plan!BV47</f>
        <v>0</v>
      </c>
      <c r="AN73" s="310">
        <f>Plan!BV48</f>
        <v>0</v>
      </c>
      <c r="AO73" s="310">
        <f>Plan!BV49</f>
        <v>0</v>
      </c>
      <c r="AP73" s="310">
        <f>Plan!BV50</f>
        <v>0</v>
      </c>
      <c r="AQ73" s="310">
        <f>Plan!BV51</f>
        <v>0</v>
      </c>
      <c r="AR73" s="310">
        <f>Plan!BV52</f>
        <v>0</v>
      </c>
      <c r="AS73" s="310">
        <f>Plan!BV53</f>
        <v>0</v>
      </c>
      <c r="AT73" s="310">
        <f>Plan!BV54</f>
        <v>0</v>
      </c>
      <c r="AU73" s="310">
        <f>Plan!BV55</f>
        <v>0</v>
      </c>
      <c r="AV73" s="310">
        <f>Plan!BV56</f>
        <v>0</v>
      </c>
      <c r="AW73" s="310">
        <f>Plan!BV57</f>
        <v>0</v>
      </c>
      <c r="AX73" s="310">
        <f>Plan!BV58</f>
        <v>0</v>
      </c>
      <c r="AY73" s="310">
        <f>Plan!BV59</f>
        <v>0</v>
      </c>
      <c r="AZ73" s="310">
        <f>Plan!BV60</f>
        <v>0</v>
      </c>
      <c r="BA73" s="310">
        <f>Plan!BV61</f>
        <v>0</v>
      </c>
      <c r="BB73" s="310">
        <f>Plan!BV62</f>
        <v>0</v>
      </c>
      <c r="BC73" s="310">
        <f>Plan!BV63</f>
        <v>0</v>
      </c>
      <c r="BD73" s="310">
        <f>Plan!BV64</f>
        <v>0</v>
      </c>
    </row>
    <row r="74" spans="1:56" ht="6" customHeight="1">
      <c r="A74"/>
      <c r="B74" s="306">
        <f>COUNTIF(Feiertage!$H$3:$H$164,F74)</f>
        <v>0</v>
      </c>
      <c r="C74" s="307">
        <f t="shared" si="3"/>
        <v>4</v>
      </c>
      <c r="D74" s="307">
        <f t="shared" si="4"/>
        <v>3</v>
      </c>
      <c r="E74" s="311"/>
      <c r="F74" s="309">
        <f t="shared" si="5"/>
        <v>42439</v>
      </c>
      <c r="G74" s="310">
        <f>Plan!BW15</f>
        <v>0</v>
      </c>
      <c r="H74" s="310">
        <f>Plan!BW16</f>
        <v>0</v>
      </c>
      <c r="I74" s="310">
        <f>Plan!BW17</f>
        <v>0</v>
      </c>
      <c r="J74" s="310">
        <f>Plan!BW18</f>
        <v>0</v>
      </c>
      <c r="K74" s="310">
        <f>Plan!BW19</f>
        <v>0</v>
      </c>
      <c r="L74" s="310">
        <f>Plan!BW20</f>
        <v>0</v>
      </c>
      <c r="M74" s="310">
        <f>Plan!BW21</f>
        <v>0</v>
      </c>
      <c r="N74" s="310">
        <f>Plan!BW22</f>
        <v>0</v>
      </c>
      <c r="O74" s="310">
        <f>Plan!BW23</f>
        <v>0</v>
      </c>
      <c r="P74" s="310">
        <f>Plan!BW24</f>
        <v>0</v>
      </c>
      <c r="Q74" s="310">
        <f>Plan!BW25</f>
        <v>0</v>
      </c>
      <c r="R74" s="310">
        <f>Plan!BW26</f>
        <v>0</v>
      </c>
      <c r="S74" s="310">
        <f>Plan!BW27</f>
        <v>0</v>
      </c>
      <c r="T74" s="310">
        <f>Plan!BW28</f>
        <v>0</v>
      </c>
      <c r="U74" s="310">
        <f>Plan!BW29</f>
        <v>0</v>
      </c>
      <c r="V74" s="310">
        <f>Plan!BW30</f>
        <v>0</v>
      </c>
      <c r="W74" s="310">
        <f>Plan!BW31</f>
        <v>0</v>
      </c>
      <c r="X74" s="310">
        <f>Plan!BW32</f>
        <v>0</v>
      </c>
      <c r="Y74" s="310">
        <f>Plan!BW33</f>
        <v>0</v>
      </c>
      <c r="Z74" s="310">
        <f>Plan!BW34</f>
        <v>0</v>
      </c>
      <c r="AA74" s="310">
        <f>Plan!BW35</f>
        <v>0</v>
      </c>
      <c r="AB74" s="310">
        <f>Plan!BW36</f>
        <v>0</v>
      </c>
      <c r="AC74" s="310">
        <f>Plan!BW37</f>
        <v>0</v>
      </c>
      <c r="AD74" s="310">
        <f>Plan!BW38</f>
        <v>0</v>
      </c>
      <c r="AE74" s="310">
        <f>Plan!BW39</f>
        <v>0</v>
      </c>
      <c r="AF74" s="310">
        <f>Plan!BW40</f>
        <v>0</v>
      </c>
      <c r="AG74" s="310">
        <f>Plan!BW41</f>
        <v>0</v>
      </c>
      <c r="AH74" s="310">
        <f>Plan!BW42</f>
        <v>0</v>
      </c>
      <c r="AI74" s="310">
        <f>Plan!BW43</f>
        <v>0</v>
      </c>
      <c r="AJ74" s="310">
        <f>Plan!BW44</f>
        <v>0</v>
      </c>
      <c r="AK74" s="310">
        <f>Plan!BW45</f>
        <v>0</v>
      </c>
      <c r="AL74" s="310">
        <f>Plan!BW46</f>
        <v>0</v>
      </c>
      <c r="AM74" s="310">
        <f>Plan!BW47</f>
        <v>0</v>
      </c>
      <c r="AN74" s="310">
        <f>Plan!BW48</f>
        <v>0</v>
      </c>
      <c r="AO74" s="310">
        <f>Plan!BW49</f>
        <v>0</v>
      </c>
      <c r="AP74" s="310">
        <f>Plan!BW50</f>
        <v>0</v>
      </c>
      <c r="AQ74" s="310">
        <f>Plan!BW51</f>
        <v>0</v>
      </c>
      <c r="AR74" s="310">
        <f>Plan!BW52</f>
        <v>0</v>
      </c>
      <c r="AS74" s="310">
        <f>Plan!BW53</f>
        <v>0</v>
      </c>
      <c r="AT74" s="310">
        <f>Plan!BW54</f>
        <v>0</v>
      </c>
      <c r="AU74" s="310">
        <f>Plan!BW55</f>
        <v>0</v>
      </c>
      <c r="AV74" s="310">
        <f>Plan!BW56</f>
        <v>0</v>
      </c>
      <c r="AW74" s="310">
        <f>Plan!BW57</f>
        <v>0</v>
      </c>
      <c r="AX74" s="310">
        <f>Plan!BW58</f>
        <v>0</v>
      </c>
      <c r="AY74" s="310">
        <f>Plan!BW59</f>
        <v>0</v>
      </c>
      <c r="AZ74" s="310">
        <f>Plan!BW60</f>
        <v>0</v>
      </c>
      <c r="BA74" s="310">
        <f>Plan!BW61</f>
        <v>0</v>
      </c>
      <c r="BB74" s="310">
        <f>Plan!BW62</f>
        <v>0</v>
      </c>
      <c r="BC74" s="310">
        <f>Plan!BW63</f>
        <v>0</v>
      </c>
      <c r="BD74" s="310">
        <f>Plan!BW64</f>
        <v>0</v>
      </c>
    </row>
    <row r="75" spans="1:56" ht="6" customHeight="1">
      <c r="A75"/>
      <c r="B75" s="306">
        <f>COUNTIF(Feiertage!$H$3:$H$164,F75)</f>
        <v>0</v>
      </c>
      <c r="C75" s="307">
        <f t="shared" si="3"/>
        <v>5</v>
      </c>
      <c r="D75" s="307">
        <f t="shared" si="4"/>
        <v>3</v>
      </c>
      <c r="E75" s="311"/>
      <c r="F75" s="309">
        <f t="shared" si="5"/>
        <v>42440</v>
      </c>
      <c r="G75" s="310">
        <f>Plan!BX15</f>
        <v>0</v>
      </c>
      <c r="H75" s="310">
        <f>Plan!BX16</f>
        <v>0</v>
      </c>
      <c r="I75" s="310">
        <f>Plan!BX17</f>
        <v>0</v>
      </c>
      <c r="J75" s="310">
        <f>Plan!BX18</f>
        <v>0</v>
      </c>
      <c r="K75" s="310">
        <f>Plan!BX19</f>
        <v>0</v>
      </c>
      <c r="L75" s="310">
        <f>Plan!BX20</f>
        <v>0</v>
      </c>
      <c r="M75" s="310">
        <f>Plan!BX21</f>
        <v>0</v>
      </c>
      <c r="N75" s="310">
        <f>Plan!BX22</f>
        <v>0</v>
      </c>
      <c r="O75" s="310">
        <f>Plan!BX23</f>
        <v>0</v>
      </c>
      <c r="P75" s="310">
        <f>Plan!BX24</f>
        <v>0</v>
      </c>
      <c r="Q75" s="310">
        <f>Plan!BX25</f>
        <v>0</v>
      </c>
      <c r="R75" s="310">
        <f>Plan!BX26</f>
        <v>0</v>
      </c>
      <c r="S75" s="310">
        <f>Plan!BX27</f>
        <v>0</v>
      </c>
      <c r="T75" s="310">
        <f>Plan!BX28</f>
        <v>0</v>
      </c>
      <c r="U75" s="310">
        <f>Plan!BX29</f>
        <v>0</v>
      </c>
      <c r="V75" s="310">
        <f>Plan!BX30</f>
        <v>0</v>
      </c>
      <c r="W75" s="310">
        <f>Plan!BX31</f>
        <v>0</v>
      </c>
      <c r="X75" s="310">
        <f>Plan!BX32</f>
        <v>0</v>
      </c>
      <c r="Y75" s="310">
        <f>Plan!BX33</f>
        <v>0</v>
      </c>
      <c r="Z75" s="310">
        <f>Plan!BX34</f>
        <v>0</v>
      </c>
      <c r="AA75" s="310">
        <f>Plan!BX35</f>
        <v>0</v>
      </c>
      <c r="AB75" s="310">
        <f>Plan!BX36</f>
        <v>0</v>
      </c>
      <c r="AC75" s="310">
        <f>Plan!BX37</f>
        <v>0</v>
      </c>
      <c r="AD75" s="310">
        <f>Plan!BX38</f>
        <v>0</v>
      </c>
      <c r="AE75" s="310">
        <f>Plan!BX39</f>
        <v>0</v>
      </c>
      <c r="AF75" s="310">
        <f>Plan!BX40</f>
        <v>0</v>
      </c>
      <c r="AG75" s="310">
        <f>Plan!BX41</f>
        <v>0</v>
      </c>
      <c r="AH75" s="310">
        <f>Plan!BX42</f>
        <v>0</v>
      </c>
      <c r="AI75" s="310">
        <f>Plan!BX43</f>
        <v>0</v>
      </c>
      <c r="AJ75" s="310">
        <f>Plan!BX44</f>
        <v>0</v>
      </c>
      <c r="AK75" s="310">
        <f>Plan!BX45</f>
        <v>0</v>
      </c>
      <c r="AL75" s="310">
        <f>Plan!BX46</f>
        <v>0</v>
      </c>
      <c r="AM75" s="310">
        <f>Plan!BX47</f>
        <v>0</v>
      </c>
      <c r="AN75" s="310">
        <f>Plan!BX48</f>
        <v>0</v>
      </c>
      <c r="AO75" s="310">
        <f>Plan!BX49</f>
        <v>0</v>
      </c>
      <c r="AP75" s="310">
        <f>Plan!BX50</f>
        <v>0</v>
      </c>
      <c r="AQ75" s="310">
        <f>Plan!BX51</f>
        <v>0</v>
      </c>
      <c r="AR75" s="310">
        <f>Plan!BX52</f>
        <v>0</v>
      </c>
      <c r="AS75" s="310">
        <f>Plan!BX53</f>
        <v>0</v>
      </c>
      <c r="AT75" s="310">
        <f>Plan!BX54</f>
        <v>0</v>
      </c>
      <c r="AU75" s="310">
        <f>Plan!BX55</f>
        <v>0</v>
      </c>
      <c r="AV75" s="310">
        <f>Plan!BX56</f>
        <v>0</v>
      </c>
      <c r="AW75" s="310">
        <f>Plan!BX57</f>
        <v>0</v>
      </c>
      <c r="AX75" s="310">
        <f>Plan!BX58</f>
        <v>0</v>
      </c>
      <c r="AY75" s="310">
        <f>Plan!BX59</f>
        <v>0</v>
      </c>
      <c r="AZ75" s="310">
        <f>Plan!BX60</f>
        <v>0</v>
      </c>
      <c r="BA75" s="310">
        <f>Plan!BX61</f>
        <v>0</v>
      </c>
      <c r="BB75" s="310">
        <f>Plan!BX62</f>
        <v>0</v>
      </c>
      <c r="BC75" s="310">
        <f>Plan!BX63</f>
        <v>0</v>
      </c>
      <c r="BD75" s="310">
        <f>Plan!BX64</f>
        <v>0</v>
      </c>
    </row>
    <row r="76" spans="1:56" ht="6" customHeight="1">
      <c r="A76"/>
      <c r="B76" s="306">
        <f>COUNTIF(Feiertage!$H$3:$H$164,F76)</f>
        <v>0</v>
      </c>
      <c r="C76" s="307">
        <f t="shared" si="3"/>
        <v>6</v>
      </c>
      <c r="D76" s="307">
        <f t="shared" si="4"/>
        <v>3</v>
      </c>
      <c r="E76" s="311" t="s">
        <v>199</v>
      </c>
      <c r="F76" s="309">
        <f t="shared" si="5"/>
        <v>42441</v>
      </c>
      <c r="G76" s="310">
        <f>Plan!BY15</f>
        <v>0</v>
      </c>
      <c r="H76" s="310">
        <f>Plan!BY16</f>
        <v>0</v>
      </c>
      <c r="I76" s="310">
        <f>Plan!BY17</f>
        <v>0</v>
      </c>
      <c r="J76" s="310">
        <f>Plan!BY18</f>
        <v>0</v>
      </c>
      <c r="K76" s="310">
        <f>Plan!BY19</f>
        <v>0</v>
      </c>
      <c r="L76" s="310">
        <f>Plan!BY20</f>
        <v>0</v>
      </c>
      <c r="M76" s="310">
        <f>Plan!BY21</f>
        <v>0</v>
      </c>
      <c r="N76" s="310">
        <f>Plan!BY22</f>
        <v>0</v>
      </c>
      <c r="O76" s="310">
        <f>Plan!BY23</f>
        <v>0</v>
      </c>
      <c r="P76" s="310">
        <f>Plan!BY24</f>
        <v>0</v>
      </c>
      <c r="Q76" s="310">
        <f>Plan!BY25</f>
        <v>0</v>
      </c>
      <c r="R76" s="310">
        <f>Plan!BY26</f>
        <v>0</v>
      </c>
      <c r="S76" s="310">
        <f>Plan!BY27</f>
        <v>0</v>
      </c>
      <c r="T76" s="310">
        <f>Plan!BY28</f>
        <v>0</v>
      </c>
      <c r="U76" s="310">
        <f>Plan!BY29</f>
        <v>0</v>
      </c>
      <c r="V76" s="310">
        <f>Plan!BY30</f>
        <v>0</v>
      </c>
      <c r="W76" s="310">
        <f>Plan!BY31</f>
        <v>0</v>
      </c>
      <c r="X76" s="310">
        <f>Plan!BY32</f>
        <v>0</v>
      </c>
      <c r="Y76" s="310">
        <f>Plan!BY33</f>
        <v>0</v>
      </c>
      <c r="Z76" s="310">
        <f>Plan!BY34</f>
        <v>0</v>
      </c>
      <c r="AA76" s="310">
        <f>Plan!BY35</f>
        <v>0</v>
      </c>
      <c r="AB76" s="310">
        <f>Plan!BY36</f>
        <v>0</v>
      </c>
      <c r="AC76" s="310">
        <f>Plan!BY37</f>
        <v>0</v>
      </c>
      <c r="AD76" s="310">
        <f>Plan!BY38</f>
        <v>0</v>
      </c>
      <c r="AE76" s="310">
        <f>Plan!BY39</f>
        <v>0</v>
      </c>
      <c r="AF76" s="310">
        <f>Plan!BY40</f>
        <v>0</v>
      </c>
      <c r="AG76" s="310">
        <f>Plan!BY41</f>
        <v>0</v>
      </c>
      <c r="AH76" s="310">
        <f>Plan!BY42</f>
        <v>0</v>
      </c>
      <c r="AI76" s="310">
        <f>Plan!BY43</f>
        <v>0</v>
      </c>
      <c r="AJ76" s="310">
        <f>Plan!BY44</f>
        <v>0</v>
      </c>
      <c r="AK76" s="310">
        <f>Plan!BY45</f>
        <v>0</v>
      </c>
      <c r="AL76" s="310">
        <f>Plan!BY46</f>
        <v>0</v>
      </c>
      <c r="AM76" s="310">
        <f>Plan!BY47</f>
        <v>0</v>
      </c>
      <c r="AN76" s="310">
        <f>Plan!BY48</f>
        <v>0</v>
      </c>
      <c r="AO76" s="310">
        <f>Plan!BY49</f>
        <v>0</v>
      </c>
      <c r="AP76" s="310">
        <f>Plan!BY50</f>
        <v>0</v>
      </c>
      <c r="AQ76" s="310">
        <f>Plan!BY51</f>
        <v>0</v>
      </c>
      <c r="AR76" s="310">
        <f>Plan!BY52</f>
        <v>0</v>
      </c>
      <c r="AS76" s="310">
        <f>Plan!BY53</f>
        <v>0</v>
      </c>
      <c r="AT76" s="310">
        <f>Plan!BY54</f>
        <v>0</v>
      </c>
      <c r="AU76" s="310">
        <f>Plan!BY55</f>
        <v>0</v>
      </c>
      <c r="AV76" s="310">
        <f>Plan!BY56</f>
        <v>0</v>
      </c>
      <c r="AW76" s="310">
        <f>Plan!BY57</f>
        <v>0</v>
      </c>
      <c r="AX76" s="310">
        <f>Plan!BY58</f>
        <v>0</v>
      </c>
      <c r="AY76" s="310">
        <f>Plan!BY59</f>
        <v>0</v>
      </c>
      <c r="AZ76" s="310">
        <f>Plan!BY60</f>
        <v>0</v>
      </c>
      <c r="BA76" s="310">
        <f>Plan!BY61</f>
        <v>0</v>
      </c>
      <c r="BB76" s="310">
        <f>Plan!BY62</f>
        <v>0</v>
      </c>
      <c r="BC76" s="310">
        <f>Plan!BY63</f>
        <v>0</v>
      </c>
      <c r="BD76" s="310">
        <f>Plan!BY64</f>
        <v>0</v>
      </c>
    </row>
    <row r="77" spans="1:56" ht="6" customHeight="1">
      <c r="A77"/>
      <c r="B77" s="306">
        <f>COUNTIF(Feiertage!$H$3:$H$164,F77)</f>
        <v>0</v>
      </c>
      <c r="C77" s="307">
        <f t="shared" si="3"/>
        <v>7</v>
      </c>
      <c r="D77" s="307">
        <f t="shared" si="4"/>
        <v>3</v>
      </c>
      <c r="E77" s="311" t="s">
        <v>200</v>
      </c>
      <c r="F77" s="309">
        <f t="shared" si="5"/>
        <v>42442</v>
      </c>
      <c r="G77" s="310">
        <f>Plan!BZ15</f>
        <v>0</v>
      </c>
      <c r="H77" s="310">
        <f>Plan!BZ16</f>
        <v>0</v>
      </c>
      <c r="I77" s="310">
        <f>Plan!BZ17</f>
        <v>0</v>
      </c>
      <c r="J77" s="310">
        <f>Plan!BZ18</f>
        <v>0</v>
      </c>
      <c r="K77" s="310">
        <f>Plan!BZ19</f>
        <v>0</v>
      </c>
      <c r="L77" s="310">
        <f>Plan!BZ20</f>
        <v>0</v>
      </c>
      <c r="M77" s="310">
        <f>Plan!BZ21</f>
        <v>0</v>
      </c>
      <c r="N77" s="310">
        <f>Plan!BZ22</f>
        <v>0</v>
      </c>
      <c r="O77" s="310">
        <f>Plan!BZ23</f>
        <v>0</v>
      </c>
      <c r="P77" s="310">
        <f>Plan!BZ24</f>
        <v>0</v>
      </c>
      <c r="Q77" s="310">
        <f>Plan!BZ25</f>
        <v>0</v>
      </c>
      <c r="R77" s="310">
        <f>Plan!BZ26</f>
        <v>0</v>
      </c>
      <c r="S77" s="310">
        <f>Plan!BZ27</f>
        <v>0</v>
      </c>
      <c r="T77" s="310">
        <f>Plan!BZ28</f>
        <v>0</v>
      </c>
      <c r="U77" s="310">
        <f>Plan!BZ29</f>
        <v>0</v>
      </c>
      <c r="V77" s="310">
        <f>Plan!BZ30</f>
        <v>0</v>
      </c>
      <c r="W77" s="310">
        <f>Plan!BZ31</f>
        <v>0</v>
      </c>
      <c r="X77" s="310">
        <f>Plan!BZ32</f>
        <v>0</v>
      </c>
      <c r="Y77" s="310">
        <f>Plan!BZ33</f>
        <v>0</v>
      </c>
      <c r="Z77" s="310">
        <f>Plan!BZ34</f>
        <v>0</v>
      </c>
      <c r="AA77" s="310">
        <f>Plan!BZ35</f>
        <v>0</v>
      </c>
      <c r="AB77" s="310">
        <f>Plan!BZ36</f>
        <v>0</v>
      </c>
      <c r="AC77" s="310">
        <f>Plan!BZ37</f>
        <v>0</v>
      </c>
      <c r="AD77" s="310">
        <f>Plan!BZ38</f>
        <v>0</v>
      </c>
      <c r="AE77" s="310">
        <f>Plan!BZ39</f>
        <v>0</v>
      </c>
      <c r="AF77" s="310">
        <f>Plan!BZ40</f>
        <v>0</v>
      </c>
      <c r="AG77" s="310">
        <f>Plan!BZ41</f>
        <v>0</v>
      </c>
      <c r="AH77" s="310">
        <f>Plan!BZ42</f>
        <v>0</v>
      </c>
      <c r="AI77" s="310">
        <f>Plan!BZ43</f>
        <v>0</v>
      </c>
      <c r="AJ77" s="310">
        <f>Plan!BZ44</f>
        <v>0</v>
      </c>
      <c r="AK77" s="310">
        <f>Plan!BZ45</f>
        <v>0</v>
      </c>
      <c r="AL77" s="310">
        <f>Plan!BZ46</f>
        <v>0</v>
      </c>
      <c r="AM77" s="310">
        <f>Plan!BZ47</f>
        <v>0</v>
      </c>
      <c r="AN77" s="310">
        <f>Plan!BZ48</f>
        <v>0</v>
      </c>
      <c r="AO77" s="310">
        <f>Plan!BZ49</f>
        <v>0</v>
      </c>
      <c r="AP77" s="310">
        <f>Plan!BZ50</f>
        <v>0</v>
      </c>
      <c r="AQ77" s="310">
        <f>Plan!BZ51</f>
        <v>0</v>
      </c>
      <c r="AR77" s="310">
        <f>Plan!BZ52</f>
        <v>0</v>
      </c>
      <c r="AS77" s="310">
        <f>Plan!BZ53</f>
        <v>0</v>
      </c>
      <c r="AT77" s="310">
        <f>Plan!BZ54</f>
        <v>0</v>
      </c>
      <c r="AU77" s="310">
        <f>Plan!BZ55</f>
        <v>0</v>
      </c>
      <c r="AV77" s="310">
        <f>Plan!BZ56</f>
        <v>0</v>
      </c>
      <c r="AW77" s="310">
        <f>Plan!BZ57</f>
        <v>0</v>
      </c>
      <c r="AX77" s="310">
        <f>Plan!BZ58</f>
        <v>0</v>
      </c>
      <c r="AY77" s="310">
        <f>Plan!BZ59</f>
        <v>0</v>
      </c>
      <c r="AZ77" s="310">
        <f>Plan!BZ60</f>
        <v>0</v>
      </c>
      <c r="BA77" s="310">
        <f>Plan!BZ61</f>
        <v>0</v>
      </c>
      <c r="BB77" s="310">
        <f>Plan!BZ62</f>
        <v>0</v>
      </c>
      <c r="BC77" s="310">
        <f>Plan!BZ63</f>
        <v>0</v>
      </c>
      <c r="BD77" s="310">
        <f>Plan!BZ64</f>
        <v>0</v>
      </c>
    </row>
    <row r="78" spans="1:56" ht="6" customHeight="1">
      <c r="A78"/>
      <c r="B78" s="306">
        <f>COUNTIF(Feiertage!$H$3:$H$164,F78)</f>
        <v>0</v>
      </c>
      <c r="C78" s="307">
        <f t="shared" si="3"/>
        <v>1</v>
      </c>
      <c r="D78" s="307">
        <f t="shared" si="4"/>
        <v>3</v>
      </c>
      <c r="E78" s="311" t="s">
        <v>195</v>
      </c>
      <c r="F78" s="309">
        <f t="shared" si="5"/>
        <v>42443</v>
      </c>
      <c r="G78" s="310">
        <f>Plan!CA15</f>
        <v>0</v>
      </c>
      <c r="H78" s="310">
        <f>Plan!CA16</f>
        <v>0</v>
      </c>
      <c r="I78" s="310">
        <f>Plan!CA17</f>
        <v>0</v>
      </c>
      <c r="J78" s="310">
        <f>Plan!CA18</f>
        <v>0</v>
      </c>
      <c r="K78" s="310">
        <f>Plan!CA19</f>
        <v>0</v>
      </c>
      <c r="L78" s="310">
        <f>Plan!CA20</f>
        <v>0</v>
      </c>
      <c r="M78" s="310">
        <f>Plan!CA21</f>
        <v>0</v>
      </c>
      <c r="N78" s="310">
        <f>Plan!CA22</f>
        <v>0</v>
      </c>
      <c r="O78" s="310">
        <f>Plan!CA23</f>
        <v>0</v>
      </c>
      <c r="P78" s="310">
        <f>Plan!CA24</f>
        <v>0</v>
      </c>
      <c r="Q78" s="310">
        <f>Plan!CA25</f>
        <v>0</v>
      </c>
      <c r="R78" s="310">
        <f>Plan!CA26</f>
        <v>0</v>
      </c>
      <c r="S78" s="310">
        <f>Plan!CA27</f>
        <v>0</v>
      </c>
      <c r="T78" s="310">
        <f>Plan!CA28</f>
        <v>0</v>
      </c>
      <c r="U78" s="310">
        <f>Plan!CA29</f>
        <v>0</v>
      </c>
      <c r="V78" s="310">
        <f>Plan!CA30</f>
        <v>0</v>
      </c>
      <c r="W78" s="310">
        <f>Plan!CA31</f>
        <v>0</v>
      </c>
      <c r="X78" s="310">
        <f>Plan!CA32</f>
        <v>0</v>
      </c>
      <c r="Y78" s="310">
        <f>Plan!CA33</f>
        <v>0</v>
      </c>
      <c r="Z78" s="310">
        <f>Plan!CA34</f>
        <v>0</v>
      </c>
      <c r="AA78" s="310">
        <f>Plan!CA35</f>
        <v>0</v>
      </c>
      <c r="AB78" s="310">
        <f>Plan!CA36</f>
        <v>0</v>
      </c>
      <c r="AC78" s="310">
        <f>Plan!CA37</f>
        <v>0</v>
      </c>
      <c r="AD78" s="310">
        <f>Plan!CA38</f>
        <v>0</v>
      </c>
      <c r="AE78" s="310">
        <f>Plan!CA39</f>
        <v>0</v>
      </c>
      <c r="AF78" s="310">
        <f>Plan!CA40</f>
        <v>0</v>
      </c>
      <c r="AG78" s="310">
        <f>Plan!CA41</f>
        <v>0</v>
      </c>
      <c r="AH78" s="310">
        <f>Plan!CA42</f>
        <v>0</v>
      </c>
      <c r="AI78" s="310">
        <f>Plan!CA43</f>
        <v>0</v>
      </c>
      <c r="AJ78" s="310">
        <f>Plan!CA44</f>
        <v>0</v>
      </c>
      <c r="AK78" s="310">
        <f>Plan!CA45</f>
        <v>0</v>
      </c>
      <c r="AL78" s="310">
        <f>Plan!CA46</f>
        <v>0</v>
      </c>
      <c r="AM78" s="310">
        <f>Plan!CA47</f>
        <v>0</v>
      </c>
      <c r="AN78" s="310">
        <f>Plan!CA48</f>
        <v>0</v>
      </c>
      <c r="AO78" s="310">
        <f>Plan!CA49</f>
        <v>0</v>
      </c>
      <c r="AP78" s="310">
        <f>Plan!CA50</f>
        <v>0</v>
      </c>
      <c r="AQ78" s="310">
        <f>Plan!CA51</f>
        <v>0</v>
      </c>
      <c r="AR78" s="310">
        <f>Plan!CA52</f>
        <v>0</v>
      </c>
      <c r="AS78" s="310">
        <f>Plan!CA53</f>
        <v>0</v>
      </c>
      <c r="AT78" s="310">
        <f>Plan!CA54</f>
        <v>0</v>
      </c>
      <c r="AU78" s="310">
        <f>Plan!CA55</f>
        <v>0</v>
      </c>
      <c r="AV78" s="310">
        <f>Plan!CA56</f>
        <v>0</v>
      </c>
      <c r="AW78" s="310">
        <f>Plan!CA57</f>
        <v>0</v>
      </c>
      <c r="AX78" s="310">
        <f>Plan!CA58</f>
        <v>0</v>
      </c>
      <c r="AY78" s="310">
        <f>Plan!CA59</f>
        <v>0</v>
      </c>
      <c r="AZ78" s="310">
        <f>Plan!CA60</f>
        <v>0</v>
      </c>
      <c r="BA78" s="310">
        <f>Plan!CA61</f>
        <v>0</v>
      </c>
      <c r="BB78" s="310">
        <f>Plan!CA62</f>
        <v>0</v>
      </c>
      <c r="BC78" s="310">
        <f>Plan!CA63</f>
        <v>0</v>
      </c>
      <c r="BD78" s="310">
        <f>Plan!CA64</f>
        <v>0</v>
      </c>
    </row>
    <row r="79" spans="1:56" ht="6" customHeight="1">
      <c r="A79"/>
      <c r="B79" s="306">
        <f>COUNTIF(Feiertage!$H$3:$H$164,F79)</f>
        <v>0</v>
      </c>
      <c r="C79" s="307">
        <f t="shared" si="3"/>
        <v>2</v>
      </c>
      <c r="D79" s="307">
        <f t="shared" si="4"/>
        <v>3</v>
      </c>
      <c r="E79" s="311" t="s">
        <v>201</v>
      </c>
      <c r="F79" s="309">
        <f t="shared" si="5"/>
        <v>42444</v>
      </c>
      <c r="G79" s="310">
        <f>Plan!CB15</f>
        <v>0</v>
      </c>
      <c r="H79" s="310">
        <f>Plan!CB16</f>
        <v>0</v>
      </c>
      <c r="I79" s="310">
        <f>Plan!CB17</f>
        <v>0</v>
      </c>
      <c r="J79" s="310">
        <f>Plan!CB18</f>
        <v>0</v>
      </c>
      <c r="K79" s="310">
        <f>Plan!CB19</f>
        <v>0</v>
      </c>
      <c r="L79" s="310">
        <f>Plan!CB20</f>
        <v>0</v>
      </c>
      <c r="M79" s="310">
        <f>Plan!CB21</f>
        <v>0</v>
      </c>
      <c r="N79" s="310">
        <f>Plan!CB22</f>
        <v>0</v>
      </c>
      <c r="O79" s="310">
        <f>Plan!CB23</f>
        <v>0</v>
      </c>
      <c r="P79" s="310">
        <f>Plan!CB24</f>
        <v>0</v>
      </c>
      <c r="Q79" s="310">
        <f>Plan!CB25</f>
        <v>0</v>
      </c>
      <c r="R79" s="310">
        <f>Plan!CB26</f>
        <v>0</v>
      </c>
      <c r="S79" s="310">
        <f>Plan!CB27</f>
        <v>0</v>
      </c>
      <c r="T79" s="310">
        <f>Plan!CB28</f>
        <v>0</v>
      </c>
      <c r="U79" s="310">
        <f>Plan!CB29</f>
        <v>0</v>
      </c>
      <c r="V79" s="310">
        <f>Plan!CB30</f>
        <v>0</v>
      </c>
      <c r="W79" s="310">
        <f>Plan!CB31</f>
        <v>0</v>
      </c>
      <c r="X79" s="310">
        <f>Plan!CB32</f>
        <v>0</v>
      </c>
      <c r="Y79" s="310">
        <f>Plan!CB33</f>
        <v>0</v>
      </c>
      <c r="Z79" s="310">
        <f>Plan!CB34</f>
        <v>0</v>
      </c>
      <c r="AA79" s="310">
        <f>Plan!CB35</f>
        <v>0</v>
      </c>
      <c r="AB79" s="310">
        <f>Plan!CB36</f>
        <v>0</v>
      </c>
      <c r="AC79" s="310">
        <f>Plan!CB37</f>
        <v>0</v>
      </c>
      <c r="AD79" s="310">
        <f>Plan!CB38</f>
        <v>0</v>
      </c>
      <c r="AE79" s="310">
        <f>Plan!CB39</f>
        <v>0</v>
      </c>
      <c r="AF79" s="310">
        <f>Plan!CB40</f>
        <v>0</v>
      </c>
      <c r="AG79" s="310">
        <f>Plan!CB41</f>
        <v>0</v>
      </c>
      <c r="AH79" s="310">
        <f>Plan!CB42</f>
        <v>0</v>
      </c>
      <c r="AI79" s="310">
        <f>Plan!CB43</f>
        <v>0</v>
      </c>
      <c r="AJ79" s="310">
        <f>Plan!CB44</f>
        <v>0</v>
      </c>
      <c r="AK79" s="310">
        <f>Plan!CB45</f>
        <v>0</v>
      </c>
      <c r="AL79" s="310">
        <f>Plan!CB46</f>
        <v>0</v>
      </c>
      <c r="AM79" s="310">
        <f>Plan!CB47</f>
        <v>0</v>
      </c>
      <c r="AN79" s="310">
        <f>Plan!CB48</f>
        <v>0</v>
      </c>
      <c r="AO79" s="310">
        <f>Plan!CB49</f>
        <v>0</v>
      </c>
      <c r="AP79" s="310">
        <f>Plan!CB50</f>
        <v>0</v>
      </c>
      <c r="AQ79" s="310">
        <f>Plan!CB51</f>
        <v>0</v>
      </c>
      <c r="AR79" s="310">
        <f>Plan!CB52</f>
        <v>0</v>
      </c>
      <c r="AS79" s="310">
        <f>Plan!CB53</f>
        <v>0</v>
      </c>
      <c r="AT79" s="310">
        <f>Plan!CB54</f>
        <v>0</v>
      </c>
      <c r="AU79" s="310">
        <f>Plan!CB55</f>
        <v>0</v>
      </c>
      <c r="AV79" s="310">
        <f>Plan!CB56</f>
        <v>0</v>
      </c>
      <c r="AW79" s="310">
        <f>Plan!CB57</f>
        <v>0</v>
      </c>
      <c r="AX79" s="310">
        <f>Plan!CB58</f>
        <v>0</v>
      </c>
      <c r="AY79" s="310">
        <f>Plan!CB59</f>
        <v>0</v>
      </c>
      <c r="AZ79" s="310">
        <f>Plan!CB60</f>
        <v>0</v>
      </c>
      <c r="BA79" s="310">
        <f>Plan!CB61</f>
        <v>0</v>
      </c>
      <c r="BB79" s="310">
        <f>Plan!CB62</f>
        <v>0</v>
      </c>
      <c r="BC79" s="310">
        <f>Plan!CB63</f>
        <v>0</v>
      </c>
      <c r="BD79" s="310">
        <f>Plan!CB64</f>
        <v>0</v>
      </c>
    </row>
    <row r="80" spans="1:56" ht="6" customHeight="1">
      <c r="A80"/>
      <c r="B80" s="306">
        <f>COUNTIF(Feiertage!$H$3:$H$164,F80)</f>
        <v>0</v>
      </c>
      <c r="C80" s="307">
        <f t="shared" si="3"/>
        <v>3</v>
      </c>
      <c r="D80" s="307">
        <f t="shared" si="4"/>
        <v>3</v>
      </c>
      <c r="E80" s="311"/>
      <c r="F80" s="309">
        <f t="shared" si="5"/>
        <v>42445</v>
      </c>
      <c r="G80" s="310">
        <f>Plan!CC15</f>
        <v>0</v>
      </c>
      <c r="H80" s="310">
        <f>Plan!CC16</f>
        <v>0</v>
      </c>
      <c r="I80" s="310">
        <f>Plan!CC17</f>
        <v>0</v>
      </c>
      <c r="J80" s="310">
        <f>Plan!CC18</f>
        <v>0</v>
      </c>
      <c r="K80" s="310">
        <f>Plan!CC19</f>
        <v>0</v>
      </c>
      <c r="L80" s="310">
        <f>Plan!CC20</f>
        <v>0</v>
      </c>
      <c r="M80" s="310">
        <f>Plan!CC21</f>
        <v>0</v>
      </c>
      <c r="N80" s="310">
        <f>Plan!CC22</f>
        <v>0</v>
      </c>
      <c r="O80" s="310">
        <f>Plan!CC23</f>
        <v>0</v>
      </c>
      <c r="P80" s="310">
        <f>Plan!CC24</f>
        <v>0</v>
      </c>
      <c r="Q80" s="310">
        <f>Plan!CC25</f>
        <v>0</v>
      </c>
      <c r="R80" s="310">
        <f>Plan!CC26</f>
        <v>0</v>
      </c>
      <c r="S80" s="310">
        <f>Plan!CC27</f>
        <v>0</v>
      </c>
      <c r="T80" s="310">
        <f>Plan!CC28</f>
        <v>0</v>
      </c>
      <c r="U80" s="310">
        <f>Plan!CC29</f>
        <v>0</v>
      </c>
      <c r="V80" s="310">
        <f>Plan!CC30</f>
        <v>0</v>
      </c>
      <c r="W80" s="310">
        <f>Plan!CC31</f>
        <v>0</v>
      </c>
      <c r="X80" s="310">
        <f>Plan!CC32</f>
        <v>0</v>
      </c>
      <c r="Y80" s="310">
        <f>Plan!CC33</f>
        <v>0</v>
      </c>
      <c r="Z80" s="310">
        <f>Plan!CC34</f>
        <v>0</v>
      </c>
      <c r="AA80" s="310">
        <f>Plan!CC35</f>
        <v>0</v>
      </c>
      <c r="AB80" s="310">
        <f>Plan!CC36</f>
        <v>0</v>
      </c>
      <c r="AC80" s="310">
        <f>Plan!CC37</f>
        <v>0</v>
      </c>
      <c r="AD80" s="310">
        <f>Plan!CC38</f>
        <v>0</v>
      </c>
      <c r="AE80" s="310">
        <f>Plan!CC39</f>
        <v>0</v>
      </c>
      <c r="AF80" s="310">
        <f>Plan!CC40</f>
        <v>0</v>
      </c>
      <c r="AG80" s="310">
        <f>Plan!CC41</f>
        <v>0</v>
      </c>
      <c r="AH80" s="310">
        <f>Plan!CC42</f>
        <v>0</v>
      </c>
      <c r="AI80" s="310">
        <f>Plan!CC43</f>
        <v>0</v>
      </c>
      <c r="AJ80" s="310">
        <f>Plan!CC44</f>
        <v>0</v>
      </c>
      <c r="AK80" s="310">
        <f>Plan!CC45</f>
        <v>0</v>
      </c>
      <c r="AL80" s="310">
        <f>Plan!CC46</f>
        <v>0</v>
      </c>
      <c r="AM80" s="310">
        <f>Plan!CC47</f>
        <v>0</v>
      </c>
      <c r="AN80" s="310">
        <f>Plan!CC48</f>
        <v>0</v>
      </c>
      <c r="AO80" s="310">
        <f>Plan!CC49</f>
        <v>0</v>
      </c>
      <c r="AP80" s="310">
        <f>Plan!CC50</f>
        <v>0</v>
      </c>
      <c r="AQ80" s="310">
        <f>Plan!CC51</f>
        <v>0</v>
      </c>
      <c r="AR80" s="310">
        <f>Plan!CC52</f>
        <v>0</v>
      </c>
      <c r="AS80" s="310">
        <f>Plan!CC53</f>
        <v>0</v>
      </c>
      <c r="AT80" s="310">
        <f>Plan!CC54</f>
        <v>0</v>
      </c>
      <c r="AU80" s="310">
        <f>Plan!CC55</f>
        <v>0</v>
      </c>
      <c r="AV80" s="310">
        <f>Plan!CC56</f>
        <v>0</v>
      </c>
      <c r="AW80" s="310">
        <f>Plan!CC57</f>
        <v>0</v>
      </c>
      <c r="AX80" s="310">
        <f>Plan!CC58</f>
        <v>0</v>
      </c>
      <c r="AY80" s="310">
        <f>Plan!CC59</f>
        <v>0</v>
      </c>
      <c r="AZ80" s="310">
        <f>Plan!CC60</f>
        <v>0</v>
      </c>
      <c r="BA80" s="310">
        <f>Plan!CC61</f>
        <v>0</v>
      </c>
      <c r="BB80" s="310">
        <f>Plan!CC62</f>
        <v>0</v>
      </c>
      <c r="BC80" s="310">
        <f>Plan!CC63</f>
        <v>0</v>
      </c>
      <c r="BD80" s="310">
        <f>Plan!CC64</f>
        <v>0</v>
      </c>
    </row>
    <row r="81" spans="1:56" ht="6" customHeight="1">
      <c r="A81"/>
      <c r="B81" s="306">
        <f>COUNTIF(Feiertage!$H$3:$H$164,F81)</f>
        <v>0</v>
      </c>
      <c r="C81" s="307">
        <f t="shared" si="3"/>
        <v>4</v>
      </c>
      <c r="D81" s="307">
        <f t="shared" si="4"/>
        <v>3</v>
      </c>
      <c r="E81" s="311"/>
      <c r="F81" s="309">
        <f t="shared" si="5"/>
        <v>42446</v>
      </c>
      <c r="G81" s="310">
        <f>Plan!CD15</f>
        <v>0</v>
      </c>
      <c r="H81" s="310">
        <f>Plan!CD16</f>
        <v>0</v>
      </c>
      <c r="I81" s="310">
        <f>Plan!CD17</f>
        <v>0</v>
      </c>
      <c r="J81" s="310">
        <f>Plan!CD18</f>
        <v>0</v>
      </c>
      <c r="K81" s="310">
        <f>Plan!CD19</f>
        <v>0</v>
      </c>
      <c r="L81" s="310">
        <f>Plan!CD20</f>
        <v>0</v>
      </c>
      <c r="M81" s="310">
        <f>Plan!CD21</f>
        <v>0</v>
      </c>
      <c r="N81" s="310">
        <f>Plan!CD22</f>
        <v>0</v>
      </c>
      <c r="O81" s="310">
        <f>Plan!CD23</f>
        <v>0</v>
      </c>
      <c r="P81" s="310">
        <f>Plan!CD24</f>
        <v>0</v>
      </c>
      <c r="Q81" s="310">
        <f>Plan!CD25</f>
        <v>0</v>
      </c>
      <c r="R81" s="310">
        <f>Plan!CD26</f>
        <v>0</v>
      </c>
      <c r="S81" s="310">
        <f>Plan!CD27</f>
        <v>0</v>
      </c>
      <c r="T81" s="310">
        <f>Plan!CD28</f>
        <v>0</v>
      </c>
      <c r="U81" s="310">
        <f>Plan!CD29</f>
        <v>0</v>
      </c>
      <c r="V81" s="310">
        <f>Plan!CD30</f>
        <v>0</v>
      </c>
      <c r="W81" s="310">
        <f>Plan!CD31</f>
        <v>0</v>
      </c>
      <c r="X81" s="310">
        <f>Plan!CD32</f>
        <v>0</v>
      </c>
      <c r="Y81" s="310">
        <f>Plan!CD33</f>
        <v>0</v>
      </c>
      <c r="Z81" s="310">
        <f>Plan!CD34</f>
        <v>0</v>
      </c>
      <c r="AA81" s="310">
        <f>Plan!CD35</f>
        <v>0</v>
      </c>
      <c r="AB81" s="310">
        <f>Plan!CD36</f>
        <v>0</v>
      </c>
      <c r="AC81" s="310">
        <f>Plan!CD37</f>
        <v>0</v>
      </c>
      <c r="AD81" s="310">
        <f>Plan!CD38</f>
        <v>0</v>
      </c>
      <c r="AE81" s="310">
        <f>Plan!CD39</f>
        <v>0</v>
      </c>
      <c r="AF81" s="310">
        <f>Plan!CD40</f>
        <v>0</v>
      </c>
      <c r="AG81" s="310">
        <f>Plan!CD41</f>
        <v>0</v>
      </c>
      <c r="AH81" s="310">
        <f>Plan!CD42</f>
        <v>0</v>
      </c>
      <c r="AI81" s="310">
        <f>Plan!CD43</f>
        <v>0</v>
      </c>
      <c r="AJ81" s="310">
        <f>Plan!CD44</f>
        <v>0</v>
      </c>
      <c r="AK81" s="310">
        <f>Plan!CD45</f>
        <v>0</v>
      </c>
      <c r="AL81" s="310">
        <f>Plan!CD46</f>
        <v>0</v>
      </c>
      <c r="AM81" s="310">
        <f>Plan!CD47</f>
        <v>0</v>
      </c>
      <c r="AN81" s="310">
        <f>Plan!CD48</f>
        <v>0</v>
      </c>
      <c r="AO81" s="310">
        <f>Plan!CD49</f>
        <v>0</v>
      </c>
      <c r="AP81" s="310">
        <f>Plan!CD50</f>
        <v>0</v>
      </c>
      <c r="AQ81" s="310">
        <f>Plan!CD51</f>
        <v>0</v>
      </c>
      <c r="AR81" s="310">
        <f>Plan!CD52</f>
        <v>0</v>
      </c>
      <c r="AS81" s="310">
        <f>Plan!CD53</f>
        <v>0</v>
      </c>
      <c r="AT81" s="310">
        <f>Plan!CD54</f>
        <v>0</v>
      </c>
      <c r="AU81" s="310">
        <f>Plan!CD55</f>
        <v>0</v>
      </c>
      <c r="AV81" s="310">
        <f>Plan!CD56</f>
        <v>0</v>
      </c>
      <c r="AW81" s="310">
        <f>Plan!CD57</f>
        <v>0</v>
      </c>
      <c r="AX81" s="310">
        <f>Plan!CD58</f>
        <v>0</v>
      </c>
      <c r="AY81" s="310">
        <f>Plan!CD59</f>
        <v>0</v>
      </c>
      <c r="AZ81" s="310">
        <f>Plan!CD60</f>
        <v>0</v>
      </c>
      <c r="BA81" s="310">
        <f>Plan!CD61</f>
        <v>0</v>
      </c>
      <c r="BB81" s="310">
        <f>Plan!CD62</f>
        <v>0</v>
      </c>
      <c r="BC81" s="310">
        <f>Plan!CD63</f>
        <v>0</v>
      </c>
      <c r="BD81" s="310">
        <f>Plan!CD64</f>
        <v>0</v>
      </c>
    </row>
    <row r="82" spans="1:56" ht="6" customHeight="1">
      <c r="A82"/>
      <c r="B82" s="306">
        <f>COUNTIF(Feiertage!$H$3:$H$164,F82)</f>
        <v>0</v>
      </c>
      <c r="C82" s="307">
        <f t="shared" si="3"/>
        <v>5</v>
      </c>
      <c r="D82" s="307">
        <f t="shared" si="4"/>
        <v>3</v>
      </c>
      <c r="E82" s="311"/>
      <c r="F82" s="309">
        <f t="shared" si="5"/>
        <v>42447</v>
      </c>
      <c r="G82" s="310">
        <f>Plan!CE15</f>
        <v>0</v>
      </c>
      <c r="H82" s="310">
        <f>Plan!CE16</f>
        <v>0</v>
      </c>
      <c r="I82" s="310">
        <f>Plan!CE17</f>
        <v>0</v>
      </c>
      <c r="J82" s="310">
        <f>Plan!CE18</f>
        <v>0</v>
      </c>
      <c r="K82" s="310">
        <f>Plan!CE19</f>
        <v>0</v>
      </c>
      <c r="L82" s="310">
        <f>Plan!CE20</f>
        <v>0</v>
      </c>
      <c r="M82" s="310">
        <f>Plan!CE21</f>
        <v>0</v>
      </c>
      <c r="N82" s="310">
        <f>Plan!CE22</f>
        <v>0</v>
      </c>
      <c r="O82" s="310">
        <f>Plan!CE23</f>
        <v>0</v>
      </c>
      <c r="P82" s="310">
        <f>Plan!CE24</f>
        <v>0</v>
      </c>
      <c r="Q82" s="310">
        <f>Plan!CE25</f>
        <v>0</v>
      </c>
      <c r="R82" s="310">
        <f>Plan!CE26</f>
        <v>0</v>
      </c>
      <c r="S82" s="310">
        <f>Plan!CE27</f>
        <v>0</v>
      </c>
      <c r="T82" s="310">
        <f>Plan!CE28</f>
        <v>0</v>
      </c>
      <c r="U82" s="310">
        <f>Plan!CE29</f>
        <v>0</v>
      </c>
      <c r="V82" s="310">
        <f>Plan!CE30</f>
        <v>0</v>
      </c>
      <c r="W82" s="310">
        <f>Plan!CE31</f>
        <v>0</v>
      </c>
      <c r="X82" s="310">
        <f>Plan!CE32</f>
        <v>0</v>
      </c>
      <c r="Y82" s="310">
        <f>Plan!CE33</f>
        <v>0</v>
      </c>
      <c r="Z82" s="310">
        <f>Plan!CE34</f>
        <v>0</v>
      </c>
      <c r="AA82" s="310">
        <f>Plan!CE35</f>
        <v>0</v>
      </c>
      <c r="AB82" s="310">
        <f>Plan!CE36</f>
        <v>0</v>
      </c>
      <c r="AC82" s="310">
        <f>Plan!CE37</f>
        <v>0</v>
      </c>
      <c r="AD82" s="310">
        <f>Plan!CE38</f>
        <v>0</v>
      </c>
      <c r="AE82" s="310">
        <f>Plan!CE39</f>
        <v>0</v>
      </c>
      <c r="AF82" s="310">
        <f>Plan!CE40</f>
        <v>0</v>
      </c>
      <c r="AG82" s="310">
        <f>Plan!CE41</f>
        <v>0</v>
      </c>
      <c r="AH82" s="310">
        <f>Plan!CE42</f>
        <v>0</v>
      </c>
      <c r="AI82" s="310">
        <f>Plan!CE43</f>
        <v>0</v>
      </c>
      <c r="AJ82" s="310">
        <f>Plan!CE44</f>
        <v>0</v>
      </c>
      <c r="AK82" s="310">
        <f>Plan!CE45</f>
        <v>0</v>
      </c>
      <c r="AL82" s="310">
        <f>Plan!CE46</f>
        <v>0</v>
      </c>
      <c r="AM82" s="310">
        <f>Plan!CE47</f>
        <v>0</v>
      </c>
      <c r="AN82" s="310">
        <f>Plan!CE48</f>
        <v>0</v>
      </c>
      <c r="AO82" s="310">
        <f>Plan!CE49</f>
        <v>0</v>
      </c>
      <c r="AP82" s="310">
        <f>Plan!CE50</f>
        <v>0</v>
      </c>
      <c r="AQ82" s="310">
        <f>Plan!CE51</f>
        <v>0</v>
      </c>
      <c r="AR82" s="310">
        <f>Plan!CE52</f>
        <v>0</v>
      </c>
      <c r="AS82" s="310">
        <f>Plan!CE53</f>
        <v>0</v>
      </c>
      <c r="AT82" s="310">
        <f>Plan!CE54</f>
        <v>0</v>
      </c>
      <c r="AU82" s="310">
        <f>Plan!CE55</f>
        <v>0</v>
      </c>
      <c r="AV82" s="310">
        <f>Plan!CE56</f>
        <v>0</v>
      </c>
      <c r="AW82" s="310">
        <f>Plan!CE57</f>
        <v>0</v>
      </c>
      <c r="AX82" s="310">
        <f>Plan!CE58</f>
        <v>0</v>
      </c>
      <c r="AY82" s="310">
        <f>Plan!CE59</f>
        <v>0</v>
      </c>
      <c r="AZ82" s="310">
        <f>Plan!CE60</f>
        <v>0</v>
      </c>
      <c r="BA82" s="310">
        <f>Plan!CE61</f>
        <v>0</v>
      </c>
      <c r="BB82" s="310">
        <f>Plan!CE62</f>
        <v>0</v>
      </c>
      <c r="BC82" s="310">
        <f>Plan!CE63</f>
        <v>0</v>
      </c>
      <c r="BD82" s="310">
        <f>Plan!CE64</f>
        <v>0</v>
      </c>
    </row>
    <row r="83" spans="1:56" ht="6" customHeight="1">
      <c r="A83"/>
      <c r="B83" s="306">
        <f>COUNTIF(Feiertage!$H$3:$H$164,F83)</f>
        <v>0</v>
      </c>
      <c r="C83" s="307">
        <f t="shared" si="3"/>
        <v>6</v>
      </c>
      <c r="D83" s="307">
        <f t="shared" si="4"/>
        <v>3</v>
      </c>
      <c r="E83" s="311"/>
      <c r="F83" s="309">
        <f t="shared" si="5"/>
        <v>42448</v>
      </c>
      <c r="G83" s="310">
        <f>Plan!CF15</f>
        <v>0</v>
      </c>
      <c r="H83" s="310">
        <f>Plan!CF16</f>
        <v>0</v>
      </c>
      <c r="I83" s="310">
        <f>Plan!CF17</f>
        <v>0</v>
      </c>
      <c r="J83" s="310">
        <f>Plan!CF18</f>
        <v>0</v>
      </c>
      <c r="K83" s="310">
        <f>Plan!CF19</f>
        <v>0</v>
      </c>
      <c r="L83" s="310">
        <f>Plan!CF20</f>
        <v>0</v>
      </c>
      <c r="M83" s="310">
        <f>Plan!CF21</f>
        <v>0</v>
      </c>
      <c r="N83" s="310">
        <f>Plan!CF22</f>
        <v>0</v>
      </c>
      <c r="O83" s="310">
        <f>Plan!CF23</f>
        <v>0</v>
      </c>
      <c r="P83" s="310">
        <f>Plan!CF24</f>
        <v>0</v>
      </c>
      <c r="Q83" s="310">
        <f>Plan!CF25</f>
        <v>0</v>
      </c>
      <c r="R83" s="310">
        <f>Plan!CF26</f>
        <v>0</v>
      </c>
      <c r="S83" s="310">
        <f>Plan!CF27</f>
        <v>0</v>
      </c>
      <c r="T83" s="310">
        <f>Plan!CF28</f>
        <v>0</v>
      </c>
      <c r="U83" s="310">
        <f>Plan!CF29</f>
        <v>0</v>
      </c>
      <c r="V83" s="310">
        <f>Plan!CF30</f>
        <v>0</v>
      </c>
      <c r="W83" s="310">
        <f>Plan!CF31</f>
        <v>0</v>
      </c>
      <c r="X83" s="310">
        <f>Plan!CF32</f>
        <v>0</v>
      </c>
      <c r="Y83" s="310">
        <f>Plan!CF33</f>
        <v>0</v>
      </c>
      <c r="Z83" s="310">
        <f>Plan!CF34</f>
        <v>0</v>
      </c>
      <c r="AA83" s="310">
        <f>Plan!CF35</f>
        <v>0</v>
      </c>
      <c r="AB83" s="310">
        <f>Plan!CF36</f>
        <v>0</v>
      </c>
      <c r="AC83" s="310">
        <f>Plan!CF37</f>
        <v>0</v>
      </c>
      <c r="AD83" s="310">
        <f>Plan!CF38</f>
        <v>0</v>
      </c>
      <c r="AE83" s="310">
        <f>Plan!CF39</f>
        <v>0</v>
      </c>
      <c r="AF83" s="310">
        <f>Plan!CF40</f>
        <v>0</v>
      </c>
      <c r="AG83" s="310">
        <f>Plan!CF41</f>
        <v>0</v>
      </c>
      <c r="AH83" s="310">
        <f>Plan!CF42</f>
        <v>0</v>
      </c>
      <c r="AI83" s="310">
        <f>Plan!CF43</f>
        <v>0</v>
      </c>
      <c r="AJ83" s="310">
        <f>Plan!CF44</f>
        <v>0</v>
      </c>
      <c r="AK83" s="310">
        <f>Plan!CF45</f>
        <v>0</v>
      </c>
      <c r="AL83" s="310">
        <f>Plan!CF46</f>
        <v>0</v>
      </c>
      <c r="AM83" s="310">
        <f>Plan!CF47</f>
        <v>0</v>
      </c>
      <c r="AN83" s="310">
        <f>Plan!CF48</f>
        <v>0</v>
      </c>
      <c r="AO83" s="310">
        <f>Plan!CF49</f>
        <v>0</v>
      </c>
      <c r="AP83" s="310">
        <f>Plan!CF50</f>
        <v>0</v>
      </c>
      <c r="AQ83" s="310">
        <f>Plan!CF51</f>
        <v>0</v>
      </c>
      <c r="AR83" s="310">
        <f>Plan!CF52</f>
        <v>0</v>
      </c>
      <c r="AS83" s="310">
        <f>Plan!CF53</f>
        <v>0</v>
      </c>
      <c r="AT83" s="310">
        <f>Plan!CF54</f>
        <v>0</v>
      </c>
      <c r="AU83" s="310">
        <f>Plan!CF55</f>
        <v>0</v>
      </c>
      <c r="AV83" s="310">
        <f>Plan!CF56</f>
        <v>0</v>
      </c>
      <c r="AW83" s="310">
        <f>Plan!CF57</f>
        <v>0</v>
      </c>
      <c r="AX83" s="310">
        <f>Plan!CF58</f>
        <v>0</v>
      </c>
      <c r="AY83" s="310">
        <f>Plan!CF59</f>
        <v>0</v>
      </c>
      <c r="AZ83" s="310">
        <f>Plan!CF60</f>
        <v>0</v>
      </c>
      <c r="BA83" s="310">
        <f>Plan!CF61</f>
        <v>0</v>
      </c>
      <c r="BB83" s="310">
        <f>Plan!CF62</f>
        <v>0</v>
      </c>
      <c r="BC83" s="310">
        <f>Plan!CF63</f>
        <v>0</v>
      </c>
      <c r="BD83" s="310">
        <f>Plan!CF64</f>
        <v>0</v>
      </c>
    </row>
    <row r="84" spans="1:56" ht="6" customHeight="1">
      <c r="A84"/>
      <c r="B84" s="306">
        <f>COUNTIF(Feiertage!$H$3:$H$164,F84)</f>
        <v>0</v>
      </c>
      <c r="C84" s="307">
        <f t="shared" si="3"/>
        <v>7</v>
      </c>
      <c r="D84" s="307">
        <f t="shared" si="4"/>
        <v>3</v>
      </c>
      <c r="E84" s="311"/>
      <c r="F84" s="309">
        <f t="shared" si="5"/>
        <v>42449</v>
      </c>
      <c r="G84" s="310">
        <f>Plan!CG15</f>
        <v>0</v>
      </c>
      <c r="H84" s="310">
        <f>Plan!CG16</f>
        <v>0</v>
      </c>
      <c r="I84" s="310">
        <f>Plan!CG17</f>
        <v>0</v>
      </c>
      <c r="J84" s="310">
        <f>Plan!CG18</f>
        <v>0</v>
      </c>
      <c r="K84" s="310">
        <f>Plan!CG19</f>
        <v>0</v>
      </c>
      <c r="L84" s="310">
        <f>Plan!CG20</f>
        <v>0</v>
      </c>
      <c r="M84" s="310">
        <f>Plan!CG21</f>
        <v>0</v>
      </c>
      <c r="N84" s="310">
        <f>Plan!CG22</f>
        <v>0</v>
      </c>
      <c r="O84" s="310">
        <f>Plan!CG23</f>
        <v>0</v>
      </c>
      <c r="P84" s="310">
        <f>Plan!CG24</f>
        <v>0</v>
      </c>
      <c r="Q84" s="310">
        <f>Plan!CG25</f>
        <v>0</v>
      </c>
      <c r="R84" s="310">
        <f>Plan!CG26</f>
        <v>0</v>
      </c>
      <c r="S84" s="310">
        <f>Plan!CG27</f>
        <v>0</v>
      </c>
      <c r="T84" s="310">
        <f>Plan!CG28</f>
        <v>0</v>
      </c>
      <c r="U84" s="310">
        <f>Plan!CG29</f>
        <v>0</v>
      </c>
      <c r="V84" s="310">
        <f>Plan!CG30</f>
        <v>0</v>
      </c>
      <c r="W84" s="310">
        <f>Plan!CG31</f>
        <v>0</v>
      </c>
      <c r="X84" s="310">
        <f>Plan!CG32</f>
        <v>0</v>
      </c>
      <c r="Y84" s="310">
        <f>Plan!CG33</f>
        <v>0</v>
      </c>
      <c r="Z84" s="310">
        <f>Plan!CG34</f>
        <v>0</v>
      </c>
      <c r="AA84" s="310">
        <f>Plan!CG35</f>
        <v>0</v>
      </c>
      <c r="AB84" s="310">
        <f>Plan!CG36</f>
        <v>0</v>
      </c>
      <c r="AC84" s="310">
        <f>Plan!CG37</f>
        <v>0</v>
      </c>
      <c r="AD84" s="310">
        <f>Plan!CG38</f>
        <v>0</v>
      </c>
      <c r="AE84" s="310">
        <f>Plan!CG39</f>
        <v>0</v>
      </c>
      <c r="AF84" s="310">
        <f>Plan!CG40</f>
        <v>0</v>
      </c>
      <c r="AG84" s="310">
        <f>Plan!CG41</f>
        <v>0</v>
      </c>
      <c r="AH84" s="310">
        <f>Plan!CG42</f>
        <v>0</v>
      </c>
      <c r="AI84" s="310">
        <f>Plan!CG43</f>
        <v>0</v>
      </c>
      <c r="AJ84" s="310">
        <f>Plan!CG44</f>
        <v>0</v>
      </c>
      <c r="AK84" s="310">
        <f>Plan!CG45</f>
        <v>0</v>
      </c>
      <c r="AL84" s="310">
        <f>Plan!CG46</f>
        <v>0</v>
      </c>
      <c r="AM84" s="310">
        <f>Plan!CG47</f>
        <v>0</v>
      </c>
      <c r="AN84" s="310">
        <f>Plan!CG48</f>
        <v>0</v>
      </c>
      <c r="AO84" s="310">
        <f>Plan!CG49</f>
        <v>0</v>
      </c>
      <c r="AP84" s="310">
        <f>Plan!CG50</f>
        <v>0</v>
      </c>
      <c r="AQ84" s="310">
        <f>Plan!CG51</f>
        <v>0</v>
      </c>
      <c r="AR84" s="310">
        <f>Plan!CG52</f>
        <v>0</v>
      </c>
      <c r="AS84" s="310">
        <f>Plan!CG53</f>
        <v>0</v>
      </c>
      <c r="AT84" s="310">
        <f>Plan!CG54</f>
        <v>0</v>
      </c>
      <c r="AU84" s="310">
        <f>Plan!CG55</f>
        <v>0</v>
      </c>
      <c r="AV84" s="310">
        <f>Plan!CG56</f>
        <v>0</v>
      </c>
      <c r="AW84" s="310">
        <f>Plan!CG57</f>
        <v>0</v>
      </c>
      <c r="AX84" s="310">
        <f>Plan!CG58</f>
        <v>0</v>
      </c>
      <c r="AY84" s="310">
        <f>Plan!CG59</f>
        <v>0</v>
      </c>
      <c r="AZ84" s="310">
        <f>Plan!CG60</f>
        <v>0</v>
      </c>
      <c r="BA84" s="310">
        <f>Plan!CG61</f>
        <v>0</v>
      </c>
      <c r="BB84" s="310">
        <f>Plan!CG62</f>
        <v>0</v>
      </c>
      <c r="BC84" s="310">
        <f>Plan!CG63</f>
        <v>0</v>
      </c>
      <c r="BD84" s="310">
        <f>Plan!CG64</f>
        <v>0</v>
      </c>
    </row>
    <row r="85" spans="1:56" ht="6" customHeight="1">
      <c r="A85"/>
      <c r="B85" s="306">
        <f>COUNTIF(Feiertage!$H$3:$H$164,F85)</f>
        <v>0</v>
      </c>
      <c r="C85" s="307">
        <f t="shared" si="3"/>
        <v>1</v>
      </c>
      <c r="D85" s="307">
        <f t="shared" si="4"/>
        <v>3</v>
      </c>
      <c r="E85" s="311"/>
      <c r="F85" s="309">
        <f t="shared" si="5"/>
        <v>42450</v>
      </c>
      <c r="G85" s="310">
        <f>Plan!CH15</f>
        <v>0</v>
      </c>
      <c r="H85" s="310">
        <f>Plan!CH16</f>
        <v>0</v>
      </c>
      <c r="I85" s="310">
        <f>Plan!CH17</f>
        <v>0</v>
      </c>
      <c r="J85" s="310">
        <f>Plan!CH18</f>
        <v>0</v>
      </c>
      <c r="K85" s="310">
        <f>Plan!CH19</f>
        <v>0</v>
      </c>
      <c r="L85" s="310">
        <f>Plan!CH20</f>
        <v>0</v>
      </c>
      <c r="M85" s="310">
        <f>Plan!CH21</f>
        <v>0</v>
      </c>
      <c r="N85" s="310">
        <f>Plan!CH22</f>
        <v>0</v>
      </c>
      <c r="O85" s="310">
        <f>Plan!CH23</f>
        <v>0</v>
      </c>
      <c r="P85" s="310">
        <f>Plan!CH24</f>
        <v>0</v>
      </c>
      <c r="Q85" s="310">
        <f>Plan!CH25</f>
        <v>0</v>
      </c>
      <c r="R85" s="310">
        <f>Plan!CH26</f>
        <v>0</v>
      </c>
      <c r="S85" s="310">
        <f>Plan!CH27</f>
        <v>0</v>
      </c>
      <c r="T85" s="310">
        <f>Plan!CH28</f>
        <v>0</v>
      </c>
      <c r="U85" s="310">
        <f>Plan!CH29</f>
        <v>0</v>
      </c>
      <c r="V85" s="310">
        <f>Plan!CH30</f>
        <v>0</v>
      </c>
      <c r="W85" s="310">
        <f>Plan!CH31</f>
        <v>0</v>
      </c>
      <c r="X85" s="310">
        <f>Plan!CH32</f>
        <v>0</v>
      </c>
      <c r="Y85" s="310">
        <f>Plan!CH33</f>
        <v>0</v>
      </c>
      <c r="Z85" s="310">
        <f>Plan!CH34</f>
        <v>0</v>
      </c>
      <c r="AA85" s="310">
        <f>Plan!CH35</f>
        <v>0</v>
      </c>
      <c r="AB85" s="310">
        <f>Plan!CH36</f>
        <v>0</v>
      </c>
      <c r="AC85" s="310">
        <f>Plan!CH37</f>
        <v>0</v>
      </c>
      <c r="AD85" s="310">
        <f>Plan!CH38</f>
        <v>0</v>
      </c>
      <c r="AE85" s="310">
        <f>Plan!CH39</f>
        <v>0</v>
      </c>
      <c r="AF85" s="310">
        <f>Plan!CH40</f>
        <v>0</v>
      </c>
      <c r="AG85" s="310">
        <f>Plan!CH41</f>
        <v>0</v>
      </c>
      <c r="AH85" s="310">
        <f>Plan!CH42</f>
        <v>0</v>
      </c>
      <c r="AI85" s="310">
        <f>Plan!CH43</f>
        <v>0</v>
      </c>
      <c r="AJ85" s="310">
        <f>Plan!CH44</f>
        <v>0</v>
      </c>
      <c r="AK85" s="310">
        <f>Plan!CH45</f>
        <v>0</v>
      </c>
      <c r="AL85" s="310">
        <f>Plan!CH46</f>
        <v>0</v>
      </c>
      <c r="AM85" s="310">
        <f>Plan!CH47</f>
        <v>0</v>
      </c>
      <c r="AN85" s="310">
        <f>Plan!CH48</f>
        <v>0</v>
      </c>
      <c r="AO85" s="310">
        <f>Plan!CH49</f>
        <v>0</v>
      </c>
      <c r="AP85" s="310">
        <f>Plan!CH50</f>
        <v>0</v>
      </c>
      <c r="AQ85" s="310">
        <f>Plan!CH51</f>
        <v>0</v>
      </c>
      <c r="AR85" s="310">
        <f>Plan!CH52</f>
        <v>0</v>
      </c>
      <c r="AS85" s="310">
        <f>Plan!CH53</f>
        <v>0</v>
      </c>
      <c r="AT85" s="310">
        <f>Plan!CH54</f>
        <v>0</v>
      </c>
      <c r="AU85" s="310">
        <f>Plan!CH55</f>
        <v>0</v>
      </c>
      <c r="AV85" s="310">
        <f>Plan!CH56</f>
        <v>0</v>
      </c>
      <c r="AW85" s="310">
        <f>Plan!CH57</f>
        <v>0</v>
      </c>
      <c r="AX85" s="310">
        <f>Plan!CH58</f>
        <v>0</v>
      </c>
      <c r="AY85" s="310">
        <f>Plan!CH59</f>
        <v>0</v>
      </c>
      <c r="AZ85" s="310">
        <f>Plan!CH60</f>
        <v>0</v>
      </c>
      <c r="BA85" s="310">
        <f>Plan!CH61</f>
        <v>0</v>
      </c>
      <c r="BB85" s="310">
        <f>Plan!CH62</f>
        <v>0</v>
      </c>
      <c r="BC85" s="310">
        <f>Plan!CH63</f>
        <v>0</v>
      </c>
      <c r="BD85" s="310">
        <f>Plan!CH64</f>
        <v>0</v>
      </c>
    </row>
    <row r="86" spans="1:56" ht="6" customHeight="1">
      <c r="A86"/>
      <c r="B86" s="306">
        <f>COUNTIF(Feiertage!$H$3:$H$164,F86)</f>
        <v>0</v>
      </c>
      <c r="C86" s="307">
        <f t="shared" si="3"/>
        <v>2</v>
      </c>
      <c r="D86" s="307">
        <f t="shared" si="4"/>
        <v>3</v>
      </c>
      <c r="E86" s="311"/>
      <c r="F86" s="309">
        <f t="shared" si="5"/>
        <v>42451</v>
      </c>
      <c r="G86" s="310">
        <f>Plan!CI15</f>
        <v>0</v>
      </c>
      <c r="H86" s="310">
        <f>Plan!CI16</f>
        <v>0</v>
      </c>
      <c r="I86" s="310">
        <f>Plan!CI17</f>
        <v>0</v>
      </c>
      <c r="J86" s="310">
        <f>Plan!CI18</f>
        <v>0</v>
      </c>
      <c r="K86" s="310">
        <f>Plan!CI19</f>
        <v>0</v>
      </c>
      <c r="L86" s="310">
        <f>Plan!CI20</f>
        <v>0</v>
      </c>
      <c r="M86" s="310">
        <f>Plan!CI21</f>
        <v>0</v>
      </c>
      <c r="N86" s="310">
        <f>Plan!CI22</f>
        <v>0</v>
      </c>
      <c r="O86" s="310">
        <f>Plan!CI23</f>
        <v>0</v>
      </c>
      <c r="P86" s="310">
        <f>Plan!CI24</f>
        <v>0</v>
      </c>
      <c r="Q86" s="310">
        <f>Plan!CI25</f>
        <v>0</v>
      </c>
      <c r="R86" s="310">
        <f>Plan!CI26</f>
        <v>0</v>
      </c>
      <c r="S86" s="310">
        <f>Plan!CI27</f>
        <v>0</v>
      </c>
      <c r="T86" s="310">
        <f>Plan!CI28</f>
        <v>0</v>
      </c>
      <c r="U86" s="310">
        <f>Plan!CI29</f>
        <v>0</v>
      </c>
      <c r="V86" s="310">
        <f>Plan!CI30</f>
        <v>0</v>
      </c>
      <c r="W86" s="310">
        <f>Plan!CI31</f>
        <v>0</v>
      </c>
      <c r="X86" s="310">
        <f>Plan!CI32</f>
        <v>0</v>
      </c>
      <c r="Y86" s="310">
        <f>Plan!CI33</f>
        <v>0</v>
      </c>
      <c r="Z86" s="310">
        <f>Plan!CI34</f>
        <v>0</v>
      </c>
      <c r="AA86" s="310">
        <f>Plan!CI35</f>
        <v>0</v>
      </c>
      <c r="AB86" s="310">
        <f>Plan!CI36</f>
        <v>0</v>
      </c>
      <c r="AC86" s="310">
        <f>Plan!CI37</f>
        <v>0</v>
      </c>
      <c r="AD86" s="310">
        <f>Plan!CI38</f>
        <v>0</v>
      </c>
      <c r="AE86" s="310">
        <f>Plan!CI39</f>
        <v>0</v>
      </c>
      <c r="AF86" s="310">
        <f>Plan!CI40</f>
        <v>0</v>
      </c>
      <c r="AG86" s="310">
        <f>Plan!CI41</f>
        <v>0</v>
      </c>
      <c r="AH86" s="310">
        <f>Plan!CI42</f>
        <v>0</v>
      </c>
      <c r="AI86" s="310">
        <f>Plan!CI43</f>
        <v>0</v>
      </c>
      <c r="AJ86" s="310">
        <f>Plan!CI44</f>
        <v>0</v>
      </c>
      <c r="AK86" s="310">
        <f>Plan!CI45</f>
        <v>0</v>
      </c>
      <c r="AL86" s="310">
        <f>Plan!CI46</f>
        <v>0</v>
      </c>
      <c r="AM86" s="310">
        <f>Plan!CI47</f>
        <v>0</v>
      </c>
      <c r="AN86" s="310">
        <f>Plan!CI48</f>
        <v>0</v>
      </c>
      <c r="AO86" s="310">
        <f>Plan!CI49</f>
        <v>0</v>
      </c>
      <c r="AP86" s="310">
        <f>Plan!CI50</f>
        <v>0</v>
      </c>
      <c r="AQ86" s="310">
        <f>Plan!CI51</f>
        <v>0</v>
      </c>
      <c r="AR86" s="310">
        <f>Plan!CI52</f>
        <v>0</v>
      </c>
      <c r="AS86" s="310">
        <f>Plan!CI53</f>
        <v>0</v>
      </c>
      <c r="AT86" s="310">
        <f>Plan!CI54</f>
        <v>0</v>
      </c>
      <c r="AU86" s="310">
        <f>Plan!CI55</f>
        <v>0</v>
      </c>
      <c r="AV86" s="310">
        <f>Plan!CI56</f>
        <v>0</v>
      </c>
      <c r="AW86" s="310">
        <f>Plan!CI57</f>
        <v>0</v>
      </c>
      <c r="AX86" s="310">
        <f>Plan!CI58</f>
        <v>0</v>
      </c>
      <c r="AY86" s="310">
        <f>Plan!CI59</f>
        <v>0</v>
      </c>
      <c r="AZ86" s="310">
        <f>Plan!CI60</f>
        <v>0</v>
      </c>
      <c r="BA86" s="310">
        <f>Plan!CI61</f>
        <v>0</v>
      </c>
      <c r="BB86" s="310">
        <f>Plan!CI62</f>
        <v>0</v>
      </c>
      <c r="BC86" s="310">
        <f>Plan!CI63</f>
        <v>0</v>
      </c>
      <c r="BD86" s="310">
        <f>Plan!CI64</f>
        <v>0</v>
      </c>
    </row>
    <row r="87" spans="1:56" ht="6" customHeight="1">
      <c r="A87"/>
      <c r="B87" s="306">
        <f>COUNTIF(Feiertage!$H$3:$H$164,F87)</f>
        <v>0</v>
      </c>
      <c r="C87" s="307">
        <f t="shared" si="3"/>
        <v>3</v>
      </c>
      <c r="D87" s="307">
        <f t="shared" si="4"/>
        <v>3</v>
      </c>
      <c r="E87" s="311"/>
      <c r="F87" s="309">
        <f t="shared" si="5"/>
        <v>42452</v>
      </c>
      <c r="G87" s="310">
        <f>Plan!CJ15</f>
        <v>0</v>
      </c>
      <c r="H87" s="310">
        <f>Plan!CJ16</f>
        <v>0</v>
      </c>
      <c r="I87" s="310">
        <f>Plan!CJ17</f>
        <v>0</v>
      </c>
      <c r="J87" s="310">
        <f>Plan!CJ18</f>
        <v>0</v>
      </c>
      <c r="K87" s="310">
        <f>Plan!CJ19</f>
        <v>0</v>
      </c>
      <c r="L87" s="310">
        <f>Plan!CJ20</f>
        <v>0</v>
      </c>
      <c r="M87" s="310">
        <f>Plan!CJ21</f>
        <v>0</v>
      </c>
      <c r="N87" s="310">
        <f>Plan!CJ22</f>
        <v>0</v>
      </c>
      <c r="O87" s="310">
        <f>Plan!CJ23</f>
        <v>0</v>
      </c>
      <c r="P87" s="310">
        <f>Plan!CJ24</f>
        <v>0</v>
      </c>
      <c r="Q87" s="310">
        <f>Plan!CJ25</f>
        <v>0</v>
      </c>
      <c r="R87" s="310">
        <f>Plan!CJ26</f>
        <v>0</v>
      </c>
      <c r="S87" s="310">
        <f>Plan!CJ27</f>
        <v>0</v>
      </c>
      <c r="T87" s="310">
        <f>Plan!CJ28</f>
        <v>0</v>
      </c>
      <c r="U87" s="310">
        <f>Plan!CJ29</f>
        <v>0</v>
      </c>
      <c r="V87" s="310">
        <f>Plan!CJ30</f>
        <v>0</v>
      </c>
      <c r="W87" s="310">
        <f>Plan!CJ31</f>
        <v>0</v>
      </c>
      <c r="X87" s="310">
        <f>Plan!CJ32</f>
        <v>0</v>
      </c>
      <c r="Y87" s="310">
        <f>Plan!CJ33</f>
        <v>0</v>
      </c>
      <c r="Z87" s="310">
        <f>Plan!CJ34</f>
        <v>0</v>
      </c>
      <c r="AA87" s="310">
        <f>Plan!CJ35</f>
        <v>0</v>
      </c>
      <c r="AB87" s="310">
        <f>Plan!CJ36</f>
        <v>0</v>
      </c>
      <c r="AC87" s="310">
        <f>Plan!CJ37</f>
        <v>0</v>
      </c>
      <c r="AD87" s="310">
        <f>Plan!CJ38</f>
        <v>0</v>
      </c>
      <c r="AE87" s="310">
        <f>Plan!CJ39</f>
        <v>0</v>
      </c>
      <c r="AF87" s="310">
        <f>Plan!CJ40</f>
        <v>0</v>
      </c>
      <c r="AG87" s="310">
        <f>Plan!CJ41</f>
        <v>0</v>
      </c>
      <c r="AH87" s="310">
        <f>Plan!CJ42</f>
        <v>0</v>
      </c>
      <c r="AI87" s="310">
        <f>Plan!CJ43</f>
        <v>0</v>
      </c>
      <c r="AJ87" s="310">
        <f>Plan!CJ44</f>
        <v>0</v>
      </c>
      <c r="AK87" s="310">
        <f>Plan!CJ45</f>
        <v>0</v>
      </c>
      <c r="AL87" s="310">
        <f>Plan!CJ46</f>
        <v>0</v>
      </c>
      <c r="AM87" s="310">
        <f>Plan!CJ47</f>
        <v>0</v>
      </c>
      <c r="AN87" s="310">
        <f>Plan!CJ48</f>
        <v>0</v>
      </c>
      <c r="AO87" s="310">
        <f>Plan!CJ49</f>
        <v>0</v>
      </c>
      <c r="AP87" s="310">
        <f>Plan!CJ50</f>
        <v>0</v>
      </c>
      <c r="AQ87" s="310">
        <f>Plan!CJ51</f>
        <v>0</v>
      </c>
      <c r="AR87" s="310">
        <f>Plan!CJ52</f>
        <v>0</v>
      </c>
      <c r="AS87" s="310">
        <f>Plan!CJ53</f>
        <v>0</v>
      </c>
      <c r="AT87" s="310">
        <f>Plan!CJ54</f>
        <v>0</v>
      </c>
      <c r="AU87" s="310">
        <f>Plan!CJ55</f>
        <v>0</v>
      </c>
      <c r="AV87" s="310">
        <f>Plan!CJ56</f>
        <v>0</v>
      </c>
      <c r="AW87" s="310">
        <f>Plan!CJ57</f>
        <v>0</v>
      </c>
      <c r="AX87" s="310">
        <f>Plan!CJ58</f>
        <v>0</v>
      </c>
      <c r="AY87" s="310">
        <f>Plan!CJ59</f>
        <v>0</v>
      </c>
      <c r="AZ87" s="310">
        <f>Plan!CJ60</f>
        <v>0</v>
      </c>
      <c r="BA87" s="310">
        <f>Plan!CJ61</f>
        <v>0</v>
      </c>
      <c r="BB87" s="310">
        <f>Plan!CJ62</f>
        <v>0</v>
      </c>
      <c r="BC87" s="310">
        <f>Plan!CJ63</f>
        <v>0</v>
      </c>
      <c r="BD87" s="310">
        <f>Plan!CJ64</f>
        <v>0</v>
      </c>
    </row>
    <row r="88" spans="1:56" ht="6" customHeight="1">
      <c r="A88"/>
      <c r="B88" s="306">
        <f>COUNTIF(Feiertage!$H$3:$H$164,F88)</f>
        <v>0</v>
      </c>
      <c r="C88" s="307">
        <f t="shared" si="3"/>
        <v>4</v>
      </c>
      <c r="D88" s="307">
        <f t="shared" si="4"/>
        <v>3</v>
      </c>
      <c r="E88" s="311"/>
      <c r="F88" s="309">
        <f t="shared" si="5"/>
        <v>42453</v>
      </c>
      <c r="G88" s="310">
        <f>Plan!CK15</f>
        <v>0</v>
      </c>
      <c r="H88" s="310">
        <f>Plan!CK16</f>
        <v>0</v>
      </c>
      <c r="I88" s="310">
        <f>Plan!CK17</f>
        <v>0</v>
      </c>
      <c r="J88" s="310">
        <f>Plan!CK18</f>
        <v>0</v>
      </c>
      <c r="K88" s="310">
        <f>Plan!CK19</f>
        <v>0</v>
      </c>
      <c r="L88" s="310">
        <f>Plan!CK20</f>
        <v>0</v>
      </c>
      <c r="M88" s="310">
        <f>Plan!CK21</f>
        <v>0</v>
      </c>
      <c r="N88" s="310">
        <f>Plan!CK22</f>
        <v>0</v>
      </c>
      <c r="O88" s="310">
        <f>Plan!CK23</f>
        <v>0</v>
      </c>
      <c r="P88" s="310">
        <f>Plan!CK24</f>
        <v>0</v>
      </c>
      <c r="Q88" s="310">
        <f>Plan!CK25</f>
        <v>0</v>
      </c>
      <c r="R88" s="310">
        <f>Plan!CK26</f>
        <v>0</v>
      </c>
      <c r="S88" s="310">
        <f>Plan!CK27</f>
        <v>0</v>
      </c>
      <c r="T88" s="310">
        <f>Plan!CK28</f>
        <v>0</v>
      </c>
      <c r="U88" s="310">
        <f>Plan!CK29</f>
        <v>0</v>
      </c>
      <c r="V88" s="310">
        <f>Plan!CK30</f>
        <v>0</v>
      </c>
      <c r="W88" s="310">
        <f>Plan!CK31</f>
        <v>0</v>
      </c>
      <c r="X88" s="310">
        <f>Plan!CK32</f>
        <v>0</v>
      </c>
      <c r="Y88" s="310">
        <f>Plan!CK33</f>
        <v>0</v>
      </c>
      <c r="Z88" s="310">
        <f>Plan!CK34</f>
        <v>0</v>
      </c>
      <c r="AA88" s="310">
        <f>Plan!CK35</f>
        <v>0</v>
      </c>
      <c r="AB88" s="310">
        <f>Plan!CK36</f>
        <v>0</v>
      </c>
      <c r="AC88" s="310">
        <f>Plan!CK37</f>
        <v>0</v>
      </c>
      <c r="AD88" s="310">
        <f>Plan!CK38</f>
        <v>0</v>
      </c>
      <c r="AE88" s="310">
        <f>Plan!CK39</f>
        <v>0</v>
      </c>
      <c r="AF88" s="310">
        <f>Plan!CK40</f>
        <v>0</v>
      </c>
      <c r="AG88" s="310">
        <f>Plan!CK41</f>
        <v>0</v>
      </c>
      <c r="AH88" s="310">
        <f>Plan!CK42</f>
        <v>0</v>
      </c>
      <c r="AI88" s="310">
        <f>Plan!CK43</f>
        <v>0</v>
      </c>
      <c r="AJ88" s="310">
        <f>Plan!CK44</f>
        <v>0</v>
      </c>
      <c r="AK88" s="310">
        <f>Plan!CK45</f>
        <v>0</v>
      </c>
      <c r="AL88" s="310">
        <f>Plan!CK46</f>
        <v>0</v>
      </c>
      <c r="AM88" s="310">
        <f>Plan!CK47</f>
        <v>0</v>
      </c>
      <c r="AN88" s="310">
        <f>Plan!CK48</f>
        <v>0</v>
      </c>
      <c r="AO88" s="310">
        <f>Plan!CK49</f>
        <v>0</v>
      </c>
      <c r="AP88" s="310">
        <f>Plan!CK50</f>
        <v>0</v>
      </c>
      <c r="AQ88" s="310">
        <f>Plan!CK51</f>
        <v>0</v>
      </c>
      <c r="AR88" s="310">
        <f>Plan!CK52</f>
        <v>0</v>
      </c>
      <c r="AS88" s="310">
        <f>Plan!CK53</f>
        <v>0</v>
      </c>
      <c r="AT88" s="310">
        <f>Plan!CK54</f>
        <v>0</v>
      </c>
      <c r="AU88" s="310">
        <f>Plan!CK55</f>
        <v>0</v>
      </c>
      <c r="AV88" s="310">
        <f>Plan!CK56</f>
        <v>0</v>
      </c>
      <c r="AW88" s="310">
        <f>Plan!CK57</f>
        <v>0</v>
      </c>
      <c r="AX88" s="310">
        <f>Plan!CK58</f>
        <v>0</v>
      </c>
      <c r="AY88" s="310">
        <f>Plan!CK59</f>
        <v>0</v>
      </c>
      <c r="AZ88" s="310">
        <f>Plan!CK60</f>
        <v>0</v>
      </c>
      <c r="BA88" s="310">
        <f>Plan!CK61</f>
        <v>0</v>
      </c>
      <c r="BB88" s="310">
        <f>Plan!CK62</f>
        <v>0</v>
      </c>
      <c r="BC88" s="310">
        <f>Plan!CK63</f>
        <v>0</v>
      </c>
      <c r="BD88" s="310">
        <f>Plan!CK64</f>
        <v>0</v>
      </c>
    </row>
    <row r="89" spans="1:56" ht="6" customHeight="1">
      <c r="A89"/>
      <c r="B89" s="306">
        <f>COUNTIF(Feiertage!$H$3:$H$164,F89)</f>
        <v>1</v>
      </c>
      <c r="C89" s="307">
        <f t="shared" si="3"/>
        <v>5</v>
      </c>
      <c r="D89" s="307">
        <f t="shared" si="4"/>
        <v>3</v>
      </c>
      <c r="E89" s="311"/>
      <c r="F89" s="309">
        <f t="shared" si="5"/>
        <v>42454</v>
      </c>
      <c r="G89" s="310">
        <f>Plan!CL15</f>
        <v>0</v>
      </c>
      <c r="H89" s="310">
        <f>Plan!CL16</f>
        <v>0</v>
      </c>
      <c r="I89" s="310">
        <f>Plan!CL17</f>
        <v>0</v>
      </c>
      <c r="J89" s="310">
        <f>Plan!CL18</f>
        <v>0</v>
      </c>
      <c r="K89" s="310">
        <f>Plan!CL19</f>
        <v>0</v>
      </c>
      <c r="L89" s="310">
        <f>Plan!CL20</f>
        <v>0</v>
      </c>
      <c r="M89" s="310">
        <f>Plan!CL21</f>
        <v>0</v>
      </c>
      <c r="N89" s="310">
        <f>Plan!CL22</f>
        <v>0</v>
      </c>
      <c r="O89" s="310">
        <f>Plan!CL23</f>
        <v>0</v>
      </c>
      <c r="P89" s="310">
        <f>Plan!CL24</f>
        <v>0</v>
      </c>
      <c r="Q89" s="310">
        <f>Plan!CL25</f>
        <v>0</v>
      </c>
      <c r="R89" s="310">
        <f>Plan!CL26</f>
        <v>0</v>
      </c>
      <c r="S89" s="310">
        <f>Plan!CL27</f>
        <v>0</v>
      </c>
      <c r="T89" s="310">
        <f>Plan!CL28</f>
        <v>0</v>
      </c>
      <c r="U89" s="310">
        <f>Plan!CL29</f>
        <v>0</v>
      </c>
      <c r="V89" s="310">
        <f>Plan!CL30</f>
        <v>0</v>
      </c>
      <c r="W89" s="310">
        <f>Plan!CL31</f>
        <v>0</v>
      </c>
      <c r="X89" s="310">
        <f>Plan!CL32</f>
        <v>0</v>
      </c>
      <c r="Y89" s="310">
        <f>Plan!CL33</f>
        <v>0</v>
      </c>
      <c r="Z89" s="310">
        <f>Plan!CL34</f>
        <v>0</v>
      </c>
      <c r="AA89" s="310">
        <f>Plan!CL35</f>
        <v>0</v>
      </c>
      <c r="AB89" s="310">
        <f>Plan!CL36</f>
        <v>0</v>
      </c>
      <c r="AC89" s="310">
        <f>Plan!CL37</f>
        <v>0</v>
      </c>
      <c r="AD89" s="310">
        <f>Plan!CL38</f>
        <v>0</v>
      </c>
      <c r="AE89" s="310">
        <f>Plan!CL39</f>
        <v>0</v>
      </c>
      <c r="AF89" s="310">
        <f>Plan!CL40</f>
        <v>0</v>
      </c>
      <c r="AG89" s="310">
        <f>Plan!CL41</f>
        <v>0</v>
      </c>
      <c r="AH89" s="310">
        <f>Plan!CL42</f>
        <v>0</v>
      </c>
      <c r="AI89" s="310">
        <f>Plan!CL43</f>
        <v>0</v>
      </c>
      <c r="AJ89" s="310">
        <f>Plan!CL44</f>
        <v>0</v>
      </c>
      <c r="AK89" s="310">
        <f>Plan!CL45</f>
        <v>0</v>
      </c>
      <c r="AL89" s="310">
        <f>Plan!CL46</f>
        <v>0</v>
      </c>
      <c r="AM89" s="310">
        <f>Plan!CL47</f>
        <v>0</v>
      </c>
      <c r="AN89" s="310">
        <f>Plan!CL48</f>
        <v>0</v>
      </c>
      <c r="AO89" s="310">
        <f>Plan!CL49</f>
        <v>0</v>
      </c>
      <c r="AP89" s="310">
        <f>Plan!CL50</f>
        <v>0</v>
      </c>
      <c r="AQ89" s="310">
        <f>Plan!CL51</f>
        <v>0</v>
      </c>
      <c r="AR89" s="310">
        <f>Plan!CL52</f>
        <v>0</v>
      </c>
      <c r="AS89" s="310">
        <f>Plan!CL53</f>
        <v>0</v>
      </c>
      <c r="AT89" s="310">
        <f>Plan!CL54</f>
        <v>0</v>
      </c>
      <c r="AU89" s="310">
        <f>Plan!CL55</f>
        <v>0</v>
      </c>
      <c r="AV89" s="310">
        <f>Plan!CL56</f>
        <v>0</v>
      </c>
      <c r="AW89" s="310">
        <f>Plan!CL57</f>
        <v>0</v>
      </c>
      <c r="AX89" s="310">
        <f>Plan!CL58</f>
        <v>0</v>
      </c>
      <c r="AY89" s="310">
        <f>Plan!CL59</f>
        <v>0</v>
      </c>
      <c r="AZ89" s="310">
        <f>Plan!CL60</f>
        <v>0</v>
      </c>
      <c r="BA89" s="310">
        <f>Plan!CL61</f>
        <v>0</v>
      </c>
      <c r="BB89" s="310">
        <f>Plan!CL62</f>
        <v>0</v>
      </c>
      <c r="BC89" s="310">
        <f>Plan!CL63</f>
        <v>0</v>
      </c>
      <c r="BD89" s="310">
        <f>Plan!CL64</f>
        <v>0</v>
      </c>
    </row>
    <row r="90" spans="1:56" ht="6" customHeight="1">
      <c r="A90"/>
      <c r="B90" s="306">
        <f>COUNTIF(Feiertage!$H$3:$H$164,F90)</f>
        <v>0</v>
      </c>
      <c r="C90" s="307">
        <f t="shared" si="3"/>
        <v>6</v>
      </c>
      <c r="D90" s="307">
        <f t="shared" si="4"/>
        <v>3</v>
      </c>
      <c r="E90" s="311"/>
      <c r="F90" s="309">
        <f t="shared" si="5"/>
        <v>42455</v>
      </c>
      <c r="G90" s="310">
        <f>Plan!CM15</f>
        <v>0</v>
      </c>
      <c r="H90" s="310">
        <f>Plan!CM16</f>
        <v>0</v>
      </c>
      <c r="I90" s="310">
        <f>Plan!CM17</f>
        <v>0</v>
      </c>
      <c r="J90" s="310">
        <f>Plan!CM18</f>
        <v>0</v>
      </c>
      <c r="K90" s="310">
        <f>Plan!CM19</f>
        <v>0</v>
      </c>
      <c r="L90" s="310">
        <f>Plan!CM20</f>
        <v>0</v>
      </c>
      <c r="M90" s="310">
        <f>Plan!CM21</f>
        <v>0</v>
      </c>
      <c r="N90" s="310">
        <f>Plan!CM22</f>
        <v>0</v>
      </c>
      <c r="O90" s="310">
        <f>Plan!CM23</f>
        <v>0</v>
      </c>
      <c r="P90" s="310">
        <f>Plan!CM24</f>
        <v>0</v>
      </c>
      <c r="Q90" s="310">
        <f>Plan!CM25</f>
        <v>0</v>
      </c>
      <c r="R90" s="310">
        <f>Plan!CM26</f>
        <v>0</v>
      </c>
      <c r="S90" s="310">
        <f>Plan!CM27</f>
        <v>0</v>
      </c>
      <c r="T90" s="310">
        <f>Plan!CM28</f>
        <v>0</v>
      </c>
      <c r="U90" s="310">
        <f>Plan!CM29</f>
        <v>0</v>
      </c>
      <c r="V90" s="310">
        <f>Plan!CM30</f>
        <v>0</v>
      </c>
      <c r="W90" s="310">
        <f>Plan!CM31</f>
        <v>0</v>
      </c>
      <c r="X90" s="310">
        <f>Plan!CM32</f>
        <v>0</v>
      </c>
      <c r="Y90" s="310">
        <f>Plan!CM33</f>
        <v>0</v>
      </c>
      <c r="Z90" s="310">
        <f>Plan!CM34</f>
        <v>0</v>
      </c>
      <c r="AA90" s="310">
        <f>Plan!CM35</f>
        <v>0</v>
      </c>
      <c r="AB90" s="310">
        <f>Plan!CM36</f>
        <v>0</v>
      </c>
      <c r="AC90" s="310">
        <f>Plan!CM37</f>
        <v>0</v>
      </c>
      <c r="AD90" s="310">
        <f>Plan!CM38</f>
        <v>0</v>
      </c>
      <c r="AE90" s="310">
        <f>Plan!CM39</f>
        <v>0</v>
      </c>
      <c r="AF90" s="310">
        <f>Plan!CM40</f>
        <v>0</v>
      </c>
      <c r="AG90" s="310">
        <f>Plan!CM41</f>
        <v>0</v>
      </c>
      <c r="AH90" s="310">
        <f>Plan!CM42</f>
        <v>0</v>
      </c>
      <c r="AI90" s="310">
        <f>Plan!CM43</f>
        <v>0</v>
      </c>
      <c r="AJ90" s="310">
        <f>Plan!CM44</f>
        <v>0</v>
      </c>
      <c r="AK90" s="310">
        <f>Plan!CM45</f>
        <v>0</v>
      </c>
      <c r="AL90" s="310">
        <f>Plan!CM46</f>
        <v>0</v>
      </c>
      <c r="AM90" s="310">
        <f>Plan!CM47</f>
        <v>0</v>
      </c>
      <c r="AN90" s="310">
        <f>Plan!CM48</f>
        <v>0</v>
      </c>
      <c r="AO90" s="310">
        <f>Plan!CM49</f>
        <v>0</v>
      </c>
      <c r="AP90" s="310">
        <f>Plan!CM50</f>
        <v>0</v>
      </c>
      <c r="AQ90" s="310">
        <f>Plan!CM51</f>
        <v>0</v>
      </c>
      <c r="AR90" s="310">
        <f>Plan!CM52</f>
        <v>0</v>
      </c>
      <c r="AS90" s="310">
        <f>Plan!CM53</f>
        <v>0</v>
      </c>
      <c r="AT90" s="310">
        <f>Plan!CM54</f>
        <v>0</v>
      </c>
      <c r="AU90" s="310">
        <f>Plan!CM55</f>
        <v>0</v>
      </c>
      <c r="AV90" s="310">
        <f>Plan!CM56</f>
        <v>0</v>
      </c>
      <c r="AW90" s="310">
        <f>Plan!CM57</f>
        <v>0</v>
      </c>
      <c r="AX90" s="310">
        <f>Plan!CM58</f>
        <v>0</v>
      </c>
      <c r="AY90" s="310">
        <f>Plan!CM59</f>
        <v>0</v>
      </c>
      <c r="AZ90" s="310">
        <f>Plan!CM60</f>
        <v>0</v>
      </c>
      <c r="BA90" s="310">
        <f>Plan!CM61</f>
        <v>0</v>
      </c>
      <c r="BB90" s="310">
        <f>Plan!CM62</f>
        <v>0</v>
      </c>
      <c r="BC90" s="310">
        <f>Plan!CM63</f>
        <v>0</v>
      </c>
      <c r="BD90" s="310">
        <f>Plan!CM64</f>
        <v>0</v>
      </c>
    </row>
    <row r="91" spans="1:56" ht="6" customHeight="1">
      <c r="A91"/>
      <c r="B91" s="306">
        <f>COUNTIF(Feiertage!$H$3:$H$164,F91)</f>
        <v>0</v>
      </c>
      <c r="C91" s="307">
        <f t="shared" si="3"/>
        <v>7</v>
      </c>
      <c r="D91" s="307">
        <f t="shared" si="4"/>
        <v>3</v>
      </c>
      <c r="E91" s="311"/>
      <c r="F91" s="309">
        <f t="shared" si="5"/>
        <v>42456</v>
      </c>
      <c r="G91" s="310">
        <f>Plan!CN15</f>
        <v>0</v>
      </c>
      <c r="H91" s="310">
        <f>Plan!CN16</f>
        <v>0</v>
      </c>
      <c r="I91" s="310">
        <f>Plan!CN17</f>
        <v>0</v>
      </c>
      <c r="J91" s="310">
        <f>Plan!CN18</f>
        <v>0</v>
      </c>
      <c r="K91" s="310">
        <f>Plan!CN19</f>
        <v>0</v>
      </c>
      <c r="L91" s="310">
        <f>Plan!CN20</f>
        <v>0</v>
      </c>
      <c r="M91" s="310">
        <f>Plan!CN21</f>
        <v>0</v>
      </c>
      <c r="N91" s="310">
        <f>Plan!CN22</f>
        <v>0</v>
      </c>
      <c r="O91" s="310">
        <f>Plan!CN23</f>
        <v>0</v>
      </c>
      <c r="P91" s="310">
        <f>Plan!CN24</f>
        <v>0</v>
      </c>
      <c r="Q91" s="310">
        <f>Plan!CN25</f>
        <v>0</v>
      </c>
      <c r="R91" s="310">
        <f>Plan!CN26</f>
        <v>0</v>
      </c>
      <c r="S91" s="310">
        <f>Plan!CN27</f>
        <v>0</v>
      </c>
      <c r="T91" s="310">
        <f>Plan!CN28</f>
        <v>0</v>
      </c>
      <c r="U91" s="310">
        <f>Plan!CN29</f>
        <v>0</v>
      </c>
      <c r="V91" s="310">
        <f>Plan!CN30</f>
        <v>0</v>
      </c>
      <c r="W91" s="310">
        <f>Plan!CN31</f>
        <v>0</v>
      </c>
      <c r="X91" s="310">
        <f>Plan!CN32</f>
        <v>0</v>
      </c>
      <c r="Y91" s="310">
        <f>Plan!CN33</f>
        <v>0</v>
      </c>
      <c r="Z91" s="310">
        <f>Plan!CN34</f>
        <v>0</v>
      </c>
      <c r="AA91" s="310">
        <f>Plan!CN35</f>
        <v>0</v>
      </c>
      <c r="AB91" s="310">
        <f>Plan!CN36</f>
        <v>0</v>
      </c>
      <c r="AC91" s="310">
        <f>Plan!CN37</f>
        <v>0</v>
      </c>
      <c r="AD91" s="310">
        <f>Plan!CN38</f>
        <v>0</v>
      </c>
      <c r="AE91" s="310">
        <f>Plan!CN39</f>
        <v>0</v>
      </c>
      <c r="AF91" s="310">
        <f>Plan!CN40</f>
        <v>0</v>
      </c>
      <c r="AG91" s="310">
        <f>Plan!CN41</f>
        <v>0</v>
      </c>
      <c r="AH91" s="310">
        <f>Plan!CN42</f>
        <v>0</v>
      </c>
      <c r="AI91" s="310">
        <f>Plan!CN43</f>
        <v>0</v>
      </c>
      <c r="AJ91" s="310">
        <f>Plan!CN44</f>
        <v>0</v>
      </c>
      <c r="AK91" s="310">
        <f>Plan!CN45</f>
        <v>0</v>
      </c>
      <c r="AL91" s="310">
        <f>Plan!CN46</f>
        <v>0</v>
      </c>
      <c r="AM91" s="310">
        <f>Plan!CN47</f>
        <v>0</v>
      </c>
      <c r="AN91" s="310">
        <f>Plan!CN48</f>
        <v>0</v>
      </c>
      <c r="AO91" s="310">
        <f>Plan!CN49</f>
        <v>0</v>
      </c>
      <c r="AP91" s="310">
        <f>Plan!CN50</f>
        <v>0</v>
      </c>
      <c r="AQ91" s="310">
        <f>Plan!CN51</f>
        <v>0</v>
      </c>
      <c r="AR91" s="310">
        <f>Plan!CN52</f>
        <v>0</v>
      </c>
      <c r="AS91" s="310">
        <f>Plan!CN53</f>
        <v>0</v>
      </c>
      <c r="AT91" s="310">
        <f>Plan!CN54</f>
        <v>0</v>
      </c>
      <c r="AU91" s="310">
        <f>Plan!CN55</f>
        <v>0</v>
      </c>
      <c r="AV91" s="310">
        <f>Plan!CN56</f>
        <v>0</v>
      </c>
      <c r="AW91" s="310">
        <f>Plan!CN57</f>
        <v>0</v>
      </c>
      <c r="AX91" s="310">
        <f>Plan!CN58</f>
        <v>0</v>
      </c>
      <c r="AY91" s="310">
        <f>Plan!CN59</f>
        <v>0</v>
      </c>
      <c r="AZ91" s="310">
        <f>Plan!CN60</f>
        <v>0</v>
      </c>
      <c r="BA91" s="310">
        <f>Plan!CN61</f>
        <v>0</v>
      </c>
      <c r="BB91" s="310">
        <f>Plan!CN62</f>
        <v>0</v>
      </c>
      <c r="BC91" s="310">
        <f>Plan!CN63</f>
        <v>0</v>
      </c>
      <c r="BD91" s="310">
        <f>Plan!CN64</f>
        <v>0</v>
      </c>
    </row>
    <row r="92" spans="1:56" ht="6" customHeight="1">
      <c r="A92"/>
      <c r="B92" s="306">
        <f>COUNTIF(Feiertage!$H$3:$H$164,F92)</f>
        <v>1</v>
      </c>
      <c r="C92" s="307">
        <f t="shared" si="3"/>
        <v>1</v>
      </c>
      <c r="D92" s="307">
        <f t="shared" si="4"/>
        <v>3</v>
      </c>
      <c r="E92" s="311"/>
      <c r="F92" s="309">
        <f t="shared" si="5"/>
        <v>42457</v>
      </c>
      <c r="G92" s="310">
        <f>Plan!CO15</f>
        <v>0</v>
      </c>
      <c r="H92" s="310">
        <f>Plan!CO16</f>
        <v>0</v>
      </c>
      <c r="I92" s="310">
        <f>Plan!CO17</f>
        <v>0</v>
      </c>
      <c r="J92" s="310">
        <f>Plan!CO18</f>
        <v>0</v>
      </c>
      <c r="K92" s="310">
        <f>Plan!CO19</f>
        <v>0</v>
      </c>
      <c r="L92" s="310">
        <f>Plan!CO20</f>
        <v>0</v>
      </c>
      <c r="M92" s="310">
        <f>Plan!CO21</f>
        <v>0</v>
      </c>
      <c r="N92" s="310">
        <f>Plan!CO22</f>
        <v>0</v>
      </c>
      <c r="O92" s="310">
        <f>Plan!CO23</f>
        <v>0</v>
      </c>
      <c r="P92" s="310">
        <f>Plan!CO24</f>
        <v>0</v>
      </c>
      <c r="Q92" s="310">
        <f>Plan!CO25</f>
        <v>0</v>
      </c>
      <c r="R92" s="310">
        <f>Plan!CO26</f>
        <v>0</v>
      </c>
      <c r="S92" s="310">
        <f>Plan!CO27</f>
        <v>0</v>
      </c>
      <c r="T92" s="310">
        <f>Plan!CO28</f>
        <v>0</v>
      </c>
      <c r="U92" s="310">
        <f>Plan!CO29</f>
        <v>0</v>
      </c>
      <c r="V92" s="310">
        <f>Plan!CO30</f>
        <v>0</v>
      </c>
      <c r="W92" s="310">
        <f>Plan!CO31</f>
        <v>0</v>
      </c>
      <c r="X92" s="310">
        <f>Plan!CO32</f>
        <v>0</v>
      </c>
      <c r="Y92" s="310">
        <f>Plan!CO33</f>
        <v>0</v>
      </c>
      <c r="Z92" s="310">
        <f>Plan!CO34</f>
        <v>0</v>
      </c>
      <c r="AA92" s="310">
        <f>Plan!CO35</f>
        <v>0</v>
      </c>
      <c r="AB92" s="310">
        <f>Plan!CO36</f>
        <v>0</v>
      </c>
      <c r="AC92" s="310">
        <f>Plan!CO37</f>
        <v>0</v>
      </c>
      <c r="AD92" s="310">
        <f>Plan!CO38</f>
        <v>0</v>
      </c>
      <c r="AE92" s="310">
        <f>Plan!CO39</f>
        <v>0</v>
      </c>
      <c r="AF92" s="310">
        <f>Plan!CO40</f>
        <v>0</v>
      </c>
      <c r="AG92" s="310">
        <f>Plan!CO41</f>
        <v>0</v>
      </c>
      <c r="AH92" s="310">
        <f>Plan!CO42</f>
        <v>0</v>
      </c>
      <c r="AI92" s="310">
        <f>Plan!CO43</f>
        <v>0</v>
      </c>
      <c r="AJ92" s="310">
        <f>Plan!CO44</f>
        <v>0</v>
      </c>
      <c r="AK92" s="310">
        <f>Plan!CO45</f>
        <v>0</v>
      </c>
      <c r="AL92" s="310">
        <f>Plan!CO46</f>
        <v>0</v>
      </c>
      <c r="AM92" s="310">
        <f>Plan!CO47</f>
        <v>0</v>
      </c>
      <c r="AN92" s="310">
        <f>Plan!CO48</f>
        <v>0</v>
      </c>
      <c r="AO92" s="310">
        <f>Plan!CO49</f>
        <v>0</v>
      </c>
      <c r="AP92" s="310">
        <f>Plan!CO50</f>
        <v>0</v>
      </c>
      <c r="AQ92" s="310">
        <f>Plan!CO51</f>
        <v>0</v>
      </c>
      <c r="AR92" s="310">
        <f>Plan!CO52</f>
        <v>0</v>
      </c>
      <c r="AS92" s="310">
        <f>Plan!CO53</f>
        <v>0</v>
      </c>
      <c r="AT92" s="310">
        <f>Plan!CO54</f>
        <v>0</v>
      </c>
      <c r="AU92" s="310">
        <f>Plan!CO55</f>
        <v>0</v>
      </c>
      <c r="AV92" s="310">
        <f>Plan!CO56</f>
        <v>0</v>
      </c>
      <c r="AW92" s="310">
        <f>Plan!CO57</f>
        <v>0</v>
      </c>
      <c r="AX92" s="310">
        <f>Plan!CO58</f>
        <v>0</v>
      </c>
      <c r="AY92" s="310">
        <f>Plan!CO59</f>
        <v>0</v>
      </c>
      <c r="AZ92" s="310">
        <f>Plan!CO60</f>
        <v>0</v>
      </c>
      <c r="BA92" s="310">
        <f>Plan!CO61</f>
        <v>0</v>
      </c>
      <c r="BB92" s="310">
        <f>Plan!CO62</f>
        <v>0</v>
      </c>
      <c r="BC92" s="310">
        <f>Plan!CO63</f>
        <v>0</v>
      </c>
      <c r="BD92" s="310">
        <f>Plan!CO64</f>
        <v>0</v>
      </c>
    </row>
    <row r="93" spans="1:56" ht="6" customHeight="1">
      <c r="A93"/>
      <c r="B93" s="306">
        <f>COUNTIF(Feiertage!$H$3:$H$164,F93)</f>
        <v>0</v>
      </c>
      <c r="C93" s="307">
        <f t="shared" si="3"/>
        <v>2</v>
      </c>
      <c r="D93" s="307">
        <f t="shared" si="4"/>
        <v>3</v>
      </c>
      <c r="E93" s="311"/>
      <c r="F93" s="309">
        <f t="shared" si="5"/>
        <v>42458</v>
      </c>
      <c r="G93" s="310">
        <f>Plan!CP15</f>
        <v>0</v>
      </c>
      <c r="H93" s="310">
        <f>Plan!CP16</f>
        <v>0</v>
      </c>
      <c r="I93" s="310">
        <f>Plan!CP17</f>
        <v>0</v>
      </c>
      <c r="J93" s="310">
        <f>Plan!CP18</f>
        <v>0</v>
      </c>
      <c r="K93" s="310">
        <f>Plan!CP19</f>
        <v>0</v>
      </c>
      <c r="L93" s="310">
        <f>Plan!CP20</f>
        <v>0</v>
      </c>
      <c r="M93" s="310">
        <f>Plan!CP21</f>
        <v>0</v>
      </c>
      <c r="N93" s="310">
        <f>Plan!CP22</f>
        <v>0</v>
      </c>
      <c r="O93" s="310">
        <f>Plan!CP23</f>
        <v>0</v>
      </c>
      <c r="P93" s="310">
        <f>Plan!CP24</f>
        <v>0</v>
      </c>
      <c r="Q93" s="310">
        <f>Plan!CP25</f>
        <v>0</v>
      </c>
      <c r="R93" s="310">
        <f>Plan!CP26</f>
        <v>0</v>
      </c>
      <c r="S93" s="310">
        <f>Plan!CP27</f>
        <v>0</v>
      </c>
      <c r="T93" s="310">
        <f>Plan!CP28</f>
        <v>0</v>
      </c>
      <c r="U93" s="310">
        <f>Plan!CP29</f>
        <v>0</v>
      </c>
      <c r="V93" s="310">
        <f>Plan!CP30</f>
        <v>0</v>
      </c>
      <c r="W93" s="310">
        <f>Plan!CP31</f>
        <v>0</v>
      </c>
      <c r="X93" s="310">
        <f>Plan!CP32</f>
        <v>0</v>
      </c>
      <c r="Y93" s="310">
        <f>Plan!CP33</f>
        <v>0</v>
      </c>
      <c r="Z93" s="310">
        <f>Plan!CP34</f>
        <v>0</v>
      </c>
      <c r="AA93" s="310">
        <f>Plan!CP35</f>
        <v>0</v>
      </c>
      <c r="AB93" s="310">
        <f>Plan!CP36</f>
        <v>0</v>
      </c>
      <c r="AC93" s="310">
        <f>Plan!CP37</f>
        <v>0</v>
      </c>
      <c r="AD93" s="310">
        <f>Plan!CP38</f>
        <v>0</v>
      </c>
      <c r="AE93" s="310">
        <f>Plan!CP39</f>
        <v>0</v>
      </c>
      <c r="AF93" s="310">
        <f>Plan!CP40</f>
        <v>0</v>
      </c>
      <c r="AG93" s="310">
        <f>Plan!CP41</f>
        <v>0</v>
      </c>
      <c r="AH93" s="310">
        <f>Plan!CP42</f>
        <v>0</v>
      </c>
      <c r="AI93" s="310">
        <f>Plan!CP43</f>
        <v>0</v>
      </c>
      <c r="AJ93" s="310">
        <f>Plan!CP44</f>
        <v>0</v>
      </c>
      <c r="AK93" s="310">
        <f>Plan!CP45</f>
        <v>0</v>
      </c>
      <c r="AL93" s="310">
        <f>Plan!CP46</f>
        <v>0</v>
      </c>
      <c r="AM93" s="310">
        <f>Plan!CP47</f>
        <v>0</v>
      </c>
      <c r="AN93" s="310">
        <f>Plan!CP48</f>
        <v>0</v>
      </c>
      <c r="AO93" s="310">
        <f>Plan!CP49</f>
        <v>0</v>
      </c>
      <c r="AP93" s="310">
        <f>Plan!CP50</f>
        <v>0</v>
      </c>
      <c r="AQ93" s="310">
        <f>Plan!CP51</f>
        <v>0</v>
      </c>
      <c r="AR93" s="310">
        <f>Plan!CP52</f>
        <v>0</v>
      </c>
      <c r="AS93" s="310">
        <f>Plan!CP53</f>
        <v>0</v>
      </c>
      <c r="AT93" s="310">
        <f>Plan!CP54</f>
        <v>0</v>
      </c>
      <c r="AU93" s="310">
        <f>Plan!CP55</f>
        <v>0</v>
      </c>
      <c r="AV93" s="310">
        <f>Plan!CP56</f>
        <v>0</v>
      </c>
      <c r="AW93" s="310">
        <f>Plan!CP57</f>
        <v>0</v>
      </c>
      <c r="AX93" s="310">
        <f>Plan!CP58</f>
        <v>0</v>
      </c>
      <c r="AY93" s="310">
        <f>Plan!CP59</f>
        <v>0</v>
      </c>
      <c r="AZ93" s="310">
        <f>Plan!CP60</f>
        <v>0</v>
      </c>
      <c r="BA93" s="310">
        <f>Plan!CP61</f>
        <v>0</v>
      </c>
      <c r="BB93" s="310">
        <f>Plan!CP62</f>
        <v>0</v>
      </c>
      <c r="BC93" s="310">
        <f>Plan!CP63</f>
        <v>0</v>
      </c>
      <c r="BD93" s="310">
        <f>Plan!CP64</f>
        <v>0</v>
      </c>
    </row>
    <row r="94" spans="1:56" ht="6" customHeight="1">
      <c r="A94"/>
      <c r="B94" s="306">
        <f>COUNTIF(Feiertage!$H$3:$H$164,F94)</f>
        <v>0</v>
      </c>
      <c r="C94" s="307">
        <f t="shared" si="3"/>
        <v>3</v>
      </c>
      <c r="D94" s="307">
        <f t="shared" si="4"/>
        <v>3</v>
      </c>
      <c r="E94" s="311"/>
      <c r="F94" s="309">
        <f t="shared" si="5"/>
        <v>42459</v>
      </c>
      <c r="G94" s="310">
        <f>Plan!CQ15</f>
        <v>0</v>
      </c>
      <c r="H94" s="310">
        <f>Plan!CQ16</f>
        <v>0</v>
      </c>
      <c r="I94" s="310">
        <f>Plan!CQ17</f>
        <v>0</v>
      </c>
      <c r="J94" s="310">
        <f>Plan!CQ18</f>
        <v>0</v>
      </c>
      <c r="K94" s="310">
        <f>Plan!CQ19</f>
        <v>0</v>
      </c>
      <c r="L94" s="310">
        <f>Plan!CQ20</f>
        <v>0</v>
      </c>
      <c r="M94" s="310">
        <f>Plan!CQ21</f>
        <v>0</v>
      </c>
      <c r="N94" s="310">
        <f>Plan!CQ22</f>
        <v>0</v>
      </c>
      <c r="O94" s="310">
        <f>Plan!CQ23</f>
        <v>0</v>
      </c>
      <c r="P94" s="310">
        <f>Plan!CQ24</f>
        <v>0</v>
      </c>
      <c r="Q94" s="310">
        <f>Plan!CQ25</f>
        <v>0</v>
      </c>
      <c r="R94" s="310">
        <f>Plan!CQ26</f>
        <v>0</v>
      </c>
      <c r="S94" s="310">
        <f>Plan!CQ27</f>
        <v>0</v>
      </c>
      <c r="T94" s="310">
        <f>Plan!CQ28</f>
        <v>0</v>
      </c>
      <c r="U94" s="310">
        <f>Plan!CQ29</f>
        <v>0</v>
      </c>
      <c r="V94" s="310">
        <f>Plan!CQ30</f>
        <v>0</v>
      </c>
      <c r="W94" s="310">
        <f>Plan!CQ31</f>
        <v>0</v>
      </c>
      <c r="X94" s="310">
        <f>Plan!CQ32</f>
        <v>0</v>
      </c>
      <c r="Y94" s="310">
        <f>Plan!CQ33</f>
        <v>0</v>
      </c>
      <c r="Z94" s="310">
        <f>Plan!CQ34</f>
        <v>0</v>
      </c>
      <c r="AA94" s="310">
        <f>Plan!CQ35</f>
        <v>0</v>
      </c>
      <c r="AB94" s="310">
        <f>Plan!CQ36</f>
        <v>0</v>
      </c>
      <c r="AC94" s="310">
        <f>Plan!CQ37</f>
        <v>0</v>
      </c>
      <c r="AD94" s="310">
        <f>Plan!CQ38</f>
        <v>0</v>
      </c>
      <c r="AE94" s="310">
        <f>Plan!CQ39</f>
        <v>0</v>
      </c>
      <c r="AF94" s="310">
        <f>Plan!CQ40</f>
        <v>0</v>
      </c>
      <c r="AG94" s="310">
        <f>Plan!CQ41</f>
        <v>0</v>
      </c>
      <c r="AH94" s="310">
        <f>Plan!CQ42</f>
        <v>0</v>
      </c>
      <c r="AI94" s="310">
        <f>Plan!CQ43</f>
        <v>0</v>
      </c>
      <c r="AJ94" s="310">
        <f>Plan!CQ44</f>
        <v>0</v>
      </c>
      <c r="AK94" s="310">
        <f>Plan!CQ45</f>
        <v>0</v>
      </c>
      <c r="AL94" s="310">
        <f>Plan!CQ46</f>
        <v>0</v>
      </c>
      <c r="AM94" s="310">
        <f>Plan!CQ47</f>
        <v>0</v>
      </c>
      <c r="AN94" s="310">
        <f>Plan!CQ48</f>
        <v>0</v>
      </c>
      <c r="AO94" s="310">
        <f>Plan!CQ49</f>
        <v>0</v>
      </c>
      <c r="AP94" s="310">
        <f>Plan!CQ50</f>
        <v>0</v>
      </c>
      <c r="AQ94" s="310">
        <f>Plan!CQ51</f>
        <v>0</v>
      </c>
      <c r="AR94" s="310">
        <f>Plan!CQ52</f>
        <v>0</v>
      </c>
      <c r="AS94" s="310">
        <f>Plan!CQ53</f>
        <v>0</v>
      </c>
      <c r="AT94" s="310">
        <f>Plan!CQ54</f>
        <v>0</v>
      </c>
      <c r="AU94" s="310">
        <f>Plan!CQ55</f>
        <v>0</v>
      </c>
      <c r="AV94" s="310">
        <f>Plan!CQ56</f>
        <v>0</v>
      </c>
      <c r="AW94" s="310">
        <f>Plan!CQ57</f>
        <v>0</v>
      </c>
      <c r="AX94" s="310">
        <f>Plan!CQ58</f>
        <v>0</v>
      </c>
      <c r="AY94" s="310">
        <f>Plan!CQ59</f>
        <v>0</v>
      </c>
      <c r="AZ94" s="310">
        <f>Plan!CQ60</f>
        <v>0</v>
      </c>
      <c r="BA94" s="310">
        <f>Plan!CQ61</f>
        <v>0</v>
      </c>
      <c r="BB94" s="310">
        <f>Plan!CQ62</f>
        <v>0</v>
      </c>
      <c r="BC94" s="310">
        <f>Plan!CQ63</f>
        <v>0</v>
      </c>
      <c r="BD94" s="310">
        <f>Plan!CQ64</f>
        <v>0</v>
      </c>
    </row>
    <row r="95" spans="1:56" ht="6" customHeight="1">
      <c r="A95"/>
      <c r="B95" s="306">
        <f>COUNTIF(Feiertage!$H$3:$H$164,F95)</f>
        <v>0</v>
      </c>
      <c r="C95" s="307">
        <f t="shared" si="3"/>
        <v>4</v>
      </c>
      <c r="D95" s="307">
        <f t="shared" si="4"/>
        <v>3</v>
      </c>
      <c r="E95" s="311"/>
      <c r="F95" s="309">
        <f t="shared" si="5"/>
        <v>42460</v>
      </c>
      <c r="G95" s="310">
        <f>Plan!CR15</f>
        <v>0</v>
      </c>
      <c r="H95" s="310">
        <f>Plan!CR16</f>
        <v>0</v>
      </c>
      <c r="I95" s="310">
        <f>Plan!CR17</f>
        <v>0</v>
      </c>
      <c r="J95" s="310">
        <f>Plan!CR18</f>
        <v>0</v>
      </c>
      <c r="K95" s="310">
        <f>Plan!CR19</f>
        <v>0</v>
      </c>
      <c r="L95" s="310">
        <f>Plan!CR20</f>
        <v>0</v>
      </c>
      <c r="M95" s="310">
        <f>Plan!CR21</f>
        <v>0</v>
      </c>
      <c r="N95" s="310">
        <f>Plan!CR22</f>
        <v>0</v>
      </c>
      <c r="O95" s="310">
        <f>Plan!CR23</f>
        <v>0</v>
      </c>
      <c r="P95" s="310">
        <f>Plan!CR24</f>
        <v>0</v>
      </c>
      <c r="Q95" s="310">
        <f>Plan!CR25</f>
        <v>0</v>
      </c>
      <c r="R95" s="310">
        <f>Plan!CR26</f>
        <v>0</v>
      </c>
      <c r="S95" s="310">
        <f>Plan!CR27</f>
        <v>0</v>
      </c>
      <c r="T95" s="310">
        <f>Plan!CR28</f>
        <v>0</v>
      </c>
      <c r="U95" s="310">
        <f>Plan!CR29</f>
        <v>0</v>
      </c>
      <c r="V95" s="310">
        <f>Plan!CR30</f>
        <v>0</v>
      </c>
      <c r="W95" s="310">
        <f>Plan!CR31</f>
        <v>0</v>
      </c>
      <c r="X95" s="310">
        <f>Plan!CR32</f>
        <v>0</v>
      </c>
      <c r="Y95" s="310">
        <f>Plan!CR33</f>
        <v>0</v>
      </c>
      <c r="Z95" s="310">
        <f>Plan!CR34</f>
        <v>0</v>
      </c>
      <c r="AA95" s="310">
        <f>Plan!CR35</f>
        <v>0</v>
      </c>
      <c r="AB95" s="310">
        <f>Plan!CR36</f>
        <v>0</v>
      </c>
      <c r="AC95" s="310">
        <f>Plan!CR37</f>
        <v>0</v>
      </c>
      <c r="AD95" s="310">
        <f>Plan!CR38</f>
        <v>0</v>
      </c>
      <c r="AE95" s="310">
        <f>Plan!CR39</f>
        <v>0</v>
      </c>
      <c r="AF95" s="310">
        <f>Plan!CR40</f>
        <v>0</v>
      </c>
      <c r="AG95" s="310">
        <f>Plan!CR41</f>
        <v>0</v>
      </c>
      <c r="AH95" s="310">
        <f>Plan!CR42</f>
        <v>0</v>
      </c>
      <c r="AI95" s="310">
        <f>Plan!CR43</f>
        <v>0</v>
      </c>
      <c r="AJ95" s="310">
        <f>Plan!CR44</f>
        <v>0</v>
      </c>
      <c r="AK95" s="310">
        <f>Plan!CR45</f>
        <v>0</v>
      </c>
      <c r="AL95" s="310">
        <f>Plan!CR46</f>
        <v>0</v>
      </c>
      <c r="AM95" s="310">
        <f>Plan!CR47</f>
        <v>0</v>
      </c>
      <c r="AN95" s="310">
        <f>Plan!CR48</f>
        <v>0</v>
      </c>
      <c r="AO95" s="310">
        <f>Plan!CR49</f>
        <v>0</v>
      </c>
      <c r="AP95" s="310">
        <f>Plan!CR50</f>
        <v>0</v>
      </c>
      <c r="AQ95" s="310">
        <f>Plan!CR51</f>
        <v>0</v>
      </c>
      <c r="AR95" s="310">
        <f>Plan!CR52</f>
        <v>0</v>
      </c>
      <c r="AS95" s="310">
        <f>Plan!CR53</f>
        <v>0</v>
      </c>
      <c r="AT95" s="310">
        <f>Plan!CR54</f>
        <v>0</v>
      </c>
      <c r="AU95" s="310">
        <f>Plan!CR55</f>
        <v>0</v>
      </c>
      <c r="AV95" s="310">
        <f>Plan!CR56</f>
        <v>0</v>
      </c>
      <c r="AW95" s="310">
        <f>Plan!CR57</f>
        <v>0</v>
      </c>
      <c r="AX95" s="310">
        <f>Plan!CR58</f>
        <v>0</v>
      </c>
      <c r="AY95" s="310">
        <f>Plan!CR59</f>
        <v>0</v>
      </c>
      <c r="AZ95" s="310">
        <f>Plan!CR60</f>
        <v>0</v>
      </c>
      <c r="BA95" s="310">
        <f>Plan!CR61</f>
        <v>0</v>
      </c>
      <c r="BB95" s="310">
        <f>Plan!CR62</f>
        <v>0</v>
      </c>
      <c r="BC95" s="310">
        <f>Plan!CR63</f>
        <v>0</v>
      </c>
      <c r="BD95" s="310">
        <f>Plan!CR64</f>
        <v>0</v>
      </c>
    </row>
    <row r="96" spans="1:56" ht="6" customHeight="1">
      <c r="A96"/>
      <c r="B96" s="306">
        <f>COUNTIF(Feiertage!$H$3:$H$164,F96)</f>
        <v>0</v>
      </c>
      <c r="C96" s="307">
        <f t="shared" si="3"/>
        <v>5</v>
      </c>
      <c r="D96" s="307">
        <f t="shared" si="4"/>
        <v>4</v>
      </c>
      <c r="E96" s="311"/>
      <c r="F96" s="309">
        <f t="shared" si="5"/>
        <v>42461</v>
      </c>
      <c r="G96" s="310">
        <f>Plan!CS15</f>
        <v>0</v>
      </c>
      <c r="H96" s="310">
        <f>Plan!CS16</f>
        <v>0</v>
      </c>
      <c r="I96" s="310">
        <f>Plan!CS17</f>
        <v>0</v>
      </c>
      <c r="J96" s="310">
        <f>Plan!CS18</f>
        <v>0</v>
      </c>
      <c r="K96" s="310">
        <f>Plan!CS19</f>
        <v>0</v>
      </c>
      <c r="L96" s="310">
        <f>Plan!CS20</f>
        <v>0</v>
      </c>
      <c r="M96" s="310">
        <f>Plan!CS21</f>
        <v>0</v>
      </c>
      <c r="N96" s="310">
        <f>Plan!CS22</f>
        <v>0</v>
      </c>
      <c r="O96" s="310">
        <f>Plan!CS23</f>
        <v>0</v>
      </c>
      <c r="P96" s="310">
        <f>Plan!CS24</f>
        <v>0</v>
      </c>
      <c r="Q96" s="310">
        <f>Plan!CS25</f>
        <v>0</v>
      </c>
      <c r="R96" s="310">
        <f>Plan!CS26</f>
        <v>0</v>
      </c>
      <c r="S96" s="310">
        <f>Plan!CS27</f>
        <v>0</v>
      </c>
      <c r="T96" s="310">
        <f>Plan!CS28</f>
        <v>0</v>
      </c>
      <c r="U96" s="310">
        <f>Plan!CS29</f>
        <v>0</v>
      </c>
      <c r="V96" s="310">
        <f>Plan!CS30</f>
        <v>0</v>
      </c>
      <c r="W96" s="310">
        <f>Plan!CS31</f>
        <v>0</v>
      </c>
      <c r="X96" s="310">
        <f>Plan!CS32</f>
        <v>0</v>
      </c>
      <c r="Y96" s="310">
        <f>Plan!CS33</f>
        <v>0</v>
      </c>
      <c r="Z96" s="310">
        <f>Plan!CS34</f>
        <v>0</v>
      </c>
      <c r="AA96" s="310">
        <f>Plan!CS35</f>
        <v>0</v>
      </c>
      <c r="AB96" s="310">
        <f>Plan!CS36</f>
        <v>0</v>
      </c>
      <c r="AC96" s="310">
        <f>Plan!CS37</f>
        <v>0</v>
      </c>
      <c r="AD96" s="310">
        <f>Plan!CS38</f>
        <v>0</v>
      </c>
      <c r="AE96" s="310">
        <f>Plan!CS39</f>
        <v>0</v>
      </c>
      <c r="AF96" s="310">
        <f>Plan!CS40</f>
        <v>0</v>
      </c>
      <c r="AG96" s="310">
        <f>Plan!CS41</f>
        <v>0</v>
      </c>
      <c r="AH96" s="310">
        <f>Plan!CS42</f>
        <v>0</v>
      </c>
      <c r="AI96" s="310">
        <f>Plan!CS43</f>
        <v>0</v>
      </c>
      <c r="AJ96" s="310">
        <f>Plan!CS44</f>
        <v>0</v>
      </c>
      <c r="AK96" s="310">
        <f>Plan!CS45</f>
        <v>0</v>
      </c>
      <c r="AL96" s="310">
        <f>Plan!CS46</f>
        <v>0</v>
      </c>
      <c r="AM96" s="310">
        <f>Plan!CS47</f>
        <v>0</v>
      </c>
      <c r="AN96" s="310">
        <f>Plan!CS48</f>
        <v>0</v>
      </c>
      <c r="AO96" s="310">
        <f>Plan!CS49</f>
        <v>0</v>
      </c>
      <c r="AP96" s="310">
        <f>Plan!CS50</f>
        <v>0</v>
      </c>
      <c r="AQ96" s="310">
        <f>Plan!CS51</f>
        <v>0</v>
      </c>
      <c r="AR96" s="310">
        <f>Plan!CS52</f>
        <v>0</v>
      </c>
      <c r="AS96" s="310">
        <f>Plan!CS53</f>
        <v>0</v>
      </c>
      <c r="AT96" s="310">
        <f>Plan!CS54</f>
        <v>0</v>
      </c>
      <c r="AU96" s="310">
        <f>Plan!CS55</f>
        <v>0</v>
      </c>
      <c r="AV96" s="310">
        <f>Plan!CS56</f>
        <v>0</v>
      </c>
      <c r="AW96" s="310">
        <f>Plan!CS57</f>
        <v>0</v>
      </c>
      <c r="AX96" s="310">
        <f>Plan!CS58</f>
        <v>0</v>
      </c>
      <c r="AY96" s="310">
        <f>Plan!CS59</f>
        <v>0</v>
      </c>
      <c r="AZ96" s="310">
        <f>Plan!CS60</f>
        <v>0</v>
      </c>
      <c r="BA96" s="310">
        <f>Plan!CS61</f>
        <v>0</v>
      </c>
      <c r="BB96" s="310">
        <f>Plan!CS62</f>
        <v>0</v>
      </c>
      <c r="BC96" s="310">
        <f>Plan!CS63</f>
        <v>0</v>
      </c>
      <c r="BD96" s="310">
        <f>Plan!CS64</f>
        <v>0</v>
      </c>
    </row>
    <row r="97" spans="1:56" ht="6" customHeight="1">
      <c r="A97"/>
      <c r="B97" s="306">
        <f>COUNTIF(Feiertage!$H$3:$H$164,F97)</f>
        <v>0</v>
      </c>
      <c r="C97" s="307">
        <f t="shared" si="3"/>
        <v>6</v>
      </c>
      <c r="D97" s="307">
        <f t="shared" si="4"/>
        <v>4</v>
      </c>
      <c r="E97" s="311"/>
      <c r="F97" s="309">
        <f t="shared" si="5"/>
        <v>42462</v>
      </c>
      <c r="G97" s="310">
        <f>Plan!CT15</f>
        <v>0</v>
      </c>
      <c r="H97" s="310">
        <f>Plan!CT16</f>
        <v>0</v>
      </c>
      <c r="I97" s="310">
        <f>Plan!CT17</f>
        <v>0</v>
      </c>
      <c r="J97" s="310">
        <f>Plan!CT18</f>
        <v>0</v>
      </c>
      <c r="K97" s="310">
        <f>Plan!CT19</f>
        <v>0</v>
      </c>
      <c r="L97" s="310">
        <f>Plan!CT20</f>
        <v>0</v>
      </c>
      <c r="M97" s="310">
        <f>Plan!CT21</f>
        <v>0</v>
      </c>
      <c r="N97" s="310">
        <f>Plan!CT22</f>
        <v>0</v>
      </c>
      <c r="O97" s="310">
        <f>Plan!CT23</f>
        <v>0</v>
      </c>
      <c r="P97" s="310">
        <f>Plan!CT24</f>
        <v>0</v>
      </c>
      <c r="Q97" s="310">
        <f>Plan!CT25</f>
        <v>0</v>
      </c>
      <c r="R97" s="310">
        <f>Plan!CT26</f>
        <v>0</v>
      </c>
      <c r="S97" s="310">
        <f>Plan!CT27</f>
        <v>0</v>
      </c>
      <c r="T97" s="310">
        <f>Plan!CT28</f>
        <v>0</v>
      </c>
      <c r="U97" s="310">
        <f>Plan!CT29</f>
        <v>0</v>
      </c>
      <c r="V97" s="310">
        <f>Plan!CT30</f>
        <v>0</v>
      </c>
      <c r="W97" s="310">
        <f>Plan!CT31</f>
        <v>0</v>
      </c>
      <c r="X97" s="310">
        <f>Plan!CT32</f>
        <v>0</v>
      </c>
      <c r="Y97" s="310">
        <f>Plan!CT33</f>
        <v>0</v>
      </c>
      <c r="Z97" s="310">
        <f>Plan!CT34</f>
        <v>0</v>
      </c>
      <c r="AA97" s="310">
        <f>Plan!CT35</f>
        <v>0</v>
      </c>
      <c r="AB97" s="310">
        <f>Plan!CT36</f>
        <v>0</v>
      </c>
      <c r="AC97" s="310">
        <f>Plan!CT37</f>
        <v>0</v>
      </c>
      <c r="AD97" s="310">
        <f>Plan!CT38</f>
        <v>0</v>
      </c>
      <c r="AE97" s="310">
        <f>Plan!CT39</f>
        <v>0</v>
      </c>
      <c r="AF97" s="310">
        <f>Plan!CT40</f>
        <v>0</v>
      </c>
      <c r="AG97" s="310">
        <f>Plan!CT41</f>
        <v>0</v>
      </c>
      <c r="AH97" s="310">
        <f>Plan!CT42</f>
        <v>0</v>
      </c>
      <c r="AI97" s="310">
        <f>Plan!CT43</f>
        <v>0</v>
      </c>
      <c r="AJ97" s="310">
        <f>Plan!CT44</f>
        <v>0</v>
      </c>
      <c r="AK97" s="310">
        <f>Plan!CT45</f>
        <v>0</v>
      </c>
      <c r="AL97" s="310">
        <f>Plan!CT46</f>
        <v>0</v>
      </c>
      <c r="AM97" s="310">
        <f>Plan!CT47</f>
        <v>0</v>
      </c>
      <c r="AN97" s="310">
        <f>Plan!CT48</f>
        <v>0</v>
      </c>
      <c r="AO97" s="310">
        <f>Plan!CT49</f>
        <v>0</v>
      </c>
      <c r="AP97" s="310">
        <f>Plan!CT50</f>
        <v>0</v>
      </c>
      <c r="AQ97" s="310">
        <f>Plan!CT51</f>
        <v>0</v>
      </c>
      <c r="AR97" s="310">
        <f>Plan!CT52</f>
        <v>0</v>
      </c>
      <c r="AS97" s="310">
        <f>Plan!CT53</f>
        <v>0</v>
      </c>
      <c r="AT97" s="310">
        <f>Plan!CT54</f>
        <v>0</v>
      </c>
      <c r="AU97" s="310">
        <f>Plan!CT55</f>
        <v>0</v>
      </c>
      <c r="AV97" s="310">
        <f>Plan!CT56</f>
        <v>0</v>
      </c>
      <c r="AW97" s="310">
        <f>Plan!CT57</f>
        <v>0</v>
      </c>
      <c r="AX97" s="310">
        <f>Plan!CT58</f>
        <v>0</v>
      </c>
      <c r="AY97" s="310">
        <f>Plan!CT59</f>
        <v>0</v>
      </c>
      <c r="AZ97" s="310">
        <f>Plan!CT60</f>
        <v>0</v>
      </c>
      <c r="BA97" s="310">
        <f>Plan!CT61</f>
        <v>0</v>
      </c>
      <c r="BB97" s="310">
        <f>Plan!CT62</f>
        <v>0</v>
      </c>
      <c r="BC97" s="310">
        <f>Plan!CT63</f>
        <v>0</v>
      </c>
      <c r="BD97" s="310">
        <f>Plan!CT64</f>
        <v>0</v>
      </c>
    </row>
    <row r="98" spans="1:56" ht="6" customHeight="1">
      <c r="A98"/>
      <c r="B98" s="306">
        <f>COUNTIF(Feiertage!$H$3:$H$164,F98)</f>
        <v>0</v>
      </c>
      <c r="C98" s="307">
        <f t="shared" si="3"/>
        <v>7</v>
      </c>
      <c r="D98" s="307">
        <f t="shared" si="4"/>
        <v>4</v>
      </c>
      <c r="E98" s="311"/>
      <c r="F98" s="309">
        <f t="shared" si="5"/>
        <v>42463</v>
      </c>
      <c r="G98" s="310">
        <f>Plan!CU15</f>
        <v>0</v>
      </c>
      <c r="H98" s="310">
        <f>Plan!CU16</f>
        <v>0</v>
      </c>
      <c r="I98" s="310">
        <f>Plan!CU17</f>
        <v>0</v>
      </c>
      <c r="J98" s="310">
        <f>Plan!CU18</f>
        <v>0</v>
      </c>
      <c r="K98" s="310">
        <f>Plan!CU19</f>
        <v>0</v>
      </c>
      <c r="L98" s="310">
        <f>Plan!CU20</f>
        <v>0</v>
      </c>
      <c r="M98" s="310">
        <f>Plan!CU21</f>
        <v>0</v>
      </c>
      <c r="N98" s="310">
        <f>Plan!CU22</f>
        <v>0</v>
      </c>
      <c r="O98" s="310">
        <f>Plan!CU23</f>
        <v>0</v>
      </c>
      <c r="P98" s="310">
        <f>Plan!CU24</f>
        <v>0</v>
      </c>
      <c r="Q98" s="310">
        <f>Plan!CU25</f>
        <v>0</v>
      </c>
      <c r="R98" s="310">
        <f>Plan!CU26</f>
        <v>0</v>
      </c>
      <c r="S98" s="310">
        <f>Plan!CU27</f>
        <v>0</v>
      </c>
      <c r="T98" s="310">
        <f>Plan!CU28</f>
        <v>0</v>
      </c>
      <c r="U98" s="310">
        <f>Plan!CU29</f>
        <v>0</v>
      </c>
      <c r="V98" s="310">
        <f>Plan!CU30</f>
        <v>0</v>
      </c>
      <c r="W98" s="310">
        <f>Plan!CU31</f>
        <v>0</v>
      </c>
      <c r="X98" s="310">
        <f>Plan!CU32</f>
        <v>0</v>
      </c>
      <c r="Y98" s="310">
        <f>Plan!CU33</f>
        <v>0</v>
      </c>
      <c r="Z98" s="310">
        <f>Plan!CU34</f>
        <v>0</v>
      </c>
      <c r="AA98" s="310">
        <f>Plan!CU35</f>
        <v>0</v>
      </c>
      <c r="AB98" s="310">
        <f>Plan!CU36</f>
        <v>0</v>
      </c>
      <c r="AC98" s="310">
        <f>Plan!CU37</f>
        <v>0</v>
      </c>
      <c r="AD98" s="310">
        <f>Plan!CU38</f>
        <v>0</v>
      </c>
      <c r="AE98" s="310">
        <f>Plan!CU39</f>
        <v>0</v>
      </c>
      <c r="AF98" s="310">
        <f>Plan!CU40</f>
        <v>0</v>
      </c>
      <c r="AG98" s="310">
        <f>Plan!CU41</f>
        <v>0</v>
      </c>
      <c r="AH98" s="310">
        <f>Plan!CU42</f>
        <v>0</v>
      </c>
      <c r="AI98" s="310">
        <f>Plan!CU43</f>
        <v>0</v>
      </c>
      <c r="AJ98" s="310">
        <f>Plan!CU44</f>
        <v>0</v>
      </c>
      <c r="AK98" s="310">
        <f>Plan!CU45</f>
        <v>0</v>
      </c>
      <c r="AL98" s="310">
        <f>Plan!CU46</f>
        <v>0</v>
      </c>
      <c r="AM98" s="310">
        <f>Plan!CU47</f>
        <v>0</v>
      </c>
      <c r="AN98" s="310">
        <f>Plan!CU48</f>
        <v>0</v>
      </c>
      <c r="AO98" s="310">
        <f>Plan!CU49</f>
        <v>0</v>
      </c>
      <c r="AP98" s="310">
        <f>Plan!CU50</f>
        <v>0</v>
      </c>
      <c r="AQ98" s="310">
        <f>Plan!CU51</f>
        <v>0</v>
      </c>
      <c r="AR98" s="310">
        <f>Plan!CU52</f>
        <v>0</v>
      </c>
      <c r="AS98" s="310">
        <f>Plan!CU53</f>
        <v>0</v>
      </c>
      <c r="AT98" s="310">
        <f>Plan!CU54</f>
        <v>0</v>
      </c>
      <c r="AU98" s="310">
        <f>Plan!CU55</f>
        <v>0</v>
      </c>
      <c r="AV98" s="310">
        <f>Plan!CU56</f>
        <v>0</v>
      </c>
      <c r="AW98" s="310">
        <f>Plan!CU57</f>
        <v>0</v>
      </c>
      <c r="AX98" s="310">
        <f>Plan!CU58</f>
        <v>0</v>
      </c>
      <c r="AY98" s="310">
        <f>Plan!CU59</f>
        <v>0</v>
      </c>
      <c r="AZ98" s="310">
        <f>Plan!CU60</f>
        <v>0</v>
      </c>
      <c r="BA98" s="310">
        <f>Plan!CU61</f>
        <v>0</v>
      </c>
      <c r="BB98" s="310">
        <f>Plan!CU62</f>
        <v>0</v>
      </c>
      <c r="BC98" s="310">
        <f>Plan!CU63</f>
        <v>0</v>
      </c>
      <c r="BD98" s="310">
        <f>Plan!CU64</f>
        <v>0</v>
      </c>
    </row>
    <row r="99" spans="1:56" ht="6" customHeight="1">
      <c r="A99"/>
      <c r="B99" s="306">
        <f>COUNTIF(Feiertage!$H$3:$H$164,F99)</f>
        <v>0</v>
      </c>
      <c r="C99" s="307">
        <f t="shared" si="3"/>
        <v>1</v>
      </c>
      <c r="D99" s="307">
        <f t="shared" si="4"/>
        <v>4</v>
      </c>
      <c r="E99" s="311"/>
      <c r="F99" s="309">
        <f t="shared" si="5"/>
        <v>42464</v>
      </c>
      <c r="G99" s="310">
        <f>Plan!CV15</f>
        <v>0</v>
      </c>
      <c r="H99" s="310">
        <f>Plan!CV16</f>
        <v>0</v>
      </c>
      <c r="I99" s="310">
        <f>Plan!CV17</f>
        <v>0</v>
      </c>
      <c r="J99" s="310">
        <f>Plan!CV18</f>
        <v>0</v>
      </c>
      <c r="K99" s="310">
        <f>Plan!CV19</f>
        <v>0</v>
      </c>
      <c r="L99" s="310">
        <f>Plan!CV20</f>
        <v>0</v>
      </c>
      <c r="M99" s="310">
        <f>Plan!CV21</f>
        <v>0</v>
      </c>
      <c r="N99" s="310">
        <f>Plan!CV22</f>
        <v>0</v>
      </c>
      <c r="O99" s="310">
        <f>Plan!CV23</f>
        <v>0</v>
      </c>
      <c r="P99" s="310">
        <f>Plan!CV24</f>
        <v>0</v>
      </c>
      <c r="Q99" s="310">
        <f>Plan!CV25</f>
        <v>0</v>
      </c>
      <c r="R99" s="310">
        <f>Plan!CV26</f>
        <v>0</v>
      </c>
      <c r="S99" s="310">
        <f>Plan!CV27</f>
        <v>0</v>
      </c>
      <c r="T99" s="310">
        <f>Plan!CV28</f>
        <v>0</v>
      </c>
      <c r="U99" s="310">
        <f>Plan!CV29</f>
        <v>0</v>
      </c>
      <c r="V99" s="310">
        <f>Plan!CV30</f>
        <v>0</v>
      </c>
      <c r="W99" s="310">
        <f>Plan!CV31</f>
        <v>0</v>
      </c>
      <c r="X99" s="310">
        <f>Plan!CV32</f>
        <v>0</v>
      </c>
      <c r="Y99" s="310">
        <f>Plan!CV33</f>
        <v>0</v>
      </c>
      <c r="Z99" s="310">
        <f>Plan!CV34</f>
        <v>0</v>
      </c>
      <c r="AA99" s="310">
        <f>Plan!CV35</f>
        <v>0</v>
      </c>
      <c r="AB99" s="310">
        <f>Plan!CV36</f>
        <v>0</v>
      </c>
      <c r="AC99" s="310">
        <f>Plan!CV37</f>
        <v>0</v>
      </c>
      <c r="AD99" s="310">
        <f>Plan!CV38</f>
        <v>0</v>
      </c>
      <c r="AE99" s="310">
        <f>Plan!CV39</f>
        <v>0</v>
      </c>
      <c r="AF99" s="310">
        <f>Plan!CV40</f>
        <v>0</v>
      </c>
      <c r="AG99" s="310">
        <f>Plan!CV41</f>
        <v>0</v>
      </c>
      <c r="AH99" s="310">
        <f>Plan!CV42</f>
        <v>0</v>
      </c>
      <c r="AI99" s="310">
        <f>Plan!CV43</f>
        <v>0</v>
      </c>
      <c r="AJ99" s="310">
        <f>Plan!CV44</f>
        <v>0</v>
      </c>
      <c r="AK99" s="310">
        <f>Plan!CV45</f>
        <v>0</v>
      </c>
      <c r="AL99" s="310">
        <f>Plan!CV46</f>
        <v>0</v>
      </c>
      <c r="AM99" s="310">
        <f>Plan!CV47</f>
        <v>0</v>
      </c>
      <c r="AN99" s="310">
        <f>Plan!CV48</f>
        <v>0</v>
      </c>
      <c r="AO99" s="310">
        <f>Plan!CV49</f>
        <v>0</v>
      </c>
      <c r="AP99" s="310">
        <f>Plan!CV50</f>
        <v>0</v>
      </c>
      <c r="AQ99" s="310">
        <f>Plan!CV51</f>
        <v>0</v>
      </c>
      <c r="AR99" s="310">
        <f>Plan!CV52</f>
        <v>0</v>
      </c>
      <c r="AS99" s="310">
        <f>Plan!CV53</f>
        <v>0</v>
      </c>
      <c r="AT99" s="310">
        <f>Plan!CV54</f>
        <v>0</v>
      </c>
      <c r="AU99" s="310">
        <f>Plan!CV55</f>
        <v>0</v>
      </c>
      <c r="AV99" s="310">
        <f>Plan!CV56</f>
        <v>0</v>
      </c>
      <c r="AW99" s="310">
        <f>Plan!CV57</f>
        <v>0</v>
      </c>
      <c r="AX99" s="310">
        <f>Plan!CV58</f>
        <v>0</v>
      </c>
      <c r="AY99" s="310">
        <f>Plan!CV59</f>
        <v>0</v>
      </c>
      <c r="AZ99" s="310">
        <f>Plan!CV60</f>
        <v>0</v>
      </c>
      <c r="BA99" s="310">
        <f>Plan!CV61</f>
        <v>0</v>
      </c>
      <c r="BB99" s="310">
        <f>Plan!CV62</f>
        <v>0</v>
      </c>
      <c r="BC99" s="310">
        <f>Plan!CV63</f>
        <v>0</v>
      </c>
      <c r="BD99" s="310">
        <f>Plan!CV64</f>
        <v>0</v>
      </c>
    </row>
    <row r="100" spans="1:56" ht="6" customHeight="1">
      <c r="A100"/>
      <c r="B100" s="306">
        <f>COUNTIF(Feiertage!$H$3:$H$164,F100)</f>
        <v>0</v>
      </c>
      <c r="C100" s="307">
        <f t="shared" si="3"/>
        <v>2</v>
      </c>
      <c r="D100" s="307">
        <f t="shared" si="4"/>
        <v>4</v>
      </c>
      <c r="E100" s="311"/>
      <c r="F100" s="309">
        <f t="shared" si="5"/>
        <v>42465</v>
      </c>
      <c r="G100" s="310">
        <f>Plan!CW15</f>
        <v>0</v>
      </c>
      <c r="H100" s="310">
        <f>Plan!CW16</f>
        <v>0</v>
      </c>
      <c r="I100" s="310">
        <f>Plan!CW17</f>
        <v>0</v>
      </c>
      <c r="J100" s="310">
        <f>Plan!CW18</f>
        <v>0</v>
      </c>
      <c r="K100" s="310">
        <f>Plan!CW19</f>
        <v>0</v>
      </c>
      <c r="L100" s="310">
        <f>Plan!CW20</f>
        <v>0</v>
      </c>
      <c r="M100" s="310">
        <f>Plan!CW21</f>
        <v>0</v>
      </c>
      <c r="N100" s="310">
        <f>Plan!CW22</f>
        <v>0</v>
      </c>
      <c r="O100" s="310">
        <f>Plan!CW23</f>
        <v>0</v>
      </c>
      <c r="P100" s="310">
        <f>Plan!CW24</f>
        <v>0</v>
      </c>
      <c r="Q100" s="310">
        <f>Plan!CW25</f>
        <v>0</v>
      </c>
      <c r="R100" s="310">
        <f>Plan!CW26</f>
        <v>0</v>
      </c>
      <c r="S100" s="310">
        <f>Plan!CW27</f>
        <v>0</v>
      </c>
      <c r="T100" s="310">
        <f>Plan!CW28</f>
        <v>0</v>
      </c>
      <c r="U100" s="310">
        <f>Plan!CW29</f>
        <v>0</v>
      </c>
      <c r="V100" s="310">
        <f>Plan!CW30</f>
        <v>0</v>
      </c>
      <c r="W100" s="310">
        <f>Plan!CW31</f>
        <v>0</v>
      </c>
      <c r="X100" s="310">
        <f>Plan!CW32</f>
        <v>0</v>
      </c>
      <c r="Y100" s="310">
        <f>Plan!CW33</f>
        <v>0</v>
      </c>
      <c r="Z100" s="310">
        <f>Plan!CW34</f>
        <v>0</v>
      </c>
      <c r="AA100" s="310">
        <f>Plan!CW35</f>
        <v>0</v>
      </c>
      <c r="AB100" s="310">
        <f>Plan!CW36</f>
        <v>0</v>
      </c>
      <c r="AC100" s="310">
        <f>Plan!CW37</f>
        <v>0</v>
      </c>
      <c r="AD100" s="310">
        <f>Plan!CW38</f>
        <v>0</v>
      </c>
      <c r="AE100" s="310">
        <f>Plan!CW39</f>
        <v>0</v>
      </c>
      <c r="AF100" s="310">
        <f>Plan!CW40</f>
        <v>0</v>
      </c>
      <c r="AG100" s="310">
        <f>Plan!CW41</f>
        <v>0</v>
      </c>
      <c r="AH100" s="310">
        <f>Plan!CW42</f>
        <v>0</v>
      </c>
      <c r="AI100" s="310">
        <f>Plan!CW43</f>
        <v>0</v>
      </c>
      <c r="AJ100" s="310">
        <f>Plan!CW44</f>
        <v>0</v>
      </c>
      <c r="AK100" s="310">
        <f>Plan!CW45</f>
        <v>0</v>
      </c>
      <c r="AL100" s="310">
        <f>Plan!CW46</f>
        <v>0</v>
      </c>
      <c r="AM100" s="310">
        <f>Plan!CW47</f>
        <v>0</v>
      </c>
      <c r="AN100" s="310">
        <f>Plan!CW48</f>
        <v>0</v>
      </c>
      <c r="AO100" s="310">
        <f>Plan!CW49</f>
        <v>0</v>
      </c>
      <c r="AP100" s="310">
        <f>Plan!CW50</f>
        <v>0</v>
      </c>
      <c r="AQ100" s="310">
        <f>Plan!CW51</f>
        <v>0</v>
      </c>
      <c r="AR100" s="310">
        <f>Plan!CW52</f>
        <v>0</v>
      </c>
      <c r="AS100" s="310">
        <f>Plan!CW53</f>
        <v>0</v>
      </c>
      <c r="AT100" s="310">
        <f>Plan!CW54</f>
        <v>0</v>
      </c>
      <c r="AU100" s="310">
        <f>Plan!CW55</f>
        <v>0</v>
      </c>
      <c r="AV100" s="310">
        <f>Plan!CW56</f>
        <v>0</v>
      </c>
      <c r="AW100" s="310">
        <f>Plan!CW57</f>
        <v>0</v>
      </c>
      <c r="AX100" s="310">
        <f>Plan!CW58</f>
        <v>0</v>
      </c>
      <c r="AY100" s="310">
        <f>Plan!CW59</f>
        <v>0</v>
      </c>
      <c r="AZ100" s="310">
        <f>Plan!CW60</f>
        <v>0</v>
      </c>
      <c r="BA100" s="310">
        <f>Plan!CW61</f>
        <v>0</v>
      </c>
      <c r="BB100" s="310">
        <f>Plan!CW62</f>
        <v>0</v>
      </c>
      <c r="BC100" s="310">
        <f>Plan!CW63</f>
        <v>0</v>
      </c>
      <c r="BD100" s="310">
        <f>Plan!CW64</f>
        <v>0</v>
      </c>
    </row>
    <row r="101" spans="1:56" ht="6" customHeight="1">
      <c r="A101"/>
      <c r="B101" s="306">
        <f>COUNTIF(Feiertage!$H$3:$H$164,F101)</f>
        <v>0</v>
      </c>
      <c r="C101" s="307">
        <f t="shared" si="3"/>
        <v>3</v>
      </c>
      <c r="D101" s="307">
        <f t="shared" si="4"/>
        <v>4</v>
      </c>
      <c r="E101" s="311"/>
      <c r="F101" s="309">
        <f t="shared" si="5"/>
        <v>42466</v>
      </c>
      <c r="G101" s="310">
        <f>Plan!CX15</f>
        <v>0</v>
      </c>
      <c r="H101" s="310">
        <f>Plan!CX16</f>
        <v>0</v>
      </c>
      <c r="I101" s="310">
        <f>Plan!CX17</f>
        <v>0</v>
      </c>
      <c r="J101" s="310">
        <f>Plan!CX18</f>
        <v>0</v>
      </c>
      <c r="K101" s="310">
        <f>Plan!CX19</f>
        <v>0</v>
      </c>
      <c r="L101" s="310">
        <f>Plan!CX20</f>
        <v>0</v>
      </c>
      <c r="M101" s="310">
        <f>Plan!CX21</f>
        <v>0</v>
      </c>
      <c r="N101" s="310">
        <f>Plan!CX22</f>
        <v>0</v>
      </c>
      <c r="O101" s="310">
        <f>Plan!CX23</f>
        <v>0</v>
      </c>
      <c r="P101" s="310">
        <f>Plan!CX24</f>
        <v>0</v>
      </c>
      <c r="Q101" s="310">
        <f>Plan!CX25</f>
        <v>0</v>
      </c>
      <c r="R101" s="310">
        <f>Plan!CX26</f>
        <v>0</v>
      </c>
      <c r="S101" s="310">
        <f>Plan!CX27</f>
        <v>0</v>
      </c>
      <c r="T101" s="310">
        <f>Plan!CX28</f>
        <v>0</v>
      </c>
      <c r="U101" s="310">
        <f>Plan!CX29</f>
        <v>0</v>
      </c>
      <c r="V101" s="310">
        <f>Plan!CX30</f>
        <v>0</v>
      </c>
      <c r="W101" s="310">
        <f>Plan!CX31</f>
        <v>0</v>
      </c>
      <c r="X101" s="310">
        <f>Plan!CX32</f>
        <v>0</v>
      </c>
      <c r="Y101" s="310">
        <f>Plan!CX33</f>
        <v>0</v>
      </c>
      <c r="Z101" s="310">
        <f>Plan!CX34</f>
        <v>0</v>
      </c>
      <c r="AA101" s="310">
        <f>Plan!CX35</f>
        <v>0</v>
      </c>
      <c r="AB101" s="310">
        <f>Plan!CX36</f>
        <v>0</v>
      </c>
      <c r="AC101" s="310">
        <f>Plan!CX37</f>
        <v>0</v>
      </c>
      <c r="AD101" s="310">
        <f>Plan!CX38</f>
        <v>0</v>
      </c>
      <c r="AE101" s="310">
        <f>Plan!CX39</f>
        <v>0</v>
      </c>
      <c r="AF101" s="310">
        <f>Plan!CX40</f>
        <v>0</v>
      </c>
      <c r="AG101" s="310">
        <f>Plan!CX41</f>
        <v>0</v>
      </c>
      <c r="AH101" s="310">
        <f>Plan!CX42</f>
        <v>0</v>
      </c>
      <c r="AI101" s="310">
        <f>Plan!CX43</f>
        <v>0</v>
      </c>
      <c r="AJ101" s="310">
        <f>Plan!CX44</f>
        <v>0</v>
      </c>
      <c r="AK101" s="310">
        <f>Plan!CX45</f>
        <v>0</v>
      </c>
      <c r="AL101" s="310">
        <f>Plan!CX46</f>
        <v>0</v>
      </c>
      <c r="AM101" s="310">
        <f>Plan!CX47</f>
        <v>0</v>
      </c>
      <c r="AN101" s="310">
        <f>Plan!CX48</f>
        <v>0</v>
      </c>
      <c r="AO101" s="310">
        <f>Plan!CX49</f>
        <v>0</v>
      </c>
      <c r="AP101" s="310">
        <f>Plan!CX50</f>
        <v>0</v>
      </c>
      <c r="AQ101" s="310">
        <f>Plan!CX51</f>
        <v>0</v>
      </c>
      <c r="AR101" s="310">
        <f>Plan!CX52</f>
        <v>0</v>
      </c>
      <c r="AS101" s="310">
        <f>Plan!CX53</f>
        <v>0</v>
      </c>
      <c r="AT101" s="310">
        <f>Plan!CX54</f>
        <v>0</v>
      </c>
      <c r="AU101" s="310">
        <f>Plan!CX55</f>
        <v>0</v>
      </c>
      <c r="AV101" s="310">
        <f>Plan!CX56</f>
        <v>0</v>
      </c>
      <c r="AW101" s="310">
        <f>Plan!CX57</f>
        <v>0</v>
      </c>
      <c r="AX101" s="310">
        <f>Plan!CX58</f>
        <v>0</v>
      </c>
      <c r="AY101" s="310">
        <f>Plan!CX59</f>
        <v>0</v>
      </c>
      <c r="AZ101" s="310">
        <f>Plan!CX60</f>
        <v>0</v>
      </c>
      <c r="BA101" s="310">
        <f>Plan!CX61</f>
        <v>0</v>
      </c>
      <c r="BB101" s="310">
        <f>Plan!CX62</f>
        <v>0</v>
      </c>
      <c r="BC101" s="310">
        <f>Plan!CX63</f>
        <v>0</v>
      </c>
      <c r="BD101" s="310">
        <f>Plan!CX64</f>
        <v>0</v>
      </c>
    </row>
    <row r="102" spans="1:56" ht="6" customHeight="1">
      <c r="A102"/>
      <c r="B102" s="306">
        <f>COUNTIF(Feiertage!$H$3:$H$164,F102)</f>
        <v>0</v>
      </c>
      <c r="C102" s="307">
        <f t="shared" si="3"/>
        <v>4</v>
      </c>
      <c r="D102" s="307">
        <f t="shared" si="4"/>
        <v>4</v>
      </c>
      <c r="E102" s="311"/>
      <c r="F102" s="309">
        <f t="shared" si="5"/>
        <v>42467</v>
      </c>
      <c r="G102" s="310">
        <f>Plan!CY15</f>
        <v>0</v>
      </c>
      <c r="H102" s="310">
        <f>Plan!CY16</f>
        <v>0</v>
      </c>
      <c r="I102" s="310">
        <f>Plan!CY17</f>
        <v>0</v>
      </c>
      <c r="J102" s="310">
        <f>Plan!CY18</f>
        <v>0</v>
      </c>
      <c r="K102" s="310">
        <f>Plan!CY19</f>
        <v>0</v>
      </c>
      <c r="L102" s="310">
        <f>Plan!CY20</f>
        <v>0</v>
      </c>
      <c r="M102" s="310">
        <f>Plan!CY21</f>
        <v>0</v>
      </c>
      <c r="N102" s="310">
        <f>Plan!CY22</f>
        <v>0</v>
      </c>
      <c r="O102" s="310">
        <f>Plan!CY23</f>
        <v>0</v>
      </c>
      <c r="P102" s="310">
        <f>Plan!CY24</f>
        <v>0</v>
      </c>
      <c r="Q102" s="310">
        <f>Plan!CY25</f>
        <v>0</v>
      </c>
      <c r="R102" s="310">
        <f>Plan!CY26</f>
        <v>0</v>
      </c>
      <c r="S102" s="310">
        <f>Plan!CY27</f>
        <v>0</v>
      </c>
      <c r="T102" s="310">
        <f>Plan!CY28</f>
        <v>0</v>
      </c>
      <c r="U102" s="310">
        <f>Plan!CY29</f>
        <v>0</v>
      </c>
      <c r="V102" s="310">
        <f>Plan!CY30</f>
        <v>0</v>
      </c>
      <c r="W102" s="310">
        <f>Plan!CY31</f>
        <v>0</v>
      </c>
      <c r="X102" s="310">
        <f>Plan!CY32</f>
        <v>0</v>
      </c>
      <c r="Y102" s="310">
        <f>Plan!CY33</f>
        <v>0</v>
      </c>
      <c r="Z102" s="310">
        <f>Plan!CY34</f>
        <v>0</v>
      </c>
      <c r="AA102" s="310">
        <f>Plan!CY35</f>
        <v>0</v>
      </c>
      <c r="AB102" s="310">
        <f>Plan!CY36</f>
        <v>0</v>
      </c>
      <c r="AC102" s="310">
        <f>Plan!CY37</f>
        <v>0</v>
      </c>
      <c r="AD102" s="310">
        <f>Plan!CY38</f>
        <v>0</v>
      </c>
      <c r="AE102" s="310">
        <f>Plan!CY39</f>
        <v>0</v>
      </c>
      <c r="AF102" s="310">
        <f>Plan!CY40</f>
        <v>0</v>
      </c>
      <c r="AG102" s="310">
        <f>Plan!CY41</f>
        <v>0</v>
      </c>
      <c r="AH102" s="310">
        <f>Plan!CY42</f>
        <v>0</v>
      </c>
      <c r="AI102" s="310">
        <f>Plan!CY43</f>
        <v>0</v>
      </c>
      <c r="AJ102" s="310">
        <f>Plan!CY44</f>
        <v>0</v>
      </c>
      <c r="AK102" s="310">
        <f>Plan!CY45</f>
        <v>0</v>
      </c>
      <c r="AL102" s="310">
        <f>Plan!CY46</f>
        <v>0</v>
      </c>
      <c r="AM102" s="310">
        <f>Plan!CY47</f>
        <v>0</v>
      </c>
      <c r="AN102" s="310">
        <f>Plan!CY48</f>
        <v>0</v>
      </c>
      <c r="AO102" s="310">
        <f>Plan!CY49</f>
        <v>0</v>
      </c>
      <c r="AP102" s="310">
        <f>Plan!CY50</f>
        <v>0</v>
      </c>
      <c r="AQ102" s="310">
        <f>Plan!CY51</f>
        <v>0</v>
      </c>
      <c r="AR102" s="310">
        <f>Plan!CY52</f>
        <v>0</v>
      </c>
      <c r="AS102" s="310">
        <f>Plan!CY53</f>
        <v>0</v>
      </c>
      <c r="AT102" s="310">
        <f>Plan!CY54</f>
        <v>0</v>
      </c>
      <c r="AU102" s="310">
        <f>Plan!CY55</f>
        <v>0</v>
      </c>
      <c r="AV102" s="310">
        <f>Plan!CY56</f>
        <v>0</v>
      </c>
      <c r="AW102" s="310">
        <f>Plan!CY57</f>
        <v>0</v>
      </c>
      <c r="AX102" s="310">
        <f>Plan!CY58</f>
        <v>0</v>
      </c>
      <c r="AY102" s="310">
        <f>Plan!CY59</f>
        <v>0</v>
      </c>
      <c r="AZ102" s="310">
        <f>Plan!CY60</f>
        <v>0</v>
      </c>
      <c r="BA102" s="310">
        <f>Plan!CY61</f>
        <v>0</v>
      </c>
      <c r="BB102" s="310">
        <f>Plan!CY62</f>
        <v>0</v>
      </c>
      <c r="BC102" s="310">
        <f>Plan!CY63</f>
        <v>0</v>
      </c>
      <c r="BD102" s="310">
        <f>Plan!CY64</f>
        <v>0</v>
      </c>
    </row>
    <row r="103" spans="1:56" ht="6" customHeight="1">
      <c r="A103"/>
      <c r="B103" s="306">
        <f>COUNTIF(Feiertage!$H$3:$H$164,F103)</f>
        <v>0</v>
      </c>
      <c r="C103" s="307">
        <f t="shared" si="3"/>
        <v>5</v>
      </c>
      <c r="D103" s="307">
        <f t="shared" si="4"/>
        <v>4</v>
      </c>
      <c r="E103" s="311"/>
      <c r="F103" s="309">
        <f t="shared" si="5"/>
        <v>42468</v>
      </c>
      <c r="G103" s="310">
        <f>Plan!CZ15</f>
        <v>0</v>
      </c>
      <c r="H103" s="310">
        <f>Plan!CZ16</f>
        <v>0</v>
      </c>
      <c r="I103" s="310">
        <f>Plan!CZ17</f>
        <v>0</v>
      </c>
      <c r="J103" s="310">
        <f>Plan!CZ18</f>
        <v>0</v>
      </c>
      <c r="K103" s="310">
        <f>Plan!CZ19</f>
        <v>0</v>
      </c>
      <c r="L103" s="310">
        <f>Plan!CZ20</f>
        <v>0</v>
      </c>
      <c r="M103" s="310">
        <f>Plan!CZ21</f>
        <v>0</v>
      </c>
      <c r="N103" s="310">
        <f>Plan!CZ22</f>
        <v>0</v>
      </c>
      <c r="O103" s="310">
        <f>Plan!CZ23</f>
        <v>0</v>
      </c>
      <c r="P103" s="310">
        <f>Plan!CZ24</f>
        <v>0</v>
      </c>
      <c r="Q103" s="310">
        <f>Plan!CZ25</f>
        <v>0</v>
      </c>
      <c r="R103" s="310">
        <f>Plan!CZ26</f>
        <v>0</v>
      </c>
      <c r="S103" s="310">
        <f>Plan!CZ27</f>
        <v>0</v>
      </c>
      <c r="T103" s="310">
        <f>Plan!CZ28</f>
        <v>0</v>
      </c>
      <c r="U103" s="310">
        <f>Plan!CZ29</f>
        <v>0</v>
      </c>
      <c r="V103" s="310">
        <f>Plan!CZ30</f>
        <v>0</v>
      </c>
      <c r="W103" s="310">
        <f>Plan!CZ31</f>
        <v>0</v>
      </c>
      <c r="X103" s="310">
        <f>Plan!CZ32</f>
        <v>0</v>
      </c>
      <c r="Y103" s="310">
        <f>Plan!CZ33</f>
        <v>0</v>
      </c>
      <c r="Z103" s="310">
        <f>Plan!CZ34</f>
        <v>0</v>
      </c>
      <c r="AA103" s="310">
        <f>Plan!CZ35</f>
        <v>0</v>
      </c>
      <c r="AB103" s="310">
        <f>Plan!CZ36</f>
        <v>0</v>
      </c>
      <c r="AC103" s="310">
        <f>Plan!CZ37</f>
        <v>0</v>
      </c>
      <c r="AD103" s="310">
        <f>Plan!CZ38</f>
        <v>0</v>
      </c>
      <c r="AE103" s="310">
        <f>Plan!CZ39</f>
        <v>0</v>
      </c>
      <c r="AF103" s="310">
        <f>Plan!CZ40</f>
        <v>0</v>
      </c>
      <c r="AG103" s="310">
        <f>Plan!CZ41</f>
        <v>0</v>
      </c>
      <c r="AH103" s="310">
        <f>Plan!CZ42</f>
        <v>0</v>
      </c>
      <c r="AI103" s="310">
        <f>Plan!CZ43</f>
        <v>0</v>
      </c>
      <c r="AJ103" s="310">
        <f>Plan!CZ44</f>
        <v>0</v>
      </c>
      <c r="AK103" s="310">
        <f>Plan!CZ45</f>
        <v>0</v>
      </c>
      <c r="AL103" s="310">
        <f>Plan!CZ46</f>
        <v>0</v>
      </c>
      <c r="AM103" s="310">
        <f>Plan!CZ47</f>
        <v>0</v>
      </c>
      <c r="AN103" s="310">
        <f>Plan!CZ48</f>
        <v>0</v>
      </c>
      <c r="AO103" s="310">
        <f>Plan!CZ49</f>
        <v>0</v>
      </c>
      <c r="AP103" s="310">
        <f>Plan!CZ50</f>
        <v>0</v>
      </c>
      <c r="AQ103" s="310">
        <f>Plan!CZ51</f>
        <v>0</v>
      </c>
      <c r="AR103" s="310">
        <f>Plan!CZ52</f>
        <v>0</v>
      </c>
      <c r="AS103" s="310">
        <f>Plan!CZ53</f>
        <v>0</v>
      </c>
      <c r="AT103" s="310">
        <f>Plan!CZ54</f>
        <v>0</v>
      </c>
      <c r="AU103" s="310">
        <f>Plan!CZ55</f>
        <v>0</v>
      </c>
      <c r="AV103" s="310">
        <f>Plan!CZ56</f>
        <v>0</v>
      </c>
      <c r="AW103" s="310">
        <f>Plan!CZ57</f>
        <v>0</v>
      </c>
      <c r="AX103" s="310">
        <f>Plan!CZ58</f>
        <v>0</v>
      </c>
      <c r="AY103" s="310">
        <f>Plan!CZ59</f>
        <v>0</v>
      </c>
      <c r="AZ103" s="310">
        <f>Plan!CZ60</f>
        <v>0</v>
      </c>
      <c r="BA103" s="310">
        <f>Plan!CZ61</f>
        <v>0</v>
      </c>
      <c r="BB103" s="310">
        <f>Plan!CZ62</f>
        <v>0</v>
      </c>
      <c r="BC103" s="310">
        <f>Plan!CZ63</f>
        <v>0</v>
      </c>
      <c r="BD103" s="310">
        <f>Plan!CZ64</f>
        <v>0</v>
      </c>
    </row>
    <row r="104" spans="1:56" ht="6" customHeight="1">
      <c r="A104"/>
      <c r="B104" s="306">
        <f>COUNTIF(Feiertage!$H$3:$H$164,F104)</f>
        <v>0</v>
      </c>
      <c r="C104" s="307">
        <f t="shared" si="3"/>
        <v>6</v>
      </c>
      <c r="D104" s="307">
        <f t="shared" si="4"/>
        <v>4</v>
      </c>
      <c r="E104" s="311"/>
      <c r="F104" s="309">
        <f t="shared" si="5"/>
        <v>42469</v>
      </c>
      <c r="G104" s="310">
        <f>Plan!DA15</f>
        <v>0</v>
      </c>
      <c r="H104" s="310">
        <f>Plan!DA16</f>
        <v>0</v>
      </c>
      <c r="I104" s="310">
        <f>Plan!DA17</f>
        <v>0</v>
      </c>
      <c r="J104" s="310">
        <f>Plan!DA18</f>
        <v>0</v>
      </c>
      <c r="K104" s="310">
        <f>Plan!DA19</f>
        <v>0</v>
      </c>
      <c r="L104" s="310">
        <f>Plan!DA20</f>
        <v>0</v>
      </c>
      <c r="M104" s="310">
        <f>Plan!DA21</f>
        <v>0</v>
      </c>
      <c r="N104" s="310">
        <f>Plan!DA22</f>
        <v>0</v>
      </c>
      <c r="O104" s="310">
        <f>Plan!DA23</f>
        <v>0</v>
      </c>
      <c r="P104" s="310">
        <f>Plan!DA24</f>
        <v>0</v>
      </c>
      <c r="Q104" s="310">
        <f>Plan!DA25</f>
        <v>0</v>
      </c>
      <c r="R104" s="310">
        <f>Plan!DA26</f>
        <v>0</v>
      </c>
      <c r="S104" s="310">
        <f>Plan!DA27</f>
        <v>0</v>
      </c>
      <c r="T104" s="310">
        <f>Plan!DA28</f>
        <v>0</v>
      </c>
      <c r="U104" s="310">
        <f>Plan!DA29</f>
        <v>0</v>
      </c>
      <c r="V104" s="310">
        <f>Plan!DA30</f>
        <v>0</v>
      </c>
      <c r="W104" s="310">
        <f>Plan!DA31</f>
        <v>0</v>
      </c>
      <c r="X104" s="310">
        <f>Plan!DA32</f>
        <v>0</v>
      </c>
      <c r="Y104" s="310">
        <f>Plan!DA33</f>
        <v>0</v>
      </c>
      <c r="Z104" s="310">
        <f>Plan!DA34</f>
        <v>0</v>
      </c>
      <c r="AA104" s="310">
        <f>Plan!DA35</f>
        <v>0</v>
      </c>
      <c r="AB104" s="310">
        <f>Plan!DA36</f>
        <v>0</v>
      </c>
      <c r="AC104" s="310">
        <f>Plan!DA37</f>
        <v>0</v>
      </c>
      <c r="AD104" s="310">
        <f>Plan!DA38</f>
        <v>0</v>
      </c>
      <c r="AE104" s="310">
        <f>Plan!DA39</f>
        <v>0</v>
      </c>
      <c r="AF104" s="310">
        <f>Plan!DA40</f>
        <v>0</v>
      </c>
      <c r="AG104" s="310">
        <f>Plan!DA41</f>
        <v>0</v>
      </c>
      <c r="AH104" s="310">
        <f>Plan!DA42</f>
        <v>0</v>
      </c>
      <c r="AI104" s="310">
        <f>Plan!DA43</f>
        <v>0</v>
      </c>
      <c r="AJ104" s="310">
        <f>Plan!DA44</f>
        <v>0</v>
      </c>
      <c r="AK104" s="310">
        <f>Plan!DA45</f>
        <v>0</v>
      </c>
      <c r="AL104" s="310">
        <f>Plan!DA46</f>
        <v>0</v>
      </c>
      <c r="AM104" s="310">
        <f>Plan!DA47</f>
        <v>0</v>
      </c>
      <c r="AN104" s="310">
        <f>Plan!DA48</f>
        <v>0</v>
      </c>
      <c r="AO104" s="310">
        <f>Plan!DA49</f>
        <v>0</v>
      </c>
      <c r="AP104" s="310">
        <f>Plan!DA50</f>
        <v>0</v>
      </c>
      <c r="AQ104" s="310">
        <f>Plan!DA51</f>
        <v>0</v>
      </c>
      <c r="AR104" s="310">
        <f>Plan!DA52</f>
        <v>0</v>
      </c>
      <c r="AS104" s="310">
        <f>Plan!DA53</f>
        <v>0</v>
      </c>
      <c r="AT104" s="310">
        <f>Plan!DA54</f>
        <v>0</v>
      </c>
      <c r="AU104" s="310">
        <f>Plan!DA55</f>
        <v>0</v>
      </c>
      <c r="AV104" s="310">
        <f>Plan!DA56</f>
        <v>0</v>
      </c>
      <c r="AW104" s="310">
        <f>Plan!DA57</f>
        <v>0</v>
      </c>
      <c r="AX104" s="310">
        <f>Plan!DA58</f>
        <v>0</v>
      </c>
      <c r="AY104" s="310">
        <f>Plan!DA59</f>
        <v>0</v>
      </c>
      <c r="AZ104" s="310">
        <f>Plan!DA60</f>
        <v>0</v>
      </c>
      <c r="BA104" s="310">
        <f>Plan!DA61</f>
        <v>0</v>
      </c>
      <c r="BB104" s="310">
        <f>Plan!DA62</f>
        <v>0</v>
      </c>
      <c r="BC104" s="310">
        <f>Plan!DA63</f>
        <v>0</v>
      </c>
      <c r="BD104" s="310">
        <f>Plan!DA64</f>
        <v>0</v>
      </c>
    </row>
    <row r="105" spans="1:56" ht="6" customHeight="1">
      <c r="A105"/>
      <c r="B105" s="306">
        <f>COUNTIF(Feiertage!$H$3:$H$164,F105)</f>
        <v>0</v>
      </c>
      <c r="C105" s="307">
        <f t="shared" si="3"/>
        <v>7</v>
      </c>
      <c r="D105" s="307">
        <f t="shared" si="4"/>
        <v>4</v>
      </c>
      <c r="E105" s="311"/>
      <c r="F105" s="309">
        <f t="shared" si="5"/>
        <v>42470</v>
      </c>
      <c r="G105" s="310">
        <f>Plan!DB15</f>
        <v>0</v>
      </c>
      <c r="H105" s="310">
        <f>Plan!DB16</f>
        <v>0</v>
      </c>
      <c r="I105" s="310">
        <f>Plan!DB17</f>
        <v>0</v>
      </c>
      <c r="J105" s="310">
        <f>Plan!DB18</f>
        <v>0</v>
      </c>
      <c r="K105" s="310">
        <f>Plan!DB19</f>
        <v>0</v>
      </c>
      <c r="L105" s="310">
        <f>Plan!DB20</f>
        <v>0</v>
      </c>
      <c r="M105" s="310">
        <f>Plan!DB21</f>
        <v>0</v>
      </c>
      <c r="N105" s="310">
        <f>Plan!DB22</f>
        <v>0</v>
      </c>
      <c r="O105" s="310">
        <f>Plan!DB23</f>
        <v>0</v>
      </c>
      <c r="P105" s="310">
        <f>Plan!DB24</f>
        <v>0</v>
      </c>
      <c r="Q105" s="310">
        <f>Plan!DB25</f>
        <v>0</v>
      </c>
      <c r="R105" s="310">
        <f>Plan!DB26</f>
        <v>0</v>
      </c>
      <c r="S105" s="310">
        <f>Plan!DB27</f>
        <v>0</v>
      </c>
      <c r="T105" s="310">
        <f>Plan!DB28</f>
        <v>0</v>
      </c>
      <c r="U105" s="310">
        <f>Plan!DB29</f>
        <v>0</v>
      </c>
      <c r="V105" s="310">
        <f>Plan!DB30</f>
        <v>0</v>
      </c>
      <c r="W105" s="310">
        <f>Plan!DB31</f>
        <v>0</v>
      </c>
      <c r="X105" s="310">
        <f>Plan!DB32</f>
        <v>0</v>
      </c>
      <c r="Y105" s="310">
        <f>Plan!DB33</f>
        <v>0</v>
      </c>
      <c r="Z105" s="310">
        <f>Plan!DB34</f>
        <v>0</v>
      </c>
      <c r="AA105" s="310">
        <f>Plan!DB35</f>
        <v>0</v>
      </c>
      <c r="AB105" s="310">
        <f>Plan!DB36</f>
        <v>0</v>
      </c>
      <c r="AC105" s="310">
        <f>Plan!DB37</f>
        <v>0</v>
      </c>
      <c r="AD105" s="310">
        <f>Plan!DB38</f>
        <v>0</v>
      </c>
      <c r="AE105" s="310">
        <f>Plan!DB39</f>
        <v>0</v>
      </c>
      <c r="AF105" s="310">
        <f>Plan!DB40</f>
        <v>0</v>
      </c>
      <c r="AG105" s="310">
        <f>Plan!DB41</f>
        <v>0</v>
      </c>
      <c r="AH105" s="310">
        <f>Plan!DB42</f>
        <v>0</v>
      </c>
      <c r="AI105" s="310">
        <f>Plan!DB43</f>
        <v>0</v>
      </c>
      <c r="AJ105" s="310">
        <f>Plan!DB44</f>
        <v>0</v>
      </c>
      <c r="AK105" s="310">
        <f>Plan!DB45</f>
        <v>0</v>
      </c>
      <c r="AL105" s="310">
        <f>Plan!DB46</f>
        <v>0</v>
      </c>
      <c r="AM105" s="310">
        <f>Plan!DB47</f>
        <v>0</v>
      </c>
      <c r="AN105" s="310">
        <f>Plan!DB48</f>
        <v>0</v>
      </c>
      <c r="AO105" s="310">
        <f>Plan!DB49</f>
        <v>0</v>
      </c>
      <c r="AP105" s="310">
        <f>Plan!DB50</f>
        <v>0</v>
      </c>
      <c r="AQ105" s="310">
        <f>Plan!DB51</f>
        <v>0</v>
      </c>
      <c r="AR105" s="310">
        <f>Plan!DB52</f>
        <v>0</v>
      </c>
      <c r="AS105" s="310">
        <f>Plan!DB53</f>
        <v>0</v>
      </c>
      <c r="AT105" s="310">
        <f>Plan!DB54</f>
        <v>0</v>
      </c>
      <c r="AU105" s="310">
        <f>Plan!DB55</f>
        <v>0</v>
      </c>
      <c r="AV105" s="310">
        <f>Plan!DB56</f>
        <v>0</v>
      </c>
      <c r="AW105" s="310">
        <f>Plan!DB57</f>
        <v>0</v>
      </c>
      <c r="AX105" s="310">
        <f>Plan!DB58</f>
        <v>0</v>
      </c>
      <c r="AY105" s="310">
        <f>Plan!DB59</f>
        <v>0</v>
      </c>
      <c r="AZ105" s="310">
        <f>Plan!DB60</f>
        <v>0</v>
      </c>
      <c r="BA105" s="310">
        <f>Plan!DB61</f>
        <v>0</v>
      </c>
      <c r="BB105" s="310">
        <f>Plan!DB62</f>
        <v>0</v>
      </c>
      <c r="BC105" s="310">
        <f>Plan!DB63</f>
        <v>0</v>
      </c>
      <c r="BD105" s="310">
        <f>Plan!DB64</f>
        <v>0</v>
      </c>
    </row>
    <row r="106" spans="1:56" ht="6" customHeight="1">
      <c r="A106"/>
      <c r="B106" s="306">
        <f>COUNTIF(Feiertage!$H$3:$H$164,F106)</f>
        <v>0</v>
      </c>
      <c r="C106" s="307">
        <f t="shared" si="3"/>
        <v>1</v>
      </c>
      <c r="D106" s="307">
        <f t="shared" si="4"/>
        <v>4</v>
      </c>
      <c r="E106" s="311"/>
      <c r="F106" s="309">
        <f t="shared" si="5"/>
        <v>42471</v>
      </c>
      <c r="G106" s="310">
        <f>Plan!DC15</f>
        <v>0</v>
      </c>
      <c r="H106" s="310">
        <f>Plan!DC16</f>
        <v>0</v>
      </c>
      <c r="I106" s="310">
        <f>Plan!DC17</f>
        <v>0</v>
      </c>
      <c r="J106" s="310">
        <f>Plan!DC18</f>
        <v>0</v>
      </c>
      <c r="K106" s="310">
        <f>Plan!DC19</f>
        <v>0</v>
      </c>
      <c r="L106" s="310">
        <f>Plan!DC20</f>
        <v>0</v>
      </c>
      <c r="M106" s="310">
        <f>Plan!DC21</f>
        <v>0</v>
      </c>
      <c r="N106" s="310">
        <f>Plan!DC22</f>
        <v>0</v>
      </c>
      <c r="O106" s="310">
        <f>Plan!DC23</f>
        <v>0</v>
      </c>
      <c r="P106" s="310">
        <f>Plan!DC24</f>
        <v>0</v>
      </c>
      <c r="Q106" s="310">
        <f>Plan!DC25</f>
        <v>0</v>
      </c>
      <c r="R106" s="310">
        <f>Plan!DC26</f>
        <v>0</v>
      </c>
      <c r="S106" s="310">
        <f>Plan!DC27</f>
        <v>0</v>
      </c>
      <c r="T106" s="310">
        <f>Plan!DC28</f>
        <v>0</v>
      </c>
      <c r="U106" s="310">
        <f>Plan!DC29</f>
        <v>0</v>
      </c>
      <c r="V106" s="310">
        <f>Plan!DC30</f>
        <v>0</v>
      </c>
      <c r="W106" s="310">
        <f>Plan!DC31</f>
        <v>0</v>
      </c>
      <c r="X106" s="310">
        <f>Plan!DC32</f>
        <v>0</v>
      </c>
      <c r="Y106" s="310">
        <f>Plan!DC33</f>
        <v>0</v>
      </c>
      <c r="Z106" s="310">
        <f>Plan!DC34</f>
        <v>0</v>
      </c>
      <c r="AA106" s="310">
        <f>Plan!DC35</f>
        <v>0</v>
      </c>
      <c r="AB106" s="310">
        <f>Plan!DC36</f>
        <v>0</v>
      </c>
      <c r="AC106" s="310">
        <f>Plan!DC37</f>
        <v>0</v>
      </c>
      <c r="AD106" s="310">
        <f>Plan!DC38</f>
        <v>0</v>
      </c>
      <c r="AE106" s="310">
        <f>Plan!DC39</f>
        <v>0</v>
      </c>
      <c r="AF106" s="310">
        <f>Plan!DC40</f>
        <v>0</v>
      </c>
      <c r="AG106" s="310">
        <f>Plan!DC41</f>
        <v>0</v>
      </c>
      <c r="AH106" s="310">
        <f>Plan!DC42</f>
        <v>0</v>
      </c>
      <c r="AI106" s="310">
        <f>Plan!DC43</f>
        <v>0</v>
      </c>
      <c r="AJ106" s="310">
        <f>Plan!DC44</f>
        <v>0</v>
      </c>
      <c r="AK106" s="310">
        <f>Plan!DC45</f>
        <v>0</v>
      </c>
      <c r="AL106" s="310">
        <f>Plan!DC46</f>
        <v>0</v>
      </c>
      <c r="AM106" s="310">
        <f>Plan!DC47</f>
        <v>0</v>
      </c>
      <c r="AN106" s="310">
        <f>Plan!DC48</f>
        <v>0</v>
      </c>
      <c r="AO106" s="310">
        <f>Plan!DC49</f>
        <v>0</v>
      </c>
      <c r="AP106" s="310">
        <f>Plan!DC50</f>
        <v>0</v>
      </c>
      <c r="AQ106" s="310">
        <f>Plan!DC51</f>
        <v>0</v>
      </c>
      <c r="AR106" s="310">
        <f>Plan!DC52</f>
        <v>0</v>
      </c>
      <c r="AS106" s="310">
        <f>Plan!DC53</f>
        <v>0</v>
      </c>
      <c r="AT106" s="310">
        <f>Plan!DC54</f>
        <v>0</v>
      </c>
      <c r="AU106" s="310">
        <f>Plan!DC55</f>
        <v>0</v>
      </c>
      <c r="AV106" s="310">
        <f>Plan!DC56</f>
        <v>0</v>
      </c>
      <c r="AW106" s="310">
        <f>Plan!DC57</f>
        <v>0</v>
      </c>
      <c r="AX106" s="310">
        <f>Plan!DC58</f>
        <v>0</v>
      </c>
      <c r="AY106" s="310">
        <f>Plan!DC59</f>
        <v>0</v>
      </c>
      <c r="AZ106" s="310">
        <f>Plan!DC60</f>
        <v>0</v>
      </c>
      <c r="BA106" s="310">
        <f>Plan!DC61</f>
        <v>0</v>
      </c>
      <c r="BB106" s="310">
        <f>Plan!DC62</f>
        <v>0</v>
      </c>
      <c r="BC106" s="310">
        <f>Plan!DC63</f>
        <v>0</v>
      </c>
      <c r="BD106" s="310">
        <f>Plan!DC64</f>
        <v>0</v>
      </c>
    </row>
    <row r="107" spans="1:56" ht="6" customHeight="1">
      <c r="A107"/>
      <c r="B107" s="306">
        <f>COUNTIF(Feiertage!$H$3:$H$164,F107)</f>
        <v>0</v>
      </c>
      <c r="C107" s="307">
        <f t="shared" si="3"/>
        <v>2</v>
      </c>
      <c r="D107" s="307">
        <f t="shared" si="4"/>
        <v>4</v>
      </c>
      <c r="E107" s="311" t="s">
        <v>192</v>
      </c>
      <c r="F107" s="309">
        <f t="shared" si="5"/>
        <v>42472</v>
      </c>
      <c r="G107" s="310">
        <f>Plan!DD15</f>
        <v>0</v>
      </c>
      <c r="H107" s="310">
        <f>Plan!DD16</f>
        <v>0</v>
      </c>
      <c r="I107" s="310">
        <f>Plan!DD17</f>
        <v>0</v>
      </c>
      <c r="J107" s="310">
        <f>Plan!DD18</f>
        <v>0</v>
      </c>
      <c r="K107" s="310">
        <f>Plan!DD19</f>
        <v>0</v>
      </c>
      <c r="L107" s="310">
        <f>Plan!DD20</f>
        <v>0</v>
      </c>
      <c r="M107" s="310">
        <f>Plan!DD21</f>
        <v>0</v>
      </c>
      <c r="N107" s="310">
        <f>Plan!DD22</f>
        <v>0</v>
      </c>
      <c r="O107" s="310">
        <f>Plan!DD23</f>
        <v>0</v>
      </c>
      <c r="P107" s="310">
        <f>Plan!DD24</f>
        <v>0</v>
      </c>
      <c r="Q107" s="310">
        <f>Plan!DD25</f>
        <v>0</v>
      </c>
      <c r="R107" s="310">
        <f>Plan!DD26</f>
        <v>0</v>
      </c>
      <c r="S107" s="310">
        <f>Plan!DD27</f>
        <v>0</v>
      </c>
      <c r="T107" s="310">
        <f>Plan!DD28</f>
        <v>0</v>
      </c>
      <c r="U107" s="310">
        <f>Plan!DD29</f>
        <v>0</v>
      </c>
      <c r="V107" s="310">
        <f>Plan!DD30</f>
        <v>0</v>
      </c>
      <c r="W107" s="310">
        <f>Plan!DD31</f>
        <v>0</v>
      </c>
      <c r="X107" s="310">
        <f>Plan!DD32</f>
        <v>0</v>
      </c>
      <c r="Y107" s="310">
        <f>Plan!DD33</f>
        <v>0</v>
      </c>
      <c r="Z107" s="310">
        <f>Plan!DD34</f>
        <v>0</v>
      </c>
      <c r="AA107" s="310">
        <f>Plan!DD35</f>
        <v>0</v>
      </c>
      <c r="AB107" s="310">
        <f>Plan!DD36</f>
        <v>0</v>
      </c>
      <c r="AC107" s="310">
        <f>Plan!DD37</f>
        <v>0</v>
      </c>
      <c r="AD107" s="310">
        <f>Plan!DD38</f>
        <v>0</v>
      </c>
      <c r="AE107" s="310">
        <f>Plan!DD39</f>
        <v>0</v>
      </c>
      <c r="AF107" s="310">
        <f>Plan!DD40</f>
        <v>0</v>
      </c>
      <c r="AG107" s="310">
        <f>Plan!DD41</f>
        <v>0</v>
      </c>
      <c r="AH107" s="310">
        <f>Plan!DD42</f>
        <v>0</v>
      </c>
      <c r="AI107" s="310">
        <f>Plan!DD43</f>
        <v>0</v>
      </c>
      <c r="AJ107" s="310">
        <f>Plan!DD44</f>
        <v>0</v>
      </c>
      <c r="AK107" s="310">
        <f>Plan!DD45</f>
        <v>0</v>
      </c>
      <c r="AL107" s="310">
        <f>Plan!DD46</f>
        <v>0</v>
      </c>
      <c r="AM107" s="310">
        <f>Plan!DD47</f>
        <v>0</v>
      </c>
      <c r="AN107" s="310">
        <f>Plan!DD48</f>
        <v>0</v>
      </c>
      <c r="AO107" s="310">
        <f>Plan!DD49</f>
        <v>0</v>
      </c>
      <c r="AP107" s="310">
        <f>Plan!DD50</f>
        <v>0</v>
      </c>
      <c r="AQ107" s="310">
        <f>Plan!DD51</f>
        <v>0</v>
      </c>
      <c r="AR107" s="310">
        <f>Plan!DD52</f>
        <v>0</v>
      </c>
      <c r="AS107" s="310">
        <f>Plan!DD53</f>
        <v>0</v>
      </c>
      <c r="AT107" s="310">
        <f>Plan!DD54</f>
        <v>0</v>
      </c>
      <c r="AU107" s="310">
        <f>Plan!DD55</f>
        <v>0</v>
      </c>
      <c r="AV107" s="310">
        <f>Plan!DD56</f>
        <v>0</v>
      </c>
      <c r="AW107" s="310">
        <f>Plan!DD57</f>
        <v>0</v>
      </c>
      <c r="AX107" s="310">
        <f>Plan!DD58</f>
        <v>0</v>
      </c>
      <c r="AY107" s="310">
        <f>Plan!DD59</f>
        <v>0</v>
      </c>
      <c r="AZ107" s="310">
        <f>Plan!DD60</f>
        <v>0</v>
      </c>
      <c r="BA107" s="310">
        <f>Plan!DD61</f>
        <v>0</v>
      </c>
      <c r="BB107" s="310">
        <f>Plan!DD62</f>
        <v>0</v>
      </c>
      <c r="BC107" s="310">
        <f>Plan!DD63</f>
        <v>0</v>
      </c>
      <c r="BD107" s="310">
        <f>Plan!DD64</f>
        <v>0</v>
      </c>
    </row>
    <row r="108" spans="1:56" ht="6" customHeight="1">
      <c r="A108"/>
      <c r="B108" s="306">
        <f>COUNTIF(Feiertage!$H$3:$H$164,F108)</f>
        <v>0</v>
      </c>
      <c r="C108" s="307">
        <f t="shared" si="3"/>
        <v>3</v>
      </c>
      <c r="D108" s="307">
        <f t="shared" si="4"/>
        <v>4</v>
      </c>
      <c r="E108" s="311" t="s">
        <v>202</v>
      </c>
      <c r="F108" s="309">
        <f t="shared" si="5"/>
        <v>42473</v>
      </c>
      <c r="G108" s="310">
        <f>Plan!DE15</f>
        <v>0</v>
      </c>
      <c r="H108" s="310">
        <f>Plan!DE16</f>
        <v>0</v>
      </c>
      <c r="I108" s="310">
        <f>Plan!DE17</f>
        <v>0</v>
      </c>
      <c r="J108" s="310">
        <f>Plan!DE18</f>
        <v>0</v>
      </c>
      <c r="K108" s="310">
        <f>Plan!DE19</f>
        <v>0</v>
      </c>
      <c r="L108" s="310">
        <f>Plan!DE20</f>
        <v>0</v>
      </c>
      <c r="M108" s="310">
        <f>Plan!DE21</f>
        <v>0</v>
      </c>
      <c r="N108" s="310">
        <f>Plan!DE22</f>
        <v>0</v>
      </c>
      <c r="O108" s="310">
        <f>Plan!DE23</f>
        <v>0</v>
      </c>
      <c r="P108" s="310">
        <f>Plan!DE24</f>
        <v>0</v>
      </c>
      <c r="Q108" s="310">
        <f>Plan!DE25</f>
        <v>0</v>
      </c>
      <c r="R108" s="310">
        <f>Plan!DE26</f>
        <v>0</v>
      </c>
      <c r="S108" s="310">
        <f>Plan!DE27</f>
        <v>0</v>
      </c>
      <c r="T108" s="310">
        <f>Plan!DE28</f>
        <v>0</v>
      </c>
      <c r="U108" s="310">
        <f>Plan!DE29</f>
        <v>0</v>
      </c>
      <c r="V108" s="310">
        <f>Plan!DE30</f>
        <v>0</v>
      </c>
      <c r="W108" s="310">
        <f>Plan!DE31</f>
        <v>0</v>
      </c>
      <c r="X108" s="310">
        <f>Plan!DE32</f>
        <v>0</v>
      </c>
      <c r="Y108" s="310">
        <f>Plan!DE33</f>
        <v>0</v>
      </c>
      <c r="Z108" s="310">
        <f>Plan!DE34</f>
        <v>0</v>
      </c>
      <c r="AA108" s="310">
        <f>Plan!DE35</f>
        <v>0</v>
      </c>
      <c r="AB108" s="310">
        <f>Plan!DE36</f>
        <v>0</v>
      </c>
      <c r="AC108" s="310">
        <f>Plan!DE37</f>
        <v>0</v>
      </c>
      <c r="AD108" s="310">
        <f>Plan!DE38</f>
        <v>0</v>
      </c>
      <c r="AE108" s="310">
        <f>Plan!DE39</f>
        <v>0</v>
      </c>
      <c r="AF108" s="310">
        <f>Plan!DE40</f>
        <v>0</v>
      </c>
      <c r="AG108" s="310">
        <f>Plan!DE41</f>
        <v>0</v>
      </c>
      <c r="AH108" s="310">
        <f>Plan!DE42</f>
        <v>0</v>
      </c>
      <c r="AI108" s="310">
        <f>Plan!DE43</f>
        <v>0</v>
      </c>
      <c r="AJ108" s="310">
        <f>Plan!DE44</f>
        <v>0</v>
      </c>
      <c r="AK108" s="310">
        <f>Plan!DE45</f>
        <v>0</v>
      </c>
      <c r="AL108" s="310">
        <f>Plan!DE46</f>
        <v>0</v>
      </c>
      <c r="AM108" s="310">
        <f>Plan!DE47</f>
        <v>0</v>
      </c>
      <c r="AN108" s="310">
        <f>Plan!DE48</f>
        <v>0</v>
      </c>
      <c r="AO108" s="310">
        <f>Plan!DE49</f>
        <v>0</v>
      </c>
      <c r="AP108" s="310">
        <f>Plan!DE50</f>
        <v>0</v>
      </c>
      <c r="AQ108" s="310">
        <f>Plan!DE51</f>
        <v>0</v>
      </c>
      <c r="AR108" s="310">
        <f>Plan!DE52</f>
        <v>0</v>
      </c>
      <c r="AS108" s="310">
        <f>Plan!DE53</f>
        <v>0</v>
      </c>
      <c r="AT108" s="310">
        <f>Plan!DE54</f>
        <v>0</v>
      </c>
      <c r="AU108" s="310">
        <f>Plan!DE55</f>
        <v>0</v>
      </c>
      <c r="AV108" s="310">
        <f>Plan!DE56</f>
        <v>0</v>
      </c>
      <c r="AW108" s="310">
        <f>Plan!DE57</f>
        <v>0</v>
      </c>
      <c r="AX108" s="310">
        <f>Plan!DE58</f>
        <v>0</v>
      </c>
      <c r="AY108" s="310">
        <f>Plan!DE59</f>
        <v>0</v>
      </c>
      <c r="AZ108" s="310">
        <f>Plan!DE60</f>
        <v>0</v>
      </c>
      <c r="BA108" s="310">
        <f>Plan!DE61</f>
        <v>0</v>
      </c>
      <c r="BB108" s="310">
        <f>Plan!DE62</f>
        <v>0</v>
      </c>
      <c r="BC108" s="310">
        <f>Plan!DE63</f>
        <v>0</v>
      </c>
      <c r="BD108" s="310">
        <f>Plan!DE64</f>
        <v>0</v>
      </c>
    </row>
    <row r="109" spans="1:56" ht="6" customHeight="1">
      <c r="A109"/>
      <c r="B109" s="306">
        <f>COUNTIF(Feiertage!$H$3:$H$164,F109)</f>
        <v>0</v>
      </c>
      <c r="C109" s="307">
        <f t="shared" si="3"/>
        <v>4</v>
      </c>
      <c r="D109" s="307">
        <f t="shared" si="4"/>
        <v>4</v>
      </c>
      <c r="E109" s="311" t="s">
        <v>195</v>
      </c>
      <c r="F109" s="309">
        <f t="shared" si="5"/>
        <v>42474</v>
      </c>
      <c r="G109" s="310">
        <f>Plan!DF15</f>
        <v>0</v>
      </c>
      <c r="H109" s="310">
        <f>Plan!DF16</f>
        <v>0</v>
      </c>
      <c r="I109" s="310">
        <f>Plan!DF17</f>
        <v>0</v>
      </c>
      <c r="J109" s="310">
        <f>Plan!DF18</f>
        <v>0</v>
      </c>
      <c r="K109" s="310">
        <f>Plan!DF19</f>
        <v>0</v>
      </c>
      <c r="L109" s="310">
        <f>Plan!DF20</f>
        <v>0</v>
      </c>
      <c r="M109" s="310">
        <f>Plan!DF21</f>
        <v>0</v>
      </c>
      <c r="N109" s="310">
        <f>Plan!DF22</f>
        <v>0</v>
      </c>
      <c r="O109" s="310">
        <f>Plan!DF23</f>
        <v>0</v>
      </c>
      <c r="P109" s="310">
        <f>Plan!DF24</f>
        <v>0</v>
      </c>
      <c r="Q109" s="310">
        <f>Plan!DF25</f>
        <v>0</v>
      </c>
      <c r="R109" s="310">
        <f>Plan!DF26</f>
        <v>0</v>
      </c>
      <c r="S109" s="310">
        <f>Plan!DF27</f>
        <v>0</v>
      </c>
      <c r="T109" s="310">
        <f>Plan!DF28</f>
        <v>0</v>
      </c>
      <c r="U109" s="310">
        <f>Plan!DF29</f>
        <v>0</v>
      </c>
      <c r="V109" s="310">
        <f>Plan!DF30</f>
        <v>0</v>
      </c>
      <c r="W109" s="310">
        <f>Plan!DF31</f>
        <v>0</v>
      </c>
      <c r="X109" s="310">
        <f>Plan!DF32</f>
        <v>0</v>
      </c>
      <c r="Y109" s="310">
        <f>Plan!DF33</f>
        <v>0</v>
      </c>
      <c r="Z109" s="310">
        <f>Plan!DF34</f>
        <v>0</v>
      </c>
      <c r="AA109" s="310">
        <f>Plan!DF35</f>
        <v>0</v>
      </c>
      <c r="AB109" s="310">
        <f>Plan!DF36</f>
        <v>0</v>
      </c>
      <c r="AC109" s="310">
        <f>Plan!DF37</f>
        <v>0</v>
      </c>
      <c r="AD109" s="310">
        <f>Plan!DF38</f>
        <v>0</v>
      </c>
      <c r="AE109" s="310">
        <f>Plan!DF39</f>
        <v>0</v>
      </c>
      <c r="AF109" s="310">
        <f>Plan!DF40</f>
        <v>0</v>
      </c>
      <c r="AG109" s="310">
        <f>Plan!DF41</f>
        <v>0</v>
      </c>
      <c r="AH109" s="310">
        <f>Plan!DF42</f>
        <v>0</v>
      </c>
      <c r="AI109" s="310">
        <f>Plan!DF43</f>
        <v>0</v>
      </c>
      <c r="AJ109" s="310">
        <f>Plan!DF44</f>
        <v>0</v>
      </c>
      <c r="AK109" s="310">
        <f>Plan!DF45</f>
        <v>0</v>
      </c>
      <c r="AL109" s="310">
        <f>Plan!DF46</f>
        <v>0</v>
      </c>
      <c r="AM109" s="310">
        <f>Plan!DF47</f>
        <v>0</v>
      </c>
      <c r="AN109" s="310">
        <f>Plan!DF48</f>
        <v>0</v>
      </c>
      <c r="AO109" s="310">
        <f>Plan!DF49</f>
        <v>0</v>
      </c>
      <c r="AP109" s="310">
        <f>Plan!DF50</f>
        <v>0</v>
      </c>
      <c r="AQ109" s="310">
        <f>Plan!DF51</f>
        <v>0</v>
      </c>
      <c r="AR109" s="310">
        <f>Plan!DF52</f>
        <v>0</v>
      </c>
      <c r="AS109" s="310">
        <f>Plan!DF53</f>
        <v>0</v>
      </c>
      <c r="AT109" s="310">
        <f>Plan!DF54</f>
        <v>0</v>
      </c>
      <c r="AU109" s="310">
        <f>Plan!DF55</f>
        <v>0</v>
      </c>
      <c r="AV109" s="310">
        <f>Plan!DF56</f>
        <v>0</v>
      </c>
      <c r="AW109" s="310">
        <f>Plan!DF57</f>
        <v>0</v>
      </c>
      <c r="AX109" s="310">
        <f>Plan!DF58</f>
        <v>0</v>
      </c>
      <c r="AY109" s="310">
        <f>Plan!DF59</f>
        <v>0</v>
      </c>
      <c r="AZ109" s="310">
        <f>Plan!DF60</f>
        <v>0</v>
      </c>
      <c r="BA109" s="310">
        <f>Plan!DF61</f>
        <v>0</v>
      </c>
      <c r="BB109" s="310">
        <f>Plan!DF62</f>
        <v>0</v>
      </c>
      <c r="BC109" s="310">
        <f>Plan!DF63</f>
        <v>0</v>
      </c>
      <c r="BD109" s="310">
        <f>Plan!DF64</f>
        <v>0</v>
      </c>
    </row>
    <row r="110" spans="1:56" ht="6" customHeight="1">
      <c r="A110"/>
      <c r="B110" s="306">
        <f>COUNTIF(Feiertage!$H$3:$H$164,F110)</f>
        <v>0</v>
      </c>
      <c r="C110" s="307">
        <f t="shared" si="3"/>
        <v>5</v>
      </c>
      <c r="D110" s="307">
        <f t="shared" si="4"/>
        <v>4</v>
      </c>
      <c r="E110" s="311" t="s">
        <v>203</v>
      </c>
      <c r="F110" s="309">
        <f t="shared" si="5"/>
        <v>42475</v>
      </c>
      <c r="G110" s="310">
        <f>Plan!DG15</f>
        <v>0</v>
      </c>
      <c r="H110" s="310">
        <f>Plan!DG16</f>
        <v>0</v>
      </c>
      <c r="I110" s="310">
        <f>Plan!DG17</f>
        <v>0</v>
      </c>
      <c r="J110" s="310">
        <f>Plan!DG18</f>
        <v>0</v>
      </c>
      <c r="K110" s="310">
        <f>Plan!DG19</f>
        <v>0</v>
      </c>
      <c r="L110" s="310">
        <f>Plan!DG20</f>
        <v>0</v>
      </c>
      <c r="M110" s="310">
        <f>Plan!DG21</f>
        <v>0</v>
      </c>
      <c r="N110" s="310">
        <f>Plan!DG22</f>
        <v>0</v>
      </c>
      <c r="O110" s="310">
        <f>Plan!DG23</f>
        <v>0</v>
      </c>
      <c r="P110" s="310">
        <f>Plan!DG24</f>
        <v>0</v>
      </c>
      <c r="Q110" s="310">
        <f>Plan!DG25</f>
        <v>0</v>
      </c>
      <c r="R110" s="310">
        <f>Plan!DG26</f>
        <v>0</v>
      </c>
      <c r="S110" s="310">
        <f>Plan!DG27</f>
        <v>0</v>
      </c>
      <c r="T110" s="310">
        <f>Plan!DG28</f>
        <v>0</v>
      </c>
      <c r="U110" s="310">
        <f>Plan!DG29</f>
        <v>0</v>
      </c>
      <c r="V110" s="310">
        <f>Plan!DG30</f>
        <v>0</v>
      </c>
      <c r="W110" s="310">
        <f>Plan!DG31</f>
        <v>0</v>
      </c>
      <c r="X110" s="310">
        <f>Plan!DG32</f>
        <v>0</v>
      </c>
      <c r="Y110" s="310">
        <f>Plan!DG33</f>
        <v>0</v>
      </c>
      <c r="Z110" s="310">
        <f>Plan!DG34</f>
        <v>0</v>
      </c>
      <c r="AA110" s="310">
        <f>Plan!DG35</f>
        <v>0</v>
      </c>
      <c r="AB110" s="310">
        <f>Plan!DG36</f>
        <v>0</v>
      </c>
      <c r="AC110" s="310">
        <f>Plan!DG37</f>
        <v>0</v>
      </c>
      <c r="AD110" s="310">
        <f>Plan!DG38</f>
        <v>0</v>
      </c>
      <c r="AE110" s="310">
        <f>Plan!DG39</f>
        <v>0</v>
      </c>
      <c r="AF110" s="310">
        <f>Plan!DG40</f>
        <v>0</v>
      </c>
      <c r="AG110" s="310">
        <f>Plan!DG41</f>
        <v>0</v>
      </c>
      <c r="AH110" s="310">
        <f>Plan!DG42</f>
        <v>0</v>
      </c>
      <c r="AI110" s="310">
        <f>Plan!DG43</f>
        <v>0</v>
      </c>
      <c r="AJ110" s="310">
        <f>Plan!DG44</f>
        <v>0</v>
      </c>
      <c r="AK110" s="310">
        <f>Plan!DG45</f>
        <v>0</v>
      </c>
      <c r="AL110" s="310">
        <f>Plan!DG46</f>
        <v>0</v>
      </c>
      <c r="AM110" s="310">
        <f>Plan!DG47</f>
        <v>0</v>
      </c>
      <c r="AN110" s="310">
        <f>Plan!DG48</f>
        <v>0</v>
      </c>
      <c r="AO110" s="310">
        <f>Plan!DG49</f>
        <v>0</v>
      </c>
      <c r="AP110" s="310">
        <f>Plan!DG50</f>
        <v>0</v>
      </c>
      <c r="AQ110" s="310">
        <f>Plan!DG51</f>
        <v>0</v>
      </c>
      <c r="AR110" s="310">
        <f>Plan!DG52</f>
        <v>0</v>
      </c>
      <c r="AS110" s="310">
        <f>Plan!DG53</f>
        <v>0</v>
      </c>
      <c r="AT110" s="310">
        <f>Plan!DG54</f>
        <v>0</v>
      </c>
      <c r="AU110" s="310">
        <f>Plan!DG55</f>
        <v>0</v>
      </c>
      <c r="AV110" s="310">
        <f>Plan!DG56</f>
        <v>0</v>
      </c>
      <c r="AW110" s="310">
        <f>Plan!DG57</f>
        <v>0</v>
      </c>
      <c r="AX110" s="310">
        <f>Plan!DG58</f>
        <v>0</v>
      </c>
      <c r="AY110" s="310">
        <f>Plan!DG59</f>
        <v>0</v>
      </c>
      <c r="AZ110" s="310">
        <f>Plan!DG60</f>
        <v>0</v>
      </c>
      <c r="BA110" s="310">
        <f>Plan!DG61</f>
        <v>0</v>
      </c>
      <c r="BB110" s="310">
        <f>Plan!DG62</f>
        <v>0</v>
      </c>
      <c r="BC110" s="310">
        <f>Plan!DG63</f>
        <v>0</v>
      </c>
      <c r="BD110" s="310">
        <f>Plan!DG64</f>
        <v>0</v>
      </c>
    </row>
    <row r="111" spans="1:56" ht="6" customHeight="1">
      <c r="A111"/>
      <c r="B111" s="306">
        <f>COUNTIF(Feiertage!$H$3:$H$164,F111)</f>
        <v>0</v>
      </c>
      <c r="C111" s="307">
        <f t="shared" si="3"/>
        <v>6</v>
      </c>
      <c r="D111" s="307">
        <f t="shared" si="4"/>
        <v>4</v>
      </c>
      <c r="E111" s="311" t="s">
        <v>204</v>
      </c>
      <c r="F111" s="309">
        <f t="shared" si="5"/>
        <v>42476</v>
      </c>
      <c r="G111" s="310">
        <f>Plan!DH15</f>
        <v>0</v>
      </c>
      <c r="H111" s="310">
        <f>Plan!DH16</f>
        <v>0</v>
      </c>
      <c r="I111" s="310">
        <f>Plan!DH17</f>
        <v>0</v>
      </c>
      <c r="J111" s="310">
        <f>Plan!DH18</f>
        <v>0</v>
      </c>
      <c r="K111" s="310">
        <f>Plan!DH19</f>
        <v>0</v>
      </c>
      <c r="L111" s="310">
        <f>Plan!DH20</f>
        <v>0</v>
      </c>
      <c r="M111" s="310">
        <f>Plan!DH21</f>
        <v>0</v>
      </c>
      <c r="N111" s="310">
        <f>Plan!DH22</f>
        <v>0</v>
      </c>
      <c r="O111" s="310">
        <f>Plan!DH23</f>
        <v>0</v>
      </c>
      <c r="P111" s="310">
        <f>Plan!DH24</f>
        <v>0</v>
      </c>
      <c r="Q111" s="310">
        <f>Plan!DH25</f>
        <v>0</v>
      </c>
      <c r="R111" s="310">
        <f>Plan!DH26</f>
        <v>0</v>
      </c>
      <c r="S111" s="310">
        <f>Plan!DH27</f>
        <v>0</v>
      </c>
      <c r="T111" s="310">
        <f>Plan!DH28</f>
        <v>0</v>
      </c>
      <c r="U111" s="310">
        <f>Plan!DH29</f>
        <v>0</v>
      </c>
      <c r="V111" s="310">
        <f>Plan!DH30</f>
        <v>0</v>
      </c>
      <c r="W111" s="310">
        <f>Plan!DH31</f>
        <v>0</v>
      </c>
      <c r="X111" s="310">
        <f>Plan!DH32</f>
        <v>0</v>
      </c>
      <c r="Y111" s="310">
        <f>Plan!DH33</f>
        <v>0</v>
      </c>
      <c r="Z111" s="310">
        <f>Plan!DH34</f>
        <v>0</v>
      </c>
      <c r="AA111" s="310">
        <f>Plan!DH35</f>
        <v>0</v>
      </c>
      <c r="AB111" s="310">
        <f>Plan!DH36</f>
        <v>0</v>
      </c>
      <c r="AC111" s="310">
        <f>Plan!DH37</f>
        <v>0</v>
      </c>
      <c r="AD111" s="310">
        <f>Plan!DH38</f>
        <v>0</v>
      </c>
      <c r="AE111" s="310">
        <f>Plan!DH39</f>
        <v>0</v>
      </c>
      <c r="AF111" s="310">
        <f>Plan!DH40</f>
        <v>0</v>
      </c>
      <c r="AG111" s="310">
        <f>Plan!DH41</f>
        <v>0</v>
      </c>
      <c r="AH111" s="310">
        <f>Plan!DH42</f>
        <v>0</v>
      </c>
      <c r="AI111" s="310">
        <f>Plan!DH43</f>
        <v>0</v>
      </c>
      <c r="AJ111" s="310">
        <f>Plan!DH44</f>
        <v>0</v>
      </c>
      <c r="AK111" s="310">
        <f>Plan!DH45</f>
        <v>0</v>
      </c>
      <c r="AL111" s="310">
        <f>Plan!DH46</f>
        <v>0</v>
      </c>
      <c r="AM111" s="310">
        <f>Plan!DH47</f>
        <v>0</v>
      </c>
      <c r="AN111" s="310">
        <f>Plan!DH48</f>
        <v>0</v>
      </c>
      <c r="AO111" s="310">
        <f>Plan!DH49</f>
        <v>0</v>
      </c>
      <c r="AP111" s="310">
        <f>Plan!DH50</f>
        <v>0</v>
      </c>
      <c r="AQ111" s="310">
        <f>Plan!DH51</f>
        <v>0</v>
      </c>
      <c r="AR111" s="310">
        <f>Plan!DH52</f>
        <v>0</v>
      </c>
      <c r="AS111" s="310">
        <f>Plan!DH53</f>
        <v>0</v>
      </c>
      <c r="AT111" s="310">
        <f>Plan!DH54</f>
        <v>0</v>
      </c>
      <c r="AU111" s="310">
        <f>Plan!DH55</f>
        <v>0</v>
      </c>
      <c r="AV111" s="310">
        <f>Plan!DH56</f>
        <v>0</v>
      </c>
      <c r="AW111" s="310">
        <f>Plan!DH57</f>
        <v>0</v>
      </c>
      <c r="AX111" s="310">
        <f>Plan!DH58</f>
        <v>0</v>
      </c>
      <c r="AY111" s="310">
        <f>Plan!DH59</f>
        <v>0</v>
      </c>
      <c r="AZ111" s="310">
        <f>Plan!DH60</f>
        <v>0</v>
      </c>
      <c r="BA111" s="310">
        <f>Plan!DH61</f>
        <v>0</v>
      </c>
      <c r="BB111" s="310">
        <f>Plan!DH62</f>
        <v>0</v>
      </c>
      <c r="BC111" s="310">
        <f>Plan!DH63</f>
        <v>0</v>
      </c>
      <c r="BD111" s="310">
        <f>Plan!DH64</f>
        <v>0</v>
      </c>
    </row>
    <row r="112" spans="1:56" ht="6" customHeight="1">
      <c r="A112"/>
      <c r="B112" s="306">
        <f>COUNTIF(Feiertage!$H$3:$H$164,F112)</f>
        <v>0</v>
      </c>
      <c r="C112" s="307">
        <f t="shared" si="3"/>
        <v>7</v>
      </c>
      <c r="D112" s="307">
        <f t="shared" si="4"/>
        <v>4</v>
      </c>
      <c r="E112" s="311"/>
      <c r="F112" s="309">
        <f t="shared" si="5"/>
        <v>42477</v>
      </c>
      <c r="G112" s="310">
        <f>Plan!DI15</f>
        <v>0</v>
      </c>
      <c r="H112" s="310">
        <f>Plan!DI16</f>
        <v>0</v>
      </c>
      <c r="I112" s="310">
        <f>Plan!DI17</f>
        <v>0</v>
      </c>
      <c r="J112" s="310">
        <f>Plan!DI18</f>
        <v>0</v>
      </c>
      <c r="K112" s="310">
        <f>Plan!DI19</f>
        <v>0</v>
      </c>
      <c r="L112" s="310">
        <f>Plan!DI20</f>
        <v>0</v>
      </c>
      <c r="M112" s="310">
        <f>Plan!DI21</f>
        <v>0</v>
      </c>
      <c r="N112" s="310">
        <f>Plan!DI22</f>
        <v>0</v>
      </c>
      <c r="O112" s="310">
        <f>Plan!DI23</f>
        <v>0</v>
      </c>
      <c r="P112" s="310">
        <f>Plan!DI24</f>
        <v>0</v>
      </c>
      <c r="Q112" s="310">
        <f>Plan!DI25</f>
        <v>0</v>
      </c>
      <c r="R112" s="310">
        <f>Plan!DI26</f>
        <v>0</v>
      </c>
      <c r="S112" s="310">
        <f>Plan!DI27</f>
        <v>0</v>
      </c>
      <c r="T112" s="310">
        <f>Plan!DI28</f>
        <v>0</v>
      </c>
      <c r="U112" s="310">
        <f>Plan!DI29</f>
        <v>0</v>
      </c>
      <c r="V112" s="310">
        <f>Plan!DI30</f>
        <v>0</v>
      </c>
      <c r="W112" s="310">
        <f>Plan!DI31</f>
        <v>0</v>
      </c>
      <c r="X112" s="310">
        <f>Plan!DI32</f>
        <v>0</v>
      </c>
      <c r="Y112" s="310">
        <f>Plan!DI33</f>
        <v>0</v>
      </c>
      <c r="Z112" s="310">
        <f>Plan!DI34</f>
        <v>0</v>
      </c>
      <c r="AA112" s="310">
        <f>Plan!DI35</f>
        <v>0</v>
      </c>
      <c r="AB112" s="310">
        <f>Plan!DI36</f>
        <v>0</v>
      </c>
      <c r="AC112" s="310">
        <f>Plan!DI37</f>
        <v>0</v>
      </c>
      <c r="AD112" s="310">
        <f>Plan!DI38</f>
        <v>0</v>
      </c>
      <c r="AE112" s="310">
        <f>Plan!DI39</f>
        <v>0</v>
      </c>
      <c r="AF112" s="310">
        <f>Plan!DI40</f>
        <v>0</v>
      </c>
      <c r="AG112" s="310">
        <f>Plan!DI41</f>
        <v>0</v>
      </c>
      <c r="AH112" s="310">
        <f>Plan!DI42</f>
        <v>0</v>
      </c>
      <c r="AI112" s="310">
        <f>Plan!DI43</f>
        <v>0</v>
      </c>
      <c r="AJ112" s="310">
        <f>Plan!DI44</f>
        <v>0</v>
      </c>
      <c r="AK112" s="310">
        <f>Plan!DI45</f>
        <v>0</v>
      </c>
      <c r="AL112" s="310">
        <f>Plan!DI46</f>
        <v>0</v>
      </c>
      <c r="AM112" s="310">
        <f>Plan!DI47</f>
        <v>0</v>
      </c>
      <c r="AN112" s="310">
        <f>Plan!DI48</f>
        <v>0</v>
      </c>
      <c r="AO112" s="310">
        <f>Plan!DI49</f>
        <v>0</v>
      </c>
      <c r="AP112" s="310">
        <f>Plan!DI50</f>
        <v>0</v>
      </c>
      <c r="AQ112" s="310">
        <f>Plan!DI51</f>
        <v>0</v>
      </c>
      <c r="AR112" s="310">
        <f>Plan!DI52</f>
        <v>0</v>
      </c>
      <c r="AS112" s="310">
        <f>Plan!DI53</f>
        <v>0</v>
      </c>
      <c r="AT112" s="310">
        <f>Plan!DI54</f>
        <v>0</v>
      </c>
      <c r="AU112" s="310">
        <f>Plan!DI55</f>
        <v>0</v>
      </c>
      <c r="AV112" s="310">
        <f>Plan!DI56</f>
        <v>0</v>
      </c>
      <c r="AW112" s="310">
        <f>Plan!DI57</f>
        <v>0</v>
      </c>
      <c r="AX112" s="310">
        <f>Plan!DI58</f>
        <v>0</v>
      </c>
      <c r="AY112" s="310">
        <f>Plan!DI59</f>
        <v>0</v>
      </c>
      <c r="AZ112" s="310">
        <f>Plan!DI60</f>
        <v>0</v>
      </c>
      <c r="BA112" s="310">
        <f>Plan!DI61</f>
        <v>0</v>
      </c>
      <c r="BB112" s="310">
        <f>Plan!DI62</f>
        <v>0</v>
      </c>
      <c r="BC112" s="310">
        <f>Plan!DI63</f>
        <v>0</v>
      </c>
      <c r="BD112" s="310">
        <f>Plan!DI64</f>
        <v>0</v>
      </c>
    </row>
    <row r="113" spans="1:56" ht="6" customHeight="1">
      <c r="A113"/>
      <c r="B113" s="306">
        <f>COUNTIF(Feiertage!$H$3:$H$164,F113)</f>
        <v>0</v>
      </c>
      <c r="C113" s="307">
        <f t="shared" si="3"/>
        <v>1</v>
      </c>
      <c r="D113" s="307">
        <f t="shared" si="4"/>
        <v>4</v>
      </c>
      <c r="E113" s="311"/>
      <c r="F113" s="309">
        <f t="shared" si="5"/>
        <v>42478</v>
      </c>
      <c r="G113" s="310">
        <f>Plan!DJ15</f>
        <v>0</v>
      </c>
      <c r="H113" s="310">
        <f>Plan!DJ16</f>
        <v>0</v>
      </c>
      <c r="I113" s="310">
        <f>Plan!DJ17</f>
        <v>0</v>
      </c>
      <c r="J113" s="310">
        <f>Plan!DJ18</f>
        <v>0</v>
      </c>
      <c r="K113" s="310">
        <f>Plan!DJ19</f>
        <v>0</v>
      </c>
      <c r="L113" s="310">
        <f>Plan!DJ20</f>
        <v>0</v>
      </c>
      <c r="M113" s="310">
        <f>Plan!DJ21</f>
        <v>0</v>
      </c>
      <c r="N113" s="310">
        <f>Plan!DJ22</f>
        <v>0</v>
      </c>
      <c r="O113" s="310">
        <f>Plan!DJ23</f>
        <v>0</v>
      </c>
      <c r="P113" s="310">
        <f>Plan!DJ24</f>
        <v>0</v>
      </c>
      <c r="Q113" s="310">
        <f>Plan!DJ25</f>
        <v>0</v>
      </c>
      <c r="R113" s="310">
        <f>Plan!DJ26</f>
        <v>0</v>
      </c>
      <c r="S113" s="310">
        <f>Plan!DJ27</f>
        <v>0</v>
      </c>
      <c r="T113" s="310">
        <f>Plan!DJ28</f>
        <v>0</v>
      </c>
      <c r="U113" s="310">
        <f>Plan!DJ29</f>
        <v>0</v>
      </c>
      <c r="V113" s="310">
        <f>Plan!DJ30</f>
        <v>0</v>
      </c>
      <c r="W113" s="310">
        <f>Plan!DJ31</f>
        <v>0</v>
      </c>
      <c r="X113" s="310">
        <f>Plan!DJ32</f>
        <v>0</v>
      </c>
      <c r="Y113" s="310">
        <f>Plan!DJ33</f>
        <v>0</v>
      </c>
      <c r="Z113" s="310">
        <f>Plan!DJ34</f>
        <v>0</v>
      </c>
      <c r="AA113" s="310">
        <f>Plan!DJ35</f>
        <v>0</v>
      </c>
      <c r="AB113" s="310">
        <f>Plan!DJ36</f>
        <v>0</v>
      </c>
      <c r="AC113" s="310">
        <f>Plan!DJ37</f>
        <v>0</v>
      </c>
      <c r="AD113" s="310">
        <f>Plan!DJ38</f>
        <v>0</v>
      </c>
      <c r="AE113" s="310">
        <f>Plan!DJ39</f>
        <v>0</v>
      </c>
      <c r="AF113" s="310">
        <f>Plan!DJ40</f>
        <v>0</v>
      </c>
      <c r="AG113" s="310">
        <f>Plan!DJ41</f>
        <v>0</v>
      </c>
      <c r="AH113" s="310">
        <f>Plan!DJ42</f>
        <v>0</v>
      </c>
      <c r="AI113" s="310">
        <f>Plan!DJ43</f>
        <v>0</v>
      </c>
      <c r="AJ113" s="310">
        <f>Plan!DJ44</f>
        <v>0</v>
      </c>
      <c r="AK113" s="310">
        <f>Plan!DJ45</f>
        <v>0</v>
      </c>
      <c r="AL113" s="310">
        <f>Plan!DJ46</f>
        <v>0</v>
      </c>
      <c r="AM113" s="310">
        <f>Plan!DJ47</f>
        <v>0</v>
      </c>
      <c r="AN113" s="310">
        <f>Plan!DJ48</f>
        <v>0</v>
      </c>
      <c r="AO113" s="310">
        <f>Plan!DJ49</f>
        <v>0</v>
      </c>
      <c r="AP113" s="310">
        <f>Plan!DJ50</f>
        <v>0</v>
      </c>
      <c r="AQ113" s="310">
        <f>Plan!DJ51</f>
        <v>0</v>
      </c>
      <c r="AR113" s="310">
        <f>Plan!DJ52</f>
        <v>0</v>
      </c>
      <c r="AS113" s="310">
        <f>Plan!DJ53</f>
        <v>0</v>
      </c>
      <c r="AT113" s="310">
        <f>Plan!DJ54</f>
        <v>0</v>
      </c>
      <c r="AU113" s="310">
        <f>Plan!DJ55</f>
        <v>0</v>
      </c>
      <c r="AV113" s="310">
        <f>Plan!DJ56</f>
        <v>0</v>
      </c>
      <c r="AW113" s="310">
        <f>Plan!DJ57</f>
        <v>0</v>
      </c>
      <c r="AX113" s="310">
        <f>Plan!DJ58</f>
        <v>0</v>
      </c>
      <c r="AY113" s="310">
        <f>Plan!DJ59</f>
        <v>0</v>
      </c>
      <c r="AZ113" s="310">
        <f>Plan!DJ60</f>
        <v>0</v>
      </c>
      <c r="BA113" s="310">
        <f>Plan!DJ61</f>
        <v>0</v>
      </c>
      <c r="BB113" s="310">
        <f>Plan!DJ62</f>
        <v>0</v>
      </c>
      <c r="BC113" s="310">
        <f>Plan!DJ63</f>
        <v>0</v>
      </c>
      <c r="BD113" s="310">
        <f>Plan!DJ64</f>
        <v>0</v>
      </c>
    </row>
    <row r="114" spans="1:56" ht="6" customHeight="1">
      <c r="A114"/>
      <c r="B114" s="306">
        <f>COUNTIF(Feiertage!$H$3:$H$164,F114)</f>
        <v>0</v>
      </c>
      <c r="C114" s="307">
        <f t="shared" si="3"/>
        <v>2</v>
      </c>
      <c r="D114" s="307">
        <f t="shared" si="4"/>
        <v>4</v>
      </c>
      <c r="E114" s="311"/>
      <c r="F114" s="309">
        <f t="shared" si="5"/>
        <v>42479</v>
      </c>
      <c r="G114" s="310">
        <f>Plan!DK15</f>
        <v>0</v>
      </c>
      <c r="H114" s="310">
        <f>Plan!DK16</f>
        <v>0</v>
      </c>
      <c r="I114" s="310">
        <f>Plan!DK17</f>
        <v>0</v>
      </c>
      <c r="J114" s="310">
        <f>Plan!DK18</f>
        <v>0</v>
      </c>
      <c r="K114" s="310">
        <f>Plan!DK19</f>
        <v>0</v>
      </c>
      <c r="L114" s="310">
        <f>Plan!DK20</f>
        <v>0</v>
      </c>
      <c r="M114" s="310">
        <f>Plan!DK21</f>
        <v>0</v>
      </c>
      <c r="N114" s="310">
        <f>Plan!DK22</f>
        <v>0</v>
      </c>
      <c r="O114" s="310">
        <f>Plan!DK23</f>
        <v>0</v>
      </c>
      <c r="P114" s="310">
        <f>Plan!DK24</f>
        <v>0</v>
      </c>
      <c r="Q114" s="310">
        <f>Plan!DK25</f>
        <v>0</v>
      </c>
      <c r="R114" s="310">
        <f>Plan!DK26</f>
        <v>0</v>
      </c>
      <c r="S114" s="310">
        <f>Plan!DK27</f>
        <v>0</v>
      </c>
      <c r="T114" s="310">
        <f>Plan!DK28</f>
        <v>0</v>
      </c>
      <c r="U114" s="310">
        <f>Plan!DK29</f>
        <v>0</v>
      </c>
      <c r="V114" s="310">
        <f>Plan!DK30</f>
        <v>0</v>
      </c>
      <c r="W114" s="310">
        <f>Plan!DK31</f>
        <v>0</v>
      </c>
      <c r="X114" s="310">
        <f>Plan!DK32</f>
        <v>0</v>
      </c>
      <c r="Y114" s="310">
        <f>Plan!DK33</f>
        <v>0</v>
      </c>
      <c r="Z114" s="310">
        <f>Plan!DK34</f>
        <v>0</v>
      </c>
      <c r="AA114" s="310">
        <f>Plan!DK35</f>
        <v>0</v>
      </c>
      <c r="AB114" s="310">
        <f>Plan!DK36</f>
        <v>0</v>
      </c>
      <c r="AC114" s="310">
        <f>Plan!DK37</f>
        <v>0</v>
      </c>
      <c r="AD114" s="310">
        <f>Plan!DK38</f>
        <v>0</v>
      </c>
      <c r="AE114" s="310">
        <f>Plan!DK39</f>
        <v>0</v>
      </c>
      <c r="AF114" s="310">
        <f>Plan!DK40</f>
        <v>0</v>
      </c>
      <c r="AG114" s="310">
        <f>Plan!DK41</f>
        <v>0</v>
      </c>
      <c r="AH114" s="310">
        <f>Plan!DK42</f>
        <v>0</v>
      </c>
      <c r="AI114" s="310">
        <f>Plan!DK43</f>
        <v>0</v>
      </c>
      <c r="AJ114" s="310">
        <f>Plan!DK44</f>
        <v>0</v>
      </c>
      <c r="AK114" s="310">
        <f>Plan!DK45</f>
        <v>0</v>
      </c>
      <c r="AL114" s="310">
        <f>Plan!DK46</f>
        <v>0</v>
      </c>
      <c r="AM114" s="310">
        <f>Plan!DK47</f>
        <v>0</v>
      </c>
      <c r="AN114" s="310">
        <f>Plan!DK48</f>
        <v>0</v>
      </c>
      <c r="AO114" s="310">
        <f>Plan!DK49</f>
        <v>0</v>
      </c>
      <c r="AP114" s="310">
        <f>Plan!DK50</f>
        <v>0</v>
      </c>
      <c r="AQ114" s="310">
        <f>Plan!DK51</f>
        <v>0</v>
      </c>
      <c r="AR114" s="310">
        <f>Plan!DK52</f>
        <v>0</v>
      </c>
      <c r="AS114" s="310">
        <f>Plan!DK53</f>
        <v>0</v>
      </c>
      <c r="AT114" s="310">
        <f>Plan!DK54</f>
        <v>0</v>
      </c>
      <c r="AU114" s="310">
        <f>Plan!DK55</f>
        <v>0</v>
      </c>
      <c r="AV114" s="310">
        <f>Plan!DK56</f>
        <v>0</v>
      </c>
      <c r="AW114" s="310">
        <f>Plan!DK57</f>
        <v>0</v>
      </c>
      <c r="AX114" s="310">
        <f>Plan!DK58</f>
        <v>0</v>
      </c>
      <c r="AY114" s="310">
        <f>Plan!DK59</f>
        <v>0</v>
      </c>
      <c r="AZ114" s="310">
        <f>Plan!DK60</f>
        <v>0</v>
      </c>
      <c r="BA114" s="310">
        <f>Plan!DK61</f>
        <v>0</v>
      </c>
      <c r="BB114" s="310">
        <f>Plan!DK62</f>
        <v>0</v>
      </c>
      <c r="BC114" s="310">
        <f>Plan!DK63</f>
        <v>0</v>
      </c>
      <c r="BD114" s="310">
        <f>Plan!DK64</f>
        <v>0</v>
      </c>
    </row>
    <row r="115" spans="1:56" ht="6" customHeight="1">
      <c r="A115"/>
      <c r="B115" s="306">
        <f>COUNTIF(Feiertage!$H$3:$H$164,F115)</f>
        <v>0</v>
      </c>
      <c r="C115" s="307">
        <f t="shared" si="3"/>
        <v>3</v>
      </c>
      <c r="D115" s="307">
        <f t="shared" si="4"/>
        <v>4</v>
      </c>
      <c r="E115" s="311"/>
      <c r="F115" s="309">
        <f t="shared" si="5"/>
        <v>42480</v>
      </c>
      <c r="G115" s="310">
        <f>Plan!DL15</f>
        <v>0</v>
      </c>
      <c r="H115" s="310">
        <f>Plan!DL16</f>
        <v>0</v>
      </c>
      <c r="I115" s="310">
        <f>Plan!DL17</f>
        <v>0</v>
      </c>
      <c r="J115" s="310">
        <f>Plan!DL18</f>
        <v>0</v>
      </c>
      <c r="K115" s="310">
        <f>Plan!DL19</f>
        <v>0</v>
      </c>
      <c r="L115" s="310">
        <f>Plan!DL20</f>
        <v>0</v>
      </c>
      <c r="M115" s="310">
        <f>Plan!DL21</f>
        <v>0</v>
      </c>
      <c r="N115" s="310">
        <f>Plan!DL22</f>
        <v>0</v>
      </c>
      <c r="O115" s="310">
        <f>Plan!DL23</f>
        <v>0</v>
      </c>
      <c r="P115" s="310">
        <f>Plan!DL24</f>
        <v>0</v>
      </c>
      <c r="Q115" s="310">
        <f>Plan!DL25</f>
        <v>0</v>
      </c>
      <c r="R115" s="310">
        <f>Plan!DL26</f>
        <v>0</v>
      </c>
      <c r="S115" s="310">
        <f>Plan!DL27</f>
        <v>0</v>
      </c>
      <c r="T115" s="310">
        <f>Plan!DL28</f>
        <v>0</v>
      </c>
      <c r="U115" s="310">
        <f>Plan!DL29</f>
        <v>0</v>
      </c>
      <c r="V115" s="310">
        <f>Plan!DL30</f>
        <v>0</v>
      </c>
      <c r="W115" s="310">
        <f>Plan!DL31</f>
        <v>0</v>
      </c>
      <c r="X115" s="310">
        <f>Plan!DL32</f>
        <v>0</v>
      </c>
      <c r="Y115" s="310">
        <f>Plan!DL33</f>
        <v>0</v>
      </c>
      <c r="Z115" s="310">
        <f>Plan!DL34</f>
        <v>0</v>
      </c>
      <c r="AA115" s="310">
        <f>Plan!DL35</f>
        <v>0</v>
      </c>
      <c r="AB115" s="310">
        <f>Plan!DL36</f>
        <v>0</v>
      </c>
      <c r="AC115" s="310">
        <f>Plan!DL37</f>
        <v>0</v>
      </c>
      <c r="AD115" s="310">
        <f>Plan!DL38</f>
        <v>0</v>
      </c>
      <c r="AE115" s="310">
        <f>Plan!DL39</f>
        <v>0</v>
      </c>
      <c r="AF115" s="310">
        <f>Plan!DL40</f>
        <v>0</v>
      </c>
      <c r="AG115" s="310">
        <f>Plan!DL41</f>
        <v>0</v>
      </c>
      <c r="AH115" s="310">
        <f>Plan!DL42</f>
        <v>0</v>
      </c>
      <c r="AI115" s="310">
        <f>Plan!DL43</f>
        <v>0</v>
      </c>
      <c r="AJ115" s="310">
        <f>Plan!DL44</f>
        <v>0</v>
      </c>
      <c r="AK115" s="310">
        <f>Plan!DL45</f>
        <v>0</v>
      </c>
      <c r="AL115" s="310">
        <f>Plan!DL46</f>
        <v>0</v>
      </c>
      <c r="AM115" s="310">
        <f>Plan!DL47</f>
        <v>0</v>
      </c>
      <c r="AN115" s="310">
        <f>Plan!DL48</f>
        <v>0</v>
      </c>
      <c r="AO115" s="310">
        <f>Plan!DL49</f>
        <v>0</v>
      </c>
      <c r="AP115" s="310">
        <f>Plan!DL50</f>
        <v>0</v>
      </c>
      <c r="AQ115" s="310">
        <f>Plan!DL51</f>
        <v>0</v>
      </c>
      <c r="AR115" s="310">
        <f>Plan!DL52</f>
        <v>0</v>
      </c>
      <c r="AS115" s="310">
        <f>Plan!DL53</f>
        <v>0</v>
      </c>
      <c r="AT115" s="310">
        <f>Plan!DL54</f>
        <v>0</v>
      </c>
      <c r="AU115" s="310">
        <f>Plan!DL55</f>
        <v>0</v>
      </c>
      <c r="AV115" s="310">
        <f>Plan!DL56</f>
        <v>0</v>
      </c>
      <c r="AW115" s="310">
        <f>Plan!DL57</f>
        <v>0</v>
      </c>
      <c r="AX115" s="310">
        <f>Plan!DL58</f>
        <v>0</v>
      </c>
      <c r="AY115" s="310">
        <f>Plan!DL59</f>
        <v>0</v>
      </c>
      <c r="AZ115" s="310">
        <f>Plan!DL60</f>
        <v>0</v>
      </c>
      <c r="BA115" s="310">
        <f>Plan!DL61</f>
        <v>0</v>
      </c>
      <c r="BB115" s="310">
        <f>Plan!DL62</f>
        <v>0</v>
      </c>
      <c r="BC115" s="310">
        <f>Plan!DL63</f>
        <v>0</v>
      </c>
      <c r="BD115" s="310">
        <f>Plan!DL64</f>
        <v>0</v>
      </c>
    </row>
    <row r="116" spans="1:56" ht="6" customHeight="1">
      <c r="A116"/>
      <c r="B116" s="306">
        <f>COUNTIF(Feiertage!$H$3:$H$164,F116)</f>
        <v>0</v>
      </c>
      <c r="C116" s="307">
        <f t="shared" si="3"/>
        <v>4</v>
      </c>
      <c r="D116" s="307">
        <f t="shared" si="4"/>
        <v>4</v>
      </c>
      <c r="E116" s="311"/>
      <c r="F116" s="309">
        <f t="shared" si="5"/>
        <v>42481</v>
      </c>
      <c r="G116" s="310">
        <f>Plan!DM15</f>
        <v>0</v>
      </c>
      <c r="H116" s="310">
        <f>Plan!DM16</f>
        <v>0</v>
      </c>
      <c r="I116" s="310">
        <f>Plan!DM17</f>
        <v>0</v>
      </c>
      <c r="J116" s="310">
        <f>Plan!DM18</f>
        <v>0</v>
      </c>
      <c r="K116" s="310">
        <f>Plan!DM19</f>
        <v>0</v>
      </c>
      <c r="L116" s="310">
        <f>Plan!DM20</f>
        <v>0</v>
      </c>
      <c r="M116" s="310">
        <f>Plan!DM21</f>
        <v>0</v>
      </c>
      <c r="N116" s="310">
        <f>Plan!DM22</f>
        <v>0</v>
      </c>
      <c r="O116" s="310">
        <f>Plan!DM23</f>
        <v>0</v>
      </c>
      <c r="P116" s="310">
        <f>Plan!DM24</f>
        <v>0</v>
      </c>
      <c r="Q116" s="310">
        <f>Plan!DM25</f>
        <v>0</v>
      </c>
      <c r="R116" s="310">
        <f>Plan!DM26</f>
        <v>0</v>
      </c>
      <c r="S116" s="310">
        <f>Plan!DM27</f>
        <v>0</v>
      </c>
      <c r="T116" s="310">
        <f>Plan!DM28</f>
        <v>0</v>
      </c>
      <c r="U116" s="310">
        <f>Plan!DM29</f>
        <v>0</v>
      </c>
      <c r="V116" s="310">
        <f>Plan!DM30</f>
        <v>0</v>
      </c>
      <c r="W116" s="310">
        <f>Plan!DM31</f>
        <v>0</v>
      </c>
      <c r="X116" s="310">
        <f>Plan!DM32</f>
        <v>0</v>
      </c>
      <c r="Y116" s="310">
        <f>Plan!DM33</f>
        <v>0</v>
      </c>
      <c r="Z116" s="310">
        <f>Plan!DM34</f>
        <v>0</v>
      </c>
      <c r="AA116" s="310">
        <f>Plan!DM35</f>
        <v>0</v>
      </c>
      <c r="AB116" s="310">
        <f>Plan!DM36</f>
        <v>0</v>
      </c>
      <c r="AC116" s="310">
        <f>Plan!DM37</f>
        <v>0</v>
      </c>
      <c r="AD116" s="310">
        <f>Plan!DM38</f>
        <v>0</v>
      </c>
      <c r="AE116" s="310">
        <f>Plan!DM39</f>
        <v>0</v>
      </c>
      <c r="AF116" s="310">
        <f>Plan!DM40</f>
        <v>0</v>
      </c>
      <c r="AG116" s="310">
        <f>Plan!DM41</f>
        <v>0</v>
      </c>
      <c r="AH116" s="310">
        <f>Plan!DM42</f>
        <v>0</v>
      </c>
      <c r="AI116" s="310">
        <f>Plan!DM43</f>
        <v>0</v>
      </c>
      <c r="AJ116" s="310">
        <f>Plan!DM44</f>
        <v>0</v>
      </c>
      <c r="AK116" s="310">
        <f>Plan!DM45</f>
        <v>0</v>
      </c>
      <c r="AL116" s="310">
        <f>Plan!DM46</f>
        <v>0</v>
      </c>
      <c r="AM116" s="310">
        <f>Plan!DM47</f>
        <v>0</v>
      </c>
      <c r="AN116" s="310">
        <f>Plan!DM48</f>
        <v>0</v>
      </c>
      <c r="AO116" s="310">
        <f>Plan!DM49</f>
        <v>0</v>
      </c>
      <c r="AP116" s="310">
        <f>Plan!DM50</f>
        <v>0</v>
      </c>
      <c r="AQ116" s="310">
        <f>Plan!DM51</f>
        <v>0</v>
      </c>
      <c r="AR116" s="310">
        <f>Plan!DM52</f>
        <v>0</v>
      </c>
      <c r="AS116" s="310">
        <f>Plan!DM53</f>
        <v>0</v>
      </c>
      <c r="AT116" s="310">
        <f>Plan!DM54</f>
        <v>0</v>
      </c>
      <c r="AU116" s="310">
        <f>Plan!DM55</f>
        <v>0</v>
      </c>
      <c r="AV116" s="310">
        <f>Plan!DM56</f>
        <v>0</v>
      </c>
      <c r="AW116" s="310">
        <f>Plan!DM57</f>
        <v>0</v>
      </c>
      <c r="AX116" s="310">
        <f>Plan!DM58</f>
        <v>0</v>
      </c>
      <c r="AY116" s="310">
        <f>Plan!DM59</f>
        <v>0</v>
      </c>
      <c r="AZ116" s="310">
        <f>Plan!DM60</f>
        <v>0</v>
      </c>
      <c r="BA116" s="310">
        <f>Plan!DM61</f>
        <v>0</v>
      </c>
      <c r="BB116" s="310">
        <f>Plan!DM62</f>
        <v>0</v>
      </c>
      <c r="BC116" s="310">
        <f>Plan!DM63</f>
        <v>0</v>
      </c>
      <c r="BD116" s="310">
        <f>Plan!DM64</f>
        <v>0</v>
      </c>
    </row>
    <row r="117" spans="1:56" ht="6" customHeight="1">
      <c r="A117"/>
      <c r="B117" s="306">
        <f>COUNTIF(Feiertage!$H$3:$H$164,F117)</f>
        <v>0</v>
      </c>
      <c r="C117" s="307">
        <f t="shared" si="3"/>
        <v>5</v>
      </c>
      <c r="D117" s="307">
        <f t="shared" si="4"/>
        <v>4</v>
      </c>
      <c r="E117" s="311"/>
      <c r="F117" s="309">
        <f t="shared" si="5"/>
        <v>42482</v>
      </c>
      <c r="G117" s="310">
        <f>Plan!DN15</f>
        <v>0</v>
      </c>
      <c r="H117" s="310">
        <f>Plan!DN16</f>
        <v>0</v>
      </c>
      <c r="I117" s="310">
        <f>Plan!DN17</f>
        <v>0</v>
      </c>
      <c r="J117" s="310">
        <f>Plan!DN18</f>
        <v>0</v>
      </c>
      <c r="K117" s="310">
        <f>Plan!DN19</f>
        <v>0</v>
      </c>
      <c r="L117" s="310">
        <f>Plan!DN20</f>
        <v>0</v>
      </c>
      <c r="M117" s="310">
        <f>Plan!DN21</f>
        <v>0</v>
      </c>
      <c r="N117" s="310">
        <f>Plan!DN22</f>
        <v>0</v>
      </c>
      <c r="O117" s="310">
        <f>Plan!DN23</f>
        <v>0</v>
      </c>
      <c r="P117" s="310">
        <f>Plan!DN24</f>
        <v>0</v>
      </c>
      <c r="Q117" s="310">
        <f>Plan!DN25</f>
        <v>0</v>
      </c>
      <c r="R117" s="310">
        <f>Plan!DN26</f>
        <v>0</v>
      </c>
      <c r="S117" s="310">
        <f>Plan!DN27</f>
        <v>0</v>
      </c>
      <c r="T117" s="310">
        <f>Plan!DN28</f>
        <v>0</v>
      </c>
      <c r="U117" s="310">
        <f>Plan!DN29</f>
        <v>0</v>
      </c>
      <c r="V117" s="310">
        <f>Plan!DN30</f>
        <v>0</v>
      </c>
      <c r="W117" s="310">
        <f>Plan!DN31</f>
        <v>0</v>
      </c>
      <c r="X117" s="310">
        <f>Plan!DN32</f>
        <v>0</v>
      </c>
      <c r="Y117" s="310">
        <f>Plan!DN33</f>
        <v>0</v>
      </c>
      <c r="Z117" s="310">
        <f>Plan!DN34</f>
        <v>0</v>
      </c>
      <c r="AA117" s="310">
        <f>Plan!DN35</f>
        <v>0</v>
      </c>
      <c r="AB117" s="310">
        <f>Plan!DN36</f>
        <v>0</v>
      </c>
      <c r="AC117" s="310">
        <f>Plan!DN37</f>
        <v>0</v>
      </c>
      <c r="AD117" s="310">
        <f>Plan!DN38</f>
        <v>0</v>
      </c>
      <c r="AE117" s="310">
        <f>Plan!DN39</f>
        <v>0</v>
      </c>
      <c r="AF117" s="310">
        <f>Plan!DN40</f>
        <v>0</v>
      </c>
      <c r="AG117" s="310">
        <f>Plan!DN41</f>
        <v>0</v>
      </c>
      <c r="AH117" s="310">
        <f>Plan!DN42</f>
        <v>0</v>
      </c>
      <c r="AI117" s="310">
        <f>Plan!DN43</f>
        <v>0</v>
      </c>
      <c r="AJ117" s="310">
        <f>Plan!DN44</f>
        <v>0</v>
      </c>
      <c r="AK117" s="310">
        <f>Plan!DN45</f>
        <v>0</v>
      </c>
      <c r="AL117" s="310">
        <f>Plan!DN46</f>
        <v>0</v>
      </c>
      <c r="AM117" s="310">
        <f>Plan!DN47</f>
        <v>0</v>
      </c>
      <c r="AN117" s="310">
        <f>Plan!DN48</f>
        <v>0</v>
      </c>
      <c r="AO117" s="310">
        <f>Plan!DN49</f>
        <v>0</v>
      </c>
      <c r="AP117" s="310">
        <f>Plan!DN50</f>
        <v>0</v>
      </c>
      <c r="AQ117" s="310">
        <f>Plan!DN51</f>
        <v>0</v>
      </c>
      <c r="AR117" s="310">
        <f>Plan!DN52</f>
        <v>0</v>
      </c>
      <c r="AS117" s="310">
        <f>Plan!DN53</f>
        <v>0</v>
      </c>
      <c r="AT117" s="310">
        <f>Plan!DN54</f>
        <v>0</v>
      </c>
      <c r="AU117" s="310">
        <f>Plan!DN55</f>
        <v>0</v>
      </c>
      <c r="AV117" s="310">
        <f>Plan!DN56</f>
        <v>0</v>
      </c>
      <c r="AW117" s="310">
        <f>Plan!DN57</f>
        <v>0</v>
      </c>
      <c r="AX117" s="310">
        <f>Plan!DN58</f>
        <v>0</v>
      </c>
      <c r="AY117" s="310">
        <f>Plan!DN59</f>
        <v>0</v>
      </c>
      <c r="AZ117" s="310">
        <f>Plan!DN60</f>
        <v>0</v>
      </c>
      <c r="BA117" s="310">
        <f>Plan!DN61</f>
        <v>0</v>
      </c>
      <c r="BB117" s="310">
        <f>Plan!DN62</f>
        <v>0</v>
      </c>
      <c r="BC117" s="310">
        <f>Plan!DN63</f>
        <v>0</v>
      </c>
      <c r="BD117" s="310">
        <f>Plan!DN64</f>
        <v>0</v>
      </c>
    </row>
    <row r="118" spans="1:56" ht="6" customHeight="1">
      <c r="A118"/>
      <c r="B118" s="306">
        <f>COUNTIF(Feiertage!$H$3:$H$164,F118)</f>
        <v>0</v>
      </c>
      <c r="C118" s="307">
        <f t="shared" si="3"/>
        <v>6</v>
      </c>
      <c r="D118" s="307">
        <f t="shared" si="4"/>
        <v>4</v>
      </c>
      <c r="E118" s="311"/>
      <c r="F118" s="309">
        <f t="shared" si="5"/>
        <v>42483</v>
      </c>
      <c r="G118" s="310">
        <f>Plan!DO15</f>
        <v>0</v>
      </c>
      <c r="H118" s="310">
        <f>Plan!DO16</f>
        <v>0</v>
      </c>
      <c r="I118" s="310">
        <f>Plan!DO17</f>
        <v>0</v>
      </c>
      <c r="J118" s="310">
        <f>Plan!DO18</f>
        <v>0</v>
      </c>
      <c r="K118" s="310">
        <f>Plan!DO19</f>
        <v>0</v>
      </c>
      <c r="L118" s="310">
        <f>Plan!DO20</f>
        <v>0</v>
      </c>
      <c r="M118" s="310">
        <f>Plan!DO21</f>
        <v>0</v>
      </c>
      <c r="N118" s="310">
        <f>Plan!DO22</f>
        <v>0</v>
      </c>
      <c r="O118" s="310">
        <f>Plan!DO23</f>
        <v>0</v>
      </c>
      <c r="P118" s="310">
        <f>Plan!DO24</f>
        <v>0</v>
      </c>
      <c r="Q118" s="310">
        <f>Plan!DO25</f>
        <v>0</v>
      </c>
      <c r="R118" s="310">
        <f>Plan!DO26</f>
        <v>0</v>
      </c>
      <c r="S118" s="310">
        <f>Plan!DO27</f>
        <v>0</v>
      </c>
      <c r="T118" s="310">
        <f>Plan!DO28</f>
        <v>0</v>
      </c>
      <c r="U118" s="310">
        <f>Plan!DO29</f>
        <v>0</v>
      </c>
      <c r="V118" s="310">
        <f>Plan!DO30</f>
        <v>0</v>
      </c>
      <c r="W118" s="310">
        <f>Plan!DO31</f>
        <v>0</v>
      </c>
      <c r="X118" s="310">
        <f>Plan!DO32</f>
        <v>0</v>
      </c>
      <c r="Y118" s="310">
        <f>Plan!DO33</f>
        <v>0</v>
      </c>
      <c r="Z118" s="310">
        <f>Plan!DO34</f>
        <v>0</v>
      </c>
      <c r="AA118" s="310">
        <f>Plan!DO35</f>
        <v>0</v>
      </c>
      <c r="AB118" s="310">
        <f>Plan!DO36</f>
        <v>0</v>
      </c>
      <c r="AC118" s="310">
        <f>Plan!DO37</f>
        <v>0</v>
      </c>
      <c r="AD118" s="310">
        <f>Plan!DO38</f>
        <v>0</v>
      </c>
      <c r="AE118" s="310">
        <f>Plan!DO39</f>
        <v>0</v>
      </c>
      <c r="AF118" s="310">
        <f>Plan!DO40</f>
        <v>0</v>
      </c>
      <c r="AG118" s="310">
        <f>Plan!DO41</f>
        <v>0</v>
      </c>
      <c r="AH118" s="310">
        <f>Plan!DO42</f>
        <v>0</v>
      </c>
      <c r="AI118" s="310">
        <f>Plan!DO43</f>
        <v>0</v>
      </c>
      <c r="AJ118" s="310">
        <f>Plan!DO44</f>
        <v>0</v>
      </c>
      <c r="AK118" s="310">
        <f>Plan!DO45</f>
        <v>0</v>
      </c>
      <c r="AL118" s="310">
        <f>Plan!DO46</f>
        <v>0</v>
      </c>
      <c r="AM118" s="310">
        <f>Plan!DO47</f>
        <v>0</v>
      </c>
      <c r="AN118" s="310">
        <f>Plan!DO48</f>
        <v>0</v>
      </c>
      <c r="AO118" s="310">
        <f>Plan!DO49</f>
        <v>0</v>
      </c>
      <c r="AP118" s="310">
        <f>Plan!DO50</f>
        <v>0</v>
      </c>
      <c r="AQ118" s="310">
        <f>Plan!DO51</f>
        <v>0</v>
      </c>
      <c r="AR118" s="310">
        <f>Plan!DO52</f>
        <v>0</v>
      </c>
      <c r="AS118" s="310">
        <f>Plan!DO53</f>
        <v>0</v>
      </c>
      <c r="AT118" s="310">
        <f>Plan!DO54</f>
        <v>0</v>
      </c>
      <c r="AU118" s="310">
        <f>Plan!DO55</f>
        <v>0</v>
      </c>
      <c r="AV118" s="310">
        <f>Plan!DO56</f>
        <v>0</v>
      </c>
      <c r="AW118" s="310">
        <f>Plan!DO57</f>
        <v>0</v>
      </c>
      <c r="AX118" s="310">
        <f>Plan!DO58</f>
        <v>0</v>
      </c>
      <c r="AY118" s="310">
        <f>Plan!DO59</f>
        <v>0</v>
      </c>
      <c r="AZ118" s="310">
        <f>Plan!DO60</f>
        <v>0</v>
      </c>
      <c r="BA118" s="310">
        <f>Plan!DO61</f>
        <v>0</v>
      </c>
      <c r="BB118" s="310">
        <f>Plan!DO62</f>
        <v>0</v>
      </c>
      <c r="BC118" s="310">
        <f>Plan!DO63</f>
        <v>0</v>
      </c>
      <c r="BD118" s="310">
        <f>Plan!DO64</f>
        <v>0</v>
      </c>
    </row>
    <row r="119" spans="1:56" ht="6" customHeight="1">
      <c r="A119"/>
      <c r="B119" s="306">
        <f>COUNTIF(Feiertage!$H$3:$H$164,F119)</f>
        <v>0</v>
      </c>
      <c r="C119" s="307">
        <f t="shared" si="3"/>
        <v>7</v>
      </c>
      <c r="D119" s="307">
        <f t="shared" si="4"/>
        <v>4</v>
      </c>
      <c r="E119" s="311"/>
      <c r="F119" s="309">
        <f t="shared" si="5"/>
        <v>42484</v>
      </c>
      <c r="G119" s="310">
        <f>Plan!DP15</f>
        <v>0</v>
      </c>
      <c r="H119" s="310">
        <f>Plan!DP16</f>
        <v>0</v>
      </c>
      <c r="I119" s="310">
        <f>Plan!DP17</f>
        <v>0</v>
      </c>
      <c r="J119" s="310">
        <f>Plan!DP18</f>
        <v>0</v>
      </c>
      <c r="K119" s="310">
        <f>Plan!DP19</f>
        <v>0</v>
      </c>
      <c r="L119" s="310">
        <f>Plan!DP20</f>
        <v>0</v>
      </c>
      <c r="M119" s="310">
        <f>Plan!DP21</f>
        <v>0</v>
      </c>
      <c r="N119" s="310">
        <f>Plan!DP22</f>
        <v>0</v>
      </c>
      <c r="O119" s="310">
        <f>Plan!DP23</f>
        <v>0</v>
      </c>
      <c r="P119" s="310">
        <f>Plan!DP24</f>
        <v>0</v>
      </c>
      <c r="Q119" s="310">
        <f>Plan!DP25</f>
        <v>0</v>
      </c>
      <c r="R119" s="310">
        <f>Plan!DP26</f>
        <v>0</v>
      </c>
      <c r="S119" s="310">
        <f>Plan!DP27</f>
        <v>0</v>
      </c>
      <c r="T119" s="310">
        <f>Plan!DP28</f>
        <v>0</v>
      </c>
      <c r="U119" s="310">
        <f>Plan!DP29</f>
        <v>0</v>
      </c>
      <c r="V119" s="310">
        <f>Plan!DP30</f>
        <v>0</v>
      </c>
      <c r="W119" s="310">
        <f>Plan!DP31</f>
        <v>0</v>
      </c>
      <c r="X119" s="310">
        <f>Plan!DP32</f>
        <v>0</v>
      </c>
      <c r="Y119" s="310">
        <f>Plan!DP33</f>
        <v>0</v>
      </c>
      <c r="Z119" s="310">
        <f>Plan!DP34</f>
        <v>0</v>
      </c>
      <c r="AA119" s="310">
        <f>Plan!DP35</f>
        <v>0</v>
      </c>
      <c r="AB119" s="310">
        <f>Plan!DP36</f>
        <v>0</v>
      </c>
      <c r="AC119" s="310">
        <f>Plan!DP37</f>
        <v>0</v>
      </c>
      <c r="AD119" s="310">
        <f>Plan!DP38</f>
        <v>0</v>
      </c>
      <c r="AE119" s="310">
        <f>Plan!DP39</f>
        <v>0</v>
      </c>
      <c r="AF119" s="310">
        <f>Plan!DP40</f>
        <v>0</v>
      </c>
      <c r="AG119" s="310">
        <f>Plan!DP41</f>
        <v>0</v>
      </c>
      <c r="AH119" s="310">
        <f>Plan!DP42</f>
        <v>0</v>
      </c>
      <c r="AI119" s="310">
        <f>Plan!DP43</f>
        <v>0</v>
      </c>
      <c r="AJ119" s="310">
        <f>Plan!DP44</f>
        <v>0</v>
      </c>
      <c r="AK119" s="310">
        <f>Plan!DP45</f>
        <v>0</v>
      </c>
      <c r="AL119" s="310">
        <f>Plan!DP46</f>
        <v>0</v>
      </c>
      <c r="AM119" s="310">
        <f>Plan!DP47</f>
        <v>0</v>
      </c>
      <c r="AN119" s="310">
        <f>Plan!DP48</f>
        <v>0</v>
      </c>
      <c r="AO119" s="310">
        <f>Plan!DP49</f>
        <v>0</v>
      </c>
      <c r="AP119" s="310">
        <f>Plan!DP50</f>
        <v>0</v>
      </c>
      <c r="AQ119" s="310">
        <f>Plan!DP51</f>
        <v>0</v>
      </c>
      <c r="AR119" s="310">
        <f>Plan!DP52</f>
        <v>0</v>
      </c>
      <c r="AS119" s="310">
        <f>Plan!DP53</f>
        <v>0</v>
      </c>
      <c r="AT119" s="310">
        <f>Plan!DP54</f>
        <v>0</v>
      </c>
      <c r="AU119" s="310">
        <f>Plan!DP55</f>
        <v>0</v>
      </c>
      <c r="AV119" s="310">
        <f>Plan!DP56</f>
        <v>0</v>
      </c>
      <c r="AW119" s="310">
        <f>Plan!DP57</f>
        <v>0</v>
      </c>
      <c r="AX119" s="310">
        <f>Plan!DP58</f>
        <v>0</v>
      </c>
      <c r="AY119" s="310">
        <f>Plan!DP59</f>
        <v>0</v>
      </c>
      <c r="AZ119" s="310">
        <f>Plan!DP60</f>
        <v>0</v>
      </c>
      <c r="BA119" s="310">
        <f>Plan!DP61</f>
        <v>0</v>
      </c>
      <c r="BB119" s="310">
        <f>Plan!DP62</f>
        <v>0</v>
      </c>
      <c r="BC119" s="310">
        <f>Plan!DP63</f>
        <v>0</v>
      </c>
      <c r="BD119" s="310">
        <f>Plan!DP64</f>
        <v>0</v>
      </c>
    </row>
    <row r="120" spans="1:56" ht="6" customHeight="1">
      <c r="A120"/>
      <c r="B120" s="306">
        <f>COUNTIF(Feiertage!$H$3:$H$164,F120)</f>
        <v>0</v>
      </c>
      <c r="C120" s="307">
        <f t="shared" si="3"/>
        <v>1</v>
      </c>
      <c r="D120" s="307">
        <f t="shared" si="4"/>
        <v>4</v>
      </c>
      <c r="E120" s="311"/>
      <c r="F120" s="309">
        <f t="shared" si="5"/>
        <v>42485</v>
      </c>
      <c r="G120" s="310">
        <f>Plan!DQ15</f>
        <v>0</v>
      </c>
      <c r="H120" s="310">
        <f>Plan!DQ16</f>
        <v>0</v>
      </c>
      <c r="I120" s="310">
        <f>Plan!DQ17</f>
        <v>0</v>
      </c>
      <c r="J120" s="310">
        <f>Plan!DQ18</f>
        <v>0</v>
      </c>
      <c r="K120" s="310">
        <f>Plan!DQ19</f>
        <v>0</v>
      </c>
      <c r="L120" s="310">
        <f>Plan!DQ20</f>
        <v>0</v>
      </c>
      <c r="M120" s="310">
        <f>Plan!DQ21</f>
        <v>0</v>
      </c>
      <c r="N120" s="310">
        <f>Plan!DQ22</f>
        <v>0</v>
      </c>
      <c r="O120" s="310">
        <f>Plan!DQ23</f>
        <v>0</v>
      </c>
      <c r="P120" s="310">
        <f>Plan!DQ24</f>
        <v>0</v>
      </c>
      <c r="Q120" s="310">
        <f>Plan!DQ25</f>
        <v>0</v>
      </c>
      <c r="R120" s="310">
        <f>Plan!DQ26</f>
        <v>0</v>
      </c>
      <c r="S120" s="310">
        <f>Plan!DQ27</f>
        <v>0</v>
      </c>
      <c r="T120" s="310">
        <f>Plan!DQ28</f>
        <v>0</v>
      </c>
      <c r="U120" s="310">
        <f>Plan!DQ29</f>
        <v>0</v>
      </c>
      <c r="V120" s="310">
        <f>Plan!DQ30</f>
        <v>0</v>
      </c>
      <c r="W120" s="310">
        <f>Plan!DQ31</f>
        <v>0</v>
      </c>
      <c r="X120" s="310">
        <f>Plan!DQ32</f>
        <v>0</v>
      </c>
      <c r="Y120" s="310">
        <f>Plan!DQ33</f>
        <v>0</v>
      </c>
      <c r="Z120" s="310">
        <f>Plan!DQ34</f>
        <v>0</v>
      </c>
      <c r="AA120" s="310">
        <f>Plan!DQ35</f>
        <v>0</v>
      </c>
      <c r="AB120" s="310">
        <f>Plan!DQ36</f>
        <v>0</v>
      </c>
      <c r="AC120" s="310">
        <f>Plan!DQ37</f>
        <v>0</v>
      </c>
      <c r="AD120" s="310">
        <f>Plan!DQ38</f>
        <v>0</v>
      </c>
      <c r="AE120" s="310">
        <f>Plan!DQ39</f>
        <v>0</v>
      </c>
      <c r="AF120" s="310">
        <f>Plan!DQ40</f>
        <v>0</v>
      </c>
      <c r="AG120" s="310">
        <f>Plan!DQ41</f>
        <v>0</v>
      </c>
      <c r="AH120" s="310">
        <f>Plan!DQ42</f>
        <v>0</v>
      </c>
      <c r="AI120" s="310">
        <f>Plan!DQ43</f>
        <v>0</v>
      </c>
      <c r="AJ120" s="310">
        <f>Plan!DQ44</f>
        <v>0</v>
      </c>
      <c r="AK120" s="310">
        <f>Plan!DQ45</f>
        <v>0</v>
      </c>
      <c r="AL120" s="310">
        <f>Plan!DQ46</f>
        <v>0</v>
      </c>
      <c r="AM120" s="310">
        <f>Plan!DQ47</f>
        <v>0</v>
      </c>
      <c r="AN120" s="310">
        <f>Plan!DQ48</f>
        <v>0</v>
      </c>
      <c r="AO120" s="310">
        <f>Plan!DQ49</f>
        <v>0</v>
      </c>
      <c r="AP120" s="310">
        <f>Plan!DQ50</f>
        <v>0</v>
      </c>
      <c r="AQ120" s="310">
        <f>Plan!DQ51</f>
        <v>0</v>
      </c>
      <c r="AR120" s="310">
        <f>Plan!DQ52</f>
        <v>0</v>
      </c>
      <c r="AS120" s="310">
        <f>Plan!DQ53</f>
        <v>0</v>
      </c>
      <c r="AT120" s="310">
        <f>Plan!DQ54</f>
        <v>0</v>
      </c>
      <c r="AU120" s="310">
        <f>Plan!DQ55</f>
        <v>0</v>
      </c>
      <c r="AV120" s="310">
        <f>Plan!DQ56</f>
        <v>0</v>
      </c>
      <c r="AW120" s="310">
        <f>Plan!DQ57</f>
        <v>0</v>
      </c>
      <c r="AX120" s="310">
        <f>Plan!DQ58</f>
        <v>0</v>
      </c>
      <c r="AY120" s="310">
        <f>Plan!DQ59</f>
        <v>0</v>
      </c>
      <c r="AZ120" s="310">
        <f>Plan!DQ60</f>
        <v>0</v>
      </c>
      <c r="BA120" s="310">
        <f>Plan!DQ61</f>
        <v>0</v>
      </c>
      <c r="BB120" s="310">
        <f>Plan!DQ62</f>
        <v>0</v>
      </c>
      <c r="BC120" s="310">
        <f>Plan!DQ63</f>
        <v>0</v>
      </c>
      <c r="BD120" s="310">
        <f>Plan!DQ64</f>
        <v>0</v>
      </c>
    </row>
    <row r="121" spans="1:56" ht="6" customHeight="1">
      <c r="A121"/>
      <c r="B121" s="306">
        <f>COUNTIF(Feiertage!$H$3:$H$164,F121)</f>
        <v>0</v>
      </c>
      <c r="C121" s="307">
        <f t="shared" si="3"/>
        <v>2</v>
      </c>
      <c r="D121" s="307">
        <f t="shared" si="4"/>
        <v>4</v>
      </c>
      <c r="E121" s="311"/>
      <c r="F121" s="309">
        <f t="shared" si="5"/>
        <v>42486</v>
      </c>
      <c r="G121" s="310">
        <f>Plan!DR15</f>
        <v>0</v>
      </c>
      <c r="H121" s="310">
        <f>Plan!DR16</f>
        <v>0</v>
      </c>
      <c r="I121" s="310">
        <f>Plan!DR17</f>
        <v>0</v>
      </c>
      <c r="J121" s="310">
        <f>Plan!DR18</f>
        <v>0</v>
      </c>
      <c r="K121" s="310">
        <f>Plan!DR19</f>
        <v>0</v>
      </c>
      <c r="L121" s="310">
        <f>Plan!DR20</f>
        <v>0</v>
      </c>
      <c r="M121" s="310">
        <f>Plan!DR21</f>
        <v>0</v>
      </c>
      <c r="N121" s="310">
        <f>Plan!DR22</f>
        <v>0</v>
      </c>
      <c r="O121" s="310">
        <f>Plan!DR23</f>
        <v>0</v>
      </c>
      <c r="P121" s="310">
        <f>Plan!DR24</f>
        <v>0</v>
      </c>
      <c r="Q121" s="310">
        <f>Plan!DR25</f>
        <v>0</v>
      </c>
      <c r="R121" s="310">
        <f>Plan!DR26</f>
        <v>0</v>
      </c>
      <c r="S121" s="310">
        <f>Plan!DR27</f>
        <v>0</v>
      </c>
      <c r="T121" s="310">
        <f>Plan!DR28</f>
        <v>0</v>
      </c>
      <c r="U121" s="310">
        <f>Plan!DR29</f>
        <v>0</v>
      </c>
      <c r="V121" s="310">
        <f>Plan!DR30</f>
        <v>0</v>
      </c>
      <c r="W121" s="310">
        <f>Plan!DR31</f>
        <v>0</v>
      </c>
      <c r="X121" s="310">
        <f>Plan!DR32</f>
        <v>0</v>
      </c>
      <c r="Y121" s="310">
        <f>Plan!DR33</f>
        <v>0</v>
      </c>
      <c r="Z121" s="310">
        <f>Plan!DR34</f>
        <v>0</v>
      </c>
      <c r="AA121" s="310">
        <f>Plan!DR35</f>
        <v>0</v>
      </c>
      <c r="AB121" s="310">
        <f>Plan!DR36</f>
        <v>0</v>
      </c>
      <c r="AC121" s="310">
        <f>Plan!DR37</f>
        <v>0</v>
      </c>
      <c r="AD121" s="310">
        <f>Plan!DR38</f>
        <v>0</v>
      </c>
      <c r="AE121" s="310">
        <f>Plan!DR39</f>
        <v>0</v>
      </c>
      <c r="AF121" s="310">
        <f>Plan!DR40</f>
        <v>0</v>
      </c>
      <c r="AG121" s="310">
        <f>Plan!DR41</f>
        <v>0</v>
      </c>
      <c r="AH121" s="310">
        <f>Plan!DR42</f>
        <v>0</v>
      </c>
      <c r="AI121" s="310">
        <f>Plan!DR43</f>
        <v>0</v>
      </c>
      <c r="AJ121" s="310">
        <f>Plan!DR44</f>
        <v>0</v>
      </c>
      <c r="AK121" s="310">
        <f>Plan!DR45</f>
        <v>0</v>
      </c>
      <c r="AL121" s="310">
        <f>Plan!DR46</f>
        <v>0</v>
      </c>
      <c r="AM121" s="310">
        <f>Plan!DR47</f>
        <v>0</v>
      </c>
      <c r="AN121" s="310">
        <f>Plan!DR48</f>
        <v>0</v>
      </c>
      <c r="AO121" s="310">
        <f>Plan!DR49</f>
        <v>0</v>
      </c>
      <c r="AP121" s="310">
        <f>Plan!DR50</f>
        <v>0</v>
      </c>
      <c r="AQ121" s="310">
        <f>Plan!DR51</f>
        <v>0</v>
      </c>
      <c r="AR121" s="310">
        <f>Plan!DR52</f>
        <v>0</v>
      </c>
      <c r="AS121" s="310">
        <f>Plan!DR53</f>
        <v>0</v>
      </c>
      <c r="AT121" s="310">
        <f>Plan!DR54</f>
        <v>0</v>
      </c>
      <c r="AU121" s="310">
        <f>Plan!DR55</f>
        <v>0</v>
      </c>
      <c r="AV121" s="310">
        <f>Plan!DR56</f>
        <v>0</v>
      </c>
      <c r="AW121" s="310">
        <f>Plan!DR57</f>
        <v>0</v>
      </c>
      <c r="AX121" s="310">
        <f>Plan!DR58</f>
        <v>0</v>
      </c>
      <c r="AY121" s="310">
        <f>Plan!DR59</f>
        <v>0</v>
      </c>
      <c r="AZ121" s="310">
        <f>Plan!DR60</f>
        <v>0</v>
      </c>
      <c r="BA121" s="310">
        <f>Plan!DR61</f>
        <v>0</v>
      </c>
      <c r="BB121" s="310">
        <f>Plan!DR62</f>
        <v>0</v>
      </c>
      <c r="BC121" s="310">
        <f>Plan!DR63</f>
        <v>0</v>
      </c>
      <c r="BD121" s="310">
        <f>Plan!DR64</f>
        <v>0</v>
      </c>
    </row>
    <row r="122" spans="1:56" ht="6" customHeight="1">
      <c r="A122"/>
      <c r="B122" s="306">
        <f>COUNTIF(Feiertage!$H$3:$H$164,F122)</f>
        <v>0</v>
      </c>
      <c r="C122" s="307">
        <f t="shared" si="3"/>
        <v>3</v>
      </c>
      <c r="D122" s="307">
        <f t="shared" si="4"/>
        <v>4</v>
      </c>
      <c r="E122" s="311"/>
      <c r="F122" s="309">
        <f t="shared" si="5"/>
        <v>42487</v>
      </c>
      <c r="G122" s="310">
        <f>Plan!DS15</f>
        <v>0</v>
      </c>
      <c r="H122" s="310">
        <f>Plan!DS16</f>
        <v>0</v>
      </c>
      <c r="I122" s="310">
        <f>Plan!DS17</f>
        <v>0</v>
      </c>
      <c r="J122" s="310">
        <f>Plan!DS18</f>
        <v>0</v>
      </c>
      <c r="K122" s="310">
        <f>Plan!DS19</f>
        <v>0</v>
      </c>
      <c r="L122" s="310">
        <f>Plan!DS20</f>
        <v>0</v>
      </c>
      <c r="M122" s="310">
        <f>Plan!DS21</f>
        <v>0</v>
      </c>
      <c r="N122" s="310">
        <f>Plan!DS22</f>
        <v>0</v>
      </c>
      <c r="O122" s="310">
        <f>Plan!DS23</f>
        <v>0</v>
      </c>
      <c r="P122" s="310">
        <f>Plan!DS24</f>
        <v>0</v>
      </c>
      <c r="Q122" s="310">
        <f>Plan!DS25</f>
        <v>0</v>
      </c>
      <c r="R122" s="310">
        <f>Plan!DS26</f>
        <v>0</v>
      </c>
      <c r="S122" s="310">
        <f>Plan!DS27</f>
        <v>0</v>
      </c>
      <c r="T122" s="310">
        <f>Plan!DS28</f>
        <v>0</v>
      </c>
      <c r="U122" s="310">
        <f>Plan!DS29</f>
        <v>0</v>
      </c>
      <c r="V122" s="310">
        <f>Plan!DS30</f>
        <v>0</v>
      </c>
      <c r="W122" s="310">
        <f>Plan!DS31</f>
        <v>0</v>
      </c>
      <c r="X122" s="310">
        <f>Plan!DS32</f>
        <v>0</v>
      </c>
      <c r="Y122" s="310">
        <f>Plan!DS33</f>
        <v>0</v>
      </c>
      <c r="Z122" s="310">
        <f>Plan!DS34</f>
        <v>0</v>
      </c>
      <c r="AA122" s="310">
        <f>Plan!DS35</f>
        <v>0</v>
      </c>
      <c r="AB122" s="310">
        <f>Plan!DS36</f>
        <v>0</v>
      </c>
      <c r="AC122" s="310">
        <f>Plan!DS37</f>
        <v>0</v>
      </c>
      <c r="AD122" s="310">
        <f>Plan!DS38</f>
        <v>0</v>
      </c>
      <c r="AE122" s="310">
        <f>Plan!DS39</f>
        <v>0</v>
      </c>
      <c r="AF122" s="310">
        <f>Plan!DS40</f>
        <v>0</v>
      </c>
      <c r="AG122" s="310">
        <f>Plan!DS41</f>
        <v>0</v>
      </c>
      <c r="AH122" s="310">
        <f>Plan!DS42</f>
        <v>0</v>
      </c>
      <c r="AI122" s="310">
        <f>Plan!DS43</f>
        <v>0</v>
      </c>
      <c r="AJ122" s="310">
        <f>Plan!DS44</f>
        <v>0</v>
      </c>
      <c r="AK122" s="310">
        <f>Plan!DS45</f>
        <v>0</v>
      </c>
      <c r="AL122" s="310">
        <f>Plan!DS46</f>
        <v>0</v>
      </c>
      <c r="AM122" s="310">
        <f>Plan!DS47</f>
        <v>0</v>
      </c>
      <c r="AN122" s="310">
        <f>Plan!DS48</f>
        <v>0</v>
      </c>
      <c r="AO122" s="310">
        <f>Plan!DS49</f>
        <v>0</v>
      </c>
      <c r="AP122" s="310">
        <f>Plan!DS50</f>
        <v>0</v>
      </c>
      <c r="AQ122" s="310">
        <f>Plan!DS51</f>
        <v>0</v>
      </c>
      <c r="AR122" s="310">
        <f>Plan!DS52</f>
        <v>0</v>
      </c>
      <c r="AS122" s="310">
        <f>Plan!DS53</f>
        <v>0</v>
      </c>
      <c r="AT122" s="310">
        <f>Plan!DS54</f>
        <v>0</v>
      </c>
      <c r="AU122" s="310">
        <f>Plan!DS55</f>
        <v>0</v>
      </c>
      <c r="AV122" s="310">
        <f>Plan!DS56</f>
        <v>0</v>
      </c>
      <c r="AW122" s="310">
        <f>Plan!DS57</f>
        <v>0</v>
      </c>
      <c r="AX122" s="310">
        <f>Plan!DS58</f>
        <v>0</v>
      </c>
      <c r="AY122" s="310">
        <f>Plan!DS59</f>
        <v>0</v>
      </c>
      <c r="AZ122" s="310">
        <f>Plan!DS60</f>
        <v>0</v>
      </c>
      <c r="BA122" s="310">
        <f>Plan!DS61</f>
        <v>0</v>
      </c>
      <c r="BB122" s="310">
        <f>Plan!DS62</f>
        <v>0</v>
      </c>
      <c r="BC122" s="310">
        <f>Plan!DS63</f>
        <v>0</v>
      </c>
      <c r="BD122" s="310">
        <f>Plan!DS64</f>
        <v>0</v>
      </c>
    </row>
    <row r="123" spans="1:56" ht="6" customHeight="1">
      <c r="A123"/>
      <c r="B123" s="306">
        <f>COUNTIF(Feiertage!$H$3:$H$164,F123)</f>
        <v>0</v>
      </c>
      <c r="C123" s="307">
        <f t="shared" si="3"/>
        <v>4</v>
      </c>
      <c r="D123" s="307">
        <f t="shared" si="4"/>
        <v>4</v>
      </c>
      <c r="E123" s="311"/>
      <c r="F123" s="309">
        <f t="shared" si="5"/>
        <v>42488</v>
      </c>
      <c r="G123" s="310">
        <f>Plan!DT15</f>
        <v>0</v>
      </c>
      <c r="H123" s="310">
        <f>Plan!DT16</f>
        <v>0</v>
      </c>
      <c r="I123" s="310">
        <f>Plan!DT17</f>
        <v>0</v>
      </c>
      <c r="J123" s="310">
        <f>Plan!DT18</f>
        <v>0</v>
      </c>
      <c r="K123" s="310">
        <f>Plan!DT19</f>
        <v>0</v>
      </c>
      <c r="L123" s="310">
        <f>Plan!DT20</f>
        <v>0</v>
      </c>
      <c r="M123" s="310">
        <f>Plan!DT21</f>
        <v>0</v>
      </c>
      <c r="N123" s="310">
        <f>Plan!DT22</f>
        <v>0</v>
      </c>
      <c r="O123" s="310">
        <f>Plan!DT23</f>
        <v>0</v>
      </c>
      <c r="P123" s="310">
        <f>Plan!DT24</f>
        <v>0</v>
      </c>
      <c r="Q123" s="310">
        <f>Plan!DT25</f>
        <v>0</v>
      </c>
      <c r="R123" s="310">
        <f>Plan!DT26</f>
        <v>0</v>
      </c>
      <c r="S123" s="310">
        <f>Plan!DT27</f>
        <v>0</v>
      </c>
      <c r="T123" s="310">
        <f>Plan!DT28</f>
        <v>0</v>
      </c>
      <c r="U123" s="310">
        <f>Plan!DT29</f>
        <v>0</v>
      </c>
      <c r="V123" s="310">
        <f>Plan!DT30</f>
        <v>0</v>
      </c>
      <c r="W123" s="310">
        <f>Plan!DT31</f>
        <v>0</v>
      </c>
      <c r="X123" s="310">
        <f>Plan!DT32</f>
        <v>0</v>
      </c>
      <c r="Y123" s="310">
        <f>Plan!DT33</f>
        <v>0</v>
      </c>
      <c r="Z123" s="310">
        <f>Plan!DT34</f>
        <v>0</v>
      </c>
      <c r="AA123" s="310">
        <f>Plan!DT35</f>
        <v>0</v>
      </c>
      <c r="AB123" s="310">
        <f>Plan!DT36</f>
        <v>0</v>
      </c>
      <c r="AC123" s="310">
        <f>Plan!DT37</f>
        <v>0</v>
      </c>
      <c r="AD123" s="310">
        <f>Plan!DT38</f>
        <v>0</v>
      </c>
      <c r="AE123" s="310">
        <f>Plan!DT39</f>
        <v>0</v>
      </c>
      <c r="AF123" s="310">
        <f>Plan!DT40</f>
        <v>0</v>
      </c>
      <c r="AG123" s="310">
        <f>Plan!DT41</f>
        <v>0</v>
      </c>
      <c r="AH123" s="310">
        <f>Plan!DT42</f>
        <v>0</v>
      </c>
      <c r="AI123" s="310">
        <f>Plan!DT43</f>
        <v>0</v>
      </c>
      <c r="AJ123" s="310">
        <f>Plan!DT44</f>
        <v>0</v>
      </c>
      <c r="AK123" s="310">
        <f>Plan!DT45</f>
        <v>0</v>
      </c>
      <c r="AL123" s="310">
        <f>Plan!DT46</f>
        <v>0</v>
      </c>
      <c r="AM123" s="310">
        <f>Plan!DT47</f>
        <v>0</v>
      </c>
      <c r="AN123" s="310">
        <f>Plan!DT48</f>
        <v>0</v>
      </c>
      <c r="AO123" s="310">
        <f>Plan!DT49</f>
        <v>0</v>
      </c>
      <c r="AP123" s="310">
        <f>Plan!DT50</f>
        <v>0</v>
      </c>
      <c r="AQ123" s="310">
        <f>Plan!DT51</f>
        <v>0</v>
      </c>
      <c r="AR123" s="310">
        <f>Plan!DT52</f>
        <v>0</v>
      </c>
      <c r="AS123" s="310">
        <f>Plan!DT53</f>
        <v>0</v>
      </c>
      <c r="AT123" s="310">
        <f>Plan!DT54</f>
        <v>0</v>
      </c>
      <c r="AU123" s="310">
        <f>Plan!DT55</f>
        <v>0</v>
      </c>
      <c r="AV123" s="310">
        <f>Plan!DT56</f>
        <v>0</v>
      </c>
      <c r="AW123" s="310">
        <f>Plan!DT57</f>
        <v>0</v>
      </c>
      <c r="AX123" s="310">
        <f>Plan!DT58</f>
        <v>0</v>
      </c>
      <c r="AY123" s="310">
        <f>Plan!DT59</f>
        <v>0</v>
      </c>
      <c r="AZ123" s="310">
        <f>Plan!DT60</f>
        <v>0</v>
      </c>
      <c r="BA123" s="310">
        <f>Plan!DT61</f>
        <v>0</v>
      </c>
      <c r="BB123" s="310">
        <f>Plan!DT62</f>
        <v>0</v>
      </c>
      <c r="BC123" s="310">
        <f>Plan!DT63</f>
        <v>0</v>
      </c>
      <c r="BD123" s="310">
        <f>Plan!DT64</f>
        <v>0</v>
      </c>
    </row>
    <row r="124" spans="1:56" ht="6" customHeight="1">
      <c r="A124"/>
      <c r="B124" s="306">
        <f>COUNTIF(Feiertage!$H$3:$H$164,F124)</f>
        <v>0</v>
      </c>
      <c r="C124" s="307">
        <f t="shared" si="3"/>
        <v>5</v>
      </c>
      <c r="D124" s="307">
        <f t="shared" si="4"/>
        <v>4</v>
      </c>
      <c r="E124" s="311"/>
      <c r="F124" s="309">
        <f t="shared" si="5"/>
        <v>42489</v>
      </c>
      <c r="G124" s="310">
        <f>Plan!DU15</f>
        <v>0</v>
      </c>
      <c r="H124" s="310">
        <f>Plan!DU16</f>
        <v>0</v>
      </c>
      <c r="I124" s="310">
        <f>Plan!DU17</f>
        <v>0</v>
      </c>
      <c r="J124" s="310">
        <f>Plan!DU18</f>
        <v>0</v>
      </c>
      <c r="K124" s="310">
        <f>Plan!DU19</f>
        <v>0</v>
      </c>
      <c r="L124" s="310">
        <f>Plan!DU20</f>
        <v>0</v>
      </c>
      <c r="M124" s="310">
        <f>Plan!DU21</f>
        <v>0</v>
      </c>
      <c r="N124" s="310">
        <f>Plan!DU22</f>
        <v>0</v>
      </c>
      <c r="O124" s="310">
        <f>Plan!DU23</f>
        <v>0</v>
      </c>
      <c r="P124" s="310">
        <f>Plan!DU24</f>
        <v>0</v>
      </c>
      <c r="Q124" s="310">
        <f>Plan!DU25</f>
        <v>0</v>
      </c>
      <c r="R124" s="310">
        <f>Plan!DU26</f>
        <v>0</v>
      </c>
      <c r="S124" s="310">
        <f>Plan!DU27</f>
        <v>0</v>
      </c>
      <c r="T124" s="310">
        <f>Plan!DU28</f>
        <v>0</v>
      </c>
      <c r="U124" s="310">
        <f>Plan!DU29</f>
        <v>0</v>
      </c>
      <c r="V124" s="310">
        <f>Plan!DU30</f>
        <v>0</v>
      </c>
      <c r="W124" s="310">
        <f>Plan!DU31</f>
        <v>0</v>
      </c>
      <c r="X124" s="310">
        <f>Plan!DU32</f>
        <v>0</v>
      </c>
      <c r="Y124" s="310">
        <f>Plan!DU33</f>
        <v>0</v>
      </c>
      <c r="Z124" s="310">
        <f>Plan!DU34</f>
        <v>0</v>
      </c>
      <c r="AA124" s="310">
        <f>Plan!DU35</f>
        <v>0</v>
      </c>
      <c r="AB124" s="310">
        <f>Plan!DU36</f>
        <v>0</v>
      </c>
      <c r="AC124" s="310">
        <f>Plan!DU37</f>
        <v>0</v>
      </c>
      <c r="AD124" s="310">
        <f>Plan!DU38</f>
        <v>0</v>
      </c>
      <c r="AE124" s="310">
        <f>Plan!DU39</f>
        <v>0</v>
      </c>
      <c r="AF124" s="310">
        <f>Plan!DU40</f>
        <v>0</v>
      </c>
      <c r="AG124" s="310">
        <f>Plan!DU41</f>
        <v>0</v>
      </c>
      <c r="AH124" s="310">
        <f>Plan!DU42</f>
        <v>0</v>
      </c>
      <c r="AI124" s="310">
        <f>Plan!DU43</f>
        <v>0</v>
      </c>
      <c r="AJ124" s="310">
        <f>Plan!DU44</f>
        <v>0</v>
      </c>
      <c r="AK124" s="310">
        <f>Plan!DU45</f>
        <v>0</v>
      </c>
      <c r="AL124" s="310">
        <f>Plan!DU46</f>
        <v>0</v>
      </c>
      <c r="AM124" s="310">
        <f>Plan!DU47</f>
        <v>0</v>
      </c>
      <c r="AN124" s="310">
        <f>Plan!DU48</f>
        <v>0</v>
      </c>
      <c r="AO124" s="310">
        <f>Plan!DU49</f>
        <v>0</v>
      </c>
      <c r="AP124" s="310">
        <f>Plan!DU50</f>
        <v>0</v>
      </c>
      <c r="AQ124" s="310">
        <f>Plan!DU51</f>
        <v>0</v>
      </c>
      <c r="AR124" s="310">
        <f>Plan!DU52</f>
        <v>0</v>
      </c>
      <c r="AS124" s="310">
        <f>Plan!DU53</f>
        <v>0</v>
      </c>
      <c r="AT124" s="310">
        <f>Plan!DU54</f>
        <v>0</v>
      </c>
      <c r="AU124" s="310">
        <f>Plan!DU55</f>
        <v>0</v>
      </c>
      <c r="AV124" s="310">
        <f>Plan!DU56</f>
        <v>0</v>
      </c>
      <c r="AW124" s="310">
        <f>Plan!DU57</f>
        <v>0</v>
      </c>
      <c r="AX124" s="310">
        <f>Plan!DU58</f>
        <v>0</v>
      </c>
      <c r="AY124" s="310">
        <f>Plan!DU59</f>
        <v>0</v>
      </c>
      <c r="AZ124" s="310">
        <f>Plan!DU60</f>
        <v>0</v>
      </c>
      <c r="BA124" s="310">
        <f>Plan!DU61</f>
        <v>0</v>
      </c>
      <c r="BB124" s="310">
        <f>Plan!DU62</f>
        <v>0</v>
      </c>
      <c r="BC124" s="310">
        <f>Plan!DU63</f>
        <v>0</v>
      </c>
      <c r="BD124" s="310">
        <f>Plan!DU64</f>
        <v>0</v>
      </c>
    </row>
    <row r="125" spans="1:56" ht="6" customHeight="1">
      <c r="A125"/>
      <c r="B125" s="306">
        <f>COUNTIF(Feiertage!$H$3:$H$164,F125)</f>
        <v>0</v>
      </c>
      <c r="C125" s="307">
        <f t="shared" si="3"/>
        <v>6</v>
      </c>
      <c r="D125" s="307">
        <f t="shared" si="4"/>
        <v>4</v>
      </c>
      <c r="E125" s="311"/>
      <c r="F125" s="309">
        <f t="shared" si="5"/>
        <v>42490</v>
      </c>
      <c r="G125" s="310">
        <f>Plan!DV15</f>
        <v>0</v>
      </c>
      <c r="H125" s="310">
        <f>Plan!DV16</f>
        <v>0</v>
      </c>
      <c r="I125" s="310">
        <f>Plan!DV17</f>
        <v>0</v>
      </c>
      <c r="J125" s="310">
        <f>Plan!DV18</f>
        <v>0</v>
      </c>
      <c r="K125" s="310">
        <f>Plan!DV19</f>
        <v>0</v>
      </c>
      <c r="L125" s="310">
        <f>Plan!DV20</f>
        <v>0</v>
      </c>
      <c r="M125" s="310">
        <f>Plan!DV21</f>
        <v>0</v>
      </c>
      <c r="N125" s="310">
        <f>Plan!DV22</f>
        <v>0</v>
      </c>
      <c r="O125" s="310">
        <f>Plan!DV23</f>
        <v>0</v>
      </c>
      <c r="P125" s="310">
        <f>Plan!DV24</f>
        <v>0</v>
      </c>
      <c r="Q125" s="310">
        <f>Plan!DV25</f>
        <v>0</v>
      </c>
      <c r="R125" s="310">
        <f>Plan!DV26</f>
        <v>0</v>
      </c>
      <c r="S125" s="310">
        <f>Plan!DV27</f>
        <v>0</v>
      </c>
      <c r="T125" s="310">
        <f>Plan!DV28</f>
        <v>0</v>
      </c>
      <c r="U125" s="310">
        <f>Plan!DV29</f>
        <v>0</v>
      </c>
      <c r="V125" s="310">
        <f>Plan!DV30</f>
        <v>0</v>
      </c>
      <c r="W125" s="310">
        <f>Plan!DV31</f>
        <v>0</v>
      </c>
      <c r="X125" s="310">
        <f>Plan!DV32</f>
        <v>0</v>
      </c>
      <c r="Y125" s="310">
        <f>Plan!DV33</f>
        <v>0</v>
      </c>
      <c r="Z125" s="310">
        <f>Plan!DV34</f>
        <v>0</v>
      </c>
      <c r="AA125" s="310">
        <f>Plan!DV35</f>
        <v>0</v>
      </c>
      <c r="AB125" s="310">
        <f>Plan!DV36</f>
        <v>0</v>
      </c>
      <c r="AC125" s="310">
        <f>Plan!DV37</f>
        <v>0</v>
      </c>
      <c r="AD125" s="310">
        <f>Plan!DV38</f>
        <v>0</v>
      </c>
      <c r="AE125" s="310">
        <f>Plan!DV39</f>
        <v>0</v>
      </c>
      <c r="AF125" s="310">
        <f>Plan!DV40</f>
        <v>0</v>
      </c>
      <c r="AG125" s="310">
        <f>Plan!DV41</f>
        <v>0</v>
      </c>
      <c r="AH125" s="310">
        <f>Plan!DV42</f>
        <v>0</v>
      </c>
      <c r="AI125" s="310">
        <f>Plan!DV43</f>
        <v>0</v>
      </c>
      <c r="AJ125" s="310">
        <f>Plan!DV44</f>
        <v>0</v>
      </c>
      <c r="AK125" s="310">
        <f>Plan!DV45</f>
        <v>0</v>
      </c>
      <c r="AL125" s="310">
        <f>Plan!DV46</f>
        <v>0</v>
      </c>
      <c r="AM125" s="310">
        <f>Plan!DV47</f>
        <v>0</v>
      </c>
      <c r="AN125" s="310">
        <f>Plan!DV48</f>
        <v>0</v>
      </c>
      <c r="AO125" s="310">
        <f>Plan!DV49</f>
        <v>0</v>
      </c>
      <c r="AP125" s="310">
        <f>Plan!DV50</f>
        <v>0</v>
      </c>
      <c r="AQ125" s="310">
        <f>Plan!DV51</f>
        <v>0</v>
      </c>
      <c r="AR125" s="310">
        <f>Plan!DV52</f>
        <v>0</v>
      </c>
      <c r="AS125" s="310">
        <f>Plan!DV53</f>
        <v>0</v>
      </c>
      <c r="AT125" s="310">
        <f>Plan!DV54</f>
        <v>0</v>
      </c>
      <c r="AU125" s="310">
        <f>Plan!DV55</f>
        <v>0</v>
      </c>
      <c r="AV125" s="310">
        <f>Plan!DV56</f>
        <v>0</v>
      </c>
      <c r="AW125" s="310">
        <f>Plan!DV57</f>
        <v>0</v>
      </c>
      <c r="AX125" s="310">
        <f>Plan!DV58</f>
        <v>0</v>
      </c>
      <c r="AY125" s="310">
        <f>Plan!DV59</f>
        <v>0</v>
      </c>
      <c r="AZ125" s="310">
        <f>Plan!DV60</f>
        <v>0</v>
      </c>
      <c r="BA125" s="310">
        <f>Plan!DV61</f>
        <v>0</v>
      </c>
      <c r="BB125" s="310">
        <f>Plan!DV62</f>
        <v>0</v>
      </c>
      <c r="BC125" s="310">
        <f>Plan!DV63</f>
        <v>0</v>
      </c>
      <c r="BD125" s="310">
        <f>Plan!DV64</f>
        <v>0</v>
      </c>
    </row>
    <row r="126" spans="1:56" ht="6" customHeight="1">
      <c r="A126"/>
      <c r="B126" s="306">
        <f>COUNTIF(Feiertage!$H$3:$H$164,F126)</f>
        <v>1</v>
      </c>
      <c r="C126" s="307">
        <f t="shared" si="3"/>
        <v>7</v>
      </c>
      <c r="D126" s="307">
        <f t="shared" si="4"/>
        <v>5</v>
      </c>
      <c r="E126" s="311"/>
      <c r="F126" s="309">
        <f t="shared" si="5"/>
        <v>42491</v>
      </c>
      <c r="G126" s="310">
        <f>Plan!DW15</f>
        <v>0</v>
      </c>
      <c r="H126" s="310">
        <f>Plan!DW16</f>
        <v>0</v>
      </c>
      <c r="I126" s="310">
        <f>Plan!DW17</f>
        <v>0</v>
      </c>
      <c r="J126" s="310">
        <f>Plan!DW18</f>
        <v>0</v>
      </c>
      <c r="K126" s="310">
        <f>Plan!DW19</f>
        <v>0</v>
      </c>
      <c r="L126" s="310">
        <f>Plan!DW20</f>
        <v>0</v>
      </c>
      <c r="M126" s="310">
        <f>Plan!DW21</f>
        <v>0</v>
      </c>
      <c r="N126" s="310">
        <f>Plan!DW22</f>
        <v>0</v>
      </c>
      <c r="O126" s="310">
        <f>Plan!DW23</f>
        <v>0</v>
      </c>
      <c r="P126" s="310">
        <f>Plan!DW24</f>
        <v>0</v>
      </c>
      <c r="Q126" s="310">
        <f>Plan!DW25</f>
        <v>0</v>
      </c>
      <c r="R126" s="310">
        <f>Plan!DW26</f>
        <v>0</v>
      </c>
      <c r="S126" s="310">
        <f>Plan!DW27</f>
        <v>0</v>
      </c>
      <c r="T126" s="310">
        <f>Plan!DW28</f>
        <v>0</v>
      </c>
      <c r="U126" s="310">
        <f>Plan!DW29</f>
        <v>0</v>
      </c>
      <c r="V126" s="310">
        <f>Plan!DW30</f>
        <v>0</v>
      </c>
      <c r="W126" s="310">
        <f>Plan!DW31</f>
        <v>0</v>
      </c>
      <c r="X126" s="310">
        <f>Plan!DW32</f>
        <v>0</v>
      </c>
      <c r="Y126" s="310">
        <f>Plan!DW33</f>
        <v>0</v>
      </c>
      <c r="Z126" s="310">
        <f>Plan!DW34</f>
        <v>0</v>
      </c>
      <c r="AA126" s="310">
        <f>Plan!DW35</f>
        <v>0</v>
      </c>
      <c r="AB126" s="310">
        <f>Plan!DW36</f>
        <v>0</v>
      </c>
      <c r="AC126" s="310">
        <f>Plan!DW37</f>
        <v>0</v>
      </c>
      <c r="AD126" s="310">
        <f>Plan!DW38</f>
        <v>0</v>
      </c>
      <c r="AE126" s="310">
        <f>Plan!DW39</f>
        <v>0</v>
      </c>
      <c r="AF126" s="310">
        <f>Plan!DW40</f>
        <v>0</v>
      </c>
      <c r="AG126" s="310">
        <f>Plan!DW41</f>
        <v>0</v>
      </c>
      <c r="AH126" s="310">
        <f>Plan!DW42</f>
        <v>0</v>
      </c>
      <c r="AI126" s="310">
        <f>Plan!DW43</f>
        <v>0</v>
      </c>
      <c r="AJ126" s="310">
        <f>Plan!DW44</f>
        <v>0</v>
      </c>
      <c r="AK126" s="310">
        <f>Plan!DW45</f>
        <v>0</v>
      </c>
      <c r="AL126" s="310">
        <f>Plan!DW46</f>
        <v>0</v>
      </c>
      <c r="AM126" s="310">
        <f>Plan!DW47</f>
        <v>0</v>
      </c>
      <c r="AN126" s="310">
        <f>Plan!DW48</f>
        <v>0</v>
      </c>
      <c r="AO126" s="310">
        <f>Plan!DW49</f>
        <v>0</v>
      </c>
      <c r="AP126" s="310">
        <f>Plan!DW50</f>
        <v>0</v>
      </c>
      <c r="AQ126" s="310">
        <f>Plan!DW51</f>
        <v>0</v>
      </c>
      <c r="AR126" s="310">
        <f>Plan!DW52</f>
        <v>0</v>
      </c>
      <c r="AS126" s="310">
        <f>Plan!DW53</f>
        <v>0</v>
      </c>
      <c r="AT126" s="310">
        <f>Plan!DW54</f>
        <v>0</v>
      </c>
      <c r="AU126" s="310">
        <f>Plan!DW55</f>
        <v>0</v>
      </c>
      <c r="AV126" s="310">
        <f>Plan!DW56</f>
        <v>0</v>
      </c>
      <c r="AW126" s="310">
        <f>Plan!DW57</f>
        <v>0</v>
      </c>
      <c r="AX126" s="310">
        <f>Plan!DW58</f>
        <v>0</v>
      </c>
      <c r="AY126" s="310">
        <f>Plan!DW59</f>
        <v>0</v>
      </c>
      <c r="AZ126" s="310">
        <f>Plan!DW60</f>
        <v>0</v>
      </c>
      <c r="BA126" s="310">
        <f>Plan!DW61</f>
        <v>0</v>
      </c>
      <c r="BB126" s="310">
        <f>Plan!DW62</f>
        <v>0</v>
      </c>
      <c r="BC126" s="310">
        <f>Plan!DW63</f>
        <v>0</v>
      </c>
      <c r="BD126" s="310">
        <f>Plan!DW64</f>
        <v>0</v>
      </c>
    </row>
    <row r="127" spans="1:56" ht="6" customHeight="1">
      <c r="A127"/>
      <c r="B127" s="306">
        <f>COUNTIF(Feiertage!$H$3:$H$164,F127)</f>
        <v>0</v>
      </c>
      <c r="C127" s="307">
        <f t="shared" si="3"/>
        <v>1</v>
      </c>
      <c r="D127" s="307">
        <f t="shared" si="4"/>
        <v>5</v>
      </c>
      <c r="E127" s="311"/>
      <c r="F127" s="309">
        <f t="shared" si="5"/>
        <v>42492</v>
      </c>
      <c r="G127" s="310">
        <f>Plan!DX15</f>
        <v>0</v>
      </c>
      <c r="H127" s="310">
        <f>Plan!DX16</f>
        <v>0</v>
      </c>
      <c r="I127" s="310">
        <f>Plan!DX17</f>
        <v>0</v>
      </c>
      <c r="J127" s="310">
        <f>Plan!DX18</f>
        <v>0</v>
      </c>
      <c r="K127" s="310">
        <f>Plan!DX19</f>
        <v>0</v>
      </c>
      <c r="L127" s="310">
        <f>Plan!DX20</f>
        <v>0</v>
      </c>
      <c r="M127" s="310">
        <f>Plan!DX21</f>
        <v>0</v>
      </c>
      <c r="N127" s="310">
        <f>Plan!DX22</f>
        <v>0</v>
      </c>
      <c r="O127" s="310">
        <f>Plan!DX23</f>
        <v>0</v>
      </c>
      <c r="P127" s="310">
        <f>Plan!DX24</f>
        <v>0</v>
      </c>
      <c r="Q127" s="310">
        <f>Plan!DX25</f>
        <v>0</v>
      </c>
      <c r="R127" s="310">
        <f>Plan!DX26</f>
        <v>0</v>
      </c>
      <c r="S127" s="310">
        <f>Plan!DX27</f>
        <v>0</v>
      </c>
      <c r="T127" s="310">
        <f>Plan!DX28</f>
        <v>0</v>
      </c>
      <c r="U127" s="310">
        <f>Plan!DX29</f>
        <v>0</v>
      </c>
      <c r="V127" s="310">
        <f>Plan!DX30</f>
        <v>0</v>
      </c>
      <c r="W127" s="310">
        <f>Plan!DX31</f>
        <v>0</v>
      </c>
      <c r="X127" s="310">
        <f>Plan!DX32</f>
        <v>0</v>
      </c>
      <c r="Y127" s="310">
        <f>Plan!DX33</f>
        <v>0</v>
      </c>
      <c r="Z127" s="310">
        <f>Plan!DX34</f>
        <v>0</v>
      </c>
      <c r="AA127" s="310">
        <f>Plan!DX35</f>
        <v>0</v>
      </c>
      <c r="AB127" s="310">
        <f>Plan!DX36</f>
        <v>0</v>
      </c>
      <c r="AC127" s="310">
        <f>Plan!DX37</f>
        <v>0</v>
      </c>
      <c r="AD127" s="310">
        <f>Plan!DX38</f>
        <v>0</v>
      </c>
      <c r="AE127" s="310">
        <f>Plan!DX39</f>
        <v>0</v>
      </c>
      <c r="AF127" s="310">
        <f>Plan!DX40</f>
        <v>0</v>
      </c>
      <c r="AG127" s="310">
        <f>Plan!DX41</f>
        <v>0</v>
      </c>
      <c r="AH127" s="310">
        <f>Plan!DX42</f>
        <v>0</v>
      </c>
      <c r="AI127" s="310">
        <f>Plan!DX43</f>
        <v>0</v>
      </c>
      <c r="AJ127" s="310">
        <f>Plan!DX44</f>
        <v>0</v>
      </c>
      <c r="AK127" s="310">
        <f>Plan!DX45</f>
        <v>0</v>
      </c>
      <c r="AL127" s="310">
        <f>Plan!DX46</f>
        <v>0</v>
      </c>
      <c r="AM127" s="310">
        <f>Plan!DX47</f>
        <v>0</v>
      </c>
      <c r="AN127" s="310">
        <f>Plan!DX48</f>
        <v>0</v>
      </c>
      <c r="AO127" s="310">
        <f>Plan!DX49</f>
        <v>0</v>
      </c>
      <c r="AP127" s="310">
        <f>Plan!DX50</f>
        <v>0</v>
      </c>
      <c r="AQ127" s="310">
        <f>Plan!DX51</f>
        <v>0</v>
      </c>
      <c r="AR127" s="310">
        <f>Plan!DX52</f>
        <v>0</v>
      </c>
      <c r="AS127" s="310">
        <f>Plan!DX53</f>
        <v>0</v>
      </c>
      <c r="AT127" s="310">
        <f>Plan!DX54</f>
        <v>0</v>
      </c>
      <c r="AU127" s="310">
        <f>Plan!DX55</f>
        <v>0</v>
      </c>
      <c r="AV127" s="310">
        <f>Plan!DX56</f>
        <v>0</v>
      </c>
      <c r="AW127" s="310">
        <f>Plan!DX57</f>
        <v>0</v>
      </c>
      <c r="AX127" s="310">
        <f>Plan!DX58</f>
        <v>0</v>
      </c>
      <c r="AY127" s="310">
        <f>Plan!DX59</f>
        <v>0</v>
      </c>
      <c r="AZ127" s="310">
        <f>Plan!DX60</f>
        <v>0</v>
      </c>
      <c r="BA127" s="310">
        <f>Plan!DX61</f>
        <v>0</v>
      </c>
      <c r="BB127" s="310">
        <f>Plan!DX62</f>
        <v>0</v>
      </c>
      <c r="BC127" s="310">
        <f>Plan!DX63</f>
        <v>0</v>
      </c>
      <c r="BD127" s="310">
        <f>Plan!DX64</f>
        <v>0</v>
      </c>
    </row>
    <row r="128" spans="1:56" ht="6" customHeight="1">
      <c r="A128"/>
      <c r="B128" s="306">
        <f>COUNTIF(Feiertage!$H$3:$H$164,F128)</f>
        <v>0</v>
      </c>
      <c r="C128" s="307">
        <f t="shared" si="3"/>
        <v>2</v>
      </c>
      <c r="D128" s="307">
        <f t="shared" si="4"/>
        <v>5</v>
      </c>
      <c r="E128" s="311"/>
      <c r="F128" s="309">
        <f t="shared" si="5"/>
        <v>42493</v>
      </c>
      <c r="G128" s="310">
        <f>Plan!DY15</f>
        <v>0</v>
      </c>
      <c r="H128" s="310">
        <f>Plan!DY16</f>
        <v>0</v>
      </c>
      <c r="I128" s="310">
        <f>Plan!DY17</f>
        <v>0</v>
      </c>
      <c r="J128" s="310">
        <f>Plan!DY18</f>
        <v>0</v>
      </c>
      <c r="K128" s="310">
        <f>Plan!DY19</f>
        <v>0</v>
      </c>
      <c r="L128" s="310">
        <f>Plan!DY20</f>
        <v>0</v>
      </c>
      <c r="M128" s="310">
        <f>Plan!DY21</f>
        <v>0</v>
      </c>
      <c r="N128" s="310">
        <f>Plan!DY22</f>
        <v>0</v>
      </c>
      <c r="O128" s="310">
        <f>Plan!DY23</f>
        <v>0</v>
      </c>
      <c r="P128" s="310">
        <f>Plan!DY24</f>
        <v>0</v>
      </c>
      <c r="Q128" s="310">
        <f>Plan!DY25</f>
        <v>0</v>
      </c>
      <c r="R128" s="310">
        <f>Plan!DY26</f>
        <v>0</v>
      </c>
      <c r="S128" s="310">
        <f>Plan!DY27</f>
        <v>0</v>
      </c>
      <c r="T128" s="310">
        <f>Plan!DY28</f>
        <v>0</v>
      </c>
      <c r="U128" s="310">
        <f>Plan!DY29</f>
        <v>0</v>
      </c>
      <c r="V128" s="310">
        <f>Plan!DY30</f>
        <v>0</v>
      </c>
      <c r="W128" s="310">
        <f>Plan!DY31</f>
        <v>0</v>
      </c>
      <c r="X128" s="310">
        <f>Plan!DY32</f>
        <v>0</v>
      </c>
      <c r="Y128" s="310">
        <f>Plan!DY33</f>
        <v>0</v>
      </c>
      <c r="Z128" s="310">
        <f>Plan!DY34</f>
        <v>0</v>
      </c>
      <c r="AA128" s="310">
        <f>Plan!DY35</f>
        <v>0</v>
      </c>
      <c r="AB128" s="310">
        <f>Plan!DY36</f>
        <v>0</v>
      </c>
      <c r="AC128" s="310">
        <f>Plan!DY37</f>
        <v>0</v>
      </c>
      <c r="AD128" s="310">
        <f>Plan!DY38</f>
        <v>0</v>
      </c>
      <c r="AE128" s="310">
        <f>Plan!DY39</f>
        <v>0</v>
      </c>
      <c r="AF128" s="310">
        <f>Plan!DY40</f>
        <v>0</v>
      </c>
      <c r="AG128" s="310">
        <f>Plan!DY41</f>
        <v>0</v>
      </c>
      <c r="AH128" s="310">
        <f>Plan!DY42</f>
        <v>0</v>
      </c>
      <c r="AI128" s="310">
        <f>Plan!DY43</f>
        <v>0</v>
      </c>
      <c r="AJ128" s="310">
        <f>Plan!DY44</f>
        <v>0</v>
      </c>
      <c r="AK128" s="310">
        <f>Plan!DY45</f>
        <v>0</v>
      </c>
      <c r="AL128" s="310">
        <f>Plan!DY46</f>
        <v>0</v>
      </c>
      <c r="AM128" s="310">
        <f>Plan!DY47</f>
        <v>0</v>
      </c>
      <c r="AN128" s="310">
        <f>Plan!DY48</f>
        <v>0</v>
      </c>
      <c r="AO128" s="310">
        <f>Plan!DY49</f>
        <v>0</v>
      </c>
      <c r="AP128" s="310">
        <f>Plan!DY50</f>
        <v>0</v>
      </c>
      <c r="AQ128" s="310">
        <f>Plan!DY51</f>
        <v>0</v>
      </c>
      <c r="AR128" s="310">
        <f>Plan!DY52</f>
        <v>0</v>
      </c>
      <c r="AS128" s="310">
        <f>Plan!DY53</f>
        <v>0</v>
      </c>
      <c r="AT128" s="310">
        <f>Plan!DY54</f>
        <v>0</v>
      </c>
      <c r="AU128" s="310">
        <f>Plan!DY55</f>
        <v>0</v>
      </c>
      <c r="AV128" s="310">
        <f>Plan!DY56</f>
        <v>0</v>
      </c>
      <c r="AW128" s="310">
        <f>Plan!DY57</f>
        <v>0</v>
      </c>
      <c r="AX128" s="310">
        <f>Plan!DY58</f>
        <v>0</v>
      </c>
      <c r="AY128" s="310">
        <f>Plan!DY59</f>
        <v>0</v>
      </c>
      <c r="AZ128" s="310">
        <f>Plan!DY60</f>
        <v>0</v>
      </c>
      <c r="BA128" s="310">
        <f>Plan!DY61</f>
        <v>0</v>
      </c>
      <c r="BB128" s="310">
        <f>Plan!DY62</f>
        <v>0</v>
      </c>
      <c r="BC128" s="310">
        <f>Plan!DY63</f>
        <v>0</v>
      </c>
      <c r="BD128" s="310">
        <f>Plan!DY64</f>
        <v>0</v>
      </c>
    </row>
    <row r="129" spans="1:56" ht="6" customHeight="1">
      <c r="A129"/>
      <c r="B129" s="306">
        <f>COUNTIF(Feiertage!$H$3:$H$164,F129)</f>
        <v>0</v>
      </c>
      <c r="C129" s="307">
        <f t="shared" si="3"/>
        <v>3</v>
      </c>
      <c r="D129" s="307">
        <f t="shared" si="4"/>
        <v>5</v>
      </c>
      <c r="E129" s="311"/>
      <c r="F129" s="309">
        <f t="shared" si="5"/>
        <v>42494</v>
      </c>
      <c r="G129" s="310">
        <f>Plan!DZ15</f>
        <v>0</v>
      </c>
      <c r="H129" s="310">
        <f>Plan!DZ16</f>
        <v>0</v>
      </c>
      <c r="I129" s="310">
        <f>Plan!DZ17</f>
        <v>0</v>
      </c>
      <c r="J129" s="310">
        <f>Plan!DZ18</f>
        <v>0</v>
      </c>
      <c r="K129" s="310">
        <f>Plan!DZ19</f>
        <v>0</v>
      </c>
      <c r="L129" s="310">
        <f>Plan!DZ20</f>
        <v>0</v>
      </c>
      <c r="M129" s="310">
        <f>Plan!DZ21</f>
        <v>0</v>
      </c>
      <c r="N129" s="310">
        <f>Plan!DZ22</f>
        <v>0</v>
      </c>
      <c r="O129" s="310">
        <f>Plan!DZ23</f>
        <v>0</v>
      </c>
      <c r="P129" s="310">
        <f>Plan!DZ24</f>
        <v>0</v>
      </c>
      <c r="Q129" s="310">
        <f>Plan!DZ25</f>
        <v>0</v>
      </c>
      <c r="R129" s="310">
        <f>Plan!DZ26</f>
        <v>0</v>
      </c>
      <c r="S129" s="310">
        <f>Plan!DZ27</f>
        <v>0</v>
      </c>
      <c r="T129" s="310">
        <f>Plan!DZ28</f>
        <v>0</v>
      </c>
      <c r="U129" s="310">
        <f>Plan!DZ29</f>
        <v>0</v>
      </c>
      <c r="V129" s="310">
        <f>Plan!DZ30</f>
        <v>0</v>
      </c>
      <c r="W129" s="310">
        <f>Plan!DZ31</f>
        <v>0</v>
      </c>
      <c r="X129" s="310">
        <f>Plan!DZ32</f>
        <v>0</v>
      </c>
      <c r="Y129" s="310">
        <f>Plan!DZ33</f>
        <v>0</v>
      </c>
      <c r="Z129" s="310">
        <f>Plan!DZ34</f>
        <v>0</v>
      </c>
      <c r="AA129" s="310">
        <f>Plan!DZ35</f>
        <v>0</v>
      </c>
      <c r="AB129" s="310">
        <f>Plan!DZ36</f>
        <v>0</v>
      </c>
      <c r="AC129" s="310">
        <f>Plan!DZ37</f>
        <v>0</v>
      </c>
      <c r="AD129" s="310">
        <f>Plan!DZ38</f>
        <v>0</v>
      </c>
      <c r="AE129" s="310">
        <f>Plan!DZ39</f>
        <v>0</v>
      </c>
      <c r="AF129" s="310">
        <f>Plan!DZ40</f>
        <v>0</v>
      </c>
      <c r="AG129" s="310">
        <f>Plan!DZ41</f>
        <v>0</v>
      </c>
      <c r="AH129" s="310">
        <f>Plan!DZ42</f>
        <v>0</v>
      </c>
      <c r="AI129" s="310">
        <f>Plan!DZ43</f>
        <v>0</v>
      </c>
      <c r="AJ129" s="310">
        <f>Plan!DZ44</f>
        <v>0</v>
      </c>
      <c r="AK129" s="310">
        <f>Plan!DZ45</f>
        <v>0</v>
      </c>
      <c r="AL129" s="310">
        <f>Plan!DZ46</f>
        <v>0</v>
      </c>
      <c r="AM129" s="310">
        <f>Plan!DZ47</f>
        <v>0</v>
      </c>
      <c r="AN129" s="310">
        <f>Plan!DZ48</f>
        <v>0</v>
      </c>
      <c r="AO129" s="310">
        <f>Plan!DZ49</f>
        <v>0</v>
      </c>
      <c r="AP129" s="310">
        <f>Plan!DZ50</f>
        <v>0</v>
      </c>
      <c r="AQ129" s="310">
        <f>Plan!DZ51</f>
        <v>0</v>
      </c>
      <c r="AR129" s="310">
        <f>Plan!DZ52</f>
        <v>0</v>
      </c>
      <c r="AS129" s="310">
        <f>Plan!DZ53</f>
        <v>0</v>
      </c>
      <c r="AT129" s="310">
        <f>Plan!DZ54</f>
        <v>0</v>
      </c>
      <c r="AU129" s="310">
        <f>Plan!DZ55</f>
        <v>0</v>
      </c>
      <c r="AV129" s="310">
        <f>Plan!DZ56</f>
        <v>0</v>
      </c>
      <c r="AW129" s="310">
        <f>Plan!DZ57</f>
        <v>0</v>
      </c>
      <c r="AX129" s="310">
        <f>Plan!DZ58</f>
        <v>0</v>
      </c>
      <c r="AY129" s="310">
        <f>Plan!DZ59</f>
        <v>0</v>
      </c>
      <c r="AZ129" s="310">
        <f>Plan!DZ60</f>
        <v>0</v>
      </c>
      <c r="BA129" s="310">
        <f>Plan!DZ61</f>
        <v>0</v>
      </c>
      <c r="BB129" s="310">
        <f>Plan!DZ62</f>
        <v>0</v>
      </c>
      <c r="BC129" s="310">
        <f>Plan!DZ63</f>
        <v>0</v>
      </c>
      <c r="BD129" s="310">
        <f>Plan!DZ64</f>
        <v>0</v>
      </c>
    </row>
    <row r="130" spans="1:56" ht="6" customHeight="1">
      <c r="A130"/>
      <c r="B130" s="306">
        <f>COUNTIF(Feiertage!$H$3:$H$164,F130)</f>
        <v>1</v>
      </c>
      <c r="C130" s="307">
        <f t="shared" si="3"/>
        <v>4</v>
      </c>
      <c r="D130" s="307">
        <f t="shared" si="4"/>
        <v>5</v>
      </c>
      <c r="E130" s="311"/>
      <c r="F130" s="309">
        <f t="shared" si="5"/>
        <v>42495</v>
      </c>
      <c r="G130" s="310">
        <f>Plan!EA15</f>
        <v>0</v>
      </c>
      <c r="H130" s="310">
        <f>Plan!EA16</f>
        <v>0</v>
      </c>
      <c r="I130" s="310">
        <f>Plan!EA17</f>
        <v>0</v>
      </c>
      <c r="J130" s="310">
        <f>Plan!EA18</f>
        <v>0</v>
      </c>
      <c r="K130" s="310">
        <f>Plan!EA19</f>
        <v>0</v>
      </c>
      <c r="L130" s="310">
        <f>Plan!EA20</f>
        <v>0</v>
      </c>
      <c r="M130" s="310">
        <f>Plan!EA21</f>
        <v>0</v>
      </c>
      <c r="N130" s="310">
        <f>Plan!EA22</f>
        <v>0</v>
      </c>
      <c r="O130" s="310">
        <f>Plan!EA23</f>
        <v>0</v>
      </c>
      <c r="P130" s="310">
        <f>Plan!EA24</f>
        <v>0</v>
      </c>
      <c r="Q130" s="310">
        <f>Plan!EA25</f>
        <v>0</v>
      </c>
      <c r="R130" s="310">
        <f>Plan!EA26</f>
        <v>0</v>
      </c>
      <c r="S130" s="310">
        <f>Plan!EA27</f>
        <v>0</v>
      </c>
      <c r="T130" s="310">
        <f>Plan!EA28</f>
        <v>0</v>
      </c>
      <c r="U130" s="310">
        <f>Plan!EA29</f>
        <v>0</v>
      </c>
      <c r="V130" s="310">
        <f>Plan!EA30</f>
        <v>0</v>
      </c>
      <c r="W130" s="310">
        <f>Plan!EA31</f>
        <v>0</v>
      </c>
      <c r="X130" s="310">
        <f>Plan!EA32</f>
        <v>0</v>
      </c>
      <c r="Y130" s="310">
        <f>Plan!EA33</f>
        <v>0</v>
      </c>
      <c r="Z130" s="310">
        <f>Plan!EA34</f>
        <v>0</v>
      </c>
      <c r="AA130" s="310">
        <f>Plan!EA35</f>
        <v>0</v>
      </c>
      <c r="AB130" s="310">
        <f>Plan!EA36</f>
        <v>0</v>
      </c>
      <c r="AC130" s="310">
        <f>Plan!EA37</f>
        <v>0</v>
      </c>
      <c r="AD130" s="310">
        <f>Plan!EA38</f>
        <v>0</v>
      </c>
      <c r="AE130" s="310">
        <f>Plan!EA39</f>
        <v>0</v>
      </c>
      <c r="AF130" s="310">
        <f>Plan!EA40</f>
        <v>0</v>
      </c>
      <c r="AG130" s="310">
        <f>Plan!EA41</f>
        <v>0</v>
      </c>
      <c r="AH130" s="310">
        <f>Plan!EA42</f>
        <v>0</v>
      </c>
      <c r="AI130" s="310">
        <f>Plan!EA43</f>
        <v>0</v>
      </c>
      <c r="AJ130" s="310">
        <f>Plan!EA44</f>
        <v>0</v>
      </c>
      <c r="AK130" s="310">
        <f>Plan!EA45</f>
        <v>0</v>
      </c>
      <c r="AL130" s="310">
        <f>Plan!EA46</f>
        <v>0</v>
      </c>
      <c r="AM130" s="310">
        <f>Plan!EA47</f>
        <v>0</v>
      </c>
      <c r="AN130" s="310">
        <f>Plan!EA48</f>
        <v>0</v>
      </c>
      <c r="AO130" s="310">
        <f>Plan!EA49</f>
        <v>0</v>
      </c>
      <c r="AP130" s="310">
        <f>Plan!EA50</f>
        <v>0</v>
      </c>
      <c r="AQ130" s="310">
        <f>Plan!EA51</f>
        <v>0</v>
      </c>
      <c r="AR130" s="310">
        <f>Plan!EA52</f>
        <v>0</v>
      </c>
      <c r="AS130" s="310">
        <f>Plan!EA53</f>
        <v>0</v>
      </c>
      <c r="AT130" s="310">
        <f>Plan!EA54</f>
        <v>0</v>
      </c>
      <c r="AU130" s="310">
        <f>Plan!EA55</f>
        <v>0</v>
      </c>
      <c r="AV130" s="310">
        <f>Plan!EA56</f>
        <v>0</v>
      </c>
      <c r="AW130" s="310">
        <f>Plan!EA57</f>
        <v>0</v>
      </c>
      <c r="AX130" s="310">
        <f>Plan!EA58</f>
        <v>0</v>
      </c>
      <c r="AY130" s="310">
        <f>Plan!EA59</f>
        <v>0</v>
      </c>
      <c r="AZ130" s="310">
        <f>Plan!EA60</f>
        <v>0</v>
      </c>
      <c r="BA130" s="310">
        <f>Plan!EA61</f>
        <v>0</v>
      </c>
      <c r="BB130" s="310">
        <f>Plan!EA62</f>
        <v>0</v>
      </c>
      <c r="BC130" s="310">
        <f>Plan!EA63</f>
        <v>0</v>
      </c>
      <c r="BD130" s="310">
        <f>Plan!EA64</f>
        <v>0</v>
      </c>
    </row>
    <row r="131" spans="1:56" ht="6" customHeight="1">
      <c r="A131"/>
      <c r="B131" s="306">
        <f>COUNTIF(Feiertage!$H$3:$H$164,F131)</f>
        <v>0</v>
      </c>
      <c r="C131" s="307">
        <f t="shared" si="3"/>
        <v>5</v>
      </c>
      <c r="D131" s="307">
        <f t="shared" si="4"/>
        <v>5</v>
      </c>
      <c r="E131" s="311"/>
      <c r="F131" s="309">
        <f t="shared" si="5"/>
        <v>42496</v>
      </c>
      <c r="G131" s="310">
        <f>Plan!EB15</f>
        <v>0</v>
      </c>
      <c r="H131" s="310">
        <f>Plan!EB16</f>
        <v>0</v>
      </c>
      <c r="I131" s="310">
        <f>Plan!EB17</f>
        <v>0</v>
      </c>
      <c r="J131" s="310">
        <f>Plan!EB18</f>
        <v>0</v>
      </c>
      <c r="K131" s="310">
        <f>Plan!EB19</f>
        <v>0</v>
      </c>
      <c r="L131" s="310">
        <f>Plan!EB20</f>
        <v>0</v>
      </c>
      <c r="M131" s="310">
        <f>Plan!EB21</f>
        <v>0</v>
      </c>
      <c r="N131" s="310">
        <f>Plan!EB22</f>
        <v>0</v>
      </c>
      <c r="O131" s="310">
        <f>Plan!EB23</f>
        <v>0</v>
      </c>
      <c r="P131" s="310">
        <f>Plan!EB24</f>
        <v>0</v>
      </c>
      <c r="Q131" s="310">
        <f>Plan!EB25</f>
        <v>0</v>
      </c>
      <c r="R131" s="310">
        <f>Plan!EB26</f>
        <v>0</v>
      </c>
      <c r="S131" s="310">
        <f>Plan!EB27</f>
        <v>0</v>
      </c>
      <c r="T131" s="310">
        <f>Plan!EB28</f>
        <v>0</v>
      </c>
      <c r="U131" s="310">
        <f>Plan!EB29</f>
        <v>0</v>
      </c>
      <c r="V131" s="310">
        <f>Plan!EB30</f>
        <v>0</v>
      </c>
      <c r="W131" s="310">
        <f>Plan!EB31</f>
        <v>0</v>
      </c>
      <c r="X131" s="310">
        <f>Plan!EB32</f>
        <v>0</v>
      </c>
      <c r="Y131" s="310">
        <f>Plan!EB33</f>
        <v>0</v>
      </c>
      <c r="Z131" s="310">
        <f>Plan!EB34</f>
        <v>0</v>
      </c>
      <c r="AA131" s="310">
        <f>Plan!EB35</f>
        <v>0</v>
      </c>
      <c r="AB131" s="310">
        <f>Plan!EB36</f>
        <v>0</v>
      </c>
      <c r="AC131" s="310">
        <f>Plan!EB37</f>
        <v>0</v>
      </c>
      <c r="AD131" s="310">
        <f>Plan!EB38</f>
        <v>0</v>
      </c>
      <c r="AE131" s="310">
        <f>Plan!EB39</f>
        <v>0</v>
      </c>
      <c r="AF131" s="310">
        <f>Plan!EB40</f>
        <v>0</v>
      </c>
      <c r="AG131" s="310">
        <f>Plan!EB41</f>
        <v>0</v>
      </c>
      <c r="AH131" s="310">
        <f>Plan!EB42</f>
        <v>0</v>
      </c>
      <c r="AI131" s="310">
        <f>Plan!EB43</f>
        <v>0</v>
      </c>
      <c r="AJ131" s="310">
        <f>Plan!EB44</f>
        <v>0</v>
      </c>
      <c r="AK131" s="310">
        <f>Plan!EB45</f>
        <v>0</v>
      </c>
      <c r="AL131" s="310">
        <f>Plan!EB46</f>
        <v>0</v>
      </c>
      <c r="AM131" s="310">
        <f>Plan!EB47</f>
        <v>0</v>
      </c>
      <c r="AN131" s="310">
        <f>Plan!EB48</f>
        <v>0</v>
      </c>
      <c r="AO131" s="310">
        <f>Plan!EB49</f>
        <v>0</v>
      </c>
      <c r="AP131" s="310">
        <f>Plan!EB50</f>
        <v>0</v>
      </c>
      <c r="AQ131" s="310">
        <f>Plan!EB51</f>
        <v>0</v>
      </c>
      <c r="AR131" s="310">
        <f>Plan!EB52</f>
        <v>0</v>
      </c>
      <c r="AS131" s="310">
        <f>Plan!EB53</f>
        <v>0</v>
      </c>
      <c r="AT131" s="310">
        <f>Plan!EB54</f>
        <v>0</v>
      </c>
      <c r="AU131" s="310">
        <f>Plan!EB55</f>
        <v>0</v>
      </c>
      <c r="AV131" s="310">
        <f>Plan!EB56</f>
        <v>0</v>
      </c>
      <c r="AW131" s="310">
        <f>Plan!EB57</f>
        <v>0</v>
      </c>
      <c r="AX131" s="310">
        <f>Plan!EB58</f>
        <v>0</v>
      </c>
      <c r="AY131" s="310">
        <f>Plan!EB59</f>
        <v>0</v>
      </c>
      <c r="AZ131" s="310">
        <f>Plan!EB60</f>
        <v>0</v>
      </c>
      <c r="BA131" s="310">
        <f>Plan!EB61</f>
        <v>0</v>
      </c>
      <c r="BB131" s="310">
        <f>Plan!EB62</f>
        <v>0</v>
      </c>
      <c r="BC131" s="310">
        <f>Plan!EB63</f>
        <v>0</v>
      </c>
      <c r="BD131" s="310">
        <f>Plan!EB64</f>
        <v>0</v>
      </c>
    </row>
    <row r="132" spans="1:56" ht="6" customHeight="1">
      <c r="A132"/>
      <c r="B132" s="306">
        <f>COUNTIF(Feiertage!$H$3:$H$164,F132)</f>
        <v>0</v>
      </c>
      <c r="C132" s="307">
        <f t="shared" si="3"/>
        <v>6</v>
      </c>
      <c r="D132" s="307">
        <f t="shared" si="4"/>
        <v>5</v>
      </c>
      <c r="E132" s="311"/>
      <c r="F132" s="309">
        <f t="shared" si="5"/>
        <v>42497</v>
      </c>
      <c r="G132" s="310">
        <f>Plan!EC15</f>
        <v>0</v>
      </c>
      <c r="H132" s="310">
        <f>Plan!EC16</f>
        <v>0</v>
      </c>
      <c r="I132" s="310">
        <f>Plan!EC17</f>
        <v>0</v>
      </c>
      <c r="J132" s="310">
        <f>Plan!EC18</f>
        <v>0</v>
      </c>
      <c r="K132" s="310">
        <f>Plan!EC19</f>
        <v>0</v>
      </c>
      <c r="L132" s="310">
        <f>Plan!EC20</f>
        <v>0</v>
      </c>
      <c r="M132" s="310">
        <f>Plan!EC21</f>
        <v>0</v>
      </c>
      <c r="N132" s="310">
        <f>Plan!EC22</f>
        <v>0</v>
      </c>
      <c r="O132" s="310">
        <f>Plan!EC23</f>
        <v>0</v>
      </c>
      <c r="P132" s="310">
        <f>Plan!EC24</f>
        <v>0</v>
      </c>
      <c r="Q132" s="310">
        <f>Plan!EC25</f>
        <v>0</v>
      </c>
      <c r="R132" s="310">
        <f>Plan!EC26</f>
        <v>0</v>
      </c>
      <c r="S132" s="310">
        <f>Plan!EC27</f>
        <v>0</v>
      </c>
      <c r="T132" s="310">
        <f>Plan!EC28</f>
        <v>0</v>
      </c>
      <c r="U132" s="310">
        <f>Plan!EC29</f>
        <v>0</v>
      </c>
      <c r="V132" s="310">
        <f>Plan!EC30</f>
        <v>0</v>
      </c>
      <c r="W132" s="310">
        <f>Plan!EC31</f>
        <v>0</v>
      </c>
      <c r="X132" s="310">
        <f>Plan!EC32</f>
        <v>0</v>
      </c>
      <c r="Y132" s="310">
        <f>Plan!EC33</f>
        <v>0</v>
      </c>
      <c r="Z132" s="310">
        <f>Plan!EC34</f>
        <v>0</v>
      </c>
      <c r="AA132" s="310">
        <f>Plan!EC35</f>
        <v>0</v>
      </c>
      <c r="AB132" s="310">
        <f>Plan!EC36</f>
        <v>0</v>
      </c>
      <c r="AC132" s="310">
        <f>Plan!EC37</f>
        <v>0</v>
      </c>
      <c r="AD132" s="310">
        <f>Plan!EC38</f>
        <v>0</v>
      </c>
      <c r="AE132" s="310">
        <f>Plan!EC39</f>
        <v>0</v>
      </c>
      <c r="AF132" s="310">
        <f>Plan!EC40</f>
        <v>0</v>
      </c>
      <c r="AG132" s="310">
        <f>Plan!EC41</f>
        <v>0</v>
      </c>
      <c r="AH132" s="310">
        <f>Plan!EC42</f>
        <v>0</v>
      </c>
      <c r="AI132" s="310">
        <f>Plan!EC43</f>
        <v>0</v>
      </c>
      <c r="AJ132" s="310">
        <f>Plan!EC44</f>
        <v>0</v>
      </c>
      <c r="AK132" s="310">
        <f>Plan!EC45</f>
        <v>0</v>
      </c>
      <c r="AL132" s="310">
        <f>Plan!EC46</f>
        <v>0</v>
      </c>
      <c r="AM132" s="310">
        <f>Plan!EC47</f>
        <v>0</v>
      </c>
      <c r="AN132" s="310">
        <f>Plan!EC48</f>
        <v>0</v>
      </c>
      <c r="AO132" s="310">
        <f>Plan!EC49</f>
        <v>0</v>
      </c>
      <c r="AP132" s="310">
        <f>Plan!EC50</f>
        <v>0</v>
      </c>
      <c r="AQ132" s="310">
        <f>Plan!EC51</f>
        <v>0</v>
      </c>
      <c r="AR132" s="310">
        <f>Plan!EC52</f>
        <v>0</v>
      </c>
      <c r="AS132" s="310">
        <f>Plan!EC53</f>
        <v>0</v>
      </c>
      <c r="AT132" s="310">
        <f>Plan!EC54</f>
        <v>0</v>
      </c>
      <c r="AU132" s="310">
        <f>Plan!EC55</f>
        <v>0</v>
      </c>
      <c r="AV132" s="310">
        <f>Plan!EC56</f>
        <v>0</v>
      </c>
      <c r="AW132" s="310">
        <f>Plan!EC57</f>
        <v>0</v>
      </c>
      <c r="AX132" s="310">
        <f>Plan!EC58</f>
        <v>0</v>
      </c>
      <c r="AY132" s="310">
        <f>Plan!EC59</f>
        <v>0</v>
      </c>
      <c r="AZ132" s="310">
        <f>Plan!EC60</f>
        <v>0</v>
      </c>
      <c r="BA132" s="310">
        <f>Plan!EC61</f>
        <v>0</v>
      </c>
      <c r="BB132" s="310">
        <f>Plan!EC62</f>
        <v>0</v>
      </c>
      <c r="BC132" s="310">
        <f>Plan!EC63</f>
        <v>0</v>
      </c>
      <c r="BD132" s="310">
        <f>Plan!EC64</f>
        <v>0</v>
      </c>
    </row>
    <row r="133" spans="1:56" ht="6" customHeight="1">
      <c r="A133"/>
      <c r="B133" s="306">
        <f>COUNTIF(Feiertage!$H$3:$H$164,F133)</f>
        <v>0</v>
      </c>
      <c r="C133" s="307">
        <f t="shared" si="3"/>
        <v>7</v>
      </c>
      <c r="D133" s="307">
        <f t="shared" si="4"/>
        <v>5</v>
      </c>
      <c r="E133" s="311"/>
      <c r="F133" s="309">
        <f t="shared" si="5"/>
        <v>42498</v>
      </c>
      <c r="G133" s="310">
        <f>Plan!ED15</f>
        <v>0</v>
      </c>
      <c r="H133" s="310">
        <f>Plan!ED16</f>
        <v>0</v>
      </c>
      <c r="I133" s="310">
        <f>Plan!ED17</f>
        <v>0</v>
      </c>
      <c r="J133" s="310">
        <f>Plan!ED18</f>
        <v>0</v>
      </c>
      <c r="K133" s="310">
        <f>Plan!ED19</f>
        <v>0</v>
      </c>
      <c r="L133" s="310">
        <f>Plan!ED20</f>
        <v>0</v>
      </c>
      <c r="M133" s="310">
        <f>Plan!ED21</f>
        <v>0</v>
      </c>
      <c r="N133" s="310">
        <f>Plan!ED22</f>
        <v>0</v>
      </c>
      <c r="O133" s="310">
        <f>Plan!ED23</f>
        <v>0</v>
      </c>
      <c r="P133" s="310">
        <f>Plan!ED24</f>
        <v>0</v>
      </c>
      <c r="Q133" s="310">
        <f>Plan!ED25</f>
        <v>0</v>
      </c>
      <c r="R133" s="310">
        <f>Plan!ED26</f>
        <v>0</v>
      </c>
      <c r="S133" s="310">
        <f>Plan!ED27</f>
        <v>0</v>
      </c>
      <c r="T133" s="310">
        <f>Plan!ED28</f>
        <v>0</v>
      </c>
      <c r="U133" s="310">
        <f>Plan!ED29</f>
        <v>0</v>
      </c>
      <c r="V133" s="310">
        <f>Plan!ED30</f>
        <v>0</v>
      </c>
      <c r="W133" s="310">
        <f>Plan!ED31</f>
        <v>0</v>
      </c>
      <c r="X133" s="310">
        <f>Plan!ED32</f>
        <v>0</v>
      </c>
      <c r="Y133" s="310">
        <f>Plan!ED33</f>
        <v>0</v>
      </c>
      <c r="Z133" s="310">
        <f>Plan!ED34</f>
        <v>0</v>
      </c>
      <c r="AA133" s="310">
        <f>Plan!ED35</f>
        <v>0</v>
      </c>
      <c r="AB133" s="310">
        <f>Plan!ED36</f>
        <v>0</v>
      </c>
      <c r="AC133" s="310">
        <f>Plan!ED37</f>
        <v>0</v>
      </c>
      <c r="AD133" s="310">
        <f>Plan!ED38</f>
        <v>0</v>
      </c>
      <c r="AE133" s="310">
        <f>Plan!ED39</f>
        <v>0</v>
      </c>
      <c r="AF133" s="310">
        <f>Plan!ED40</f>
        <v>0</v>
      </c>
      <c r="AG133" s="310">
        <f>Plan!ED41</f>
        <v>0</v>
      </c>
      <c r="AH133" s="310">
        <f>Plan!ED42</f>
        <v>0</v>
      </c>
      <c r="AI133" s="310">
        <f>Plan!ED43</f>
        <v>0</v>
      </c>
      <c r="AJ133" s="310">
        <f>Plan!ED44</f>
        <v>0</v>
      </c>
      <c r="AK133" s="310">
        <f>Plan!ED45</f>
        <v>0</v>
      </c>
      <c r="AL133" s="310">
        <f>Plan!ED46</f>
        <v>0</v>
      </c>
      <c r="AM133" s="310">
        <f>Plan!ED47</f>
        <v>0</v>
      </c>
      <c r="AN133" s="310">
        <f>Plan!ED48</f>
        <v>0</v>
      </c>
      <c r="AO133" s="310">
        <f>Plan!ED49</f>
        <v>0</v>
      </c>
      <c r="AP133" s="310">
        <f>Plan!ED50</f>
        <v>0</v>
      </c>
      <c r="AQ133" s="310">
        <f>Plan!ED51</f>
        <v>0</v>
      </c>
      <c r="AR133" s="310">
        <f>Plan!ED52</f>
        <v>0</v>
      </c>
      <c r="AS133" s="310">
        <f>Plan!ED53</f>
        <v>0</v>
      </c>
      <c r="AT133" s="310">
        <f>Plan!ED54</f>
        <v>0</v>
      </c>
      <c r="AU133" s="310">
        <f>Plan!ED55</f>
        <v>0</v>
      </c>
      <c r="AV133" s="310">
        <f>Plan!ED56</f>
        <v>0</v>
      </c>
      <c r="AW133" s="310">
        <f>Plan!ED57</f>
        <v>0</v>
      </c>
      <c r="AX133" s="310">
        <f>Plan!ED58</f>
        <v>0</v>
      </c>
      <c r="AY133" s="310">
        <f>Plan!ED59</f>
        <v>0</v>
      </c>
      <c r="AZ133" s="310">
        <f>Plan!ED60</f>
        <v>0</v>
      </c>
      <c r="BA133" s="310">
        <f>Plan!ED61</f>
        <v>0</v>
      </c>
      <c r="BB133" s="310">
        <f>Plan!ED62</f>
        <v>0</v>
      </c>
      <c r="BC133" s="310">
        <f>Plan!ED63</f>
        <v>0</v>
      </c>
      <c r="BD133" s="310">
        <f>Plan!ED64</f>
        <v>0</v>
      </c>
    </row>
    <row r="134" spans="1:56" ht="6" customHeight="1">
      <c r="A134"/>
      <c r="B134" s="306">
        <f>COUNTIF(Feiertage!$H$3:$H$164,F134)</f>
        <v>0</v>
      </c>
      <c r="C134" s="307">
        <f t="shared" ref="C134:C196" si="6">IF(F134="","",WEEKDAY(F134,2))</f>
        <v>1</v>
      </c>
      <c r="D134" s="307">
        <f t="shared" ref="D134:D196" si="7">IF(F134="","",MONTH(F134))</f>
        <v>5</v>
      </c>
      <c r="E134" s="311"/>
      <c r="F134" s="309">
        <f t="shared" si="5"/>
        <v>42499</v>
      </c>
      <c r="G134" s="310">
        <f>Plan!EE15</f>
        <v>0</v>
      </c>
      <c r="H134" s="310">
        <f>Plan!EE16</f>
        <v>0</v>
      </c>
      <c r="I134" s="310">
        <f>Plan!EE17</f>
        <v>0</v>
      </c>
      <c r="J134" s="310">
        <f>Plan!EE18</f>
        <v>0</v>
      </c>
      <c r="K134" s="310">
        <f>Plan!EE19</f>
        <v>0</v>
      </c>
      <c r="L134" s="310">
        <f>Plan!EE20</f>
        <v>0</v>
      </c>
      <c r="M134" s="310">
        <f>Plan!EE21</f>
        <v>0</v>
      </c>
      <c r="N134" s="310">
        <f>Plan!EE22</f>
        <v>0</v>
      </c>
      <c r="O134" s="310">
        <f>Plan!EE23</f>
        <v>0</v>
      </c>
      <c r="P134" s="310">
        <f>Plan!EE24</f>
        <v>0</v>
      </c>
      <c r="Q134" s="310">
        <f>Plan!EE25</f>
        <v>0</v>
      </c>
      <c r="R134" s="310">
        <f>Plan!EE26</f>
        <v>0</v>
      </c>
      <c r="S134" s="310">
        <f>Plan!EE27</f>
        <v>0</v>
      </c>
      <c r="T134" s="310">
        <f>Plan!EE28</f>
        <v>0</v>
      </c>
      <c r="U134" s="310">
        <f>Plan!EE29</f>
        <v>0</v>
      </c>
      <c r="V134" s="310">
        <f>Plan!EE30</f>
        <v>0</v>
      </c>
      <c r="W134" s="310">
        <f>Plan!EE31</f>
        <v>0</v>
      </c>
      <c r="X134" s="310">
        <f>Plan!EE32</f>
        <v>0</v>
      </c>
      <c r="Y134" s="310">
        <f>Plan!EE33</f>
        <v>0</v>
      </c>
      <c r="Z134" s="310">
        <f>Plan!EE34</f>
        <v>0</v>
      </c>
      <c r="AA134" s="310">
        <f>Plan!EE35</f>
        <v>0</v>
      </c>
      <c r="AB134" s="310">
        <f>Plan!EE36</f>
        <v>0</v>
      </c>
      <c r="AC134" s="310">
        <f>Plan!EE37</f>
        <v>0</v>
      </c>
      <c r="AD134" s="310">
        <f>Plan!EE38</f>
        <v>0</v>
      </c>
      <c r="AE134" s="310">
        <f>Plan!EE39</f>
        <v>0</v>
      </c>
      <c r="AF134" s="310">
        <f>Plan!EE40</f>
        <v>0</v>
      </c>
      <c r="AG134" s="310">
        <f>Plan!EE41</f>
        <v>0</v>
      </c>
      <c r="AH134" s="310">
        <f>Plan!EE42</f>
        <v>0</v>
      </c>
      <c r="AI134" s="310">
        <f>Plan!EE43</f>
        <v>0</v>
      </c>
      <c r="AJ134" s="310">
        <f>Plan!EE44</f>
        <v>0</v>
      </c>
      <c r="AK134" s="310">
        <f>Plan!EE45</f>
        <v>0</v>
      </c>
      <c r="AL134" s="310">
        <f>Plan!EE46</f>
        <v>0</v>
      </c>
      <c r="AM134" s="310">
        <f>Plan!EE47</f>
        <v>0</v>
      </c>
      <c r="AN134" s="310">
        <f>Plan!EE48</f>
        <v>0</v>
      </c>
      <c r="AO134" s="310">
        <f>Plan!EE49</f>
        <v>0</v>
      </c>
      <c r="AP134" s="310">
        <f>Plan!EE50</f>
        <v>0</v>
      </c>
      <c r="AQ134" s="310">
        <f>Plan!EE51</f>
        <v>0</v>
      </c>
      <c r="AR134" s="310">
        <f>Plan!EE52</f>
        <v>0</v>
      </c>
      <c r="AS134" s="310">
        <f>Plan!EE53</f>
        <v>0</v>
      </c>
      <c r="AT134" s="310">
        <f>Plan!EE54</f>
        <v>0</v>
      </c>
      <c r="AU134" s="310">
        <f>Plan!EE55</f>
        <v>0</v>
      </c>
      <c r="AV134" s="310">
        <f>Plan!EE56</f>
        <v>0</v>
      </c>
      <c r="AW134" s="310">
        <f>Plan!EE57</f>
        <v>0</v>
      </c>
      <c r="AX134" s="310">
        <f>Plan!EE58</f>
        <v>0</v>
      </c>
      <c r="AY134" s="310">
        <f>Plan!EE59</f>
        <v>0</v>
      </c>
      <c r="AZ134" s="310">
        <f>Plan!EE60</f>
        <v>0</v>
      </c>
      <c r="BA134" s="310">
        <f>Plan!EE61</f>
        <v>0</v>
      </c>
      <c r="BB134" s="310">
        <f>Plan!EE62</f>
        <v>0</v>
      </c>
      <c r="BC134" s="310">
        <f>Plan!EE63</f>
        <v>0</v>
      </c>
      <c r="BD134" s="310">
        <f>Plan!EE64</f>
        <v>0</v>
      </c>
    </row>
    <row r="135" spans="1:56" ht="6" customHeight="1">
      <c r="A135"/>
      <c r="B135" s="306">
        <f>COUNTIF(Feiertage!$H$3:$H$164,F135)</f>
        <v>0</v>
      </c>
      <c r="C135" s="307">
        <f t="shared" si="6"/>
        <v>2</v>
      </c>
      <c r="D135" s="307">
        <f t="shared" si="7"/>
        <v>5</v>
      </c>
      <c r="E135" s="311"/>
      <c r="F135" s="309">
        <f t="shared" ref="F135:F184" si="8">F134+1</f>
        <v>42500</v>
      </c>
      <c r="G135" s="310">
        <f>Plan!EF15</f>
        <v>0</v>
      </c>
      <c r="H135" s="310">
        <f>Plan!EF16</f>
        <v>0</v>
      </c>
      <c r="I135" s="310">
        <f>Plan!EF17</f>
        <v>0</v>
      </c>
      <c r="J135" s="310">
        <f>Plan!EF18</f>
        <v>0</v>
      </c>
      <c r="K135" s="310">
        <f>Plan!EF19</f>
        <v>0</v>
      </c>
      <c r="L135" s="310">
        <f>Plan!EF20</f>
        <v>0</v>
      </c>
      <c r="M135" s="310">
        <f>Plan!EF21</f>
        <v>0</v>
      </c>
      <c r="N135" s="310">
        <f>Plan!EF22</f>
        <v>0</v>
      </c>
      <c r="O135" s="310">
        <f>Plan!EF23</f>
        <v>0</v>
      </c>
      <c r="P135" s="310">
        <f>Plan!EF24</f>
        <v>0</v>
      </c>
      <c r="Q135" s="310">
        <f>Plan!EF25</f>
        <v>0</v>
      </c>
      <c r="R135" s="310">
        <f>Plan!EF26</f>
        <v>0</v>
      </c>
      <c r="S135" s="310">
        <f>Plan!EF27</f>
        <v>0</v>
      </c>
      <c r="T135" s="310">
        <f>Plan!EF28</f>
        <v>0</v>
      </c>
      <c r="U135" s="310">
        <f>Plan!EF29</f>
        <v>0</v>
      </c>
      <c r="V135" s="310">
        <f>Plan!EF30</f>
        <v>0</v>
      </c>
      <c r="W135" s="310">
        <f>Plan!EF31</f>
        <v>0</v>
      </c>
      <c r="X135" s="310">
        <f>Plan!EF32</f>
        <v>0</v>
      </c>
      <c r="Y135" s="310">
        <f>Plan!EF33</f>
        <v>0</v>
      </c>
      <c r="Z135" s="310">
        <f>Plan!EF34</f>
        <v>0</v>
      </c>
      <c r="AA135" s="310">
        <f>Plan!EF35</f>
        <v>0</v>
      </c>
      <c r="AB135" s="310">
        <f>Plan!EF36</f>
        <v>0</v>
      </c>
      <c r="AC135" s="310">
        <f>Plan!EF37</f>
        <v>0</v>
      </c>
      <c r="AD135" s="310">
        <f>Plan!EF38</f>
        <v>0</v>
      </c>
      <c r="AE135" s="310">
        <f>Plan!EF39</f>
        <v>0</v>
      </c>
      <c r="AF135" s="310">
        <f>Plan!EF40</f>
        <v>0</v>
      </c>
      <c r="AG135" s="310">
        <f>Plan!EF41</f>
        <v>0</v>
      </c>
      <c r="AH135" s="310">
        <f>Plan!EF42</f>
        <v>0</v>
      </c>
      <c r="AI135" s="310">
        <f>Plan!EF43</f>
        <v>0</v>
      </c>
      <c r="AJ135" s="310">
        <f>Plan!EF44</f>
        <v>0</v>
      </c>
      <c r="AK135" s="310">
        <f>Plan!EF45</f>
        <v>0</v>
      </c>
      <c r="AL135" s="310">
        <f>Plan!EF46</f>
        <v>0</v>
      </c>
      <c r="AM135" s="310">
        <f>Plan!EF47</f>
        <v>0</v>
      </c>
      <c r="AN135" s="310">
        <f>Plan!EF48</f>
        <v>0</v>
      </c>
      <c r="AO135" s="310">
        <f>Plan!EF49</f>
        <v>0</v>
      </c>
      <c r="AP135" s="310">
        <f>Plan!EF50</f>
        <v>0</v>
      </c>
      <c r="AQ135" s="310">
        <f>Plan!EF51</f>
        <v>0</v>
      </c>
      <c r="AR135" s="310">
        <f>Plan!EF52</f>
        <v>0</v>
      </c>
      <c r="AS135" s="310">
        <f>Plan!EF53</f>
        <v>0</v>
      </c>
      <c r="AT135" s="310">
        <f>Plan!EF54</f>
        <v>0</v>
      </c>
      <c r="AU135" s="310">
        <f>Plan!EF55</f>
        <v>0</v>
      </c>
      <c r="AV135" s="310">
        <f>Plan!EF56</f>
        <v>0</v>
      </c>
      <c r="AW135" s="310">
        <f>Plan!EF57</f>
        <v>0</v>
      </c>
      <c r="AX135" s="310">
        <f>Plan!EF58</f>
        <v>0</v>
      </c>
      <c r="AY135" s="310">
        <f>Plan!EF59</f>
        <v>0</v>
      </c>
      <c r="AZ135" s="310">
        <f>Plan!EF60</f>
        <v>0</v>
      </c>
      <c r="BA135" s="310">
        <f>Plan!EF61</f>
        <v>0</v>
      </c>
      <c r="BB135" s="310">
        <f>Plan!EF62</f>
        <v>0</v>
      </c>
      <c r="BC135" s="310">
        <f>Plan!EF63</f>
        <v>0</v>
      </c>
      <c r="BD135" s="310">
        <f>Plan!EF64</f>
        <v>0</v>
      </c>
    </row>
    <row r="136" spans="1:56" ht="6" customHeight="1">
      <c r="A136"/>
      <c r="B136" s="306">
        <f>COUNTIF(Feiertage!$H$3:$H$164,F136)</f>
        <v>0</v>
      </c>
      <c r="C136" s="307">
        <f t="shared" si="6"/>
        <v>3</v>
      </c>
      <c r="D136" s="307">
        <f t="shared" si="7"/>
        <v>5</v>
      </c>
      <c r="E136" s="311"/>
      <c r="F136" s="309">
        <f t="shared" si="8"/>
        <v>42501</v>
      </c>
      <c r="G136" s="310">
        <f>Plan!EG15</f>
        <v>0</v>
      </c>
      <c r="H136" s="310">
        <f>Plan!EG16</f>
        <v>0</v>
      </c>
      <c r="I136" s="310">
        <f>Plan!EG17</f>
        <v>0</v>
      </c>
      <c r="J136" s="310">
        <f>Plan!EG18</f>
        <v>0</v>
      </c>
      <c r="K136" s="310">
        <f>Plan!EG19</f>
        <v>0</v>
      </c>
      <c r="L136" s="310">
        <f>Plan!EG20</f>
        <v>0</v>
      </c>
      <c r="M136" s="310">
        <f>Plan!EG21</f>
        <v>0</v>
      </c>
      <c r="N136" s="310">
        <f>Plan!EG22</f>
        <v>0</v>
      </c>
      <c r="O136" s="310">
        <f>Plan!EG23</f>
        <v>0</v>
      </c>
      <c r="P136" s="310">
        <f>Plan!EG24</f>
        <v>0</v>
      </c>
      <c r="Q136" s="310">
        <f>Plan!EG25</f>
        <v>0</v>
      </c>
      <c r="R136" s="310">
        <f>Plan!EG26</f>
        <v>0</v>
      </c>
      <c r="S136" s="310">
        <f>Plan!EG27</f>
        <v>0</v>
      </c>
      <c r="T136" s="310">
        <f>Plan!EG28</f>
        <v>0</v>
      </c>
      <c r="U136" s="310">
        <f>Plan!EG29</f>
        <v>0</v>
      </c>
      <c r="V136" s="310">
        <f>Plan!EG30</f>
        <v>0</v>
      </c>
      <c r="W136" s="310">
        <f>Plan!EG31</f>
        <v>0</v>
      </c>
      <c r="X136" s="310">
        <f>Plan!EG32</f>
        <v>0</v>
      </c>
      <c r="Y136" s="310">
        <f>Plan!EG33</f>
        <v>0</v>
      </c>
      <c r="Z136" s="310">
        <f>Plan!EG34</f>
        <v>0</v>
      </c>
      <c r="AA136" s="310">
        <f>Plan!EG35</f>
        <v>0</v>
      </c>
      <c r="AB136" s="310">
        <f>Plan!EG36</f>
        <v>0</v>
      </c>
      <c r="AC136" s="310">
        <f>Plan!EG37</f>
        <v>0</v>
      </c>
      <c r="AD136" s="310">
        <f>Plan!EG38</f>
        <v>0</v>
      </c>
      <c r="AE136" s="310">
        <f>Plan!EG39</f>
        <v>0</v>
      </c>
      <c r="AF136" s="310">
        <f>Plan!EG40</f>
        <v>0</v>
      </c>
      <c r="AG136" s="310">
        <f>Plan!EG41</f>
        <v>0</v>
      </c>
      <c r="AH136" s="310">
        <f>Plan!EG42</f>
        <v>0</v>
      </c>
      <c r="AI136" s="310">
        <f>Plan!EG43</f>
        <v>0</v>
      </c>
      <c r="AJ136" s="310">
        <f>Plan!EG44</f>
        <v>0</v>
      </c>
      <c r="AK136" s="310">
        <f>Plan!EG45</f>
        <v>0</v>
      </c>
      <c r="AL136" s="310">
        <f>Plan!EG46</f>
        <v>0</v>
      </c>
      <c r="AM136" s="310">
        <f>Plan!EG47</f>
        <v>0</v>
      </c>
      <c r="AN136" s="310">
        <f>Plan!EG48</f>
        <v>0</v>
      </c>
      <c r="AO136" s="310">
        <f>Plan!EG49</f>
        <v>0</v>
      </c>
      <c r="AP136" s="310">
        <f>Plan!EG50</f>
        <v>0</v>
      </c>
      <c r="AQ136" s="310">
        <f>Plan!EG51</f>
        <v>0</v>
      </c>
      <c r="AR136" s="310">
        <f>Plan!EG52</f>
        <v>0</v>
      </c>
      <c r="AS136" s="310">
        <f>Plan!EG53</f>
        <v>0</v>
      </c>
      <c r="AT136" s="310">
        <f>Plan!EG54</f>
        <v>0</v>
      </c>
      <c r="AU136" s="310">
        <f>Plan!EG55</f>
        <v>0</v>
      </c>
      <c r="AV136" s="310">
        <f>Plan!EG56</f>
        <v>0</v>
      </c>
      <c r="AW136" s="310">
        <f>Plan!EG57</f>
        <v>0</v>
      </c>
      <c r="AX136" s="310">
        <f>Plan!EG58</f>
        <v>0</v>
      </c>
      <c r="AY136" s="310">
        <f>Plan!EG59</f>
        <v>0</v>
      </c>
      <c r="AZ136" s="310">
        <f>Plan!EG60</f>
        <v>0</v>
      </c>
      <c r="BA136" s="310">
        <f>Plan!EG61</f>
        <v>0</v>
      </c>
      <c r="BB136" s="310">
        <f>Plan!EG62</f>
        <v>0</v>
      </c>
      <c r="BC136" s="310">
        <f>Plan!EG63</f>
        <v>0</v>
      </c>
      <c r="BD136" s="310">
        <f>Plan!EG64</f>
        <v>0</v>
      </c>
    </row>
    <row r="137" spans="1:56" ht="6" customHeight="1">
      <c r="A137"/>
      <c r="B137" s="306">
        <f>COUNTIF(Feiertage!$H$3:$H$164,F137)</f>
        <v>0</v>
      </c>
      <c r="C137" s="307">
        <f t="shared" si="6"/>
        <v>4</v>
      </c>
      <c r="D137" s="307">
        <f t="shared" si="7"/>
        <v>5</v>
      </c>
      <c r="E137" s="311"/>
      <c r="F137" s="309">
        <f t="shared" si="8"/>
        <v>42502</v>
      </c>
      <c r="G137" s="310">
        <f>Plan!EH15</f>
        <v>0</v>
      </c>
      <c r="H137" s="310">
        <f>Plan!EH16</f>
        <v>0</v>
      </c>
      <c r="I137" s="310">
        <f>Plan!EH17</f>
        <v>0</v>
      </c>
      <c r="J137" s="310">
        <f>Plan!EH18</f>
        <v>0</v>
      </c>
      <c r="K137" s="310">
        <f>Plan!EH19</f>
        <v>0</v>
      </c>
      <c r="L137" s="310">
        <f>Plan!EH20</f>
        <v>0</v>
      </c>
      <c r="M137" s="310">
        <f>Plan!EH21</f>
        <v>0</v>
      </c>
      <c r="N137" s="310">
        <f>Plan!EH22</f>
        <v>0</v>
      </c>
      <c r="O137" s="310">
        <f>Plan!EH23</f>
        <v>0</v>
      </c>
      <c r="P137" s="310">
        <f>Plan!EH24</f>
        <v>0</v>
      </c>
      <c r="Q137" s="310">
        <f>Plan!EH25</f>
        <v>0</v>
      </c>
      <c r="R137" s="310">
        <f>Plan!EH26</f>
        <v>0</v>
      </c>
      <c r="S137" s="310">
        <f>Plan!EH27</f>
        <v>0</v>
      </c>
      <c r="T137" s="310">
        <f>Plan!EH28</f>
        <v>0</v>
      </c>
      <c r="U137" s="310">
        <f>Plan!EH29</f>
        <v>0</v>
      </c>
      <c r="V137" s="310">
        <f>Plan!EH30</f>
        <v>0</v>
      </c>
      <c r="W137" s="310">
        <f>Plan!EH31</f>
        <v>0</v>
      </c>
      <c r="X137" s="310">
        <f>Plan!EH32</f>
        <v>0</v>
      </c>
      <c r="Y137" s="310">
        <f>Plan!EH33</f>
        <v>0</v>
      </c>
      <c r="Z137" s="310">
        <f>Plan!EH34</f>
        <v>0</v>
      </c>
      <c r="AA137" s="310">
        <f>Plan!EH35</f>
        <v>0</v>
      </c>
      <c r="AB137" s="310">
        <f>Plan!EH36</f>
        <v>0</v>
      </c>
      <c r="AC137" s="310">
        <f>Plan!EH37</f>
        <v>0</v>
      </c>
      <c r="AD137" s="310">
        <f>Plan!EH38</f>
        <v>0</v>
      </c>
      <c r="AE137" s="310">
        <f>Plan!EH39</f>
        <v>0</v>
      </c>
      <c r="AF137" s="310">
        <f>Plan!EH40</f>
        <v>0</v>
      </c>
      <c r="AG137" s="310">
        <f>Plan!EH41</f>
        <v>0</v>
      </c>
      <c r="AH137" s="310">
        <f>Plan!EH42</f>
        <v>0</v>
      </c>
      <c r="AI137" s="310">
        <f>Plan!EH43</f>
        <v>0</v>
      </c>
      <c r="AJ137" s="310">
        <f>Plan!EH44</f>
        <v>0</v>
      </c>
      <c r="AK137" s="310">
        <f>Plan!EH45</f>
        <v>0</v>
      </c>
      <c r="AL137" s="310">
        <f>Plan!EH46</f>
        <v>0</v>
      </c>
      <c r="AM137" s="310">
        <f>Plan!EH47</f>
        <v>0</v>
      </c>
      <c r="AN137" s="310">
        <f>Plan!EH48</f>
        <v>0</v>
      </c>
      <c r="AO137" s="310">
        <f>Plan!EH49</f>
        <v>0</v>
      </c>
      <c r="AP137" s="310">
        <f>Plan!EH50</f>
        <v>0</v>
      </c>
      <c r="AQ137" s="310">
        <f>Plan!EH51</f>
        <v>0</v>
      </c>
      <c r="AR137" s="310">
        <f>Plan!EH52</f>
        <v>0</v>
      </c>
      <c r="AS137" s="310">
        <f>Plan!EH53</f>
        <v>0</v>
      </c>
      <c r="AT137" s="310">
        <f>Plan!EH54</f>
        <v>0</v>
      </c>
      <c r="AU137" s="310">
        <f>Plan!EH55</f>
        <v>0</v>
      </c>
      <c r="AV137" s="310">
        <f>Plan!EH56</f>
        <v>0</v>
      </c>
      <c r="AW137" s="310">
        <f>Plan!EH57</f>
        <v>0</v>
      </c>
      <c r="AX137" s="310">
        <f>Plan!EH58</f>
        <v>0</v>
      </c>
      <c r="AY137" s="310">
        <f>Plan!EH59</f>
        <v>0</v>
      </c>
      <c r="AZ137" s="310">
        <f>Plan!EH60</f>
        <v>0</v>
      </c>
      <c r="BA137" s="310">
        <f>Plan!EH61</f>
        <v>0</v>
      </c>
      <c r="BB137" s="310">
        <f>Plan!EH62</f>
        <v>0</v>
      </c>
      <c r="BC137" s="310">
        <f>Plan!EH63</f>
        <v>0</v>
      </c>
      <c r="BD137" s="310">
        <f>Plan!EH64</f>
        <v>0</v>
      </c>
    </row>
    <row r="138" spans="1:56" ht="6" customHeight="1">
      <c r="A138"/>
      <c r="B138" s="306">
        <f>COUNTIF(Feiertage!$H$3:$H$164,F138)</f>
        <v>0</v>
      </c>
      <c r="C138" s="307">
        <f t="shared" si="6"/>
        <v>5</v>
      </c>
      <c r="D138" s="307">
        <f t="shared" si="7"/>
        <v>5</v>
      </c>
      <c r="E138" s="311" t="s">
        <v>199</v>
      </c>
      <c r="F138" s="309">
        <f t="shared" si="8"/>
        <v>42503</v>
      </c>
      <c r="G138" s="310">
        <f>Plan!EI15</f>
        <v>0</v>
      </c>
      <c r="H138" s="310">
        <f>Plan!EI16</f>
        <v>0</v>
      </c>
      <c r="I138" s="310">
        <f>Plan!EI17</f>
        <v>0</v>
      </c>
      <c r="J138" s="310">
        <f>Plan!EI18</f>
        <v>0</v>
      </c>
      <c r="K138" s="310">
        <f>Plan!EI19</f>
        <v>0</v>
      </c>
      <c r="L138" s="310">
        <f>Plan!EI20</f>
        <v>0</v>
      </c>
      <c r="M138" s="310">
        <f>Plan!EI21</f>
        <v>0</v>
      </c>
      <c r="N138" s="310">
        <f>Plan!EI22</f>
        <v>0</v>
      </c>
      <c r="O138" s="310">
        <f>Plan!EI23</f>
        <v>0</v>
      </c>
      <c r="P138" s="310">
        <f>Plan!EI24</f>
        <v>0</v>
      </c>
      <c r="Q138" s="310">
        <f>Plan!EI25</f>
        <v>0</v>
      </c>
      <c r="R138" s="310">
        <f>Plan!EI26</f>
        <v>0</v>
      </c>
      <c r="S138" s="310">
        <f>Plan!EI27</f>
        <v>0</v>
      </c>
      <c r="T138" s="310">
        <f>Plan!EI28</f>
        <v>0</v>
      </c>
      <c r="U138" s="310">
        <f>Plan!EI29</f>
        <v>0</v>
      </c>
      <c r="V138" s="310">
        <f>Plan!EI30</f>
        <v>0</v>
      </c>
      <c r="W138" s="310">
        <f>Plan!EI31</f>
        <v>0</v>
      </c>
      <c r="X138" s="310">
        <f>Plan!EI32</f>
        <v>0</v>
      </c>
      <c r="Y138" s="310">
        <f>Plan!EI33</f>
        <v>0</v>
      </c>
      <c r="Z138" s="310">
        <f>Plan!EI34</f>
        <v>0</v>
      </c>
      <c r="AA138" s="310">
        <f>Plan!EI35</f>
        <v>0</v>
      </c>
      <c r="AB138" s="310">
        <f>Plan!EI36</f>
        <v>0</v>
      </c>
      <c r="AC138" s="310">
        <f>Plan!EI37</f>
        <v>0</v>
      </c>
      <c r="AD138" s="310">
        <f>Plan!EI38</f>
        <v>0</v>
      </c>
      <c r="AE138" s="310">
        <f>Plan!EI39</f>
        <v>0</v>
      </c>
      <c r="AF138" s="310">
        <f>Plan!EI40</f>
        <v>0</v>
      </c>
      <c r="AG138" s="310">
        <f>Plan!EI41</f>
        <v>0</v>
      </c>
      <c r="AH138" s="310">
        <f>Plan!EI42</f>
        <v>0</v>
      </c>
      <c r="AI138" s="310">
        <f>Plan!EI43</f>
        <v>0</v>
      </c>
      <c r="AJ138" s="310">
        <f>Plan!EI44</f>
        <v>0</v>
      </c>
      <c r="AK138" s="310">
        <f>Plan!EI45</f>
        <v>0</v>
      </c>
      <c r="AL138" s="310">
        <f>Plan!EI46</f>
        <v>0</v>
      </c>
      <c r="AM138" s="310">
        <f>Plan!EI47</f>
        <v>0</v>
      </c>
      <c r="AN138" s="310">
        <f>Plan!EI48</f>
        <v>0</v>
      </c>
      <c r="AO138" s="310">
        <f>Plan!EI49</f>
        <v>0</v>
      </c>
      <c r="AP138" s="310">
        <f>Plan!EI50</f>
        <v>0</v>
      </c>
      <c r="AQ138" s="310">
        <f>Plan!EI51</f>
        <v>0</v>
      </c>
      <c r="AR138" s="310">
        <f>Plan!EI52</f>
        <v>0</v>
      </c>
      <c r="AS138" s="310">
        <f>Plan!EI53</f>
        <v>0</v>
      </c>
      <c r="AT138" s="310">
        <f>Plan!EI54</f>
        <v>0</v>
      </c>
      <c r="AU138" s="310">
        <f>Plan!EI55</f>
        <v>0</v>
      </c>
      <c r="AV138" s="310">
        <f>Plan!EI56</f>
        <v>0</v>
      </c>
      <c r="AW138" s="310">
        <f>Plan!EI57</f>
        <v>0</v>
      </c>
      <c r="AX138" s="310">
        <f>Plan!EI58</f>
        <v>0</v>
      </c>
      <c r="AY138" s="310">
        <f>Plan!EI59</f>
        <v>0</v>
      </c>
      <c r="AZ138" s="310">
        <f>Plan!EI60</f>
        <v>0</v>
      </c>
      <c r="BA138" s="310">
        <f>Plan!EI61</f>
        <v>0</v>
      </c>
      <c r="BB138" s="310">
        <f>Plan!EI62</f>
        <v>0</v>
      </c>
      <c r="BC138" s="310">
        <f>Plan!EI63</f>
        <v>0</v>
      </c>
      <c r="BD138" s="310">
        <f>Plan!EI64</f>
        <v>0</v>
      </c>
    </row>
    <row r="139" spans="1:56" ht="6" customHeight="1">
      <c r="A139"/>
      <c r="B139" s="306">
        <f>COUNTIF(Feiertage!$H$3:$H$164,F139)</f>
        <v>0</v>
      </c>
      <c r="C139" s="307">
        <f t="shared" si="6"/>
        <v>6</v>
      </c>
      <c r="D139" s="307">
        <f t="shared" si="7"/>
        <v>5</v>
      </c>
      <c r="E139" s="311" t="s">
        <v>192</v>
      </c>
      <c r="F139" s="309">
        <f t="shared" si="8"/>
        <v>42504</v>
      </c>
      <c r="G139" s="310">
        <f>Plan!EJ15</f>
        <v>0</v>
      </c>
      <c r="H139" s="310">
        <f>Plan!EJ16</f>
        <v>0</v>
      </c>
      <c r="I139" s="310">
        <f>Plan!EJ17</f>
        <v>0</v>
      </c>
      <c r="J139" s="310">
        <f>Plan!EJ18</f>
        <v>0</v>
      </c>
      <c r="K139" s="310">
        <f>Plan!EJ19</f>
        <v>0</v>
      </c>
      <c r="L139" s="310">
        <f>Plan!EJ20</f>
        <v>0</v>
      </c>
      <c r="M139" s="310">
        <f>Plan!EJ21</f>
        <v>0</v>
      </c>
      <c r="N139" s="310">
        <f>Plan!EJ22</f>
        <v>0</v>
      </c>
      <c r="O139" s="310">
        <f>Plan!EJ23</f>
        <v>0</v>
      </c>
      <c r="P139" s="310">
        <f>Plan!EJ24</f>
        <v>0</v>
      </c>
      <c r="Q139" s="310">
        <f>Plan!EJ25</f>
        <v>0</v>
      </c>
      <c r="R139" s="310">
        <f>Plan!EJ26</f>
        <v>0</v>
      </c>
      <c r="S139" s="310">
        <f>Plan!EJ27</f>
        <v>0</v>
      </c>
      <c r="T139" s="310">
        <f>Plan!EJ28</f>
        <v>0</v>
      </c>
      <c r="U139" s="310">
        <f>Plan!EJ29</f>
        <v>0</v>
      </c>
      <c r="V139" s="310">
        <f>Plan!EJ30</f>
        <v>0</v>
      </c>
      <c r="W139" s="310">
        <f>Plan!EJ31</f>
        <v>0</v>
      </c>
      <c r="X139" s="310">
        <f>Plan!EJ32</f>
        <v>0</v>
      </c>
      <c r="Y139" s="310">
        <f>Plan!EJ33</f>
        <v>0</v>
      </c>
      <c r="Z139" s="310">
        <f>Plan!EJ34</f>
        <v>0</v>
      </c>
      <c r="AA139" s="310">
        <f>Plan!EJ35</f>
        <v>0</v>
      </c>
      <c r="AB139" s="310">
        <f>Plan!EJ36</f>
        <v>0</v>
      </c>
      <c r="AC139" s="310">
        <f>Plan!EJ37</f>
        <v>0</v>
      </c>
      <c r="AD139" s="310">
        <f>Plan!EJ38</f>
        <v>0</v>
      </c>
      <c r="AE139" s="310">
        <f>Plan!EJ39</f>
        <v>0</v>
      </c>
      <c r="AF139" s="310">
        <f>Plan!EJ40</f>
        <v>0</v>
      </c>
      <c r="AG139" s="310">
        <f>Plan!EJ41</f>
        <v>0</v>
      </c>
      <c r="AH139" s="310">
        <f>Plan!EJ42</f>
        <v>0</v>
      </c>
      <c r="AI139" s="310">
        <f>Plan!EJ43</f>
        <v>0</v>
      </c>
      <c r="AJ139" s="310">
        <f>Plan!EJ44</f>
        <v>0</v>
      </c>
      <c r="AK139" s="310">
        <f>Plan!EJ45</f>
        <v>0</v>
      </c>
      <c r="AL139" s="310">
        <f>Plan!EJ46</f>
        <v>0</v>
      </c>
      <c r="AM139" s="310">
        <f>Plan!EJ47</f>
        <v>0</v>
      </c>
      <c r="AN139" s="310">
        <f>Plan!EJ48</f>
        <v>0</v>
      </c>
      <c r="AO139" s="310">
        <f>Plan!EJ49</f>
        <v>0</v>
      </c>
      <c r="AP139" s="310">
        <f>Plan!EJ50</f>
        <v>0</v>
      </c>
      <c r="AQ139" s="310">
        <f>Plan!EJ51</f>
        <v>0</v>
      </c>
      <c r="AR139" s="310">
        <f>Plan!EJ52</f>
        <v>0</v>
      </c>
      <c r="AS139" s="310">
        <f>Plan!EJ53</f>
        <v>0</v>
      </c>
      <c r="AT139" s="310">
        <f>Plan!EJ54</f>
        <v>0</v>
      </c>
      <c r="AU139" s="310">
        <f>Plan!EJ55</f>
        <v>0</v>
      </c>
      <c r="AV139" s="310">
        <f>Plan!EJ56</f>
        <v>0</v>
      </c>
      <c r="AW139" s="310">
        <f>Plan!EJ57</f>
        <v>0</v>
      </c>
      <c r="AX139" s="310">
        <f>Plan!EJ58</f>
        <v>0</v>
      </c>
      <c r="AY139" s="310">
        <f>Plan!EJ59</f>
        <v>0</v>
      </c>
      <c r="AZ139" s="310">
        <f>Plan!EJ60</f>
        <v>0</v>
      </c>
      <c r="BA139" s="310">
        <f>Plan!EJ61</f>
        <v>0</v>
      </c>
      <c r="BB139" s="310">
        <f>Plan!EJ62</f>
        <v>0</v>
      </c>
      <c r="BC139" s="310">
        <f>Plan!EJ63</f>
        <v>0</v>
      </c>
      <c r="BD139" s="310">
        <f>Plan!EJ64</f>
        <v>0</v>
      </c>
    </row>
    <row r="140" spans="1:56" ht="6" customHeight="1">
      <c r="A140"/>
      <c r="B140" s="306">
        <f>COUNTIF(Feiertage!$H$3:$H$164,F140)</f>
        <v>0</v>
      </c>
      <c r="C140" s="307">
        <f t="shared" si="6"/>
        <v>7</v>
      </c>
      <c r="D140" s="307">
        <f t="shared" si="7"/>
        <v>5</v>
      </c>
      <c r="E140" s="311" t="s">
        <v>203</v>
      </c>
      <c r="F140" s="309">
        <f t="shared" si="8"/>
        <v>42505</v>
      </c>
      <c r="G140" s="310">
        <f>Plan!EK15</f>
        <v>0</v>
      </c>
      <c r="H140" s="310">
        <f>Plan!EK16</f>
        <v>0</v>
      </c>
      <c r="I140" s="310">
        <f>Plan!EK17</f>
        <v>0</v>
      </c>
      <c r="J140" s="310">
        <f>Plan!EK18</f>
        <v>0</v>
      </c>
      <c r="K140" s="310">
        <f>Plan!EK19</f>
        <v>0</v>
      </c>
      <c r="L140" s="310">
        <f>Plan!EK20</f>
        <v>0</v>
      </c>
      <c r="M140" s="310">
        <f>Plan!EK21</f>
        <v>0</v>
      </c>
      <c r="N140" s="310">
        <f>Plan!EK22</f>
        <v>0</v>
      </c>
      <c r="O140" s="310">
        <f>Plan!EK23</f>
        <v>0</v>
      </c>
      <c r="P140" s="310">
        <f>Plan!EK24</f>
        <v>0</v>
      </c>
      <c r="Q140" s="310">
        <f>Plan!EK25</f>
        <v>0</v>
      </c>
      <c r="R140" s="310">
        <f>Plan!EK26</f>
        <v>0</v>
      </c>
      <c r="S140" s="310">
        <f>Plan!EK27</f>
        <v>0</v>
      </c>
      <c r="T140" s="310">
        <f>Plan!EK28</f>
        <v>0</v>
      </c>
      <c r="U140" s="310">
        <f>Plan!EK29</f>
        <v>0</v>
      </c>
      <c r="V140" s="310">
        <f>Plan!EK30</f>
        <v>0</v>
      </c>
      <c r="W140" s="310">
        <f>Plan!EK31</f>
        <v>0</v>
      </c>
      <c r="X140" s="310">
        <f>Plan!EK32</f>
        <v>0</v>
      </c>
      <c r="Y140" s="310">
        <f>Plan!EK33</f>
        <v>0</v>
      </c>
      <c r="Z140" s="310">
        <f>Plan!EK34</f>
        <v>0</v>
      </c>
      <c r="AA140" s="310">
        <f>Plan!EK35</f>
        <v>0</v>
      </c>
      <c r="AB140" s="310">
        <f>Plan!EK36</f>
        <v>0</v>
      </c>
      <c r="AC140" s="310">
        <f>Plan!EK37</f>
        <v>0</v>
      </c>
      <c r="AD140" s="310">
        <f>Plan!EK38</f>
        <v>0</v>
      </c>
      <c r="AE140" s="310">
        <f>Plan!EK39</f>
        <v>0</v>
      </c>
      <c r="AF140" s="310">
        <f>Plan!EK40</f>
        <v>0</v>
      </c>
      <c r="AG140" s="310">
        <f>Plan!EK41</f>
        <v>0</v>
      </c>
      <c r="AH140" s="310">
        <f>Plan!EK42</f>
        <v>0</v>
      </c>
      <c r="AI140" s="310">
        <f>Plan!EK43</f>
        <v>0</v>
      </c>
      <c r="AJ140" s="310">
        <f>Plan!EK44</f>
        <v>0</v>
      </c>
      <c r="AK140" s="310">
        <f>Plan!EK45</f>
        <v>0</v>
      </c>
      <c r="AL140" s="310">
        <f>Plan!EK46</f>
        <v>0</v>
      </c>
      <c r="AM140" s="310">
        <f>Plan!EK47</f>
        <v>0</v>
      </c>
      <c r="AN140" s="310">
        <f>Plan!EK48</f>
        <v>0</v>
      </c>
      <c r="AO140" s="310">
        <f>Plan!EK49</f>
        <v>0</v>
      </c>
      <c r="AP140" s="310">
        <f>Plan!EK50</f>
        <v>0</v>
      </c>
      <c r="AQ140" s="310">
        <f>Plan!EK51</f>
        <v>0</v>
      </c>
      <c r="AR140" s="310">
        <f>Plan!EK52</f>
        <v>0</v>
      </c>
      <c r="AS140" s="310">
        <f>Plan!EK53</f>
        <v>0</v>
      </c>
      <c r="AT140" s="310">
        <f>Plan!EK54</f>
        <v>0</v>
      </c>
      <c r="AU140" s="310">
        <f>Plan!EK55</f>
        <v>0</v>
      </c>
      <c r="AV140" s="310">
        <f>Plan!EK56</f>
        <v>0</v>
      </c>
      <c r="AW140" s="310">
        <f>Plan!EK57</f>
        <v>0</v>
      </c>
      <c r="AX140" s="310">
        <f>Plan!EK58</f>
        <v>0</v>
      </c>
      <c r="AY140" s="310">
        <f>Plan!EK59</f>
        <v>0</v>
      </c>
      <c r="AZ140" s="310">
        <f>Plan!EK60</f>
        <v>0</v>
      </c>
      <c r="BA140" s="310">
        <f>Plan!EK61</f>
        <v>0</v>
      </c>
      <c r="BB140" s="310">
        <f>Plan!EK62</f>
        <v>0</v>
      </c>
      <c r="BC140" s="310">
        <f>Plan!EK63</f>
        <v>0</v>
      </c>
      <c r="BD140" s="310">
        <f>Plan!EK64</f>
        <v>0</v>
      </c>
    </row>
    <row r="141" spans="1:56" ht="6" customHeight="1">
      <c r="A141"/>
      <c r="B141" s="306">
        <f>COUNTIF(Feiertage!$H$3:$H$164,F141)</f>
        <v>1</v>
      </c>
      <c r="C141" s="307">
        <f t="shared" si="6"/>
        <v>1</v>
      </c>
      <c r="D141" s="307">
        <f t="shared" si="7"/>
        <v>5</v>
      </c>
      <c r="E141" s="311"/>
      <c r="F141" s="309">
        <f t="shared" si="8"/>
        <v>42506</v>
      </c>
      <c r="G141" s="310">
        <f>Plan!EL15</f>
        <v>0</v>
      </c>
      <c r="H141" s="310">
        <f>Plan!EL16</f>
        <v>0</v>
      </c>
      <c r="I141" s="310">
        <f>Plan!EL17</f>
        <v>0</v>
      </c>
      <c r="J141" s="310">
        <f>Plan!EL18</f>
        <v>0</v>
      </c>
      <c r="K141" s="310">
        <f>Plan!EL19</f>
        <v>0</v>
      </c>
      <c r="L141" s="310">
        <f>Plan!EL20</f>
        <v>0</v>
      </c>
      <c r="M141" s="310">
        <f>Plan!EL21</f>
        <v>0</v>
      </c>
      <c r="N141" s="310">
        <f>Plan!EL22</f>
        <v>0</v>
      </c>
      <c r="O141" s="310">
        <f>Plan!EL23</f>
        <v>0</v>
      </c>
      <c r="P141" s="310">
        <f>Plan!EL24</f>
        <v>0</v>
      </c>
      <c r="Q141" s="310">
        <f>Plan!EL25</f>
        <v>0</v>
      </c>
      <c r="R141" s="310">
        <f>Plan!EL26</f>
        <v>0</v>
      </c>
      <c r="S141" s="310">
        <f>Plan!EL27</f>
        <v>0</v>
      </c>
      <c r="T141" s="310">
        <f>Plan!EL28</f>
        <v>0</v>
      </c>
      <c r="U141" s="310">
        <f>Plan!EL29</f>
        <v>0</v>
      </c>
      <c r="V141" s="310">
        <f>Plan!EL30</f>
        <v>0</v>
      </c>
      <c r="W141" s="310">
        <f>Plan!EL31</f>
        <v>0</v>
      </c>
      <c r="X141" s="310">
        <f>Plan!EL32</f>
        <v>0</v>
      </c>
      <c r="Y141" s="310">
        <f>Plan!EL33</f>
        <v>0</v>
      </c>
      <c r="Z141" s="310">
        <f>Plan!EL34</f>
        <v>0</v>
      </c>
      <c r="AA141" s="310">
        <f>Plan!EL35</f>
        <v>0</v>
      </c>
      <c r="AB141" s="310">
        <f>Plan!EL36</f>
        <v>0</v>
      </c>
      <c r="AC141" s="310">
        <f>Plan!EL37</f>
        <v>0</v>
      </c>
      <c r="AD141" s="310">
        <f>Plan!EL38</f>
        <v>0</v>
      </c>
      <c r="AE141" s="310">
        <f>Plan!EL39</f>
        <v>0</v>
      </c>
      <c r="AF141" s="310">
        <f>Plan!EL40</f>
        <v>0</v>
      </c>
      <c r="AG141" s="310">
        <f>Plan!EL41</f>
        <v>0</v>
      </c>
      <c r="AH141" s="310">
        <f>Plan!EL42</f>
        <v>0</v>
      </c>
      <c r="AI141" s="310">
        <f>Plan!EL43</f>
        <v>0</v>
      </c>
      <c r="AJ141" s="310">
        <f>Plan!EL44</f>
        <v>0</v>
      </c>
      <c r="AK141" s="310">
        <f>Plan!EL45</f>
        <v>0</v>
      </c>
      <c r="AL141" s="310">
        <f>Plan!EL46</f>
        <v>0</v>
      </c>
      <c r="AM141" s="310">
        <f>Plan!EL47</f>
        <v>0</v>
      </c>
      <c r="AN141" s="310">
        <f>Plan!EL48</f>
        <v>0</v>
      </c>
      <c r="AO141" s="310">
        <f>Plan!EL49</f>
        <v>0</v>
      </c>
      <c r="AP141" s="310">
        <f>Plan!EL50</f>
        <v>0</v>
      </c>
      <c r="AQ141" s="310">
        <f>Plan!EL51</f>
        <v>0</v>
      </c>
      <c r="AR141" s="310">
        <f>Plan!EL52</f>
        <v>0</v>
      </c>
      <c r="AS141" s="310">
        <f>Plan!EL53</f>
        <v>0</v>
      </c>
      <c r="AT141" s="310">
        <f>Plan!EL54</f>
        <v>0</v>
      </c>
      <c r="AU141" s="310">
        <f>Plan!EL55</f>
        <v>0</v>
      </c>
      <c r="AV141" s="310">
        <f>Plan!EL56</f>
        <v>0</v>
      </c>
      <c r="AW141" s="310">
        <f>Plan!EL57</f>
        <v>0</v>
      </c>
      <c r="AX141" s="310">
        <f>Plan!EL58</f>
        <v>0</v>
      </c>
      <c r="AY141" s="310">
        <f>Plan!EL59</f>
        <v>0</v>
      </c>
      <c r="AZ141" s="310">
        <f>Plan!EL60</f>
        <v>0</v>
      </c>
      <c r="BA141" s="310">
        <f>Plan!EL61</f>
        <v>0</v>
      </c>
      <c r="BB141" s="310">
        <f>Plan!EL62</f>
        <v>0</v>
      </c>
      <c r="BC141" s="310">
        <f>Plan!EL63</f>
        <v>0</v>
      </c>
      <c r="BD141" s="310">
        <f>Plan!EL64</f>
        <v>0</v>
      </c>
    </row>
    <row r="142" spans="1:56" ht="6" customHeight="1">
      <c r="A142"/>
      <c r="B142" s="306">
        <f>COUNTIF(Feiertage!$H$3:$H$164,F142)</f>
        <v>0</v>
      </c>
      <c r="C142" s="307">
        <f t="shared" si="6"/>
        <v>2</v>
      </c>
      <c r="D142" s="307">
        <f t="shared" si="7"/>
        <v>5</v>
      </c>
      <c r="E142" s="311"/>
      <c r="F142" s="309">
        <f t="shared" si="8"/>
        <v>42507</v>
      </c>
      <c r="G142" s="310">
        <f>Plan!EM15</f>
        <v>0</v>
      </c>
      <c r="H142" s="310">
        <f>Plan!EM16</f>
        <v>0</v>
      </c>
      <c r="I142" s="310">
        <f>Plan!EM17</f>
        <v>0</v>
      </c>
      <c r="J142" s="310">
        <f>Plan!EM18</f>
        <v>0</v>
      </c>
      <c r="K142" s="310">
        <f>Plan!EM19</f>
        <v>0</v>
      </c>
      <c r="L142" s="310">
        <f>Plan!EM20</f>
        <v>0</v>
      </c>
      <c r="M142" s="310">
        <f>Plan!EM21</f>
        <v>0</v>
      </c>
      <c r="N142" s="310">
        <f>Plan!EM22</f>
        <v>0</v>
      </c>
      <c r="O142" s="310">
        <f>Plan!EM23</f>
        <v>0</v>
      </c>
      <c r="P142" s="310">
        <f>Plan!EM24</f>
        <v>0</v>
      </c>
      <c r="Q142" s="310">
        <f>Plan!EM25</f>
        <v>0</v>
      </c>
      <c r="R142" s="310">
        <f>Plan!EM26</f>
        <v>0</v>
      </c>
      <c r="S142" s="310">
        <f>Plan!EM27</f>
        <v>0</v>
      </c>
      <c r="T142" s="310">
        <f>Plan!EM28</f>
        <v>0</v>
      </c>
      <c r="U142" s="310">
        <f>Plan!EM29</f>
        <v>0</v>
      </c>
      <c r="V142" s="310">
        <f>Plan!EM30</f>
        <v>0</v>
      </c>
      <c r="W142" s="310">
        <f>Plan!EM31</f>
        <v>0</v>
      </c>
      <c r="X142" s="310">
        <f>Plan!EM32</f>
        <v>0</v>
      </c>
      <c r="Y142" s="310">
        <f>Plan!EM33</f>
        <v>0</v>
      </c>
      <c r="Z142" s="310">
        <f>Plan!EM34</f>
        <v>0</v>
      </c>
      <c r="AA142" s="310">
        <f>Plan!EM35</f>
        <v>0</v>
      </c>
      <c r="AB142" s="310">
        <f>Plan!EM36</f>
        <v>0</v>
      </c>
      <c r="AC142" s="310">
        <f>Plan!EM37</f>
        <v>0</v>
      </c>
      <c r="AD142" s="310">
        <f>Plan!EM38</f>
        <v>0</v>
      </c>
      <c r="AE142" s="310">
        <f>Plan!EM39</f>
        <v>0</v>
      </c>
      <c r="AF142" s="310">
        <f>Plan!EM40</f>
        <v>0</v>
      </c>
      <c r="AG142" s="310">
        <f>Plan!EM41</f>
        <v>0</v>
      </c>
      <c r="AH142" s="310">
        <f>Plan!EM42</f>
        <v>0</v>
      </c>
      <c r="AI142" s="310">
        <f>Plan!EM43</f>
        <v>0</v>
      </c>
      <c r="AJ142" s="310">
        <f>Plan!EM44</f>
        <v>0</v>
      </c>
      <c r="AK142" s="310">
        <f>Plan!EM45</f>
        <v>0</v>
      </c>
      <c r="AL142" s="310">
        <f>Plan!EM46</f>
        <v>0</v>
      </c>
      <c r="AM142" s="310">
        <f>Plan!EM47</f>
        <v>0</v>
      </c>
      <c r="AN142" s="310">
        <f>Plan!EM48</f>
        <v>0</v>
      </c>
      <c r="AO142" s="310">
        <f>Plan!EM49</f>
        <v>0</v>
      </c>
      <c r="AP142" s="310">
        <f>Plan!EM50</f>
        <v>0</v>
      </c>
      <c r="AQ142" s="310">
        <f>Plan!EM51</f>
        <v>0</v>
      </c>
      <c r="AR142" s="310">
        <f>Plan!EM52</f>
        <v>0</v>
      </c>
      <c r="AS142" s="310">
        <f>Plan!EM53</f>
        <v>0</v>
      </c>
      <c r="AT142" s="310">
        <f>Plan!EM54</f>
        <v>0</v>
      </c>
      <c r="AU142" s="310">
        <f>Plan!EM55</f>
        <v>0</v>
      </c>
      <c r="AV142" s="310">
        <f>Plan!EM56</f>
        <v>0</v>
      </c>
      <c r="AW142" s="310">
        <f>Plan!EM57</f>
        <v>0</v>
      </c>
      <c r="AX142" s="310">
        <f>Plan!EM58</f>
        <v>0</v>
      </c>
      <c r="AY142" s="310">
        <f>Plan!EM59</f>
        <v>0</v>
      </c>
      <c r="AZ142" s="310">
        <f>Plan!EM60</f>
        <v>0</v>
      </c>
      <c r="BA142" s="310">
        <f>Plan!EM61</f>
        <v>0</v>
      </c>
      <c r="BB142" s="310">
        <f>Plan!EM62</f>
        <v>0</v>
      </c>
      <c r="BC142" s="310">
        <f>Plan!EM63</f>
        <v>0</v>
      </c>
      <c r="BD142" s="310">
        <f>Plan!EM64</f>
        <v>0</v>
      </c>
    </row>
    <row r="143" spans="1:56" ht="6" customHeight="1">
      <c r="A143"/>
      <c r="B143" s="306">
        <f>COUNTIF(Feiertage!$H$3:$H$164,F143)</f>
        <v>0</v>
      </c>
      <c r="C143" s="307">
        <f t="shared" si="6"/>
        <v>3</v>
      </c>
      <c r="D143" s="307">
        <f t="shared" si="7"/>
        <v>5</v>
      </c>
      <c r="E143" s="311"/>
      <c r="F143" s="309">
        <f t="shared" si="8"/>
        <v>42508</v>
      </c>
      <c r="G143" s="310">
        <f>Plan!EN15</f>
        <v>0</v>
      </c>
      <c r="H143" s="310">
        <f>Plan!EN16</f>
        <v>0</v>
      </c>
      <c r="I143" s="310">
        <f>Plan!EN17</f>
        <v>0</v>
      </c>
      <c r="J143" s="310">
        <f>Plan!EN18</f>
        <v>0</v>
      </c>
      <c r="K143" s="310">
        <f>Plan!EN19</f>
        <v>0</v>
      </c>
      <c r="L143" s="310">
        <f>Plan!EN20</f>
        <v>0</v>
      </c>
      <c r="M143" s="310">
        <f>Plan!EN21</f>
        <v>0</v>
      </c>
      <c r="N143" s="310">
        <f>Plan!EN22</f>
        <v>0</v>
      </c>
      <c r="O143" s="310">
        <f>Plan!EN23</f>
        <v>0</v>
      </c>
      <c r="P143" s="310">
        <f>Plan!EN24</f>
        <v>0</v>
      </c>
      <c r="Q143" s="310">
        <f>Plan!EN25</f>
        <v>0</v>
      </c>
      <c r="R143" s="310">
        <f>Plan!EN26</f>
        <v>0</v>
      </c>
      <c r="S143" s="310">
        <f>Plan!EN27</f>
        <v>0</v>
      </c>
      <c r="T143" s="310">
        <f>Plan!EN28</f>
        <v>0</v>
      </c>
      <c r="U143" s="310">
        <f>Plan!EN29</f>
        <v>0</v>
      </c>
      <c r="V143" s="310">
        <f>Plan!EN30</f>
        <v>0</v>
      </c>
      <c r="W143" s="310">
        <f>Plan!EN31</f>
        <v>0</v>
      </c>
      <c r="X143" s="310">
        <f>Plan!EN32</f>
        <v>0</v>
      </c>
      <c r="Y143" s="310">
        <f>Plan!EN33</f>
        <v>0</v>
      </c>
      <c r="Z143" s="310">
        <f>Plan!EN34</f>
        <v>0</v>
      </c>
      <c r="AA143" s="310">
        <f>Plan!EN35</f>
        <v>0</v>
      </c>
      <c r="AB143" s="310">
        <f>Plan!EN36</f>
        <v>0</v>
      </c>
      <c r="AC143" s="310">
        <f>Plan!EN37</f>
        <v>0</v>
      </c>
      <c r="AD143" s="310">
        <f>Plan!EN38</f>
        <v>0</v>
      </c>
      <c r="AE143" s="310">
        <f>Plan!EN39</f>
        <v>0</v>
      </c>
      <c r="AF143" s="310">
        <f>Plan!EN40</f>
        <v>0</v>
      </c>
      <c r="AG143" s="310">
        <f>Plan!EN41</f>
        <v>0</v>
      </c>
      <c r="AH143" s="310">
        <f>Plan!EN42</f>
        <v>0</v>
      </c>
      <c r="AI143" s="310">
        <f>Plan!EN43</f>
        <v>0</v>
      </c>
      <c r="AJ143" s="310">
        <f>Plan!EN44</f>
        <v>0</v>
      </c>
      <c r="AK143" s="310">
        <f>Plan!EN45</f>
        <v>0</v>
      </c>
      <c r="AL143" s="310">
        <f>Plan!EN46</f>
        <v>0</v>
      </c>
      <c r="AM143" s="310">
        <f>Plan!EN47</f>
        <v>0</v>
      </c>
      <c r="AN143" s="310">
        <f>Plan!EN48</f>
        <v>0</v>
      </c>
      <c r="AO143" s="310">
        <f>Plan!EN49</f>
        <v>0</v>
      </c>
      <c r="AP143" s="310">
        <f>Plan!EN50</f>
        <v>0</v>
      </c>
      <c r="AQ143" s="310">
        <f>Plan!EN51</f>
        <v>0</v>
      </c>
      <c r="AR143" s="310">
        <f>Plan!EN52</f>
        <v>0</v>
      </c>
      <c r="AS143" s="310">
        <f>Plan!EN53</f>
        <v>0</v>
      </c>
      <c r="AT143" s="310">
        <f>Plan!EN54</f>
        <v>0</v>
      </c>
      <c r="AU143" s="310">
        <f>Plan!EN55</f>
        <v>0</v>
      </c>
      <c r="AV143" s="310">
        <f>Plan!EN56</f>
        <v>0</v>
      </c>
      <c r="AW143" s="310">
        <f>Plan!EN57</f>
        <v>0</v>
      </c>
      <c r="AX143" s="310">
        <f>Plan!EN58</f>
        <v>0</v>
      </c>
      <c r="AY143" s="310">
        <f>Plan!EN59</f>
        <v>0</v>
      </c>
      <c r="AZ143" s="310">
        <f>Plan!EN60</f>
        <v>0</v>
      </c>
      <c r="BA143" s="310">
        <f>Plan!EN61</f>
        <v>0</v>
      </c>
      <c r="BB143" s="310">
        <f>Plan!EN62</f>
        <v>0</v>
      </c>
      <c r="BC143" s="310">
        <f>Plan!EN63</f>
        <v>0</v>
      </c>
      <c r="BD143" s="310">
        <f>Plan!EN64</f>
        <v>0</v>
      </c>
    </row>
    <row r="144" spans="1:56" ht="6" customHeight="1">
      <c r="A144"/>
      <c r="B144" s="306">
        <f>COUNTIF(Feiertage!$H$3:$H$164,F144)</f>
        <v>0</v>
      </c>
      <c r="C144" s="307">
        <f t="shared" si="6"/>
        <v>4</v>
      </c>
      <c r="D144" s="307">
        <f t="shared" si="7"/>
        <v>5</v>
      </c>
      <c r="E144" s="311"/>
      <c r="F144" s="309">
        <f t="shared" si="8"/>
        <v>42509</v>
      </c>
      <c r="G144" s="310">
        <f>Plan!EO15</f>
        <v>0</v>
      </c>
      <c r="H144" s="310">
        <f>Plan!EO16</f>
        <v>0</v>
      </c>
      <c r="I144" s="310">
        <f>Plan!EO17</f>
        <v>0</v>
      </c>
      <c r="J144" s="310">
        <f>Plan!EO18</f>
        <v>0</v>
      </c>
      <c r="K144" s="310">
        <f>Plan!EO19</f>
        <v>0</v>
      </c>
      <c r="L144" s="310">
        <f>Plan!EO20</f>
        <v>0</v>
      </c>
      <c r="M144" s="310">
        <f>Plan!EO21</f>
        <v>0</v>
      </c>
      <c r="N144" s="310">
        <f>Plan!EO22</f>
        <v>0</v>
      </c>
      <c r="O144" s="310">
        <f>Plan!EO23</f>
        <v>0</v>
      </c>
      <c r="P144" s="310">
        <f>Plan!EO24</f>
        <v>0</v>
      </c>
      <c r="Q144" s="310">
        <f>Plan!EO25</f>
        <v>0</v>
      </c>
      <c r="R144" s="310">
        <f>Plan!EO26</f>
        <v>0</v>
      </c>
      <c r="S144" s="310">
        <f>Plan!EO27</f>
        <v>0</v>
      </c>
      <c r="T144" s="310">
        <f>Plan!EO28</f>
        <v>0</v>
      </c>
      <c r="U144" s="310">
        <f>Plan!EO29</f>
        <v>0</v>
      </c>
      <c r="V144" s="310">
        <f>Plan!EO30</f>
        <v>0</v>
      </c>
      <c r="W144" s="310">
        <f>Plan!EO31</f>
        <v>0</v>
      </c>
      <c r="X144" s="310">
        <f>Plan!EO32</f>
        <v>0</v>
      </c>
      <c r="Y144" s="310">
        <f>Plan!EO33</f>
        <v>0</v>
      </c>
      <c r="Z144" s="310">
        <f>Plan!EO34</f>
        <v>0</v>
      </c>
      <c r="AA144" s="310">
        <f>Plan!EO35</f>
        <v>0</v>
      </c>
      <c r="AB144" s="310">
        <f>Plan!EO36</f>
        <v>0</v>
      </c>
      <c r="AC144" s="310">
        <f>Plan!EO37</f>
        <v>0</v>
      </c>
      <c r="AD144" s="310">
        <f>Plan!EO38</f>
        <v>0</v>
      </c>
      <c r="AE144" s="310">
        <f>Plan!EO39</f>
        <v>0</v>
      </c>
      <c r="AF144" s="310">
        <f>Plan!EO40</f>
        <v>0</v>
      </c>
      <c r="AG144" s="310">
        <f>Plan!EO41</f>
        <v>0</v>
      </c>
      <c r="AH144" s="310">
        <f>Plan!EO42</f>
        <v>0</v>
      </c>
      <c r="AI144" s="310">
        <f>Plan!EO43</f>
        <v>0</v>
      </c>
      <c r="AJ144" s="310">
        <f>Plan!EO44</f>
        <v>0</v>
      </c>
      <c r="AK144" s="310">
        <f>Plan!EO45</f>
        <v>0</v>
      </c>
      <c r="AL144" s="310">
        <f>Plan!EO46</f>
        <v>0</v>
      </c>
      <c r="AM144" s="310">
        <f>Plan!EO47</f>
        <v>0</v>
      </c>
      <c r="AN144" s="310">
        <f>Plan!EO48</f>
        <v>0</v>
      </c>
      <c r="AO144" s="310">
        <f>Plan!EO49</f>
        <v>0</v>
      </c>
      <c r="AP144" s="310">
        <f>Plan!EO50</f>
        <v>0</v>
      </c>
      <c r="AQ144" s="310">
        <f>Plan!EO51</f>
        <v>0</v>
      </c>
      <c r="AR144" s="310">
        <f>Plan!EO52</f>
        <v>0</v>
      </c>
      <c r="AS144" s="310">
        <f>Plan!EO53</f>
        <v>0</v>
      </c>
      <c r="AT144" s="310">
        <f>Plan!EO54</f>
        <v>0</v>
      </c>
      <c r="AU144" s="310">
        <f>Plan!EO55</f>
        <v>0</v>
      </c>
      <c r="AV144" s="310">
        <f>Plan!EO56</f>
        <v>0</v>
      </c>
      <c r="AW144" s="310">
        <f>Plan!EO57</f>
        <v>0</v>
      </c>
      <c r="AX144" s="310">
        <f>Plan!EO58</f>
        <v>0</v>
      </c>
      <c r="AY144" s="310">
        <f>Plan!EO59</f>
        <v>0</v>
      </c>
      <c r="AZ144" s="310">
        <f>Plan!EO60</f>
        <v>0</v>
      </c>
      <c r="BA144" s="310">
        <f>Plan!EO61</f>
        <v>0</v>
      </c>
      <c r="BB144" s="310">
        <f>Plan!EO62</f>
        <v>0</v>
      </c>
      <c r="BC144" s="310">
        <f>Plan!EO63</f>
        <v>0</v>
      </c>
      <c r="BD144" s="310">
        <f>Plan!EO64</f>
        <v>0</v>
      </c>
    </row>
    <row r="145" spans="1:56" ht="6" customHeight="1">
      <c r="A145"/>
      <c r="B145" s="306">
        <f>COUNTIF(Feiertage!$H$3:$H$164,F145)</f>
        <v>0</v>
      </c>
      <c r="C145" s="307">
        <f t="shared" si="6"/>
        <v>5</v>
      </c>
      <c r="D145" s="307">
        <f t="shared" si="7"/>
        <v>5</v>
      </c>
      <c r="E145" s="311"/>
      <c r="F145" s="309">
        <f t="shared" si="8"/>
        <v>42510</v>
      </c>
      <c r="G145" s="310">
        <f>Plan!EP15</f>
        <v>0</v>
      </c>
      <c r="H145" s="310">
        <f>Plan!EP16</f>
        <v>0</v>
      </c>
      <c r="I145" s="310">
        <f>Plan!EP17</f>
        <v>0</v>
      </c>
      <c r="J145" s="310">
        <f>Plan!EP18</f>
        <v>0</v>
      </c>
      <c r="K145" s="310">
        <f>Plan!EP19</f>
        <v>0</v>
      </c>
      <c r="L145" s="310">
        <f>Plan!EP20</f>
        <v>0</v>
      </c>
      <c r="M145" s="310">
        <f>Plan!EP21</f>
        <v>0</v>
      </c>
      <c r="N145" s="310">
        <f>Plan!EP22</f>
        <v>0</v>
      </c>
      <c r="O145" s="310">
        <f>Plan!EP23</f>
        <v>0</v>
      </c>
      <c r="P145" s="310">
        <f>Plan!EP24</f>
        <v>0</v>
      </c>
      <c r="Q145" s="310">
        <f>Plan!EP25</f>
        <v>0</v>
      </c>
      <c r="R145" s="310">
        <f>Plan!EP26</f>
        <v>0</v>
      </c>
      <c r="S145" s="310">
        <f>Plan!EP27</f>
        <v>0</v>
      </c>
      <c r="T145" s="310">
        <f>Plan!EP28</f>
        <v>0</v>
      </c>
      <c r="U145" s="310">
        <f>Plan!EP29</f>
        <v>0</v>
      </c>
      <c r="V145" s="310">
        <f>Plan!EP30</f>
        <v>0</v>
      </c>
      <c r="W145" s="310">
        <f>Plan!EP31</f>
        <v>0</v>
      </c>
      <c r="X145" s="310">
        <f>Plan!EP32</f>
        <v>0</v>
      </c>
      <c r="Y145" s="310">
        <f>Plan!EP33</f>
        <v>0</v>
      </c>
      <c r="Z145" s="310">
        <f>Plan!EP34</f>
        <v>0</v>
      </c>
      <c r="AA145" s="310">
        <f>Plan!EP35</f>
        <v>0</v>
      </c>
      <c r="AB145" s="310">
        <f>Plan!EP36</f>
        <v>0</v>
      </c>
      <c r="AC145" s="310">
        <f>Plan!EP37</f>
        <v>0</v>
      </c>
      <c r="AD145" s="310">
        <f>Plan!EP38</f>
        <v>0</v>
      </c>
      <c r="AE145" s="310">
        <f>Plan!EP39</f>
        <v>0</v>
      </c>
      <c r="AF145" s="310">
        <f>Plan!EP40</f>
        <v>0</v>
      </c>
      <c r="AG145" s="310">
        <f>Plan!EP41</f>
        <v>0</v>
      </c>
      <c r="AH145" s="310">
        <f>Plan!EP42</f>
        <v>0</v>
      </c>
      <c r="AI145" s="310">
        <f>Plan!EP43</f>
        <v>0</v>
      </c>
      <c r="AJ145" s="310">
        <f>Plan!EP44</f>
        <v>0</v>
      </c>
      <c r="AK145" s="310">
        <f>Plan!EP45</f>
        <v>0</v>
      </c>
      <c r="AL145" s="310">
        <f>Plan!EP46</f>
        <v>0</v>
      </c>
      <c r="AM145" s="310">
        <f>Plan!EP47</f>
        <v>0</v>
      </c>
      <c r="AN145" s="310">
        <f>Plan!EP48</f>
        <v>0</v>
      </c>
      <c r="AO145" s="310">
        <f>Plan!EP49</f>
        <v>0</v>
      </c>
      <c r="AP145" s="310">
        <f>Plan!EP50</f>
        <v>0</v>
      </c>
      <c r="AQ145" s="310">
        <f>Plan!EP51</f>
        <v>0</v>
      </c>
      <c r="AR145" s="310">
        <f>Plan!EP52</f>
        <v>0</v>
      </c>
      <c r="AS145" s="310">
        <f>Plan!EP53</f>
        <v>0</v>
      </c>
      <c r="AT145" s="310">
        <f>Plan!EP54</f>
        <v>0</v>
      </c>
      <c r="AU145" s="310">
        <f>Plan!EP55</f>
        <v>0</v>
      </c>
      <c r="AV145" s="310">
        <f>Plan!EP56</f>
        <v>0</v>
      </c>
      <c r="AW145" s="310">
        <f>Plan!EP57</f>
        <v>0</v>
      </c>
      <c r="AX145" s="310">
        <f>Plan!EP58</f>
        <v>0</v>
      </c>
      <c r="AY145" s="310">
        <f>Plan!EP59</f>
        <v>0</v>
      </c>
      <c r="AZ145" s="310">
        <f>Plan!EP60</f>
        <v>0</v>
      </c>
      <c r="BA145" s="310">
        <f>Plan!EP61</f>
        <v>0</v>
      </c>
      <c r="BB145" s="310">
        <f>Plan!EP62</f>
        <v>0</v>
      </c>
      <c r="BC145" s="310">
        <f>Plan!EP63</f>
        <v>0</v>
      </c>
      <c r="BD145" s="310">
        <f>Plan!EP64</f>
        <v>0</v>
      </c>
    </row>
    <row r="146" spans="1:56" ht="6" customHeight="1">
      <c r="A146"/>
      <c r="B146" s="306">
        <f>COUNTIF(Feiertage!$H$3:$H$164,F146)</f>
        <v>0</v>
      </c>
      <c r="C146" s="307">
        <f t="shared" si="6"/>
        <v>6</v>
      </c>
      <c r="D146" s="307">
        <f t="shared" si="7"/>
        <v>5</v>
      </c>
      <c r="E146" s="311"/>
      <c r="F146" s="309">
        <f t="shared" si="8"/>
        <v>42511</v>
      </c>
      <c r="G146" s="310">
        <f>Plan!EQ15</f>
        <v>0</v>
      </c>
      <c r="H146" s="310">
        <f>Plan!EQ16</f>
        <v>0</v>
      </c>
      <c r="I146" s="310">
        <f>Plan!EQ17</f>
        <v>0</v>
      </c>
      <c r="J146" s="310">
        <f>Plan!EQ18</f>
        <v>0</v>
      </c>
      <c r="K146" s="310">
        <f>Plan!EQ19</f>
        <v>0</v>
      </c>
      <c r="L146" s="310">
        <f>Plan!EQ20</f>
        <v>0</v>
      </c>
      <c r="M146" s="310">
        <f>Plan!EQ21</f>
        <v>0</v>
      </c>
      <c r="N146" s="310">
        <f>Plan!EQ22</f>
        <v>0</v>
      </c>
      <c r="O146" s="310">
        <f>Plan!EQ23</f>
        <v>0</v>
      </c>
      <c r="P146" s="310">
        <f>Plan!EQ24</f>
        <v>0</v>
      </c>
      <c r="Q146" s="310">
        <f>Plan!EQ25</f>
        <v>0</v>
      </c>
      <c r="R146" s="310">
        <f>Plan!EQ26</f>
        <v>0</v>
      </c>
      <c r="S146" s="310">
        <f>Plan!EQ27</f>
        <v>0</v>
      </c>
      <c r="T146" s="310">
        <f>Plan!EQ28</f>
        <v>0</v>
      </c>
      <c r="U146" s="310">
        <f>Plan!EQ29</f>
        <v>0</v>
      </c>
      <c r="V146" s="310">
        <f>Plan!EQ30</f>
        <v>0</v>
      </c>
      <c r="W146" s="310">
        <f>Plan!EQ31</f>
        <v>0</v>
      </c>
      <c r="X146" s="310">
        <f>Plan!EQ32</f>
        <v>0</v>
      </c>
      <c r="Y146" s="310">
        <f>Plan!EQ33</f>
        <v>0</v>
      </c>
      <c r="Z146" s="310">
        <f>Plan!EQ34</f>
        <v>0</v>
      </c>
      <c r="AA146" s="310">
        <f>Plan!EQ35</f>
        <v>0</v>
      </c>
      <c r="AB146" s="310">
        <f>Plan!EQ36</f>
        <v>0</v>
      </c>
      <c r="AC146" s="310">
        <f>Plan!EQ37</f>
        <v>0</v>
      </c>
      <c r="AD146" s="310">
        <f>Plan!EQ38</f>
        <v>0</v>
      </c>
      <c r="AE146" s="310">
        <f>Plan!EQ39</f>
        <v>0</v>
      </c>
      <c r="AF146" s="310">
        <f>Plan!EQ40</f>
        <v>0</v>
      </c>
      <c r="AG146" s="310">
        <f>Plan!EQ41</f>
        <v>0</v>
      </c>
      <c r="AH146" s="310">
        <f>Plan!EQ42</f>
        <v>0</v>
      </c>
      <c r="AI146" s="310">
        <f>Plan!EQ43</f>
        <v>0</v>
      </c>
      <c r="AJ146" s="310">
        <f>Plan!EQ44</f>
        <v>0</v>
      </c>
      <c r="AK146" s="310">
        <f>Plan!EQ45</f>
        <v>0</v>
      </c>
      <c r="AL146" s="310">
        <f>Plan!EQ46</f>
        <v>0</v>
      </c>
      <c r="AM146" s="310">
        <f>Plan!EQ47</f>
        <v>0</v>
      </c>
      <c r="AN146" s="310">
        <f>Plan!EQ48</f>
        <v>0</v>
      </c>
      <c r="AO146" s="310">
        <f>Plan!EQ49</f>
        <v>0</v>
      </c>
      <c r="AP146" s="310">
        <f>Plan!EQ50</f>
        <v>0</v>
      </c>
      <c r="AQ146" s="310">
        <f>Plan!EQ51</f>
        <v>0</v>
      </c>
      <c r="AR146" s="310">
        <f>Plan!EQ52</f>
        <v>0</v>
      </c>
      <c r="AS146" s="310">
        <f>Plan!EQ53</f>
        <v>0</v>
      </c>
      <c r="AT146" s="310">
        <f>Plan!EQ54</f>
        <v>0</v>
      </c>
      <c r="AU146" s="310">
        <f>Plan!EQ55</f>
        <v>0</v>
      </c>
      <c r="AV146" s="310">
        <f>Plan!EQ56</f>
        <v>0</v>
      </c>
      <c r="AW146" s="310">
        <f>Plan!EQ57</f>
        <v>0</v>
      </c>
      <c r="AX146" s="310">
        <f>Plan!EQ58</f>
        <v>0</v>
      </c>
      <c r="AY146" s="310">
        <f>Plan!EQ59</f>
        <v>0</v>
      </c>
      <c r="AZ146" s="310">
        <f>Plan!EQ60</f>
        <v>0</v>
      </c>
      <c r="BA146" s="310">
        <f>Plan!EQ61</f>
        <v>0</v>
      </c>
      <c r="BB146" s="310">
        <f>Plan!EQ62</f>
        <v>0</v>
      </c>
      <c r="BC146" s="310">
        <f>Plan!EQ63</f>
        <v>0</v>
      </c>
      <c r="BD146" s="310">
        <f>Plan!EQ64</f>
        <v>0</v>
      </c>
    </row>
    <row r="147" spans="1:56" ht="6" customHeight="1">
      <c r="A147"/>
      <c r="B147" s="306">
        <f>COUNTIF(Feiertage!$H$3:$H$164,F147)</f>
        <v>0</v>
      </c>
      <c r="C147" s="307">
        <f t="shared" si="6"/>
        <v>7</v>
      </c>
      <c r="D147" s="307">
        <f t="shared" si="7"/>
        <v>5</v>
      </c>
      <c r="E147" s="311"/>
      <c r="F147" s="309">
        <f t="shared" si="8"/>
        <v>42512</v>
      </c>
      <c r="G147" s="310">
        <f>Plan!ER15</f>
        <v>0</v>
      </c>
      <c r="H147" s="310">
        <f>Plan!ER16</f>
        <v>0</v>
      </c>
      <c r="I147" s="310">
        <f>Plan!ER17</f>
        <v>0</v>
      </c>
      <c r="J147" s="310">
        <f>Plan!ER18</f>
        <v>0</v>
      </c>
      <c r="K147" s="310">
        <f>Plan!ER19</f>
        <v>0</v>
      </c>
      <c r="L147" s="310">
        <f>Plan!ER20</f>
        <v>0</v>
      </c>
      <c r="M147" s="310">
        <f>Plan!ER21</f>
        <v>0</v>
      </c>
      <c r="N147" s="310">
        <f>Plan!ER22</f>
        <v>0</v>
      </c>
      <c r="O147" s="310">
        <f>Plan!ER23</f>
        <v>0</v>
      </c>
      <c r="P147" s="310">
        <f>Plan!ER24</f>
        <v>0</v>
      </c>
      <c r="Q147" s="310">
        <f>Plan!ER25</f>
        <v>0</v>
      </c>
      <c r="R147" s="310">
        <f>Plan!ER26</f>
        <v>0</v>
      </c>
      <c r="S147" s="310">
        <f>Plan!ER27</f>
        <v>0</v>
      </c>
      <c r="T147" s="310">
        <f>Plan!ER28</f>
        <v>0</v>
      </c>
      <c r="U147" s="310">
        <f>Plan!ER29</f>
        <v>0</v>
      </c>
      <c r="V147" s="310">
        <f>Plan!ER30</f>
        <v>0</v>
      </c>
      <c r="W147" s="310">
        <f>Plan!ER31</f>
        <v>0</v>
      </c>
      <c r="X147" s="310">
        <f>Plan!ER32</f>
        <v>0</v>
      </c>
      <c r="Y147" s="310">
        <f>Plan!ER33</f>
        <v>0</v>
      </c>
      <c r="Z147" s="310">
        <f>Plan!ER34</f>
        <v>0</v>
      </c>
      <c r="AA147" s="310">
        <f>Plan!ER35</f>
        <v>0</v>
      </c>
      <c r="AB147" s="310">
        <f>Plan!ER36</f>
        <v>0</v>
      </c>
      <c r="AC147" s="310">
        <f>Plan!ER37</f>
        <v>0</v>
      </c>
      <c r="AD147" s="310">
        <f>Plan!ER38</f>
        <v>0</v>
      </c>
      <c r="AE147" s="310">
        <f>Plan!ER39</f>
        <v>0</v>
      </c>
      <c r="AF147" s="310">
        <f>Plan!ER40</f>
        <v>0</v>
      </c>
      <c r="AG147" s="310">
        <f>Plan!ER41</f>
        <v>0</v>
      </c>
      <c r="AH147" s="310">
        <f>Plan!ER42</f>
        <v>0</v>
      </c>
      <c r="AI147" s="310">
        <f>Plan!ER43</f>
        <v>0</v>
      </c>
      <c r="AJ147" s="310">
        <f>Plan!ER44</f>
        <v>0</v>
      </c>
      <c r="AK147" s="310">
        <f>Plan!ER45</f>
        <v>0</v>
      </c>
      <c r="AL147" s="310">
        <f>Plan!ER46</f>
        <v>0</v>
      </c>
      <c r="AM147" s="310">
        <f>Plan!ER47</f>
        <v>0</v>
      </c>
      <c r="AN147" s="310">
        <f>Plan!ER48</f>
        <v>0</v>
      </c>
      <c r="AO147" s="310">
        <f>Plan!ER49</f>
        <v>0</v>
      </c>
      <c r="AP147" s="310">
        <f>Plan!ER50</f>
        <v>0</v>
      </c>
      <c r="AQ147" s="310">
        <f>Plan!ER51</f>
        <v>0</v>
      </c>
      <c r="AR147" s="310">
        <f>Plan!ER52</f>
        <v>0</v>
      </c>
      <c r="AS147" s="310">
        <f>Plan!ER53</f>
        <v>0</v>
      </c>
      <c r="AT147" s="310">
        <f>Plan!ER54</f>
        <v>0</v>
      </c>
      <c r="AU147" s="310">
        <f>Plan!ER55</f>
        <v>0</v>
      </c>
      <c r="AV147" s="310">
        <f>Plan!ER56</f>
        <v>0</v>
      </c>
      <c r="AW147" s="310">
        <f>Plan!ER57</f>
        <v>0</v>
      </c>
      <c r="AX147" s="310">
        <f>Plan!ER58</f>
        <v>0</v>
      </c>
      <c r="AY147" s="310">
        <f>Plan!ER59</f>
        <v>0</v>
      </c>
      <c r="AZ147" s="310">
        <f>Plan!ER60</f>
        <v>0</v>
      </c>
      <c r="BA147" s="310">
        <f>Plan!ER61</f>
        <v>0</v>
      </c>
      <c r="BB147" s="310">
        <f>Plan!ER62</f>
        <v>0</v>
      </c>
      <c r="BC147" s="310">
        <f>Plan!ER63</f>
        <v>0</v>
      </c>
      <c r="BD147" s="310">
        <f>Plan!ER64</f>
        <v>0</v>
      </c>
    </row>
    <row r="148" spans="1:56" ht="6" customHeight="1">
      <c r="A148"/>
      <c r="B148" s="306">
        <f>COUNTIF(Feiertage!$H$3:$H$164,F148)</f>
        <v>0</v>
      </c>
      <c r="C148" s="307">
        <f t="shared" si="6"/>
        <v>1</v>
      </c>
      <c r="D148" s="307">
        <f t="shared" si="7"/>
        <v>5</v>
      </c>
      <c r="E148" s="311"/>
      <c r="F148" s="309">
        <f t="shared" si="8"/>
        <v>42513</v>
      </c>
      <c r="G148" s="310">
        <f>Plan!ES15</f>
        <v>0</v>
      </c>
      <c r="H148" s="310">
        <f>Plan!ES16</f>
        <v>0</v>
      </c>
      <c r="I148" s="310">
        <f>Plan!ES17</f>
        <v>0</v>
      </c>
      <c r="J148" s="310">
        <f>Plan!ES18</f>
        <v>0</v>
      </c>
      <c r="K148" s="310">
        <f>Plan!ES19</f>
        <v>0</v>
      </c>
      <c r="L148" s="310">
        <f>Plan!ES20</f>
        <v>0</v>
      </c>
      <c r="M148" s="310">
        <f>Plan!ES21</f>
        <v>0</v>
      </c>
      <c r="N148" s="310">
        <f>Plan!ES22</f>
        <v>0</v>
      </c>
      <c r="O148" s="310">
        <f>Plan!ES23</f>
        <v>0</v>
      </c>
      <c r="P148" s="310">
        <f>Plan!ES24</f>
        <v>0</v>
      </c>
      <c r="Q148" s="310">
        <f>Plan!ES25</f>
        <v>0</v>
      </c>
      <c r="R148" s="310">
        <f>Plan!ES26</f>
        <v>0</v>
      </c>
      <c r="S148" s="310">
        <f>Plan!ES27</f>
        <v>0</v>
      </c>
      <c r="T148" s="310">
        <f>Plan!ES28</f>
        <v>0</v>
      </c>
      <c r="U148" s="310">
        <f>Plan!ES29</f>
        <v>0</v>
      </c>
      <c r="V148" s="310">
        <f>Plan!ES30</f>
        <v>0</v>
      </c>
      <c r="W148" s="310">
        <f>Plan!ES31</f>
        <v>0</v>
      </c>
      <c r="X148" s="310">
        <f>Plan!ES32</f>
        <v>0</v>
      </c>
      <c r="Y148" s="310">
        <f>Plan!ES33</f>
        <v>0</v>
      </c>
      <c r="Z148" s="310">
        <f>Plan!ES34</f>
        <v>0</v>
      </c>
      <c r="AA148" s="310">
        <f>Plan!ES35</f>
        <v>0</v>
      </c>
      <c r="AB148" s="310">
        <f>Plan!ES36</f>
        <v>0</v>
      </c>
      <c r="AC148" s="310">
        <f>Plan!ES37</f>
        <v>0</v>
      </c>
      <c r="AD148" s="310">
        <f>Plan!ES38</f>
        <v>0</v>
      </c>
      <c r="AE148" s="310">
        <f>Plan!ES39</f>
        <v>0</v>
      </c>
      <c r="AF148" s="310">
        <f>Plan!ES40</f>
        <v>0</v>
      </c>
      <c r="AG148" s="310">
        <f>Plan!ES41</f>
        <v>0</v>
      </c>
      <c r="AH148" s="310">
        <f>Plan!ES42</f>
        <v>0</v>
      </c>
      <c r="AI148" s="310">
        <f>Plan!ES43</f>
        <v>0</v>
      </c>
      <c r="AJ148" s="310">
        <f>Plan!ES44</f>
        <v>0</v>
      </c>
      <c r="AK148" s="310">
        <f>Plan!ES45</f>
        <v>0</v>
      </c>
      <c r="AL148" s="310">
        <f>Plan!ES46</f>
        <v>0</v>
      </c>
      <c r="AM148" s="310">
        <f>Plan!ES47</f>
        <v>0</v>
      </c>
      <c r="AN148" s="310">
        <f>Plan!ES48</f>
        <v>0</v>
      </c>
      <c r="AO148" s="310">
        <f>Plan!ES49</f>
        <v>0</v>
      </c>
      <c r="AP148" s="310">
        <f>Plan!ES50</f>
        <v>0</v>
      </c>
      <c r="AQ148" s="310">
        <f>Plan!ES51</f>
        <v>0</v>
      </c>
      <c r="AR148" s="310">
        <f>Plan!ES52</f>
        <v>0</v>
      </c>
      <c r="AS148" s="310">
        <f>Plan!ES53</f>
        <v>0</v>
      </c>
      <c r="AT148" s="310">
        <f>Plan!ES54</f>
        <v>0</v>
      </c>
      <c r="AU148" s="310">
        <f>Plan!ES55</f>
        <v>0</v>
      </c>
      <c r="AV148" s="310">
        <f>Plan!ES56</f>
        <v>0</v>
      </c>
      <c r="AW148" s="310">
        <f>Plan!ES57</f>
        <v>0</v>
      </c>
      <c r="AX148" s="310">
        <f>Plan!ES58</f>
        <v>0</v>
      </c>
      <c r="AY148" s="310">
        <f>Plan!ES59</f>
        <v>0</v>
      </c>
      <c r="AZ148" s="310">
        <f>Plan!ES60</f>
        <v>0</v>
      </c>
      <c r="BA148" s="310">
        <f>Plan!ES61</f>
        <v>0</v>
      </c>
      <c r="BB148" s="310">
        <f>Plan!ES62</f>
        <v>0</v>
      </c>
      <c r="BC148" s="310">
        <f>Plan!ES63</f>
        <v>0</v>
      </c>
      <c r="BD148" s="310">
        <f>Plan!ES64</f>
        <v>0</v>
      </c>
    </row>
    <row r="149" spans="1:56" ht="6" customHeight="1">
      <c r="A149"/>
      <c r="B149" s="306">
        <f>COUNTIF(Feiertage!$H$3:$H$164,F149)</f>
        <v>0</v>
      </c>
      <c r="C149" s="307">
        <f t="shared" si="6"/>
        <v>2</v>
      </c>
      <c r="D149" s="307">
        <f t="shared" si="7"/>
        <v>5</v>
      </c>
      <c r="E149" s="311"/>
      <c r="F149" s="309">
        <f t="shared" si="8"/>
        <v>42514</v>
      </c>
      <c r="G149" s="310">
        <f>Plan!ET15</f>
        <v>0</v>
      </c>
      <c r="H149" s="310">
        <f>Plan!ET16</f>
        <v>0</v>
      </c>
      <c r="I149" s="310">
        <f>Plan!ET17</f>
        <v>0</v>
      </c>
      <c r="J149" s="310">
        <f>Plan!ET18</f>
        <v>0</v>
      </c>
      <c r="K149" s="310">
        <f>Plan!ET19</f>
        <v>0</v>
      </c>
      <c r="L149" s="310">
        <f>Plan!ET20</f>
        <v>0</v>
      </c>
      <c r="M149" s="310">
        <f>Plan!ET21</f>
        <v>0</v>
      </c>
      <c r="N149" s="310">
        <f>Plan!ET22</f>
        <v>0</v>
      </c>
      <c r="O149" s="310">
        <f>Plan!ET23</f>
        <v>0</v>
      </c>
      <c r="P149" s="310">
        <f>Plan!ET24</f>
        <v>0</v>
      </c>
      <c r="Q149" s="310">
        <f>Plan!ET25</f>
        <v>0</v>
      </c>
      <c r="R149" s="310">
        <f>Plan!ET26</f>
        <v>0</v>
      </c>
      <c r="S149" s="310">
        <f>Plan!ET27</f>
        <v>0</v>
      </c>
      <c r="T149" s="310">
        <f>Plan!ET28</f>
        <v>0</v>
      </c>
      <c r="U149" s="310">
        <f>Plan!ET29</f>
        <v>0</v>
      </c>
      <c r="V149" s="310">
        <f>Plan!ET30</f>
        <v>0</v>
      </c>
      <c r="W149" s="310">
        <f>Plan!ET31</f>
        <v>0</v>
      </c>
      <c r="X149" s="310">
        <f>Plan!ET32</f>
        <v>0</v>
      </c>
      <c r="Y149" s="310">
        <f>Plan!ET33</f>
        <v>0</v>
      </c>
      <c r="Z149" s="310">
        <f>Plan!ET34</f>
        <v>0</v>
      </c>
      <c r="AA149" s="310">
        <f>Plan!ET35</f>
        <v>0</v>
      </c>
      <c r="AB149" s="310">
        <f>Plan!ET36</f>
        <v>0</v>
      </c>
      <c r="AC149" s="310">
        <f>Plan!ET37</f>
        <v>0</v>
      </c>
      <c r="AD149" s="310">
        <f>Plan!ET38</f>
        <v>0</v>
      </c>
      <c r="AE149" s="310">
        <f>Plan!ET39</f>
        <v>0</v>
      </c>
      <c r="AF149" s="310">
        <f>Plan!ET40</f>
        <v>0</v>
      </c>
      <c r="AG149" s="310">
        <f>Plan!ET41</f>
        <v>0</v>
      </c>
      <c r="AH149" s="310">
        <f>Plan!ET42</f>
        <v>0</v>
      </c>
      <c r="AI149" s="310">
        <f>Plan!ET43</f>
        <v>0</v>
      </c>
      <c r="AJ149" s="310">
        <f>Plan!ET44</f>
        <v>0</v>
      </c>
      <c r="AK149" s="310">
        <f>Plan!ET45</f>
        <v>0</v>
      </c>
      <c r="AL149" s="310">
        <f>Plan!ET46</f>
        <v>0</v>
      </c>
      <c r="AM149" s="310">
        <f>Plan!ET47</f>
        <v>0</v>
      </c>
      <c r="AN149" s="310">
        <f>Plan!ET48</f>
        <v>0</v>
      </c>
      <c r="AO149" s="310">
        <f>Plan!ET49</f>
        <v>0</v>
      </c>
      <c r="AP149" s="310">
        <f>Plan!ET50</f>
        <v>0</v>
      </c>
      <c r="AQ149" s="310">
        <f>Plan!ET51</f>
        <v>0</v>
      </c>
      <c r="AR149" s="310">
        <f>Plan!ET52</f>
        <v>0</v>
      </c>
      <c r="AS149" s="310">
        <f>Plan!ET53</f>
        <v>0</v>
      </c>
      <c r="AT149" s="310">
        <f>Plan!ET54</f>
        <v>0</v>
      </c>
      <c r="AU149" s="310">
        <f>Plan!ET55</f>
        <v>0</v>
      </c>
      <c r="AV149" s="310">
        <f>Plan!ET56</f>
        <v>0</v>
      </c>
      <c r="AW149" s="310">
        <f>Plan!ET57</f>
        <v>0</v>
      </c>
      <c r="AX149" s="310">
        <f>Plan!ET58</f>
        <v>0</v>
      </c>
      <c r="AY149" s="310">
        <f>Plan!ET59</f>
        <v>0</v>
      </c>
      <c r="AZ149" s="310">
        <f>Plan!ET60</f>
        <v>0</v>
      </c>
      <c r="BA149" s="310">
        <f>Plan!ET61</f>
        <v>0</v>
      </c>
      <c r="BB149" s="310">
        <f>Plan!ET62</f>
        <v>0</v>
      </c>
      <c r="BC149" s="310">
        <f>Plan!ET63</f>
        <v>0</v>
      </c>
      <c r="BD149" s="310">
        <f>Plan!ET64</f>
        <v>0</v>
      </c>
    </row>
    <row r="150" spans="1:56" ht="6" customHeight="1">
      <c r="A150"/>
      <c r="B150" s="306">
        <f>COUNTIF(Feiertage!$H$3:$H$164,F150)</f>
        <v>0</v>
      </c>
      <c r="C150" s="307">
        <f t="shared" si="6"/>
        <v>3</v>
      </c>
      <c r="D150" s="307">
        <f t="shared" si="7"/>
        <v>5</v>
      </c>
      <c r="E150" s="311"/>
      <c r="F150" s="309">
        <f t="shared" si="8"/>
        <v>42515</v>
      </c>
      <c r="G150" s="310">
        <f>Plan!EU15</f>
        <v>0</v>
      </c>
      <c r="H150" s="310">
        <f>Plan!EU16</f>
        <v>0</v>
      </c>
      <c r="I150" s="310">
        <f>Plan!EU17</f>
        <v>0</v>
      </c>
      <c r="J150" s="310">
        <f>Plan!EU18</f>
        <v>0</v>
      </c>
      <c r="K150" s="310">
        <f>Plan!EU19</f>
        <v>0</v>
      </c>
      <c r="L150" s="310">
        <f>Plan!EU20</f>
        <v>0</v>
      </c>
      <c r="M150" s="310">
        <f>Plan!EU21</f>
        <v>0</v>
      </c>
      <c r="N150" s="310">
        <f>Plan!EU22</f>
        <v>0</v>
      </c>
      <c r="O150" s="310">
        <f>Plan!EU23</f>
        <v>0</v>
      </c>
      <c r="P150" s="310">
        <f>Plan!EU24</f>
        <v>0</v>
      </c>
      <c r="Q150" s="310">
        <f>Plan!EU25</f>
        <v>0</v>
      </c>
      <c r="R150" s="310">
        <f>Plan!EU26</f>
        <v>0</v>
      </c>
      <c r="S150" s="310">
        <f>Plan!EU27</f>
        <v>0</v>
      </c>
      <c r="T150" s="310">
        <f>Plan!EU28</f>
        <v>0</v>
      </c>
      <c r="U150" s="310">
        <f>Plan!EU29</f>
        <v>0</v>
      </c>
      <c r="V150" s="310">
        <f>Plan!EU30</f>
        <v>0</v>
      </c>
      <c r="W150" s="310">
        <f>Plan!EU31</f>
        <v>0</v>
      </c>
      <c r="X150" s="310">
        <f>Plan!EU32</f>
        <v>0</v>
      </c>
      <c r="Y150" s="310">
        <f>Plan!EU33</f>
        <v>0</v>
      </c>
      <c r="Z150" s="310">
        <f>Plan!EU34</f>
        <v>0</v>
      </c>
      <c r="AA150" s="310">
        <f>Plan!EU35</f>
        <v>0</v>
      </c>
      <c r="AB150" s="310">
        <f>Plan!EU36</f>
        <v>0</v>
      </c>
      <c r="AC150" s="310">
        <f>Plan!EU37</f>
        <v>0</v>
      </c>
      <c r="AD150" s="310">
        <f>Plan!EU38</f>
        <v>0</v>
      </c>
      <c r="AE150" s="310">
        <f>Plan!EU39</f>
        <v>0</v>
      </c>
      <c r="AF150" s="310">
        <f>Plan!EU40</f>
        <v>0</v>
      </c>
      <c r="AG150" s="310">
        <f>Plan!EU41</f>
        <v>0</v>
      </c>
      <c r="AH150" s="310">
        <f>Plan!EU42</f>
        <v>0</v>
      </c>
      <c r="AI150" s="310">
        <f>Plan!EU43</f>
        <v>0</v>
      </c>
      <c r="AJ150" s="310">
        <f>Plan!EU44</f>
        <v>0</v>
      </c>
      <c r="AK150" s="310">
        <f>Plan!EU45</f>
        <v>0</v>
      </c>
      <c r="AL150" s="310">
        <f>Plan!EU46</f>
        <v>0</v>
      </c>
      <c r="AM150" s="310">
        <f>Plan!EU47</f>
        <v>0</v>
      </c>
      <c r="AN150" s="310">
        <f>Plan!EU48</f>
        <v>0</v>
      </c>
      <c r="AO150" s="310">
        <f>Plan!EU49</f>
        <v>0</v>
      </c>
      <c r="AP150" s="310">
        <f>Plan!EU50</f>
        <v>0</v>
      </c>
      <c r="AQ150" s="310">
        <f>Plan!EU51</f>
        <v>0</v>
      </c>
      <c r="AR150" s="310">
        <f>Plan!EU52</f>
        <v>0</v>
      </c>
      <c r="AS150" s="310">
        <f>Plan!EU53</f>
        <v>0</v>
      </c>
      <c r="AT150" s="310">
        <f>Plan!EU54</f>
        <v>0</v>
      </c>
      <c r="AU150" s="310">
        <f>Plan!EU55</f>
        <v>0</v>
      </c>
      <c r="AV150" s="310">
        <f>Plan!EU56</f>
        <v>0</v>
      </c>
      <c r="AW150" s="310">
        <f>Plan!EU57</f>
        <v>0</v>
      </c>
      <c r="AX150" s="310">
        <f>Plan!EU58</f>
        <v>0</v>
      </c>
      <c r="AY150" s="310">
        <f>Plan!EU59</f>
        <v>0</v>
      </c>
      <c r="AZ150" s="310">
        <f>Plan!EU60</f>
        <v>0</v>
      </c>
      <c r="BA150" s="310">
        <f>Plan!EU61</f>
        <v>0</v>
      </c>
      <c r="BB150" s="310">
        <f>Plan!EU62</f>
        <v>0</v>
      </c>
      <c r="BC150" s="310">
        <f>Plan!EU63</f>
        <v>0</v>
      </c>
      <c r="BD150" s="310">
        <f>Plan!EU64</f>
        <v>0</v>
      </c>
    </row>
    <row r="151" spans="1:56" ht="6" customHeight="1">
      <c r="A151"/>
      <c r="B151" s="306">
        <f>COUNTIF(Feiertage!$H$3:$H$164,F151)</f>
        <v>0</v>
      </c>
      <c r="C151" s="307">
        <f t="shared" si="6"/>
        <v>4</v>
      </c>
      <c r="D151" s="307">
        <f t="shared" si="7"/>
        <v>5</v>
      </c>
      <c r="E151" s="311"/>
      <c r="F151" s="309">
        <f t="shared" si="8"/>
        <v>42516</v>
      </c>
      <c r="G151" s="310">
        <f>Plan!EV15</f>
        <v>0</v>
      </c>
      <c r="H151" s="310">
        <f>Plan!EV16</f>
        <v>0</v>
      </c>
      <c r="I151" s="310">
        <f>Plan!EV17</f>
        <v>0</v>
      </c>
      <c r="J151" s="310">
        <f>Plan!EV18</f>
        <v>0</v>
      </c>
      <c r="K151" s="310">
        <f>Plan!EV19</f>
        <v>0</v>
      </c>
      <c r="L151" s="310">
        <f>Plan!EV20</f>
        <v>0</v>
      </c>
      <c r="M151" s="310">
        <f>Plan!EV21</f>
        <v>0</v>
      </c>
      <c r="N151" s="310">
        <f>Plan!EV22</f>
        <v>0</v>
      </c>
      <c r="O151" s="310">
        <f>Plan!EV23</f>
        <v>0</v>
      </c>
      <c r="P151" s="310">
        <f>Plan!EV24</f>
        <v>0</v>
      </c>
      <c r="Q151" s="310">
        <f>Plan!EV25</f>
        <v>0</v>
      </c>
      <c r="R151" s="310">
        <f>Plan!EV26</f>
        <v>0</v>
      </c>
      <c r="S151" s="310">
        <f>Plan!EV27</f>
        <v>0</v>
      </c>
      <c r="T151" s="310">
        <f>Plan!EV28</f>
        <v>0</v>
      </c>
      <c r="U151" s="310">
        <f>Plan!EV29</f>
        <v>0</v>
      </c>
      <c r="V151" s="310">
        <f>Plan!EV30</f>
        <v>0</v>
      </c>
      <c r="W151" s="310">
        <f>Plan!EV31</f>
        <v>0</v>
      </c>
      <c r="X151" s="310">
        <f>Plan!EV32</f>
        <v>0</v>
      </c>
      <c r="Y151" s="310">
        <f>Plan!EV33</f>
        <v>0</v>
      </c>
      <c r="Z151" s="310">
        <f>Plan!EV34</f>
        <v>0</v>
      </c>
      <c r="AA151" s="310">
        <f>Plan!EV35</f>
        <v>0</v>
      </c>
      <c r="AB151" s="310">
        <f>Plan!EV36</f>
        <v>0</v>
      </c>
      <c r="AC151" s="310">
        <f>Plan!EV37</f>
        <v>0</v>
      </c>
      <c r="AD151" s="310">
        <f>Plan!EV38</f>
        <v>0</v>
      </c>
      <c r="AE151" s="310">
        <f>Plan!EV39</f>
        <v>0</v>
      </c>
      <c r="AF151" s="310">
        <f>Plan!EV40</f>
        <v>0</v>
      </c>
      <c r="AG151" s="310">
        <f>Plan!EV41</f>
        <v>0</v>
      </c>
      <c r="AH151" s="310">
        <f>Plan!EV42</f>
        <v>0</v>
      </c>
      <c r="AI151" s="310">
        <f>Plan!EV43</f>
        <v>0</v>
      </c>
      <c r="AJ151" s="310">
        <f>Plan!EV44</f>
        <v>0</v>
      </c>
      <c r="AK151" s="310">
        <f>Plan!EV45</f>
        <v>0</v>
      </c>
      <c r="AL151" s="310">
        <f>Plan!EV46</f>
        <v>0</v>
      </c>
      <c r="AM151" s="310">
        <f>Plan!EV47</f>
        <v>0</v>
      </c>
      <c r="AN151" s="310">
        <f>Plan!EV48</f>
        <v>0</v>
      </c>
      <c r="AO151" s="310">
        <f>Plan!EV49</f>
        <v>0</v>
      </c>
      <c r="AP151" s="310">
        <f>Plan!EV50</f>
        <v>0</v>
      </c>
      <c r="AQ151" s="310">
        <f>Plan!EV51</f>
        <v>0</v>
      </c>
      <c r="AR151" s="310">
        <f>Plan!EV52</f>
        <v>0</v>
      </c>
      <c r="AS151" s="310">
        <f>Plan!EV53</f>
        <v>0</v>
      </c>
      <c r="AT151" s="310">
        <f>Plan!EV54</f>
        <v>0</v>
      </c>
      <c r="AU151" s="310">
        <f>Plan!EV55</f>
        <v>0</v>
      </c>
      <c r="AV151" s="310">
        <f>Plan!EV56</f>
        <v>0</v>
      </c>
      <c r="AW151" s="310">
        <f>Plan!EV57</f>
        <v>0</v>
      </c>
      <c r="AX151" s="310">
        <f>Plan!EV58</f>
        <v>0</v>
      </c>
      <c r="AY151" s="310">
        <f>Plan!EV59</f>
        <v>0</v>
      </c>
      <c r="AZ151" s="310">
        <f>Plan!EV60</f>
        <v>0</v>
      </c>
      <c r="BA151" s="310">
        <f>Plan!EV61</f>
        <v>0</v>
      </c>
      <c r="BB151" s="310">
        <f>Plan!EV62</f>
        <v>0</v>
      </c>
      <c r="BC151" s="310">
        <f>Plan!EV63</f>
        <v>0</v>
      </c>
      <c r="BD151" s="310">
        <f>Plan!EV64</f>
        <v>0</v>
      </c>
    </row>
    <row r="152" spans="1:56" ht="6" customHeight="1">
      <c r="A152"/>
      <c r="B152" s="306">
        <f>COUNTIF(Feiertage!$H$3:$H$164,F152)</f>
        <v>0</v>
      </c>
      <c r="C152" s="307">
        <f t="shared" si="6"/>
        <v>5</v>
      </c>
      <c r="D152" s="307">
        <f t="shared" si="7"/>
        <v>5</v>
      </c>
      <c r="E152" s="311"/>
      <c r="F152" s="309">
        <f t="shared" si="8"/>
        <v>42517</v>
      </c>
      <c r="G152" s="310">
        <f>Plan!EW15</f>
        <v>0</v>
      </c>
      <c r="H152" s="310">
        <f>Plan!EW16</f>
        <v>0</v>
      </c>
      <c r="I152" s="310">
        <f>Plan!EW17</f>
        <v>0</v>
      </c>
      <c r="J152" s="310">
        <f>Plan!EW18</f>
        <v>0</v>
      </c>
      <c r="K152" s="310">
        <f>Plan!EW19</f>
        <v>0</v>
      </c>
      <c r="L152" s="310">
        <f>Plan!EW20</f>
        <v>0</v>
      </c>
      <c r="M152" s="310">
        <f>Plan!EW21</f>
        <v>0</v>
      </c>
      <c r="N152" s="310">
        <f>Plan!EW22</f>
        <v>0</v>
      </c>
      <c r="O152" s="310">
        <f>Plan!EW23</f>
        <v>0</v>
      </c>
      <c r="P152" s="310">
        <f>Plan!EW24</f>
        <v>0</v>
      </c>
      <c r="Q152" s="310">
        <f>Plan!EW25</f>
        <v>0</v>
      </c>
      <c r="R152" s="310">
        <f>Plan!EW26</f>
        <v>0</v>
      </c>
      <c r="S152" s="310">
        <f>Plan!EW27</f>
        <v>0</v>
      </c>
      <c r="T152" s="310">
        <f>Plan!EW28</f>
        <v>0</v>
      </c>
      <c r="U152" s="310">
        <f>Plan!EW29</f>
        <v>0</v>
      </c>
      <c r="V152" s="310">
        <f>Plan!EW30</f>
        <v>0</v>
      </c>
      <c r="W152" s="310">
        <f>Plan!EW31</f>
        <v>0</v>
      </c>
      <c r="X152" s="310">
        <f>Plan!EW32</f>
        <v>0</v>
      </c>
      <c r="Y152" s="310">
        <f>Plan!EW33</f>
        <v>0</v>
      </c>
      <c r="Z152" s="310">
        <f>Plan!EW34</f>
        <v>0</v>
      </c>
      <c r="AA152" s="310">
        <f>Plan!EW35</f>
        <v>0</v>
      </c>
      <c r="AB152" s="310">
        <f>Plan!EW36</f>
        <v>0</v>
      </c>
      <c r="AC152" s="310">
        <f>Plan!EW37</f>
        <v>0</v>
      </c>
      <c r="AD152" s="310">
        <f>Plan!EW38</f>
        <v>0</v>
      </c>
      <c r="AE152" s="310">
        <f>Plan!EW39</f>
        <v>0</v>
      </c>
      <c r="AF152" s="310">
        <f>Plan!EW40</f>
        <v>0</v>
      </c>
      <c r="AG152" s="310">
        <f>Plan!EW41</f>
        <v>0</v>
      </c>
      <c r="AH152" s="310">
        <f>Plan!EW42</f>
        <v>0</v>
      </c>
      <c r="AI152" s="310">
        <f>Plan!EW43</f>
        <v>0</v>
      </c>
      <c r="AJ152" s="310">
        <f>Plan!EW44</f>
        <v>0</v>
      </c>
      <c r="AK152" s="310">
        <f>Plan!EW45</f>
        <v>0</v>
      </c>
      <c r="AL152" s="310">
        <f>Plan!EW46</f>
        <v>0</v>
      </c>
      <c r="AM152" s="310">
        <f>Plan!EW47</f>
        <v>0</v>
      </c>
      <c r="AN152" s="310">
        <f>Plan!EW48</f>
        <v>0</v>
      </c>
      <c r="AO152" s="310">
        <f>Plan!EW49</f>
        <v>0</v>
      </c>
      <c r="AP152" s="310">
        <f>Plan!EW50</f>
        <v>0</v>
      </c>
      <c r="AQ152" s="310">
        <f>Plan!EW51</f>
        <v>0</v>
      </c>
      <c r="AR152" s="310">
        <f>Plan!EW52</f>
        <v>0</v>
      </c>
      <c r="AS152" s="310">
        <f>Plan!EW53</f>
        <v>0</v>
      </c>
      <c r="AT152" s="310">
        <f>Plan!EW54</f>
        <v>0</v>
      </c>
      <c r="AU152" s="310">
        <f>Plan!EW55</f>
        <v>0</v>
      </c>
      <c r="AV152" s="310">
        <f>Plan!EW56</f>
        <v>0</v>
      </c>
      <c r="AW152" s="310">
        <f>Plan!EW57</f>
        <v>0</v>
      </c>
      <c r="AX152" s="310">
        <f>Plan!EW58</f>
        <v>0</v>
      </c>
      <c r="AY152" s="310">
        <f>Plan!EW59</f>
        <v>0</v>
      </c>
      <c r="AZ152" s="310">
        <f>Plan!EW60</f>
        <v>0</v>
      </c>
      <c r="BA152" s="310">
        <f>Plan!EW61</f>
        <v>0</v>
      </c>
      <c r="BB152" s="310">
        <f>Plan!EW62</f>
        <v>0</v>
      </c>
      <c r="BC152" s="310">
        <f>Plan!EW63</f>
        <v>0</v>
      </c>
      <c r="BD152" s="310">
        <f>Plan!EW64</f>
        <v>0</v>
      </c>
    </row>
    <row r="153" spans="1:56" ht="6" customHeight="1">
      <c r="A153"/>
      <c r="B153" s="306">
        <f>COUNTIF(Feiertage!$H$3:$H$164,F153)</f>
        <v>0</v>
      </c>
      <c r="C153" s="307">
        <f t="shared" si="6"/>
        <v>6</v>
      </c>
      <c r="D153" s="307">
        <f t="shared" si="7"/>
        <v>5</v>
      </c>
      <c r="E153" s="311"/>
      <c r="F153" s="309">
        <f t="shared" si="8"/>
        <v>42518</v>
      </c>
      <c r="G153" s="310">
        <f>Plan!EX15</f>
        <v>0</v>
      </c>
      <c r="H153" s="310">
        <f>Plan!EX16</f>
        <v>0</v>
      </c>
      <c r="I153" s="310">
        <f>Plan!EX17</f>
        <v>0</v>
      </c>
      <c r="J153" s="310">
        <f>Plan!EX18</f>
        <v>0</v>
      </c>
      <c r="K153" s="310">
        <f>Plan!EX19</f>
        <v>0</v>
      </c>
      <c r="L153" s="310">
        <f>Plan!EX20</f>
        <v>0</v>
      </c>
      <c r="M153" s="310">
        <f>Plan!EX21</f>
        <v>0</v>
      </c>
      <c r="N153" s="310">
        <f>Plan!EX22</f>
        <v>0</v>
      </c>
      <c r="O153" s="310">
        <f>Plan!EX23</f>
        <v>0</v>
      </c>
      <c r="P153" s="310">
        <f>Plan!EX24</f>
        <v>0</v>
      </c>
      <c r="Q153" s="310">
        <f>Plan!EX25</f>
        <v>0</v>
      </c>
      <c r="R153" s="310">
        <f>Plan!EX26</f>
        <v>0</v>
      </c>
      <c r="S153" s="310">
        <f>Plan!EX27</f>
        <v>0</v>
      </c>
      <c r="T153" s="310">
        <f>Plan!EX28</f>
        <v>0</v>
      </c>
      <c r="U153" s="310">
        <f>Plan!EX29</f>
        <v>0</v>
      </c>
      <c r="V153" s="310">
        <f>Plan!EX30</f>
        <v>0</v>
      </c>
      <c r="W153" s="310">
        <f>Plan!EX31</f>
        <v>0</v>
      </c>
      <c r="X153" s="310">
        <f>Plan!EX32</f>
        <v>0</v>
      </c>
      <c r="Y153" s="310">
        <f>Plan!EX33</f>
        <v>0</v>
      </c>
      <c r="Z153" s="310">
        <f>Plan!EX34</f>
        <v>0</v>
      </c>
      <c r="AA153" s="310">
        <f>Plan!EX35</f>
        <v>0</v>
      </c>
      <c r="AB153" s="310">
        <f>Plan!EX36</f>
        <v>0</v>
      </c>
      <c r="AC153" s="310">
        <f>Plan!EX37</f>
        <v>0</v>
      </c>
      <c r="AD153" s="310">
        <f>Plan!EX38</f>
        <v>0</v>
      </c>
      <c r="AE153" s="310">
        <f>Plan!EX39</f>
        <v>0</v>
      </c>
      <c r="AF153" s="310">
        <f>Plan!EX40</f>
        <v>0</v>
      </c>
      <c r="AG153" s="310">
        <f>Plan!EX41</f>
        <v>0</v>
      </c>
      <c r="AH153" s="310">
        <f>Plan!EX42</f>
        <v>0</v>
      </c>
      <c r="AI153" s="310">
        <f>Plan!EX43</f>
        <v>0</v>
      </c>
      <c r="AJ153" s="310">
        <f>Plan!EX44</f>
        <v>0</v>
      </c>
      <c r="AK153" s="310">
        <f>Plan!EX45</f>
        <v>0</v>
      </c>
      <c r="AL153" s="310">
        <f>Plan!EX46</f>
        <v>0</v>
      </c>
      <c r="AM153" s="310">
        <f>Plan!EX47</f>
        <v>0</v>
      </c>
      <c r="AN153" s="310">
        <f>Plan!EX48</f>
        <v>0</v>
      </c>
      <c r="AO153" s="310">
        <f>Plan!EX49</f>
        <v>0</v>
      </c>
      <c r="AP153" s="310">
        <f>Plan!EX50</f>
        <v>0</v>
      </c>
      <c r="AQ153" s="310">
        <f>Plan!EX51</f>
        <v>0</v>
      </c>
      <c r="AR153" s="310">
        <f>Plan!EX52</f>
        <v>0</v>
      </c>
      <c r="AS153" s="310">
        <f>Plan!EX53</f>
        <v>0</v>
      </c>
      <c r="AT153" s="310">
        <f>Plan!EX54</f>
        <v>0</v>
      </c>
      <c r="AU153" s="310">
        <f>Plan!EX55</f>
        <v>0</v>
      </c>
      <c r="AV153" s="310">
        <f>Plan!EX56</f>
        <v>0</v>
      </c>
      <c r="AW153" s="310">
        <f>Plan!EX57</f>
        <v>0</v>
      </c>
      <c r="AX153" s="310">
        <f>Plan!EX58</f>
        <v>0</v>
      </c>
      <c r="AY153" s="310">
        <f>Plan!EX59</f>
        <v>0</v>
      </c>
      <c r="AZ153" s="310">
        <f>Plan!EX60</f>
        <v>0</v>
      </c>
      <c r="BA153" s="310">
        <f>Plan!EX61</f>
        <v>0</v>
      </c>
      <c r="BB153" s="310">
        <f>Plan!EX62</f>
        <v>0</v>
      </c>
      <c r="BC153" s="310">
        <f>Plan!EX63</f>
        <v>0</v>
      </c>
      <c r="BD153" s="310">
        <f>Plan!EX64</f>
        <v>0</v>
      </c>
    </row>
    <row r="154" spans="1:56" ht="6" customHeight="1">
      <c r="A154"/>
      <c r="B154" s="306">
        <f>COUNTIF(Feiertage!$H$3:$H$164,F154)</f>
        <v>0</v>
      </c>
      <c r="C154" s="307">
        <f t="shared" si="6"/>
        <v>7</v>
      </c>
      <c r="D154" s="307">
        <f t="shared" si="7"/>
        <v>5</v>
      </c>
      <c r="E154" s="311"/>
      <c r="F154" s="309">
        <f t="shared" si="8"/>
        <v>42519</v>
      </c>
      <c r="G154" s="310">
        <f>Plan!EY15</f>
        <v>0</v>
      </c>
      <c r="H154" s="310">
        <f>Plan!EY16</f>
        <v>0</v>
      </c>
      <c r="I154" s="310">
        <f>Plan!EY17</f>
        <v>0</v>
      </c>
      <c r="J154" s="310">
        <f>Plan!EY18</f>
        <v>0</v>
      </c>
      <c r="K154" s="310">
        <f>Plan!EY19</f>
        <v>0</v>
      </c>
      <c r="L154" s="310">
        <f>Plan!EY20</f>
        <v>0</v>
      </c>
      <c r="M154" s="310">
        <f>Plan!EY21</f>
        <v>0</v>
      </c>
      <c r="N154" s="310">
        <f>Plan!EY22</f>
        <v>0</v>
      </c>
      <c r="O154" s="310">
        <f>Plan!EY23</f>
        <v>0</v>
      </c>
      <c r="P154" s="310">
        <f>Plan!EY24</f>
        <v>0</v>
      </c>
      <c r="Q154" s="310">
        <f>Plan!EY25</f>
        <v>0</v>
      </c>
      <c r="R154" s="310">
        <f>Plan!EY26</f>
        <v>0</v>
      </c>
      <c r="S154" s="310">
        <f>Plan!EY27</f>
        <v>0</v>
      </c>
      <c r="T154" s="310">
        <f>Plan!EY28</f>
        <v>0</v>
      </c>
      <c r="U154" s="310">
        <f>Plan!EY29</f>
        <v>0</v>
      </c>
      <c r="V154" s="310">
        <f>Plan!EY30</f>
        <v>0</v>
      </c>
      <c r="W154" s="310">
        <f>Plan!EY31</f>
        <v>0</v>
      </c>
      <c r="X154" s="310">
        <f>Plan!EY32</f>
        <v>0</v>
      </c>
      <c r="Y154" s="310">
        <f>Plan!EY33</f>
        <v>0</v>
      </c>
      <c r="Z154" s="310">
        <f>Plan!EY34</f>
        <v>0</v>
      </c>
      <c r="AA154" s="310">
        <f>Plan!EY35</f>
        <v>0</v>
      </c>
      <c r="AB154" s="310">
        <f>Plan!EY36</f>
        <v>0</v>
      </c>
      <c r="AC154" s="310">
        <f>Plan!EY37</f>
        <v>0</v>
      </c>
      <c r="AD154" s="310">
        <f>Plan!EY38</f>
        <v>0</v>
      </c>
      <c r="AE154" s="310">
        <f>Plan!EY39</f>
        <v>0</v>
      </c>
      <c r="AF154" s="310">
        <f>Plan!EY40</f>
        <v>0</v>
      </c>
      <c r="AG154" s="310">
        <f>Plan!EY41</f>
        <v>0</v>
      </c>
      <c r="AH154" s="310">
        <f>Plan!EY42</f>
        <v>0</v>
      </c>
      <c r="AI154" s="310">
        <f>Plan!EY43</f>
        <v>0</v>
      </c>
      <c r="AJ154" s="310">
        <f>Plan!EY44</f>
        <v>0</v>
      </c>
      <c r="AK154" s="310">
        <f>Plan!EY45</f>
        <v>0</v>
      </c>
      <c r="AL154" s="310">
        <f>Plan!EY46</f>
        <v>0</v>
      </c>
      <c r="AM154" s="310">
        <f>Plan!EY47</f>
        <v>0</v>
      </c>
      <c r="AN154" s="310">
        <f>Plan!EY48</f>
        <v>0</v>
      </c>
      <c r="AO154" s="310">
        <f>Plan!EY49</f>
        <v>0</v>
      </c>
      <c r="AP154" s="310">
        <f>Plan!EY50</f>
        <v>0</v>
      </c>
      <c r="AQ154" s="310">
        <f>Plan!EY51</f>
        <v>0</v>
      </c>
      <c r="AR154" s="310">
        <f>Plan!EY52</f>
        <v>0</v>
      </c>
      <c r="AS154" s="310">
        <f>Plan!EY53</f>
        <v>0</v>
      </c>
      <c r="AT154" s="310">
        <f>Plan!EY54</f>
        <v>0</v>
      </c>
      <c r="AU154" s="310">
        <f>Plan!EY55</f>
        <v>0</v>
      </c>
      <c r="AV154" s="310">
        <f>Plan!EY56</f>
        <v>0</v>
      </c>
      <c r="AW154" s="310">
        <f>Plan!EY57</f>
        <v>0</v>
      </c>
      <c r="AX154" s="310">
        <f>Plan!EY58</f>
        <v>0</v>
      </c>
      <c r="AY154" s="310">
        <f>Plan!EY59</f>
        <v>0</v>
      </c>
      <c r="AZ154" s="310">
        <f>Plan!EY60</f>
        <v>0</v>
      </c>
      <c r="BA154" s="310">
        <f>Plan!EY61</f>
        <v>0</v>
      </c>
      <c r="BB154" s="310">
        <f>Plan!EY62</f>
        <v>0</v>
      </c>
      <c r="BC154" s="310">
        <f>Plan!EY63</f>
        <v>0</v>
      </c>
      <c r="BD154" s="310">
        <f>Plan!EY64</f>
        <v>0</v>
      </c>
    </row>
    <row r="155" spans="1:56" ht="6" customHeight="1">
      <c r="A155"/>
      <c r="B155" s="306">
        <f>COUNTIF(Feiertage!$H$3:$H$164,F155)</f>
        <v>0</v>
      </c>
      <c r="C155" s="307">
        <f t="shared" si="6"/>
        <v>1</v>
      </c>
      <c r="D155" s="307">
        <f t="shared" si="7"/>
        <v>5</v>
      </c>
      <c r="E155" s="311"/>
      <c r="F155" s="309">
        <f t="shared" si="8"/>
        <v>42520</v>
      </c>
      <c r="G155" s="310">
        <f>Plan!EZ15</f>
        <v>0</v>
      </c>
      <c r="H155" s="310">
        <f>Plan!EZ16</f>
        <v>0</v>
      </c>
      <c r="I155" s="310">
        <f>Plan!EZ17</f>
        <v>0</v>
      </c>
      <c r="J155" s="310">
        <f>Plan!EZ18</f>
        <v>0</v>
      </c>
      <c r="K155" s="310">
        <f>Plan!EZ19</f>
        <v>0</v>
      </c>
      <c r="L155" s="310">
        <f>Plan!EZ20</f>
        <v>0</v>
      </c>
      <c r="M155" s="310">
        <f>Plan!EZ21</f>
        <v>0</v>
      </c>
      <c r="N155" s="310">
        <f>Plan!EZ22</f>
        <v>0</v>
      </c>
      <c r="O155" s="310">
        <f>Plan!EZ23</f>
        <v>0</v>
      </c>
      <c r="P155" s="310">
        <f>Plan!EZ24</f>
        <v>0</v>
      </c>
      <c r="Q155" s="310">
        <f>Plan!EZ25</f>
        <v>0</v>
      </c>
      <c r="R155" s="310">
        <f>Plan!EZ26</f>
        <v>0</v>
      </c>
      <c r="S155" s="310">
        <f>Plan!EZ27</f>
        <v>0</v>
      </c>
      <c r="T155" s="310">
        <f>Plan!EZ28</f>
        <v>0</v>
      </c>
      <c r="U155" s="310">
        <f>Plan!EZ29</f>
        <v>0</v>
      </c>
      <c r="V155" s="310">
        <f>Plan!EZ30</f>
        <v>0</v>
      </c>
      <c r="W155" s="310">
        <f>Plan!EZ31</f>
        <v>0</v>
      </c>
      <c r="X155" s="310">
        <f>Plan!EZ32</f>
        <v>0</v>
      </c>
      <c r="Y155" s="310">
        <f>Plan!EZ33</f>
        <v>0</v>
      </c>
      <c r="Z155" s="310">
        <f>Plan!EZ34</f>
        <v>0</v>
      </c>
      <c r="AA155" s="310">
        <f>Plan!EZ35</f>
        <v>0</v>
      </c>
      <c r="AB155" s="310">
        <f>Plan!EZ36</f>
        <v>0</v>
      </c>
      <c r="AC155" s="310">
        <f>Plan!EZ37</f>
        <v>0</v>
      </c>
      <c r="AD155" s="310">
        <f>Plan!EZ38</f>
        <v>0</v>
      </c>
      <c r="AE155" s="310">
        <f>Plan!EZ39</f>
        <v>0</v>
      </c>
      <c r="AF155" s="310">
        <f>Plan!EZ40</f>
        <v>0</v>
      </c>
      <c r="AG155" s="310">
        <f>Plan!EZ41</f>
        <v>0</v>
      </c>
      <c r="AH155" s="310">
        <f>Plan!EZ42</f>
        <v>0</v>
      </c>
      <c r="AI155" s="310">
        <f>Plan!EZ43</f>
        <v>0</v>
      </c>
      <c r="AJ155" s="310">
        <f>Plan!EZ44</f>
        <v>0</v>
      </c>
      <c r="AK155" s="310">
        <f>Plan!EZ45</f>
        <v>0</v>
      </c>
      <c r="AL155" s="310">
        <f>Plan!EZ46</f>
        <v>0</v>
      </c>
      <c r="AM155" s="310">
        <f>Plan!EZ47</f>
        <v>0</v>
      </c>
      <c r="AN155" s="310">
        <f>Plan!EZ48</f>
        <v>0</v>
      </c>
      <c r="AO155" s="310">
        <f>Plan!EZ49</f>
        <v>0</v>
      </c>
      <c r="AP155" s="310">
        <f>Plan!EZ50</f>
        <v>0</v>
      </c>
      <c r="AQ155" s="310">
        <f>Plan!EZ51</f>
        <v>0</v>
      </c>
      <c r="AR155" s="310">
        <f>Plan!EZ52</f>
        <v>0</v>
      </c>
      <c r="AS155" s="310">
        <f>Plan!EZ53</f>
        <v>0</v>
      </c>
      <c r="AT155" s="310">
        <f>Plan!EZ54</f>
        <v>0</v>
      </c>
      <c r="AU155" s="310">
        <f>Plan!EZ55</f>
        <v>0</v>
      </c>
      <c r="AV155" s="310">
        <f>Plan!EZ56</f>
        <v>0</v>
      </c>
      <c r="AW155" s="310">
        <f>Plan!EZ57</f>
        <v>0</v>
      </c>
      <c r="AX155" s="310">
        <f>Plan!EZ58</f>
        <v>0</v>
      </c>
      <c r="AY155" s="310">
        <f>Plan!EZ59</f>
        <v>0</v>
      </c>
      <c r="AZ155" s="310">
        <f>Plan!EZ60</f>
        <v>0</v>
      </c>
      <c r="BA155" s="310">
        <f>Plan!EZ61</f>
        <v>0</v>
      </c>
      <c r="BB155" s="310">
        <f>Plan!EZ62</f>
        <v>0</v>
      </c>
      <c r="BC155" s="310">
        <f>Plan!EZ63</f>
        <v>0</v>
      </c>
      <c r="BD155" s="310">
        <f>Plan!EZ64</f>
        <v>0</v>
      </c>
    </row>
    <row r="156" spans="1:56" ht="6" customHeight="1">
      <c r="A156"/>
      <c r="B156" s="306">
        <f>COUNTIF(Feiertage!$H$3:$H$164,F156)</f>
        <v>0</v>
      </c>
      <c r="C156" s="307">
        <f t="shared" si="6"/>
        <v>2</v>
      </c>
      <c r="D156" s="307">
        <f t="shared" si="7"/>
        <v>5</v>
      </c>
      <c r="E156" s="311"/>
      <c r="F156" s="309">
        <f t="shared" si="8"/>
        <v>42521</v>
      </c>
      <c r="G156" s="310">
        <f>Plan!FA15</f>
        <v>0</v>
      </c>
      <c r="H156" s="310">
        <f>Plan!FA16</f>
        <v>0</v>
      </c>
      <c r="I156" s="310">
        <f>Plan!FA17</f>
        <v>0</v>
      </c>
      <c r="J156" s="310">
        <f>Plan!FA18</f>
        <v>0</v>
      </c>
      <c r="K156" s="310">
        <f>Plan!FA19</f>
        <v>0</v>
      </c>
      <c r="L156" s="310">
        <f>Plan!FA20</f>
        <v>0</v>
      </c>
      <c r="M156" s="310">
        <f>Plan!FA21</f>
        <v>0</v>
      </c>
      <c r="N156" s="310">
        <f>Plan!FA22</f>
        <v>0</v>
      </c>
      <c r="O156" s="310">
        <f>Plan!FA23</f>
        <v>0</v>
      </c>
      <c r="P156" s="310">
        <f>Plan!FA24</f>
        <v>0</v>
      </c>
      <c r="Q156" s="310">
        <f>Plan!FA25</f>
        <v>0</v>
      </c>
      <c r="R156" s="310">
        <f>Plan!FA26</f>
        <v>0</v>
      </c>
      <c r="S156" s="310">
        <f>Plan!FA27</f>
        <v>0</v>
      </c>
      <c r="T156" s="310">
        <f>Plan!FA28</f>
        <v>0</v>
      </c>
      <c r="U156" s="310">
        <f>Plan!FA29</f>
        <v>0</v>
      </c>
      <c r="V156" s="310">
        <f>Plan!FA30</f>
        <v>0</v>
      </c>
      <c r="W156" s="310">
        <f>Plan!FA31</f>
        <v>0</v>
      </c>
      <c r="X156" s="310">
        <f>Plan!FA32</f>
        <v>0</v>
      </c>
      <c r="Y156" s="310">
        <f>Plan!FA33</f>
        <v>0</v>
      </c>
      <c r="Z156" s="310">
        <f>Plan!FA34</f>
        <v>0</v>
      </c>
      <c r="AA156" s="310">
        <f>Plan!FA35</f>
        <v>0</v>
      </c>
      <c r="AB156" s="310">
        <f>Plan!FA36</f>
        <v>0</v>
      </c>
      <c r="AC156" s="310">
        <f>Plan!FA37</f>
        <v>0</v>
      </c>
      <c r="AD156" s="310">
        <f>Plan!FA38</f>
        <v>0</v>
      </c>
      <c r="AE156" s="310">
        <f>Plan!FA39</f>
        <v>0</v>
      </c>
      <c r="AF156" s="310">
        <f>Plan!FA40</f>
        <v>0</v>
      </c>
      <c r="AG156" s="310">
        <f>Plan!FA41</f>
        <v>0</v>
      </c>
      <c r="AH156" s="310">
        <f>Plan!FA42</f>
        <v>0</v>
      </c>
      <c r="AI156" s="310">
        <f>Plan!FA43</f>
        <v>0</v>
      </c>
      <c r="AJ156" s="310">
        <f>Plan!FA44</f>
        <v>0</v>
      </c>
      <c r="AK156" s="310">
        <f>Plan!FA45</f>
        <v>0</v>
      </c>
      <c r="AL156" s="310">
        <f>Plan!FA46</f>
        <v>0</v>
      </c>
      <c r="AM156" s="310">
        <f>Plan!FA47</f>
        <v>0</v>
      </c>
      <c r="AN156" s="310">
        <f>Plan!FA48</f>
        <v>0</v>
      </c>
      <c r="AO156" s="310">
        <f>Plan!FA49</f>
        <v>0</v>
      </c>
      <c r="AP156" s="310">
        <f>Plan!FA50</f>
        <v>0</v>
      </c>
      <c r="AQ156" s="310">
        <f>Plan!FA51</f>
        <v>0</v>
      </c>
      <c r="AR156" s="310">
        <f>Plan!FA52</f>
        <v>0</v>
      </c>
      <c r="AS156" s="310">
        <f>Plan!FA53</f>
        <v>0</v>
      </c>
      <c r="AT156" s="310">
        <f>Plan!FA54</f>
        <v>0</v>
      </c>
      <c r="AU156" s="310">
        <f>Plan!FA55</f>
        <v>0</v>
      </c>
      <c r="AV156" s="310">
        <f>Plan!FA56</f>
        <v>0</v>
      </c>
      <c r="AW156" s="310">
        <f>Plan!FA57</f>
        <v>0</v>
      </c>
      <c r="AX156" s="310">
        <f>Plan!FA58</f>
        <v>0</v>
      </c>
      <c r="AY156" s="310">
        <f>Plan!FA59</f>
        <v>0</v>
      </c>
      <c r="AZ156" s="310">
        <f>Plan!FA60</f>
        <v>0</v>
      </c>
      <c r="BA156" s="310">
        <f>Plan!FA61</f>
        <v>0</v>
      </c>
      <c r="BB156" s="310">
        <f>Plan!FA62</f>
        <v>0</v>
      </c>
      <c r="BC156" s="310">
        <f>Plan!FA63</f>
        <v>0</v>
      </c>
      <c r="BD156" s="310">
        <f>Plan!FA64</f>
        <v>0</v>
      </c>
    </row>
    <row r="157" spans="1:56" ht="6" customHeight="1">
      <c r="A157"/>
      <c r="B157" s="306">
        <f>COUNTIF(Feiertage!$H$3:$H$164,F157)</f>
        <v>0</v>
      </c>
      <c r="C157" s="307">
        <f t="shared" si="6"/>
        <v>3</v>
      </c>
      <c r="D157" s="307">
        <f t="shared" si="7"/>
        <v>6</v>
      </c>
      <c r="E157" s="311"/>
      <c r="F157" s="309">
        <f t="shared" si="8"/>
        <v>42522</v>
      </c>
      <c r="G157" s="310">
        <f>Plan!FB15</f>
        <v>0</v>
      </c>
      <c r="H157" s="310">
        <f>Plan!FB16</f>
        <v>0</v>
      </c>
      <c r="I157" s="310">
        <f>Plan!FB17</f>
        <v>0</v>
      </c>
      <c r="J157" s="310">
        <f>Plan!FB18</f>
        <v>0</v>
      </c>
      <c r="K157" s="310">
        <f>Plan!FB19</f>
        <v>0</v>
      </c>
      <c r="L157" s="310">
        <f>Plan!FB20</f>
        <v>0</v>
      </c>
      <c r="M157" s="310">
        <f>Plan!FB21</f>
        <v>0</v>
      </c>
      <c r="N157" s="310">
        <f>Plan!FB22</f>
        <v>0</v>
      </c>
      <c r="O157" s="310">
        <f>Plan!FB23</f>
        <v>0</v>
      </c>
      <c r="P157" s="310">
        <f>Plan!FB24</f>
        <v>0</v>
      </c>
      <c r="Q157" s="310">
        <f>Plan!FB25</f>
        <v>0</v>
      </c>
      <c r="R157" s="310">
        <f>Plan!FB26</f>
        <v>0</v>
      </c>
      <c r="S157" s="310">
        <f>Plan!FB27</f>
        <v>0</v>
      </c>
      <c r="T157" s="310">
        <f>Plan!FB28</f>
        <v>0</v>
      </c>
      <c r="U157" s="310">
        <f>Plan!FB29</f>
        <v>0</v>
      </c>
      <c r="V157" s="310">
        <f>Plan!FB30</f>
        <v>0</v>
      </c>
      <c r="W157" s="310">
        <f>Plan!FB31</f>
        <v>0</v>
      </c>
      <c r="X157" s="310">
        <f>Plan!FB32</f>
        <v>0</v>
      </c>
      <c r="Y157" s="310">
        <f>Plan!FB33</f>
        <v>0</v>
      </c>
      <c r="Z157" s="310">
        <f>Plan!FB34</f>
        <v>0</v>
      </c>
      <c r="AA157" s="310">
        <f>Plan!FB35</f>
        <v>0</v>
      </c>
      <c r="AB157" s="310">
        <f>Plan!FB36</f>
        <v>0</v>
      </c>
      <c r="AC157" s="310">
        <f>Plan!FB37</f>
        <v>0</v>
      </c>
      <c r="AD157" s="310">
        <f>Plan!FB38</f>
        <v>0</v>
      </c>
      <c r="AE157" s="310">
        <f>Plan!FB39</f>
        <v>0</v>
      </c>
      <c r="AF157" s="310">
        <f>Plan!FB40</f>
        <v>0</v>
      </c>
      <c r="AG157" s="310">
        <f>Plan!FB41</f>
        <v>0</v>
      </c>
      <c r="AH157" s="310">
        <f>Plan!FB42</f>
        <v>0</v>
      </c>
      <c r="AI157" s="310">
        <f>Plan!FB43</f>
        <v>0</v>
      </c>
      <c r="AJ157" s="310">
        <f>Plan!FB44</f>
        <v>0</v>
      </c>
      <c r="AK157" s="310">
        <f>Plan!FB45</f>
        <v>0</v>
      </c>
      <c r="AL157" s="310">
        <f>Plan!FB46</f>
        <v>0</v>
      </c>
      <c r="AM157" s="310">
        <f>Plan!FB47</f>
        <v>0</v>
      </c>
      <c r="AN157" s="310">
        <f>Plan!FB48</f>
        <v>0</v>
      </c>
      <c r="AO157" s="310">
        <f>Plan!FB49</f>
        <v>0</v>
      </c>
      <c r="AP157" s="310">
        <f>Plan!FB50</f>
        <v>0</v>
      </c>
      <c r="AQ157" s="310">
        <f>Plan!FB51</f>
        <v>0</v>
      </c>
      <c r="AR157" s="310">
        <f>Plan!FB52</f>
        <v>0</v>
      </c>
      <c r="AS157" s="310">
        <f>Plan!FB53</f>
        <v>0</v>
      </c>
      <c r="AT157" s="310">
        <f>Plan!FB54</f>
        <v>0</v>
      </c>
      <c r="AU157" s="310">
        <f>Plan!FB55</f>
        <v>0</v>
      </c>
      <c r="AV157" s="310">
        <f>Plan!FB56</f>
        <v>0</v>
      </c>
      <c r="AW157" s="310">
        <f>Plan!FB57</f>
        <v>0</v>
      </c>
      <c r="AX157" s="310">
        <f>Plan!FB58</f>
        <v>0</v>
      </c>
      <c r="AY157" s="310">
        <f>Plan!FB59</f>
        <v>0</v>
      </c>
      <c r="AZ157" s="310">
        <f>Plan!FB60</f>
        <v>0</v>
      </c>
      <c r="BA157" s="310">
        <f>Plan!FB61</f>
        <v>0</v>
      </c>
      <c r="BB157" s="310">
        <f>Plan!FB62</f>
        <v>0</v>
      </c>
      <c r="BC157" s="310">
        <f>Plan!FB63</f>
        <v>0</v>
      </c>
      <c r="BD157" s="310">
        <f>Plan!FB64</f>
        <v>0</v>
      </c>
    </row>
    <row r="158" spans="1:56" ht="6" customHeight="1">
      <c r="A158"/>
      <c r="B158" s="306">
        <f>COUNTIF(Feiertage!$H$3:$H$164,F158)</f>
        <v>0</v>
      </c>
      <c r="C158" s="307">
        <f t="shared" si="6"/>
        <v>4</v>
      </c>
      <c r="D158" s="307">
        <f t="shared" si="7"/>
        <v>6</v>
      </c>
      <c r="E158" s="311"/>
      <c r="F158" s="309">
        <f t="shared" si="8"/>
        <v>42523</v>
      </c>
      <c r="G158" s="310">
        <f>Plan!FC15</f>
        <v>0</v>
      </c>
      <c r="H158" s="310">
        <f>Plan!FC16</f>
        <v>0</v>
      </c>
      <c r="I158" s="310">
        <f>Plan!FC17</f>
        <v>0</v>
      </c>
      <c r="J158" s="310">
        <f>Plan!FC18</f>
        <v>0</v>
      </c>
      <c r="K158" s="310">
        <f>Plan!FC19</f>
        <v>0</v>
      </c>
      <c r="L158" s="310">
        <f>Plan!FC20</f>
        <v>0</v>
      </c>
      <c r="M158" s="310">
        <f>Plan!FC21</f>
        <v>0</v>
      </c>
      <c r="N158" s="310">
        <f>Plan!FC22</f>
        <v>0</v>
      </c>
      <c r="O158" s="310">
        <f>Plan!FC23</f>
        <v>0</v>
      </c>
      <c r="P158" s="310">
        <f>Plan!FC24</f>
        <v>0</v>
      </c>
      <c r="Q158" s="310">
        <f>Plan!FC25</f>
        <v>0</v>
      </c>
      <c r="R158" s="310">
        <f>Plan!FC26</f>
        <v>0</v>
      </c>
      <c r="S158" s="310">
        <f>Plan!FC27</f>
        <v>0</v>
      </c>
      <c r="T158" s="310">
        <f>Plan!FC28</f>
        <v>0</v>
      </c>
      <c r="U158" s="310">
        <f>Plan!FC29</f>
        <v>0</v>
      </c>
      <c r="V158" s="310">
        <f>Plan!FC30</f>
        <v>0</v>
      </c>
      <c r="W158" s="310">
        <f>Plan!FC31</f>
        <v>0</v>
      </c>
      <c r="X158" s="310">
        <f>Plan!FC32</f>
        <v>0</v>
      </c>
      <c r="Y158" s="310">
        <f>Plan!FC33</f>
        <v>0</v>
      </c>
      <c r="Z158" s="310">
        <f>Plan!FC34</f>
        <v>0</v>
      </c>
      <c r="AA158" s="310">
        <f>Plan!FC35</f>
        <v>0</v>
      </c>
      <c r="AB158" s="310">
        <f>Plan!FC36</f>
        <v>0</v>
      </c>
      <c r="AC158" s="310">
        <f>Plan!FC37</f>
        <v>0</v>
      </c>
      <c r="AD158" s="310">
        <f>Plan!FC38</f>
        <v>0</v>
      </c>
      <c r="AE158" s="310">
        <f>Plan!FC39</f>
        <v>0</v>
      </c>
      <c r="AF158" s="310">
        <f>Plan!FC40</f>
        <v>0</v>
      </c>
      <c r="AG158" s="310">
        <f>Plan!FC41</f>
        <v>0</v>
      </c>
      <c r="AH158" s="310">
        <f>Plan!FC42</f>
        <v>0</v>
      </c>
      <c r="AI158" s="310">
        <f>Plan!FC43</f>
        <v>0</v>
      </c>
      <c r="AJ158" s="310">
        <f>Plan!FC44</f>
        <v>0</v>
      </c>
      <c r="AK158" s="310">
        <f>Plan!FC45</f>
        <v>0</v>
      </c>
      <c r="AL158" s="310">
        <f>Plan!FC46</f>
        <v>0</v>
      </c>
      <c r="AM158" s="310">
        <f>Plan!FC47</f>
        <v>0</v>
      </c>
      <c r="AN158" s="310">
        <f>Plan!FC48</f>
        <v>0</v>
      </c>
      <c r="AO158" s="310">
        <f>Plan!FC49</f>
        <v>0</v>
      </c>
      <c r="AP158" s="310">
        <f>Plan!FC50</f>
        <v>0</v>
      </c>
      <c r="AQ158" s="310">
        <f>Plan!FC51</f>
        <v>0</v>
      </c>
      <c r="AR158" s="310">
        <f>Plan!FC52</f>
        <v>0</v>
      </c>
      <c r="AS158" s="310">
        <f>Plan!FC53</f>
        <v>0</v>
      </c>
      <c r="AT158" s="310">
        <f>Plan!FC54</f>
        <v>0</v>
      </c>
      <c r="AU158" s="310">
        <f>Plan!FC55</f>
        <v>0</v>
      </c>
      <c r="AV158" s="310">
        <f>Plan!FC56</f>
        <v>0</v>
      </c>
      <c r="AW158" s="310">
        <f>Plan!FC57</f>
        <v>0</v>
      </c>
      <c r="AX158" s="310">
        <f>Plan!FC58</f>
        <v>0</v>
      </c>
      <c r="AY158" s="310">
        <f>Plan!FC59</f>
        <v>0</v>
      </c>
      <c r="AZ158" s="310">
        <f>Plan!FC60</f>
        <v>0</v>
      </c>
      <c r="BA158" s="310">
        <f>Plan!FC61</f>
        <v>0</v>
      </c>
      <c r="BB158" s="310">
        <f>Plan!FC62</f>
        <v>0</v>
      </c>
      <c r="BC158" s="310">
        <f>Plan!FC63</f>
        <v>0</v>
      </c>
      <c r="BD158" s="310">
        <f>Plan!FC64</f>
        <v>0</v>
      </c>
    </row>
    <row r="159" spans="1:56" ht="6" customHeight="1">
      <c r="A159"/>
      <c r="B159" s="306">
        <f>COUNTIF(Feiertage!$H$3:$H$164,F159)</f>
        <v>0</v>
      </c>
      <c r="C159" s="307">
        <f t="shared" si="6"/>
        <v>5</v>
      </c>
      <c r="D159" s="307">
        <f t="shared" si="7"/>
        <v>6</v>
      </c>
      <c r="E159" s="311"/>
      <c r="F159" s="309">
        <f t="shared" si="8"/>
        <v>42524</v>
      </c>
      <c r="G159" s="310">
        <f>Plan!FD15</f>
        <v>0</v>
      </c>
      <c r="H159" s="310">
        <f>Plan!FD16</f>
        <v>0</v>
      </c>
      <c r="I159" s="310">
        <f>Plan!FD17</f>
        <v>0</v>
      </c>
      <c r="J159" s="310">
        <f>Plan!FD18</f>
        <v>0</v>
      </c>
      <c r="K159" s="310">
        <f>Plan!FD19</f>
        <v>0</v>
      </c>
      <c r="L159" s="310">
        <f>Plan!FD20</f>
        <v>0</v>
      </c>
      <c r="M159" s="310">
        <f>Plan!FD21</f>
        <v>0</v>
      </c>
      <c r="N159" s="310">
        <f>Plan!FD22</f>
        <v>0</v>
      </c>
      <c r="O159" s="310">
        <f>Plan!FD23</f>
        <v>0</v>
      </c>
      <c r="P159" s="310">
        <f>Plan!FD24</f>
        <v>0</v>
      </c>
      <c r="Q159" s="310">
        <f>Plan!FD25</f>
        <v>0</v>
      </c>
      <c r="R159" s="310">
        <f>Plan!FD26</f>
        <v>0</v>
      </c>
      <c r="S159" s="310">
        <f>Plan!FD27</f>
        <v>0</v>
      </c>
      <c r="T159" s="310">
        <f>Plan!FD28</f>
        <v>0</v>
      </c>
      <c r="U159" s="310">
        <f>Plan!FD29</f>
        <v>0</v>
      </c>
      <c r="V159" s="310">
        <f>Plan!FD30</f>
        <v>0</v>
      </c>
      <c r="W159" s="310">
        <f>Plan!FD31</f>
        <v>0</v>
      </c>
      <c r="X159" s="310">
        <f>Plan!FD32</f>
        <v>0</v>
      </c>
      <c r="Y159" s="310">
        <f>Plan!FD33</f>
        <v>0</v>
      </c>
      <c r="Z159" s="310">
        <f>Plan!FD34</f>
        <v>0</v>
      </c>
      <c r="AA159" s="310">
        <f>Plan!FD35</f>
        <v>0</v>
      </c>
      <c r="AB159" s="310">
        <f>Plan!FD36</f>
        <v>0</v>
      </c>
      <c r="AC159" s="310">
        <f>Plan!FD37</f>
        <v>0</v>
      </c>
      <c r="AD159" s="310">
        <f>Plan!FD38</f>
        <v>0</v>
      </c>
      <c r="AE159" s="310">
        <f>Plan!FD39</f>
        <v>0</v>
      </c>
      <c r="AF159" s="310">
        <f>Plan!FD40</f>
        <v>0</v>
      </c>
      <c r="AG159" s="310">
        <f>Plan!FD41</f>
        <v>0</v>
      </c>
      <c r="AH159" s="310">
        <f>Plan!FD42</f>
        <v>0</v>
      </c>
      <c r="AI159" s="310">
        <f>Plan!FD43</f>
        <v>0</v>
      </c>
      <c r="AJ159" s="310">
        <f>Plan!FD44</f>
        <v>0</v>
      </c>
      <c r="AK159" s="310">
        <f>Plan!FD45</f>
        <v>0</v>
      </c>
      <c r="AL159" s="310">
        <f>Plan!FD46</f>
        <v>0</v>
      </c>
      <c r="AM159" s="310">
        <f>Plan!FD47</f>
        <v>0</v>
      </c>
      <c r="AN159" s="310">
        <f>Plan!FD48</f>
        <v>0</v>
      </c>
      <c r="AO159" s="310">
        <f>Plan!FD49</f>
        <v>0</v>
      </c>
      <c r="AP159" s="310">
        <f>Plan!FD50</f>
        <v>0</v>
      </c>
      <c r="AQ159" s="310">
        <f>Plan!FD51</f>
        <v>0</v>
      </c>
      <c r="AR159" s="310">
        <f>Plan!FD52</f>
        <v>0</v>
      </c>
      <c r="AS159" s="310">
        <f>Plan!FD53</f>
        <v>0</v>
      </c>
      <c r="AT159" s="310">
        <f>Plan!FD54</f>
        <v>0</v>
      </c>
      <c r="AU159" s="310">
        <f>Plan!FD55</f>
        <v>0</v>
      </c>
      <c r="AV159" s="310">
        <f>Plan!FD56</f>
        <v>0</v>
      </c>
      <c r="AW159" s="310">
        <f>Plan!FD57</f>
        <v>0</v>
      </c>
      <c r="AX159" s="310">
        <f>Plan!FD58</f>
        <v>0</v>
      </c>
      <c r="AY159" s="310">
        <f>Plan!FD59</f>
        <v>0</v>
      </c>
      <c r="AZ159" s="310">
        <f>Plan!FD60</f>
        <v>0</v>
      </c>
      <c r="BA159" s="310">
        <f>Plan!FD61</f>
        <v>0</v>
      </c>
      <c r="BB159" s="310">
        <f>Plan!FD62</f>
        <v>0</v>
      </c>
      <c r="BC159" s="310">
        <f>Plan!FD63</f>
        <v>0</v>
      </c>
      <c r="BD159" s="310">
        <f>Plan!FD64</f>
        <v>0</v>
      </c>
    </row>
    <row r="160" spans="1:56" ht="6" customHeight="1">
      <c r="A160"/>
      <c r="B160" s="306">
        <f>COUNTIF(Feiertage!$H$3:$H$164,F160)</f>
        <v>0</v>
      </c>
      <c r="C160" s="307">
        <f t="shared" si="6"/>
        <v>6</v>
      </c>
      <c r="D160" s="307">
        <f t="shared" si="7"/>
        <v>6</v>
      </c>
      <c r="E160" s="311"/>
      <c r="F160" s="309">
        <f t="shared" si="8"/>
        <v>42525</v>
      </c>
      <c r="G160" s="310">
        <f>Plan!FE15</f>
        <v>0</v>
      </c>
      <c r="H160" s="310">
        <f>Plan!FE16</f>
        <v>0</v>
      </c>
      <c r="I160" s="310">
        <f>Plan!FE17</f>
        <v>0</v>
      </c>
      <c r="J160" s="310">
        <f>Plan!FE18</f>
        <v>0</v>
      </c>
      <c r="K160" s="310">
        <f>Plan!FE19</f>
        <v>0</v>
      </c>
      <c r="L160" s="310">
        <f>Plan!FE20</f>
        <v>0</v>
      </c>
      <c r="M160" s="310">
        <f>Plan!FE21</f>
        <v>0</v>
      </c>
      <c r="N160" s="310">
        <f>Plan!FE22</f>
        <v>0</v>
      </c>
      <c r="O160" s="310">
        <f>Plan!FE23</f>
        <v>0</v>
      </c>
      <c r="P160" s="310">
        <f>Plan!FE24</f>
        <v>0</v>
      </c>
      <c r="Q160" s="310">
        <f>Plan!FE25</f>
        <v>0</v>
      </c>
      <c r="R160" s="310">
        <f>Plan!FE26</f>
        <v>0</v>
      </c>
      <c r="S160" s="310">
        <f>Plan!FE27</f>
        <v>0</v>
      </c>
      <c r="T160" s="310">
        <f>Plan!FE28</f>
        <v>0</v>
      </c>
      <c r="U160" s="310">
        <f>Plan!FE29</f>
        <v>0</v>
      </c>
      <c r="V160" s="310">
        <f>Plan!FE30</f>
        <v>0</v>
      </c>
      <c r="W160" s="310">
        <f>Plan!FE31</f>
        <v>0</v>
      </c>
      <c r="X160" s="310">
        <f>Plan!FE32</f>
        <v>0</v>
      </c>
      <c r="Y160" s="310">
        <f>Plan!FE33</f>
        <v>0</v>
      </c>
      <c r="Z160" s="310">
        <f>Plan!FE34</f>
        <v>0</v>
      </c>
      <c r="AA160" s="310">
        <f>Plan!FE35</f>
        <v>0</v>
      </c>
      <c r="AB160" s="310">
        <f>Plan!FE36</f>
        <v>0</v>
      </c>
      <c r="AC160" s="310">
        <f>Plan!FE37</f>
        <v>0</v>
      </c>
      <c r="AD160" s="310">
        <f>Plan!FE38</f>
        <v>0</v>
      </c>
      <c r="AE160" s="310">
        <f>Plan!FE39</f>
        <v>0</v>
      </c>
      <c r="AF160" s="310">
        <f>Plan!FE40</f>
        <v>0</v>
      </c>
      <c r="AG160" s="310">
        <f>Plan!FE41</f>
        <v>0</v>
      </c>
      <c r="AH160" s="310">
        <f>Plan!FE42</f>
        <v>0</v>
      </c>
      <c r="AI160" s="310">
        <f>Plan!FE43</f>
        <v>0</v>
      </c>
      <c r="AJ160" s="310">
        <f>Plan!FE44</f>
        <v>0</v>
      </c>
      <c r="AK160" s="310">
        <f>Plan!FE45</f>
        <v>0</v>
      </c>
      <c r="AL160" s="310">
        <f>Plan!FE46</f>
        <v>0</v>
      </c>
      <c r="AM160" s="310">
        <f>Plan!FE47</f>
        <v>0</v>
      </c>
      <c r="AN160" s="310">
        <f>Plan!FE48</f>
        <v>0</v>
      </c>
      <c r="AO160" s="310">
        <f>Plan!FE49</f>
        <v>0</v>
      </c>
      <c r="AP160" s="310">
        <f>Plan!FE50</f>
        <v>0</v>
      </c>
      <c r="AQ160" s="310">
        <f>Plan!FE51</f>
        <v>0</v>
      </c>
      <c r="AR160" s="310">
        <f>Plan!FE52</f>
        <v>0</v>
      </c>
      <c r="AS160" s="310">
        <f>Plan!FE53</f>
        <v>0</v>
      </c>
      <c r="AT160" s="310">
        <f>Plan!FE54</f>
        <v>0</v>
      </c>
      <c r="AU160" s="310">
        <f>Plan!FE55</f>
        <v>0</v>
      </c>
      <c r="AV160" s="310">
        <f>Plan!FE56</f>
        <v>0</v>
      </c>
      <c r="AW160" s="310">
        <f>Plan!FE57</f>
        <v>0</v>
      </c>
      <c r="AX160" s="310">
        <f>Plan!FE58</f>
        <v>0</v>
      </c>
      <c r="AY160" s="310">
        <f>Plan!FE59</f>
        <v>0</v>
      </c>
      <c r="AZ160" s="310">
        <f>Plan!FE60</f>
        <v>0</v>
      </c>
      <c r="BA160" s="310">
        <f>Plan!FE61</f>
        <v>0</v>
      </c>
      <c r="BB160" s="310">
        <f>Plan!FE62</f>
        <v>0</v>
      </c>
      <c r="BC160" s="310">
        <f>Plan!FE63</f>
        <v>0</v>
      </c>
      <c r="BD160" s="310">
        <f>Plan!FE64</f>
        <v>0</v>
      </c>
    </row>
    <row r="161" spans="1:56" ht="6" customHeight="1">
      <c r="A161"/>
      <c r="B161" s="306">
        <f>COUNTIF(Feiertage!$H$3:$H$164,F161)</f>
        <v>0</v>
      </c>
      <c r="C161" s="307">
        <f t="shared" si="6"/>
        <v>7</v>
      </c>
      <c r="D161" s="307">
        <f t="shared" si="7"/>
        <v>6</v>
      </c>
      <c r="E161" s="311"/>
      <c r="F161" s="309">
        <f t="shared" si="8"/>
        <v>42526</v>
      </c>
      <c r="G161" s="310">
        <f>Plan!FF15</f>
        <v>0</v>
      </c>
      <c r="H161" s="310">
        <f>Plan!FF16</f>
        <v>0</v>
      </c>
      <c r="I161" s="310">
        <f>Plan!FF17</f>
        <v>0</v>
      </c>
      <c r="J161" s="310">
        <f>Plan!FF18</f>
        <v>0</v>
      </c>
      <c r="K161" s="310">
        <f>Plan!FF19</f>
        <v>0</v>
      </c>
      <c r="L161" s="310">
        <f>Plan!FF20</f>
        <v>0</v>
      </c>
      <c r="M161" s="310">
        <f>Plan!FF21</f>
        <v>0</v>
      </c>
      <c r="N161" s="310">
        <f>Plan!FF22</f>
        <v>0</v>
      </c>
      <c r="O161" s="310">
        <f>Plan!FF23</f>
        <v>0</v>
      </c>
      <c r="P161" s="310">
        <f>Plan!FF24</f>
        <v>0</v>
      </c>
      <c r="Q161" s="310">
        <f>Plan!FF25</f>
        <v>0</v>
      </c>
      <c r="R161" s="310">
        <f>Plan!FF26</f>
        <v>0</v>
      </c>
      <c r="S161" s="310">
        <f>Plan!FF27</f>
        <v>0</v>
      </c>
      <c r="T161" s="310">
        <f>Plan!FF28</f>
        <v>0</v>
      </c>
      <c r="U161" s="310">
        <f>Plan!FF29</f>
        <v>0</v>
      </c>
      <c r="V161" s="310">
        <f>Plan!FF30</f>
        <v>0</v>
      </c>
      <c r="W161" s="310">
        <f>Plan!FF31</f>
        <v>0</v>
      </c>
      <c r="X161" s="310">
        <f>Plan!FF32</f>
        <v>0</v>
      </c>
      <c r="Y161" s="310">
        <f>Plan!FF33</f>
        <v>0</v>
      </c>
      <c r="Z161" s="310">
        <f>Plan!FF34</f>
        <v>0</v>
      </c>
      <c r="AA161" s="310">
        <f>Plan!FF35</f>
        <v>0</v>
      </c>
      <c r="AB161" s="310">
        <f>Plan!FF36</f>
        <v>0</v>
      </c>
      <c r="AC161" s="310">
        <f>Plan!FF37</f>
        <v>0</v>
      </c>
      <c r="AD161" s="310">
        <f>Plan!FF38</f>
        <v>0</v>
      </c>
      <c r="AE161" s="310">
        <f>Plan!FF39</f>
        <v>0</v>
      </c>
      <c r="AF161" s="310">
        <f>Plan!FF40</f>
        <v>0</v>
      </c>
      <c r="AG161" s="310">
        <f>Plan!FF41</f>
        <v>0</v>
      </c>
      <c r="AH161" s="310">
        <f>Plan!FF42</f>
        <v>0</v>
      </c>
      <c r="AI161" s="310">
        <f>Plan!FF43</f>
        <v>0</v>
      </c>
      <c r="AJ161" s="310">
        <f>Plan!FF44</f>
        <v>0</v>
      </c>
      <c r="AK161" s="310">
        <f>Plan!FF45</f>
        <v>0</v>
      </c>
      <c r="AL161" s="310">
        <f>Plan!FF46</f>
        <v>0</v>
      </c>
      <c r="AM161" s="310">
        <f>Plan!FF47</f>
        <v>0</v>
      </c>
      <c r="AN161" s="310">
        <f>Plan!FF48</f>
        <v>0</v>
      </c>
      <c r="AO161" s="310">
        <f>Plan!FF49</f>
        <v>0</v>
      </c>
      <c r="AP161" s="310">
        <f>Plan!FF50</f>
        <v>0</v>
      </c>
      <c r="AQ161" s="310">
        <f>Plan!FF51</f>
        <v>0</v>
      </c>
      <c r="AR161" s="310">
        <f>Plan!FF52</f>
        <v>0</v>
      </c>
      <c r="AS161" s="310">
        <f>Plan!FF53</f>
        <v>0</v>
      </c>
      <c r="AT161" s="310">
        <f>Plan!FF54</f>
        <v>0</v>
      </c>
      <c r="AU161" s="310">
        <f>Plan!FF55</f>
        <v>0</v>
      </c>
      <c r="AV161" s="310">
        <f>Plan!FF56</f>
        <v>0</v>
      </c>
      <c r="AW161" s="310">
        <f>Plan!FF57</f>
        <v>0</v>
      </c>
      <c r="AX161" s="310">
        <f>Plan!FF58</f>
        <v>0</v>
      </c>
      <c r="AY161" s="310">
        <f>Plan!FF59</f>
        <v>0</v>
      </c>
      <c r="AZ161" s="310">
        <f>Plan!FF60</f>
        <v>0</v>
      </c>
      <c r="BA161" s="310">
        <f>Plan!FF61</f>
        <v>0</v>
      </c>
      <c r="BB161" s="310">
        <f>Plan!FF62</f>
        <v>0</v>
      </c>
      <c r="BC161" s="310">
        <f>Plan!FF63</f>
        <v>0</v>
      </c>
      <c r="BD161" s="310">
        <f>Plan!FF64</f>
        <v>0</v>
      </c>
    </row>
    <row r="162" spans="1:56" ht="6" customHeight="1">
      <c r="A162"/>
      <c r="B162" s="306">
        <f>COUNTIF(Feiertage!$H$3:$H$164,F162)</f>
        <v>0</v>
      </c>
      <c r="C162" s="307">
        <f t="shared" si="6"/>
        <v>1</v>
      </c>
      <c r="D162" s="307">
        <f t="shared" si="7"/>
        <v>6</v>
      </c>
      <c r="E162" s="311"/>
      <c r="F162" s="309">
        <f t="shared" si="8"/>
        <v>42527</v>
      </c>
      <c r="G162" s="310">
        <f>Plan!FG15</f>
        <v>0</v>
      </c>
      <c r="H162" s="310">
        <f>Plan!FG16</f>
        <v>0</v>
      </c>
      <c r="I162" s="310">
        <f>Plan!FG17</f>
        <v>0</v>
      </c>
      <c r="J162" s="310">
        <f>Plan!FG18</f>
        <v>0</v>
      </c>
      <c r="K162" s="310">
        <f>Plan!FG19</f>
        <v>0</v>
      </c>
      <c r="L162" s="310">
        <f>Plan!FG20</f>
        <v>0</v>
      </c>
      <c r="M162" s="310">
        <f>Plan!FG21</f>
        <v>0</v>
      </c>
      <c r="N162" s="310">
        <f>Plan!FG22</f>
        <v>0</v>
      </c>
      <c r="O162" s="310">
        <f>Plan!FG23</f>
        <v>0</v>
      </c>
      <c r="P162" s="310">
        <f>Plan!FG24</f>
        <v>0</v>
      </c>
      <c r="Q162" s="310">
        <f>Plan!FG25</f>
        <v>0</v>
      </c>
      <c r="R162" s="310">
        <f>Plan!FG26</f>
        <v>0</v>
      </c>
      <c r="S162" s="310">
        <f>Plan!FG27</f>
        <v>0</v>
      </c>
      <c r="T162" s="310">
        <f>Plan!FG28</f>
        <v>0</v>
      </c>
      <c r="U162" s="310">
        <f>Plan!FG29</f>
        <v>0</v>
      </c>
      <c r="V162" s="310">
        <f>Plan!FG30</f>
        <v>0</v>
      </c>
      <c r="W162" s="310">
        <f>Plan!FG31</f>
        <v>0</v>
      </c>
      <c r="X162" s="310">
        <f>Plan!FG32</f>
        <v>0</v>
      </c>
      <c r="Y162" s="310">
        <f>Plan!FG33</f>
        <v>0</v>
      </c>
      <c r="Z162" s="310">
        <f>Plan!FG34</f>
        <v>0</v>
      </c>
      <c r="AA162" s="310">
        <f>Plan!FG35</f>
        <v>0</v>
      </c>
      <c r="AB162" s="310">
        <f>Plan!FG36</f>
        <v>0</v>
      </c>
      <c r="AC162" s="310">
        <f>Plan!FG37</f>
        <v>0</v>
      </c>
      <c r="AD162" s="310">
        <f>Plan!FG38</f>
        <v>0</v>
      </c>
      <c r="AE162" s="310">
        <f>Plan!FG39</f>
        <v>0</v>
      </c>
      <c r="AF162" s="310">
        <f>Plan!FG40</f>
        <v>0</v>
      </c>
      <c r="AG162" s="310">
        <f>Plan!FG41</f>
        <v>0</v>
      </c>
      <c r="AH162" s="310">
        <f>Plan!FG42</f>
        <v>0</v>
      </c>
      <c r="AI162" s="310">
        <f>Plan!FG43</f>
        <v>0</v>
      </c>
      <c r="AJ162" s="310">
        <f>Plan!FG44</f>
        <v>0</v>
      </c>
      <c r="AK162" s="310">
        <f>Plan!FG45</f>
        <v>0</v>
      </c>
      <c r="AL162" s="310">
        <f>Plan!FG46</f>
        <v>0</v>
      </c>
      <c r="AM162" s="310">
        <f>Plan!FG47</f>
        <v>0</v>
      </c>
      <c r="AN162" s="310">
        <f>Plan!FG48</f>
        <v>0</v>
      </c>
      <c r="AO162" s="310">
        <f>Plan!FG49</f>
        <v>0</v>
      </c>
      <c r="AP162" s="310">
        <f>Plan!FG50</f>
        <v>0</v>
      </c>
      <c r="AQ162" s="310">
        <f>Plan!FG51</f>
        <v>0</v>
      </c>
      <c r="AR162" s="310">
        <f>Plan!FG52</f>
        <v>0</v>
      </c>
      <c r="AS162" s="310">
        <f>Plan!FG53</f>
        <v>0</v>
      </c>
      <c r="AT162" s="310">
        <f>Plan!FG54</f>
        <v>0</v>
      </c>
      <c r="AU162" s="310">
        <f>Plan!FG55</f>
        <v>0</v>
      </c>
      <c r="AV162" s="310">
        <f>Plan!FG56</f>
        <v>0</v>
      </c>
      <c r="AW162" s="310">
        <f>Plan!FG57</f>
        <v>0</v>
      </c>
      <c r="AX162" s="310">
        <f>Plan!FG58</f>
        <v>0</v>
      </c>
      <c r="AY162" s="310">
        <f>Plan!FG59</f>
        <v>0</v>
      </c>
      <c r="AZ162" s="310">
        <f>Plan!FG60</f>
        <v>0</v>
      </c>
      <c r="BA162" s="310">
        <f>Plan!FG61</f>
        <v>0</v>
      </c>
      <c r="BB162" s="310">
        <f>Plan!FG62</f>
        <v>0</v>
      </c>
      <c r="BC162" s="310">
        <f>Plan!FG63</f>
        <v>0</v>
      </c>
      <c r="BD162" s="310">
        <f>Plan!FG64</f>
        <v>0</v>
      </c>
    </row>
    <row r="163" spans="1:56" ht="6" customHeight="1">
      <c r="A163"/>
      <c r="B163" s="306">
        <f>COUNTIF(Feiertage!$H$3:$H$164,F163)</f>
        <v>0</v>
      </c>
      <c r="C163" s="307">
        <f t="shared" si="6"/>
        <v>2</v>
      </c>
      <c r="D163" s="307">
        <f t="shared" si="7"/>
        <v>6</v>
      </c>
      <c r="E163" s="311"/>
      <c r="F163" s="309">
        <f t="shared" si="8"/>
        <v>42528</v>
      </c>
      <c r="G163" s="310">
        <f>Plan!FH15</f>
        <v>0</v>
      </c>
      <c r="H163" s="310">
        <f>Plan!FH16</f>
        <v>0</v>
      </c>
      <c r="I163" s="310">
        <f>Plan!FH17</f>
        <v>0</v>
      </c>
      <c r="J163" s="310">
        <f>Plan!FH18</f>
        <v>0</v>
      </c>
      <c r="K163" s="310">
        <f>Plan!FH19</f>
        <v>0</v>
      </c>
      <c r="L163" s="310">
        <f>Plan!FH20</f>
        <v>0</v>
      </c>
      <c r="M163" s="310">
        <f>Plan!FH21</f>
        <v>0</v>
      </c>
      <c r="N163" s="310">
        <f>Plan!FH22</f>
        <v>0</v>
      </c>
      <c r="O163" s="310">
        <f>Plan!FH23</f>
        <v>0</v>
      </c>
      <c r="P163" s="310">
        <f>Plan!FH24</f>
        <v>0</v>
      </c>
      <c r="Q163" s="310">
        <f>Plan!FH25</f>
        <v>0</v>
      </c>
      <c r="R163" s="310">
        <f>Plan!FH26</f>
        <v>0</v>
      </c>
      <c r="S163" s="310">
        <f>Plan!FH27</f>
        <v>0</v>
      </c>
      <c r="T163" s="310">
        <f>Plan!FH28</f>
        <v>0</v>
      </c>
      <c r="U163" s="310">
        <f>Plan!FH29</f>
        <v>0</v>
      </c>
      <c r="V163" s="310">
        <f>Plan!FH30</f>
        <v>0</v>
      </c>
      <c r="W163" s="310">
        <f>Plan!FH31</f>
        <v>0</v>
      </c>
      <c r="X163" s="310">
        <f>Plan!FH32</f>
        <v>0</v>
      </c>
      <c r="Y163" s="310">
        <f>Plan!FH33</f>
        <v>0</v>
      </c>
      <c r="Z163" s="310">
        <f>Plan!FH34</f>
        <v>0</v>
      </c>
      <c r="AA163" s="310">
        <f>Plan!FH35</f>
        <v>0</v>
      </c>
      <c r="AB163" s="310">
        <f>Plan!FH36</f>
        <v>0</v>
      </c>
      <c r="AC163" s="310">
        <f>Plan!FH37</f>
        <v>0</v>
      </c>
      <c r="AD163" s="310">
        <f>Plan!FH38</f>
        <v>0</v>
      </c>
      <c r="AE163" s="310">
        <f>Plan!FH39</f>
        <v>0</v>
      </c>
      <c r="AF163" s="310">
        <f>Plan!FH40</f>
        <v>0</v>
      </c>
      <c r="AG163" s="310">
        <f>Plan!FH41</f>
        <v>0</v>
      </c>
      <c r="AH163" s="310">
        <f>Plan!FH42</f>
        <v>0</v>
      </c>
      <c r="AI163" s="310">
        <f>Plan!FH43</f>
        <v>0</v>
      </c>
      <c r="AJ163" s="310">
        <f>Plan!FH44</f>
        <v>0</v>
      </c>
      <c r="AK163" s="310">
        <f>Plan!FH45</f>
        <v>0</v>
      </c>
      <c r="AL163" s="310">
        <f>Plan!FH46</f>
        <v>0</v>
      </c>
      <c r="AM163" s="310">
        <f>Plan!FH47</f>
        <v>0</v>
      </c>
      <c r="AN163" s="310">
        <f>Plan!FH48</f>
        <v>0</v>
      </c>
      <c r="AO163" s="310">
        <f>Plan!FH49</f>
        <v>0</v>
      </c>
      <c r="AP163" s="310">
        <f>Plan!FH50</f>
        <v>0</v>
      </c>
      <c r="AQ163" s="310">
        <f>Plan!FH51</f>
        <v>0</v>
      </c>
      <c r="AR163" s="310">
        <f>Plan!FH52</f>
        <v>0</v>
      </c>
      <c r="AS163" s="310">
        <f>Plan!FH53</f>
        <v>0</v>
      </c>
      <c r="AT163" s="310">
        <f>Plan!FH54</f>
        <v>0</v>
      </c>
      <c r="AU163" s="310">
        <f>Plan!FH55</f>
        <v>0</v>
      </c>
      <c r="AV163" s="310">
        <f>Plan!FH56</f>
        <v>0</v>
      </c>
      <c r="AW163" s="310">
        <f>Plan!FH57</f>
        <v>0</v>
      </c>
      <c r="AX163" s="310">
        <f>Plan!FH58</f>
        <v>0</v>
      </c>
      <c r="AY163" s="310">
        <f>Plan!FH59</f>
        <v>0</v>
      </c>
      <c r="AZ163" s="310">
        <f>Plan!FH60</f>
        <v>0</v>
      </c>
      <c r="BA163" s="310">
        <f>Plan!FH61</f>
        <v>0</v>
      </c>
      <c r="BB163" s="310">
        <f>Plan!FH62</f>
        <v>0</v>
      </c>
      <c r="BC163" s="310">
        <f>Plan!FH63</f>
        <v>0</v>
      </c>
      <c r="BD163" s="310">
        <f>Plan!FH64</f>
        <v>0</v>
      </c>
    </row>
    <row r="164" spans="1:56" ht="6" customHeight="1">
      <c r="A164"/>
      <c r="B164" s="306">
        <f>COUNTIF(Feiertage!$H$3:$H$164,F164)</f>
        <v>0</v>
      </c>
      <c r="C164" s="307">
        <f t="shared" si="6"/>
        <v>3</v>
      </c>
      <c r="D164" s="307">
        <f t="shared" si="7"/>
        <v>6</v>
      </c>
      <c r="E164" s="311"/>
      <c r="F164" s="309">
        <f t="shared" si="8"/>
        <v>42529</v>
      </c>
      <c r="G164" s="310">
        <f>Plan!FI15</f>
        <v>0</v>
      </c>
      <c r="H164" s="310">
        <f>Plan!FI16</f>
        <v>0</v>
      </c>
      <c r="I164" s="310">
        <f>Plan!FI17</f>
        <v>0</v>
      </c>
      <c r="J164" s="310">
        <f>Plan!FI18</f>
        <v>0</v>
      </c>
      <c r="K164" s="310">
        <f>Plan!FI19</f>
        <v>0</v>
      </c>
      <c r="L164" s="310">
        <f>Plan!FI20</f>
        <v>0</v>
      </c>
      <c r="M164" s="310">
        <f>Plan!FI21</f>
        <v>0</v>
      </c>
      <c r="N164" s="310">
        <f>Plan!FI22</f>
        <v>0</v>
      </c>
      <c r="O164" s="310">
        <f>Plan!FI23</f>
        <v>0</v>
      </c>
      <c r="P164" s="310">
        <f>Plan!FI24</f>
        <v>0</v>
      </c>
      <c r="Q164" s="310">
        <f>Plan!FI25</f>
        <v>0</v>
      </c>
      <c r="R164" s="310">
        <f>Plan!FI26</f>
        <v>0</v>
      </c>
      <c r="S164" s="310">
        <f>Plan!FI27</f>
        <v>0</v>
      </c>
      <c r="T164" s="310">
        <f>Plan!FI28</f>
        <v>0</v>
      </c>
      <c r="U164" s="310">
        <f>Plan!FI29</f>
        <v>0</v>
      </c>
      <c r="V164" s="310">
        <f>Plan!FI30</f>
        <v>0</v>
      </c>
      <c r="W164" s="310">
        <f>Plan!FI31</f>
        <v>0</v>
      </c>
      <c r="X164" s="310">
        <f>Plan!FI32</f>
        <v>0</v>
      </c>
      <c r="Y164" s="310">
        <f>Plan!FI33</f>
        <v>0</v>
      </c>
      <c r="Z164" s="310">
        <f>Plan!FI34</f>
        <v>0</v>
      </c>
      <c r="AA164" s="310">
        <f>Plan!FI35</f>
        <v>0</v>
      </c>
      <c r="AB164" s="310">
        <f>Plan!FI36</f>
        <v>0</v>
      </c>
      <c r="AC164" s="310">
        <f>Plan!FI37</f>
        <v>0</v>
      </c>
      <c r="AD164" s="310">
        <f>Plan!FI38</f>
        <v>0</v>
      </c>
      <c r="AE164" s="310">
        <f>Plan!FI39</f>
        <v>0</v>
      </c>
      <c r="AF164" s="310">
        <f>Plan!FI40</f>
        <v>0</v>
      </c>
      <c r="AG164" s="310">
        <f>Plan!FI41</f>
        <v>0</v>
      </c>
      <c r="AH164" s="310">
        <f>Plan!FI42</f>
        <v>0</v>
      </c>
      <c r="AI164" s="310">
        <f>Plan!FI43</f>
        <v>0</v>
      </c>
      <c r="AJ164" s="310">
        <f>Plan!FI44</f>
        <v>0</v>
      </c>
      <c r="AK164" s="310">
        <f>Plan!FI45</f>
        <v>0</v>
      </c>
      <c r="AL164" s="310">
        <f>Plan!FI46</f>
        <v>0</v>
      </c>
      <c r="AM164" s="310">
        <f>Plan!FI47</f>
        <v>0</v>
      </c>
      <c r="AN164" s="310">
        <f>Plan!FI48</f>
        <v>0</v>
      </c>
      <c r="AO164" s="310">
        <f>Plan!FI49</f>
        <v>0</v>
      </c>
      <c r="AP164" s="310">
        <f>Plan!FI50</f>
        <v>0</v>
      </c>
      <c r="AQ164" s="310">
        <f>Plan!FI51</f>
        <v>0</v>
      </c>
      <c r="AR164" s="310">
        <f>Plan!FI52</f>
        <v>0</v>
      </c>
      <c r="AS164" s="310">
        <f>Plan!FI53</f>
        <v>0</v>
      </c>
      <c r="AT164" s="310">
        <f>Plan!FI54</f>
        <v>0</v>
      </c>
      <c r="AU164" s="310">
        <f>Plan!FI55</f>
        <v>0</v>
      </c>
      <c r="AV164" s="310">
        <f>Plan!FI56</f>
        <v>0</v>
      </c>
      <c r="AW164" s="310">
        <f>Plan!FI57</f>
        <v>0</v>
      </c>
      <c r="AX164" s="310">
        <f>Plan!FI58</f>
        <v>0</v>
      </c>
      <c r="AY164" s="310">
        <f>Plan!FI59</f>
        <v>0</v>
      </c>
      <c r="AZ164" s="310">
        <f>Plan!FI60</f>
        <v>0</v>
      </c>
      <c r="BA164" s="310">
        <f>Plan!FI61</f>
        <v>0</v>
      </c>
      <c r="BB164" s="310">
        <f>Plan!FI62</f>
        <v>0</v>
      </c>
      <c r="BC164" s="310">
        <f>Plan!FI63</f>
        <v>0</v>
      </c>
      <c r="BD164" s="310">
        <f>Plan!FI64</f>
        <v>0</v>
      </c>
    </row>
    <row r="165" spans="1:56" ht="6" customHeight="1">
      <c r="A165"/>
      <c r="B165" s="306">
        <f>COUNTIF(Feiertage!$H$3:$H$164,F165)</f>
        <v>0</v>
      </c>
      <c r="C165" s="307">
        <f t="shared" si="6"/>
        <v>4</v>
      </c>
      <c r="D165" s="307">
        <f t="shared" si="7"/>
        <v>6</v>
      </c>
      <c r="E165" s="311"/>
      <c r="F165" s="309">
        <f t="shared" si="8"/>
        <v>42530</v>
      </c>
      <c r="G165" s="310">
        <f>Plan!FJ15</f>
        <v>0</v>
      </c>
      <c r="H165" s="310">
        <f>Plan!FJ16</f>
        <v>0</v>
      </c>
      <c r="I165" s="310">
        <f>Plan!FJ17</f>
        <v>0</v>
      </c>
      <c r="J165" s="310">
        <f>Plan!FJ18</f>
        <v>0</v>
      </c>
      <c r="K165" s="310">
        <f>Plan!FJ19</f>
        <v>0</v>
      </c>
      <c r="L165" s="310">
        <f>Plan!FJ20</f>
        <v>0</v>
      </c>
      <c r="M165" s="310">
        <f>Plan!FJ21</f>
        <v>0</v>
      </c>
      <c r="N165" s="310">
        <f>Plan!FJ22</f>
        <v>0</v>
      </c>
      <c r="O165" s="310">
        <f>Plan!FJ23</f>
        <v>0</v>
      </c>
      <c r="P165" s="310">
        <f>Plan!FJ24</f>
        <v>0</v>
      </c>
      <c r="Q165" s="310">
        <f>Plan!FJ25</f>
        <v>0</v>
      </c>
      <c r="R165" s="310">
        <f>Plan!FJ26</f>
        <v>0</v>
      </c>
      <c r="S165" s="310">
        <f>Plan!FJ27</f>
        <v>0</v>
      </c>
      <c r="T165" s="310">
        <f>Plan!FJ28</f>
        <v>0</v>
      </c>
      <c r="U165" s="310">
        <f>Plan!FJ29</f>
        <v>0</v>
      </c>
      <c r="V165" s="310">
        <f>Plan!FJ30</f>
        <v>0</v>
      </c>
      <c r="W165" s="310">
        <f>Plan!FJ31</f>
        <v>0</v>
      </c>
      <c r="X165" s="310">
        <f>Plan!FJ32</f>
        <v>0</v>
      </c>
      <c r="Y165" s="310">
        <f>Plan!FJ33</f>
        <v>0</v>
      </c>
      <c r="Z165" s="310">
        <f>Plan!FJ34</f>
        <v>0</v>
      </c>
      <c r="AA165" s="310">
        <f>Plan!FJ35</f>
        <v>0</v>
      </c>
      <c r="AB165" s="310">
        <f>Plan!FJ36</f>
        <v>0</v>
      </c>
      <c r="AC165" s="310">
        <f>Plan!FJ37</f>
        <v>0</v>
      </c>
      <c r="AD165" s="310">
        <f>Plan!FJ38</f>
        <v>0</v>
      </c>
      <c r="AE165" s="310">
        <f>Plan!FJ39</f>
        <v>0</v>
      </c>
      <c r="AF165" s="310">
        <f>Plan!FJ40</f>
        <v>0</v>
      </c>
      <c r="AG165" s="310">
        <f>Plan!FJ41</f>
        <v>0</v>
      </c>
      <c r="AH165" s="310">
        <f>Plan!FJ42</f>
        <v>0</v>
      </c>
      <c r="AI165" s="310">
        <f>Plan!FJ43</f>
        <v>0</v>
      </c>
      <c r="AJ165" s="310">
        <f>Plan!FJ44</f>
        <v>0</v>
      </c>
      <c r="AK165" s="310">
        <f>Plan!FJ45</f>
        <v>0</v>
      </c>
      <c r="AL165" s="310">
        <f>Plan!FJ46</f>
        <v>0</v>
      </c>
      <c r="AM165" s="310">
        <f>Plan!FJ47</f>
        <v>0</v>
      </c>
      <c r="AN165" s="310">
        <f>Plan!FJ48</f>
        <v>0</v>
      </c>
      <c r="AO165" s="310">
        <f>Plan!FJ49</f>
        <v>0</v>
      </c>
      <c r="AP165" s="310">
        <f>Plan!FJ50</f>
        <v>0</v>
      </c>
      <c r="AQ165" s="310">
        <f>Plan!FJ51</f>
        <v>0</v>
      </c>
      <c r="AR165" s="310">
        <f>Plan!FJ52</f>
        <v>0</v>
      </c>
      <c r="AS165" s="310">
        <f>Plan!FJ53</f>
        <v>0</v>
      </c>
      <c r="AT165" s="310">
        <f>Plan!FJ54</f>
        <v>0</v>
      </c>
      <c r="AU165" s="310">
        <f>Plan!FJ55</f>
        <v>0</v>
      </c>
      <c r="AV165" s="310">
        <f>Plan!FJ56</f>
        <v>0</v>
      </c>
      <c r="AW165" s="310">
        <f>Plan!FJ57</f>
        <v>0</v>
      </c>
      <c r="AX165" s="310">
        <f>Plan!FJ58</f>
        <v>0</v>
      </c>
      <c r="AY165" s="310">
        <f>Plan!FJ59</f>
        <v>0</v>
      </c>
      <c r="AZ165" s="310">
        <f>Plan!FJ60</f>
        <v>0</v>
      </c>
      <c r="BA165" s="310">
        <f>Plan!FJ61</f>
        <v>0</v>
      </c>
      <c r="BB165" s="310">
        <f>Plan!FJ62</f>
        <v>0</v>
      </c>
      <c r="BC165" s="310">
        <f>Plan!FJ63</f>
        <v>0</v>
      </c>
      <c r="BD165" s="310">
        <f>Plan!FJ64</f>
        <v>0</v>
      </c>
    </row>
    <row r="166" spans="1:56" ht="6" customHeight="1">
      <c r="A166"/>
      <c r="B166" s="306">
        <f>COUNTIF(Feiertage!$H$3:$H$164,F166)</f>
        <v>0</v>
      </c>
      <c r="C166" s="307">
        <f t="shared" si="6"/>
        <v>5</v>
      </c>
      <c r="D166" s="307">
        <f t="shared" si="7"/>
        <v>6</v>
      </c>
      <c r="E166" s="311"/>
      <c r="F166" s="309">
        <f t="shared" si="8"/>
        <v>42531</v>
      </c>
      <c r="G166" s="310">
        <f>Plan!FK15</f>
        <v>0</v>
      </c>
      <c r="H166" s="310">
        <f>Plan!FK16</f>
        <v>0</v>
      </c>
      <c r="I166" s="310">
        <f>Plan!FK17</f>
        <v>0</v>
      </c>
      <c r="J166" s="310">
        <f>Plan!FK18</f>
        <v>0</v>
      </c>
      <c r="K166" s="310">
        <f>Plan!FK19</f>
        <v>0</v>
      </c>
      <c r="L166" s="310">
        <f>Plan!FK20</f>
        <v>0</v>
      </c>
      <c r="M166" s="310">
        <f>Plan!FK21</f>
        <v>0</v>
      </c>
      <c r="N166" s="310">
        <f>Plan!FK22</f>
        <v>0</v>
      </c>
      <c r="O166" s="310">
        <f>Plan!FK23</f>
        <v>0</v>
      </c>
      <c r="P166" s="310">
        <f>Plan!FK24</f>
        <v>0</v>
      </c>
      <c r="Q166" s="310">
        <f>Plan!FK25</f>
        <v>0</v>
      </c>
      <c r="R166" s="310">
        <f>Plan!FK26</f>
        <v>0</v>
      </c>
      <c r="S166" s="310">
        <f>Plan!FK27</f>
        <v>0</v>
      </c>
      <c r="T166" s="310">
        <f>Plan!FK28</f>
        <v>0</v>
      </c>
      <c r="U166" s="310">
        <f>Plan!FK29</f>
        <v>0</v>
      </c>
      <c r="V166" s="310">
        <f>Plan!FK30</f>
        <v>0</v>
      </c>
      <c r="W166" s="310">
        <f>Plan!FK31</f>
        <v>0</v>
      </c>
      <c r="X166" s="310">
        <f>Plan!FK32</f>
        <v>0</v>
      </c>
      <c r="Y166" s="310">
        <f>Plan!FK33</f>
        <v>0</v>
      </c>
      <c r="Z166" s="310">
        <f>Plan!FK34</f>
        <v>0</v>
      </c>
      <c r="AA166" s="310">
        <f>Plan!FK35</f>
        <v>0</v>
      </c>
      <c r="AB166" s="310">
        <f>Plan!FK36</f>
        <v>0</v>
      </c>
      <c r="AC166" s="310">
        <f>Plan!FK37</f>
        <v>0</v>
      </c>
      <c r="AD166" s="310">
        <f>Plan!FK38</f>
        <v>0</v>
      </c>
      <c r="AE166" s="310">
        <f>Plan!FK39</f>
        <v>0</v>
      </c>
      <c r="AF166" s="310">
        <f>Plan!FK40</f>
        <v>0</v>
      </c>
      <c r="AG166" s="310">
        <f>Plan!FK41</f>
        <v>0</v>
      </c>
      <c r="AH166" s="310">
        <f>Plan!FK42</f>
        <v>0</v>
      </c>
      <c r="AI166" s="310">
        <f>Plan!FK43</f>
        <v>0</v>
      </c>
      <c r="AJ166" s="310">
        <f>Plan!FK44</f>
        <v>0</v>
      </c>
      <c r="AK166" s="310">
        <f>Plan!FK45</f>
        <v>0</v>
      </c>
      <c r="AL166" s="310">
        <f>Plan!FK46</f>
        <v>0</v>
      </c>
      <c r="AM166" s="310">
        <f>Plan!FK47</f>
        <v>0</v>
      </c>
      <c r="AN166" s="310">
        <f>Plan!FK48</f>
        <v>0</v>
      </c>
      <c r="AO166" s="310">
        <f>Plan!FK49</f>
        <v>0</v>
      </c>
      <c r="AP166" s="310">
        <f>Plan!FK50</f>
        <v>0</v>
      </c>
      <c r="AQ166" s="310">
        <f>Plan!FK51</f>
        <v>0</v>
      </c>
      <c r="AR166" s="310">
        <f>Plan!FK52</f>
        <v>0</v>
      </c>
      <c r="AS166" s="310">
        <f>Plan!FK53</f>
        <v>0</v>
      </c>
      <c r="AT166" s="310">
        <f>Plan!FK54</f>
        <v>0</v>
      </c>
      <c r="AU166" s="310">
        <f>Plan!FK55</f>
        <v>0</v>
      </c>
      <c r="AV166" s="310">
        <f>Plan!FK56</f>
        <v>0</v>
      </c>
      <c r="AW166" s="310">
        <f>Plan!FK57</f>
        <v>0</v>
      </c>
      <c r="AX166" s="310">
        <f>Plan!FK58</f>
        <v>0</v>
      </c>
      <c r="AY166" s="310">
        <f>Plan!FK59</f>
        <v>0</v>
      </c>
      <c r="AZ166" s="310">
        <f>Plan!FK60</f>
        <v>0</v>
      </c>
      <c r="BA166" s="310">
        <f>Plan!FK61</f>
        <v>0</v>
      </c>
      <c r="BB166" s="310">
        <f>Plan!FK62</f>
        <v>0</v>
      </c>
      <c r="BC166" s="310">
        <f>Plan!FK63</f>
        <v>0</v>
      </c>
      <c r="BD166" s="310">
        <f>Plan!FK64</f>
        <v>0</v>
      </c>
    </row>
    <row r="167" spans="1:56" ht="6" customHeight="1">
      <c r="A167"/>
      <c r="B167" s="306">
        <f>COUNTIF(Feiertage!$H$3:$H$164,F167)</f>
        <v>0</v>
      </c>
      <c r="C167" s="307">
        <f t="shared" si="6"/>
        <v>6</v>
      </c>
      <c r="D167" s="307">
        <f t="shared" si="7"/>
        <v>6</v>
      </c>
      <c r="E167" s="311"/>
      <c r="F167" s="309">
        <f t="shared" si="8"/>
        <v>42532</v>
      </c>
      <c r="G167" s="310">
        <f>Plan!FL15</f>
        <v>0</v>
      </c>
      <c r="H167" s="310">
        <f>Plan!FL16</f>
        <v>0</v>
      </c>
      <c r="I167" s="310">
        <f>Plan!FL17</f>
        <v>0</v>
      </c>
      <c r="J167" s="310">
        <f>Plan!FL18</f>
        <v>0</v>
      </c>
      <c r="K167" s="310">
        <f>Plan!FL19</f>
        <v>0</v>
      </c>
      <c r="L167" s="310">
        <f>Plan!FL20</f>
        <v>0</v>
      </c>
      <c r="M167" s="310">
        <f>Plan!FL21</f>
        <v>0</v>
      </c>
      <c r="N167" s="310">
        <f>Plan!FL22</f>
        <v>0</v>
      </c>
      <c r="O167" s="310">
        <f>Plan!FL23</f>
        <v>0</v>
      </c>
      <c r="P167" s="310">
        <f>Plan!FL24</f>
        <v>0</v>
      </c>
      <c r="Q167" s="310">
        <f>Plan!FL25</f>
        <v>0</v>
      </c>
      <c r="R167" s="310">
        <f>Plan!FL26</f>
        <v>0</v>
      </c>
      <c r="S167" s="310">
        <f>Plan!FL27</f>
        <v>0</v>
      </c>
      <c r="T167" s="310">
        <f>Plan!FL28</f>
        <v>0</v>
      </c>
      <c r="U167" s="310">
        <f>Plan!FL29</f>
        <v>0</v>
      </c>
      <c r="V167" s="310">
        <f>Plan!FL30</f>
        <v>0</v>
      </c>
      <c r="W167" s="310">
        <f>Plan!FL31</f>
        <v>0</v>
      </c>
      <c r="X167" s="310">
        <f>Plan!FL32</f>
        <v>0</v>
      </c>
      <c r="Y167" s="310">
        <f>Plan!FL33</f>
        <v>0</v>
      </c>
      <c r="Z167" s="310">
        <f>Plan!FL34</f>
        <v>0</v>
      </c>
      <c r="AA167" s="310">
        <f>Plan!FL35</f>
        <v>0</v>
      </c>
      <c r="AB167" s="310">
        <f>Plan!FL36</f>
        <v>0</v>
      </c>
      <c r="AC167" s="310">
        <f>Plan!FL37</f>
        <v>0</v>
      </c>
      <c r="AD167" s="310">
        <f>Plan!FL38</f>
        <v>0</v>
      </c>
      <c r="AE167" s="310">
        <f>Plan!FL39</f>
        <v>0</v>
      </c>
      <c r="AF167" s="310">
        <f>Plan!FL40</f>
        <v>0</v>
      </c>
      <c r="AG167" s="310">
        <f>Plan!FL41</f>
        <v>0</v>
      </c>
      <c r="AH167" s="310">
        <f>Plan!FL42</f>
        <v>0</v>
      </c>
      <c r="AI167" s="310">
        <f>Plan!FL43</f>
        <v>0</v>
      </c>
      <c r="AJ167" s="310">
        <f>Plan!FL44</f>
        <v>0</v>
      </c>
      <c r="AK167" s="310">
        <f>Plan!FL45</f>
        <v>0</v>
      </c>
      <c r="AL167" s="310">
        <f>Plan!FL46</f>
        <v>0</v>
      </c>
      <c r="AM167" s="310">
        <f>Plan!FL47</f>
        <v>0</v>
      </c>
      <c r="AN167" s="310">
        <f>Plan!FL48</f>
        <v>0</v>
      </c>
      <c r="AO167" s="310">
        <f>Plan!FL49</f>
        <v>0</v>
      </c>
      <c r="AP167" s="310">
        <f>Plan!FL50</f>
        <v>0</v>
      </c>
      <c r="AQ167" s="310">
        <f>Plan!FL51</f>
        <v>0</v>
      </c>
      <c r="AR167" s="310">
        <f>Plan!FL52</f>
        <v>0</v>
      </c>
      <c r="AS167" s="310">
        <f>Plan!FL53</f>
        <v>0</v>
      </c>
      <c r="AT167" s="310">
        <f>Plan!FL54</f>
        <v>0</v>
      </c>
      <c r="AU167" s="310">
        <f>Plan!FL55</f>
        <v>0</v>
      </c>
      <c r="AV167" s="310">
        <f>Plan!FL56</f>
        <v>0</v>
      </c>
      <c r="AW167" s="310">
        <f>Plan!FL57</f>
        <v>0</v>
      </c>
      <c r="AX167" s="310">
        <f>Plan!FL58</f>
        <v>0</v>
      </c>
      <c r="AY167" s="310">
        <f>Plan!FL59</f>
        <v>0</v>
      </c>
      <c r="AZ167" s="310">
        <f>Plan!FL60</f>
        <v>0</v>
      </c>
      <c r="BA167" s="310">
        <f>Plan!FL61</f>
        <v>0</v>
      </c>
      <c r="BB167" s="310">
        <f>Plan!FL62</f>
        <v>0</v>
      </c>
      <c r="BC167" s="310">
        <f>Plan!FL63</f>
        <v>0</v>
      </c>
      <c r="BD167" s="310">
        <f>Plan!FL64</f>
        <v>0</v>
      </c>
    </row>
    <row r="168" spans="1:56" ht="6" customHeight="1">
      <c r="A168"/>
      <c r="B168" s="306">
        <f>COUNTIF(Feiertage!$H$3:$H$164,F168)</f>
        <v>0</v>
      </c>
      <c r="C168" s="307">
        <f t="shared" si="6"/>
        <v>7</v>
      </c>
      <c r="D168" s="307">
        <f t="shared" si="7"/>
        <v>6</v>
      </c>
      <c r="E168" s="311" t="s">
        <v>191</v>
      </c>
      <c r="F168" s="309">
        <f t="shared" si="8"/>
        <v>42533</v>
      </c>
      <c r="G168" s="310">
        <f>Plan!FM15</f>
        <v>0</v>
      </c>
      <c r="H168" s="310">
        <f>Plan!FM16</f>
        <v>0</v>
      </c>
      <c r="I168" s="310">
        <f>Plan!FM17</f>
        <v>0</v>
      </c>
      <c r="J168" s="310">
        <f>Plan!FM18</f>
        <v>0</v>
      </c>
      <c r="K168" s="310">
        <f>Plan!FM19</f>
        <v>0</v>
      </c>
      <c r="L168" s="310">
        <f>Plan!FM20</f>
        <v>0</v>
      </c>
      <c r="M168" s="310">
        <f>Plan!FM21</f>
        <v>0</v>
      </c>
      <c r="N168" s="310">
        <f>Plan!FM22</f>
        <v>0</v>
      </c>
      <c r="O168" s="310">
        <f>Plan!FM23</f>
        <v>0</v>
      </c>
      <c r="P168" s="310">
        <f>Plan!FM24</f>
        <v>0</v>
      </c>
      <c r="Q168" s="310">
        <f>Plan!FM25</f>
        <v>0</v>
      </c>
      <c r="R168" s="310">
        <f>Plan!FM26</f>
        <v>0</v>
      </c>
      <c r="S168" s="310">
        <f>Plan!FM27</f>
        <v>0</v>
      </c>
      <c r="T168" s="310">
        <f>Plan!FM28</f>
        <v>0</v>
      </c>
      <c r="U168" s="310">
        <f>Plan!FM29</f>
        <v>0</v>
      </c>
      <c r="V168" s="310">
        <f>Plan!FM30</f>
        <v>0</v>
      </c>
      <c r="W168" s="310">
        <f>Plan!FM31</f>
        <v>0</v>
      </c>
      <c r="X168" s="310">
        <f>Plan!FM32</f>
        <v>0</v>
      </c>
      <c r="Y168" s="310">
        <f>Plan!FM33</f>
        <v>0</v>
      </c>
      <c r="Z168" s="310">
        <f>Plan!FM34</f>
        <v>0</v>
      </c>
      <c r="AA168" s="310">
        <f>Plan!FM35</f>
        <v>0</v>
      </c>
      <c r="AB168" s="310">
        <f>Plan!FM36</f>
        <v>0</v>
      </c>
      <c r="AC168" s="310">
        <f>Plan!FM37</f>
        <v>0</v>
      </c>
      <c r="AD168" s="310">
        <f>Plan!FM38</f>
        <v>0</v>
      </c>
      <c r="AE168" s="310">
        <f>Plan!FM39</f>
        <v>0</v>
      </c>
      <c r="AF168" s="310">
        <f>Plan!FM40</f>
        <v>0</v>
      </c>
      <c r="AG168" s="310">
        <f>Plan!FM41</f>
        <v>0</v>
      </c>
      <c r="AH168" s="310">
        <f>Plan!FM42</f>
        <v>0</v>
      </c>
      <c r="AI168" s="310">
        <f>Plan!FM43</f>
        <v>0</v>
      </c>
      <c r="AJ168" s="310">
        <f>Plan!FM44</f>
        <v>0</v>
      </c>
      <c r="AK168" s="310">
        <f>Plan!FM45</f>
        <v>0</v>
      </c>
      <c r="AL168" s="310">
        <f>Plan!FM46</f>
        <v>0</v>
      </c>
      <c r="AM168" s="310">
        <f>Plan!FM47</f>
        <v>0</v>
      </c>
      <c r="AN168" s="310">
        <f>Plan!FM48</f>
        <v>0</v>
      </c>
      <c r="AO168" s="310">
        <f>Plan!FM49</f>
        <v>0</v>
      </c>
      <c r="AP168" s="310">
        <f>Plan!FM50</f>
        <v>0</v>
      </c>
      <c r="AQ168" s="310">
        <f>Plan!FM51</f>
        <v>0</v>
      </c>
      <c r="AR168" s="310">
        <f>Plan!FM52</f>
        <v>0</v>
      </c>
      <c r="AS168" s="310">
        <f>Plan!FM53</f>
        <v>0</v>
      </c>
      <c r="AT168" s="310">
        <f>Plan!FM54</f>
        <v>0</v>
      </c>
      <c r="AU168" s="310">
        <f>Plan!FM55</f>
        <v>0</v>
      </c>
      <c r="AV168" s="310">
        <f>Plan!FM56</f>
        <v>0</v>
      </c>
      <c r="AW168" s="310">
        <f>Plan!FM57</f>
        <v>0</v>
      </c>
      <c r="AX168" s="310">
        <f>Plan!FM58</f>
        <v>0</v>
      </c>
      <c r="AY168" s="310">
        <f>Plan!FM59</f>
        <v>0</v>
      </c>
      <c r="AZ168" s="310">
        <f>Plan!FM60</f>
        <v>0</v>
      </c>
      <c r="BA168" s="310">
        <f>Plan!FM61</f>
        <v>0</v>
      </c>
      <c r="BB168" s="310">
        <f>Plan!FM62</f>
        <v>0</v>
      </c>
      <c r="BC168" s="310">
        <f>Plan!FM63</f>
        <v>0</v>
      </c>
      <c r="BD168" s="310">
        <f>Plan!FM64</f>
        <v>0</v>
      </c>
    </row>
    <row r="169" spans="1:56" ht="6" customHeight="1">
      <c r="A169"/>
      <c r="B169" s="306">
        <f>COUNTIF(Feiertage!$H$3:$H$164,F169)</f>
        <v>0</v>
      </c>
      <c r="C169" s="307">
        <f t="shared" si="6"/>
        <v>1</v>
      </c>
      <c r="D169" s="307">
        <f t="shared" si="7"/>
        <v>6</v>
      </c>
      <c r="E169" s="311" t="s">
        <v>194</v>
      </c>
      <c r="F169" s="309">
        <f t="shared" si="8"/>
        <v>42534</v>
      </c>
      <c r="G169" s="310">
        <f>Plan!FN15</f>
        <v>0</v>
      </c>
      <c r="H169" s="310">
        <f>Plan!FN16</f>
        <v>0</v>
      </c>
      <c r="I169" s="310">
        <f>Plan!FN17</f>
        <v>0</v>
      </c>
      <c r="J169" s="310">
        <f>Plan!FN18</f>
        <v>0</v>
      </c>
      <c r="K169" s="310">
        <f>Plan!FN19</f>
        <v>0</v>
      </c>
      <c r="L169" s="310">
        <f>Plan!FN20</f>
        <v>0</v>
      </c>
      <c r="M169" s="310">
        <f>Plan!FN21</f>
        <v>0</v>
      </c>
      <c r="N169" s="310">
        <f>Plan!FN22</f>
        <v>0</v>
      </c>
      <c r="O169" s="310">
        <f>Plan!FN23</f>
        <v>0</v>
      </c>
      <c r="P169" s="310">
        <f>Plan!FN24</f>
        <v>0</v>
      </c>
      <c r="Q169" s="310">
        <f>Plan!FN25</f>
        <v>0</v>
      </c>
      <c r="R169" s="310">
        <f>Plan!FN26</f>
        <v>0</v>
      </c>
      <c r="S169" s="310">
        <f>Plan!FN27</f>
        <v>0</v>
      </c>
      <c r="T169" s="310">
        <f>Plan!FN28</f>
        <v>0</v>
      </c>
      <c r="U169" s="310">
        <f>Plan!FN29</f>
        <v>0</v>
      </c>
      <c r="V169" s="310">
        <f>Plan!FN30</f>
        <v>0</v>
      </c>
      <c r="W169" s="310">
        <f>Plan!FN31</f>
        <v>0</v>
      </c>
      <c r="X169" s="310">
        <f>Plan!FN32</f>
        <v>0</v>
      </c>
      <c r="Y169" s="310">
        <f>Plan!FN33</f>
        <v>0</v>
      </c>
      <c r="Z169" s="310">
        <f>Plan!FN34</f>
        <v>0</v>
      </c>
      <c r="AA169" s="310">
        <f>Plan!FN35</f>
        <v>0</v>
      </c>
      <c r="AB169" s="310">
        <f>Plan!FN36</f>
        <v>0</v>
      </c>
      <c r="AC169" s="310">
        <f>Plan!FN37</f>
        <v>0</v>
      </c>
      <c r="AD169" s="310">
        <f>Plan!FN38</f>
        <v>0</v>
      </c>
      <c r="AE169" s="310">
        <f>Plan!FN39</f>
        <v>0</v>
      </c>
      <c r="AF169" s="310">
        <f>Plan!FN40</f>
        <v>0</v>
      </c>
      <c r="AG169" s="310">
        <f>Plan!FN41</f>
        <v>0</v>
      </c>
      <c r="AH169" s="310">
        <f>Plan!FN42</f>
        <v>0</v>
      </c>
      <c r="AI169" s="310">
        <f>Plan!FN43</f>
        <v>0</v>
      </c>
      <c r="AJ169" s="310">
        <f>Plan!FN44</f>
        <v>0</v>
      </c>
      <c r="AK169" s="310">
        <f>Plan!FN45</f>
        <v>0</v>
      </c>
      <c r="AL169" s="310">
        <f>Plan!FN46</f>
        <v>0</v>
      </c>
      <c r="AM169" s="310">
        <f>Plan!FN47</f>
        <v>0</v>
      </c>
      <c r="AN169" s="310">
        <f>Plan!FN48</f>
        <v>0</v>
      </c>
      <c r="AO169" s="310">
        <f>Plan!FN49</f>
        <v>0</v>
      </c>
      <c r="AP169" s="310">
        <f>Plan!FN50</f>
        <v>0</v>
      </c>
      <c r="AQ169" s="310">
        <f>Plan!FN51</f>
        <v>0</v>
      </c>
      <c r="AR169" s="310">
        <f>Plan!FN52</f>
        <v>0</v>
      </c>
      <c r="AS169" s="310">
        <f>Plan!FN53</f>
        <v>0</v>
      </c>
      <c r="AT169" s="310">
        <f>Plan!FN54</f>
        <v>0</v>
      </c>
      <c r="AU169" s="310">
        <f>Plan!FN55</f>
        <v>0</v>
      </c>
      <c r="AV169" s="310">
        <f>Plan!FN56</f>
        <v>0</v>
      </c>
      <c r="AW169" s="310">
        <f>Plan!FN57</f>
        <v>0</v>
      </c>
      <c r="AX169" s="310">
        <f>Plan!FN58</f>
        <v>0</v>
      </c>
      <c r="AY169" s="310">
        <f>Plan!FN59</f>
        <v>0</v>
      </c>
      <c r="AZ169" s="310">
        <f>Plan!FN60</f>
        <v>0</v>
      </c>
      <c r="BA169" s="310">
        <f>Plan!FN61</f>
        <v>0</v>
      </c>
      <c r="BB169" s="310">
        <f>Plan!FN62</f>
        <v>0</v>
      </c>
      <c r="BC169" s="310">
        <f>Plan!FN63</f>
        <v>0</v>
      </c>
      <c r="BD169" s="310">
        <f>Plan!FN64</f>
        <v>0</v>
      </c>
    </row>
    <row r="170" spans="1:56" ht="6" customHeight="1">
      <c r="A170"/>
      <c r="B170" s="306">
        <f>COUNTIF(Feiertage!$H$3:$H$164,F170)</f>
        <v>0</v>
      </c>
      <c r="C170" s="307">
        <f t="shared" si="6"/>
        <v>2</v>
      </c>
      <c r="D170" s="307">
        <f t="shared" si="7"/>
        <v>6</v>
      </c>
      <c r="E170" s="311" t="s">
        <v>193</v>
      </c>
      <c r="F170" s="309">
        <f t="shared" si="8"/>
        <v>42535</v>
      </c>
      <c r="G170" s="310">
        <f>Plan!FO15</f>
        <v>0</v>
      </c>
      <c r="H170" s="310">
        <f>Plan!FO16</f>
        <v>0</v>
      </c>
      <c r="I170" s="310">
        <f>Plan!FO17</f>
        <v>0</v>
      </c>
      <c r="J170" s="310">
        <f>Plan!FO18</f>
        <v>0</v>
      </c>
      <c r="K170" s="310">
        <f>Plan!FO19</f>
        <v>0</v>
      </c>
      <c r="L170" s="310">
        <f>Plan!FO20</f>
        <v>0</v>
      </c>
      <c r="M170" s="310">
        <f>Plan!FO21</f>
        <v>0</v>
      </c>
      <c r="N170" s="310">
        <f>Plan!FO22</f>
        <v>0</v>
      </c>
      <c r="O170" s="310">
        <f>Plan!FO23</f>
        <v>0</v>
      </c>
      <c r="P170" s="310">
        <f>Plan!FO24</f>
        <v>0</v>
      </c>
      <c r="Q170" s="310">
        <f>Plan!FO25</f>
        <v>0</v>
      </c>
      <c r="R170" s="310">
        <f>Plan!FO26</f>
        <v>0</v>
      </c>
      <c r="S170" s="310">
        <f>Plan!FO27</f>
        <v>0</v>
      </c>
      <c r="T170" s="310">
        <f>Plan!FO28</f>
        <v>0</v>
      </c>
      <c r="U170" s="310">
        <f>Plan!FO29</f>
        <v>0</v>
      </c>
      <c r="V170" s="310">
        <f>Plan!FO30</f>
        <v>0</v>
      </c>
      <c r="W170" s="310">
        <f>Plan!FO31</f>
        <v>0</v>
      </c>
      <c r="X170" s="310">
        <f>Plan!FO32</f>
        <v>0</v>
      </c>
      <c r="Y170" s="310">
        <f>Plan!FO33</f>
        <v>0</v>
      </c>
      <c r="Z170" s="310">
        <f>Plan!FO34</f>
        <v>0</v>
      </c>
      <c r="AA170" s="310">
        <f>Plan!FO35</f>
        <v>0</v>
      </c>
      <c r="AB170" s="310">
        <f>Plan!FO36</f>
        <v>0</v>
      </c>
      <c r="AC170" s="310">
        <f>Plan!FO37</f>
        <v>0</v>
      </c>
      <c r="AD170" s="310">
        <f>Plan!FO38</f>
        <v>0</v>
      </c>
      <c r="AE170" s="310">
        <f>Plan!FO39</f>
        <v>0</v>
      </c>
      <c r="AF170" s="310">
        <f>Plan!FO40</f>
        <v>0</v>
      </c>
      <c r="AG170" s="310">
        <f>Plan!FO41</f>
        <v>0</v>
      </c>
      <c r="AH170" s="310">
        <f>Plan!FO42</f>
        <v>0</v>
      </c>
      <c r="AI170" s="310">
        <f>Plan!FO43</f>
        <v>0</v>
      </c>
      <c r="AJ170" s="310">
        <f>Plan!FO44</f>
        <v>0</v>
      </c>
      <c r="AK170" s="310">
        <f>Plan!FO45</f>
        <v>0</v>
      </c>
      <c r="AL170" s="310">
        <f>Plan!FO46</f>
        <v>0</v>
      </c>
      <c r="AM170" s="310">
        <f>Plan!FO47</f>
        <v>0</v>
      </c>
      <c r="AN170" s="310">
        <f>Plan!FO48</f>
        <v>0</v>
      </c>
      <c r="AO170" s="310">
        <f>Plan!FO49</f>
        <v>0</v>
      </c>
      <c r="AP170" s="310">
        <f>Plan!FO50</f>
        <v>0</v>
      </c>
      <c r="AQ170" s="310">
        <f>Plan!FO51</f>
        <v>0</v>
      </c>
      <c r="AR170" s="310">
        <f>Plan!FO52</f>
        <v>0</v>
      </c>
      <c r="AS170" s="310">
        <f>Plan!FO53</f>
        <v>0</v>
      </c>
      <c r="AT170" s="310">
        <f>Plan!FO54</f>
        <v>0</v>
      </c>
      <c r="AU170" s="310">
        <f>Plan!FO55</f>
        <v>0</v>
      </c>
      <c r="AV170" s="310">
        <f>Plan!FO56</f>
        <v>0</v>
      </c>
      <c r="AW170" s="310">
        <f>Plan!FO57</f>
        <v>0</v>
      </c>
      <c r="AX170" s="310">
        <f>Plan!FO58</f>
        <v>0</v>
      </c>
      <c r="AY170" s="310">
        <f>Plan!FO59</f>
        <v>0</v>
      </c>
      <c r="AZ170" s="310">
        <f>Plan!FO60</f>
        <v>0</v>
      </c>
      <c r="BA170" s="310">
        <f>Plan!FO61</f>
        <v>0</v>
      </c>
      <c r="BB170" s="310">
        <f>Plan!FO62</f>
        <v>0</v>
      </c>
      <c r="BC170" s="310">
        <f>Plan!FO63</f>
        <v>0</v>
      </c>
      <c r="BD170" s="310">
        <f>Plan!FO64</f>
        <v>0</v>
      </c>
    </row>
    <row r="171" spans="1:56" ht="6" customHeight="1">
      <c r="A171"/>
      <c r="B171" s="306">
        <f>COUNTIF(Feiertage!$H$3:$H$164,F171)</f>
        <v>0</v>
      </c>
      <c r="C171" s="307">
        <f t="shared" si="6"/>
        <v>3</v>
      </c>
      <c r="D171" s="307">
        <f t="shared" si="7"/>
        <v>6</v>
      </c>
      <c r="E171" s="311" t="s">
        <v>203</v>
      </c>
      <c r="F171" s="309">
        <f t="shared" si="8"/>
        <v>42536</v>
      </c>
      <c r="G171" s="310">
        <f>Plan!FP15</f>
        <v>0</v>
      </c>
      <c r="H171" s="310">
        <f>Plan!FP16</f>
        <v>0</v>
      </c>
      <c r="I171" s="310">
        <f>Plan!FP17</f>
        <v>0</v>
      </c>
      <c r="J171" s="310">
        <f>Plan!FP18</f>
        <v>0</v>
      </c>
      <c r="K171" s="310">
        <f>Plan!FP19</f>
        <v>0</v>
      </c>
      <c r="L171" s="310">
        <f>Plan!FP20</f>
        <v>0</v>
      </c>
      <c r="M171" s="310">
        <f>Plan!FP21</f>
        <v>0</v>
      </c>
      <c r="N171" s="310">
        <f>Plan!FP22</f>
        <v>0</v>
      </c>
      <c r="O171" s="310">
        <f>Plan!FP23</f>
        <v>0</v>
      </c>
      <c r="P171" s="310">
        <f>Plan!FP24</f>
        <v>0</v>
      </c>
      <c r="Q171" s="310">
        <f>Plan!FP25</f>
        <v>0</v>
      </c>
      <c r="R171" s="310">
        <f>Plan!FP26</f>
        <v>0</v>
      </c>
      <c r="S171" s="310">
        <f>Plan!FP27</f>
        <v>0</v>
      </c>
      <c r="T171" s="310">
        <f>Plan!FP28</f>
        <v>0</v>
      </c>
      <c r="U171" s="310">
        <f>Plan!FP29</f>
        <v>0</v>
      </c>
      <c r="V171" s="310">
        <f>Plan!FP30</f>
        <v>0</v>
      </c>
      <c r="W171" s="310">
        <f>Plan!FP31</f>
        <v>0</v>
      </c>
      <c r="X171" s="310">
        <f>Plan!FP32</f>
        <v>0</v>
      </c>
      <c r="Y171" s="310">
        <f>Plan!FP33</f>
        <v>0</v>
      </c>
      <c r="Z171" s="310">
        <f>Plan!FP34</f>
        <v>0</v>
      </c>
      <c r="AA171" s="310">
        <f>Plan!FP35</f>
        <v>0</v>
      </c>
      <c r="AB171" s="310">
        <f>Plan!FP36</f>
        <v>0</v>
      </c>
      <c r="AC171" s="310">
        <f>Plan!FP37</f>
        <v>0</v>
      </c>
      <c r="AD171" s="310">
        <f>Plan!FP38</f>
        <v>0</v>
      </c>
      <c r="AE171" s="310">
        <f>Plan!FP39</f>
        <v>0</v>
      </c>
      <c r="AF171" s="310">
        <f>Plan!FP40</f>
        <v>0</v>
      </c>
      <c r="AG171" s="310">
        <f>Plan!FP41</f>
        <v>0</v>
      </c>
      <c r="AH171" s="310">
        <f>Plan!FP42</f>
        <v>0</v>
      </c>
      <c r="AI171" s="310">
        <f>Plan!FP43</f>
        <v>0</v>
      </c>
      <c r="AJ171" s="310">
        <f>Plan!FP44</f>
        <v>0</v>
      </c>
      <c r="AK171" s="310">
        <f>Plan!FP45</f>
        <v>0</v>
      </c>
      <c r="AL171" s="310">
        <f>Plan!FP46</f>
        <v>0</v>
      </c>
      <c r="AM171" s="310">
        <f>Plan!FP47</f>
        <v>0</v>
      </c>
      <c r="AN171" s="310">
        <f>Plan!FP48</f>
        <v>0</v>
      </c>
      <c r="AO171" s="310">
        <f>Plan!FP49</f>
        <v>0</v>
      </c>
      <c r="AP171" s="310">
        <f>Plan!FP50</f>
        <v>0</v>
      </c>
      <c r="AQ171" s="310">
        <f>Plan!FP51</f>
        <v>0</v>
      </c>
      <c r="AR171" s="310">
        <f>Plan!FP52</f>
        <v>0</v>
      </c>
      <c r="AS171" s="310">
        <f>Plan!FP53</f>
        <v>0</v>
      </c>
      <c r="AT171" s="310">
        <f>Plan!FP54</f>
        <v>0</v>
      </c>
      <c r="AU171" s="310">
        <f>Plan!FP55</f>
        <v>0</v>
      </c>
      <c r="AV171" s="310">
        <f>Plan!FP56</f>
        <v>0</v>
      </c>
      <c r="AW171" s="310">
        <f>Plan!FP57</f>
        <v>0</v>
      </c>
      <c r="AX171" s="310">
        <f>Plan!FP58</f>
        <v>0</v>
      </c>
      <c r="AY171" s="310">
        <f>Plan!FP59</f>
        <v>0</v>
      </c>
      <c r="AZ171" s="310">
        <f>Plan!FP60</f>
        <v>0</v>
      </c>
      <c r="BA171" s="310">
        <f>Plan!FP61</f>
        <v>0</v>
      </c>
      <c r="BB171" s="310">
        <f>Plan!FP62</f>
        <v>0</v>
      </c>
      <c r="BC171" s="310">
        <f>Plan!FP63</f>
        <v>0</v>
      </c>
      <c r="BD171" s="310">
        <f>Plan!FP64</f>
        <v>0</v>
      </c>
    </row>
    <row r="172" spans="1:56" ht="6" customHeight="1">
      <c r="A172"/>
      <c r="B172" s="306">
        <f>COUNTIF(Feiertage!$H$3:$H$164,F172)</f>
        <v>0</v>
      </c>
      <c r="C172" s="307">
        <f t="shared" si="6"/>
        <v>4</v>
      </c>
      <c r="D172" s="307">
        <f t="shared" si="7"/>
        <v>6</v>
      </c>
      <c r="E172" s="311"/>
      <c r="F172" s="309">
        <f t="shared" si="8"/>
        <v>42537</v>
      </c>
      <c r="G172" s="310">
        <f>Plan!FQ15</f>
        <v>0</v>
      </c>
      <c r="H172" s="310">
        <f>Plan!FQ16</f>
        <v>0</v>
      </c>
      <c r="I172" s="310">
        <f>Plan!FQ17</f>
        <v>0</v>
      </c>
      <c r="J172" s="310">
        <f>Plan!FQ18</f>
        <v>0</v>
      </c>
      <c r="K172" s="310">
        <f>Plan!FQ19</f>
        <v>0</v>
      </c>
      <c r="L172" s="310">
        <f>Plan!FQ20</f>
        <v>0</v>
      </c>
      <c r="M172" s="310">
        <f>Plan!FQ21</f>
        <v>0</v>
      </c>
      <c r="N172" s="310">
        <f>Plan!FQ22</f>
        <v>0</v>
      </c>
      <c r="O172" s="310">
        <f>Plan!FQ23</f>
        <v>0</v>
      </c>
      <c r="P172" s="310">
        <f>Plan!FQ24</f>
        <v>0</v>
      </c>
      <c r="Q172" s="310">
        <f>Plan!FQ25</f>
        <v>0</v>
      </c>
      <c r="R172" s="310">
        <f>Plan!FQ26</f>
        <v>0</v>
      </c>
      <c r="S172" s="310">
        <f>Plan!FQ27</f>
        <v>0</v>
      </c>
      <c r="T172" s="310">
        <f>Plan!FQ28</f>
        <v>0</v>
      </c>
      <c r="U172" s="310">
        <f>Plan!FQ29</f>
        <v>0</v>
      </c>
      <c r="V172" s="310">
        <f>Plan!FQ30</f>
        <v>0</v>
      </c>
      <c r="W172" s="310">
        <f>Plan!FQ31</f>
        <v>0</v>
      </c>
      <c r="X172" s="310">
        <f>Plan!FQ32</f>
        <v>0</v>
      </c>
      <c r="Y172" s="310">
        <f>Plan!FQ33</f>
        <v>0</v>
      </c>
      <c r="Z172" s="310">
        <f>Plan!FQ34</f>
        <v>0</v>
      </c>
      <c r="AA172" s="310">
        <f>Plan!FQ35</f>
        <v>0</v>
      </c>
      <c r="AB172" s="310">
        <f>Plan!FQ36</f>
        <v>0</v>
      </c>
      <c r="AC172" s="310">
        <f>Plan!FQ37</f>
        <v>0</v>
      </c>
      <c r="AD172" s="310">
        <f>Plan!FQ38</f>
        <v>0</v>
      </c>
      <c r="AE172" s="310">
        <f>Plan!FQ39</f>
        <v>0</v>
      </c>
      <c r="AF172" s="310">
        <f>Plan!FQ40</f>
        <v>0</v>
      </c>
      <c r="AG172" s="310">
        <f>Plan!FQ41</f>
        <v>0</v>
      </c>
      <c r="AH172" s="310">
        <f>Plan!FQ42</f>
        <v>0</v>
      </c>
      <c r="AI172" s="310">
        <f>Plan!FQ43</f>
        <v>0</v>
      </c>
      <c r="AJ172" s="310">
        <f>Plan!FQ44</f>
        <v>0</v>
      </c>
      <c r="AK172" s="310">
        <f>Plan!FQ45</f>
        <v>0</v>
      </c>
      <c r="AL172" s="310">
        <f>Plan!FQ46</f>
        <v>0</v>
      </c>
      <c r="AM172" s="310">
        <f>Plan!FQ47</f>
        <v>0</v>
      </c>
      <c r="AN172" s="310">
        <f>Plan!FQ48</f>
        <v>0</v>
      </c>
      <c r="AO172" s="310">
        <f>Plan!FQ49</f>
        <v>0</v>
      </c>
      <c r="AP172" s="310">
        <f>Plan!FQ50</f>
        <v>0</v>
      </c>
      <c r="AQ172" s="310">
        <f>Plan!FQ51</f>
        <v>0</v>
      </c>
      <c r="AR172" s="310">
        <f>Plan!FQ52</f>
        <v>0</v>
      </c>
      <c r="AS172" s="310">
        <f>Plan!FQ53</f>
        <v>0</v>
      </c>
      <c r="AT172" s="310">
        <f>Plan!FQ54</f>
        <v>0</v>
      </c>
      <c r="AU172" s="310">
        <f>Plan!FQ55</f>
        <v>0</v>
      </c>
      <c r="AV172" s="310">
        <f>Plan!FQ56</f>
        <v>0</v>
      </c>
      <c r="AW172" s="310">
        <f>Plan!FQ57</f>
        <v>0</v>
      </c>
      <c r="AX172" s="310">
        <f>Plan!FQ58</f>
        <v>0</v>
      </c>
      <c r="AY172" s="310">
        <f>Plan!FQ59</f>
        <v>0</v>
      </c>
      <c r="AZ172" s="310">
        <f>Plan!FQ60</f>
        <v>0</v>
      </c>
      <c r="BA172" s="310">
        <f>Plan!FQ61</f>
        <v>0</v>
      </c>
      <c r="BB172" s="310">
        <f>Plan!FQ62</f>
        <v>0</v>
      </c>
      <c r="BC172" s="310">
        <f>Plan!FQ63</f>
        <v>0</v>
      </c>
      <c r="BD172" s="310">
        <f>Plan!FQ64</f>
        <v>0</v>
      </c>
    </row>
    <row r="173" spans="1:56" ht="6" customHeight="1">
      <c r="A173"/>
      <c r="B173" s="306">
        <f>COUNTIF(Feiertage!$H$3:$H$164,F173)</f>
        <v>0</v>
      </c>
      <c r="C173" s="307">
        <f t="shared" si="6"/>
        <v>5</v>
      </c>
      <c r="D173" s="307">
        <f t="shared" si="7"/>
        <v>6</v>
      </c>
      <c r="E173" s="311"/>
      <c r="F173" s="309">
        <f t="shared" si="8"/>
        <v>42538</v>
      </c>
      <c r="G173" s="310">
        <f>Plan!FR15</f>
        <v>0</v>
      </c>
      <c r="H173" s="310">
        <f>Plan!FR16</f>
        <v>0</v>
      </c>
      <c r="I173" s="310">
        <f>Plan!FR17</f>
        <v>0</v>
      </c>
      <c r="J173" s="310">
        <f>Plan!FR18</f>
        <v>0</v>
      </c>
      <c r="K173" s="310">
        <f>Plan!FR19</f>
        <v>0</v>
      </c>
      <c r="L173" s="310">
        <f>Plan!FR20</f>
        <v>0</v>
      </c>
      <c r="M173" s="310">
        <f>Plan!FR21</f>
        <v>0</v>
      </c>
      <c r="N173" s="310">
        <f>Plan!FR22</f>
        <v>0</v>
      </c>
      <c r="O173" s="310">
        <f>Plan!FR23</f>
        <v>0</v>
      </c>
      <c r="P173" s="310">
        <f>Plan!FR24</f>
        <v>0</v>
      </c>
      <c r="Q173" s="310">
        <f>Plan!FR25</f>
        <v>0</v>
      </c>
      <c r="R173" s="310">
        <f>Plan!FR26</f>
        <v>0</v>
      </c>
      <c r="S173" s="310">
        <f>Plan!FR27</f>
        <v>0</v>
      </c>
      <c r="T173" s="310">
        <f>Plan!FR28</f>
        <v>0</v>
      </c>
      <c r="U173" s="310">
        <f>Plan!FR29</f>
        <v>0</v>
      </c>
      <c r="V173" s="310">
        <f>Plan!FR30</f>
        <v>0</v>
      </c>
      <c r="W173" s="310">
        <f>Plan!FR31</f>
        <v>0</v>
      </c>
      <c r="X173" s="310">
        <f>Plan!FR32</f>
        <v>0</v>
      </c>
      <c r="Y173" s="310">
        <f>Plan!FR33</f>
        <v>0</v>
      </c>
      <c r="Z173" s="310">
        <f>Plan!FR34</f>
        <v>0</v>
      </c>
      <c r="AA173" s="310">
        <f>Plan!FR35</f>
        <v>0</v>
      </c>
      <c r="AB173" s="310">
        <f>Plan!FR36</f>
        <v>0</v>
      </c>
      <c r="AC173" s="310">
        <f>Plan!FR37</f>
        <v>0</v>
      </c>
      <c r="AD173" s="310">
        <f>Plan!FR38</f>
        <v>0</v>
      </c>
      <c r="AE173" s="310">
        <f>Plan!FR39</f>
        <v>0</v>
      </c>
      <c r="AF173" s="310">
        <f>Plan!FR40</f>
        <v>0</v>
      </c>
      <c r="AG173" s="310">
        <f>Plan!FR41</f>
        <v>0</v>
      </c>
      <c r="AH173" s="310">
        <f>Plan!FR42</f>
        <v>0</v>
      </c>
      <c r="AI173" s="310">
        <f>Plan!FR43</f>
        <v>0</v>
      </c>
      <c r="AJ173" s="310">
        <f>Plan!FR44</f>
        <v>0</v>
      </c>
      <c r="AK173" s="310">
        <f>Plan!FR45</f>
        <v>0</v>
      </c>
      <c r="AL173" s="310">
        <f>Plan!FR46</f>
        <v>0</v>
      </c>
      <c r="AM173" s="310">
        <f>Plan!FR47</f>
        <v>0</v>
      </c>
      <c r="AN173" s="310">
        <f>Plan!FR48</f>
        <v>0</v>
      </c>
      <c r="AO173" s="310">
        <f>Plan!FR49</f>
        <v>0</v>
      </c>
      <c r="AP173" s="310">
        <f>Plan!FR50</f>
        <v>0</v>
      </c>
      <c r="AQ173" s="310">
        <f>Plan!FR51</f>
        <v>0</v>
      </c>
      <c r="AR173" s="310">
        <f>Plan!FR52</f>
        <v>0</v>
      </c>
      <c r="AS173" s="310">
        <f>Plan!FR53</f>
        <v>0</v>
      </c>
      <c r="AT173" s="310">
        <f>Plan!FR54</f>
        <v>0</v>
      </c>
      <c r="AU173" s="310">
        <f>Plan!FR55</f>
        <v>0</v>
      </c>
      <c r="AV173" s="310">
        <f>Plan!FR56</f>
        <v>0</v>
      </c>
      <c r="AW173" s="310">
        <f>Plan!FR57</f>
        <v>0</v>
      </c>
      <c r="AX173" s="310">
        <f>Plan!FR58</f>
        <v>0</v>
      </c>
      <c r="AY173" s="310">
        <f>Plan!FR59</f>
        <v>0</v>
      </c>
      <c r="AZ173" s="310">
        <f>Plan!FR60</f>
        <v>0</v>
      </c>
      <c r="BA173" s="310">
        <f>Plan!FR61</f>
        <v>0</v>
      </c>
      <c r="BB173" s="310">
        <f>Plan!FR62</f>
        <v>0</v>
      </c>
      <c r="BC173" s="310">
        <f>Plan!FR63</f>
        <v>0</v>
      </c>
      <c r="BD173" s="310">
        <f>Plan!FR64</f>
        <v>0</v>
      </c>
    </row>
    <row r="174" spans="1:56" ht="6" customHeight="1">
      <c r="A174"/>
      <c r="B174" s="306">
        <f>COUNTIF(Feiertage!$H$3:$H$164,F174)</f>
        <v>0</v>
      </c>
      <c r="C174" s="307">
        <f t="shared" si="6"/>
        <v>6</v>
      </c>
      <c r="D174" s="307">
        <f t="shared" si="7"/>
        <v>6</v>
      </c>
      <c r="E174" s="311"/>
      <c r="F174" s="309">
        <f t="shared" si="8"/>
        <v>42539</v>
      </c>
      <c r="G174" s="310">
        <f>Plan!FS15</f>
        <v>0</v>
      </c>
      <c r="H174" s="310">
        <f>Plan!FS16</f>
        <v>0</v>
      </c>
      <c r="I174" s="310">
        <f>Plan!FS17</f>
        <v>0</v>
      </c>
      <c r="J174" s="310">
        <f>Plan!FS18</f>
        <v>0</v>
      </c>
      <c r="K174" s="310">
        <f>Plan!FS19</f>
        <v>0</v>
      </c>
      <c r="L174" s="310">
        <f>Plan!FS20</f>
        <v>0</v>
      </c>
      <c r="M174" s="310">
        <f>Plan!FS21</f>
        <v>0</v>
      </c>
      <c r="N174" s="310">
        <f>Plan!FS22</f>
        <v>0</v>
      </c>
      <c r="O174" s="310">
        <f>Plan!FS23</f>
        <v>0</v>
      </c>
      <c r="P174" s="310">
        <f>Plan!FS24</f>
        <v>0</v>
      </c>
      <c r="Q174" s="310">
        <f>Plan!FS25</f>
        <v>0</v>
      </c>
      <c r="R174" s="310">
        <f>Plan!FS26</f>
        <v>0</v>
      </c>
      <c r="S174" s="310">
        <f>Plan!FS27</f>
        <v>0</v>
      </c>
      <c r="T174" s="310">
        <f>Plan!FS28</f>
        <v>0</v>
      </c>
      <c r="U174" s="310">
        <f>Plan!FS29</f>
        <v>0</v>
      </c>
      <c r="V174" s="310">
        <f>Plan!FS30</f>
        <v>0</v>
      </c>
      <c r="W174" s="310">
        <f>Plan!FS31</f>
        <v>0</v>
      </c>
      <c r="X174" s="310">
        <f>Plan!FS32</f>
        <v>0</v>
      </c>
      <c r="Y174" s="310">
        <f>Plan!FS33</f>
        <v>0</v>
      </c>
      <c r="Z174" s="310">
        <f>Plan!FS34</f>
        <v>0</v>
      </c>
      <c r="AA174" s="310">
        <f>Plan!FS35</f>
        <v>0</v>
      </c>
      <c r="AB174" s="310">
        <f>Plan!FS36</f>
        <v>0</v>
      </c>
      <c r="AC174" s="310">
        <f>Plan!FS37</f>
        <v>0</v>
      </c>
      <c r="AD174" s="310">
        <f>Plan!FS38</f>
        <v>0</v>
      </c>
      <c r="AE174" s="310">
        <f>Plan!FS39</f>
        <v>0</v>
      </c>
      <c r="AF174" s="310">
        <f>Plan!FS40</f>
        <v>0</v>
      </c>
      <c r="AG174" s="310">
        <f>Plan!FS41</f>
        <v>0</v>
      </c>
      <c r="AH174" s="310">
        <f>Plan!FS42</f>
        <v>0</v>
      </c>
      <c r="AI174" s="310">
        <f>Plan!FS43</f>
        <v>0</v>
      </c>
      <c r="AJ174" s="310">
        <f>Plan!FS44</f>
        <v>0</v>
      </c>
      <c r="AK174" s="310">
        <f>Plan!FS45</f>
        <v>0</v>
      </c>
      <c r="AL174" s="310">
        <f>Plan!FS46</f>
        <v>0</v>
      </c>
      <c r="AM174" s="310">
        <f>Plan!FS47</f>
        <v>0</v>
      </c>
      <c r="AN174" s="310">
        <f>Plan!FS48</f>
        <v>0</v>
      </c>
      <c r="AO174" s="310">
        <f>Plan!FS49</f>
        <v>0</v>
      </c>
      <c r="AP174" s="310">
        <f>Plan!FS50</f>
        <v>0</v>
      </c>
      <c r="AQ174" s="310">
        <f>Plan!FS51</f>
        <v>0</v>
      </c>
      <c r="AR174" s="310">
        <f>Plan!FS52</f>
        <v>0</v>
      </c>
      <c r="AS174" s="310">
        <f>Plan!FS53</f>
        <v>0</v>
      </c>
      <c r="AT174" s="310">
        <f>Plan!FS54</f>
        <v>0</v>
      </c>
      <c r="AU174" s="310">
        <f>Plan!FS55</f>
        <v>0</v>
      </c>
      <c r="AV174" s="310">
        <f>Plan!FS56</f>
        <v>0</v>
      </c>
      <c r="AW174" s="310">
        <f>Plan!FS57</f>
        <v>0</v>
      </c>
      <c r="AX174" s="310">
        <f>Plan!FS58</f>
        <v>0</v>
      </c>
      <c r="AY174" s="310">
        <f>Plan!FS59</f>
        <v>0</v>
      </c>
      <c r="AZ174" s="310">
        <f>Plan!FS60</f>
        <v>0</v>
      </c>
      <c r="BA174" s="310">
        <f>Plan!FS61</f>
        <v>0</v>
      </c>
      <c r="BB174" s="310">
        <f>Plan!FS62</f>
        <v>0</v>
      </c>
      <c r="BC174" s="310">
        <f>Plan!FS63</f>
        <v>0</v>
      </c>
      <c r="BD174" s="310">
        <f>Plan!FS64</f>
        <v>0</v>
      </c>
    </row>
    <row r="175" spans="1:56" ht="6" customHeight="1">
      <c r="A175"/>
      <c r="B175" s="306">
        <f>COUNTIF(Feiertage!$H$3:$H$164,F175)</f>
        <v>0</v>
      </c>
      <c r="C175" s="307">
        <f t="shared" si="6"/>
        <v>7</v>
      </c>
      <c r="D175" s="307">
        <f t="shared" si="7"/>
        <v>6</v>
      </c>
      <c r="E175" s="311"/>
      <c r="F175" s="309">
        <f t="shared" si="8"/>
        <v>42540</v>
      </c>
      <c r="G175" s="310">
        <f>Plan!FT15</f>
        <v>0</v>
      </c>
      <c r="H175" s="310">
        <f>Plan!FT16</f>
        <v>0</v>
      </c>
      <c r="I175" s="310">
        <f>Plan!FT17</f>
        <v>0</v>
      </c>
      <c r="J175" s="310">
        <f>Plan!FT18</f>
        <v>0</v>
      </c>
      <c r="K175" s="310">
        <f>Plan!FT19</f>
        <v>0</v>
      </c>
      <c r="L175" s="310">
        <f>Plan!FT20</f>
        <v>0</v>
      </c>
      <c r="M175" s="310">
        <f>Plan!FT21</f>
        <v>0</v>
      </c>
      <c r="N175" s="310">
        <f>Plan!FT22</f>
        <v>0</v>
      </c>
      <c r="O175" s="310">
        <f>Plan!FT23</f>
        <v>0</v>
      </c>
      <c r="P175" s="310">
        <f>Plan!FT24</f>
        <v>0</v>
      </c>
      <c r="Q175" s="310">
        <f>Plan!FT25</f>
        <v>0</v>
      </c>
      <c r="R175" s="310">
        <f>Plan!FT26</f>
        <v>0</v>
      </c>
      <c r="S175" s="310">
        <f>Plan!FT27</f>
        <v>0</v>
      </c>
      <c r="T175" s="310">
        <f>Plan!FT28</f>
        <v>0</v>
      </c>
      <c r="U175" s="310">
        <f>Plan!FT29</f>
        <v>0</v>
      </c>
      <c r="V175" s="310">
        <f>Plan!FT30</f>
        <v>0</v>
      </c>
      <c r="W175" s="310">
        <f>Plan!FT31</f>
        <v>0</v>
      </c>
      <c r="X175" s="310">
        <f>Plan!FT32</f>
        <v>0</v>
      </c>
      <c r="Y175" s="310">
        <f>Plan!FT33</f>
        <v>0</v>
      </c>
      <c r="Z175" s="310">
        <f>Plan!FT34</f>
        <v>0</v>
      </c>
      <c r="AA175" s="310">
        <f>Plan!FT35</f>
        <v>0</v>
      </c>
      <c r="AB175" s="310">
        <f>Plan!FT36</f>
        <v>0</v>
      </c>
      <c r="AC175" s="310">
        <f>Plan!FT37</f>
        <v>0</v>
      </c>
      <c r="AD175" s="310">
        <f>Plan!FT38</f>
        <v>0</v>
      </c>
      <c r="AE175" s="310">
        <f>Plan!FT39</f>
        <v>0</v>
      </c>
      <c r="AF175" s="310">
        <f>Plan!FT40</f>
        <v>0</v>
      </c>
      <c r="AG175" s="310">
        <f>Plan!FT41</f>
        <v>0</v>
      </c>
      <c r="AH175" s="310">
        <f>Plan!FT42</f>
        <v>0</v>
      </c>
      <c r="AI175" s="310">
        <f>Plan!FT43</f>
        <v>0</v>
      </c>
      <c r="AJ175" s="310">
        <f>Plan!FT44</f>
        <v>0</v>
      </c>
      <c r="AK175" s="310">
        <f>Plan!FT45</f>
        <v>0</v>
      </c>
      <c r="AL175" s="310">
        <f>Plan!FT46</f>
        <v>0</v>
      </c>
      <c r="AM175" s="310">
        <f>Plan!FT47</f>
        <v>0</v>
      </c>
      <c r="AN175" s="310">
        <f>Plan!FT48</f>
        <v>0</v>
      </c>
      <c r="AO175" s="310">
        <f>Plan!FT49</f>
        <v>0</v>
      </c>
      <c r="AP175" s="310">
        <f>Plan!FT50</f>
        <v>0</v>
      </c>
      <c r="AQ175" s="310">
        <f>Plan!FT51</f>
        <v>0</v>
      </c>
      <c r="AR175" s="310">
        <f>Plan!FT52</f>
        <v>0</v>
      </c>
      <c r="AS175" s="310">
        <f>Plan!FT53</f>
        <v>0</v>
      </c>
      <c r="AT175" s="310">
        <f>Plan!FT54</f>
        <v>0</v>
      </c>
      <c r="AU175" s="310">
        <f>Plan!FT55</f>
        <v>0</v>
      </c>
      <c r="AV175" s="310">
        <f>Plan!FT56</f>
        <v>0</v>
      </c>
      <c r="AW175" s="310">
        <f>Plan!FT57</f>
        <v>0</v>
      </c>
      <c r="AX175" s="310">
        <f>Plan!FT58</f>
        <v>0</v>
      </c>
      <c r="AY175" s="310">
        <f>Plan!FT59</f>
        <v>0</v>
      </c>
      <c r="AZ175" s="310">
        <f>Plan!FT60</f>
        <v>0</v>
      </c>
      <c r="BA175" s="310">
        <f>Plan!FT61</f>
        <v>0</v>
      </c>
      <c r="BB175" s="310">
        <f>Plan!FT62</f>
        <v>0</v>
      </c>
      <c r="BC175" s="310">
        <f>Plan!FT63</f>
        <v>0</v>
      </c>
      <c r="BD175" s="310">
        <f>Plan!FT64</f>
        <v>0</v>
      </c>
    </row>
    <row r="176" spans="1:56" ht="6" customHeight="1">
      <c r="A176"/>
      <c r="B176" s="306">
        <f>COUNTIF(Feiertage!$H$3:$H$164,F176)</f>
        <v>0</v>
      </c>
      <c r="C176" s="307">
        <f t="shared" si="6"/>
        <v>1</v>
      </c>
      <c r="D176" s="307">
        <f t="shared" si="7"/>
        <v>6</v>
      </c>
      <c r="E176" s="311"/>
      <c r="F176" s="309">
        <f t="shared" si="8"/>
        <v>42541</v>
      </c>
      <c r="G176" s="310">
        <f>Plan!FU15</f>
        <v>0</v>
      </c>
      <c r="H176" s="310">
        <f>Plan!FU16</f>
        <v>0</v>
      </c>
      <c r="I176" s="310">
        <f>Plan!FU17</f>
        <v>0</v>
      </c>
      <c r="J176" s="310">
        <f>Plan!FU18</f>
        <v>0</v>
      </c>
      <c r="K176" s="310">
        <f>Plan!FU19</f>
        <v>0</v>
      </c>
      <c r="L176" s="310">
        <f>Plan!FU20</f>
        <v>0</v>
      </c>
      <c r="M176" s="310">
        <f>Plan!FU21</f>
        <v>0</v>
      </c>
      <c r="N176" s="310">
        <f>Plan!FU22</f>
        <v>0</v>
      </c>
      <c r="O176" s="310">
        <f>Plan!FU23</f>
        <v>0</v>
      </c>
      <c r="P176" s="310">
        <f>Plan!FU24</f>
        <v>0</v>
      </c>
      <c r="Q176" s="310">
        <f>Plan!FU25</f>
        <v>0</v>
      </c>
      <c r="R176" s="310">
        <f>Plan!FU26</f>
        <v>0</v>
      </c>
      <c r="S176" s="310">
        <f>Plan!FU27</f>
        <v>0</v>
      </c>
      <c r="T176" s="310">
        <f>Plan!FU28</f>
        <v>0</v>
      </c>
      <c r="U176" s="310">
        <f>Plan!FU29</f>
        <v>0</v>
      </c>
      <c r="V176" s="310">
        <f>Plan!FU30</f>
        <v>0</v>
      </c>
      <c r="W176" s="310">
        <f>Plan!FU31</f>
        <v>0</v>
      </c>
      <c r="X176" s="310">
        <f>Plan!FU32</f>
        <v>0</v>
      </c>
      <c r="Y176" s="310">
        <f>Plan!FU33</f>
        <v>0</v>
      </c>
      <c r="Z176" s="310">
        <f>Plan!FU34</f>
        <v>0</v>
      </c>
      <c r="AA176" s="310">
        <f>Plan!FU35</f>
        <v>0</v>
      </c>
      <c r="AB176" s="310">
        <f>Plan!FU36</f>
        <v>0</v>
      </c>
      <c r="AC176" s="310">
        <f>Plan!FU37</f>
        <v>0</v>
      </c>
      <c r="AD176" s="310">
        <f>Plan!FU38</f>
        <v>0</v>
      </c>
      <c r="AE176" s="310">
        <f>Plan!FU39</f>
        <v>0</v>
      </c>
      <c r="AF176" s="310">
        <f>Plan!FU40</f>
        <v>0</v>
      </c>
      <c r="AG176" s="310">
        <f>Plan!FU41</f>
        <v>0</v>
      </c>
      <c r="AH176" s="310">
        <f>Plan!FU42</f>
        <v>0</v>
      </c>
      <c r="AI176" s="310">
        <f>Plan!FU43</f>
        <v>0</v>
      </c>
      <c r="AJ176" s="310">
        <f>Plan!FU44</f>
        <v>0</v>
      </c>
      <c r="AK176" s="310">
        <f>Plan!FU45</f>
        <v>0</v>
      </c>
      <c r="AL176" s="310">
        <f>Plan!FU46</f>
        <v>0</v>
      </c>
      <c r="AM176" s="310">
        <f>Plan!FU47</f>
        <v>0</v>
      </c>
      <c r="AN176" s="310">
        <f>Plan!FU48</f>
        <v>0</v>
      </c>
      <c r="AO176" s="310">
        <f>Plan!FU49</f>
        <v>0</v>
      </c>
      <c r="AP176" s="310">
        <f>Plan!FU50</f>
        <v>0</v>
      </c>
      <c r="AQ176" s="310">
        <f>Plan!FU51</f>
        <v>0</v>
      </c>
      <c r="AR176" s="310">
        <f>Plan!FU52</f>
        <v>0</v>
      </c>
      <c r="AS176" s="310">
        <f>Plan!FU53</f>
        <v>0</v>
      </c>
      <c r="AT176" s="310">
        <f>Plan!FU54</f>
        <v>0</v>
      </c>
      <c r="AU176" s="310">
        <f>Plan!FU55</f>
        <v>0</v>
      </c>
      <c r="AV176" s="310">
        <f>Plan!FU56</f>
        <v>0</v>
      </c>
      <c r="AW176" s="310">
        <f>Plan!FU57</f>
        <v>0</v>
      </c>
      <c r="AX176" s="310">
        <f>Plan!FU58</f>
        <v>0</v>
      </c>
      <c r="AY176" s="310">
        <f>Plan!FU59</f>
        <v>0</v>
      </c>
      <c r="AZ176" s="310">
        <f>Plan!FU60</f>
        <v>0</v>
      </c>
      <c r="BA176" s="310">
        <f>Plan!FU61</f>
        <v>0</v>
      </c>
      <c r="BB176" s="310">
        <f>Plan!FU62</f>
        <v>0</v>
      </c>
      <c r="BC176" s="310">
        <f>Plan!FU63</f>
        <v>0</v>
      </c>
      <c r="BD176" s="310">
        <f>Plan!FU64</f>
        <v>0</v>
      </c>
    </row>
    <row r="177" spans="1:56" ht="6" customHeight="1">
      <c r="A177"/>
      <c r="B177" s="306">
        <f>COUNTIF(Feiertage!$H$3:$H$164,F177)</f>
        <v>0</v>
      </c>
      <c r="C177" s="307">
        <f t="shared" si="6"/>
        <v>2</v>
      </c>
      <c r="D177" s="307">
        <f t="shared" si="7"/>
        <v>6</v>
      </c>
      <c r="E177" s="311"/>
      <c r="F177" s="309">
        <f t="shared" si="8"/>
        <v>42542</v>
      </c>
      <c r="G177" s="310">
        <f>Plan!FV15</f>
        <v>0</v>
      </c>
      <c r="H177" s="310">
        <f>Plan!FV16</f>
        <v>0</v>
      </c>
      <c r="I177" s="310">
        <f>Plan!FV17</f>
        <v>0</v>
      </c>
      <c r="J177" s="310">
        <f>Plan!FV18</f>
        <v>0</v>
      </c>
      <c r="K177" s="310">
        <f>Plan!FV19</f>
        <v>0</v>
      </c>
      <c r="L177" s="310">
        <f>Plan!FV20</f>
        <v>0</v>
      </c>
      <c r="M177" s="310">
        <f>Plan!FV21</f>
        <v>0</v>
      </c>
      <c r="N177" s="310">
        <f>Plan!FV22</f>
        <v>0</v>
      </c>
      <c r="O177" s="310">
        <f>Plan!FV23</f>
        <v>0</v>
      </c>
      <c r="P177" s="310">
        <f>Plan!FV24</f>
        <v>0</v>
      </c>
      <c r="Q177" s="310">
        <f>Plan!FV25</f>
        <v>0</v>
      </c>
      <c r="R177" s="310">
        <f>Plan!FV26</f>
        <v>0</v>
      </c>
      <c r="S177" s="310">
        <f>Plan!FV27</f>
        <v>0</v>
      </c>
      <c r="T177" s="310">
        <f>Plan!FV28</f>
        <v>0</v>
      </c>
      <c r="U177" s="310">
        <f>Plan!FV29</f>
        <v>0</v>
      </c>
      <c r="V177" s="310">
        <f>Plan!FV30</f>
        <v>0</v>
      </c>
      <c r="W177" s="310">
        <f>Plan!FV31</f>
        <v>0</v>
      </c>
      <c r="X177" s="310">
        <f>Plan!FV32</f>
        <v>0</v>
      </c>
      <c r="Y177" s="310">
        <f>Plan!FV33</f>
        <v>0</v>
      </c>
      <c r="Z177" s="310">
        <f>Plan!FV34</f>
        <v>0</v>
      </c>
      <c r="AA177" s="310">
        <f>Plan!FV35</f>
        <v>0</v>
      </c>
      <c r="AB177" s="310">
        <f>Plan!FV36</f>
        <v>0</v>
      </c>
      <c r="AC177" s="310">
        <f>Plan!FV37</f>
        <v>0</v>
      </c>
      <c r="AD177" s="310">
        <f>Plan!FV38</f>
        <v>0</v>
      </c>
      <c r="AE177" s="310">
        <f>Plan!FV39</f>
        <v>0</v>
      </c>
      <c r="AF177" s="310">
        <f>Plan!FV40</f>
        <v>0</v>
      </c>
      <c r="AG177" s="310">
        <f>Plan!FV41</f>
        <v>0</v>
      </c>
      <c r="AH177" s="310">
        <f>Plan!FV42</f>
        <v>0</v>
      </c>
      <c r="AI177" s="310">
        <f>Plan!FV43</f>
        <v>0</v>
      </c>
      <c r="AJ177" s="310">
        <f>Plan!FV44</f>
        <v>0</v>
      </c>
      <c r="AK177" s="310">
        <f>Plan!FV45</f>
        <v>0</v>
      </c>
      <c r="AL177" s="310">
        <f>Plan!FV46</f>
        <v>0</v>
      </c>
      <c r="AM177" s="310">
        <f>Plan!FV47</f>
        <v>0</v>
      </c>
      <c r="AN177" s="310">
        <f>Plan!FV48</f>
        <v>0</v>
      </c>
      <c r="AO177" s="310">
        <f>Plan!FV49</f>
        <v>0</v>
      </c>
      <c r="AP177" s="310">
        <f>Plan!FV50</f>
        <v>0</v>
      </c>
      <c r="AQ177" s="310">
        <f>Plan!FV51</f>
        <v>0</v>
      </c>
      <c r="AR177" s="310">
        <f>Plan!FV52</f>
        <v>0</v>
      </c>
      <c r="AS177" s="310">
        <f>Plan!FV53</f>
        <v>0</v>
      </c>
      <c r="AT177" s="310">
        <f>Plan!FV54</f>
        <v>0</v>
      </c>
      <c r="AU177" s="310">
        <f>Plan!FV55</f>
        <v>0</v>
      </c>
      <c r="AV177" s="310">
        <f>Plan!FV56</f>
        <v>0</v>
      </c>
      <c r="AW177" s="310">
        <f>Plan!FV57</f>
        <v>0</v>
      </c>
      <c r="AX177" s="310">
        <f>Plan!FV58</f>
        <v>0</v>
      </c>
      <c r="AY177" s="310">
        <f>Plan!FV59</f>
        <v>0</v>
      </c>
      <c r="AZ177" s="310">
        <f>Plan!FV60</f>
        <v>0</v>
      </c>
      <c r="BA177" s="310">
        <f>Plan!FV61</f>
        <v>0</v>
      </c>
      <c r="BB177" s="310">
        <f>Plan!FV62</f>
        <v>0</v>
      </c>
      <c r="BC177" s="310">
        <f>Plan!FV63</f>
        <v>0</v>
      </c>
      <c r="BD177" s="310">
        <f>Plan!FV64</f>
        <v>0</v>
      </c>
    </row>
    <row r="178" spans="1:56" ht="6" customHeight="1">
      <c r="A178"/>
      <c r="B178" s="306">
        <f>COUNTIF(Feiertage!$H$3:$H$164,F178)</f>
        <v>0</v>
      </c>
      <c r="C178" s="307">
        <f t="shared" si="6"/>
        <v>3</v>
      </c>
      <c r="D178" s="307">
        <f t="shared" si="7"/>
        <v>6</v>
      </c>
      <c r="E178" s="311"/>
      <c r="F178" s="309">
        <f t="shared" si="8"/>
        <v>42543</v>
      </c>
      <c r="G178" s="310">
        <f>Plan!FW15</f>
        <v>0</v>
      </c>
      <c r="H178" s="310">
        <f>Plan!FW16</f>
        <v>0</v>
      </c>
      <c r="I178" s="310">
        <f>Plan!FW17</f>
        <v>0</v>
      </c>
      <c r="J178" s="310">
        <f>Plan!FW18</f>
        <v>0</v>
      </c>
      <c r="K178" s="310">
        <f>Plan!FW19</f>
        <v>0</v>
      </c>
      <c r="L178" s="310">
        <f>Plan!FW20</f>
        <v>0</v>
      </c>
      <c r="M178" s="310">
        <f>Plan!FW21</f>
        <v>0</v>
      </c>
      <c r="N178" s="310">
        <f>Plan!FW22</f>
        <v>0</v>
      </c>
      <c r="O178" s="310">
        <f>Plan!FW23</f>
        <v>0</v>
      </c>
      <c r="P178" s="310">
        <f>Plan!FW24</f>
        <v>0</v>
      </c>
      <c r="Q178" s="310">
        <f>Plan!FW25</f>
        <v>0</v>
      </c>
      <c r="R178" s="310">
        <f>Plan!FW26</f>
        <v>0</v>
      </c>
      <c r="S178" s="310">
        <f>Plan!FW27</f>
        <v>0</v>
      </c>
      <c r="T178" s="310">
        <f>Plan!FW28</f>
        <v>0</v>
      </c>
      <c r="U178" s="310">
        <f>Plan!FW29</f>
        <v>0</v>
      </c>
      <c r="V178" s="310">
        <f>Plan!FW30</f>
        <v>0</v>
      </c>
      <c r="W178" s="310">
        <f>Plan!FW31</f>
        <v>0</v>
      </c>
      <c r="X178" s="310">
        <f>Plan!FW32</f>
        <v>0</v>
      </c>
      <c r="Y178" s="310">
        <f>Plan!FW33</f>
        <v>0</v>
      </c>
      <c r="Z178" s="310">
        <f>Plan!FW34</f>
        <v>0</v>
      </c>
      <c r="AA178" s="310">
        <f>Plan!FW35</f>
        <v>0</v>
      </c>
      <c r="AB178" s="310">
        <f>Plan!FW36</f>
        <v>0</v>
      </c>
      <c r="AC178" s="310">
        <f>Plan!FW37</f>
        <v>0</v>
      </c>
      <c r="AD178" s="310">
        <f>Plan!FW38</f>
        <v>0</v>
      </c>
      <c r="AE178" s="310">
        <f>Plan!FW39</f>
        <v>0</v>
      </c>
      <c r="AF178" s="310">
        <f>Plan!FW40</f>
        <v>0</v>
      </c>
      <c r="AG178" s="310">
        <f>Plan!FW41</f>
        <v>0</v>
      </c>
      <c r="AH178" s="310">
        <f>Plan!FW42</f>
        <v>0</v>
      </c>
      <c r="AI178" s="310">
        <f>Plan!FW43</f>
        <v>0</v>
      </c>
      <c r="AJ178" s="310">
        <f>Plan!FW44</f>
        <v>0</v>
      </c>
      <c r="AK178" s="310">
        <f>Plan!FW45</f>
        <v>0</v>
      </c>
      <c r="AL178" s="310">
        <f>Plan!FW46</f>
        <v>0</v>
      </c>
      <c r="AM178" s="310">
        <f>Plan!FW47</f>
        <v>0</v>
      </c>
      <c r="AN178" s="310">
        <f>Plan!FW48</f>
        <v>0</v>
      </c>
      <c r="AO178" s="310">
        <f>Plan!FW49</f>
        <v>0</v>
      </c>
      <c r="AP178" s="310">
        <f>Plan!FW50</f>
        <v>0</v>
      </c>
      <c r="AQ178" s="310">
        <f>Plan!FW51</f>
        <v>0</v>
      </c>
      <c r="AR178" s="310">
        <f>Plan!FW52</f>
        <v>0</v>
      </c>
      <c r="AS178" s="310">
        <f>Plan!FW53</f>
        <v>0</v>
      </c>
      <c r="AT178" s="310">
        <f>Plan!FW54</f>
        <v>0</v>
      </c>
      <c r="AU178" s="310">
        <f>Plan!FW55</f>
        <v>0</v>
      </c>
      <c r="AV178" s="310">
        <f>Plan!FW56</f>
        <v>0</v>
      </c>
      <c r="AW178" s="310">
        <f>Plan!FW57</f>
        <v>0</v>
      </c>
      <c r="AX178" s="310">
        <f>Plan!FW58</f>
        <v>0</v>
      </c>
      <c r="AY178" s="310">
        <f>Plan!FW59</f>
        <v>0</v>
      </c>
      <c r="AZ178" s="310">
        <f>Plan!FW60</f>
        <v>0</v>
      </c>
      <c r="BA178" s="310">
        <f>Plan!FW61</f>
        <v>0</v>
      </c>
      <c r="BB178" s="310">
        <f>Plan!FW62</f>
        <v>0</v>
      </c>
      <c r="BC178" s="310">
        <f>Plan!FW63</f>
        <v>0</v>
      </c>
      <c r="BD178" s="310">
        <f>Plan!FW64</f>
        <v>0</v>
      </c>
    </row>
    <row r="179" spans="1:56" ht="6" customHeight="1">
      <c r="A179"/>
      <c r="B179" s="306">
        <f>COUNTIF(Feiertage!$H$3:$H$164,F179)</f>
        <v>0</v>
      </c>
      <c r="C179" s="307">
        <f t="shared" si="6"/>
        <v>4</v>
      </c>
      <c r="D179" s="307">
        <f t="shared" si="7"/>
        <v>6</v>
      </c>
      <c r="E179" s="311"/>
      <c r="F179" s="309">
        <f t="shared" si="8"/>
        <v>42544</v>
      </c>
      <c r="G179" s="310">
        <f>Plan!FX15</f>
        <v>0</v>
      </c>
      <c r="H179" s="310">
        <f>Plan!FX16</f>
        <v>0</v>
      </c>
      <c r="I179" s="310">
        <f>Plan!FX17</f>
        <v>0</v>
      </c>
      <c r="J179" s="310">
        <f>Plan!FX18</f>
        <v>0</v>
      </c>
      <c r="K179" s="310">
        <f>Plan!FX19</f>
        <v>0</v>
      </c>
      <c r="L179" s="310">
        <f>Plan!FX20</f>
        <v>0</v>
      </c>
      <c r="M179" s="310">
        <f>Plan!FX21</f>
        <v>0</v>
      </c>
      <c r="N179" s="310">
        <f>Plan!FX22</f>
        <v>0</v>
      </c>
      <c r="O179" s="310">
        <f>Plan!FX23</f>
        <v>0</v>
      </c>
      <c r="P179" s="310">
        <f>Plan!FX24</f>
        <v>0</v>
      </c>
      <c r="Q179" s="310">
        <f>Plan!FX25</f>
        <v>0</v>
      </c>
      <c r="R179" s="310">
        <f>Plan!FX26</f>
        <v>0</v>
      </c>
      <c r="S179" s="310">
        <f>Plan!FX27</f>
        <v>0</v>
      </c>
      <c r="T179" s="310">
        <f>Plan!FX28</f>
        <v>0</v>
      </c>
      <c r="U179" s="310">
        <f>Plan!FX29</f>
        <v>0</v>
      </c>
      <c r="V179" s="310">
        <f>Plan!FX30</f>
        <v>0</v>
      </c>
      <c r="W179" s="310">
        <f>Plan!FX31</f>
        <v>0</v>
      </c>
      <c r="X179" s="310">
        <f>Plan!FX32</f>
        <v>0</v>
      </c>
      <c r="Y179" s="310">
        <f>Plan!FX33</f>
        <v>0</v>
      </c>
      <c r="Z179" s="310">
        <f>Plan!FX34</f>
        <v>0</v>
      </c>
      <c r="AA179" s="310">
        <f>Plan!FX35</f>
        <v>0</v>
      </c>
      <c r="AB179" s="310">
        <f>Plan!FX36</f>
        <v>0</v>
      </c>
      <c r="AC179" s="310">
        <f>Plan!FX37</f>
        <v>0</v>
      </c>
      <c r="AD179" s="310">
        <f>Plan!FX38</f>
        <v>0</v>
      </c>
      <c r="AE179" s="310">
        <f>Plan!FX39</f>
        <v>0</v>
      </c>
      <c r="AF179" s="310">
        <f>Plan!FX40</f>
        <v>0</v>
      </c>
      <c r="AG179" s="310">
        <f>Plan!FX41</f>
        <v>0</v>
      </c>
      <c r="AH179" s="310">
        <f>Plan!FX42</f>
        <v>0</v>
      </c>
      <c r="AI179" s="310">
        <f>Plan!FX43</f>
        <v>0</v>
      </c>
      <c r="AJ179" s="310">
        <f>Plan!FX44</f>
        <v>0</v>
      </c>
      <c r="AK179" s="310">
        <f>Plan!FX45</f>
        <v>0</v>
      </c>
      <c r="AL179" s="310">
        <f>Plan!FX46</f>
        <v>0</v>
      </c>
      <c r="AM179" s="310">
        <f>Plan!FX47</f>
        <v>0</v>
      </c>
      <c r="AN179" s="310">
        <f>Plan!FX48</f>
        <v>0</v>
      </c>
      <c r="AO179" s="310">
        <f>Plan!FX49</f>
        <v>0</v>
      </c>
      <c r="AP179" s="310">
        <f>Plan!FX50</f>
        <v>0</v>
      </c>
      <c r="AQ179" s="310">
        <f>Plan!FX51</f>
        <v>0</v>
      </c>
      <c r="AR179" s="310">
        <f>Plan!FX52</f>
        <v>0</v>
      </c>
      <c r="AS179" s="310">
        <f>Plan!FX53</f>
        <v>0</v>
      </c>
      <c r="AT179" s="310">
        <f>Plan!FX54</f>
        <v>0</v>
      </c>
      <c r="AU179" s="310">
        <f>Plan!FX55</f>
        <v>0</v>
      </c>
      <c r="AV179" s="310">
        <f>Plan!FX56</f>
        <v>0</v>
      </c>
      <c r="AW179" s="310">
        <f>Plan!FX57</f>
        <v>0</v>
      </c>
      <c r="AX179" s="310">
        <f>Plan!FX58</f>
        <v>0</v>
      </c>
      <c r="AY179" s="310">
        <f>Plan!FX59</f>
        <v>0</v>
      </c>
      <c r="AZ179" s="310">
        <f>Plan!FX60</f>
        <v>0</v>
      </c>
      <c r="BA179" s="310">
        <f>Plan!FX61</f>
        <v>0</v>
      </c>
      <c r="BB179" s="310">
        <f>Plan!FX62</f>
        <v>0</v>
      </c>
      <c r="BC179" s="310">
        <f>Plan!FX63</f>
        <v>0</v>
      </c>
      <c r="BD179" s="310">
        <f>Plan!FX64</f>
        <v>0</v>
      </c>
    </row>
    <row r="180" spans="1:56" ht="6" customHeight="1">
      <c r="A180"/>
      <c r="B180" s="306">
        <f>COUNTIF(Feiertage!$H$3:$H$164,F180)</f>
        <v>0</v>
      </c>
      <c r="C180" s="307">
        <f t="shared" si="6"/>
        <v>5</v>
      </c>
      <c r="D180" s="307">
        <f t="shared" si="7"/>
        <v>6</v>
      </c>
      <c r="E180" s="311"/>
      <c r="F180" s="309">
        <f t="shared" si="8"/>
        <v>42545</v>
      </c>
      <c r="G180" s="310">
        <f>Plan!FY15</f>
        <v>0</v>
      </c>
      <c r="H180" s="310">
        <f>Plan!FY16</f>
        <v>0</v>
      </c>
      <c r="I180" s="310">
        <f>Plan!FY17</f>
        <v>0</v>
      </c>
      <c r="J180" s="310">
        <f>Plan!FY18</f>
        <v>0</v>
      </c>
      <c r="K180" s="310">
        <f>Plan!FY19</f>
        <v>0</v>
      </c>
      <c r="L180" s="310">
        <f>Plan!FY20</f>
        <v>0</v>
      </c>
      <c r="M180" s="310">
        <f>Plan!FY21</f>
        <v>0</v>
      </c>
      <c r="N180" s="310">
        <f>Plan!FY22</f>
        <v>0</v>
      </c>
      <c r="O180" s="310">
        <f>Plan!FY23</f>
        <v>0</v>
      </c>
      <c r="P180" s="310">
        <f>Plan!FY24</f>
        <v>0</v>
      </c>
      <c r="Q180" s="310">
        <f>Plan!FY25</f>
        <v>0</v>
      </c>
      <c r="R180" s="310">
        <f>Plan!FY26</f>
        <v>0</v>
      </c>
      <c r="S180" s="310">
        <f>Plan!FY27</f>
        <v>0</v>
      </c>
      <c r="T180" s="310">
        <f>Plan!FY28</f>
        <v>0</v>
      </c>
      <c r="U180" s="310">
        <f>Plan!FY29</f>
        <v>0</v>
      </c>
      <c r="V180" s="310">
        <f>Plan!FY30</f>
        <v>0</v>
      </c>
      <c r="W180" s="310">
        <f>Plan!FY31</f>
        <v>0</v>
      </c>
      <c r="X180" s="310">
        <f>Plan!FY32</f>
        <v>0</v>
      </c>
      <c r="Y180" s="310">
        <f>Plan!FY33</f>
        <v>0</v>
      </c>
      <c r="Z180" s="310">
        <f>Plan!FY34</f>
        <v>0</v>
      </c>
      <c r="AA180" s="310">
        <f>Plan!FY35</f>
        <v>0</v>
      </c>
      <c r="AB180" s="310">
        <f>Plan!FY36</f>
        <v>0</v>
      </c>
      <c r="AC180" s="310">
        <f>Plan!FY37</f>
        <v>0</v>
      </c>
      <c r="AD180" s="310">
        <f>Plan!FY38</f>
        <v>0</v>
      </c>
      <c r="AE180" s="310">
        <f>Plan!FY39</f>
        <v>0</v>
      </c>
      <c r="AF180" s="310">
        <f>Plan!FY40</f>
        <v>0</v>
      </c>
      <c r="AG180" s="310">
        <f>Plan!FY41</f>
        <v>0</v>
      </c>
      <c r="AH180" s="310">
        <f>Plan!FY42</f>
        <v>0</v>
      </c>
      <c r="AI180" s="310">
        <f>Plan!FY43</f>
        <v>0</v>
      </c>
      <c r="AJ180" s="310">
        <f>Plan!FY44</f>
        <v>0</v>
      </c>
      <c r="AK180" s="310">
        <f>Plan!FY45</f>
        <v>0</v>
      </c>
      <c r="AL180" s="310">
        <f>Plan!FY46</f>
        <v>0</v>
      </c>
      <c r="AM180" s="310">
        <f>Plan!FY47</f>
        <v>0</v>
      </c>
      <c r="AN180" s="310">
        <f>Plan!FY48</f>
        <v>0</v>
      </c>
      <c r="AO180" s="310">
        <f>Plan!FY49</f>
        <v>0</v>
      </c>
      <c r="AP180" s="310">
        <f>Plan!FY50</f>
        <v>0</v>
      </c>
      <c r="AQ180" s="310">
        <f>Plan!FY51</f>
        <v>0</v>
      </c>
      <c r="AR180" s="310">
        <f>Plan!FY52</f>
        <v>0</v>
      </c>
      <c r="AS180" s="310">
        <f>Plan!FY53</f>
        <v>0</v>
      </c>
      <c r="AT180" s="310">
        <f>Plan!FY54</f>
        <v>0</v>
      </c>
      <c r="AU180" s="310">
        <f>Plan!FY55</f>
        <v>0</v>
      </c>
      <c r="AV180" s="310">
        <f>Plan!FY56</f>
        <v>0</v>
      </c>
      <c r="AW180" s="310">
        <f>Plan!FY57</f>
        <v>0</v>
      </c>
      <c r="AX180" s="310">
        <f>Plan!FY58</f>
        <v>0</v>
      </c>
      <c r="AY180" s="310">
        <f>Plan!FY59</f>
        <v>0</v>
      </c>
      <c r="AZ180" s="310">
        <f>Plan!FY60</f>
        <v>0</v>
      </c>
      <c r="BA180" s="310">
        <f>Plan!FY61</f>
        <v>0</v>
      </c>
      <c r="BB180" s="310">
        <f>Plan!FY62</f>
        <v>0</v>
      </c>
      <c r="BC180" s="310">
        <f>Plan!FY63</f>
        <v>0</v>
      </c>
      <c r="BD180" s="310">
        <f>Plan!FY64</f>
        <v>0</v>
      </c>
    </row>
    <row r="181" spans="1:56" ht="6" customHeight="1">
      <c r="A181"/>
      <c r="B181" s="306">
        <f>COUNTIF(Feiertage!$H$3:$H$164,F181)</f>
        <v>0</v>
      </c>
      <c r="C181" s="307">
        <f t="shared" si="6"/>
        <v>6</v>
      </c>
      <c r="D181" s="307">
        <f t="shared" si="7"/>
        <v>6</v>
      </c>
      <c r="E181" s="311"/>
      <c r="F181" s="309">
        <f t="shared" si="8"/>
        <v>42546</v>
      </c>
      <c r="G181" s="310">
        <f>Plan!FZ15</f>
        <v>0</v>
      </c>
      <c r="H181" s="310">
        <f>Plan!FZ16</f>
        <v>0</v>
      </c>
      <c r="I181" s="310">
        <f>Plan!FZ17</f>
        <v>0</v>
      </c>
      <c r="J181" s="310">
        <f>Plan!FZ18</f>
        <v>0</v>
      </c>
      <c r="K181" s="310">
        <f>Plan!FZ19</f>
        <v>0</v>
      </c>
      <c r="L181" s="310">
        <f>Plan!FZ20</f>
        <v>0</v>
      </c>
      <c r="M181" s="310">
        <f>Plan!FZ21</f>
        <v>0</v>
      </c>
      <c r="N181" s="310">
        <f>Plan!FZ22</f>
        <v>0</v>
      </c>
      <c r="O181" s="310">
        <f>Plan!FZ23</f>
        <v>0</v>
      </c>
      <c r="P181" s="310">
        <f>Plan!FZ24</f>
        <v>0</v>
      </c>
      <c r="Q181" s="310">
        <f>Plan!FZ25</f>
        <v>0</v>
      </c>
      <c r="R181" s="310">
        <f>Plan!FZ26</f>
        <v>0</v>
      </c>
      <c r="S181" s="310">
        <f>Plan!FZ27</f>
        <v>0</v>
      </c>
      <c r="T181" s="310">
        <f>Plan!FZ28</f>
        <v>0</v>
      </c>
      <c r="U181" s="310">
        <f>Plan!FZ29</f>
        <v>0</v>
      </c>
      <c r="V181" s="310">
        <f>Plan!FZ30</f>
        <v>0</v>
      </c>
      <c r="W181" s="310">
        <f>Plan!FZ31</f>
        <v>0</v>
      </c>
      <c r="X181" s="310">
        <f>Plan!FZ32</f>
        <v>0</v>
      </c>
      <c r="Y181" s="310">
        <f>Plan!FZ33</f>
        <v>0</v>
      </c>
      <c r="Z181" s="310">
        <f>Plan!FZ34</f>
        <v>0</v>
      </c>
      <c r="AA181" s="310">
        <f>Plan!FZ35</f>
        <v>0</v>
      </c>
      <c r="AB181" s="310">
        <f>Plan!FZ36</f>
        <v>0</v>
      </c>
      <c r="AC181" s="310">
        <f>Plan!FZ37</f>
        <v>0</v>
      </c>
      <c r="AD181" s="310">
        <f>Plan!FZ38</f>
        <v>0</v>
      </c>
      <c r="AE181" s="310">
        <f>Plan!FZ39</f>
        <v>0</v>
      </c>
      <c r="AF181" s="310">
        <f>Plan!FZ40</f>
        <v>0</v>
      </c>
      <c r="AG181" s="310">
        <f>Plan!FZ41</f>
        <v>0</v>
      </c>
      <c r="AH181" s="310">
        <f>Plan!FZ42</f>
        <v>0</v>
      </c>
      <c r="AI181" s="310">
        <f>Plan!FZ43</f>
        <v>0</v>
      </c>
      <c r="AJ181" s="310">
        <f>Plan!FZ44</f>
        <v>0</v>
      </c>
      <c r="AK181" s="310">
        <f>Plan!FZ45</f>
        <v>0</v>
      </c>
      <c r="AL181" s="310">
        <f>Plan!FZ46</f>
        <v>0</v>
      </c>
      <c r="AM181" s="310">
        <f>Plan!FZ47</f>
        <v>0</v>
      </c>
      <c r="AN181" s="310">
        <f>Plan!FZ48</f>
        <v>0</v>
      </c>
      <c r="AO181" s="310">
        <f>Plan!FZ49</f>
        <v>0</v>
      </c>
      <c r="AP181" s="310">
        <f>Plan!FZ50</f>
        <v>0</v>
      </c>
      <c r="AQ181" s="310">
        <f>Plan!FZ51</f>
        <v>0</v>
      </c>
      <c r="AR181" s="310">
        <f>Plan!FZ52</f>
        <v>0</v>
      </c>
      <c r="AS181" s="310">
        <f>Plan!FZ53</f>
        <v>0</v>
      </c>
      <c r="AT181" s="310">
        <f>Plan!FZ54</f>
        <v>0</v>
      </c>
      <c r="AU181" s="310">
        <f>Plan!FZ55</f>
        <v>0</v>
      </c>
      <c r="AV181" s="310">
        <f>Plan!FZ56</f>
        <v>0</v>
      </c>
      <c r="AW181" s="310">
        <f>Plan!FZ57</f>
        <v>0</v>
      </c>
      <c r="AX181" s="310">
        <f>Plan!FZ58</f>
        <v>0</v>
      </c>
      <c r="AY181" s="310">
        <f>Plan!FZ59</f>
        <v>0</v>
      </c>
      <c r="AZ181" s="310">
        <f>Plan!FZ60</f>
        <v>0</v>
      </c>
      <c r="BA181" s="310">
        <f>Plan!FZ61</f>
        <v>0</v>
      </c>
      <c r="BB181" s="310">
        <f>Plan!FZ62</f>
        <v>0</v>
      </c>
      <c r="BC181" s="310">
        <f>Plan!FZ63</f>
        <v>0</v>
      </c>
      <c r="BD181" s="310">
        <f>Plan!FZ64</f>
        <v>0</v>
      </c>
    </row>
    <row r="182" spans="1:56" ht="6" customHeight="1">
      <c r="A182"/>
      <c r="B182" s="306">
        <f>COUNTIF(Feiertage!$H$3:$H$164,F182)</f>
        <v>0</v>
      </c>
      <c r="C182" s="307">
        <f t="shared" si="6"/>
        <v>7</v>
      </c>
      <c r="D182" s="307">
        <f t="shared" si="7"/>
        <v>6</v>
      </c>
      <c r="E182" s="311"/>
      <c r="F182" s="309">
        <f t="shared" si="8"/>
        <v>42547</v>
      </c>
      <c r="G182" s="310">
        <f>Plan!GA15</f>
        <v>0</v>
      </c>
      <c r="H182" s="310">
        <f>Plan!GA16</f>
        <v>0</v>
      </c>
      <c r="I182" s="310">
        <f>Plan!GA17</f>
        <v>0</v>
      </c>
      <c r="J182" s="310">
        <f>Plan!GA18</f>
        <v>0</v>
      </c>
      <c r="K182" s="310">
        <f>Plan!GA19</f>
        <v>0</v>
      </c>
      <c r="L182" s="310">
        <f>Plan!GA20</f>
        <v>0</v>
      </c>
      <c r="M182" s="310">
        <f>Plan!GA21</f>
        <v>0</v>
      </c>
      <c r="N182" s="310">
        <f>Plan!GA22</f>
        <v>0</v>
      </c>
      <c r="O182" s="310">
        <f>Plan!GA23</f>
        <v>0</v>
      </c>
      <c r="P182" s="310">
        <f>Plan!GA24</f>
        <v>0</v>
      </c>
      <c r="Q182" s="310">
        <f>Plan!GA25</f>
        <v>0</v>
      </c>
      <c r="R182" s="310">
        <f>Plan!GA26</f>
        <v>0</v>
      </c>
      <c r="S182" s="310">
        <f>Plan!GA27</f>
        <v>0</v>
      </c>
      <c r="T182" s="310">
        <f>Plan!GA28</f>
        <v>0</v>
      </c>
      <c r="U182" s="310">
        <f>Plan!GA29</f>
        <v>0</v>
      </c>
      <c r="V182" s="310">
        <f>Plan!GA30</f>
        <v>0</v>
      </c>
      <c r="W182" s="310">
        <f>Plan!GA31</f>
        <v>0</v>
      </c>
      <c r="X182" s="310">
        <f>Plan!GA32</f>
        <v>0</v>
      </c>
      <c r="Y182" s="310">
        <f>Plan!GA33</f>
        <v>0</v>
      </c>
      <c r="Z182" s="310">
        <f>Plan!GA34</f>
        <v>0</v>
      </c>
      <c r="AA182" s="310">
        <f>Plan!GA35</f>
        <v>0</v>
      </c>
      <c r="AB182" s="310">
        <f>Plan!GA36</f>
        <v>0</v>
      </c>
      <c r="AC182" s="310">
        <f>Plan!GA37</f>
        <v>0</v>
      </c>
      <c r="AD182" s="310">
        <f>Plan!GA38</f>
        <v>0</v>
      </c>
      <c r="AE182" s="310">
        <f>Plan!GA39</f>
        <v>0</v>
      </c>
      <c r="AF182" s="310">
        <f>Plan!GA40</f>
        <v>0</v>
      </c>
      <c r="AG182" s="310">
        <f>Plan!GA41</f>
        <v>0</v>
      </c>
      <c r="AH182" s="310">
        <f>Plan!GA42</f>
        <v>0</v>
      </c>
      <c r="AI182" s="310">
        <f>Plan!GA43</f>
        <v>0</v>
      </c>
      <c r="AJ182" s="310">
        <f>Plan!GA44</f>
        <v>0</v>
      </c>
      <c r="AK182" s="310">
        <f>Plan!GA45</f>
        <v>0</v>
      </c>
      <c r="AL182" s="310">
        <f>Plan!GA46</f>
        <v>0</v>
      </c>
      <c r="AM182" s="310">
        <f>Plan!GA47</f>
        <v>0</v>
      </c>
      <c r="AN182" s="310">
        <f>Plan!GA48</f>
        <v>0</v>
      </c>
      <c r="AO182" s="310">
        <f>Plan!GA49</f>
        <v>0</v>
      </c>
      <c r="AP182" s="310">
        <f>Plan!GA50</f>
        <v>0</v>
      </c>
      <c r="AQ182" s="310">
        <f>Plan!GA51</f>
        <v>0</v>
      </c>
      <c r="AR182" s="310">
        <f>Plan!GA52</f>
        <v>0</v>
      </c>
      <c r="AS182" s="310">
        <f>Plan!GA53</f>
        <v>0</v>
      </c>
      <c r="AT182" s="310">
        <f>Plan!GA54</f>
        <v>0</v>
      </c>
      <c r="AU182" s="310">
        <f>Plan!GA55</f>
        <v>0</v>
      </c>
      <c r="AV182" s="310">
        <f>Plan!GA56</f>
        <v>0</v>
      </c>
      <c r="AW182" s="310">
        <f>Plan!GA57</f>
        <v>0</v>
      </c>
      <c r="AX182" s="310">
        <f>Plan!GA58</f>
        <v>0</v>
      </c>
      <c r="AY182" s="310">
        <f>Plan!GA59</f>
        <v>0</v>
      </c>
      <c r="AZ182" s="310">
        <f>Plan!GA60</f>
        <v>0</v>
      </c>
      <c r="BA182" s="310">
        <f>Plan!GA61</f>
        <v>0</v>
      </c>
      <c r="BB182" s="310">
        <f>Plan!GA62</f>
        <v>0</v>
      </c>
      <c r="BC182" s="310">
        <f>Plan!GA63</f>
        <v>0</v>
      </c>
      <c r="BD182" s="310">
        <f>Plan!GA64</f>
        <v>0</v>
      </c>
    </row>
    <row r="183" spans="1:56" ht="6" customHeight="1">
      <c r="A183"/>
      <c r="B183" s="306">
        <f>COUNTIF(Feiertage!$H$3:$H$164,F183)</f>
        <v>0</v>
      </c>
      <c r="C183" s="307">
        <f t="shared" si="6"/>
        <v>1</v>
      </c>
      <c r="D183" s="307">
        <f t="shared" si="7"/>
        <v>6</v>
      </c>
      <c r="E183" s="311"/>
      <c r="F183" s="309">
        <f t="shared" si="8"/>
        <v>42548</v>
      </c>
      <c r="G183" s="310">
        <f>Plan!GB15</f>
        <v>0</v>
      </c>
      <c r="H183" s="310">
        <f>Plan!GB16</f>
        <v>0</v>
      </c>
      <c r="I183" s="310">
        <f>Plan!GB17</f>
        <v>0</v>
      </c>
      <c r="J183" s="310">
        <f>Plan!GB18</f>
        <v>0</v>
      </c>
      <c r="K183" s="310">
        <f>Plan!GB19</f>
        <v>0</v>
      </c>
      <c r="L183" s="310">
        <f>Plan!GB20</f>
        <v>0</v>
      </c>
      <c r="M183" s="310">
        <f>Plan!GB21</f>
        <v>0</v>
      </c>
      <c r="N183" s="310">
        <f>Plan!GB22</f>
        <v>0</v>
      </c>
      <c r="O183" s="310">
        <f>Plan!GB23</f>
        <v>0</v>
      </c>
      <c r="P183" s="310">
        <f>Plan!GB24</f>
        <v>0</v>
      </c>
      <c r="Q183" s="310">
        <f>Plan!GB25</f>
        <v>0</v>
      </c>
      <c r="R183" s="310">
        <f>Plan!GB26</f>
        <v>0</v>
      </c>
      <c r="S183" s="310">
        <f>Plan!GB27</f>
        <v>0</v>
      </c>
      <c r="T183" s="310">
        <f>Plan!GB28</f>
        <v>0</v>
      </c>
      <c r="U183" s="310">
        <f>Plan!GB29</f>
        <v>0</v>
      </c>
      <c r="V183" s="310">
        <f>Plan!GB30</f>
        <v>0</v>
      </c>
      <c r="W183" s="310">
        <f>Plan!GB31</f>
        <v>0</v>
      </c>
      <c r="X183" s="310">
        <f>Plan!GB32</f>
        <v>0</v>
      </c>
      <c r="Y183" s="310">
        <f>Plan!GB33</f>
        <v>0</v>
      </c>
      <c r="Z183" s="310">
        <f>Plan!GB34</f>
        <v>0</v>
      </c>
      <c r="AA183" s="310">
        <f>Plan!GB35</f>
        <v>0</v>
      </c>
      <c r="AB183" s="310">
        <f>Plan!GB36</f>
        <v>0</v>
      </c>
      <c r="AC183" s="310">
        <f>Plan!GB37</f>
        <v>0</v>
      </c>
      <c r="AD183" s="310">
        <f>Plan!GB38</f>
        <v>0</v>
      </c>
      <c r="AE183" s="310">
        <f>Plan!GB39</f>
        <v>0</v>
      </c>
      <c r="AF183" s="310">
        <f>Plan!GB40</f>
        <v>0</v>
      </c>
      <c r="AG183" s="310">
        <f>Plan!GB41</f>
        <v>0</v>
      </c>
      <c r="AH183" s="310">
        <f>Plan!GB42</f>
        <v>0</v>
      </c>
      <c r="AI183" s="310">
        <f>Plan!GB43</f>
        <v>0</v>
      </c>
      <c r="AJ183" s="310">
        <f>Plan!GB44</f>
        <v>0</v>
      </c>
      <c r="AK183" s="310">
        <f>Plan!GB45</f>
        <v>0</v>
      </c>
      <c r="AL183" s="310">
        <f>Plan!GB46</f>
        <v>0</v>
      </c>
      <c r="AM183" s="310">
        <f>Plan!GB47</f>
        <v>0</v>
      </c>
      <c r="AN183" s="310">
        <f>Plan!GB48</f>
        <v>0</v>
      </c>
      <c r="AO183" s="310">
        <f>Plan!GB49</f>
        <v>0</v>
      </c>
      <c r="AP183" s="310">
        <f>Plan!GB50</f>
        <v>0</v>
      </c>
      <c r="AQ183" s="310">
        <f>Plan!GB51</f>
        <v>0</v>
      </c>
      <c r="AR183" s="310">
        <f>Plan!GB52</f>
        <v>0</v>
      </c>
      <c r="AS183" s="310">
        <f>Plan!GB53</f>
        <v>0</v>
      </c>
      <c r="AT183" s="310">
        <f>Plan!GB54</f>
        <v>0</v>
      </c>
      <c r="AU183" s="310">
        <f>Plan!GB55</f>
        <v>0</v>
      </c>
      <c r="AV183" s="310">
        <f>Plan!GB56</f>
        <v>0</v>
      </c>
      <c r="AW183" s="310">
        <f>Plan!GB57</f>
        <v>0</v>
      </c>
      <c r="AX183" s="310">
        <f>Plan!GB58</f>
        <v>0</v>
      </c>
      <c r="AY183" s="310">
        <f>Plan!GB59</f>
        <v>0</v>
      </c>
      <c r="AZ183" s="310">
        <f>Plan!GB60</f>
        <v>0</v>
      </c>
      <c r="BA183" s="310">
        <f>Plan!GB61</f>
        <v>0</v>
      </c>
      <c r="BB183" s="310">
        <f>Plan!GB62</f>
        <v>0</v>
      </c>
      <c r="BC183" s="310">
        <f>Plan!GB63</f>
        <v>0</v>
      </c>
      <c r="BD183" s="310">
        <f>Plan!GB64</f>
        <v>0</v>
      </c>
    </row>
    <row r="184" spans="1:56" ht="6" customHeight="1">
      <c r="A184"/>
      <c r="B184" s="306">
        <f>COUNTIF(Feiertage!$H$3:$H$164,F184)</f>
        <v>0</v>
      </c>
      <c r="C184" s="307">
        <f t="shared" si="6"/>
        <v>2</v>
      </c>
      <c r="D184" s="307">
        <f t="shared" si="7"/>
        <v>6</v>
      </c>
      <c r="E184" s="311"/>
      <c r="F184" s="309">
        <f t="shared" si="8"/>
        <v>42549</v>
      </c>
      <c r="G184" s="310">
        <f>Plan!GC15</f>
        <v>0</v>
      </c>
      <c r="H184" s="310">
        <f>Plan!GC16</f>
        <v>0</v>
      </c>
      <c r="I184" s="310">
        <f>Plan!GC17</f>
        <v>0</v>
      </c>
      <c r="J184" s="310">
        <f>Plan!GC18</f>
        <v>0</v>
      </c>
      <c r="K184" s="310">
        <f>Plan!GC19</f>
        <v>0</v>
      </c>
      <c r="L184" s="310">
        <f>Plan!GC20</f>
        <v>0</v>
      </c>
      <c r="M184" s="310">
        <f>Plan!GC21</f>
        <v>0</v>
      </c>
      <c r="N184" s="310">
        <f>Plan!GC22</f>
        <v>0</v>
      </c>
      <c r="O184" s="310">
        <f>Plan!GC23</f>
        <v>0</v>
      </c>
      <c r="P184" s="310">
        <f>Plan!GC24</f>
        <v>0</v>
      </c>
      <c r="Q184" s="310">
        <f>Plan!GC25</f>
        <v>0</v>
      </c>
      <c r="R184" s="310">
        <f>Plan!GC26</f>
        <v>0</v>
      </c>
      <c r="S184" s="310">
        <f>Plan!GC27</f>
        <v>0</v>
      </c>
      <c r="T184" s="310">
        <f>Plan!GC28</f>
        <v>0</v>
      </c>
      <c r="U184" s="310">
        <f>Plan!GC29</f>
        <v>0</v>
      </c>
      <c r="V184" s="310">
        <f>Plan!GC30</f>
        <v>0</v>
      </c>
      <c r="W184" s="310">
        <f>Plan!GC31</f>
        <v>0</v>
      </c>
      <c r="X184" s="310">
        <f>Plan!GC32</f>
        <v>0</v>
      </c>
      <c r="Y184" s="310">
        <f>Plan!GC33</f>
        <v>0</v>
      </c>
      <c r="Z184" s="310">
        <f>Plan!GC34</f>
        <v>0</v>
      </c>
      <c r="AA184" s="310">
        <f>Plan!GC35</f>
        <v>0</v>
      </c>
      <c r="AB184" s="310">
        <f>Plan!GC36</f>
        <v>0</v>
      </c>
      <c r="AC184" s="310">
        <f>Plan!GC37</f>
        <v>0</v>
      </c>
      <c r="AD184" s="310">
        <f>Plan!GC38</f>
        <v>0</v>
      </c>
      <c r="AE184" s="310">
        <f>Plan!GC39</f>
        <v>0</v>
      </c>
      <c r="AF184" s="310">
        <f>Plan!GC40</f>
        <v>0</v>
      </c>
      <c r="AG184" s="310">
        <f>Plan!GC41</f>
        <v>0</v>
      </c>
      <c r="AH184" s="310">
        <f>Plan!GC42</f>
        <v>0</v>
      </c>
      <c r="AI184" s="310">
        <f>Plan!GC43</f>
        <v>0</v>
      </c>
      <c r="AJ184" s="310">
        <f>Plan!GC44</f>
        <v>0</v>
      </c>
      <c r="AK184" s="310">
        <f>Plan!GC45</f>
        <v>0</v>
      </c>
      <c r="AL184" s="310">
        <f>Plan!GC46</f>
        <v>0</v>
      </c>
      <c r="AM184" s="310">
        <f>Plan!GC47</f>
        <v>0</v>
      </c>
      <c r="AN184" s="310">
        <f>Plan!GC48</f>
        <v>0</v>
      </c>
      <c r="AO184" s="310">
        <f>Plan!GC49</f>
        <v>0</v>
      </c>
      <c r="AP184" s="310">
        <f>Plan!GC50</f>
        <v>0</v>
      </c>
      <c r="AQ184" s="310">
        <f>Plan!GC51</f>
        <v>0</v>
      </c>
      <c r="AR184" s="310">
        <f>Plan!GC52</f>
        <v>0</v>
      </c>
      <c r="AS184" s="310">
        <f>Plan!GC53</f>
        <v>0</v>
      </c>
      <c r="AT184" s="310">
        <f>Plan!GC54</f>
        <v>0</v>
      </c>
      <c r="AU184" s="310">
        <f>Plan!GC55</f>
        <v>0</v>
      </c>
      <c r="AV184" s="310">
        <f>Plan!GC56</f>
        <v>0</v>
      </c>
      <c r="AW184" s="310">
        <f>Plan!GC57</f>
        <v>0</v>
      </c>
      <c r="AX184" s="310">
        <f>Plan!GC58</f>
        <v>0</v>
      </c>
      <c r="AY184" s="310">
        <f>Plan!GC59</f>
        <v>0</v>
      </c>
      <c r="AZ184" s="310">
        <f>Plan!GC60</f>
        <v>0</v>
      </c>
      <c r="BA184" s="310">
        <f>Plan!GC61</f>
        <v>0</v>
      </c>
      <c r="BB184" s="310">
        <f>Plan!GC62</f>
        <v>0</v>
      </c>
      <c r="BC184" s="310">
        <f>Plan!GC63</f>
        <v>0</v>
      </c>
      <c r="BD184" s="310">
        <f>Plan!GC64</f>
        <v>0</v>
      </c>
    </row>
    <row r="185" spans="1:56" ht="6" customHeight="1">
      <c r="A185"/>
      <c r="B185" s="306">
        <f>COUNTIF(Feiertage!$H$3:$H$164,F185)</f>
        <v>0</v>
      </c>
      <c r="C185" s="307">
        <f t="shared" si="6"/>
        <v>3</v>
      </c>
      <c r="D185" s="307">
        <f t="shared" si="7"/>
        <v>6</v>
      </c>
      <c r="E185" s="311"/>
      <c r="F185" s="309">
        <f>F184+1</f>
        <v>42550</v>
      </c>
      <c r="G185" s="310">
        <f>Plan!GD15</f>
        <v>0</v>
      </c>
      <c r="H185" s="310">
        <f>Plan!GD16</f>
        <v>0</v>
      </c>
      <c r="I185" s="310">
        <f>Plan!GD17</f>
        <v>0</v>
      </c>
      <c r="J185" s="310">
        <f>Plan!GD18</f>
        <v>0</v>
      </c>
      <c r="K185" s="310">
        <f>Plan!GD19</f>
        <v>0</v>
      </c>
      <c r="L185" s="310">
        <f>Plan!GD20</f>
        <v>0</v>
      </c>
      <c r="M185" s="310">
        <f>Plan!GD21</f>
        <v>0</v>
      </c>
      <c r="N185" s="310">
        <f>Plan!GD22</f>
        <v>0</v>
      </c>
      <c r="O185" s="310">
        <f>Plan!GD23</f>
        <v>0</v>
      </c>
      <c r="P185" s="310">
        <f>Plan!GD24</f>
        <v>0</v>
      </c>
      <c r="Q185" s="310">
        <f>Plan!GD25</f>
        <v>0</v>
      </c>
      <c r="R185" s="310">
        <f>Plan!GD26</f>
        <v>0</v>
      </c>
      <c r="S185" s="310">
        <f>Plan!GD27</f>
        <v>0</v>
      </c>
      <c r="T185" s="310">
        <f>Plan!GD28</f>
        <v>0</v>
      </c>
      <c r="U185" s="310">
        <f>Plan!GD29</f>
        <v>0</v>
      </c>
      <c r="V185" s="310">
        <f>Plan!GD30</f>
        <v>0</v>
      </c>
      <c r="W185" s="310">
        <f>Plan!GD31</f>
        <v>0</v>
      </c>
      <c r="X185" s="310">
        <f>Plan!GD32</f>
        <v>0</v>
      </c>
      <c r="Y185" s="310">
        <f>Plan!GD33</f>
        <v>0</v>
      </c>
      <c r="Z185" s="310">
        <f>Plan!GD34</f>
        <v>0</v>
      </c>
      <c r="AA185" s="310">
        <f>Plan!GD35</f>
        <v>0</v>
      </c>
      <c r="AB185" s="310">
        <f>Plan!GD36</f>
        <v>0</v>
      </c>
      <c r="AC185" s="310">
        <f>Plan!GD37</f>
        <v>0</v>
      </c>
      <c r="AD185" s="310">
        <f>Plan!GD38</f>
        <v>0</v>
      </c>
      <c r="AE185" s="310">
        <f>Plan!GD39</f>
        <v>0</v>
      </c>
      <c r="AF185" s="310">
        <f>Plan!GD40</f>
        <v>0</v>
      </c>
      <c r="AG185" s="310">
        <f>Plan!GD41</f>
        <v>0</v>
      </c>
      <c r="AH185" s="310">
        <f>Plan!GD42</f>
        <v>0</v>
      </c>
      <c r="AI185" s="310">
        <f>Plan!GD43</f>
        <v>0</v>
      </c>
      <c r="AJ185" s="310">
        <f>Plan!GD44</f>
        <v>0</v>
      </c>
      <c r="AK185" s="310">
        <f>Plan!GD45</f>
        <v>0</v>
      </c>
      <c r="AL185" s="310">
        <f>Plan!GD46</f>
        <v>0</v>
      </c>
      <c r="AM185" s="310">
        <f>Plan!GD47</f>
        <v>0</v>
      </c>
      <c r="AN185" s="310">
        <f>Plan!GD48</f>
        <v>0</v>
      </c>
      <c r="AO185" s="310">
        <f>Plan!GD49</f>
        <v>0</v>
      </c>
      <c r="AP185" s="310">
        <f>Plan!GD50</f>
        <v>0</v>
      </c>
      <c r="AQ185" s="310">
        <f>Plan!GD51</f>
        <v>0</v>
      </c>
      <c r="AR185" s="310">
        <f>Plan!GD52</f>
        <v>0</v>
      </c>
      <c r="AS185" s="310">
        <f>Plan!GD53</f>
        <v>0</v>
      </c>
      <c r="AT185" s="310">
        <f>Plan!GD54</f>
        <v>0</v>
      </c>
      <c r="AU185" s="310">
        <f>Plan!GD55</f>
        <v>0</v>
      </c>
      <c r="AV185" s="310">
        <f>Plan!GD56</f>
        <v>0</v>
      </c>
      <c r="AW185" s="310">
        <f>Plan!GD57</f>
        <v>0</v>
      </c>
      <c r="AX185" s="310">
        <f>Plan!GD58</f>
        <v>0</v>
      </c>
      <c r="AY185" s="310">
        <f>Plan!GD59</f>
        <v>0</v>
      </c>
      <c r="AZ185" s="310">
        <f>Plan!GD60</f>
        <v>0</v>
      </c>
      <c r="BA185" s="310">
        <f>Plan!GD61</f>
        <v>0</v>
      </c>
      <c r="BB185" s="310">
        <f>Plan!GD62</f>
        <v>0</v>
      </c>
      <c r="BC185" s="310">
        <f>Plan!GD63</f>
        <v>0</v>
      </c>
      <c r="BD185" s="310">
        <f>Plan!GD64</f>
        <v>0</v>
      </c>
    </row>
    <row r="186" spans="1:56" ht="6" customHeight="1">
      <c r="A186"/>
      <c r="B186" s="306">
        <f>COUNTIF(Feiertage!$H$3:$H$164,F186)</f>
        <v>0</v>
      </c>
      <c r="C186" s="307">
        <f t="shared" si="6"/>
        <v>4</v>
      </c>
      <c r="D186" s="307">
        <f t="shared" si="7"/>
        <v>6</v>
      </c>
      <c r="E186" s="311"/>
      <c r="F186" s="309">
        <f t="shared" ref="F186:F249" si="9">F185+1</f>
        <v>42551</v>
      </c>
      <c r="G186" s="310">
        <f>Plan!GE15</f>
        <v>0</v>
      </c>
      <c r="H186" s="310">
        <f>Plan!GE16</f>
        <v>0</v>
      </c>
      <c r="I186" s="310">
        <f>Plan!GE17</f>
        <v>0</v>
      </c>
      <c r="J186" s="310">
        <f>Plan!GE18</f>
        <v>0</v>
      </c>
      <c r="K186" s="310">
        <f>Plan!GE19</f>
        <v>0</v>
      </c>
      <c r="L186" s="310">
        <f>Plan!GE20</f>
        <v>0</v>
      </c>
      <c r="M186" s="310">
        <f>Plan!GE21</f>
        <v>0</v>
      </c>
      <c r="N186" s="310">
        <f>Plan!GE22</f>
        <v>0</v>
      </c>
      <c r="O186" s="310">
        <f>Plan!GE23</f>
        <v>0</v>
      </c>
      <c r="P186" s="310">
        <f>Plan!GE24</f>
        <v>0</v>
      </c>
      <c r="Q186" s="310">
        <f>Plan!GE25</f>
        <v>0</v>
      </c>
      <c r="R186" s="310">
        <f>Plan!GE26</f>
        <v>0</v>
      </c>
      <c r="S186" s="310">
        <f>Plan!GE27</f>
        <v>0</v>
      </c>
      <c r="T186" s="310">
        <f>Plan!GE28</f>
        <v>0</v>
      </c>
      <c r="U186" s="310">
        <f>Plan!GE29</f>
        <v>0</v>
      </c>
      <c r="V186" s="310">
        <f>Plan!GE30</f>
        <v>0</v>
      </c>
      <c r="W186" s="310">
        <f>Plan!GE31</f>
        <v>0</v>
      </c>
      <c r="X186" s="310">
        <f>Plan!GE32</f>
        <v>0</v>
      </c>
      <c r="Y186" s="310">
        <f>Plan!GE33</f>
        <v>0</v>
      </c>
      <c r="Z186" s="310">
        <f>Plan!GE34</f>
        <v>0</v>
      </c>
      <c r="AA186" s="310">
        <f>Plan!GE35</f>
        <v>0</v>
      </c>
      <c r="AB186" s="310">
        <f>Plan!GE36</f>
        <v>0</v>
      </c>
      <c r="AC186" s="310">
        <f>Plan!GE37</f>
        <v>0</v>
      </c>
      <c r="AD186" s="310">
        <f>Plan!GE38</f>
        <v>0</v>
      </c>
      <c r="AE186" s="310">
        <f>Plan!GE39</f>
        <v>0</v>
      </c>
      <c r="AF186" s="310">
        <f>Plan!GE40</f>
        <v>0</v>
      </c>
      <c r="AG186" s="310">
        <f>Plan!GE41</f>
        <v>0</v>
      </c>
      <c r="AH186" s="310">
        <f>Plan!GE42</f>
        <v>0</v>
      </c>
      <c r="AI186" s="310">
        <f>Plan!GE43</f>
        <v>0</v>
      </c>
      <c r="AJ186" s="310">
        <f>Plan!GE44</f>
        <v>0</v>
      </c>
      <c r="AK186" s="310">
        <f>Plan!GE45</f>
        <v>0</v>
      </c>
      <c r="AL186" s="310">
        <f>Plan!GE46</f>
        <v>0</v>
      </c>
      <c r="AM186" s="310">
        <f>Plan!GE47</f>
        <v>0</v>
      </c>
      <c r="AN186" s="310">
        <f>Plan!GE48</f>
        <v>0</v>
      </c>
      <c r="AO186" s="310">
        <f>Plan!GE49</f>
        <v>0</v>
      </c>
      <c r="AP186" s="310">
        <f>Plan!GE50</f>
        <v>0</v>
      </c>
      <c r="AQ186" s="310">
        <f>Plan!GE51</f>
        <v>0</v>
      </c>
      <c r="AR186" s="310">
        <f>Plan!GE52</f>
        <v>0</v>
      </c>
      <c r="AS186" s="310">
        <f>Plan!GE53</f>
        <v>0</v>
      </c>
      <c r="AT186" s="310">
        <f>Plan!GE54</f>
        <v>0</v>
      </c>
      <c r="AU186" s="310">
        <f>Plan!GE55</f>
        <v>0</v>
      </c>
      <c r="AV186" s="310">
        <f>Plan!GE56</f>
        <v>0</v>
      </c>
      <c r="AW186" s="310">
        <f>Plan!GE57</f>
        <v>0</v>
      </c>
      <c r="AX186" s="310">
        <f>Plan!GE58</f>
        <v>0</v>
      </c>
      <c r="AY186" s="310">
        <f>Plan!GE59</f>
        <v>0</v>
      </c>
      <c r="AZ186" s="310">
        <f>Plan!GE60</f>
        <v>0</v>
      </c>
      <c r="BA186" s="310">
        <f>Plan!GE61</f>
        <v>0</v>
      </c>
      <c r="BB186" s="310">
        <f>Plan!GE62</f>
        <v>0</v>
      </c>
      <c r="BC186" s="310">
        <f>Plan!GE63</f>
        <v>0</v>
      </c>
      <c r="BD186" s="310">
        <f>Plan!GE64</f>
        <v>0</v>
      </c>
    </row>
    <row r="187" spans="1:56" ht="6" customHeight="1">
      <c r="A187"/>
      <c r="B187" s="306">
        <f>COUNTIF(Feiertage!$H$3:$H$164,F187)</f>
        <v>0</v>
      </c>
      <c r="C187" s="307">
        <f t="shared" si="6"/>
        <v>5</v>
      </c>
      <c r="D187" s="307">
        <f t="shared" si="7"/>
        <v>7</v>
      </c>
      <c r="E187" s="311"/>
      <c r="F187" s="309">
        <f t="shared" si="9"/>
        <v>42552</v>
      </c>
      <c r="G187" s="310">
        <f>Plan!GF15</f>
        <v>0</v>
      </c>
      <c r="H187" s="310">
        <f>Plan!GF16</f>
        <v>0</v>
      </c>
      <c r="I187" s="310">
        <f>Plan!GF17</f>
        <v>0</v>
      </c>
      <c r="J187" s="310">
        <f>Plan!GF18</f>
        <v>0</v>
      </c>
      <c r="K187" s="310">
        <f>Plan!GF19</f>
        <v>0</v>
      </c>
      <c r="L187" s="310">
        <f>Plan!GF20</f>
        <v>0</v>
      </c>
      <c r="M187" s="310">
        <f>Plan!GF21</f>
        <v>0</v>
      </c>
      <c r="N187" s="310">
        <f>Plan!GF22</f>
        <v>0</v>
      </c>
      <c r="O187" s="310">
        <f>Plan!GF23</f>
        <v>0</v>
      </c>
      <c r="P187" s="310">
        <f>Plan!GF24</f>
        <v>0</v>
      </c>
      <c r="Q187" s="310">
        <f>Plan!GF25</f>
        <v>0</v>
      </c>
      <c r="R187" s="310">
        <f>Plan!GF26</f>
        <v>0</v>
      </c>
      <c r="S187" s="310">
        <f>Plan!GF27</f>
        <v>0</v>
      </c>
      <c r="T187" s="310">
        <f>Plan!GF28</f>
        <v>0</v>
      </c>
      <c r="U187" s="310">
        <f>Plan!GF29</f>
        <v>0</v>
      </c>
      <c r="V187" s="310">
        <f>Plan!GF30</f>
        <v>0</v>
      </c>
      <c r="W187" s="310">
        <f>Plan!GF31</f>
        <v>0</v>
      </c>
      <c r="X187" s="310">
        <f>Plan!GF32</f>
        <v>0</v>
      </c>
      <c r="Y187" s="310">
        <f>Plan!GF33</f>
        <v>0</v>
      </c>
      <c r="Z187" s="310">
        <f>Plan!GF34</f>
        <v>0</v>
      </c>
      <c r="AA187" s="310">
        <f>Plan!GF35</f>
        <v>0</v>
      </c>
      <c r="AB187" s="310">
        <f>Plan!GF36</f>
        <v>0</v>
      </c>
      <c r="AC187" s="310">
        <f>Plan!GF37</f>
        <v>0</v>
      </c>
      <c r="AD187" s="310">
        <f>Plan!GF38</f>
        <v>0</v>
      </c>
      <c r="AE187" s="310">
        <f>Plan!GF39</f>
        <v>0</v>
      </c>
      <c r="AF187" s="310">
        <f>Plan!GF40</f>
        <v>0</v>
      </c>
      <c r="AG187" s="310">
        <f>Plan!GF41</f>
        <v>0</v>
      </c>
      <c r="AH187" s="310">
        <f>Plan!GF42</f>
        <v>0</v>
      </c>
      <c r="AI187" s="310">
        <f>Plan!GF43</f>
        <v>0</v>
      </c>
      <c r="AJ187" s="310">
        <f>Plan!GF44</f>
        <v>0</v>
      </c>
      <c r="AK187" s="310">
        <f>Plan!GF45</f>
        <v>0</v>
      </c>
      <c r="AL187" s="310">
        <f>Plan!GF46</f>
        <v>0</v>
      </c>
      <c r="AM187" s="310">
        <f>Plan!GF47</f>
        <v>0</v>
      </c>
      <c r="AN187" s="310">
        <f>Plan!GF48</f>
        <v>0</v>
      </c>
      <c r="AO187" s="310">
        <f>Plan!GF49</f>
        <v>0</v>
      </c>
      <c r="AP187" s="310">
        <f>Plan!GF50</f>
        <v>0</v>
      </c>
      <c r="AQ187" s="310">
        <f>Plan!GF51</f>
        <v>0</v>
      </c>
      <c r="AR187" s="310">
        <f>Plan!GF52</f>
        <v>0</v>
      </c>
      <c r="AS187" s="310">
        <f>Plan!GF53</f>
        <v>0</v>
      </c>
      <c r="AT187" s="310">
        <f>Plan!GF54</f>
        <v>0</v>
      </c>
      <c r="AU187" s="310">
        <f>Plan!GF55</f>
        <v>0</v>
      </c>
      <c r="AV187" s="310">
        <f>Plan!GF56</f>
        <v>0</v>
      </c>
      <c r="AW187" s="310">
        <f>Plan!GF57</f>
        <v>0</v>
      </c>
      <c r="AX187" s="310">
        <f>Plan!GF58</f>
        <v>0</v>
      </c>
      <c r="AY187" s="310">
        <f>Plan!GF59</f>
        <v>0</v>
      </c>
      <c r="AZ187" s="310">
        <f>Plan!GF60</f>
        <v>0</v>
      </c>
      <c r="BA187" s="310">
        <f>Plan!GF61</f>
        <v>0</v>
      </c>
      <c r="BB187" s="310">
        <f>Plan!GF62</f>
        <v>0</v>
      </c>
      <c r="BC187" s="310">
        <f>Plan!GF63</f>
        <v>0</v>
      </c>
      <c r="BD187" s="310">
        <f>Plan!GF64</f>
        <v>0</v>
      </c>
    </row>
    <row r="188" spans="1:56" ht="6" customHeight="1">
      <c r="A188"/>
      <c r="B188" s="306">
        <f>COUNTIF(Feiertage!$H$3:$H$164,F188)</f>
        <v>0</v>
      </c>
      <c r="C188" s="307">
        <f t="shared" si="6"/>
        <v>6</v>
      </c>
      <c r="D188" s="307">
        <f t="shared" si="7"/>
        <v>7</v>
      </c>
      <c r="E188" s="311"/>
      <c r="F188" s="309">
        <f t="shared" si="9"/>
        <v>42553</v>
      </c>
      <c r="G188" s="310">
        <f>Plan!GG15</f>
        <v>0</v>
      </c>
      <c r="H188" s="310">
        <f>Plan!GG16</f>
        <v>0</v>
      </c>
      <c r="I188" s="310">
        <f>Plan!GG17</f>
        <v>0</v>
      </c>
      <c r="J188" s="310">
        <f>Plan!GG18</f>
        <v>0</v>
      </c>
      <c r="K188" s="310">
        <f>Plan!GG19</f>
        <v>0</v>
      </c>
      <c r="L188" s="310">
        <f>Plan!GG20</f>
        <v>0</v>
      </c>
      <c r="M188" s="310">
        <f>Plan!GG21</f>
        <v>0</v>
      </c>
      <c r="N188" s="310">
        <f>Plan!GG22</f>
        <v>0</v>
      </c>
      <c r="O188" s="310">
        <f>Plan!GG23</f>
        <v>0</v>
      </c>
      <c r="P188" s="310">
        <f>Plan!GG24</f>
        <v>0</v>
      </c>
      <c r="Q188" s="310">
        <f>Plan!GG25</f>
        <v>0</v>
      </c>
      <c r="R188" s="310">
        <f>Plan!GG26</f>
        <v>0</v>
      </c>
      <c r="S188" s="310">
        <f>Plan!GG27</f>
        <v>0</v>
      </c>
      <c r="T188" s="310">
        <f>Plan!GG28</f>
        <v>0</v>
      </c>
      <c r="U188" s="310">
        <f>Plan!GG29</f>
        <v>0</v>
      </c>
      <c r="V188" s="310">
        <f>Plan!GG30</f>
        <v>0</v>
      </c>
      <c r="W188" s="310">
        <f>Plan!GG31</f>
        <v>0</v>
      </c>
      <c r="X188" s="310">
        <f>Plan!GG32</f>
        <v>0</v>
      </c>
      <c r="Y188" s="310">
        <f>Plan!GG33</f>
        <v>0</v>
      </c>
      <c r="Z188" s="310">
        <f>Plan!GG34</f>
        <v>0</v>
      </c>
      <c r="AA188" s="310">
        <f>Plan!GG35</f>
        <v>0</v>
      </c>
      <c r="AB188" s="310">
        <f>Plan!GG36</f>
        <v>0</v>
      </c>
      <c r="AC188" s="310">
        <f>Plan!GG37</f>
        <v>0</v>
      </c>
      <c r="AD188" s="310">
        <f>Plan!GG38</f>
        <v>0</v>
      </c>
      <c r="AE188" s="310">
        <f>Plan!GG39</f>
        <v>0</v>
      </c>
      <c r="AF188" s="310">
        <f>Plan!GG40</f>
        <v>0</v>
      </c>
      <c r="AG188" s="310">
        <f>Plan!GG41</f>
        <v>0</v>
      </c>
      <c r="AH188" s="310">
        <f>Plan!GG42</f>
        <v>0</v>
      </c>
      <c r="AI188" s="310">
        <f>Plan!GG43</f>
        <v>0</v>
      </c>
      <c r="AJ188" s="310">
        <f>Plan!GG44</f>
        <v>0</v>
      </c>
      <c r="AK188" s="310">
        <f>Plan!GG45</f>
        <v>0</v>
      </c>
      <c r="AL188" s="310">
        <f>Plan!GG46</f>
        <v>0</v>
      </c>
      <c r="AM188" s="310">
        <f>Plan!GG47</f>
        <v>0</v>
      </c>
      <c r="AN188" s="310">
        <f>Plan!GG48</f>
        <v>0</v>
      </c>
      <c r="AO188" s="310">
        <f>Plan!GG49</f>
        <v>0</v>
      </c>
      <c r="AP188" s="310">
        <f>Plan!GG50</f>
        <v>0</v>
      </c>
      <c r="AQ188" s="310">
        <f>Plan!GG51</f>
        <v>0</v>
      </c>
      <c r="AR188" s="310">
        <f>Plan!GG52</f>
        <v>0</v>
      </c>
      <c r="AS188" s="310">
        <f>Plan!GG53</f>
        <v>0</v>
      </c>
      <c r="AT188" s="310">
        <f>Plan!GG54</f>
        <v>0</v>
      </c>
      <c r="AU188" s="310">
        <f>Plan!GG55</f>
        <v>0</v>
      </c>
      <c r="AV188" s="310">
        <f>Plan!GG56</f>
        <v>0</v>
      </c>
      <c r="AW188" s="310">
        <f>Plan!GG57</f>
        <v>0</v>
      </c>
      <c r="AX188" s="310">
        <f>Plan!GG58</f>
        <v>0</v>
      </c>
      <c r="AY188" s="310">
        <f>Plan!GG59</f>
        <v>0</v>
      </c>
      <c r="AZ188" s="310">
        <f>Plan!GG60</f>
        <v>0</v>
      </c>
      <c r="BA188" s="310">
        <f>Plan!GG61</f>
        <v>0</v>
      </c>
      <c r="BB188" s="310">
        <f>Plan!GG62</f>
        <v>0</v>
      </c>
      <c r="BC188" s="310">
        <f>Plan!GG63</f>
        <v>0</v>
      </c>
      <c r="BD188" s="310">
        <f>Plan!GG64</f>
        <v>0</v>
      </c>
    </row>
    <row r="189" spans="1:56" ht="6" customHeight="1">
      <c r="A189"/>
      <c r="B189" s="306">
        <f>COUNTIF(Feiertage!$H$3:$H$164,F189)</f>
        <v>0</v>
      </c>
      <c r="C189" s="307">
        <f t="shared" si="6"/>
        <v>7</v>
      </c>
      <c r="D189" s="307">
        <f t="shared" si="7"/>
        <v>7</v>
      </c>
      <c r="E189" s="311"/>
      <c r="F189" s="309">
        <f t="shared" si="9"/>
        <v>42554</v>
      </c>
      <c r="G189" s="310">
        <f>Plan!GH15</f>
        <v>0</v>
      </c>
      <c r="H189" s="310">
        <f>Plan!GH16</f>
        <v>0</v>
      </c>
      <c r="I189" s="310">
        <f>Plan!GH17</f>
        <v>0</v>
      </c>
      <c r="J189" s="310">
        <f>Plan!GH18</f>
        <v>0</v>
      </c>
      <c r="K189" s="310">
        <f>Plan!GH19</f>
        <v>0</v>
      </c>
      <c r="L189" s="310">
        <f>Plan!GH20</f>
        <v>0</v>
      </c>
      <c r="M189" s="310">
        <f>Plan!GH21</f>
        <v>0</v>
      </c>
      <c r="N189" s="310">
        <f>Plan!GH22</f>
        <v>0</v>
      </c>
      <c r="O189" s="310">
        <f>Plan!GH23</f>
        <v>0</v>
      </c>
      <c r="P189" s="310">
        <f>Plan!GH24</f>
        <v>0</v>
      </c>
      <c r="Q189" s="310">
        <f>Plan!GH25</f>
        <v>0</v>
      </c>
      <c r="R189" s="310">
        <f>Plan!GH26</f>
        <v>0</v>
      </c>
      <c r="S189" s="310">
        <f>Plan!GH27</f>
        <v>0</v>
      </c>
      <c r="T189" s="310">
        <f>Plan!GH28</f>
        <v>0</v>
      </c>
      <c r="U189" s="310">
        <f>Plan!GH29</f>
        <v>0</v>
      </c>
      <c r="V189" s="310">
        <f>Plan!GH30</f>
        <v>0</v>
      </c>
      <c r="W189" s="310">
        <f>Plan!GH31</f>
        <v>0</v>
      </c>
      <c r="X189" s="310">
        <f>Plan!GH32</f>
        <v>0</v>
      </c>
      <c r="Y189" s="310">
        <f>Plan!GH33</f>
        <v>0</v>
      </c>
      <c r="Z189" s="310">
        <f>Plan!GH34</f>
        <v>0</v>
      </c>
      <c r="AA189" s="310">
        <f>Plan!GH35</f>
        <v>0</v>
      </c>
      <c r="AB189" s="310">
        <f>Plan!GH36</f>
        <v>0</v>
      </c>
      <c r="AC189" s="310">
        <f>Plan!GH37</f>
        <v>0</v>
      </c>
      <c r="AD189" s="310">
        <f>Plan!GH38</f>
        <v>0</v>
      </c>
      <c r="AE189" s="310">
        <f>Plan!GH39</f>
        <v>0</v>
      </c>
      <c r="AF189" s="310">
        <f>Plan!GH40</f>
        <v>0</v>
      </c>
      <c r="AG189" s="310">
        <f>Plan!GH41</f>
        <v>0</v>
      </c>
      <c r="AH189" s="310">
        <f>Plan!GH42</f>
        <v>0</v>
      </c>
      <c r="AI189" s="310">
        <f>Plan!GH43</f>
        <v>0</v>
      </c>
      <c r="AJ189" s="310">
        <f>Plan!GH44</f>
        <v>0</v>
      </c>
      <c r="AK189" s="310">
        <f>Plan!GH45</f>
        <v>0</v>
      </c>
      <c r="AL189" s="310">
        <f>Plan!GH46</f>
        <v>0</v>
      </c>
      <c r="AM189" s="310">
        <f>Plan!GH47</f>
        <v>0</v>
      </c>
      <c r="AN189" s="310">
        <f>Plan!GH48</f>
        <v>0</v>
      </c>
      <c r="AO189" s="310">
        <f>Plan!GH49</f>
        <v>0</v>
      </c>
      <c r="AP189" s="310">
        <f>Plan!GH50</f>
        <v>0</v>
      </c>
      <c r="AQ189" s="310">
        <f>Plan!GH51</f>
        <v>0</v>
      </c>
      <c r="AR189" s="310">
        <f>Plan!GH52</f>
        <v>0</v>
      </c>
      <c r="AS189" s="310">
        <f>Plan!GH53</f>
        <v>0</v>
      </c>
      <c r="AT189" s="310">
        <f>Plan!GH54</f>
        <v>0</v>
      </c>
      <c r="AU189" s="310">
        <f>Plan!GH55</f>
        <v>0</v>
      </c>
      <c r="AV189" s="310">
        <f>Plan!GH56</f>
        <v>0</v>
      </c>
      <c r="AW189" s="310">
        <f>Plan!GH57</f>
        <v>0</v>
      </c>
      <c r="AX189" s="310">
        <f>Plan!GH58</f>
        <v>0</v>
      </c>
      <c r="AY189" s="310">
        <f>Plan!GH59</f>
        <v>0</v>
      </c>
      <c r="AZ189" s="310">
        <f>Plan!GH60</f>
        <v>0</v>
      </c>
      <c r="BA189" s="310">
        <f>Plan!GH61</f>
        <v>0</v>
      </c>
      <c r="BB189" s="310">
        <f>Plan!GH62</f>
        <v>0</v>
      </c>
      <c r="BC189" s="310">
        <f>Plan!GH63</f>
        <v>0</v>
      </c>
      <c r="BD189" s="310">
        <f>Plan!GH64</f>
        <v>0</v>
      </c>
    </row>
    <row r="190" spans="1:56" ht="6" customHeight="1">
      <c r="A190"/>
      <c r="B190" s="306">
        <f>COUNTIF(Feiertage!$H$3:$H$164,F190)</f>
        <v>0</v>
      </c>
      <c r="C190" s="307">
        <f t="shared" si="6"/>
        <v>1</v>
      </c>
      <c r="D190" s="307">
        <f t="shared" si="7"/>
        <v>7</v>
      </c>
      <c r="E190" s="311"/>
      <c r="F190" s="309">
        <f t="shared" si="9"/>
        <v>42555</v>
      </c>
      <c r="G190" s="310">
        <f>Plan!GI15</f>
        <v>0</v>
      </c>
      <c r="H190" s="310">
        <f>Plan!GI16</f>
        <v>0</v>
      </c>
      <c r="I190" s="310">
        <f>Plan!GI17</f>
        <v>0</v>
      </c>
      <c r="J190" s="310">
        <f>Plan!GI18</f>
        <v>0</v>
      </c>
      <c r="K190" s="310">
        <f>Plan!GI19</f>
        <v>0</v>
      </c>
      <c r="L190" s="310">
        <f>Plan!GI20</f>
        <v>0</v>
      </c>
      <c r="M190" s="310">
        <f>Plan!GI21</f>
        <v>0</v>
      </c>
      <c r="N190" s="310">
        <f>Plan!GI22</f>
        <v>0</v>
      </c>
      <c r="O190" s="310">
        <f>Plan!GI23</f>
        <v>0</v>
      </c>
      <c r="P190" s="310">
        <f>Plan!GI24</f>
        <v>0</v>
      </c>
      <c r="Q190" s="310">
        <f>Plan!GI25</f>
        <v>0</v>
      </c>
      <c r="R190" s="310">
        <f>Plan!GI26</f>
        <v>0</v>
      </c>
      <c r="S190" s="310">
        <f>Plan!GI27</f>
        <v>0</v>
      </c>
      <c r="T190" s="310">
        <f>Plan!GI28</f>
        <v>0</v>
      </c>
      <c r="U190" s="310">
        <f>Plan!GI29</f>
        <v>0</v>
      </c>
      <c r="V190" s="310">
        <f>Plan!GI30</f>
        <v>0</v>
      </c>
      <c r="W190" s="310">
        <f>Plan!GI31</f>
        <v>0</v>
      </c>
      <c r="X190" s="310">
        <f>Plan!GI32</f>
        <v>0</v>
      </c>
      <c r="Y190" s="310">
        <f>Plan!GI33</f>
        <v>0</v>
      </c>
      <c r="Z190" s="310">
        <f>Plan!GI34</f>
        <v>0</v>
      </c>
      <c r="AA190" s="310">
        <f>Plan!GI35</f>
        <v>0</v>
      </c>
      <c r="AB190" s="310">
        <f>Plan!GI36</f>
        <v>0</v>
      </c>
      <c r="AC190" s="310">
        <f>Plan!GI37</f>
        <v>0</v>
      </c>
      <c r="AD190" s="310">
        <f>Plan!GI38</f>
        <v>0</v>
      </c>
      <c r="AE190" s="310">
        <f>Plan!GI39</f>
        <v>0</v>
      </c>
      <c r="AF190" s="310">
        <f>Plan!GI40</f>
        <v>0</v>
      </c>
      <c r="AG190" s="310">
        <f>Plan!GI41</f>
        <v>0</v>
      </c>
      <c r="AH190" s="310">
        <f>Plan!GI42</f>
        <v>0</v>
      </c>
      <c r="AI190" s="310">
        <f>Plan!GI43</f>
        <v>0</v>
      </c>
      <c r="AJ190" s="310">
        <f>Plan!GI44</f>
        <v>0</v>
      </c>
      <c r="AK190" s="310">
        <f>Plan!GI45</f>
        <v>0</v>
      </c>
      <c r="AL190" s="310">
        <f>Plan!GI46</f>
        <v>0</v>
      </c>
      <c r="AM190" s="310">
        <f>Plan!GI47</f>
        <v>0</v>
      </c>
      <c r="AN190" s="310">
        <f>Plan!GI48</f>
        <v>0</v>
      </c>
      <c r="AO190" s="310">
        <f>Plan!GI49</f>
        <v>0</v>
      </c>
      <c r="AP190" s="310">
        <f>Plan!GI50</f>
        <v>0</v>
      </c>
      <c r="AQ190" s="310">
        <f>Plan!GI51</f>
        <v>0</v>
      </c>
      <c r="AR190" s="310">
        <f>Plan!GI52</f>
        <v>0</v>
      </c>
      <c r="AS190" s="310">
        <f>Plan!GI53</f>
        <v>0</v>
      </c>
      <c r="AT190" s="310">
        <f>Plan!GI54</f>
        <v>0</v>
      </c>
      <c r="AU190" s="310">
        <f>Plan!GI55</f>
        <v>0</v>
      </c>
      <c r="AV190" s="310">
        <f>Plan!GI56</f>
        <v>0</v>
      </c>
      <c r="AW190" s="310">
        <f>Plan!GI57</f>
        <v>0</v>
      </c>
      <c r="AX190" s="310">
        <f>Plan!GI58</f>
        <v>0</v>
      </c>
      <c r="AY190" s="310">
        <f>Plan!GI59</f>
        <v>0</v>
      </c>
      <c r="AZ190" s="310">
        <f>Plan!GI60</f>
        <v>0</v>
      </c>
      <c r="BA190" s="310">
        <f>Plan!GI61</f>
        <v>0</v>
      </c>
      <c r="BB190" s="310">
        <f>Plan!GI62</f>
        <v>0</v>
      </c>
      <c r="BC190" s="310">
        <f>Plan!GI63</f>
        <v>0</v>
      </c>
      <c r="BD190" s="310">
        <f>Plan!GI64</f>
        <v>0</v>
      </c>
    </row>
    <row r="191" spans="1:56" ht="6" customHeight="1">
      <c r="A191"/>
      <c r="B191" s="306">
        <f>COUNTIF(Feiertage!$H$3:$H$164,F191)</f>
        <v>0</v>
      </c>
      <c r="C191" s="307">
        <f t="shared" si="6"/>
        <v>2</v>
      </c>
      <c r="D191" s="307">
        <f t="shared" si="7"/>
        <v>7</v>
      </c>
      <c r="E191" s="311"/>
      <c r="F191" s="309">
        <f t="shared" si="9"/>
        <v>42556</v>
      </c>
      <c r="G191" s="310">
        <f>Plan!GJ15</f>
        <v>0</v>
      </c>
      <c r="H191" s="310">
        <f>Plan!GJ16</f>
        <v>0</v>
      </c>
      <c r="I191" s="310">
        <f>Plan!GJ17</f>
        <v>0</v>
      </c>
      <c r="J191" s="310">
        <f>Plan!GJ18</f>
        <v>0</v>
      </c>
      <c r="K191" s="310">
        <f>Plan!GJ19</f>
        <v>0</v>
      </c>
      <c r="L191" s="310">
        <f>Plan!GJ20</f>
        <v>0</v>
      </c>
      <c r="M191" s="310">
        <f>Plan!GJ21</f>
        <v>0</v>
      </c>
      <c r="N191" s="310">
        <f>Plan!GJ22</f>
        <v>0</v>
      </c>
      <c r="O191" s="310">
        <f>Plan!GJ23</f>
        <v>0</v>
      </c>
      <c r="P191" s="310">
        <f>Plan!GJ24</f>
        <v>0</v>
      </c>
      <c r="Q191" s="310">
        <f>Plan!GJ25</f>
        <v>0</v>
      </c>
      <c r="R191" s="310">
        <f>Plan!GJ26</f>
        <v>0</v>
      </c>
      <c r="S191" s="310">
        <f>Plan!GJ27</f>
        <v>0</v>
      </c>
      <c r="T191" s="310">
        <f>Plan!GJ28</f>
        <v>0</v>
      </c>
      <c r="U191" s="310">
        <f>Plan!GJ29</f>
        <v>0</v>
      </c>
      <c r="V191" s="310">
        <f>Plan!GJ30</f>
        <v>0</v>
      </c>
      <c r="W191" s="310">
        <f>Plan!GJ31</f>
        <v>0</v>
      </c>
      <c r="X191" s="310">
        <f>Plan!GJ32</f>
        <v>0</v>
      </c>
      <c r="Y191" s="310">
        <f>Plan!GJ33</f>
        <v>0</v>
      </c>
      <c r="Z191" s="310">
        <f>Plan!GJ34</f>
        <v>0</v>
      </c>
      <c r="AA191" s="310">
        <f>Plan!GJ35</f>
        <v>0</v>
      </c>
      <c r="AB191" s="310">
        <f>Plan!GJ36</f>
        <v>0</v>
      </c>
      <c r="AC191" s="310">
        <f>Plan!GJ37</f>
        <v>0</v>
      </c>
      <c r="AD191" s="310">
        <f>Plan!GJ38</f>
        <v>0</v>
      </c>
      <c r="AE191" s="310">
        <f>Plan!GJ39</f>
        <v>0</v>
      </c>
      <c r="AF191" s="310">
        <f>Plan!GJ40</f>
        <v>0</v>
      </c>
      <c r="AG191" s="310">
        <f>Plan!GJ41</f>
        <v>0</v>
      </c>
      <c r="AH191" s="310">
        <f>Plan!GJ42</f>
        <v>0</v>
      </c>
      <c r="AI191" s="310">
        <f>Plan!GJ43</f>
        <v>0</v>
      </c>
      <c r="AJ191" s="310">
        <f>Plan!GJ44</f>
        <v>0</v>
      </c>
      <c r="AK191" s="310">
        <f>Plan!GJ45</f>
        <v>0</v>
      </c>
      <c r="AL191" s="310">
        <f>Plan!GJ46</f>
        <v>0</v>
      </c>
      <c r="AM191" s="310">
        <f>Plan!GJ47</f>
        <v>0</v>
      </c>
      <c r="AN191" s="310">
        <f>Plan!GJ48</f>
        <v>0</v>
      </c>
      <c r="AO191" s="310">
        <f>Plan!GJ49</f>
        <v>0</v>
      </c>
      <c r="AP191" s="310">
        <f>Plan!GJ50</f>
        <v>0</v>
      </c>
      <c r="AQ191" s="310">
        <f>Plan!GJ51</f>
        <v>0</v>
      </c>
      <c r="AR191" s="310">
        <f>Plan!GJ52</f>
        <v>0</v>
      </c>
      <c r="AS191" s="310">
        <f>Plan!GJ53</f>
        <v>0</v>
      </c>
      <c r="AT191" s="310">
        <f>Plan!GJ54</f>
        <v>0</v>
      </c>
      <c r="AU191" s="310">
        <f>Plan!GJ55</f>
        <v>0</v>
      </c>
      <c r="AV191" s="310">
        <f>Plan!GJ56</f>
        <v>0</v>
      </c>
      <c r="AW191" s="310">
        <f>Plan!GJ57</f>
        <v>0</v>
      </c>
      <c r="AX191" s="310">
        <f>Plan!GJ58</f>
        <v>0</v>
      </c>
      <c r="AY191" s="310">
        <f>Plan!GJ59</f>
        <v>0</v>
      </c>
      <c r="AZ191" s="310">
        <f>Plan!GJ60</f>
        <v>0</v>
      </c>
      <c r="BA191" s="310">
        <f>Plan!GJ61</f>
        <v>0</v>
      </c>
      <c r="BB191" s="310">
        <f>Plan!GJ62</f>
        <v>0</v>
      </c>
      <c r="BC191" s="310">
        <f>Plan!GJ63</f>
        <v>0</v>
      </c>
      <c r="BD191" s="310">
        <f>Plan!GJ64</f>
        <v>0</v>
      </c>
    </row>
    <row r="192" spans="1:56" ht="6" customHeight="1">
      <c r="A192"/>
      <c r="B192" s="306">
        <f>COUNTIF(Feiertage!$H$3:$H$164,F192)</f>
        <v>0</v>
      </c>
      <c r="C192" s="307">
        <f t="shared" si="6"/>
        <v>3</v>
      </c>
      <c r="D192" s="307">
        <f t="shared" si="7"/>
        <v>7</v>
      </c>
      <c r="E192" s="311"/>
      <c r="F192" s="309">
        <f t="shared" si="9"/>
        <v>42557</v>
      </c>
      <c r="G192" s="310">
        <f>Plan!GK15</f>
        <v>0</v>
      </c>
      <c r="H192" s="310">
        <f>Plan!GK16</f>
        <v>0</v>
      </c>
      <c r="I192" s="310">
        <f>Plan!GK17</f>
        <v>0</v>
      </c>
      <c r="J192" s="310">
        <f>Plan!GK18</f>
        <v>0</v>
      </c>
      <c r="K192" s="310">
        <f>Plan!GK19</f>
        <v>0</v>
      </c>
      <c r="L192" s="310">
        <f>Plan!GK20</f>
        <v>0</v>
      </c>
      <c r="M192" s="310">
        <f>Plan!GK21</f>
        <v>0</v>
      </c>
      <c r="N192" s="310">
        <f>Plan!GK22</f>
        <v>0</v>
      </c>
      <c r="O192" s="310">
        <f>Plan!GK23</f>
        <v>0</v>
      </c>
      <c r="P192" s="310">
        <f>Plan!GK24</f>
        <v>0</v>
      </c>
      <c r="Q192" s="310">
        <f>Plan!GK25</f>
        <v>0</v>
      </c>
      <c r="R192" s="310">
        <f>Plan!GK26</f>
        <v>0</v>
      </c>
      <c r="S192" s="310">
        <f>Plan!GK27</f>
        <v>0</v>
      </c>
      <c r="T192" s="310">
        <f>Plan!GK28</f>
        <v>0</v>
      </c>
      <c r="U192" s="310">
        <f>Plan!GK29</f>
        <v>0</v>
      </c>
      <c r="V192" s="310">
        <f>Plan!GK30</f>
        <v>0</v>
      </c>
      <c r="W192" s="310">
        <f>Plan!GK31</f>
        <v>0</v>
      </c>
      <c r="X192" s="310">
        <f>Plan!GK32</f>
        <v>0</v>
      </c>
      <c r="Y192" s="310">
        <f>Plan!GK33</f>
        <v>0</v>
      </c>
      <c r="Z192" s="310">
        <f>Plan!GK34</f>
        <v>0</v>
      </c>
      <c r="AA192" s="310">
        <f>Plan!GK35</f>
        <v>0</v>
      </c>
      <c r="AB192" s="310">
        <f>Plan!GK36</f>
        <v>0</v>
      </c>
      <c r="AC192" s="310">
        <f>Plan!GK37</f>
        <v>0</v>
      </c>
      <c r="AD192" s="310">
        <f>Plan!GK38</f>
        <v>0</v>
      </c>
      <c r="AE192" s="310">
        <f>Plan!GK39</f>
        <v>0</v>
      </c>
      <c r="AF192" s="310">
        <f>Plan!GK40</f>
        <v>0</v>
      </c>
      <c r="AG192" s="310">
        <f>Plan!GK41</f>
        <v>0</v>
      </c>
      <c r="AH192" s="310">
        <f>Plan!GK42</f>
        <v>0</v>
      </c>
      <c r="AI192" s="310">
        <f>Plan!GK43</f>
        <v>0</v>
      </c>
      <c r="AJ192" s="310">
        <f>Plan!GK44</f>
        <v>0</v>
      </c>
      <c r="AK192" s="310">
        <f>Plan!GK45</f>
        <v>0</v>
      </c>
      <c r="AL192" s="310">
        <f>Plan!GK46</f>
        <v>0</v>
      </c>
      <c r="AM192" s="310">
        <f>Plan!GK47</f>
        <v>0</v>
      </c>
      <c r="AN192" s="310">
        <f>Plan!GK48</f>
        <v>0</v>
      </c>
      <c r="AO192" s="310">
        <f>Plan!GK49</f>
        <v>0</v>
      </c>
      <c r="AP192" s="310">
        <f>Plan!GK50</f>
        <v>0</v>
      </c>
      <c r="AQ192" s="310">
        <f>Plan!GK51</f>
        <v>0</v>
      </c>
      <c r="AR192" s="310">
        <f>Plan!GK52</f>
        <v>0</v>
      </c>
      <c r="AS192" s="310">
        <f>Plan!GK53</f>
        <v>0</v>
      </c>
      <c r="AT192" s="310">
        <f>Plan!GK54</f>
        <v>0</v>
      </c>
      <c r="AU192" s="310">
        <f>Plan!GK55</f>
        <v>0</v>
      </c>
      <c r="AV192" s="310">
        <f>Plan!GK56</f>
        <v>0</v>
      </c>
      <c r="AW192" s="310">
        <f>Plan!GK57</f>
        <v>0</v>
      </c>
      <c r="AX192" s="310">
        <f>Plan!GK58</f>
        <v>0</v>
      </c>
      <c r="AY192" s="310">
        <f>Plan!GK59</f>
        <v>0</v>
      </c>
      <c r="AZ192" s="310">
        <f>Plan!GK60</f>
        <v>0</v>
      </c>
      <c r="BA192" s="310">
        <f>Plan!GK61</f>
        <v>0</v>
      </c>
      <c r="BB192" s="310">
        <f>Plan!GK62</f>
        <v>0</v>
      </c>
      <c r="BC192" s="310">
        <f>Plan!GK63</f>
        <v>0</v>
      </c>
      <c r="BD192" s="310">
        <f>Plan!GK64</f>
        <v>0</v>
      </c>
    </row>
    <row r="193" spans="1:56" ht="6" customHeight="1">
      <c r="A193"/>
      <c r="B193" s="306">
        <f>COUNTIF(Feiertage!$H$3:$H$164,F193)</f>
        <v>0</v>
      </c>
      <c r="C193" s="307">
        <f t="shared" si="6"/>
        <v>4</v>
      </c>
      <c r="D193" s="307">
        <f t="shared" si="7"/>
        <v>7</v>
      </c>
      <c r="E193" s="311"/>
      <c r="F193" s="309">
        <f t="shared" si="9"/>
        <v>42558</v>
      </c>
      <c r="G193" s="310">
        <f>Plan!GL15</f>
        <v>0</v>
      </c>
      <c r="H193" s="310">
        <f>Plan!GL16</f>
        <v>0</v>
      </c>
      <c r="I193" s="310">
        <f>Plan!GL17</f>
        <v>0</v>
      </c>
      <c r="J193" s="310">
        <f>Plan!GL18</f>
        <v>0</v>
      </c>
      <c r="K193" s="310">
        <f>Plan!GL19</f>
        <v>0</v>
      </c>
      <c r="L193" s="310">
        <f>Plan!GL20</f>
        <v>0</v>
      </c>
      <c r="M193" s="310">
        <f>Plan!GL21</f>
        <v>0</v>
      </c>
      <c r="N193" s="310">
        <f>Plan!GL22</f>
        <v>0</v>
      </c>
      <c r="O193" s="310">
        <f>Plan!GL23</f>
        <v>0</v>
      </c>
      <c r="P193" s="310">
        <f>Plan!GL24</f>
        <v>0</v>
      </c>
      <c r="Q193" s="310">
        <f>Plan!GL25</f>
        <v>0</v>
      </c>
      <c r="R193" s="310">
        <f>Plan!GL26</f>
        <v>0</v>
      </c>
      <c r="S193" s="310">
        <f>Plan!GL27</f>
        <v>0</v>
      </c>
      <c r="T193" s="310">
        <f>Plan!GL28</f>
        <v>0</v>
      </c>
      <c r="U193" s="310">
        <f>Plan!GL29</f>
        <v>0</v>
      </c>
      <c r="V193" s="310">
        <f>Plan!GL30</f>
        <v>0</v>
      </c>
      <c r="W193" s="310">
        <f>Plan!GL31</f>
        <v>0</v>
      </c>
      <c r="X193" s="310">
        <f>Plan!GL32</f>
        <v>0</v>
      </c>
      <c r="Y193" s="310">
        <f>Plan!GL33</f>
        <v>0</v>
      </c>
      <c r="Z193" s="310">
        <f>Plan!GL34</f>
        <v>0</v>
      </c>
      <c r="AA193" s="310">
        <f>Plan!GL35</f>
        <v>0</v>
      </c>
      <c r="AB193" s="310">
        <f>Plan!GL36</f>
        <v>0</v>
      </c>
      <c r="AC193" s="310">
        <f>Plan!GL37</f>
        <v>0</v>
      </c>
      <c r="AD193" s="310">
        <f>Plan!GL38</f>
        <v>0</v>
      </c>
      <c r="AE193" s="310">
        <f>Plan!GL39</f>
        <v>0</v>
      </c>
      <c r="AF193" s="310">
        <f>Plan!GL40</f>
        <v>0</v>
      </c>
      <c r="AG193" s="310">
        <f>Plan!GL41</f>
        <v>0</v>
      </c>
      <c r="AH193" s="310">
        <f>Plan!GL42</f>
        <v>0</v>
      </c>
      <c r="AI193" s="310">
        <f>Plan!GL43</f>
        <v>0</v>
      </c>
      <c r="AJ193" s="310">
        <f>Plan!GL44</f>
        <v>0</v>
      </c>
      <c r="AK193" s="310">
        <f>Plan!GL45</f>
        <v>0</v>
      </c>
      <c r="AL193" s="310">
        <f>Plan!GL46</f>
        <v>0</v>
      </c>
      <c r="AM193" s="310">
        <f>Plan!GL47</f>
        <v>0</v>
      </c>
      <c r="AN193" s="310">
        <f>Plan!GL48</f>
        <v>0</v>
      </c>
      <c r="AO193" s="310">
        <f>Plan!GL49</f>
        <v>0</v>
      </c>
      <c r="AP193" s="310">
        <f>Plan!GL50</f>
        <v>0</v>
      </c>
      <c r="AQ193" s="310">
        <f>Plan!GL51</f>
        <v>0</v>
      </c>
      <c r="AR193" s="310">
        <f>Plan!GL52</f>
        <v>0</v>
      </c>
      <c r="AS193" s="310">
        <f>Plan!GL53</f>
        <v>0</v>
      </c>
      <c r="AT193" s="310">
        <f>Plan!GL54</f>
        <v>0</v>
      </c>
      <c r="AU193" s="310">
        <f>Plan!GL55</f>
        <v>0</v>
      </c>
      <c r="AV193" s="310">
        <f>Plan!GL56</f>
        <v>0</v>
      </c>
      <c r="AW193" s="310">
        <f>Plan!GL57</f>
        <v>0</v>
      </c>
      <c r="AX193" s="310">
        <f>Plan!GL58</f>
        <v>0</v>
      </c>
      <c r="AY193" s="310">
        <f>Plan!GL59</f>
        <v>0</v>
      </c>
      <c r="AZ193" s="310">
        <f>Plan!GL60</f>
        <v>0</v>
      </c>
      <c r="BA193" s="310">
        <f>Plan!GL61</f>
        <v>0</v>
      </c>
      <c r="BB193" s="310">
        <f>Plan!GL62</f>
        <v>0</v>
      </c>
      <c r="BC193" s="310">
        <f>Plan!GL63</f>
        <v>0</v>
      </c>
      <c r="BD193" s="310">
        <f>Plan!GL64</f>
        <v>0</v>
      </c>
    </row>
    <row r="194" spans="1:56" ht="6" customHeight="1">
      <c r="A194"/>
      <c r="B194" s="306">
        <f>COUNTIF(Feiertage!$H$3:$H$164,F194)</f>
        <v>0</v>
      </c>
      <c r="C194" s="307">
        <f t="shared" si="6"/>
        <v>5</v>
      </c>
      <c r="D194" s="307">
        <f t="shared" si="7"/>
        <v>7</v>
      </c>
      <c r="E194" s="311"/>
      <c r="F194" s="309">
        <f t="shared" si="9"/>
        <v>42559</v>
      </c>
      <c r="G194" s="310">
        <f>Plan!GM15</f>
        <v>0</v>
      </c>
      <c r="H194" s="310">
        <f>Plan!GM16</f>
        <v>0</v>
      </c>
      <c r="I194" s="310">
        <f>Plan!GM17</f>
        <v>0</v>
      </c>
      <c r="J194" s="310">
        <f>Plan!GM18</f>
        <v>0</v>
      </c>
      <c r="K194" s="310">
        <f>Plan!GM19</f>
        <v>0</v>
      </c>
      <c r="L194" s="310">
        <f>Plan!GM20</f>
        <v>0</v>
      </c>
      <c r="M194" s="310">
        <f>Plan!GM21</f>
        <v>0</v>
      </c>
      <c r="N194" s="310">
        <f>Plan!GM22</f>
        <v>0</v>
      </c>
      <c r="O194" s="310">
        <f>Plan!GM23</f>
        <v>0</v>
      </c>
      <c r="P194" s="310">
        <f>Plan!GM24</f>
        <v>0</v>
      </c>
      <c r="Q194" s="310">
        <f>Plan!GM25</f>
        <v>0</v>
      </c>
      <c r="R194" s="310">
        <f>Plan!GM26</f>
        <v>0</v>
      </c>
      <c r="S194" s="310">
        <f>Plan!GM27</f>
        <v>0</v>
      </c>
      <c r="T194" s="310">
        <f>Plan!GM28</f>
        <v>0</v>
      </c>
      <c r="U194" s="310">
        <f>Plan!GM29</f>
        <v>0</v>
      </c>
      <c r="V194" s="310">
        <f>Plan!GM30</f>
        <v>0</v>
      </c>
      <c r="W194" s="310">
        <f>Plan!GM31</f>
        <v>0</v>
      </c>
      <c r="X194" s="310">
        <f>Plan!GM32</f>
        <v>0</v>
      </c>
      <c r="Y194" s="310">
        <f>Plan!GM33</f>
        <v>0</v>
      </c>
      <c r="Z194" s="310">
        <f>Plan!GM34</f>
        <v>0</v>
      </c>
      <c r="AA194" s="310">
        <f>Plan!GM35</f>
        <v>0</v>
      </c>
      <c r="AB194" s="310">
        <f>Plan!GM36</f>
        <v>0</v>
      </c>
      <c r="AC194" s="310">
        <f>Plan!GM37</f>
        <v>0</v>
      </c>
      <c r="AD194" s="310">
        <f>Plan!GM38</f>
        <v>0</v>
      </c>
      <c r="AE194" s="310">
        <f>Plan!GM39</f>
        <v>0</v>
      </c>
      <c r="AF194" s="310">
        <f>Plan!GM40</f>
        <v>0</v>
      </c>
      <c r="AG194" s="310">
        <f>Plan!GM41</f>
        <v>0</v>
      </c>
      <c r="AH194" s="310">
        <f>Plan!GM42</f>
        <v>0</v>
      </c>
      <c r="AI194" s="310">
        <f>Plan!GM43</f>
        <v>0</v>
      </c>
      <c r="AJ194" s="310">
        <f>Plan!GM44</f>
        <v>0</v>
      </c>
      <c r="AK194" s="310">
        <f>Plan!GM45</f>
        <v>0</v>
      </c>
      <c r="AL194" s="310">
        <f>Plan!GM46</f>
        <v>0</v>
      </c>
      <c r="AM194" s="310">
        <f>Plan!GM47</f>
        <v>0</v>
      </c>
      <c r="AN194" s="310">
        <f>Plan!GM48</f>
        <v>0</v>
      </c>
      <c r="AO194" s="310">
        <f>Plan!GM49</f>
        <v>0</v>
      </c>
      <c r="AP194" s="310">
        <f>Plan!GM50</f>
        <v>0</v>
      </c>
      <c r="AQ194" s="310">
        <f>Plan!GM51</f>
        <v>0</v>
      </c>
      <c r="AR194" s="310">
        <f>Plan!GM52</f>
        <v>0</v>
      </c>
      <c r="AS194" s="310">
        <f>Plan!GM53</f>
        <v>0</v>
      </c>
      <c r="AT194" s="310">
        <f>Plan!GM54</f>
        <v>0</v>
      </c>
      <c r="AU194" s="310">
        <f>Plan!GM55</f>
        <v>0</v>
      </c>
      <c r="AV194" s="310">
        <f>Plan!GM56</f>
        <v>0</v>
      </c>
      <c r="AW194" s="310">
        <f>Plan!GM57</f>
        <v>0</v>
      </c>
      <c r="AX194" s="310">
        <f>Plan!GM58</f>
        <v>0</v>
      </c>
      <c r="AY194" s="310">
        <f>Plan!GM59</f>
        <v>0</v>
      </c>
      <c r="AZ194" s="310">
        <f>Plan!GM60</f>
        <v>0</v>
      </c>
      <c r="BA194" s="310">
        <f>Plan!GM61</f>
        <v>0</v>
      </c>
      <c r="BB194" s="310">
        <f>Plan!GM62</f>
        <v>0</v>
      </c>
      <c r="BC194" s="310">
        <f>Plan!GM63</f>
        <v>0</v>
      </c>
      <c r="BD194" s="310">
        <f>Plan!GM64</f>
        <v>0</v>
      </c>
    </row>
    <row r="195" spans="1:56" ht="6" customHeight="1">
      <c r="A195"/>
      <c r="B195" s="306">
        <f>COUNTIF(Feiertage!$H$3:$H$164,F195)</f>
        <v>0</v>
      </c>
      <c r="C195" s="307">
        <f t="shared" si="6"/>
        <v>6</v>
      </c>
      <c r="D195" s="307">
        <f t="shared" si="7"/>
        <v>7</v>
      </c>
      <c r="E195" s="311"/>
      <c r="F195" s="309">
        <f t="shared" si="9"/>
        <v>42560</v>
      </c>
      <c r="G195" s="310">
        <f>Plan!GN15</f>
        <v>0</v>
      </c>
      <c r="H195" s="310">
        <f>Plan!GN16</f>
        <v>0</v>
      </c>
      <c r="I195" s="310">
        <f>Plan!GN17</f>
        <v>0</v>
      </c>
      <c r="J195" s="310">
        <f>Plan!GN18</f>
        <v>0</v>
      </c>
      <c r="K195" s="310">
        <f>Plan!GN19</f>
        <v>0</v>
      </c>
      <c r="L195" s="310">
        <f>Plan!GN20</f>
        <v>0</v>
      </c>
      <c r="M195" s="310">
        <f>Plan!GN21</f>
        <v>0</v>
      </c>
      <c r="N195" s="310">
        <f>Plan!GN22</f>
        <v>0</v>
      </c>
      <c r="O195" s="310">
        <f>Plan!GN23</f>
        <v>0</v>
      </c>
      <c r="P195" s="310">
        <f>Plan!GN24</f>
        <v>0</v>
      </c>
      <c r="Q195" s="310">
        <f>Plan!GN25</f>
        <v>0</v>
      </c>
      <c r="R195" s="310">
        <f>Plan!GN26</f>
        <v>0</v>
      </c>
      <c r="S195" s="310">
        <f>Plan!GN27</f>
        <v>0</v>
      </c>
      <c r="T195" s="310">
        <f>Plan!GN28</f>
        <v>0</v>
      </c>
      <c r="U195" s="310">
        <f>Plan!GN29</f>
        <v>0</v>
      </c>
      <c r="V195" s="310">
        <f>Plan!GN30</f>
        <v>0</v>
      </c>
      <c r="W195" s="310">
        <f>Plan!GN31</f>
        <v>0</v>
      </c>
      <c r="X195" s="310">
        <f>Plan!GN32</f>
        <v>0</v>
      </c>
      <c r="Y195" s="310">
        <f>Plan!GN33</f>
        <v>0</v>
      </c>
      <c r="Z195" s="310">
        <f>Plan!GN34</f>
        <v>0</v>
      </c>
      <c r="AA195" s="310">
        <f>Plan!GN35</f>
        <v>0</v>
      </c>
      <c r="AB195" s="310">
        <f>Plan!GN36</f>
        <v>0</v>
      </c>
      <c r="AC195" s="310">
        <f>Plan!GN37</f>
        <v>0</v>
      </c>
      <c r="AD195" s="310">
        <f>Plan!GN38</f>
        <v>0</v>
      </c>
      <c r="AE195" s="310">
        <f>Plan!GN39</f>
        <v>0</v>
      </c>
      <c r="AF195" s="310">
        <f>Plan!GN40</f>
        <v>0</v>
      </c>
      <c r="AG195" s="310">
        <f>Plan!GN41</f>
        <v>0</v>
      </c>
      <c r="AH195" s="310">
        <f>Plan!GN42</f>
        <v>0</v>
      </c>
      <c r="AI195" s="310">
        <f>Plan!GN43</f>
        <v>0</v>
      </c>
      <c r="AJ195" s="310">
        <f>Plan!GN44</f>
        <v>0</v>
      </c>
      <c r="AK195" s="310">
        <f>Plan!GN45</f>
        <v>0</v>
      </c>
      <c r="AL195" s="310">
        <f>Plan!GN46</f>
        <v>0</v>
      </c>
      <c r="AM195" s="310">
        <f>Plan!GN47</f>
        <v>0</v>
      </c>
      <c r="AN195" s="310">
        <f>Plan!GN48</f>
        <v>0</v>
      </c>
      <c r="AO195" s="310">
        <f>Plan!GN49</f>
        <v>0</v>
      </c>
      <c r="AP195" s="310">
        <f>Plan!GN50</f>
        <v>0</v>
      </c>
      <c r="AQ195" s="310">
        <f>Plan!GN51</f>
        <v>0</v>
      </c>
      <c r="AR195" s="310">
        <f>Plan!GN52</f>
        <v>0</v>
      </c>
      <c r="AS195" s="310">
        <f>Plan!GN53</f>
        <v>0</v>
      </c>
      <c r="AT195" s="310">
        <f>Plan!GN54</f>
        <v>0</v>
      </c>
      <c r="AU195" s="310">
        <f>Plan!GN55</f>
        <v>0</v>
      </c>
      <c r="AV195" s="310">
        <f>Plan!GN56</f>
        <v>0</v>
      </c>
      <c r="AW195" s="310">
        <f>Plan!GN57</f>
        <v>0</v>
      </c>
      <c r="AX195" s="310">
        <f>Plan!GN58</f>
        <v>0</v>
      </c>
      <c r="AY195" s="310">
        <f>Plan!GN59</f>
        <v>0</v>
      </c>
      <c r="AZ195" s="310">
        <f>Plan!GN60</f>
        <v>0</v>
      </c>
      <c r="BA195" s="310">
        <f>Plan!GN61</f>
        <v>0</v>
      </c>
      <c r="BB195" s="310">
        <f>Plan!GN62</f>
        <v>0</v>
      </c>
      <c r="BC195" s="310">
        <f>Plan!GN63</f>
        <v>0</v>
      </c>
      <c r="BD195" s="310">
        <f>Plan!GN64</f>
        <v>0</v>
      </c>
    </row>
    <row r="196" spans="1:56" ht="6" customHeight="1">
      <c r="A196"/>
      <c r="B196" s="306">
        <f>COUNTIF(Feiertage!$H$3:$H$164,F196)</f>
        <v>0</v>
      </c>
      <c r="C196" s="307">
        <f t="shared" si="6"/>
        <v>7</v>
      </c>
      <c r="D196" s="307">
        <f t="shared" si="7"/>
        <v>7</v>
      </c>
      <c r="E196" s="311"/>
      <c r="F196" s="309">
        <f t="shared" si="9"/>
        <v>42561</v>
      </c>
      <c r="G196" s="310">
        <f>Plan!GO15</f>
        <v>0</v>
      </c>
      <c r="H196" s="310">
        <f>Plan!GO16</f>
        <v>0</v>
      </c>
      <c r="I196" s="310">
        <f>Plan!GO17</f>
        <v>0</v>
      </c>
      <c r="J196" s="310">
        <f>Plan!GO18</f>
        <v>0</v>
      </c>
      <c r="K196" s="310">
        <f>Plan!GO19</f>
        <v>0</v>
      </c>
      <c r="L196" s="310">
        <f>Plan!GO20</f>
        <v>0</v>
      </c>
      <c r="M196" s="310">
        <f>Plan!GO21</f>
        <v>0</v>
      </c>
      <c r="N196" s="310">
        <f>Plan!GO22</f>
        <v>0</v>
      </c>
      <c r="O196" s="310">
        <f>Plan!GO23</f>
        <v>0</v>
      </c>
      <c r="P196" s="310">
        <f>Plan!GO24</f>
        <v>0</v>
      </c>
      <c r="Q196" s="310">
        <f>Plan!GO25</f>
        <v>0</v>
      </c>
      <c r="R196" s="310">
        <f>Plan!GO26</f>
        <v>0</v>
      </c>
      <c r="S196" s="310">
        <f>Plan!GO27</f>
        <v>0</v>
      </c>
      <c r="T196" s="310">
        <f>Plan!GO28</f>
        <v>0</v>
      </c>
      <c r="U196" s="310">
        <f>Plan!GO29</f>
        <v>0</v>
      </c>
      <c r="V196" s="310">
        <f>Plan!GO30</f>
        <v>0</v>
      </c>
      <c r="W196" s="310">
        <f>Plan!GO31</f>
        <v>0</v>
      </c>
      <c r="X196" s="310">
        <f>Plan!GO32</f>
        <v>0</v>
      </c>
      <c r="Y196" s="310">
        <f>Plan!GO33</f>
        <v>0</v>
      </c>
      <c r="Z196" s="310">
        <f>Plan!GO34</f>
        <v>0</v>
      </c>
      <c r="AA196" s="310">
        <f>Plan!GO35</f>
        <v>0</v>
      </c>
      <c r="AB196" s="310">
        <f>Plan!GO36</f>
        <v>0</v>
      </c>
      <c r="AC196" s="310">
        <f>Plan!GO37</f>
        <v>0</v>
      </c>
      <c r="AD196" s="310">
        <f>Plan!GO38</f>
        <v>0</v>
      </c>
      <c r="AE196" s="310">
        <f>Plan!GO39</f>
        <v>0</v>
      </c>
      <c r="AF196" s="310">
        <f>Plan!GO40</f>
        <v>0</v>
      </c>
      <c r="AG196" s="310">
        <f>Plan!GO41</f>
        <v>0</v>
      </c>
      <c r="AH196" s="310">
        <f>Plan!GO42</f>
        <v>0</v>
      </c>
      <c r="AI196" s="310">
        <f>Plan!GO43</f>
        <v>0</v>
      </c>
      <c r="AJ196" s="310">
        <f>Plan!GO44</f>
        <v>0</v>
      </c>
      <c r="AK196" s="310">
        <f>Plan!GO45</f>
        <v>0</v>
      </c>
      <c r="AL196" s="310">
        <f>Plan!GO46</f>
        <v>0</v>
      </c>
      <c r="AM196" s="310">
        <f>Plan!GO47</f>
        <v>0</v>
      </c>
      <c r="AN196" s="310">
        <f>Plan!GO48</f>
        <v>0</v>
      </c>
      <c r="AO196" s="310">
        <f>Plan!GO49</f>
        <v>0</v>
      </c>
      <c r="AP196" s="310">
        <f>Plan!GO50</f>
        <v>0</v>
      </c>
      <c r="AQ196" s="310">
        <f>Plan!GO51</f>
        <v>0</v>
      </c>
      <c r="AR196" s="310">
        <f>Plan!GO52</f>
        <v>0</v>
      </c>
      <c r="AS196" s="310">
        <f>Plan!GO53</f>
        <v>0</v>
      </c>
      <c r="AT196" s="310">
        <f>Plan!GO54</f>
        <v>0</v>
      </c>
      <c r="AU196" s="310">
        <f>Plan!GO55</f>
        <v>0</v>
      </c>
      <c r="AV196" s="310">
        <f>Plan!GO56</f>
        <v>0</v>
      </c>
      <c r="AW196" s="310">
        <f>Plan!GO57</f>
        <v>0</v>
      </c>
      <c r="AX196" s="310">
        <f>Plan!GO58</f>
        <v>0</v>
      </c>
      <c r="AY196" s="310">
        <f>Plan!GO59</f>
        <v>0</v>
      </c>
      <c r="AZ196" s="310">
        <f>Plan!GO60</f>
        <v>0</v>
      </c>
      <c r="BA196" s="310">
        <f>Plan!GO61</f>
        <v>0</v>
      </c>
      <c r="BB196" s="310">
        <f>Plan!GO62</f>
        <v>0</v>
      </c>
      <c r="BC196" s="310">
        <f>Plan!GO63</f>
        <v>0</v>
      </c>
      <c r="BD196" s="310">
        <f>Plan!GO64</f>
        <v>0</v>
      </c>
    </row>
    <row r="197" spans="1:56" ht="6" customHeight="1">
      <c r="A197"/>
      <c r="B197" s="306">
        <f>COUNTIF(Feiertage!$H$3:$H$164,F197)</f>
        <v>0</v>
      </c>
      <c r="C197" s="307">
        <f t="shared" ref="C197:C260" si="10">IF(F197="","",WEEKDAY(F197,2))</f>
        <v>1</v>
      </c>
      <c r="D197" s="307">
        <f t="shared" ref="D197:D260" si="11">IF(F197="","",MONTH(F197))</f>
        <v>7</v>
      </c>
      <c r="E197" s="311"/>
      <c r="F197" s="309">
        <f t="shared" si="9"/>
        <v>42562</v>
      </c>
      <c r="G197" s="310">
        <f>Plan!GP15</f>
        <v>0</v>
      </c>
      <c r="H197" s="310">
        <f>Plan!GP16</f>
        <v>0</v>
      </c>
      <c r="I197" s="310">
        <f>Plan!GP17</f>
        <v>0</v>
      </c>
      <c r="J197" s="310">
        <f>Plan!GP18</f>
        <v>0</v>
      </c>
      <c r="K197" s="310">
        <f>Plan!GP19</f>
        <v>0</v>
      </c>
      <c r="L197" s="310">
        <f>Plan!GP20</f>
        <v>0</v>
      </c>
      <c r="M197" s="310">
        <f>Plan!GP21</f>
        <v>0</v>
      </c>
      <c r="N197" s="310">
        <f>Plan!GP22</f>
        <v>0</v>
      </c>
      <c r="O197" s="310">
        <f>Plan!GP23</f>
        <v>0</v>
      </c>
      <c r="P197" s="310">
        <f>Plan!GP24</f>
        <v>0</v>
      </c>
      <c r="Q197" s="310">
        <f>Plan!GP25</f>
        <v>0</v>
      </c>
      <c r="R197" s="310">
        <f>Plan!GP26</f>
        <v>0</v>
      </c>
      <c r="S197" s="310">
        <f>Plan!GP27</f>
        <v>0</v>
      </c>
      <c r="T197" s="310">
        <f>Plan!GP28</f>
        <v>0</v>
      </c>
      <c r="U197" s="310">
        <f>Plan!GP29</f>
        <v>0</v>
      </c>
      <c r="V197" s="310">
        <f>Plan!GP30</f>
        <v>0</v>
      </c>
      <c r="W197" s="310">
        <f>Plan!GP31</f>
        <v>0</v>
      </c>
      <c r="X197" s="310">
        <f>Plan!GP32</f>
        <v>0</v>
      </c>
      <c r="Y197" s="310">
        <f>Plan!GP33</f>
        <v>0</v>
      </c>
      <c r="Z197" s="310">
        <f>Plan!GP34</f>
        <v>0</v>
      </c>
      <c r="AA197" s="310">
        <f>Plan!GP35</f>
        <v>0</v>
      </c>
      <c r="AB197" s="310">
        <f>Plan!GP36</f>
        <v>0</v>
      </c>
      <c r="AC197" s="310">
        <f>Plan!GP37</f>
        <v>0</v>
      </c>
      <c r="AD197" s="310">
        <f>Plan!GP38</f>
        <v>0</v>
      </c>
      <c r="AE197" s="310">
        <f>Plan!GP39</f>
        <v>0</v>
      </c>
      <c r="AF197" s="310">
        <f>Plan!GP40</f>
        <v>0</v>
      </c>
      <c r="AG197" s="310">
        <f>Plan!GP41</f>
        <v>0</v>
      </c>
      <c r="AH197" s="310">
        <f>Plan!GP42</f>
        <v>0</v>
      </c>
      <c r="AI197" s="310">
        <f>Plan!GP43</f>
        <v>0</v>
      </c>
      <c r="AJ197" s="310">
        <f>Plan!GP44</f>
        <v>0</v>
      </c>
      <c r="AK197" s="310">
        <f>Plan!GP45</f>
        <v>0</v>
      </c>
      <c r="AL197" s="310">
        <f>Plan!GP46</f>
        <v>0</v>
      </c>
      <c r="AM197" s="310">
        <f>Plan!GP47</f>
        <v>0</v>
      </c>
      <c r="AN197" s="310">
        <f>Plan!GP48</f>
        <v>0</v>
      </c>
      <c r="AO197" s="310">
        <f>Plan!GP49</f>
        <v>0</v>
      </c>
      <c r="AP197" s="310">
        <f>Plan!GP50</f>
        <v>0</v>
      </c>
      <c r="AQ197" s="310">
        <f>Plan!GP51</f>
        <v>0</v>
      </c>
      <c r="AR197" s="310">
        <f>Plan!GP52</f>
        <v>0</v>
      </c>
      <c r="AS197" s="310">
        <f>Plan!GP53</f>
        <v>0</v>
      </c>
      <c r="AT197" s="310">
        <f>Plan!GP54</f>
        <v>0</v>
      </c>
      <c r="AU197" s="310">
        <f>Plan!GP55</f>
        <v>0</v>
      </c>
      <c r="AV197" s="310">
        <f>Plan!GP56</f>
        <v>0</v>
      </c>
      <c r="AW197" s="310">
        <f>Plan!GP57</f>
        <v>0</v>
      </c>
      <c r="AX197" s="310">
        <f>Plan!GP58</f>
        <v>0</v>
      </c>
      <c r="AY197" s="310">
        <f>Plan!GP59</f>
        <v>0</v>
      </c>
      <c r="AZ197" s="310">
        <f>Plan!GP60</f>
        <v>0</v>
      </c>
      <c r="BA197" s="310">
        <f>Plan!GP61</f>
        <v>0</v>
      </c>
      <c r="BB197" s="310">
        <f>Plan!GP62</f>
        <v>0</v>
      </c>
      <c r="BC197" s="310">
        <f>Plan!GP63</f>
        <v>0</v>
      </c>
      <c r="BD197" s="310">
        <f>Plan!GP64</f>
        <v>0</v>
      </c>
    </row>
    <row r="198" spans="1:56" ht="6" customHeight="1">
      <c r="A198"/>
      <c r="B198" s="306">
        <f>COUNTIF(Feiertage!$H$3:$H$164,F198)</f>
        <v>0</v>
      </c>
      <c r="C198" s="307">
        <f t="shared" si="10"/>
        <v>2</v>
      </c>
      <c r="D198" s="307">
        <f t="shared" si="11"/>
        <v>7</v>
      </c>
      <c r="E198" s="311" t="s">
        <v>191</v>
      </c>
      <c r="F198" s="309">
        <f t="shared" si="9"/>
        <v>42563</v>
      </c>
      <c r="G198" s="310">
        <f>Plan!GQ15</f>
        <v>0</v>
      </c>
      <c r="H198" s="310">
        <f>Plan!GQ16</f>
        <v>0</v>
      </c>
      <c r="I198" s="310">
        <f>Plan!GQ17</f>
        <v>0</v>
      </c>
      <c r="J198" s="310">
        <f>Plan!GQ18</f>
        <v>0</v>
      </c>
      <c r="K198" s="310">
        <f>Plan!GQ19</f>
        <v>0</v>
      </c>
      <c r="L198" s="310">
        <f>Plan!GQ20</f>
        <v>0</v>
      </c>
      <c r="M198" s="310">
        <f>Plan!GQ21</f>
        <v>0</v>
      </c>
      <c r="N198" s="310">
        <f>Plan!GQ22</f>
        <v>0</v>
      </c>
      <c r="O198" s="310">
        <f>Plan!GQ23</f>
        <v>0</v>
      </c>
      <c r="P198" s="310">
        <f>Plan!GQ24</f>
        <v>0</v>
      </c>
      <c r="Q198" s="310">
        <f>Plan!GQ25</f>
        <v>0</v>
      </c>
      <c r="R198" s="310">
        <f>Plan!GQ26</f>
        <v>0</v>
      </c>
      <c r="S198" s="310">
        <f>Plan!GQ27</f>
        <v>0</v>
      </c>
      <c r="T198" s="310">
        <f>Plan!GQ28</f>
        <v>0</v>
      </c>
      <c r="U198" s="310">
        <f>Plan!GQ29</f>
        <v>0</v>
      </c>
      <c r="V198" s="310">
        <f>Plan!GQ30</f>
        <v>0</v>
      </c>
      <c r="W198" s="310">
        <f>Plan!GQ31</f>
        <v>0</v>
      </c>
      <c r="X198" s="310">
        <f>Plan!GQ32</f>
        <v>0</v>
      </c>
      <c r="Y198" s="310">
        <f>Plan!GQ33</f>
        <v>0</v>
      </c>
      <c r="Z198" s="310">
        <f>Plan!GQ34</f>
        <v>0</v>
      </c>
      <c r="AA198" s="310">
        <f>Plan!GQ35</f>
        <v>0</v>
      </c>
      <c r="AB198" s="310">
        <f>Plan!GQ36</f>
        <v>0</v>
      </c>
      <c r="AC198" s="310">
        <f>Plan!GQ37</f>
        <v>0</v>
      </c>
      <c r="AD198" s="310">
        <f>Plan!GQ38</f>
        <v>0</v>
      </c>
      <c r="AE198" s="310">
        <f>Plan!GQ39</f>
        <v>0</v>
      </c>
      <c r="AF198" s="310">
        <f>Plan!GQ40</f>
        <v>0</v>
      </c>
      <c r="AG198" s="310">
        <f>Plan!GQ41</f>
        <v>0</v>
      </c>
      <c r="AH198" s="310">
        <f>Plan!GQ42</f>
        <v>0</v>
      </c>
      <c r="AI198" s="310">
        <f>Plan!GQ43</f>
        <v>0</v>
      </c>
      <c r="AJ198" s="310">
        <f>Plan!GQ44</f>
        <v>0</v>
      </c>
      <c r="AK198" s="310">
        <f>Plan!GQ45</f>
        <v>0</v>
      </c>
      <c r="AL198" s="310">
        <f>Plan!GQ46</f>
        <v>0</v>
      </c>
      <c r="AM198" s="310">
        <f>Plan!GQ47</f>
        <v>0</v>
      </c>
      <c r="AN198" s="310">
        <f>Plan!GQ48</f>
        <v>0</v>
      </c>
      <c r="AO198" s="310">
        <f>Plan!GQ49</f>
        <v>0</v>
      </c>
      <c r="AP198" s="310">
        <f>Plan!GQ50</f>
        <v>0</v>
      </c>
      <c r="AQ198" s="310">
        <f>Plan!GQ51</f>
        <v>0</v>
      </c>
      <c r="AR198" s="310">
        <f>Plan!GQ52</f>
        <v>0</v>
      </c>
      <c r="AS198" s="310">
        <f>Plan!GQ53</f>
        <v>0</v>
      </c>
      <c r="AT198" s="310">
        <f>Plan!GQ54</f>
        <v>0</v>
      </c>
      <c r="AU198" s="310">
        <f>Plan!GQ55</f>
        <v>0</v>
      </c>
      <c r="AV198" s="310">
        <f>Plan!GQ56</f>
        <v>0</v>
      </c>
      <c r="AW198" s="310">
        <f>Plan!GQ57</f>
        <v>0</v>
      </c>
      <c r="AX198" s="310">
        <f>Plan!GQ58</f>
        <v>0</v>
      </c>
      <c r="AY198" s="310">
        <f>Plan!GQ59</f>
        <v>0</v>
      </c>
      <c r="AZ198" s="310">
        <f>Plan!GQ60</f>
        <v>0</v>
      </c>
      <c r="BA198" s="310">
        <f>Plan!GQ61</f>
        <v>0</v>
      </c>
      <c r="BB198" s="310">
        <f>Plan!GQ62</f>
        <v>0</v>
      </c>
      <c r="BC198" s="310">
        <f>Plan!GQ63</f>
        <v>0</v>
      </c>
      <c r="BD198" s="310">
        <f>Plan!GQ64</f>
        <v>0</v>
      </c>
    </row>
    <row r="199" spans="1:56" ht="6" customHeight="1">
      <c r="A199"/>
      <c r="B199" s="306">
        <f>COUNTIF(Feiertage!$H$3:$H$164,F199)</f>
        <v>0</v>
      </c>
      <c r="C199" s="307">
        <f t="shared" si="10"/>
        <v>3</v>
      </c>
      <c r="D199" s="307">
        <f t="shared" si="11"/>
        <v>7</v>
      </c>
      <c r="E199" s="311" t="s">
        <v>194</v>
      </c>
      <c r="F199" s="309">
        <f t="shared" si="9"/>
        <v>42564</v>
      </c>
      <c r="G199" s="310">
        <f>Plan!GR15</f>
        <v>0</v>
      </c>
      <c r="H199" s="310">
        <f>Plan!GR16</f>
        <v>0</v>
      </c>
      <c r="I199" s="310">
        <f>Plan!GR17</f>
        <v>0</v>
      </c>
      <c r="J199" s="310">
        <f>Plan!GR18</f>
        <v>0</v>
      </c>
      <c r="K199" s="310">
        <f>Plan!GR19</f>
        <v>0</v>
      </c>
      <c r="L199" s="310">
        <f>Plan!GR20</f>
        <v>0</v>
      </c>
      <c r="M199" s="310">
        <f>Plan!GR21</f>
        <v>0</v>
      </c>
      <c r="N199" s="310">
        <f>Plan!GR22</f>
        <v>0</v>
      </c>
      <c r="O199" s="310">
        <f>Plan!GR23</f>
        <v>0</v>
      </c>
      <c r="P199" s="310">
        <f>Plan!GR24</f>
        <v>0</v>
      </c>
      <c r="Q199" s="310">
        <f>Plan!GR25</f>
        <v>0</v>
      </c>
      <c r="R199" s="310">
        <f>Plan!GR26</f>
        <v>0</v>
      </c>
      <c r="S199" s="310">
        <f>Plan!GR27</f>
        <v>0</v>
      </c>
      <c r="T199" s="310">
        <f>Plan!GR28</f>
        <v>0</v>
      </c>
      <c r="U199" s="310">
        <f>Plan!GR29</f>
        <v>0</v>
      </c>
      <c r="V199" s="310">
        <f>Plan!GR30</f>
        <v>0</v>
      </c>
      <c r="W199" s="310">
        <f>Plan!GR31</f>
        <v>0</v>
      </c>
      <c r="X199" s="310">
        <f>Plan!GR32</f>
        <v>0</v>
      </c>
      <c r="Y199" s="310">
        <f>Plan!GR33</f>
        <v>0</v>
      </c>
      <c r="Z199" s="310">
        <f>Plan!GR34</f>
        <v>0</v>
      </c>
      <c r="AA199" s="310">
        <f>Plan!GR35</f>
        <v>0</v>
      </c>
      <c r="AB199" s="310">
        <f>Plan!GR36</f>
        <v>0</v>
      </c>
      <c r="AC199" s="310">
        <f>Plan!GR37</f>
        <v>0</v>
      </c>
      <c r="AD199" s="310">
        <f>Plan!GR38</f>
        <v>0</v>
      </c>
      <c r="AE199" s="310">
        <f>Plan!GR39</f>
        <v>0</v>
      </c>
      <c r="AF199" s="310">
        <f>Plan!GR40</f>
        <v>0</v>
      </c>
      <c r="AG199" s="310">
        <f>Plan!GR41</f>
        <v>0</v>
      </c>
      <c r="AH199" s="310">
        <f>Plan!GR42</f>
        <v>0</v>
      </c>
      <c r="AI199" s="310">
        <f>Plan!GR43</f>
        <v>0</v>
      </c>
      <c r="AJ199" s="310">
        <f>Plan!GR44</f>
        <v>0</v>
      </c>
      <c r="AK199" s="310">
        <f>Plan!GR45</f>
        <v>0</v>
      </c>
      <c r="AL199" s="310">
        <f>Plan!GR46</f>
        <v>0</v>
      </c>
      <c r="AM199" s="310">
        <f>Plan!GR47</f>
        <v>0</v>
      </c>
      <c r="AN199" s="310">
        <f>Plan!GR48</f>
        <v>0</v>
      </c>
      <c r="AO199" s="310">
        <f>Plan!GR49</f>
        <v>0</v>
      </c>
      <c r="AP199" s="310">
        <f>Plan!GR50</f>
        <v>0</v>
      </c>
      <c r="AQ199" s="310">
        <f>Plan!GR51</f>
        <v>0</v>
      </c>
      <c r="AR199" s="310">
        <f>Plan!GR52</f>
        <v>0</v>
      </c>
      <c r="AS199" s="310">
        <f>Plan!GR53</f>
        <v>0</v>
      </c>
      <c r="AT199" s="310">
        <f>Plan!GR54</f>
        <v>0</v>
      </c>
      <c r="AU199" s="310">
        <f>Plan!GR55</f>
        <v>0</v>
      </c>
      <c r="AV199" s="310">
        <f>Plan!GR56</f>
        <v>0</v>
      </c>
      <c r="AW199" s="310">
        <f>Plan!GR57</f>
        <v>0</v>
      </c>
      <c r="AX199" s="310">
        <f>Plan!GR58</f>
        <v>0</v>
      </c>
      <c r="AY199" s="310">
        <f>Plan!GR59</f>
        <v>0</v>
      </c>
      <c r="AZ199" s="310">
        <f>Plan!GR60</f>
        <v>0</v>
      </c>
      <c r="BA199" s="310">
        <f>Plan!GR61</f>
        <v>0</v>
      </c>
      <c r="BB199" s="310">
        <f>Plan!GR62</f>
        <v>0</v>
      </c>
      <c r="BC199" s="310">
        <f>Plan!GR63</f>
        <v>0</v>
      </c>
      <c r="BD199" s="310">
        <f>Plan!GR64</f>
        <v>0</v>
      </c>
    </row>
    <row r="200" spans="1:56" ht="6" customHeight="1">
      <c r="A200"/>
      <c r="B200" s="306">
        <f>COUNTIF(Feiertage!$H$3:$H$164,F200)</f>
        <v>0</v>
      </c>
      <c r="C200" s="307">
        <f t="shared" si="10"/>
        <v>4</v>
      </c>
      <c r="D200" s="307">
        <f t="shared" si="11"/>
        <v>7</v>
      </c>
      <c r="E200" s="311" t="s">
        <v>204</v>
      </c>
      <c r="F200" s="309">
        <f t="shared" si="9"/>
        <v>42565</v>
      </c>
      <c r="G200" s="310">
        <f>Plan!GS15</f>
        <v>0</v>
      </c>
      <c r="H200" s="310">
        <f>Plan!GS16</f>
        <v>0</v>
      </c>
      <c r="I200" s="310">
        <f>Plan!GS17</f>
        <v>0</v>
      </c>
      <c r="J200" s="310">
        <f>Plan!GS18</f>
        <v>0</v>
      </c>
      <c r="K200" s="310">
        <f>Plan!GS19</f>
        <v>0</v>
      </c>
      <c r="L200" s="310">
        <f>Plan!GS20</f>
        <v>0</v>
      </c>
      <c r="M200" s="310">
        <f>Plan!GS21</f>
        <v>0</v>
      </c>
      <c r="N200" s="310">
        <f>Plan!GS22</f>
        <v>0</v>
      </c>
      <c r="O200" s="310">
        <f>Plan!GS23</f>
        <v>0</v>
      </c>
      <c r="P200" s="310">
        <f>Plan!GS24</f>
        <v>0</v>
      </c>
      <c r="Q200" s="310">
        <f>Plan!GS25</f>
        <v>0</v>
      </c>
      <c r="R200" s="310">
        <f>Plan!GS26</f>
        <v>0</v>
      </c>
      <c r="S200" s="310">
        <f>Plan!GS27</f>
        <v>0</v>
      </c>
      <c r="T200" s="310">
        <f>Plan!GS28</f>
        <v>0</v>
      </c>
      <c r="U200" s="310">
        <f>Plan!GS29</f>
        <v>0</v>
      </c>
      <c r="V200" s="310">
        <f>Plan!GS30</f>
        <v>0</v>
      </c>
      <c r="W200" s="310">
        <f>Plan!GS31</f>
        <v>0</v>
      </c>
      <c r="X200" s="310">
        <f>Plan!GS32</f>
        <v>0</v>
      </c>
      <c r="Y200" s="310">
        <f>Plan!GS33</f>
        <v>0</v>
      </c>
      <c r="Z200" s="310">
        <f>Plan!GS34</f>
        <v>0</v>
      </c>
      <c r="AA200" s="310">
        <f>Plan!GS35</f>
        <v>0</v>
      </c>
      <c r="AB200" s="310">
        <f>Plan!GS36</f>
        <v>0</v>
      </c>
      <c r="AC200" s="310">
        <f>Plan!GS37</f>
        <v>0</v>
      </c>
      <c r="AD200" s="310">
        <f>Plan!GS38</f>
        <v>0</v>
      </c>
      <c r="AE200" s="310">
        <f>Plan!GS39</f>
        <v>0</v>
      </c>
      <c r="AF200" s="310">
        <f>Plan!GS40</f>
        <v>0</v>
      </c>
      <c r="AG200" s="310">
        <f>Plan!GS41</f>
        <v>0</v>
      </c>
      <c r="AH200" s="310">
        <f>Plan!GS42</f>
        <v>0</v>
      </c>
      <c r="AI200" s="310">
        <f>Plan!GS43</f>
        <v>0</v>
      </c>
      <c r="AJ200" s="310">
        <f>Plan!GS44</f>
        <v>0</v>
      </c>
      <c r="AK200" s="310">
        <f>Plan!GS45</f>
        <v>0</v>
      </c>
      <c r="AL200" s="310">
        <f>Plan!GS46</f>
        <v>0</v>
      </c>
      <c r="AM200" s="310">
        <f>Plan!GS47</f>
        <v>0</v>
      </c>
      <c r="AN200" s="310">
        <f>Plan!GS48</f>
        <v>0</v>
      </c>
      <c r="AO200" s="310">
        <f>Plan!GS49</f>
        <v>0</v>
      </c>
      <c r="AP200" s="310">
        <f>Plan!GS50</f>
        <v>0</v>
      </c>
      <c r="AQ200" s="310">
        <f>Plan!GS51</f>
        <v>0</v>
      </c>
      <c r="AR200" s="310">
        <f>Plan!GS52</f>
        <v>0</v>
      </c>
      <c r="AS200" s="310">
        <f>Plan!GS53</f>
        <v>0</v>
      </c>
      <c r="AT200" s="310">
        <f>Plan!GS54</f>
        <v>0</v>
      </c>
      <c r="AU200" s="310">
        <f>Plan!GS55</f>
        <v>0</v>
      </c>
      <c r="AV200" s="310">
        <f>Plan!GS56</f>
        <v>0</v>
      </c>
      <c r="AW200" s="310">
        <f>Plan!GS57</f>
        <v>0</v>
      </c>
      <c r="AX200" s="310">
        <f>Plan!GS58</f>
        <v>0</v>
      </c>
      <c r="AY200" s="310">
        <f>Plan!GS59</f>
        <v>0</v>
      </c>
      <c r="AZ200" s="310">
        <f>Plan!GS60</f>
        <v>0</v>
      </c>
      <c r="BA200" s="310">
        <f>Plan!GS61</f>
        <v>0</v>
      </c>
      <c r="BB200" s="310">
        <f>Plan!GS62</f>
        <v>0</v>
      </c>
      <c r="BC200" s="310">
        <f>Plan!GS63</f>
        <v>0</v>
      </c>
      <c r="BD200" s="310">
        <f>Plan!GS64</f>
        <v>0</v>
      </c>
    </row>
    <row r="201" spans="1:56" ht="6" customHeight="1">
      <c r="A201"/>
      <c r="B201" s="306">
        <f>COUNTIF(Feiertage!$H$3:$H$164,F201)</f>
        <v>0</v>
      </c>
      <c r="C201" s="307">
        <f t="shared" si="10"/>
        <v>5</v>
      </c>
      <c r="D201" s="307">
        <f t="shared" si="11"/>
        <v>7</v>
      </c>
      <c r="E201" s="311" t="s">
        <v>203</v>
      </c>
      <c r="F201" s="309">
        <f t="shared" si="9"/>
        <v>42566</v>
      </c>
      <c r="G201" s="310">
        <f>Plan!GT15</f>
        <v>0</v>
      </c>
      <c r="H201" s="310">
        <f>Plan!GT16</f>
        <v>0</v>
      </c>
      <c r="I201" s="310">
        <f>Plan!GT17</f>
        <v>0</v>
      </c>
      <c r="J201" s="310">
        <f>Plan!GT18</f>
        <v>0</v>
      </c>
      <c r="K201" s="310">
        <f>Plan!GT19</f>
        <v>0</v>
      </c>
      <c r="L201" s="310">
        <f>Plan!GT20</f>
        <v>0</v>
      </c>
      <c r="M201" s="310">
        <f>Plan!GT21</f>
        <v>0</v>
      </c>
      <c r="N201" s="310">
        <f>Plan!GT22</f>
        <v>0</v>
      </c>
      <c r="O201" s="310">
        <f>Plan!GT23</f>
        <v>0</v>
      </c>
      <c r="P201" s="310">
        <f>Plan!GT24</f>
        <v>0</v>
      </c>
      <c r="Q201" s="310">
        <f>Plan!GT25</f>
        <v>0</v>
      </c>
      <c r="R201" s="310">
        <f>Plan!GT26</f>
        <v>0</v>
      </c>
      <c r="S201" s="310">
        <f>Plan!GT27</f>
        <v>0</v>
      </c>
      <c r="T201" s="310">
        <f>Plan!GT28</f>
        <v>0</v>
      </c>
      <c r="U201" s="310">
        <f>Plan!GT29</f>
        <v>0</v>
      </c>
      <c r="V201" s="310">
        <f>Plan!GT30</f>
        <v>0</v>
      </c>
      <c r="W201" s="310">
        <f>Plan!GT31</f>
        <v>0</v>
      </c>
      <c r="X201" s="310">
        <f>Plan!GT32</f>
        <v>0</v>
      </c>
      <c r="Y201" s="310">
        <f>Plan!GT33</f>
        <v>0</v>
      </c>
      <c r="Z201" s="310">
        <f>Plan!GT34</f>
        <v>0</v>
      </c>
      <c r="AA201" s="310">
        <f>Plan!GT35</f>
        <v>0</v>
      </c>
      <c r="AB201" s="310">
        <f>Plan!GT36</f>
        <v>0</v>
      </c>
      <c r="AC201" s="310">
        <f>Plan!GT37</f>
        <v>0</v>
      </c>
      <c r="AD201" s="310">
        <f>Plan!GT38</f>
        <v>0</v>
      </c>
      <c r="AE201" s="310">
        <f>Plan!GT39</f>
        <v>0</v>
      </c>
      <c r="AF201" s="310">
        <f>Plan!GT40</f>
        <v>0</v>
      </c>
      <c r="AG201" s="310">
        <f>Plan!GT41</f>
        <v>0</v>
      </c>
      <c r="AH201" s="310">
        <f>Plan!GT42</f>
        <v>0</v>
      </c>
      <c r="AI201" s="310">
        <f>Plan!GT43</f>
        <v>0</v>
      </c>
      <c r="AJ201" s="310">
        <f>Plan!GT44</f>
        <v>0</v>
      </c>
      <c r="AK201" s="310">
        <f>Plan!GT45</f>
        <v>0</v>
      </c>
      <c r="AL201" s="310">
        <f>Plan!GT46</f>
        <v>0</v>
      </c>
      <c r="AM201" s="310">
        <f>Plan!GT47</f>
        <v>0</v>
      </c>
      <c r="AN201" s="310">
        <f>Plan!GT48</f>
        <v>0</v>
      </c>
      <c r="AO201" s="310">
        <f>Plan!GT49</f>
        <v>0</v>
      </c>
      <c r="AP201" s="310">
        <f>Plan!GT50</f>
        <v>0</v>
      </c>
      <c r="AQ201" s="310">
        <f>Plan!GT51</f>
        <v>0</v>
      </c>
      <c r="AR201" s="310">
        <f>Plan!GT52</f>
        <v>0</v>
      </c>
      <c r="AS201" s="310">
        <f>Plan!GT53</f>
        <v>0</v>
      </c>
      <c r="AT201" s="310">
        <f>Plan!GT54</f>
        <v>0</v>
      </c>
      <c r="AU201" s="310">
        <f>Plan!GT55</f>
        <v>0</v>
      </c>
      <c r="AV201" s="310">
        <f>Plan!GT56</f>
        <v>0</v>
      </c>
      <c r="AW201" s="310">
        <f>Plan!GT57</f>
        <v>0</v>
      </c>
      <c r="AX201" s="310">
        <f>Plan!GT58</f>
        <v>0</v>
      </c>
      <c r="AY201" s="310">
        <f>Plan!GT59</f>
        <v>0</v>
      </c>
      <c r="AZ201" s="310">
        <f>Plan!GT60</f>
        <v>0</v>
      </c>
      <c r="BA201" s="310">
        <f>Plan!GT61</f>
        <v>0</v>
      </c>
      <c r="BB201" s="310">
        <f>Plan!GT62</f>
        <v>0</v>
      </c>
      <c r="BC201" s="310">
        <f>Plan!GT63</f>
        <v>0</v>
      </c>
      <c r="BD201" s="310">
        <f>Plan!GT64</f>
        <v>0</v>
      </c>
    </row>
    <row r="202" spans="1:56" ht="6" customHeight="1">
      <c r="A202"/>
      <c r="B202" s="306">
        <f>COUNTIF(Feiertage!$H$3:$H$164,F202)</f>
        <v>0</v>
      </c>
      <c r="C202" s="307">
        <f t="shared" si="10"/>
        <v>6</v>
      </c>
      <c r="D202" s="307">
        <f t="shared" si="11"/>
        <v>7</v>
      </c>
      <c r="E202" s="311"/>
      <c r="F202" s="309">
        <f t="shared" si="9"/>
        <v>42567</v>
      </c>
      <c r="G202" s="310">
        <f>Plan!GU15</f>
        <v>0</v>
      </c>
      <c r="H202" s="310">
        <f>Plan!GU16</f>
        <v>0</v>
      </c>
      <c r="I202" s="310">
        <f>Plan!GU17</f>
        <v>0</v>
      </c>
      <c r="J202" s="310">
        <f>Plan!GU18</f>
        <v>0</v>
      </c>
      <c r="K202" s="310">
        <f>Plan!GU19</f>
        <v>0</v>
      </c>
      <c r="L202" s="310">
        <f>Plan!GU20</f>
        <v>0</v>
      </c>
      <c r="M202" s="310">
        <f>Plan!GU21</f>
        <v>0</v>
      </c>
      <c r="N202" s="310">
        <f>Plan!GU22</f>
        <v>0</v>
      </c>
      <c r="O202" s="310">
        <f>Plan!GU23</f>
        <v>0</v>
      </c>
      <c r="P202" s="310">
        <f>Plan!GU24</f>
        <v>0</v>
      </c>
      <c r="Q202" s="310">
        <f>Plan!GU25</f>
        <v>0</v>
      </c>
      <c r="R202" s="310">
        <f>Plan!GU26</f>
        <v>0</v>
      </c>
      <c r="S202" s="310">
        <f>Plan!GU27</f>
        <v>0</v>
      </c>
      <c r="T202" s="310">
        <f>Plan!GU28</f>
        <v>0</v>
      </c>
      <c r="U202" s="310">
        <f>Plan!GU29</f>
        <v>0</v>
      </c>
      <c r="V202" s="310">
        <f>Plan!GU30</f>
        <v>0</v>
      </c>
      <c r="W202" s="310">
        <f>Plan!GU31</f>
        <v>0</v>
      </c>
      <c r="X202" s="310">
        <f>Plan!GU32</f>
        <v>0</v>
      </c>
      <c r="Y202" s="310">
        <f>Plan!GU33</f>
        <v>0</v>
      </c>
      <c r="Z202" s="310">
        <f>Plan!GU34</f>
        <v>0</v>
      </c>
      <c r="AA202" s="310">
        <f>Plan!GU35</f>
        <v>0</v>
      </c>
      <c r="AB202" s="310">
        <f>Plan!GU36</f>
        <v>0</v>
      </c>
      <c r="AC202" s="310">
        <f>Plan!GU37</f>
        <v>0</v>
      </c>
      <c r="AD202" s="310">
        <f>Plan!GU38</f>
        <v>0</v>
      </c>
      <c r="AE202" s="310">
        <f>Plan!GU39</f>
        <v>0</v>
      </c>
      <c r="AF202" s="310">
        <f>Plan!GU40</f>
        <v>0</v>
      </c>
      <c r="AG202" s="310">
        <f>Plan!GU41</f>
        <v>0</v>
      </c>
      <c r="AH202" s="310">
        <f>Plan!GU42</f>
        <v>0</v>
      </c>
      <c r="AI202" s="310">
        <f>Plan!GU43</f>
        <v>0</v>
      </c>
      <c r="AJ202" s="310">
        <f>Plan!GU44</f>
        <v>0</v>
      </c>
      <c r="AK202" s="310">
        <f>Plan!GU45</f>
        <v>0</v>
      </c>
      <c r="AL202" s="310">
        <f>Plan!GU46</f>
        <v>0</v>
      </c>
      <c r="AM202" s="310">
        <f>Plan!GU47</f>
        <v>0</v>
      </c>
      <c r="AN202" s="310">
        <f>Plan!GU48</f>
        <v>0</v>
      </c>
      <c r="AO202" s="310">
        <f>Plan!GU49</f>
        <v>0</v>
      </c>
      <c r="AP202" s="310">
        <f>Plan!GU50</f>
        <v>0</v>
      </c>
      <c r="AQ202" s="310">
        <f>Plan!GU51</f>
        <v>0</v>
      </c>
      <c r="AR202" s="310">
        <f>Plan!GU52</f>
        <v>0</v>
      </c>
      <c r="AS202" s="310">
        <f>Plan!GU53</f>
        <v>0</v>
      </c>
      <c r="AT202" s="310">
        <f>Plan!GU54</f>
        <v>0</v>
      </c>
      <c r="AU202" s="310">
        <f>Plan!GU55</f>
        <v>0</v>
      </c>
      <c r="AV202" s="310">
        <f>Plan!GU56</f>
        <v>0</v>
      </c>
      <c r="AW202" s="310">
        <f>Plan!GU57</f>
        <v>0</v>
      </c>
      <c r="AX202" s="310">
        <f>Plan!GU58</f>
        <v>0</v>
      </c>
      <c r="AY202" s="310">
        <f>Plan!GU59</f>
        <v>0</v>
      </c>
      <c r="AZ202" s="310">
        <f>Plan!GU60</f>
        <v>0</v>
      </c>
      <c r="BA202" s="310">
        <f>Plan!GU61</f>
        <v>0</v>
      </c>
      <c r="BB202" s="310">
        <f>Plan!GU62</f>
        <v>0</v>
      </c>
      <c r="BC202" s="310">
        <f>Plan!GU63</f>
        <v>0</v>
      </c>
      <c r="BD202" s="310">
        <f>Plan!GU64</f>
        <v>0</v>
      </c>
    </row>
    <row r="203" spans="1:56" ht="6" customHeight="1">
      <c r="A203"/>
      <c r="B203" s="306">
        <f>COUNTIF(Feiertage!$H$3:$H$164,F203)</f>
        <v>0</v>
      </c>
      <c r="C203" s="307">
        <f t="shared" si="10"/>
        <v>7</v>
      </c>
      <c r="D203" s="307">
        <f t="shared" si="11"/>
        <v>7</v>
      </c>
      <c r="E203" s="311"/>
      <c r="F203" s="309">
        <f t="shared" si="9"/>
        <v>42568</v>
      </c>
      <c r="G203" s="310">
        <f>Plan!GV15</f>
        <v>0</v>
      </c>
      <c r="H203" s="310">
        <f>Plan!GV16</f>
        <v>0</v>
      </c>
      <c r="I203" s="310">
        <f>Plan!GV17</f>
        <v>0</v>
      </c>
      <c r="J203" s="310">
        <f>Plan!GV18</f>
        <v>0</v>
      </c>
      <c r="K203" s="310">
        <f>Plan!GV19</f>
        <v>0</v>
      </c>
      <c r="L203" s="310">
        <f>Plan!GV20</f>
        <v>0</v>
      </c>
      <c r="M203" s="310">
        <f>Plan!GV21</f>
        <v>0</v>
      </c>
      <c r="N203" s="310">
        <f>Plan!GV22</f>
        <v>0</v>
      </c>
      <c r="O203" s="310">
        <f>Plan!GV23</f>
        <v>0</v>
      </c>
      <c r="P203" s="310">
        <f>Plan!GV24</f>
        <v>0</v>
      </c>
      <c r="Q203" s="310">
        <f>Plan!GV25</f>
        <v>0</v>
      </c>
      <c r="R203" s="310">
        <f>Plan!GV26</f>
        <v>0</v>
      </c>
      <c r="S203" s="310">
        <f>Plan!GV27</f>
        <v>0</v>
      </c>
      <c r="T203" s="310">
        <f>Plan!GV28</f>
        <v>0</v>
      </c>
      <c r="U203" s="310">
        <f>Plan!GV29</f>
        <v>0</v>
      </c>
      <c r="V203" s="310">
        <f>Plan!GV30</f>
        <v>0</v>
      </c>
      <c r="W203" s="310">
        <f>Plan!GV31</f>
        <v>0</v>
      </c>
      <c r="X203" s="310">
        <f>Plan!GV32</f>
        <v>0</v>
      </c>
      <c r="Y203" s="310">
        <f>Plan!GV33</f>
        <v>0</v>
      </c>
      <c r="Z203" s="310">
        <f>Plan!GV34</f>
        <v>0</v>
      </c>
      <c r="AA203" s="310">
        <f>Plan!GV35</f>
        <v>0</v>
      </c>
      <c r="AB203" s="310">
        <f>Plan!GV36</f>
        <v>0</v>
      </c>
      <c r="AC203" s="310">
        <f>Plan!GV37</f>
        <v>0</v>
      </c>
      <c r="AD203" s="310">
        <f>Plan!GV38</f>
        <v>0</v>
      </c>
      <c r="AE203" s="310">
        <f>Plan!GV39</f>
        <v>0</v>
      </c>
      <c r="AF203" s="310">
        <f>Plan!GV40</f>
        <v>0</v>
      </c>
      <c r="AG203" s="310">
        <f>Plan!GV41</f>
        <v>0</v>
      </c>
      <c r="AH203" s="310">
        <f>Plan!GV42</f>
        <v>0</v>
      </c>
      <c r="AI203" s="310">
        <f>Plan!GV43</f>
        <v>0</v>
      </c>
      <c r="AJ203" s="310">
        <f>Plan!GV44</f>
        <v>0</v>
      </c>
      <c r="AK203" s="310">
        <f>Plan!GV45</f>
        <v>0</v>
      </c>
      <c r="AL203" s="310">
        <f>Plan!GV46</f>
        <v>0</v>
      </c>
      <c r="AM203" s="310">
        <f>Plan!GV47</f>
        <v>0</v>
      </c>
      <c r="AN203" s="310">
        <f>Plan!GV48</f>
        <v>0</v>
      </c>
      <c r="AO203" s="310">
        <f>Plan!GV49</f>
        <v>0</v>
      </c>
      <c r="AP203" s="310">
        <f>Plan!GV50</f>
        <v>0</v>
      </c>
      <c r="AQ203" s="310">
        <f>Plan!GV51</f>
        <v>0</v>
      </c>
      <c r="AR203" s="310">
        <f>Plan!GV52</f>
        <v>0</v>
      </c>
      <c r="AS203" s="310">
        <f>Plan!GV53</f>
        <v>0</v>
      </c>
      <c r="AT203" s="310">
        <f>Plan!GV54</f>
        <v>0</v>
      </c>
      <c r="AU203" s="310">
        <f>Plan!GV55</f>
        <v>0</v>
      </c>
      <c r="AV203" s="310">
        <f>Plan!GV56</f>
        <v>0</v>
      </c>
      <c r="AW203" s="310">
        <f>Plan!GV57</f>
        <v>0</v>
      </c>
      <c r="AX203" s="310">
        <f>Plan!GV58</f>
        <v>0</v>
      </c>
      <c r="AY203" s="310">
        <f>Plan!GV59</f>
        <v>0</v>
      </c>
      <c r="AZ203" s="310">
        <f>Plan!GV60</f>
        <v>0</v>
      </c>
      <c r="BA203" s="310">
        <f>Plan!GV61</f>
        <v>0</v>
      </c>
      <c r="BB203" s="310">
        <f>Plan!GV62</f>
        <v>0</v>
      </c>
      <c r="BC203" s="310">
        <f>Plan!GV63</f>
        <v>0</v>
      </c>
      <c r="BD203" s="310">
        <f>Plan!GV64</f>
        <v>0</v>
      </c>
    </row>
    <row r="204" spans="1:56" ht="6" customHeight="1">
      <c r="A204"/>
      <c r="B204" s="306">
        <f>COUNTIF(Feiertage!$H$3:$H$164,F204)</f>
        <v>0</v>
      </c>
      <c r="C204" s="307">
        <f t="shared" si="10"/>
        <v>1</v>
      </c>
      <c r="D204" s="307">
        <f t="shared" si="11"/>
        <v>7</v>
      </c>
      <c r="E204" s="311"/>
      <c r="F204" s="309">
        <f t="shared" si="9"/>
        <v>42569</v>
      </c>
      <c r="G204" s="310">
        <f>Plan!GW15</f>
        <v>0</v>
      </c>
      <c r="H204" s="310">
        <f>Plan!GW16</f>
        <v>0</v>
      </c>
      <c r="I204" s="310">
        <f>Plan!GW17</f>
        <v>0</v>
      </c>
      <c r="J204" s="310">
        <f>Plan!GW18</f>
        <v>0</v>
      </c>
      <c r="K204" s="310">
        <f>Plan!GW19</f>
        <v>0</v>
      </c>
      <c r="L204" s="310">
        <f>Plan!GW20</f>
        <v>0</v>
      </c>
      <c r="M204" s="310">
        <f>Plan!GW21</f>
        <v>0</v>
      </c>
      <c r="N204" s="310">
        <f>Plan!GW22</f>
        <v>0</v>
      </c>
      <c r="O204" s="310">
        <f>Plan!GW23</f>
        <v>0</v>
      </c>
      <c r="P204" s="310">
        <f>Plan!GW24</f>
        <v>0</v>
      </c>
      <c r="Q204" s="310">
        <f>Plan!GW25</f>
        <v>0</v>
      </c>
      <c r="R204" s="310">
        <f>Plan!GW26</f>
        <v>0</v>
      </c>
      <c r="S204" s="310">
        <f>Plan!GW27</f>
        <v>0</v>
      </c>
      <c r="T204" s="310">
        <f>Plan!GW28</f>
        <v>0</v>
      </c>
      <c r="U204" s="310">
        <f>Plan!GW29</f>
        <v>0</v>
      </c>
      <c r="V204" s="310">
        <f>Plan!GW30</f>
        <v>0</v>
      </c>
      <c r="W204" s="310">
        <f>Plan!GW31</f>
        <v>0</v>
      </c>
      <c r="X204" s="310">
        <f>Plan!GW32</f>
        <v>0</v>
      </c>
      <c r="Y204" s="310">
        <f>Plan!GW33</f>
        <v>0</v>
      </c>
      <c r="Z204" s="310">
        <f>Plan!GW34</f>
        <v>0</v>
      </c>
      <c r="AA204" s="310">
        <f>Plan!GW35</f>
        <v>0</v>
      </c>
      <c r="AB204" s="310">
        <f>Plan!GW36</f>
        <v>0</v>
      </c>
      <c r="AC204" s="310">
        <f>Plan!GW37</f>
        <v>0</v>
      </c>
      <c r="AD204" s="310">
        <f>Plan!GW38</f>
        <v>0</v>
      </c>
      <c r="AE204" s="310">
        <f>Plan!GW39</f>
        <v>0</v>
      </c>
      <c r="AF204" s="310">
        <f>Plan!GW40</f>
        <v>0</v>
      </c>
      <c r="AG204" s="310">
        <f>Plan!GW41</f>
        <v>0</v>
      </c>
      <c r="AH204" s="310">
        <f>Plan!GW42</f>
        <v>0</v>
      </c>
      <c r="AI204" s="310">
        <f>Plan!GW43</f>
        <v>0</v>
      </c>
      <c r="AJ204" s="310">
        <f>Plan!GW44</f>
        <v>0</v>
      </c>
      <c r="AK204" s="310">
        <f>Plan!GW45</f>
        <v>0</v>
      </c>
      <c r="AL204" s="310">
        <f>Plan!GW46</f>
        <v>0</v>
      </c>
      <c r="AM204" s="310">
        <f>Plan!GW47</f>
        <v>0</v>
      </c>
      <c r="AN204" s="310">
        <f>Plan!GW48</f>
        <v>0</v>
      </c>
      <c r="AO204" s="310">
        <f>Plan!GW49</f>
        <v>0</v>
      </c>
      <c r="AP204" s="310">
        <f>Plan!GW50</f>
        <v>0</v>
      </c>
      <c r="AQ204" s="310">
        <f>Plan!GW51</f>
        <v>0</v>
      </c>
      <c r="AR204" s="310">
        <f>Plan!GW52</f>
        <v>0</v>
      </c>
      <c r="AS204" s="310">
        <f>Plan!GW53</f>
        <v>0</v>
      </c>
      <c r="AT204" s="310">
        <f>Plan!GW54</f>
        <v>0</v>
      </c>
      <c r="AU204" s="310">
        <f>Plan!GW55</f>
        <v>0</v>
      </c>
      <c r="AV204" s="310">
        <f>Plan!GW56</f>
        <v>0</v>
      </c>
      <c r="AW204" s="310">
        <f>Plan!GW57</f>
        <v>0</v>
      </c>
      <c r="AX204" s="310">
        <f>Plan!GW58</f>
        <v>0</v>
      </c>
      <c r="AY204" s="310">
        <f>Plan!GW59</f>
        <v>0</v>
      </c>
      <c r="AZ204" s="310">
        <f>Plan!GW60</f>
        <v>0</v>
      </c>
      <c r="BA204" s="310">
        <f>Plan!GW61</f>
        <v>0</v>
      </c>
      <c r="BB204" s="310">
        <f>Plan!GW62</f>
        <v>0</v>
      </c>
      <c r="BC204" s="310">
        <f>Plan!GW63</f>
        <v>0</v>
      </c>
      <c r="BD204" s="310">
        <f>Plan!GW64</f>
        <v>0</v>
      </c>
    </row>
    <row r="205" spans="1:56" ht="6" customHeight="1">
      <c r="A205"/>
      <c r="B205" s="306">
        <f>COUNTIF(Feiertage!$H$3:$H$164,F205)</f>
        <v>0</v>
      </c>
      <c r="C205" s="307">
        <f t="shared" si="10"/>
        <v>2</v>
      </c>
      <c r="D205" s="307">
        <f t="shared" si="11"/>
        <v>7</v>
      </c>
      <c r="E205" s="311"/>
      <c r="F205" s="309">
        <f t="shared" si="9"/>
        <v>42570</v>
      </c>
      <c r="G205" s="310">
        <f>Plan!GX15</f>
        <v>0</v>
      </c>
      <c r="H205" s="310">
        <f>Plan!GX16</f>
        <v>0</v>
      </c>
      <c r="I205" s="310">
        <f>Plan!GX17</f>
        <v>0</v>
      </c>
      <c r="J205" s="310">
        <f>Plan!GX18</f>
        <v>0</v>
      </c>
      <c r="K205" s="310">
        <f>Plan!GX19</f>
        <v>0</v>
      </c>
      <c r="L205" s="310">
        <f>Plan!GX20</f>
        <v>0</v>
      </c>
      <c r="M205" s="310">
        <f>Plan!GX21</f>
        <v>0</v>
      </c>
      <c r="N205" s="310">
        <f>Plan!GX22</f>
        <v>0</v>
      </c>
      <c r="O205" s="310">
        <f>Plan!GX23</f>
        <v>0</v>
      </c>
      <c r="P205" s="310">
        <f>Plan!GX24</f>
        <v>0</v>
      </c>
      <c r="Q205" s="310">
        <f>Plan!GX25</f>
        <v>0</v>
      </c>
      <c r="R205" s="310">
        <f>Plan!GX26</f>
        <v>0</v>
      </c>
      <c r="S205" s="310">
        <f>Plan!GX27</f>
        <v>0</v>
      </c>
      <c r="T205" s="310">
        <f>Plan!GX28</f>
        <v>0</v>
      </c>
      <c r="U205" s="310">
        <f>Plan!GX29</f>
        <v>0</v>
      </c>
      <c r="V205" s="310">
        <f>Plan!GX30</f>
        <v>0</v>
      </c>
      <c r="W205" s="310">
        <f>Plan!GX31</f>
        <v>0</v>
      </c>
      <c r="X205" s="310">
        <f>Plan!GX32</f>
        <v>0</v>
      </c>
      <c r="Y205" s="310">
        <f>Plan!GX33</f>
        <v>0</v>
      </c>
      <c r="Z205" s="310">
        <f>Plan!GX34</f>
        <v>0</v>
      </c>
      <c r="AA205" s="310">
        <f>Plan!GX35</f>
        <v>0</v>
      </c>
      <c r="AB205" s="310">
        <f>Plan!GX36</f>
        <v>0</v>
      </c>
      <c r="AC205" s="310">
        <f>Plan!GX37</f>
        <v>0</v>
      </c>
      <c r="AD205" s="310">
        <f>Plan!GX38</f>
        <v>0</v>
      </c>
      <c r="AE205" s="310">
        <f>Plan!GX39</f>
        <v>0</v>
      </c>
      <c r="AF205" s="310">
        <f>Plan!GX40</f>
        <v>0</v>
      </c>
      <c r="AG205" s="310">
        <f>Plan!GX41</f>
        <v>0</v>
      </c>
      <c r="AH205" s="310">
        <f>Plan!GX42</f>
        <v>0</v>
      </c>
      <c r="AI205" s="310">
        <f>Plan!GX43</f>
        <v>0</v>
      </c>
      <c r="AJ205" s="310">
        <f>Plan!GX44</f>
        <v>0</v>
      </c>
      <c r="AK205" s="310">
        <f>Plan!GX45</f>
        <v>0</v>
      </c>
      <c r="AL205" s="310">
        <f>Plan!GX46</f>
        <v>0</v>
      </c>
      <c r="AM205" s="310">
        <f>Plan!GX47</f>
        <v>0</v>
      </c>
      <c r="AN205" s="310">
        <f>Plan!GX48</f>
        <v>0</v>
      </c>
      <c r="AO205" s="310">
        <f>Plan!GX49</f>
        <v>0</v>
      </c>
      <c r="AP205" s="310">
        <f>Plan!GX50</f>
        <v>0</v>
      </c>
      <c r="AQ205" s="310">
        <f>Plan!GX51</f>
        <v>0</v>
      </c>
      <c r="AR205" s="310">
        <f>Plan!GX52</f>
        <v>0</v>
      </c>
      <c r="AS205" s="310">
        <f>Plan!GX53</f>
        <v>0</v>
      </c>
      <c r="AT205" s="310">
        <f>Plan!GX54</f>
        <v>0</v>
      </c>
      <c r="AU205" s="310">
        <f>Plan!GX55</f>
        <v>0</v>
      </c>
      <c r="AV205" s="310">
        <f>Plan!GX56</f>
        <v>0</v>
      </c>
      <c r="AW205" s="310">
        <f>Plan!GX57</f>
        <v>0</v>
      </c>
      <c r="AX205" s="310">
        <f>Plan!GX58</f>
        <v>0</v>
      </c>
      <c r="AY205" s="310">
        <f>Plan!GX59</f>
        <v>0</v>
      </c>
      <c r="AZ205" s="310">
        <f>Plan!GX60</f>
        <v>0</v>
      </c>
      <c r="BA205" s="310">
        <f>Plan!GX61</f>
        <v>0</v>
      </c>
      <c r="BB205" s="310">
        <f>Plan!GX62</f>
        <v>0</v>
      </c>
      <c r="BC205" s="310">
        <f>Plan!GX63</f>
        <v>0</v>
      </c>
      <c r="BD205" s="310">
        <f>Plan!GX64</f>
        <v>0</v>
      </c>
    </row>
    <row r="206" spans="1:56" ht="6" customHeight="1">
      <c r="A206"/>
      <c r="B206" s="306">
        <f>COUNTIF(Feiertage!$H$3:$H$164,F206)</f>
        <v>0</v>
      </c>
      <c r="C206" s="307">
        <f t="shared" si="10"/>
        <v>3</v>
      </c>
      <c r="D206" s="307">
        <f t="shared" si="11"/>
        <v>7</v>
      </c>
      <c r="E206" s="311"/>
      <c r="F206" s="309">
        <f t="shared" si="9"/>
        <v>42571</v>
      </c>
      <c r="G206" s="310">
        <f>Plan!GY15</f>
        <v>0</v>
      </c>
      <c r="H206" s="310">
        <f>Plan!GY16</f>
        <v>0</v>
      </c>
      <c r="I206" s="310">
        <f>Plan!GY17</f>
        <v>0</v>
      </c>
      <c r="J206" s="310">
        <f>Plan!GY18</f>
        <v>0</v>
      </c>
      <c r="K206" s="310">
        <f>Plan!GY19</f>
        <v>0</v>
      </c>
      <c r="L206" s="310">
        <f>Plan!GY20</f>
        <v>0</v>
      </c>
      <c r="M206" s="310">
        <f>Plan!GY21</f>
        <v>0</v>
      </c>
      <c r="N206" s="310">
        <f>Plan!GY22</f>
        <v>0</v>
      </c>
      <c r="O206" s="310">
        <f>Plan!GY23</f>
        <v>0</v>
      </c>
      <c r="P206" s="310">
        <f>Plan!GY24</f>
        <v>0</v>
      </c>
      <c r="Q206" s="310">
        <f>Plan!GY25</f>
        <v>0</v>
      </c>
      <c r="R206" s="310">
        <f>Plan!GY26</f>
        <v>0</v>
      </c>
      <c r="S206" s="310">
        <f>Plan!GY27</f>
        <v>0</v>
      </c>
      <c r="T206" s="310">
        <f>Plan!GY28</f>
        <v>0</v>
      </c>
      <c r="U206" s="310">
        <f>Plan!GY29</f>
        <v>0</v>
      </c>
      <c r="V206" s="310">
        <f>Plan!GY30</f>
        <v>0</v>
      </c>
      <c r="W206" s="310">
        <f>Plan!GY31</f>
        <v>0</v>
      </c>
      <c r="X206" s="310">
        <f>Plan!GY32</f>
        <v>0</v>
      </c>
      <c r="Y206" s="310">
        <f>Plan!GY33</f>
        <v>0</v>
      </c>
      <c r="Z206" s="310">
        <f>Plan!GY34</f>
        <v>0</v>
      </c>
      <c r="AA206" s="310">
        <f>Plan!GY35</f>
        <v>0</v>
      </c>
      <c r="AB206" s="310">
        <f>Plan!GY36</f>
        <v>0</v>
      </c>
      <c r="AC206" s="310">
        <f>Plan!GY37</f>
        <v>0</v>
      </c>
      <c r="AD206" s="310">
        <f>Plan!GY38</f>
        <v>0</v>
      </c>
      <c r="AE206" s="310">
        <f>Plan!GY39</f>
        <v>0</v>
      </c>
      <c r="AF206" s="310">
        <f>Plan!GY40</f>
        <v>0</v>
      </c>
      <c r="AG206" s="310">
        <f>Plan!GY41</f>
        <v>0</v>
      </c>
      <c r="AH206" s="310">
        <f>Plan!GY42</f>
        <v>0</v>
      </c>
      <c r="AI206" s="310">
        <f>Plan!GY43</f>
        <v>0</v>
      </c>
      <c r="AJ206" s="310">
        <f>Plan!GY44</f>
        <v>0</v>
      </c>
      <c r="AK206" s="310">
        <f>Plan!GY45</f>
        <v>0</v>
      </c>
      <c r="AL206" s="310">
        <f>Plan!GY46</f>
        <v>0</v>
      </c>
      <c r="AM206" s="310">
        <f>Plan!GY47</f>
        <v>0</v>
      </c>
      <c r="AN206" s="310">
        <f>Plan!GY48</f>
        <v>0</v>
      </c>
      <c r="AO206" s="310">
        <f>Plan!GY49</f>
        <v>0</v>
      </c>
      <c r="AP206" s="310">
        <f>Plan!GY50</f>
        <v>0</v>
      </c>
      <c r="AQ206" s="310">
        <f>Plan!GY51</f>
        <v>0</v>
      </c>
      <c r="AR206" s="310">
        <f>Plan!GY52</f>
        <v>0</v>
      </c>
      <c r="AS206" s="310">
        <f>Plan!GY53</f>
        <v>0</v>
      </c>
      <c r="AT206" s="310">
        <f>Plan!GY54</f>
        <v>0</v>
      </c>
      <c r="AU206" s="310">
        <f>Plan!GY55</f>
        <v>0</v>
      </c>
      <c r="AV206" s="310">
        <f>Plan!GY56</f>
        <v>0</v>
      </c>
      <c r="AW206" s="310">
        <f>Plan!GY57</f>
        <v>0</v>
      </c>
      <c r="AX206" s="310">
        <f>Plan!GY58</f>
        <v>0</v>
      </c>
      <c r="AY206" s="310">
        <f>Plan!GY59</f>
        <v>0</v>
      </c>
      <c r="AZ206" s="310">
        <f>Plan!GY60</f>
        <v>0</v>
      </c>
      <c r="BA206" s="310">
        <f>Plan!GY61</f>
        <v>0</v>
      </c>
      <c r="BB206" s="310">
        <f>Plan!GY62</f>
        <v>0</v>
      </c>
      <c r="BC206" s="310">
        <f>Plan!GY63</f>
        <v>0</v>
      </c>
      <c r="BD206" s="310">
        <f>Plan!GY64</f>
        <v>0</v>
      </c>
    </row>
    <row r="207" spans="1:56" ht="6" customHeight="1">
      <c r="A207"/>
      <c r="B207" s="306">
        <f>COUNTIF(Feiertage!$H$3:$H$164,F207)</f>
        <v>0</v>
      </c>
      <c r="C207" s="307">
        <f t="shared" si="10"/>
        <v>4</v>
      </c>
      <c r="D207" s="307">
        <f t="shared" si="11"/>
        <v>7</v>
      </c>
      <c r="E207" s="311"/>
      <c r="F207" s="309">
        <f t="shared" si="9"/>
        <v>42572</v>
      </c>
      <c r="G207" s="310">
        <f>Plan!GZ15</f>
        <v>0</v>
      </c>
      <c r="H207" s="310">
        <f>Plan!GZ16</f>
        <v>0</v>
      </c>
      <c r="I207" s="310">
        <f>Plan!GZ17</f>
        <v>0</v>
      </c>
      <c r="J207" s="310">
        <f>Plan!GZ18</f>
        <v>0</v>
      </c>
      <c r="K207" s="310">
        <f>Plan!GZ19</f>
        <v>0</v>
      </c>
      <c r="L207" s="310">
        <f>Plan!GZ20</f>
        <v>0</v>
      </c>
      <c r="M207" s="310">
        <f>Plan!GZ21</f>
        <v>0</v>
      </c>
      <c r="N207" s="310">
        <f>Plan!GZ22</f>
        <v>0</v>
      </c>
      <c r="O207" s="310">
        <f>Plan!GZ23</f>
        <v>0</v>
      </c>
      <c r="P207" s="310">
        <f>Plan!GZ24</f>
        <v>0</v>
      </c>
      <c r="Q207" s="310">
        <f>Plan!GZ25</f>
        <v>0</v>
      </c>
      <c r="R207" s="310">
        <f>Plan!GZ26</f>
        <v>0</v>
      </c>
      <c r="S207" s="310">
        <f>Plan!GZ27</f>
        <v>0</v>
      </c>
      <c r="T207" s="310">
        <f>Plan!GZ28</f>
        <v>0</v>
      </c>
      <c r="U207" s="310">
        <f>Plan!GZ29</f>
        <v>0</v>
      </c>
      <c r="V207" s="310">
        <f>Plan!GZ30</f>
        <v>0</v>
      </c>
      <c r="W207" s="310">
        <f>Plan!GZ31</f>
        <v>0</v>
      </c>
      <c r="X207" s="310">
        <f>Plan!GZ32</f>
        <v>0</v>
      </c>
      <c r="Y207" s="310">
        <f>Plan!GZ33</f>
        <v>0</v>
      </c>
      <c r="Z207" s="310">
        <f>Plan!GZ34</f>
        <v>0</v>
      </c>
      <c r="AA207" s="310">
        <f>Plan!GZ35</f>
        <v>0</v>
      </c>
      <c r="AB207" s="310">
        <f>Plan!GZ36</f>
        <v>0</v>
      </c>
      <c r="AC207" s="310">
        <f>Plan!GZ37</f>
        <v>0</v>
      </c>
      <c r="AD207" s="310">
        <f>Plan!GZ38</f>
        <v>0</v>
      </c>
      <c r="AE207" s="310">
        <f>Plan!GZ39</f>
        <v>0</v>
      </c>
      <c r="AF207" s="310">
        <f>Plan!GZ40</f>
        <v>0</v>
      </c>
      <c r="AG207" s="310">
        <f>Plan!GZ41</f>
        <v>0</v>
      </c>
      <c r="AH207" s="310">
        <f>Plan!GZ42</f>
        <v>0</v>
      </c>
      <c r="AI207" s="310">
        <f>Plan!GZ43</f>
        <v>0</v>
      </c>
      <c r="AJ207" s="310">
        <f>Plan!GZ44</f>
        <v>0</v>
      </c>
      <c r="AK207" s="310">
        <f>Plan!GZ45</f>
        <v>0</v>
      </c>
      <c r="AL207" s="310">
        <f>Plan!GZ46</f>
        <v>0</v>
      </c>
      <c r="AM207" s="310">
        <f>Plan!GZ47</f>
        <v>0</v>
      </c>
      <c r="AN207" s="310">
        <f>Plan!GZ48</f>
        <v>0</v>
      </c>
      <c r="AO207" s="310">
        <f>Plan!GZ49</f>
        <v>0</v>
      </c>
      <c r="AP207" s="310">
        <f>Plan!GZ50</f>
        <v>0</v>
      </c>
      <c r="AQ207" s="310">
        <f>Plan!GZ51</f>
        <v>0</v>
      </c>
      <c r="AR207" s="310">
        <f>Plan!GZ52</f>
        <v>0</v>
      </c>
      <c r="AS207" s="310">
        <f>Plan!GZ53</f>
        <v>0</v>
      </c>
      <c r="AT207" s="310">
        <f>Plan!GZ54</f>
        <v>0</v>
      </c>
      <c r="AU207" s="310">
        <f>Plan!GZ55</f>
        <v>0</v>
      </c>
      <c r="AV207" s="310">
        <f>Plan!GZ56</f>
        <v>0</v>
      </c>
      <c r="AW207" s="310">
        <f>Plan!GZ57</f>
        <v>0</v>
      </c>
      <c r="AX207" s="310">
        <f>Plan!GZ58</f>
        <v>0</v>
      </c>
      <c r="AY207" s="310">
        <f>Plan!GZ59</f>
        <v>0</v>
      </c>
      <c r="AZ207" s="310">
        <f>Plan!GZ60</f>
        <v>0</v>
      </c>
      <c r="BA207" s="310">
        <f>Plan!GZ61</f>
        <v>0</v>
      </c>
      <c r="BB207" s="310">
        <f>Plan!GZ62</f>
        <v>0</v>
      </c>
      <c r="BC207" s="310">
        <f>Plan!GZ63</f>
        <v>0</v>
      </c>
      <c r="BD207" s="310">
        <f>Plan!GZ64</f>
        <v>0</v>
      </c>
    </row>
    <row r="208" spans="1:56" ht="6" customHeight="1">
      <c r="A208"/>
      <c r="B208" s="306">
        <f>COUNTIF(Feiertage!$H$3:$H$164,F208)</f>
        <v>0</v>
      </c>
      <c r="C208" s="307">
        <f t="shared" si="10"/>
        <v>5</v>
      </c>
      <c r="D208" s="307">
        <f t="shared" si="11"/>
        <v>7</v>
      </c>
      <c r="E208" s="311"/>
      <c r="F208" s="309">
        <f t="shared" si="9"/>
        <v>42573</v>
      </c>
      <c r="G208" s="310">
        <f>Plan!HA15</f>
        <v>0</v>
      </c>
      <c r="H208" s="310">
        <f>Plan!HA16</f>
        <v>0</v>
      </c>
      <c r="I208" s="310">
        <f>Plan!HA17</f>
        <v>0</v>
      </c>
      <c r="J208" s="310">
        <f>Plan!HA18</f>
        <v>0</v>
      </c>
      <c r="K208" s="310">
        <f>Plan!HA19</f>
        <v>0</v>
      </c>
      <c r="L208" s="310">
        <f>Plan!HA20</f>
        <v>0</v>
      </c>
      <c r="M208" s="310">
        <f>Plan!HA21</f>
        <v>0</v>
      </c>
      <c r="N208" s="310">
        <f>Plan!HA22</f>
        <v>0</v>
      </c>
      <c r="O208" s="310">
        <f>Plan!HA23</f>
        <v>0</v>
      </c>
      <c r="P208" s="310">
        <f>Plan!HA24</f>
        <v>0</v>
      </c>
      <c r="Q208" s="310">
        <f>Plan!HA25</f>
        <v>0</v>
      </c>
      <c r="R208" s="310">
        <f>Plan!HA26</f>
        <v>0</v>
      </c>
      <c r="S208" s="310">
        <f>Plan!HA27</f>
        <v>0</v>
      </c>
      <c r="T208" s="310">
        <f>Plan!HA28</f>
        <v>0</v>
      </c>
      <c r="U208" s="310">
        <f>Plan!HA29</f>
        <v>0</v>
      </c>
      <c r="V208" s="310">
        <f>Plan!HA30</f>
        <v>0</v>
      </c>
      <c r="W208" s="310">
        <f>Plan!HA31</f>
        <v>0</v>
      </c>
      <c r="X208" s="310">
        <f>Plan!HA32</f>
        <v>0</v>
      </c>
      <c r="Y208" s="310">
        <f>Plan!HA33</f>
        <v>0</v>
      </c>
      <c r="Z208" s="310">
        <f>Plan!HA34</f>
        <v>0</v>
      </c>
      <c r="AA208" s="310">
        <f>Plan!HA35</f>
        <v>0</v>
      </c>
      <c r="AB208" s="310">
        <f>Plan!HA36</f>
        <v>0</v>
      </c>
      <c r="AC208" s="310">
        <f>Plan!HA37</f>
        <v>0</v>
      </c>
      <c r="AD208" s="310">
        <f>Plan!HA38</f>
        <v>0</v>
      </c>
      <c r="AE208" s="310">
        <f>Plan!HA39</f>
        <v>0</v>
      </c>
      <c r="AF208" s="310">
        <f>Plan!HA40</f>
        <v>0</v>
      </c>
      <c r="AG208" s="310">
        <f>Plan!HA41</f>
        <v>0</v>
      </c>
      <c r="AH208" s="310">
        <f>Plan!HA42</f>
        <v>0</v>
      </c>
      <c r="AI208" s="310">
        <f>Plan!HA43</f>
        <v>0</v>
      </c>
      <c r="AJ208" s="310">
        <f>Plan!HA44</f>
        <v>0</v>
      </c>
      <c r="AK208" s="310">
        <f>Plan!HA45</f>
        <v>0</v>
      </c>
      <c r="AL208" s="310">
        <f>Plan!HA46</f>
        <v>0</v>
      </c>
      <c r="AM208" s="310">
        <f>Plan!HA47</f>
        <v>0</v>
      </c>
      <c r="AN208" s="310">
        <f>Plan!HA48</f>
        <v>0</v>
      </c>
      <c r="AO208" s="310">
        <f>Plan!HA49</f>
        <v>0</v>
      </c>
      <c r="AP208" s="310">
        <f>Plan!HA50</f>
        <v>0</v>
      </c>
      <c r="AQ208" s="310">
        <f>Plan!HA51</f>
        <v>0</v>
      </c>
      <c r="AR208" s="310">
        <f>Plan!HA52</f>
        <v>0</v>
      </c>
      <c r="AS208" s="310">
        <f>Plan!HA53</f>
        <v>0</v>
      </c>
      <c r="AT208" s="310">
        <f>Plan!HA54</f>
        <v>0</v>
      </c>
      <c r="AU208" s="310">
        <f>Plan!HA55</f>
        <v>0</v>
      </c>
      <c r="AV208" s="310">
        <f>Plan!HA56</f>
        <v>0</v>
      </c>
      <c r="AW208" s="310">
        <f>Plan!HA57</f>
        <v>0</v>
      </c>
      <c r="AX208" s="310">
        <f>Plan!HA58</f>
        <v>0</v>
      </c>
      <c r="AY208" s="310">
        <f>Plan!HA59</f>
        <v>0</v>
      </c>
      <c r="AZ208" s="310">
        <f>Plan!HA60</f>
        <v>0</v>
      </c>
      <c r="BA208" s="310">
        <f>Plan!HA61</f>
        <v>0</v>
      </c>
      <c r="BB208" s="310">
        <f>Plan!HA62</f>
        <v>0</v>
      </c>
      <c r="BC208" s="310">
        <f>Plan!HA63</f>
        <v>0</v>
      </c>
      <c r="BD208" s="310">
        <f>Plan!HA64</f>
        <v>0</v>
      </c>
    </row>
    <row r="209" spans="1:56" ht="6" customHeight="1">
      <c r="A209"/>
      <c r="B209" s="306">
        <f>COUNTIF(Feiertage!$H$3:$H$164,F209)</f>
        <v>0</v>
      </c>
      <c r="C209" s="307">
        <f t="shared" si="10"/>
        <v>6</v>
      </c>
      <c r="D209" s="307">
        <f t="shared" si="11"/>
        <v>7</v>
      </c>
      <c r="E209" s="311"/>
      <c r="F209" s="309">
        <f t="shared" si="9"/>
        <v>42574</v>
      </c>
      <c r="G209" s="310">
        <f>Plan!HB15</f>
        <v>0</v>
      </c>
      <c r="H209" s="310">
        <f>Plan!HB16</f>
        <v>0</v>
      </c>
      <c r="I209" s="310">
        <f>Plan!HB17</f>
        <v>0</v>
      </c>
      <c r="J209" s="310">
        <f>Plan!HB18</f>
        <v>0</v>
      </c>
      <c r="K209" s="310">
        <f>Plan!HB19</f>
        <v>0</v>
      </c>
      <c r="L209" s="310">
        <f>Plan!HB20</f>
        <v>0</v>
      </c>
      <c r="M209" s="310">
        <f>Plan!HB21</f>
        <v>0</v>
      </c>
      <c r="N209" s="310">
        <f>Plan!HB22</f>
        <v>0</v>
      </c>
      <c r="O209" s="310">
        <f>Plan!HB23</f>
        <v>0</v>
      </c>
      <c r="P209" s="310">
        <f>Plan!HB24</f>
        <v>0</v>
      </c>
      <c r="Q209" s="310">
        <f>Plan!HB25</f>
        <v>0</v>
      </c>
      <c r="R209" s="310">
        <f>Plan!HB26</f>
        <v>0</v>
      </c>
      <c r="S209" s="310">
        <f>Plan!HB27</f>
        <v>0</v>
      </c>
      <c r="T209" s="310">
        <f>Plan!HB28</f>
        <v>0</v>
      </c>
      <c r="U209" s="310">
        <f>Plan!HB29</f>
        <v>0</v>
      </c>
      <c r="V209" s="310">
        <f>Plan!HB30</f>
        <v>0</v>
      </c>
      <c r="W209" s="310">
        <f>Plan!HB31</f>
        <v>0</v>
      </c>
      <c r="X209" s="310">
        <f>Plan!HB32</f>
        <v>0</v>
      </c>
      <c r="Y209" s="310">
        <f>Plan!HB33</f>
        <v>0</v>
      </c>
      <c r="Z209" s="310">
        <f>Plan!HB34</f>
        <v>0</v>
      </c>
      <c r="AA209" s="310">
        <f>Plan!HB35</f>
        <v>0</v>
      </c>
      <c r="AB209" s="310">
        <f>Plan!HB36</f>
        <v>0</v>
      </c>
      <c r="AC209" s="310">
        <f>Plan!HB37</f>
        <v>0</v>
      </c>
      <c r="AD209" s="310">
        <f>Plan!HB38</f>
        <v>0</v>
      </c>
      <c r="AE209" s="310">
        <f>Plan!HB39</f>
        <v>0</v>
      </c>
      <c r="AF209" s="310">
        <f>Plan!HB40</f>
        <v>0</v>
      </c>
      <c r="AG209" s="310">
        <f>Plan!HB41</f>
        <v>0</v>
      </c>
      <c r="AH209" s="310">
        <f>Plan!HB42</f>
        <v>0</v>
      </c>
      <c r="AI209" s="310">
        <f>Plan!HB43</f>
        <v>0</v>
      </c>
      <c r="AJ209" s="310">
        <f>Plan!HB44</f>
        <v>0</v>
      </c>
      <c r="AK209" s="310">
        <f>Plan!HB45</f>
        <v>0</v>
      </c>
      <c r="AL209" s="310">
        <f>Plan!HB46</f>
        <v>0</v>
      </c>
      <c r="AM209" s="310">
        <f>Plan!HB47</f>
        <v>0</v>
      </c>
      <c r="AN209" s="310">
        <f>Plan!HB48</f>
        <v>0</v>
      </c>
      <c r="AO209" s="310">
        <f>Plan!HB49</f>
        <v>0</v>
      </c>
      <c r="AP209" s="310">
        <f>Plan!HB50</f>
        <v>0</v>
      </c>
      <c r="AQ209" s="310">
        <f>Plan!HB51</f>
        <v>0</v>
      </c>
      <c r="AR209" s="310">
        <f>Plan!HB52</f>
        <v>0</v>
      </c>
      <c r="AS209" s="310">
        <f>Plan!HB53</f>
        <v>0</v>
      </c>
      <c r="AT209" s="310">
        <f>Plan!HB54</f>
        <v>0</v>
      </c>
      <c r="AU209" s="310">
        <f>Plan!HB55</f>
        <v>0</v>
      </c>
      <c r="AV209" s="310">
        <f>Plan!HB56</f>
        <v>0</v>
      </c>
      <c r="AW209" s="310">
        <f>Plan!HB57</f>
        <v>0</v>
      </c>
      <c r="AX209" s="310">
        <f>Plan!HB58</f>
        <v>0</v>
      </c>
      <c r="AY209" s="310">
        <f>Plan!HB59</f>
        <v>0</v>
      </c>
      <c r="AZ209" s="310">
        <f>Plan!HB60</f>
        <v>0</v>
      </c>
      <c r="BA209" s="310">
        <f>Plan!HB61</f>
        <v>0</v>
      </c>
      <c r="BB209" s="310">
        <f>Plan!HB62</f>
        <v>0</v>
      </c>
      <c r="BC209" s="310">
        <f>Plan!HB63</f>
        <v>0</v>
      </c>
      <c r="BD209" s="310">
        <f>Plan!HB64</f>
        <v>0</v>
      </c>
    </row>
    <row r="210" spans="1:56" ht="6" customHeight="1">
      <c r="A210"/>
      <c r="B210" s="306">
        <f>COUNTIF(Feiertage!$H$3:$H$164,F210)</f>
        <v>0</v>
      </c>
      <c r="C210" s="307">
        <f t="shared" si="10"/>
        <v>7</v>
      </c>
      <c r="D210" s="307">
        <f t="shared" si="11"/>
        <v>7</v>
      </c>
      <c r="E210" s="311"/>
      <c r="F210" s="309">
        <f t="shared" si="9"/>
        <v>42575</v>
      </c>
      <c r="G210" s="310">
        <f>Plan!HC15</f>
        <v>0</v>
      </c>
      <c r="H210" s="310">
        <f>Plan!HC16</f>
        <v>0</v>
      </c>
      <c r="I210" s="310">
        <f>Plan!HC17</f>
        <v>0</v>
      </c>
      <c r="J210" s="310">
        <f>Plan!HC18</f>
        <v>0</v>
      </c>
      <c r="K210" s="310">
        <f>Plan!HC19</f>
        <v>0</v>
      </c>
      <c r="L210" s="310">
        <f>Plan!HC20</f>
        <v>0</v>
      </c>
      <c r="M210" s="310">
        <f>Plan!HC21</f>
        <v>0</v>
      </c>
      <c r="N210" s="310">
        <f>Plan!HC22</f>
        <v>0</v>
      </c>
      <c r="O210" s="310">
        <f>Plan!HC23</f>
        <v>0</v>
      </c>
      <c r="P210" s="310">
        <f>Plan!HC24</f>
        <v>0</v>
      </c>
      <c r="Q210" s="310">
        <f>Plan!HC25</f>
        <v>0</v>
      </c>
      <c r="R210" s="310">
        <f>Plan!HC26</f>
        <v>0</v>
      </c>
      <c r="S210" s="310">
        <f>Plan!HC27</f>
        <v>0</v>
      </c>
      <c r="T210" s="310">
        <f>Plan!HC28</f>
        <v>0</v>
      </c>
      <c r="U210" s="310">
        <f>Plan!HC29</f>
        <v>0</v>
      </c>
      <c r="V210" s="310">
        <f>Plan!HC30</f>
        <v>0</v>
      </c>
      <c r="W210" s="310">
        <f>Plan!HC31</f>
        <v>0</v>
      </c>
      <c r="X210" s="310">
        <f>Plan!HC32</f>
        <v>0</v>
      </c>
      <c r="Y210" s="310">
        <f>Plan!HC33</f>
        <v>0</v>
      </c>
      <c r="Z210" s="310">
        <f>Plan!HC34</f>
        <v>0</v>
      </c>
      <c r="AA210" s="310">
        <f>Plan!HC35</f>
        <v>0</v>
      </c>
      <c r="AB210" s="310">
        <f>Plan!HC36</f>
        <v>0</v>
      </c>
      <c r="AC210" s="310">
        <f>Plan!HC37</f>
        <v>0</v>
      </c>
      <c r="AD210" s="310">
        <f>Plan!HC38</f>
        <v>0</v>
      </c>
      <c r="AE210" s="310">
        <f>Plan!HC39</f>
        <v>0</v>
      </c>
      <c r="AF210" s="310">
        <f>Plan!HC40</f>
        <v>0</v>
      </c>
      <c r="AG210" s="310">
        <f>Plan!HC41</f>
        <v>0</v>
      </c>
      <c r="AH210" s="310">
        <f>Plan!HC42</f>
        <v>0</v>
      </c>
      <c r="AI210" s="310">
        <f>Plan!HC43</f>
        <v>0</v>
      </c>
      <c r="AJ210" s="310">
        <f>Plan!HC44</f>
        <v>0</v>
      </c>
      <c r="AK210" s="310">
        <f>Plan!HC45</f>
        <v>0</v>
      </c>
      <c r="AL210" s="310">
        <f>Plan!HC46</f>
        <v>0</v>
      </c>
      <c r="AM210" s="310">
        <f>Plan!HC47</f>
        <v>0</v>
      </c>
      <c r="AN210" s="310">
        <f>Plan!HC48</f>
        <v>0</v>
      </c>
      <c r="AO210" s="310">
        <f>Plan!HC49</f>
        <v>0</v>
      </c>
      <c r="AP210" s="310">
        <f>Plan!HC50</f>
        <v>0</v>
      </c>
      <c r="AQ210" s="310">
        <f>Plan!HC51</f>
        <v>0</v>
      </c>
      <c r="AR210" s="310">
        <f>Plan!HC52</f>
        <v>0</v>
      </c>
      <c r="AS210" s="310">
        <f>Plan!HC53</f>
        <v>0</v>
      </c>
      <c r="AT210" s="310">
        <f>Plan!HC54</f>
        <v>0</v>
      </c>
      <c r="AU210" s="310">
        <f>Plan!HC55</f>
        <v>0</v>
      </c>
      <c r="AV210" s="310">
        <f>Plan!HC56</f>
        <v>0</v>
      </c>
      <c r="AW210" s="310">
        <f>Plan!HC57</f>
        <v>0</v>
      </c>
      <c r="AX210" s="310">
        <f>Plan!HC58</f>
        <v>0</v>
      </c>
      <c r="AY210" s="310">
        <f>Plan!HC59</f>
        <v>0</v>
      </c>
      <c r="AZ210" s="310">
        <f>Plan!HC60</f>
        <v>0</v>
      </c>
      <c r="BA210" s="310">
        <f>Plan!HC61</f>
        <v>0</v>
      </c>
      <c r="BB210" s="310">
        <f>Plan!HC62</f>
        <v>0</v>
      </c>
      <c r="BC210" s="310">
        <f>Plan!HC63</f>
        <v>0</v>
      </c>
      <c r="BD210" s="310">
        <f>Plan!HC64</f>
        <v>0</v>
      </c>
    </row>
    <row r="211" spans="1:56" ht="6" customHeight="1">
      <c r="A211"/>
      <c r="B211" s="306">
        <f>COUNTIF(Feiertage!$H$3:$H$164,F211)</f>
        <v>0</v>
      </c>
      <c r="C211" s="307">
        <f>IF(F211="","",WEEKDAY(F211,2))</f>
        <v>1</v>
      </c>
      <c r="D211" s="307">
        <f t="shared" si="11"/>
        <v>7</v>
      </c>
      <c r="E211" s="311"/>
      <c r="F211" s="309">
        <f t="shared" si="9"/>
        <v>42576</v>
      </c>
      <c r="G211" s="310">
        <f>Plan!HD15</f>
        <v>0</v>
      </c>
      <c r="H211" s="310">
        <f>Plan!HD16</f>
        <v>0</v>
      </c>
      <c r="I211" s="310">
        <f>Plan!HD17</f>
        <v>0</v>
      </c>
      <c r="J211" s="310">
        <f>Plan!HD18</f>
        <v>0</v>
      </c>
      <c r="K211" s="310">
        <f>Plan!HD19</f>
        <v>0</v>
      </c>
      <c r="L211" s="310">
        <f>Plan!HD20</f>
        <v>0</v>
      </c>
      <c r="M211" s="310">
        <f>Plan!HD21</f>
        <v>0</v>
      </c>
      <c r="N211" s="310">
        <f>Plan!HD22</f>
        <v>0</v>
      </c>
      <c r="O211" s="310">
        <f>Plan!HD23</f>
        <v>0</v>
      </c>
      <c r="P211" s="310">
        <f>Plan!HD24</f>
        <v>0</v>
      </c>
      <c r="Q211" s="310">
        <f>Plan!HD25</f>
        <v>0</v>
      </c>
      <c r="R211" s="310">
        <f>Plan!HD26</f>
        <v>0</v>
      </c>
      <c r="S211" s="310">
        <f>Plan!HD27</f>
        <v>0</v>
      </c>
      <c r="T211" s="310">
        <f>Plan!HD28</f>
        <v>0</v>
      </c>
      <c r="U211" s="310">
        <f>Plan!HD29</f>
        <v>0</v>
      </c>
      <c r="V211" s="310">
        <f>Plan!HD30</f>
        <v>0</v>
      </c>
      <c r="W211" s="310">
        <f>Plan!HD31</f>
        <v>0</v>
      </c>
      <c r="X211" s="310">
        <f>Plan!HD32</f>
        <v>0</v>
      </c>
      <c r="Y211" s="310">
        <f>Plan!HD33</f>
        <v>0</v>
      </c>
      <c r="Z211" s="310">
        <f>Plan!HD34</f>
        <v>0</v>
      </c>
      <c r="AA211" s="310">
        <f>Plan!HD35</f>
        <v>0</v>
      </c>
      <c r="AB211" s="310">
        <f>Plan!HD36</f>
        <v>0</v>
      </c>
      <c r="AC211" s="310">
        <f>Plan!HD37</f>
        <v>0</v>
      </c>
      <c r="AD211" s="310">
        <f>Plan!HD38</f>
        <v>0</v>
      </c>
      <c r="AE211" s="310">
        <f>Plan!HD39</f>
        <v>0</v>
      </c>
      <c r="AF211" s="310">
        <f>Plan!HD40</f>
        <v>0</v>
      </c>
      <c r="AG211" s="310">
        <f>Plan!HD41</f>
        <v>0</v>
      </c>
      <c r="AH211" s="310">
        <f>Plan!HD42</f>
        <v>0</v>
      </c>
      <c r="AI211" s="310">
        <f>Plan!HD43</f>
        <v>0</v>
      </c>
      <c r="AJ211" s="310">
        <f>Plan!HD44</f>
        <v>0</v>
      </c>
      <c r="AK211" s="310">
        <f>Plan!HD45</f>
        <v>0</v>
      </c>
      <c r="AL211" s="310">
        <f>Plan!HD46</f>
        <v>0</v>
      </c>
      <c r="AM211" s="310">
        <f>Plan!HD47</f>
        <v>0</v>
      </c>
      <c r="AN211" s="310">
        <f>Plan!HD48</f>
        <v>0</v>
      </c>
      <c r="AO211" s="310">
        <f>Plan!HD49</f>
        <v>0</v>
      </c>
      <c r="AP211" s="310">
        <f>Plan!HD50</f>
        <v>0</v>
      </c>
      <c r="AQ211" s="310">
        <f>Plan!HD51</f>
        <v>0</v>
      </c>
      <c r="AR211" s="310">
        <f>Plan!HD52</f>
        <v>0</v>
      </c>
      <c r="AS211" s="310">
        <f>Plan!HD53</f>
        <v>0</v>
      </c>
      <c r="AT211" s="310">
        <f>Plan!HD54</f>
        <v>0</v>
      </c>
      <c r="AU211" s="310">
        <f>Plan!HD55</f>
        <v>0</v>
      </c>
      <c r="AV211" s="310">
        <f>Plan!HD56</f>
        <v>0</v>
      </c>
      <c r="AW211" s="310">
        <f>Plan!HD57</f>
        <v>0</v>
      </c>
      <c r="AX211" s="310">
        <f>Plan!HD58</f>
        <v>0</v>
      </c>
      <c r="AY211" s="310">
        <f>Plan!HD59</f>
        <v>0</v>
      </c>
      <c r="AZ211" s="310">
        <f>Plan!HD60</f>
        <v>0</v>
      </c>
      <c r="BA211" s="310">
        <f>Plan!HD61</f>
        <v>0</v>
      </c>
      <c r="BB211" s="310">
        <f>Plan!HD62</f>
        <v>0</v>
      </c>
      <c r="BC211" s="310">
        <f>Plan!HD63</f>
        <v>0</v>
      </c>
      <c r="BD211" s="310">
        <f>Plan!HD64</f>
        <v>0</v>
      </c>
    </row>
    <row r="212" spans="1:56" ht="6" customHeight="1">
      <c r="A212"/>
      <c r="B212" s="306">
        <f>COUNTIF(Feiertage!$H$3:$H$164,F212)</f>
        <v>0</v>
      </c>
      <c r="C212" s="307">
        <f t="shared" si="10"/>
        <v>2</v>
      </c>
      <c r="D212" s="307">
        <f t="shared" si="11"/>
        <v>7</v>
      </c>
      <c r="E212" s="311"/>
      <c r="F212" s="309">
        <f t="shared" si="9"/>
        <v>42577</v>
      </c>
      <c r="G212" s="310">
        <f>Plan!HE15</f>
        <v>0</v>
      </c>
      <c r="H212" s="310">
        <f>Plan!HE16</f>
        <v>0</v>
      </c>
      <c r="I212" s="310">
        <f>Plan!HE17</f>
        <v>0</v>
      </c>
      <c r="J212" s="310">
        <f>Plan!HE18</f>
        <v>0</v>
      </c>
      <c r="K212" s="310">
        <f>Plan!HE19</f>
        <v>0</v>
      </c>
      <c r="L212" s="310">
        <f>Plan!HE20</f>
        <v>0</v>
      </c>
      <c r="M212" s="310">
        <f>Plan!HE21</f>
        <v>0</v>
      </c>
      <c r="N212" s="310">
        <f>Plan!HE22</f>
        <v>0</v>
      </c>
      <c r="O212" s="310">
        <f>Plan!HE23</f>
        <v>0</v>
      </c>
      <c r="P212" s="310">
        <f>Plan!HE24</f>
        <v>0</v>
      </c>
      <c r="Q212" s="310">
        <f>Plan!HE25</f>
        <v>0</v>
      </c>
      <c r="R212" s="310">
        <f>Plan!HE26</f>
        <v>0</v>
      </c>
      <c r="S212" s="310">
        <f>Plan!HE27</f>
        <v>0</v>
      </c>
      <c r="T212" s="310">
        <f>Plan!HE28</f>
        <v>0</v>
      </c>
      <c r="U212" s="310">
        <f>Plan!HE29</f>
        <v>0</v>
      </c>
      <c r="V212" s="310">
        <f>Plan!HE30</f>
        <v>0</v>
      </c>
      <c r="W212" s="310">
        <f>Plan!HE31</f>
        <v>0</v>
      </c>
      <c r="X212" s="310">
        <f>Plan!HE32</f>
        <v>0</v>
      </c>
      <c r="Y212" s="310">
        <f>Plan!HE33</f>
        <v>0</v>
      </c>
      <c r="Z212" s="310">
        <f>Plan!HE34</f>
        <v>0</v>
      </c>
      <c r="AA212" s="310">
        <f>Plan!HE35</f>
        <v>0</v>
      </c>
      <c r="AB212" s="310">
        <f>Plan!HE36</f>
        <v>0</v>
      </c>
      <c r="AC212" s="310">
        <f>Plan!HE37</f>
        <v>0</v>
      </c>
      <c r="AD212" s="310">
        <f>Plan!HE38</f>
        <v>0</v>
      </c>
      <c r="AE212" s="310">
        <f>Plan!HE39</f>
        <v>0</v>
      </c>
      <c r="AF212" s="310">
        <f>Plan!HE40</f>
        <v>0</v>
      </c>
      <c r="AG212" s="310">
        <f>Plan!HE41</f>
        <v>0</v>
      </c>
      <c r="AH212" s="310">
        <f>Plan!HE42</f>
        <v>0</v>
      </c>
      <c r="AI212" s="310">
        <f>Plan!HE43</f>
        <v>0</v>
      </c>
      <c r="AJ212" s="310">
        <f>Plan!HE44</f>
        <v>0</v>
      </c>
      <c r="AK212" s="310">
        <f>Plan!HE45</f>
        <v>0</v>
      </c>
      <c r="AL212" s="310">
        <f>Plan!HE46</f>
        <v>0</v>
      </c>
      <c r="AM212" s="310">
        <f>Plan!HE47</f>
        <v>0</v>
      </c>
      <c r="AN212" s="310">
        <f>Plan!HE48</f>
        <v>0</v>
      </c>
      <c r="AO212" s="310">
        <f>Plan!HE49</f>
        <v>0</v>
      </c>
      <c r="AP212" s="310">
        <f>Plan!HE50</f>
        <v>0</v>
      </c>
      <c r="AQ212" s="310">
        <f>Plan!HE51</f>
        <v>0</v>
      </c>
      <c r="AR212" s="310">
        <f>Plan!HE52</f>
        <v>0</v>
      </c>
      <c r="AS212" s="310">
        <f>Plan!HE53</f>
        <v>0</v>
      </c>
      <c r="AT212" s="310">
        <f>Plan!HE54</f>
        <v>0</v>
      </c>
      <c r="AU212" s="310">
        <f>Plan!HE55</f>
        <v>0</v>
      </c>
      <c r="AV212" s="310">
        <f>Plan!HE56</f>
        <v>0</v>
      </c>
      <c r="AW212" s="310">
        <f>Plan!HE57</f>
        <v>0</v>
      </c>
      <c r="AX212" s="310">
        <f>Plan!HE58</f>
        <v>0</v>
      </c>
      <c r="AY212" s="310">
        <f>Plan!HE59</f>
        <v>0</v>
      </c>
      <c r="AZ212" s="310">
        <f>Plan!HE60</f>
        <v>0</v>
      </c>
      <c r="BA212" s="310">
        <f>Plan!HE61</f>
        <v>0</v>
      </c>
      <c r="BB212" s="310">
        <f>Plan!HE62</f>
        <v>0</v>
      </c>
      <c r="BC212" s="310">
        <f>Plan!HE63</f>
        <v>0</v>
      </c>
      <c r="BD212" s="310">
        <f>Plan!HE64</f>
        <v>0</v>
      </c>
    </row>
    <row r="213" spans="1:56" ht="6" customHeight="1">
      <c r="A213"/>
      <c r="B213" s="306">
        <f>COUNTIF(Feiertage!$H$3:$H$164,F213)</f>
        <v>0</v>
      </c>
      <c r="C213" s="307">
        <f t="shared" si="10"/>
        <v>3</v>
      </c>
      <c r="D213" s="307">
        <f t="shared" si="11"/>
        <v>7</v>
      </c>
      <c r="E213" s="311"/>
      <c r="F213" s="309">
        <f t="shared" si="9"/>
        <v>42578</v>
      </c>
      <c r="G213" s="310">
        <f>Plan!HF15</f>
        <v>0</v>
      </c>
      <c r="H213" s="310">
        <f>Plan!HF16</f>
        <v>0</v>
      </c>
      <c r="I213" s="310">
        <f>Plan!HF17</f>
        <v>0</v>
      </c>
      <c r="J213" s="310">
        <f>Plan!HF18</f>
        <v>0</v>
      </c>
      <c r="K213" s="310">
        <f>Plan!HF19</f>
        <v>0</v>
      </c>
      <c r="L213" s="310">
        <f>Plan!HF20</f>
        <v>0</v>
      </c>
      <c r="M213" s="310">
        <f>Plan!HF21</f>
        <v>0</v>
      </c>
      <c r="N213" s="310">
        <f>Plan!HF22</f>
        <v>0</v>
      </c>
      <c r="O213" s="310">
        <f>Plan!HF23</f>
        <v>0</v>
      </c>
      <c r="P213" s="310">
        <f>Plan!HF24</f>
        <v>0</v>
      </c>
      <c r="Q213" s="310">
        <f>Plan!HF25</f>
        <v>0</v>
      </c>
      <c r="R213" s="310">
        <f>Plan!HF26</f>
        <v>0</v>
      </c>
      <c r="S213" s="310">
        <f>Plan!HF27</f>
        <v>0</v>
      </c>
      <c r="T213" s="310">
        <f>Plan!HF28</f>
        <v>0</v>
      </c>
      <c r="U213" s="310">
        <f>Plan!HF29</f>
        <v>0</v>
      </c>
      <c r="V213" s="310">
        <f>Plan!HF30</f>
        <v>0</v>
      </c>
      <c r="W213" s="310">
        <f>Plan!HF31</f>
        <v>0</v>
      </c>
      <c r="X213" s="310">
        <f>Plan!HF32</f>
        <v>0</v>
      </c>
      <c r="Y213" s="310">
        <f>Plan!HF33</f>
        <v>0</v>
      </c>
      <c r="Z213" s="310">
        <f>Plan!HF34</f>
        <v>0</v>
      </c>
      <c r="AA213" s="310">
        <f>Plan!HF35</f>
        <v>0</v>
      </c>
      <c r="AB213" s="310">
        <f>Plan!HF36</f>
        <v>0</v>
      </c>
      <c r="AC213" s="310">
        <f>Plan!HF37</f>
        <v>0</v>
      </c>
      <c r="AD213" s="310">
        <f>Plan!HF38</f>
        <v>0</v>
      </c>
      <c r="AE213" s="310">
        <f>Plan!HF39</f>
        <v>0</v>
      </c>
      <c r="AF213" s="310">
        <f>Plan!HF40</f>
        <v>0</v>
      </c>
      <c r="AG213" s="310">
        <f>Plan!HF41</f>
        <v>0</v>
      </c>
      <c r="AH213" s="310">
        <f>Plan!HF42</f>
        <v>0</v>
      </c>
      <c r="AI213" s="310">
        <f>Plan!HF43</f>
        <v>0</v>
      </c>
      <c r="AJ213" s="310">
        <f>Plan!HF44</f>
        <v>0</v>
      </c>
      <c r="AK213" s="310">
        <f>Plan!HF45</f>
        <v>0</v>
      </c>
      <c r="AL213" s="310">
        <f>Plan!HF46</f>
        <v>0</v>
      </c>
      <c r="AM213" s="310">
        <f>Plan!HF47</f>
        <v>0</v>
      </c>
      <c r="AN213" s="310">
        <f>Plan!HF48</f>
        <v>0</v>
      </c>
      <c r="AO213" s="310">
        <f>Plan!HF49</f>
        <v>0</v>
      </c>
      <c r="AP213" s="310">
        <f>Plan!HF50</f>
        <v>0</v>
      </c>
      <c r="AQ213" s="310">
        <f>Plan!HF51</f>
        <v>0</v>
      </c>
      <c r="AR213" s="310">
        <f>Plan!HF52</f>
        <v>0</v>
      </c>
      <c r="AS213" s="310">
        <f>Plan!HF53</f>
        <v>0</v>
      </c>
      <c r="AT213" s="310">
        <f>Plan!HF54</f>
        <v>0</v>
      </c>
      <c r="AU213" s="310">
        <f>Plan!HF55</f>
        <v>0</v>
      </c>
      <c r="AV213" s="310">
        <f>Plan!HF56</f>
        <v>0</v>
      </c>
      <c r="AW213" s="310">
        <f>Plan!HF57</f>
        <v>0</v>
      </c>
      <c r="AX213" s="310">
        <f>Plan!HF58</f>
        <v>0</v>
      </c>
      <c r="AY213" s="310">
        <f>Plan!HF59</f>
        <v>0</v>
      </c>
      <c r="AZ213" s="310">
        <f>Plan!HF60</f>
        <v>0</v>
      </c>
      <c r="BA213" s="310">
        <f>Plan!HF61</f>
        <v>0</v>
      </c>
      <c r="BB213" s="310">
        <f>Plan!HF62</f>
        <v>0</v>
      </c>
      <c r="BC213" s="310">
        <f>Plan!HF63</f>
        <v>0</v>
      </c>
      <c r="BD213" s="310">
        <f>Plan!HF64</f>
        <v>0</v>
      </c>
    </row>
    <row r="214" spans="1:56" ht="6" customHeight="1">
      <c r="A214"/>
      <c r="B214" s="306">
        <f>COUNTIF(Feiertage!$H$3:$H$164,F214)</f>
        <v>0</v>
      </c>
      <c r="C214" s="307">
        <f t="shared" si="10"/>
        <v>4</v>
      </c>
      <c r="D214" s="307">
        <f t="shared" si="11"/>
        <v>7</v>
      </c>
      <c r="E214" s="311"/>
      <c r="F214" s="309">
        <f t="shared" si="9"/>
        <v>42579</v>
      </c>
      <c r="G214" s="310">
        <f>Plan!HG15</f>
        <v>0</v>
      </c>
      <c r="H214" s="310">
        <f>Plan!HG16</f>
        <v>0</v>
      </c>
      <c r="I214" s="310">
        <f>Plan!HG17</f>
        <v>0</v>
      </c>
      <c r="J214" s="310">
        <f>Plan!HG18</f>
        <v>0</v>
      </c>
      <c r="K214" s="310">
        <f>Plan!HG19</f>
        <v>0</v>
      </c>
      <c r="L214" s="310">
        <f>Plan!HG20</f>
        <v>0</v>
      </c>
      <c r="M214" s="310">
        <f>Plan!HG21</f>
        <v>0</v>
      </c>
      <c r="N214" s="310">
        <f>Plan!HG22</f>
        <v>0</v>
      </c>
      <c r="O214" s="310">
        <f>Plan!HG23</f>
        <v>0</v>
      </c>
      <c r="P214" s="310">
        <f>Plan!HG24</f>
        <v>0</v>
      </c>
      <c r="Q214" s="310">
        <f>Plan!HG25</f>
        <v>0</v>
      </c>
      <c r="R214" s="310">
        <f>Plan!HG26</f>
        <v>0</v>
      </c>
      <c r="S214" s="310">
        <f>Plan!HG27</f>
        <v>0</v>
      </c>
      <c r="T214" s="310">
        <f>Plan!HG28</f>
        <v>0</v>
      </c>
      <c r="U214" s="310">
        <f>Plan!HG29</f>
        <v>0</v>
      </c>
      <c r="V214" s="310">
        <f>Plan!HG30</f>
        <v>0</v>
      </c>
      <c r="W214" s="310">
        <f>Plan!HG31</f>
        <v>0</v>
      </c>
      <c r="X214" s="310">
        <f>Plan!HG32</f>
        <v>0</v>
      </c>
      <c r="Y214" s="310">
        <f>Plan!HG33</f>
        <v>0</v>
      </c>
      <c r="Z214" s="310">
        <f>Plan!HG34</f>
        <v>0</v>
      </c>
      <c r="AA214" s="310">
        <f>Plan!HG35</f>
        <v>0</v>
      </c>
      <c r="AB214" s="310">
        <f>Plan!HG36</f>
        <v>0</v>
      </c>
      <c r="AC214" s="310">
        <f>Plan!HG37</f>
        <v>0</v>
      </c>
      <c r="AD214" s="310">
        <f>Plan!HG38</f>
        <v>0</v>
      </c>
      <c r="AE214" s="310">
        <f>Plan!HG39</f>
        <v>0</v>
      </c>
      <c r="AF214" s="310">
        <f>Plan!HG40</f>
        <v>0</v>
      </c>
      <c r="AG214" s="310">
        <f>Plan!HG41</f>
        <v>0</v>
      </c>
      <c r="AH214" s="310">
        <f>Plan!HG42</f>
        <v>0</v>
      </c>
      <c r="AI214" s="310">
        <f>Plan!HG43</f>
        <v>0</v>
      </c>
      <c r="AJ214" s="310">
        <f>Plan!HG44</f>
        <v>0</v>
      </c>
      <c r="AK214" s="310">
        <f>Plan!HG45</f>
        <v>0</v>
      </c>
      <c r="AL214" s="310">
        <f>Plan!HG46</f>
        <v>0</v>
      </c>
      <c r="AM214" s="310">
        <f>Plan!HG47</f>
        <v>0</v>
      </c>
      <c r="AN214" s="310">
        <f>Plan!HG48</f>
        <v>0</v>
      </c>
      <c r="AO214" s="310">
        <f>Plan!HG49</f>
        <v>0</v>
      </c>
      <c r="AP214" s="310">
        <f>Plan!HG50</f>
        <v>0</v>
      </c>
      <c r="AQ214" s="310">
        <f>Plan!HG51</f>
        <v>0</v>
      </c>
      <c r="AR214" s="310">
        <f>Plan!HG52</f>
        <v>0</v>
      </c>
      <c r="AS214" s="310">
        <f>Plan!HG53</f>
        <v>0</v>
      </c>
      <c r="AT214" s="310">
        <f>Plan!HG54</f>
        <v>0</v>
      </c>
      <c r="AU214" s="310">
        <f>Plan!HG55</f>
        <v>0</v>
      </c>
      <c r="AV214" s="310">
        <f>Plan!HG56</f>
        <v>0</v>
      </c>
      <c r="AW214" s="310">
        <f>Plan!HG57</f>
        <v>0</v>
      </c>
      <c r="AX214" s="310">
        <f>Plan!HG58</f>
        <v>0</v>
      </c>
      <c r="AY214" s="310">
        <f>Plan!HG59</f>
        <v>0</v>
      </c>
      <c r="AZ214" s="310">
        <f>Plan!HG60</f>
        <v>0</v>
      </c>
      <c r="BA214" s="310">
        <f>Plan!HG61</f>
        <v>0</v>
      </c>
      <c r="BB214" s="310">
        <f>Plan!HG62</f>
        <v>0</v>
      </c>
      <c r="BC214" s="310">
        <f>Plan!HG63</f>
        <v>0</v>
      </c>
      <c r="BD214" s="310">
        <f>Plan!HG64</f>
        <v>0</v>
      </c>
    </row>
    <row r="215" spans="1:56" ht="6" customHeight="1">
      <c r="A215"/>
      <c r="B215" s="306">
        <f>COUNTIF(Feiertage!$H$3:$H$164,F215)</f>
        <v>0</v>
      </c>
      <c r="C215" s="307">
        <f t="shared" si="10"/>
        <v>5</v>
      </c>
      <c r="D215" s="307">
        <f t="shared" si="11"/>
        <v>7</v>
      </c>
      <c r="E215" s="311"/>
      <c r="F215" s="309">
        <f t="shared" si="9"/>
        <v>42580</v>
      </c>
      <c r="G215" s="310">
        <f>Plan!HH15</f>
        <v>0</v>
      </c>
      <c r="H215" s="310">
        <f>Plan!HH16</f>
        <v>0</v>
      </c>
      <c r="I215" s="310">
        <f>Plan!HH17</f>
        <v>0</v>
      </c>
      <c r="J215" s="310">
        <f>Plan!HH18</f>
        <v>0</v>
      </c>
      <c r="K215" s="310">
        <f>Plan!HH19</f>
        <v>0</v>
      </c>
      <c r="L215" s="310">
        <f>Plan!HH20</f>
        <v>0</v>
      </c>
      <c r="M215" s="310">
        <f>Plan!HH21</f>
        <v>0</v>
      </c>
      <c r="N215" s="310">
        <f>Plan!HH22</f>
        <v>0</v>
      </c>
      <c r="O215" s="310">
        <f>Plan!HH23</f>
        <v>0</v>
      </c>
      <c r="P215" s="310">
        <f>Plan!HH24</f>
        <v>0</v>
      </c>
      <c r="Q215" s="310">
        <f>Plan!HH25</f>
        <v>0</v>
      </c>
      <c r="R215" s="310">
        <f>Plan!HH26</f>
        <v>0</v>
      </c>
      <c r="S215" s="310">
        <f>Plan!HH27</f>
        <v>0</v>
      </c>
      <c r="T215" s="310">
        <f>Plan!HH28</f>
        <v>0</v>
      </c>
      <c r="U215" s="310">
        <f>Plan!HH29</f>
        <v>0</v>
      </c>
      <c r="V215" s="310">
        <f>Plan!HH30</f>
        <v>0</v>
      </c>
      <c r="W215" s="310">
        <f>Plan!HH31</f>
        <v>0</v>
      </c>
      <c r="X215" s="310">
        <f>Plan!HH32</f>
        <v>0</v>
      </c>
      <c r="Y215" s="310">
        <f>Plan!HH33</f>
        <v>0</v>
      </c>
      <c r="Z215" s="310">
        <f>Plan!HH34</f>
        <v>0</v>
      </c>
      <c r="AA215" s="310">
        <f>Plan!HH35</f>
        <v>0</v>
      </c>
      <c r="AB215" s="310">
        <f>Plan!HH36</f>
        <v>0</v>
      </c>
      <c r="AC215" s="310">
        <f>Plan!HH37</f>
        <v>0</v>
      </c>
      <c r="AD215" s="310">
        <f>Plan!HH38</f>
        <v>0</v>
      </c>
      <c r="AE215" s="310">
        <f>Plan!HH39</f>
        <v>0</v>
      </c>
      <c r="AF215" s="310">
        <f>Plan!HH40</f>
        <v>0</v>
      </c>
      <c r="AG215" s="310">
        <f>Plan!HH41</f>
        <v>0</v>
      </c>
      <c r="AH215" s="310">
        <f>Plan!HH42</f>
        <v>0</v>
      </c>
      <c r="AI215" s="310">
        <f>Plan!HH43</f>
        <v>0</v>
      </c>
      <c r="AJ215" s="310">
        <f>Plan!HH44</f>
        <v>0</v>
      </c>
      <c r="AK215" s="310">
        <f>Plan!HH45</f>
        <v>0</v>
      </c>
      <c r="AL215" s="310">
        <f>Plan!HH46</f>
        <v>0</v>
      </c>
      <c r="AM215" s="310">
        <f>Plan!HH47</f>
        <v>0</v>
      </c>
      <c r="AN215" s="310">
        <f>Plan!HH48</f>
        <v>0</v>
      </c>
      <c r="AO215" s="310">
        <f>Plan!HH49</f>
        <v>0</v>
      </c>
      <c r="AP215" s="310">
        <f>Plan!HH50</f>
        <v>0</v>
      </c>
      <c r="AQ215" s="310">
        <f>Plan!HH51</f>
        <v>0</v>
      </c>
      <c r="AR215" s="310">
        <f>Plan!HH52</f>
        <v>0</v>
      </c>
      <c r="AS215" s="310">
        <f>Plan!HH53</f>
        <v>0</v>
      </c>
      <c r="AT215" s="310">
        <f>Plan!HH54</f>
        <v>0</v>
      </c>
      <c r="AU215" s="310">
        <f>Plan!HH55</f>
        <v>0</v>
      </c>
      <c r="AV215" s="310">
        <f>Plan!HH56</f>
        <v>0</v>
      </c>
      <c r="AW215" s="310">
        <f>Plan!HH57</f>
        <v>0</v>
      </c>
      <c r="AX215" s="310">
        <f>Plan!HH58</f>
        <v>0</v>
      </c>
      <c r="AY215" s="310">
        <f>Plan!HH59</f>
        <v>0</v>
      </c>
      <c r="AZ215" s="310">
        <f>Plan!HH60</f>
        <v>0</v>
      </c>
      <c r="BA215" s="310">
        <f>Plan!HH61</f>
        <v>0</v>
      </c>
      <c r="BB215" s="310">
        <f>Plan!HH62</f>
        <v>0</v>
      </c>
      <c r="BC215" s="310">
        <f>Plan!HH63</f>
        <v>0</v>
      </c>
      <c r="BD215" s="310">
        <f>Plan!HH64</f>
        <v>0</v>
      </c>
    </row>
    <row r="216" spans="1:56" ht="6" customHeight="1">
      <c r="A216"/>
      <c r="B216" s="306">
        <f>COUNTIF(Feiertage!$H$3:$H$164,F216)</f>
        <v>0</v>
      </c>
      <c r="C216" s="307">
        <f t="shared" si="10"/>
        <v>6</v>
      </c>
      <c r="D216" s="307">
        <f t="shared" si="11"/>
        <v>7</v>
      </c>
      <c r="E216" s="311"/>
      <c r="F216" s="309">
        <f t="shared" si="9"/>
        <v>42581</v>
      </c>
      <c r="G216" s="310">
        <f>Plan!HI15</f>
        <v>0</v>
      </c>
      <c r="H216" s="310">
        <f>Plan!HI16</f>
        <v>0</v>
      </c>
      <c r="I216" s="310">
        <f>Plan!HI17</f>
        <v>0</v>
      </c>
      <c r="J216" s="310">
        <f>Plan!HI18</f>
        <v>0</v>
      </c>
      <c r="K216" s="310">
        <f>Plan!HI19</f>
        <v>0</v>
      </c>
      <c r="L216" s="310">
        <f>Plan!HI20</f>
        <v>0</v>
      </c>
      <c r="M216" s="310">
        <f>Plan!HI21</f>
        <v>0</v>
      </c>
      <c r="N216" s="310">
        <f>Plan!HI22</f>
        <v>0</v>
      </c>
      <c r="O216" s="310">
        <f>Plan!HI23</f>
        <v>0</v>
      </c>
      <c r="P216" s="310">
        <f>Plan!HI24</f>
        <v>0</v>
      </c>
      <c r="Q216" s="310">
        <f>Plan!HI25</f>
        <v>0</v>
      </c>
      <c r="R216" s="310">
        <f>Plan!HI26</f>
        <v>0</v>
      </c>
      <c r="S216" s="310">
        <f>Plan!HI27</f>
        <v>0</v>
      </c>
      <c r="T216" s="310">
        <f>Plan!HI28</f>
        <v>0</v>
      </c>
      <c r="U216" s="310">
        <f>Plan!HI29</f>
        <v>0</v>
      </c>
      <c r="V216" s="310">
        <f>Plan!HI30</f>
        <v>0</v>
      </c>
      <c r="W216" s="310">
        <f>Plan!HI31</f>
        <v>0</v>
      </c>
      <c r="X216" s="310">
        <f>Plan!HI32</f>
        <v>0</v>
      </c>
      <c r="Y216" s="310">
        <f>Plan!HI33</f>
        <v>0</v>
      </c>
      <c r="Z216" s="310">
        <f>Plan!HI34</f>
        <v>0</v>
      </c>
      <c r="AA216" s="310">
        <f>Plan!HI35</f>
        <v>0</v>
      </c>
      <c r="AB216" s="310">
        <f>Plan!HI36</f>
        <v>0</v>
      </c>
      <c r="AC216" s="310">
        <f>Plan!HI37</f>
        <v>0</v>
      </c>
      <c r="AD216" s="310">
        <f>Plan!HI38</f>
        <v>0</v>
      </c>
      <c r="AE216" s="310">
        <f>Plan!HI39</f>
        <v>0</v>
      </c>
      <c r="AF216" s="310">
        <f>Plan!HI40</f>
        <v>0</v>
      </c>
      <c r="AG216" s="310">
        <f>Plan!HI41</f>
        <v>0</v>
      </c>
      <c r="AH216" s="310">
        <f>Plan!HI42</f>
        <v>0</v>
      </c>
      <c r="AI216" s="310">
        <f>Plan!HI43</f>
        <v>0</v>
      </c>
      <c r="AJ216" s="310">
        <f>Plan!HI44</f>
        <v>0</v>
      </c>
      <c r="AK216" s="310">
        <f>Plan!HI45</f>
        <v>0</v>
      </c>
      <c r="AL216" s="310">
        <f>Plan!HI46</f>
        <v>0</v>
      </c>
      <c r="AM216" s="310">
        <f>Plan!HI47</f>
        <v>0</v>
      </c>
      <c r="AN216" s="310">
        <f>Plan!HI48</f>
        <v>0</v>
      </c>
      <c r="AO216" s="310">
        <f>Plan!HI49</f>
        <v>0</v>
      </c>
      <c r="AP216" s="310">
        <f>Plan!HI50</f>
        <v>0</v>
      </c>
      <c r="AQ216" s="310">
        <f>Plan!HI51</f>
        <v>0</v>
      </c>
      <c r="AR216" s="310">
        <f>Plan!HI52</f>
        <v>0</v>
      </c>
      <c r="AS216" s="310">
        <f>Plan!HI53</f>
        <v>0</v>
      </c>
      <c r="AT216" s="310">
        <f>Plan!HI54</f>
        <v>0</v>
      </c>
      <c r="AU216" s="310">
        <f>Plan!HI55</f>
        <v>0</v>
      </c>
      <c r="AV216" s="310">
        <f>Plan!HI56</f>
        <v>0</v>
      </c>
      <c r="AW216" s="310">
        <f>Plan!HI57</f>
        <v>0</v>
      </c>
      <c r="AX216" s="310">
        <f>Plan!HI58</f>
        <v>0</v>
      </c>
      <c r="AY216" s="310">
        <f>Plan!HI59</f>
        <v>0</v>
      </c>
      <c r="AZ216" s="310">
        <f>Plan!HI60</f>
        <v>0</v>
      </c>
      <c r="BA216" s="310">
        <f>Plan!HI61</f>
        <v>0</v>
      </c>
      <c r="BB216" s="310">
        <f>Plan!HI62</f>
        <v>0</v>
      </c>
      <c r="BC216" s="310">
        <f>Plan!HI63</f>
        <v>0</v>
      </c>
      <c r="BD216" s="310">
        <f>Plan!HI64</f>
        <v>0</v>
      </c>
    </row>
    <row r="217" spans="1:56" ht="6" customHeight="1">
      <c r="A217"/>
      <c r="B217" s="306">
        <f>COUNTIF(Feiertage!$H$3:$H$164,F217)</f>
        <v>0</v>
      </c>
      <c r="C217" s="307">
        <f t="shared" si="10"/>
        <v>7</v>
      </c>
      <c r="D217" s="307">
        <f t="shared" si="11"/>
        <v>7</v>
      </c>
      <c r="E217" s="311"/>
      <c r="F217" s="309">
        <f t="shared" si="9"/>
        <v>42582</v>
      </c>
      <c r="G217" s="310">
        <f>Plan!HJ15</f>
        <v>0</v>
      </c>
      <c r="H217" s="310">
        <f>Plan!HJ16</f>
        <v>0</v>
      </c>
      <c r="I217" s="310">
        <f>Plan!HJ17</f>
        <v>0</v>
      </c>
      <c r="J217" s="310">
        <f>Plan!HJ18</f>
        <v>0</v>
      </c>
      <c r="K217" s="310">
        <f>Plan!HJ19</f>
        <v>0</v>
      </c>
      <c r="L217" s="310">
        <f>Plan!HJ20</f>
        <v>0</v>
      </c>
      <c r="M217" s="310">
        <f>Plan!HJ21</f>
        <v>0</v>
      </c>
      <c r="N217" s="310">
        <f>Plan!HJ22</f>
        <v>0</v>
      </c>
      <c r="O217" s="310">
        <f>Plan!HJ23</f>
        <v>0</v>
      </c>
      <c r="P217" s="310">
        <f>Plan!HJ24</f>
        <v>0</v>
      </c>
      <c r="Q217" s="310">
        <f>Plan!HJ25</f>
        <v>0</v>
      </c>
      <c r="R217" s="310">
        <f>Plan!HJ26</f>
        <v>0</v>
      </c>
      <c r="S217" s="310">
        <f>Plan!HJ27</f>
        <v>0</v>
      </c>
      <c r="T217" s="310">
        <f>Plan!HJ28</f>
        <v>0</v>
      </c>
      <c r="U217" s="310">
        <f>Plan!HJ29</f>
        <v>0</v>
      </c>
      <c r="V217" s="310">
        <f>Plan!HJ30</f>
        <v>0</v>
      </c>
      <c r="W217" s="310">
        <f>Plan!HJ31</f>
        <v>0</v>
      </c>
      <c r="X217" s="310">
        <f>Plan!HJ32</f>
        <v>0</v>
      </c>
      <c r="Y217" s="310">
        <f>Plan!HJ33</f>
        <v>0</v>
      </c>
      <c r="Z217" s="310">
        <f>Plan!HJ34</f>
        <v>0</v>
      </c>
      <c r="AA217" s="310">
        <f>Plan!HJ35</f>
        <v>0</v>
      </c>
      <c r="AB217" s="310">
        <f>Plan!HJ36</f>
        <v>0</v>
      </c>
      <c r="AC217" s="310">
        <f>Plan!HJ37</f>
        <v>0</v>
      </c>
      <c r="AD217" s="310">
        <f>Plan!HJ38</f>
        <v>0</v>
      </c>
      <c r="AE217" s="310">
        <f>Plan!HJ39</f>
        <v>0</v>
      </c>
      <c r="AF217" s="310">
        <f>Plan!HJ40</f>
        <v>0</v>
      </c>
      <c r="AG217" s="310">
        <f>Plan!HJ41</f>
        <v>0</v>
      </c>
      <c r="AH217" s="310">
        <f>Plan!HJ42</f>
        <v>0</v>
      </c>
      <c r="AI217" s="310">
        <f>Plan!HJ43</f>
        <v>0</v>
      </c>
      <c r="AJ217" s="310">
        <f>Plan!HJ44</f>
        <v>0</v>
      </c>
      <c r="AK217" s="310">
        <f>Plan!HJ45</f>
        <v>0</v>
      </c>
      <c r="AL217" s="310">
        <f>Plan!HJ46</f>
        <v>0</v>
      </c>
      <c r="AM217" s="310">
        <f>Plan!HJ47</f>
        <v>0</v>
      </c>
      <c r="AN217" s="310">
        <f>Plan!HJ48</f>
        <v>0</v>
      </c>
      <c r="AO217" s="310">
        <f>Plan!HJ49</f>
        <v>0</v>
      </c>
      <c r="AP217" s="310">
        <f>Plan!HJ50</f>
        <v>0</v>
      </c>
      <c r="AQ217" s="310">
        <f>Plan!HJ51</f>
        <v>0</v>
      </c>
      <c r="AR217" s="310">
        <f>Plan!HJ52</f>
        <v>0</v>
      </c>
      <c r="AS217" s="310">
        <f>Plan!HJ53</f>
        <v>0</v>
      </c>
      <c r="AT217" s="310">
        <f>Plan!HJ54</f>
        <v>0</v>
      </c>
      <c r="AU217" s="310">
        <f>Plan!HJ55</f>
        <v>0</v>
      </c>
      <c r="AV217" s="310">
        <f>Plan!HJ56</f>
        <v>0</v>
      </c>
      <c r="AW217" s="310">
        <f>Plan!HJ57</f>
        <v>0</v>
      </c>
      <c r="AX217" s="310">
        <f>Plan!HJ58</f>
        <v>0</v>
      </c>
      <c r="AY217" s="310">
        <f>Plan!HJ59</f>
        <v>0</v>
      </c>
      <c r="AZ217" s="310">
        <f>Plan!HJ60</f>
        <v>0</v>
      </c>
      <c r="BA217" s="310">
        <f>Plan!HJ61</f>
        <v>0</v>
      </c>
      <c r="BB217" s="310">
        <f>Plan!HJ62</f>
        <v>0</v>
      </c>
      <c r="BC217" s="310">
        <f>Plan!HJ63</f>
        <v>0</v>
      </c>
      <c r="BD217" s="310">
        <f>Plan!HJ64</f>
        <v>0</v>
      </c>
    </row>
    <row r="218" spans="1:56" ht="6" customHeight="1">
      <c r="A218"/>
      <c r="B218" s="306">
        <f>COUNTIF(Feiertage!$H$3:$H$164,F218)</f>
        <v>0</v>
      </c>
      <c r="C218" s="307">
        <f t="shared" si="10"/>
        <v>1</v>
      </c>
      <c r="D218" s="307">
        <f t="shared" si="11"/>
        <v>8</v>
      </c>
      <c r="E218" s="311"/>
      <c r="F218" s="309">
        <f t="shared" si="9"/>
        <v>42583</v>
      </c>
      <c r="G218" s="310">
        <f>Plan!HK15</f>
        <v>0</v>
      </c>
      <c r="H218" s="310">
        <f>Plan!HK16</f>
        <v>0</v>
      </c>
      <c r="I218" s="310">
        <f>Plan!HK17</f>
        <v>0</v>
      </c>
      <c r="J218" s="310">
        <f>Plan!HK18</f>
        <v>0</v>
      </c>
      <c r="K218" s="310">
        <f>Plan!HK19</f>
        <v>0</v>
      </c>
      <c r="L218" s="310">
        <f>Plan!HK20</f>
        <v>0</v>
      </c>
      <c r="M218" s="310">
        <f>Plan!HK21</f>
        <v>0</v>
      </c>
      <c r="N218" s="310">
        <f>Plan!HK22</f>
        <v>0</v>
      </c>
      <c r="O218" s="310">
        <f>Plan!HK23</f>
        <v>0</v>
      </c>
      <c r="P218" s="310">
        <f>Plan!HK24</f>
        <v>0</v>
      </c>
      <c r="Q218" s="310">
        <f>Plan!HK25</f>
        <v>0</v>
      </c>
      <c r="R218" s="310">
        <f>Plan!HK26</f>
        <v>0</v>
      </c>
      <c r="S218" s="310">
        <f>Plan!HK27</f>
        <v>0</v>
      </c>
      <c r="T218" s="310">
        <f>Plan!HK28</f>
        <v>0</v>
      </c>
      <c r="U218" s="310">
        <f>Plan!HK29</f>
        <v>0</v>
      </c>
      <c r="V218" s="310">
        <f>Plan!HK30</f>
        <v>0</v>
      </c>
      <c r="W218" s="310">
        <f>Plan!HK31</f>
        <v>0</v>
      </c>
      <c r="X218" s="310">
        <f>Plan!HK32</f>
        <v>0</v>
      </c>
      <c r="Y218" s="310">
        <f>Plan!HK33</f>
        <v>0</v>
      </c>
      <c r="Z218" s="310">
        <f>Plan!HK34</f>
        <v>0</v>
      </c>
      <c r="AA218" s="310">
        <f>Plan!HK35</f>
        <v>0</v>
      </c>
      <c r="AB218" s="310">
        <f>Plan!HK36</f>
        <v>0</v>
      </c>
      <c r="AC218" s="310">
        <f>Plan!HK37</f>
        <v>0</v>
      </c>
      <c r="AD218" s="310">
        <f>Plan!HK38</f>
        <v>0</v>
      </c>
      <c r="AE218" s="310">
        <f>Plan!HK39</f>
        <v>0</v>
      </c>
      <c r="AF218" s="310">
        <f>Plan!HK40</f>
        <v>0</v>
      </c>
      <c r="AG218" s="310">
        <f>Plan!HK41</f>
        <v>0</v>
      </c>
      <c r="AH218" s="310">
        <f>Plan!HK42</f>
        <v>0</v>
      </c>
      <c r="AI218" s="310">
        <f>Plan!HK43</f>
        <v>0</v>
      </c>
      <c r="AJ218" s="310">
        <f>Plan!HK44</f>
        <v>0</v>
      </c>
      <c r="AK218" s="310">
        <f>Plan!HK45</f>
        <v>0</v>
      </c>
      <c r="AL218" s="310">
        <f>Plan!HK46</f>
        <v>0</v>
      </c>
      <c r="AM218" s="310">
        <f>Plan!HK47</f>
        <v>0</v>
      </c>
      <c r="AN218" s="310">
        <f>Plan!HK48</f>
        <v>0</v>
      </c>
      <c r="AO218" s="310">
        <f>Plan!HK49</f>
        <v>0</v>
      </c>
      <c r="AP218" s="310">
        <f>Plan!HK50</f>
        <v>0</v>
      </c>
      <c r="AQ218" s="310">
        <f>Plan!HK51</f>
        <v>0</v>
      </c>
      <c r="AR218" s="310">
        <f>Plan!HK52</f>
        <v>0</v>
      </c>
      <c r="AS218" s="310">
        <f>Plan!HK53</f>
        <v>0</v>
      </c>
      <c r="AT218" s="310">
        <f>Plan!HK54</f>
        <v>0</v>
      </c>
      <c r="AU218" s="310">
        <f>Plan!HK55</f>
        <v>0</v>
      </c>
      <c r="AV218" s="310">
        <f>Plan!HK56</f>
        <v>0</v>
      </c>
      <c r="AW218" s="310">
        <f>Plan!HK57</f>
        <v>0</v>
      </c>
      <c r="AX218" s="310">
        <f>Plan!HK58</f>
        <v>0</v>
      </c>
      <c r="AY218" s="310">
        <f>Plan!HK59</f>
        <v>0</v>
      </c>
      <c r="AZ218" s="310">
        <f>Plan!HK60</f>
        <v>0</v>
      </c>
      <c r="BA218" s="310">
        <f>Plan!HK61</f>
        <v>0</v>
      </c>
      <c r="BB218" s="310">
        <f>Plan!HK62</f>
        <v>0</v>
      </c>
      <c r="BC218" s="310">
        <f>Plan!HK63</f>
        <v>0</v>
      </c>
      <c r="BD218" s="310">
        <f>Plan!HK64</f>
        <v>0</v>
      </c>
    </row>
    <row r="219" spans="1:56" ht="6" customHeight="1">
      <c r="A219"/>
      <c r="B219" s="306">
        <f>COUNTIF(Feiertage!$H$3:$H$164,F219)</f>
        <v>0</v>
      </c>
      <c r="C219" s="307">
        <f t="shared" si="10"/>
        <v>2</v>
      </c>
      <c r="D219" s="307">
        <f t="shared" si="11"/>
        <v>8</v>
      </c>
      <c r="E219" s="311"/>
      <c r="F219" s="309">
        <f t="shared" si="9"/>
        <v>42584</v>
      </c>
      <c r="G219" s="310">
        <f>Plan!HL15</f>
        <v>0</v>
      </c>
      <c r="H219" s="310">
        <f>Plan!HL16</f>
        <v>0</v>
      </c>
      <c r="I219" s="310">
        <f>Plan!HL17</f>
        <v>0</v>
      </c>
      <c r="J219" s="310">
        <f>Plan!HL18</f>
        <v>0</v>
      </c>
      <c r="K219" s="310">
        <f>Plan!HL19</f>
        <v>0</v>
      </c>
      <c r="L219" s="310">
        <f>Plan!HL20</f>
        <v>0</v>
      </c>
      <c r="M219" s="310">
        <f>Plan!HL21</f>
        <v>0</v>
      </c>
      <c r="N219" s="310">
        <f>Plan!HL22</f>
        <v>0</v>
      </c>
      <c r="O219" s="310">
        <f>Plan!HL23</f>
        <v>0</v>
      </c>
      <c r="P219" s="310">
        <f>Plan!HL24</f>
        <v>0</v>
      </c>
      <c r="Q219" s="310">
        <f>Plan!HL25</f>
        <v>0</v>
      </c>
      <c r="R219" s="310">
        <f>Plan!HL26</f>
        <v>0</v>
      </c>
      <c r="S219" s="310">
        <f>Plan!HL27</f>
        <v>0</v>
      </c>
      <c r="T219" s="310">
        <f>Plan!HL28</f>
        <v>0</v>
      </c>
      <c r="U219" s="310">
        <f>Plan!HL29</f>
        <v>0</v>
      </c>
      <c r="V219" s="310">
        <f>Plan!HL30</f>
        <v>0</v>
      </c>
      <c r="W219" s="310">
        <f>Plan!HL31</f>
        <v>0</v>
      </c>
      <c r="X219" s="310">
        <f>Plan!HL32</f>
        <v>0</v>
      </c>
      <c r="Y219" s="310">
        <f>Plan!HL33</f>
        <v>0</v>
      </c>
      <c r="Z219" s="310">
        <f>Plan!HL34</f>
        <v>0</v>
      </c>
      <c r="AA219" s="310">
        <f>Plan!HL35</f>
        <v>0</v>
      </c>
      <c r="AB219" s="310">
        <f>Plan!HL36</f>
        <v>0</v>
      </c>
      <c r="AC219" s="310">
        <f>Plan!HL37</f>
        <v>0</v>
      </c>
      <c r="AD219" s="310">
        <f>Plan!HL38</f>
        <v>0</v>
      </c>
      <c r="AE219" s="310">
        <f>Plan!HL39</f>
        <v>0</v>
      </c>
      <c r="AF219" s="310">
        <f>Plan!HL40</f>
        <v>0</v>
      </c>
      <c r="AG219" s="310">
        <f>Plan!HL41</f>
        <v>0</v>
      </c>
      <c r="AH219" s="310">
        <f>Plan!HL42</f>
        <v>0</v>
      </c>
      <c r="AI219" s="310">
        <f>Plan!HL43</f>
        <v>0</v>
      </c>
      <c r="AJ219" s="310">
        <f>Plan!HL44</f>
        <v>0</v>
      </c>
      <c r="AK219" s="310">
        <f>Plan!HL45</f>
        <v>0</v>
      </c>
      <c r="AL219" s="310">
        <f>Plan!HL46</f>
        <v>0</v>
      </c>
      <c r="AM219" s="310">
        <f>Plan!HL47</f>
        <v>0</v>
      </c>
      <c r="AN219" s="310">
        <f>Plan!HL48</f>
        <v>0</v>
      </c>
      <c r="AO219" s="310">
        <f>Plan!HL49</f>
        <v>0</v>
      </c>
      <c r="AP219" s="310">
        <f>Plan!HL50</f>
        <v>0</v>
      </c>
      <c r="AQ219" s="310">
        <f>Plan!HL51</f>
        <v>0</v>
      </c>
      <c r="AR219" s="310">
        <f>Plan!HL52</f>
        <v>0</v>
      </c>
      <c r="AS219" s="310">
        <f>Plan!HL53</f>
        <v>0</v>
      </c>
      <c r="AT219" s="310">
        <f>Plan!HL54</f>
        <v>0</v>
      </c>
      <c r="AU219" s="310">
        <f>Plan!HL55</f>
        <v>0</v>
      </c>
      <c r="AV219" s="310">
        <f>Plan!HL56</f>
        <v>0</v>
      </c>
      <c r="AW219" s="310">
        <f>Plan!HL57</f>
        <v>0</v>
      </c>
      <c r="AX219" s="310">
        <f>Plan!HL58</f>
        <v>0</v>
      </c>
      <c r="AY219" s="310">
        <f>Plan!HL59</f>
        <v>0</v>
      </c>
      <c r="AZ219" s="310">
        <f>Plan!HL60</f>
        <v>0</v>
      </c>
      <c r="BA219" s="310">
        <f>Plan!HL61</f>
        <v>0</v>
      </c>
      <c r="BB219" s="310">
        <f>Plan!HL62</f>
        <v>0</v>
      </c>
      <c r="BC219" s="310">
        <f>Plan!HL63</f>
        <v>0</v>
      </c>
      <c r="BD219" s="310">
        <f>Plan!HL64</f>
        <v>0</v>
      </c>
    </row>
    <row r="220" spans="1:56" ht="6" customHeight="1">
      <c r="A220"/>
      <c r="B220" s="306">
        <f>COUNTIF(Feiertage!$H$3:$H$164,F220)</f>
        <v>0</v>
      </c>
      <c r="C220" s="307">
        <f t="shared" si="10"/>
        <v>3</v>
      </c>
      <c r="D220" s="307">
        <f t="shared" si="11"/>
        <v>8</v>
      </c>
      <c r="E220" s="311"/>
      <c r="F220" s="309">
        <f t="shared" si="9"/>
        <v>42585</v>
      </c>
      <c r="G220" s="310">
        <f>Plan!HM15</f>
        <v>0</v>
      </c>
      <c r="H220" s="310">
        <f>Plan!HM16</f>
        <v>0</v>
      </c>
      <c r="I220" s="310">
        <f>Plan!HM17</f>
        <v>0</v>
      </c>
      <c r="J220" s="310">
        <f>Plan!HM18</f>
        <v>0</v>
      </c>
      <c r="K220" s="310">
        <f>Plan!HM19</f>
        <v>0</v>
      </c>
      <c r="L220" s="310">
        <f>Plan!HM20</f>
        <v>0</v>
      </c>
      <c r="M220" s="310">
        <f>Plan!HM21</f>
        <v>0</v>
      </c>
      <c r="N220" s="310">
        <f>Plan!HM22</f>
        <v>0</v>
      </c>
      <c r="O220" s="310">
        <f>Plan!HM23</f>
        <v>0</v>
      </c>
      <c r="P220" s="310">
        <f>Plan!HM24</f>
        <v>0</v>
      </c>
      <c r="Q220" s="310">
        <f>Plan!HM25</f>
        <v>0</v>
      </c>
      <c r="R220" s="310">
        <f>Plan!HM26</f>
        <v>0</v>
      </c>
      <c r="S220" s="310">
        <f>Plan!HM27</f>
        <v>0</v>
      </c>
      <c r="T220" s="310">
        <f>Plan!HM28</f>
        <v>0</v>
      </c>
      <c r="U220" s="310">
        <f>Plan!HM29</f>
        <v>0</v>
      </c>
      <c r="V220" s="310">
        <f>Plan!HM30</f>
        <v>0</v>
      </c>
      <c r="W220" s="310">
        <f>Plan!HM31</f>
        <v>0</v>
      </c>
      <c r="X220" s="310">
        <f>Plan!HM32</f>
        <v>0</v>
      </c>
      <c r="Y220" s="310">
        <f>Plan!HM33</f>
        <v>0</v>
      </c>
      <c r="Z220" s="310">
        <f>Plan!HM34</f>
        <v>0</v>
      </c>
      <c r="AA220" s="310">
        <f>Plan!HM35</f>
        <v>0</v>
      </c>
      <c r="AB220" s="310">
        <f>Plan!HM36</f>
        <v>0</v>
      </c>
      <c r="AC220" s="310">
        <f>Plan!HM37</f>
        <v>0</v>
      </c>
      <c r="AD220" s="310">
        <f>Plan!HM38</f>
        <v>0</v>
      </c>
      <c r="AE220" s="310">
        <f>Plan!HM39</f>
        <v>0</v>
      </c>
      <c r="AF220" s="310">
        <f>Plan!HM40</f>
        <v>0</v>
      </c>
      <c r="AG220" s="310">
        <f>Plan!HM41</f>
        <v>0</v>
      </c>
      <c r="AH220" s="310">
        <f>Plan!HM42</f>
        <v>0</v>
      </c>
      <c r="AI220" s="310">
        <f>Plan!HM43</f>
        <v>0</v>
      </c>
      <c r="AJ220" s="310">
        <f>Plan!HM44</f>
        <v>0</v>
      </c>
      <c r="AK220" s="310">
        <f>Plan!HM45</f>
        <v>0</v>
      </c>
      <c r="AL220" s="310">
        <f>Plan!HM46</f>
        <v>0</v>
      </c>
      <c r="AM220" s="310">
        <f>Plan!HM47</f>
        <v>0</v>
      </c>
      <c r="AN220" s="310">
        <f>Plan!HM48</f>
        <v>0</v>
      </c>
      <c r="AO220" s="310">
        <f>Plan!HM49</f>
        <v>0</v>
      </c>
      <c r="AP220" s="310">
        <f>Plan!HM50</f>
        <v>0</v>
      </c>
      <c r="AQ220" s="310">
        <f>Plan!HM51</f>
        <v>0</v>
      </c>
      <c r="AR220" s="310">
        <f>Plan!HM52</f>
        <v>0</v>
      </c>
      <c r="AS220" s="310">
        <f>Plan!HM53</f>
        <v>0</v>
      </c>
      <c r="AT220" s="310">
        <f>Plan!HM54</f>
        <v>0</v>
      </c>
      <c r="AU220" s="310">
        <f>Plan!HM55</f>
        <v>0</v>
      </c>
      <c r="AV220" s="310">
        <f>Plan!HM56</f>
        <v>0</v>
      </c>
      <c r="AW220" s="310">
        <f>Plan!HM57</f>
        <v>0</v>
      </c>
      <c r="AX220" s="310">
        <f>Plan!HM58</f>
        <v>0</v>
      </c>
      <c r="AY220" s="310">
        <f>Plan!HM59</f>
        <v>0</v>
      </c>
      <c r="AZ220" s="310">
        <f>Plan!HM60</f>
        <v>0</v>
      </c>
      <c r="BA220" s="310">
        <f>Plan!HM61</f>
        <v>0</v>
      </c>
      <c r="BB220" s="310">
        <f>Plan!HM62</f>
        <v>0</v>
      </c>
      <c r="BC220" s="310">
        <f>Plan!HM63</f>
        <v>0</v>
      </c>
      <c r="BD220" s="310">
        <f>Plan!HM64</f>
        <v>0</v>
      </c>
    </row>
    <row r="221" spans="1:56" ht="6" customHeight="1">
      <c r="A221"/>
      <c r="B221" s="306">
        <f>COUNTIF(Feiertage!$H$3:$H$164,F221)</f>
        <v>0</v>
      </c>
      <c r="C221" s="307">
        <f t="shared" si="10"/>
        <v>4</v>
      </c>
      <c r="D221" s="307">
        <f t="shared" si="11"/>
        <v>8</v>
      </c>
      <c r="E221" s="311"/>
      <c r="F221" s="309">
        <f t="shared" si="9"/>
        <v>42586</v>
      </c>
      <c r="G221" s="310">
        <f>Plan!HN15</f>
        <v>0</v>
      </c>
      <c r="H221" s="310">
        <f>Plan!HN16</f>
        <v>0</v>
      </c>
      <c r="I221" s="310">
        <f>Plan!HN17</f>
        <v>0</v>
      </c>
      <c r="J221" s="310">
        <f>Plan!HN18</f>
        <v>0</v>
      </c>
      <c r="K221" s="310">
        <f>Plan!HN19</f>
        <v>0</v>
      </c>
      <c r="L221" s="310">
        <f>Plan!HN20</f>
        <v>0</v>
      </c>
      <c r="M221" s="310">
        <f>Plan!HN21</f>
        <v>0</v>
      </c>
      <c r="N221" s="310">
        <f>Plan!HN22</f>
        <v>0</v>
      </c>
      <c r="O221" s="310">
        <f>Plan!HN23</f>
        <v>0</v>
      </c>
      <c r="P221" s="310">
        <f>Plan!HN24</f>
        <v>0</v>
      </c>
      <c r="Q221" s="310">
        <f>Plan!HN25</f>
        <v>0</v>
      </c>
      <c r="R221" s="310">
        <f>Plan!HN26</f>
        <v>0</v>
      </c>
      <c r="S221" s="310">
        <f>Plan!HN27</f>
        <v>0</v>
      </c>
      <c r="T221" s="310">
        <f>Plan!HN28</f>
        <v>0</v>
      </c>
      <c r="U221" s="310">
        <f>Plan!HN29</f>
        <v>0</v>
      </c>
      <c r="V221" s="310">
        <f>Plan!HN30</f>
        <v>0</v>
      </c>
      <c r="W221" s="310">
        <f>Plan!HN31</f>
        <v>0</v>
      </c>
      <c r="X221" s="310">
        <f>Plan!HN32</f>
        <v>0</v>
      </c>
      <c r="Y221" s="310">
        <f>Plan!HN33</f>
        <v>0</v>
      </c>
      <c r="Z221" s="310">
        <f>Plan!HN34</f>
        <v>0</v>
      </c>
      <c r="AA221" s="310">
        <f>Plan!HN35</f>
        <v>0</v>
      </c>
      <c r="AB221" s="310">
        <f>Plan!HN36</f>
        <v>0</v>
      </c>
      <c r="AC221" s="310">
        <f>Plan!HN37</f>
        <v>0</v>
      </c>
      <c r="AD221" s="310">
        <f>Plan!HN38</f>
        <v>0</v>
      </c>
      <c r="AE221" s="310">
        <f>Plan!HN39</f>
        <v>0</v>
      </c>
      <c r="AF221" s="310">
        <f>Plan!HN40</f>
        <v>0</v>
      </c>
      <c r="AG221" s="310">
        <f>Plan!HN41</f>
        <v>0</v>
      </c>
      <c r="AH221" s="310">
        <f>Plan!HN42</f>
        <v>0</v>
      </c>
      <c r="AI221" s="310">
        <f>Plan!HN43</f>
        <v>0</v>
      </c>
      <c r="AJ221" s="310">
        <f>Plan!HN44</f>
        <v>0</v>
      </c>
      <c r="AK221" s="310">
        <f>Plan!HN45</f>
        <v>0</v>
      </c>
      <c r="AL221" s="310">
        <f>Plan!HN46</f>
        <v>0</v>
      </c>
      <c r="AM221" s="310">
        <f>Plan!HN47</f>
        <v>0</v>
      </c>
      <c r="AN221" s="310">
        <f>Plan!HN48</f>
        <v>0</v>
      </c>
      <c r="AO221" s="310">
        <f>Plan!HN49</f>
        <v>0</v>
      </c>
      <c r="AP221" s="310">
        <f>Plan!HN50</f>
        <v>0</v>
      </c>
      <c r="AQ221" s="310">
        <f>Plan!HN51</f>
        <v>0</v>
      </c>
      <c r="AR221" s="310">
        <f>Plan!HN52</f>
        <v>0</v>
      </c>
      <c r="AS221" s="310">
        <f>Plan!HN53</f>
        <v>0</v>
      </c>
      <c r="AT221" s="310">
        <f>Plan!HN54</f>
        <v>0</v>
      </c>
      <c r="AU221" s="310">
        <f>Plan!HN55</f>
        <v>0</v>
      </c>
      <c r="AV221" s="310">
        <f>Plan!HN56</f>
        <v>0</v>
      </c>
      <c r="AW221" s="310">
        <f>Plan!HN57</f>
        <v>0</v>
      </c>
      <c r="AX221" s="310">
        <f>Plan!HN58</f>
        <v>0</v>
      </c>
      <c r="AY221" s="310">
        <f>Plan!HN59</f>
        <v>0</v>
      </c>
      <c r="AZ221" s="310">
        <f>Plan!HN60</f>
        <v>0</v>
      </c>
      <c r="BA221" s="310">
        <f>Plan!HN61</f>
        <v>0</v>
      </c>
      <c r="BB221" s="310">
        <f>Plan!HN62</f>
        <v>0</v>
      </c>
      <c r="BC221" s="310">
        <f>Plan!HN63</f>
        <v>0</v>
      </c>
      <c r="BD221" s="310">
        <f>Plan!HN64</f>
        <v>0</v>
      </c>
    </row>
    <row r="222" spans="1:56" ht="6" customHeight="1">
      <c r="A222"/>
      <c r="B222" s="306">
        <f>COUNTIF(Feiertage!$H$3:$H$164,F222)</f>
        <v>0</v>
      </c>
      <c r="C222" s="307">
        <f t="shared" si="10"/>
        <v>5</v>
      </c>
      <c r="D222" s="307">
        <f t="shared" si="11"/>
        <v>8</v>
      </c>
      <c r="E222" s="311"/>
      <c r="F222" s="309">
        <f t="shared" si="9"/>
        <v>42587</v>
      </c>
      <c r="G222" s="310">
        <f>Plan!HO15</f>
        <v>0</v>
      </c>
      <c r="H222" s="310">
        <f>Plan!HO16</f>
        <v>0</v>
      </c>
      <c r="I222" s="310">
        <f>Plan!HO17</f>
        <v>0</v>
      </c>
      <c r="J222" s="310">
        <f>Plan!HO18</f>
        <v>0</v>
      </c>
      <c r="K222" s="310">
        <f>Plan!HO19</f>
        <v>0</v>
      </c>
      <c r="L222" s="310">
        <f>Plan!HO20</f>
        <v>0</v>
      </c>
      <c r="M222" s="310">
        <f>Plan!HO21</f>
        <v>0</v>
      </c>
      <c r="N222" s="310">
        <f>Plan!HO22</f>
        <v>0</v>
      </c>
      <c r="O222" s="310">
        <f>Plan!HO23</f>
        <v>0</v>
      </c>
      <c r="P222" s="310">
        <f>Plan!HO24</f>
        <v>0</v>
      </c>
      <c r="Q222" s="310">
        <f>Plan!HO25</f>
        <v>0</v>
      </c>
      <c r="R222" s="310">
        <f>Plan!HO26</f>
        <v>0</v>
      </c>
      <c r="S222" s="310">
        <f>Plan!HO27</f>
        <v>0</v>
      </c>
      <c r="T222" s="310">
        <f>Plan!HO28</f>
        <v>0</v>
      </c>
      <c r="U222" s="310">
        <f>Plan!HO29</f>
        <v>0</v>
      </c>
      <c r="V222" s="310">
        <f>Plan!HO30</f>
        <v>0</v>
      </c>
      <c r="W222" s="310">
        <f>Plan!HO31</f>
        <v>0</v>
      </c>
      <c r="X222" s="310">
        <f>Plan!HO32</f>
        <v>0</v>
      </c>
      <c r="Y222" s="310">
        <f>Plan!HO33</f>
        <v>0</v>
      </c>
      <c r="Z222" s="310">
        <f>Plan!HO34</f>
        <v>0</v>
      </c>
      <c r="AA222" s="310">
        <f>Plan!HO35</f>
        <v>0</v>
      </c>
      <c r="AB222" s="310">
        <f>Plan!HO36</f>
        <v>0</v>
      </c>
      <c r="AC222" s="310">
        <f>Plan!HO37</f>
        <v>0</v>
      </c>
      <c r="AD222" s="310">
        <f>Plan!HO38</f>
        <v>0</v>
      </c>
      <c r="AE222" s="310">
        <f>Plan!HO39</f>
        <v>0</v>
      </c>
      <c r="AF222" s="310">
        <f>Plan!HO40</f>
        <v>0</v>
      </c>
      <c r="AG222" s="310">
        <f>Plan!HO41</f>
        <v>0</v>
      </c>
      <c r="AH222" s="310">
        <f>Plan!HO42</f>
        <v>0</v>
      </c>
      <c r="AI222" s="310">
        <f>Plan!HO43</f>
        <v>0</v>
      </c>
      <c r="AJ222" s="310">
        <f>Plan!HO44</f>
        <v>0</v>
      </c>
      <c r="AK222" s="310">
        <f>Plan!HO45</f>
        <v>0</v>
      </c>
      <c r="AL222" s="310">
        <f>Plan!HO46</f>
        <v>0</v>
      </c>
      <c r="AM222" s="310">
        <f>Plan!HO47</f>
        <v>0</v>
      </c>
      <c r="AN222" s="310">
        <f>Plan!HO48</f>
        <v>0</v>
      </c>
      <c r="AO222" s="310">
        <f>Plan!HO49</f>
        <v>0</v>
      </c>
      <c r="AP222" s="310">
        <f>Plan!HO50</f>
        <v>0</v>
      </c>
      <c r="AQ222" s="310">
        <f>Plan!HO51</f>
        <v>0</v>
      </c>
      <c r="AR222" s="310">
        <f>Plan!HO52</f>
        <v>0</v>
      </c>
      <c r="AS222" s="310">
        <f>Plan!HO53</f>
        <v>0</v>
      </c>
      <c r="AT222" s="310">
        <f>Plan!HO54</f>
        <v>0</v>
      </c>
      <c r="AU222" s="310">
        <f>Plan!HO55</f>
        <v>0</v>
      </c>
      <c r="AV222" s="310">
        <f>Plan!HO56</f>
        <v>0</v>
      </c>
      <c r="AW222" s="310">
        <f>Plan!HO57</f>
        <v>0</v>
      </c>
      <c r="AX222" s="310">
        <f>Plan!HO58</f>
        <v>0</v>
      </c>
      <c r="AY222" s="310">
        <f>Plan!HO59</f>
        <v>0</v>
      </c>
      <c r="AZ222" s="310">
        <f>Plan!HO60</f>
        <v>0</v>
      </c>
      <c r="BA222" s="310">
        <f>Plan!HO61</f>
        <v>0</v>
      </c>
      <c r="BB222" s="310">
        <f>Plan!HO62</f>
        <v>0</v>
      </c>
      <c r="BC222" s="310">
        <f>Plan!HO63</f>
        <v>0</v>
      </c>
      <c r="BD222" s="310">
        <f>Plan!HO64</f>
        <v>0</v>
      </c>
    </row>
    <row r="223" spans="1:56" ht="6" customHeight="1">
      <c r="A223"/>
      <c r="B223" s="306">
        <f>COUNTIF(Feiertage!$H$3:$H$164,F223)</f>
        <v>0</v>
      </c>
      <c r="C223" s="307">
        <f t="shared" si="10"/>
        <v>6</v>
      </c>
      <c r="D223" s="307">
        <f t="shared" si="11"/>
        <v>8</v>
      </c>
      <c r="E223" s="311"/>
      <c r="F223" s="309">
        <f t="shared" si="9"/>
        <v>42588</v>
      </c>
      <c r="G223" s="310">
        <f>Plan!HP15</f>
        <v>0</v>
      </c>
      <c r="H223" s="310">
        <f>Plan!HP16</f>
        <v>0</v>
      </c>
      <c r="I223" s="310">
        <f>Plan!HP17</f>
        <v>0</v>
      </c>
      <c r="J223" s="310">
        <f>Plan!HP18</f>
        <v>0</v>
      </c>
      <c r="K223" s="310">
        <f>Plan!HP19</f>
        <v>0</v>
      </c>
      <c r="L223" s="310">
        <f>Plan!HP20</f>
        <v>0</v>
      </c>
      <c r="M223" s="310">
        <f>Plan!HP21</f>
        <v>0</v>
      </c>
      <c r="N223" s="310">
        <f>Plan!HP22</f>
        <v>0</v>
      </c>
      <c r="O223" s="310">
        <f>Plan!HP23</f>
        <v>0</v>
      </c>
      <c r="P223" s="310">
        <f>Plan!HP24</f>
        <v>0</v>
      </c>
      <c r="Q223" s="310">
        <f>Plan!HP25</f>
        <v>0</v>
      </c>
      <c r="R223" s="310">
        <f>Plan!HP26</f>
        <v>0</v>
      </c>
      <c r="S223" s="310">
        <f>Plan!HP27</f>
        <v>0</v>
      </c>
      <c r="T223" s="310">
        <f>Plan!HP28</f>
        <v>0</v>
      </c>
      <c r="U223" s="310">
        <f>Plan!HP29</f>
        <v>0</v>
      </c>
      <c r="V223" s="310">
        <f>Plan!HP30</f>
        <v>0</v>
      </c>
      <c r="W223" s="310">
        <f>Plan!HP31</f>
        <v>0</v>
      </c>
      <c r="X223" s="310">
        <f>Plan!HP32</f>
        <v>0</v>
      </c>
      <c r="Y223" s="310">
        <f>Plan!HP33</f>
        <v>0</v>
      </c>
      <c r="Z223" s="310">
        <f>Plan!HP34</f>
        <v>0</v>
      </c>
      <c r="AA223" s="310">
        <f>Plan!HP35</f>
        <v>0</v>
      </c>
      <c r="AB223" s="310">
        <f>Plan!HP36</f>
        <v>0</v>
      </c>
      <c r="AC223" s="310">
        <f>Plan!HP37</f>
        <v>0</v>
      </c>
      <c r="AD223" s="310">
        <f>Plan!HP38</f>
        <v>0</v>
      </c>
      <c r="AE223" s="310">
        <f>Plan!HP39</f>
        <v>0</v>
      </c>
      <c r="AF223" s="310">
        <f>Plan!HP40</f>
        <v>0</v>
      </c>
      <c r="AG223" s="310">
        <f>Plan!HP41</f>
        <v>0</v>
      </c>
      <c r="AH223" s="310">
        <f>Plan!HP42</f>
        <v>0</v>
      </c>
      <c r="AI223" s="310">
        <f>Plan!HP43</f>
        <v>0</v>
      </c>
      <c r="AJ223" s="310">
        <f>Plan!HP44</f>
        <v>0</v>
      </c>
      <c r="AK223" s="310">
        <f>Plan!HP45</f>
        <v>0</v>
      </c>
      <c r="AL223" s="310">
        <f>Plan!HP46</f>
        <v>0</v>
      </c>
      <c r="AM223" s="310">
        <f>Plan!HP47</f>
        <v>0</v>
      </c>
      <c r="AN223" s="310">
        <f>Plan!HP48</f>
        <v>0</v>
      </c>
      <c r="AO223" s="310">
        <f>Plan!HP49</f>
        <v>0</v>
      </c>
      <c r="AP223" s="310">
        <f>Plan!HP50</f>
        <v>0</v>
      </c>
      <c r="AQ223" s="310">
        <f>Plan!HP51</f>
        <v>0</v>
      </c>
      <c r="AR223" s="310">
        <f>Plan!HP52</f>
        <v>0</v>
      </c>
      <c r="AS223" s="310">
        <f>Plan!HP53</f>
        <v>0</v>
      </c>
      <c r="AT223" s="310">
        <f>Plan!HP54</f>
        <v>0</v>
      </c>
      <c r="AU223" s="310">
        <f>Plan!HP55</f>
        <v>0</v>
      </c>
      <c r="AV223" s="310">
        <f>Plan!HP56</f>
        <v>0</v>
      </c>
      <c r="AW223" s="310">
        <f>Plan!HP57</f>
        <v>0</v>
      </c>
      <c r="AX223" s="310">
        <f>Plan!HP58</f>
        <v>0</v>
      </c>
      <c r="AY223" s="310">
        <f>Plan!HP59</f>
        <v>0</v>
      </c>
      <c r="AZ223" s="310">
        <f>Plan!HP60</f>
        <v>0</v>
      </c>
      <c r="BA223" s="310">
        <f>Plan!HP61</f>
        <v>0</v>
      </c>
      <c r="BB223" s="310">
        <f>Plan!HP62</f>
        <v>0</v>
      </c>
      <c r="BC223" s="310">
        <f>Plan!HP63</f>
        <v>0</v>
      </c>
      <c r="BD223" s="310">
        <f>Plan!HP64</f>
        <v>0</v>
      </c>
    </row>
    <row r="224" spans="1:56" ht="6" customHeight="1">
      <c r="A224"/>
      <c r="B224" s="306">
        <f>COUNTIF(Feiertage!$H$3:$H$164,F224)</f>
        <v>0</v>
      </c>
      <c r="C224" s="307">
        <f t="shared" si="10"/>
        <v>7</v>
      </c>
      <c r="D224" s="307">
        <f t="shared" si="11"/>
        <v>8</v>
      </c>
      <c r="E224" s="311"/>
      <c r="F224" s="309">
        <f t="shared" si="9"/>
        <v>42589</v>
      </c>
      <c r="G224" s="310">
        <f>Plan!HQ15</f>
        <v>0</v>
      </c>
      <c r="H224" s="310">
        <f>Plan!HQ16</f>
        <v>0</v>
      </c>
      <c r="I224" s="310">
        <f>Plan!HQ17</f>
        <v>0</v>
      </c>
      <c r="J224" s="310">
        <f>Plan!HQ18</f>
        <v>0</v>
      </c>
      <c r="K224" s="310">
        <f>Plan!HQ19</f>
        <v>0</v>
      </c>
      <c r="L224" s="310">
        <f>Plan!HQ20</f>
        <v>0</v>
      </c>
      <c r="M224" s="310">
        <f>Plan!HQ21</f>
        <v>0</v>
      </c>
      <c r="N224" s="310">
        <f>Plan!HQ22</f>
        <v>0</v>
      </c>
      <c r="O224" s="310">
        <f>Plan!HQ23</f>
        <v>0</v>
      </c>
      <c r="P224" s="310">
        <f>Plan!HQ24</f>
        <v>0</v>
      </c>
      <c r="Q224" s="310">
        <f>Plan!HQ25</f>
        <v>0</v>
      </c>
      <c r="R224" s="310">
        <f>Plan!HQ26</f>
        <v>0</v>
      </c>
      <c r="S224" s="310">
        <f>Plan!HQ27</f>
        <v>0</v>
      </c>
      <c r="T224" s="310">
        <f>Plan!HQ28</f>
        <v>0</v>
      </c>
      <c r="U224" s="310">
        <f>Plan!HQ29</f>
        <v>0</v>
      </c>
      <c r="V224" s="310">
        <f>Plan!HQ30</f>
        <v>0</v>
      </c>
      <c r="W224" s="310">
        <f>Plan!HQ31</f>
        <v>0</v>
      </c>
      <c r="X224" s="310">
        <f>Plan!HQ32</f>
        <v>0</v>
      </c>
      <c r="Y224" s="310">
        <f>Plan!HQ33</f>
        <v>0</v>
      </c>
      <c r="Z224" s="310">
        <f>Plan!HQ34</f>
        <v>0</v>
      </c>
      <c r="AA224" s="310">
        <f>Plan!HQ35</f>
        <v>0</v>
      </c>
      <c r="AB224" s="310">
        <f>Plan!HQ36</f>
        <v>0</v>
      </c>
      <c r="AC224" s="310">
        <f>Plan!HQ37</f>
        <v>0</v>
      </c>
      <c r="AD224" s="310">
        <f>Plan!HQ38</f>
        <v>0</v>
      </c>
      <c r="AE224" s="310">
        <f>Plan!HQ39</f>
        <v>0</v>
      </c>
      <c r="AF224" s="310">
        <f>Plan!HQ40</f>
        <v>0</v>
      </c>
      <c r="AG224" s="310">
        <f>Plan!HQ41</f>
        <v>0</v>
      </c>
      <c r="AH224" s="310">
        <f>Plan!HQ42</f>
        <v>0</v>
      </c>
      <c r="AI224" s="310">
        <f>Plan!HQ43</f>
        <v>0</v>
      </c>
      <c r="AJ224" s="310">
        <f>Plan!HQ44</f>
        <v>0</v>
      </c>
      <c r="AK224" s="310">
        <f>Plan!HQ45</f>
        <v>0</v>
      </c>
      <c r="AL224" s="310">
        <f>Plan!HQ46</f>
        <v>0</v>
      </c>
      <c r="AM224" s="310">
        <f>Plan!HQ47</f>
        <v>0</v>
      </c>
      <c r="AN224" s="310">
        <f>Plan!HQ48</f>
        <v>0</v>
      </c>
      <c r="AO224" s="310">
        <f>Plan!HQ49</f>
        <v>0</v>
      </c>
      <c r="AP224" s="310">
        <f>Plan!HQ50</f>
        <v>0</v>
      </c>
      <c r="AQ224" s="310">
        <f>Plan!HQ51</f>
        <v>0</v>
      </c>
      <c r="AR224" s="310">
        <f>Plan!HQ52</f>
        <v>0</v>
      </c>
      <c r="AS224" s="310">
        <f>Plan!HQ53</f>
        <v>0</v>
      </c>
      <c r="AT224" s="310">
        <f>Plan!HQ54</f>
        <v>0</v>
      </c>
      <c r="AU224" s="310">
        <f>Plan!HQ55</f>
        <v>0</v>
      </c>
      <c r="AV224" s="310">
        <f>Plan!HQ56</f>
        <v>0</v>
      </c>
      <c r="AW224" s="310">
        <f>Plan!HQ57</f>
        <v>0</v>
      </c>
      <c r="AX224" s="310">
        <f>Plan!HQ58</f>
        <v>0</v>
      </c>
      <c r="AY224" s="310">
        <f>Plan!HQ59</f>
        <v>0</v>
      </c>
      <c r="AZ224" s="310">
        <f>Plan!HQ60</f>
        <v>0</v>
      </c>
      <c r="BA224" s="310">
        <f>Plan!HQ61</f>
        <v>0</v>
      </c>
      <c r="BB224" s="310">
        <f>Plan!HQ62</f>
        <v>0</v>
      </c>
      <c r="BC224" s="310">
        <f>Plan!HQ63</f>
        <v>0</v>
      </c>
      <c r="BD224" s="310">
        <f>Plan!HQ64</f>
        <v>0</v>
      </c>
    </row>
    <row r="225" spans="1:56" ht="6" customHeight="1">
      <c r="A225"/>
      <c r="B225" s="306">
        <f>COUNTIF(Feiertage!$H$3:$H$164,F225)</f>
        <v>0</v>
      </c>
      <c r="C225" s="307">
        <f t="shared" si="10"/>
        <v>1</v>
      </c>
      <c r="D225" s="307">
        <f t="shared" si="11"/>
        <v>8</v>
      </c>
      <c r="E225" s="311"/>
      <c r="F225" s="309">
        <f t="shared" si="9"/>
        <v>42590</v>
      </c>
      <c r="G225" s="310">
        <f>Plan!HR15</f>
        <v>0</v>
      </c>
      <c r="H225" s="310">
        <f>Plan!HR16</f>
        <v>0</v>
      </c>
      <c r="I225" s="310">
        <f>Plan!HR17</f>
        <v>0</v>
      </c>
      <c r="J225" s="310">
        <f>Plan!HR18</f>
        <v>0</v>
      </c>
      <c r="K225" s="310">
        <f>Plan!HR19</f>
        <v>0</v>
      </c>
      <c r="L225" s="310">
        <f>Plan!HR20</f>
        <v>0</v>
      </c>
      <c r="M225" s="310">
        <f>Plan!HR21</f>
        <v>0</v>
      </c>
      <c r="N225" s="310">
        <f>Plan!HR22</f>
        <v>0</v>
      </c>
      <c r="O225" s="310">
        <f>Plan!HR23</f>
        <v>0</v>
      </c>
      <c r="P225" s="310">
        <f>Plan!HR24</f>
        <v>0</v>
      </c>
      <c r="Q225" s="310">
        <f>Plan!HR25</f>
        <v>0</v>
      </c>
      <c r="R225" s="310">
        <f>Plan!HR26</f>
        <v>0</v>
      </c>
      <c r="S225" s="310">
        <f>Plan!HR27</f>
        <v>0</v>
      </c>
      <c r="T225" s="310">
        <f>Plan!HR28</f>
        <v>0</v>
      </c>
      <c r="U225" s="310">
        <f>Plan!HR29</f>
        <v>0</v>
      </c>
      <c r="V225" s="310">
        <f>Plan!HR30</f>
        <v>0</v>
      </c>
      <c r="W225" s="310">
        <f>Plan!HR31</f>
        <v>0</v>
      </c>
      <c r="X225" s="310">
        <f>Plan!HR32</f>
        <v>0</v>
      </c>
      <c r="Y225" s="310">
        <f>Plan!HR33</f>
        <v>0</v>
      </c>
      <c r="Z225" s="310">
        <f>Plan!HR34</f>
        <v>0</v>
      </c>
      <c r="AA225" s="310">
        <f>Plan!HR35</f>
        <v>0</v>
      </c>
      <c r="AB225" s="310">
        <f>Plan!HR36</f>
        <v>0</v>
      </c>
      <c r="AC225" s="310">
        <f>Plan!HR37</f>
        <v>0</v>
      </c>
      <c r="AD225" s="310">
        <f>Plan!HR38</f>
        <v>0</v>
      </c>
      <c r="AE225" s="310">
        <f>Plan!HR39</f>
        <v>0</v>
      </c>
      <c r="AF225" s="310">
        <f>Plan!HR40</f>
        <v>0</v>
      </c>
      <c r="AG225" s="310">
        <f>Plan!HR41</f>
        <v>0</v>
      </c>
      <c r="AH225" s="310">
        <f>Plan!HR42</f>
        <v>0</v>
      </c>
      <c r="AI225" s="310">
        <f>Plan!HR43</f>
        <v>0</v>
      </c>
      <c r="AJ225" s="310">
        <f>Plan!HR44</f>
        <v>0</v>
      </c>
      <c r="AK225" s="310">
        <f>Plan!HR45</f>
        <v>0</v>
      </c>
      <c r="AL225" s="310">
        <f>Plan!HR46</f>
        <v>0</v>
      </c>
      <c r="AM225" s="310">
        <f>Plan!HR47</f>
        <v>0</v>
      </c>
      <c r="AN225" s="310">
        <f>Plan!HR48</f>
        <v>0</v>
      </c>
      <c r="AO225" s="310">
        <f>Plan!HR49</f>
        <v>0</v>
      </c>
      <c r="AP225" s="310">
        <f>Plan!HR50</f>
        <v>0</v>
      </c>
      <c r="AQ225" s="310">
        <f>Plan!HR51</f>
        <v>0</v>
      </c>
      <c r="AR225" s="310">
        <f>Plan!HR52</f>
        <v>0</v>
      </c>
      <c r="AS225" s="310">
        <f>Plan!HR53</f>
        <v>0</v>
      </c>
      <c r="AT225" s="310">
        <f>Plan!HR54</f>
        <v>0</v>
      </c>
      <c r="AU225" s="310">
        <f>Plan!HR55</f>
        <v>0</v>
      </c>
      <c r="AV225" s="310">
        <f>Plan!HR56</f>
        <v>0</v>
      </c>
      <c r="AW225" s="310">
        <f>Plan!HR57</f>
        <v>0</v>
      </c>
      <c r="AX225" s="310">
        <f>Plan!HR58</f>
        <v>0</v>
      </c>
      <c r="AY225" s="310">
        <f>Plan!HR59</f>
        <v>0</v>
      </c>
      <c r="AZ225" s="310">
        <f>Plan!HR60</f>
        <v>0</v>
      </c>
      <c r="BA225" s="310">
        <f>Plan!HR61</f>
        <v>0</v>
      </c>
      <c r="BB225" s="310">
        <f>Plan!HR62</f>
        <v>0</v>
      </c>
      <c r="BC225" s="310">
        <f>Plan!HR63</f>
        <v>0</v>
      </c>
      <c r="BD225" s="310">
        <f>Plan!HR64</f>
        <v>0</v>
      </c>
    </row>
    <row r="226" spans="1:56" ht="6" customHeight="1">
      <c r="A226"/>
      <c r="B226" s="306">
        <f>COUNTIF(Feiertage!$H$3:$H$164,F226)</f>
        <v>0</v>
      </c>
      <c r="C226" s="307">
        <f t="shared" si="10"/>
        <v>2</v>
      </c>
      <c r="D226" s="307">
        <f t="shared" si="11"/>
        <v>8</v>
      </c>
      <c r="E226" s="311"/>
      <c r="F226" s="309">
        <f t="shared" si="9"/>
        <v>42591</v>
      </c>
      <c r="G226" s="310">
        <f>Plan!HS15</f>
        <v>0</v>
      </c>
      <c r="H226" s="310">
        <f>Plan!HS16</f>
        <v>0</v>
      </c>
      <c r="I226" s="310">
        <f>Plan!HS17</f>
        <v>0</v>
      </c>
      <c r="J226" s="310">
        <f>Plan!HS18</f>
        <v>0</v>
      </c>
      <c r="K226" s="310">
        <f>Plan!HS19</f>
        <v>0</v>
      </c>
      <c r="L226" s="310">
        <f>Plan!HS20</f>
        <v>0</v>
      </c>
      <c r="M226" s="310">
        <f>Plan!HS21</f>
        <v>0</v>
      </c>
      <c r="N226" s="310">
        <f>Plan!HS22</f>
        <v>0</v>
      </c>
      <c r="O226" s="310">
        <f>Plan!HS23</f>
        <v>0</v>
      </c>
      <c r="P226" s="310">
        <f>Plan!HS24</f>
        <v>0</v>
      </c>
      <c r="Q226" s="310">
        <f>Plan!HS25</f>
        <v>0</v>
      </c>
      <c r="R226" s="310">
        <f>Plan!HS26</f>
        <v>0</v>
      </c>
      <c r="S226" s="310">
        <f>Plan!HS27</f>
        <v>0</v>
      </c>
      <c r="T226" s="310">
        <f>Plan!HS28</f>
        <v>0</v>
      </c>
      <c r="U226" s="310">
        <f>Plan!HS29</f>
        <v>0</v>
      </c>
      <c r="V226" s="310">
        <f>Plan!HS30</f>
        <v>0</v>
      </c>
      <c r="W226" s="310">
        <f>Plan!HS31</f>
        <v>0</v>
      </c>
      <c r="X226" s="310">
        <f>Plan!HS32</f>
        <v>0</v>
      </c>
      <c r="Y226" s="310">
        <f>Plan!HS33</f>
        <v>0</v>
      </c>
      <c r="Z226" s="310">
        <f>Plan!HS34</f>
        <v>0</v>
      </c>
      <c r="AA226" s="310">
        <f>Plan!HS35</f>
        <v>0</v>
      </c>
      <c r="AB226" s="310">
        <f>Plan!HS36</f>
        <v>0</v>
      </c>
      <c r="AC226" s="310">
        <f>Plan!HS37</f>
        <v>0</v>
      </c>
      <c r="AD226" s="310">
        <f>Plan!HS38</f>
        <v>0</v>
      </c>
      <c r="AE226" s="310">
        <f>Plan!HS39</f>
        <v>0</v>
      </c>
      <c r="AF226" s="310">
        <f>Plan!HS40</f>
        <v>0</v>
      </c>
      <c r="AG226" s="310">
        <f>Plan!HS41</f>
        <v>0</v>
      </c>
      <c r="AH226" s="310">
        <f>Plan!HS42</f>
        <v>0</v>
      </c>
      <c r="AI226" s="310">
        <f>Plan!HS43</f>
        <v>0</v>
      </c>
      <c r="AJ226" s="310">
        <f>Plan!HS44</f>
        <v>0</v>
      </c>
      <c r="AK226" s="310">
        <f>Plan!HS45</f>
        <v>0</v>
      </c>
      <c r="AL226" s="310">
        <f>Plan!HS46</f>
        <v>0</v>
      </c>
      <c r="AM226" s="310">
        <f>Plan!HS47</f>
        <v>0</v>
      </c>
      <c r="AN226" s="310">
        <f>Plan!HS48</f>
        <v>0</v>
      </c>
      <c r="AO226" s="310">
        <f>Plan!HS49</f>
        <v>0</v>
      </c>
      <c r="AP226" s="310">
        <f>Plan!HS50</f>
        <v>0</v>
      </c>
      <c r="AQ226" s="310">
        <f>Plan!HS51</f>
        <v>0</v>
      </c>
      <c r="AR226" s="310">
        <f>Plan!HS52</f>
        <v>0</v>
      </c>
      <c r="AS226" s="310">
        <f>Plan!HS53</f>
        <v>0</v>
      </c>
      <c r="AT226" s="310">
        <f>Plan!HS54</f>
        <v>0</v>
      </c>
      <c r="AU226" s="310">
        <f>Plan!HS55</f>
        <v>0</v>
      </c>
      <c r="AV226" s="310">
        <f>Plan!HS56</f>
        <v>0</v>
      </c>
      <c r="AW226" s="310">
        <f>Plan!HS57</f>
        <v>0</v>
      </c>
      <c r="AX226" s="310">
        <f>Plan!HS58</f>
        <v>0</v>
      </c>
      <c r="AY226" s="310">
        <f>Plan!HS59</f>
        <v>0</v>
      </c>
      <c r="AZ226" s="310">
        <f>Plan!HS60</f>
        <v>0</v>
      </c>
      <c r="BA226" s="310">
        <f>Plan!HS61</f>
        <v>0</v>
      </c>
      <c r="BB226" s="310">
        <f>Plan!HS62</f>
        <v>0</v>
      </c>
      <c r="BC226" s="310">
        <f>Plan!HS63</f>
        <v>0</v>
      </c>
      <c r="BD226" s="310">
        <f>Plan!HS64</f>
        <v>0</v>
      </c>
    </row>
    <row r="227" spans="1:56" ht="6" customHeight="1">
      <c r="A227"/>
      <c r="B227" s="306">
        <f>COUNTIF(Feiertage!$H$3:$H$164,F227)</f>
        <v>0</v>
      </c>
      <c r="C227" s="307">
        <f t="shared" si="10"/>
        <v>3</v>
      </c>
      <c r="D227" s="307">
        <f t="shared" si="11"/>
        <v>8</v>
      </c>
      <c r="E227" s="311"/>
      <c r="F227" s="309">
        <f t="shared" si="9"/>
        <v>42592</v>
      </c>
      <c r="G227" s="310">
        <f>Plan!HT15</f>
        <v>0</v>
      </c>
      <c r="H227" s="310">
        <f>Plan!HT16</f>
        <v>0</v>
      </c>
      <c r="I227" s="310">
        <f>Plan!HT17</f>
        <v>0</v>
      </c>
      <c r="J227" s="310">
        <f>Plan!HT18</f>
        <v>0</v>
      </c>
      <c r="K227" s="310">
        <f>Plan!HT19</f>
        <v>0</v>
      </c>
      <c r="L227" s="310">
        <f>Plan!HT20</f>
        <v>0</v>
      </c>
      <c r="M227" s="310">
        <f>Plan!HT21</f>
        <v>0</v>
      </c>
      <c r="N227" s="310">
        <f>Plan!HT22</f>
        <v>0</v>
      </c>
      <c r="O227" s="310">
        <f>Plan!HT23</f>
        <v>0</v>
      </c>
      <c r="P227" s="310">
        <f>Plan!HT24</f>
        <v>0</v>
      </c>
      <c r="Q227" s="310">
        <f>Plan!HT25</f>
        <v>0</v>
      </c>
      <c r="R227" s="310">
        <f>Plan!HT26</f>
        <v>0</v>
      </c>
      <c r="S227" s="310">
        <f>Plan!HT27</f>
        <v>0</v>
      </c>
      <c r="T227" s="310">
        <f>Plan!HT28</f>
        <v>0</v>
      </c>
      <c r="U227" s="310">
        <f>Plan!HT29</f>
        <v>0</v>
      </c>
      <c r="V227" s="310">
        <f>Plan!HT30</f>
        <v>0</v>
      </c>
      <c r="W227" s="310">
        <f>Plan!HT31</f>
        <v>0</v>
      </c>
      <c r="X227" s="310">
        <f>Plan!HT32</f>
        <v>0</v>
      </c>
      <c r="Y227" s="310">
        <f>Plan!HT33</f>
        <v>0</v>
      </c>
      <c r="Z227" s="310">
        <f>Plan!HT34</f>
        <v>0</v>
      </c>
      <c r="AA227" s="310">
        <f>Plan!HT35</f>
        <v>0</v>
      </c>
      <c r="AB227" s="310">
        <f>Plan!HT36</f>
        <v>0</v>
      </c>
      <c r="AC227" s="310">
        <f>Plan!HT37</f>
        <v>0</v>
      </c>
      <c r="AD227" s="310">
        <f>Plan!HT38</f>
        <v>0</v>
      </c>
      <c r="AE227" s="310">
        <f>Plan!HT39</f>
        <v>0</v>
      </c>
      <c r="AF227" s="310">
        <f>Plan!HT40</f>
        <v>0</v>
      </c>
      <c r="AG227" s="310">
        <f>Plan!HT41</f>
        <v>0</v>
      </c>
      <c r="AH227" s="310">
        <f>Plan!HT42</f>
        <v>0</v>
      </c>
      <c r="AI227" s="310">
        <f>Plan!HT43</f>
        <v>0</v>
      </c>
      <c r="AJ227" s="310">
        <f>Plan!HT44</f>
        <v>0</v>
      </c>
      <c r="AK227" s="310">
        <f>Plan!HT45</f>
        <v>0</v>
      </c>
      <c r="AL227" s="310">
        <f>Plan!HT46</f>
        <v>0</v>
      </c>
      <c r="AM227" s="310">
        <f>Plan!HT47</f>
        <v>0</v>
      </c>
      <c r="AN227" s="310">
        <f>Plan!HT48</f>
        <v>0</v>
      </c>
      <c r="AO227" s="310">
        <f>Plan!HT49</f>
        <v>0</v>
      </c>
      <c r="AP227" s="310">
        <f>Plan!HT50</f>
        <v>0</v>
      </c>
      <c r="AQ227" s="310">
        <f>Plan!HT51</f>
        <v>0</v>
      </c>
      <c r="AR227" s="310">
        <f>Plan!HT52</f>
        <v>0</v>
      </c>
      <c r="AS227" s="310">
        <f>Plan!HT53</f>
        <v>0</v>
      </c>
      <c r="AT227" s="310">
        <f>Plan!HT54</f>
        <v>0</v>
      </c>
      <c r="AU227" s="310">
        <f>Plan!HT55</f>
        <v>0</v>
      </c>
      <c r="AV227" s="310">
        <f>Plan!HT56</f>
        <v>0</v>
      </c>
      <c r="AW227" s="310">
        <f>Plan!HT57</f>
        <v>0</v>
      </c>
      <c r="AX227" s="310">
        <f>Plan!HT58</f>
        <v>0</v>
      </c>
      <c r="AY227" s="310">
        <f>Plan!HT59</f>
        <v>0</v>
      </c>
      <c r="AZ227" s="310">
        <f>Plan!HT60</f>
        <v>0</v>
      </c>
      <c r="BA227" s="310">
        <f>Plan!HT61</f>
        <v>0</v>
      </c>
      <c r="BB227" s="310">
        <f>Plan!HT62</f>
        <v>0</v>
      </c>
      <c r="BC227" s="310">
        <f>Plan!HT63</f>
        <v>0</v>
      </c>
      <c r="BD227" s="310">
        <f>Plan!HT64</f>
        <v>0</v>
      </c>
    </row>
    <row r="228" spans="1:56" ht="6" customHeight="1">
      <c r="A228"/>
      <c r="B228" s="306">
        <f>COUNTIF(Feiertage!$H$3:$H$164,F228)</f>
        <v>0</v>
      </c>
      <c r="C228" s="307">
        <f t="shared" si="10"/>
        <v>4</v>
      </c>
      <c r="D228" s="307">
        <f t="shared" si="11"/>
        <v>8</v>
      </c>
      <c r="E228" s="311"/>
      <c r="F228" s="309">
        <f t="shared" si="9"/>
        <v>42593</v>
      </c>
      <c r="G228" s="310">
        <f>Plan!HU15</f>
        <v>0</v>
      </c>
      <c r="H228" s="310">
        <f>Plan!HU16</f>
        <v>0</v>
      </c>
      <c r="I228" s="310">
        <f>Plan!HU17</f>
        <v>0</v>
      </c>
      <c r="J228" s="310">
        <f>Plan!HU18</f>
        <v>0</v>
      </c>
      <c r="K228" s="310">
        <f>Plan!HU19</f>
        <v>0</v>
      </c>
      <c r="L228" s="310">
        <f>Plan!HU20</f>
        <v>0</v>
      </c>
      <c r="M228" s="310">
        <f>Plan!HU21</f>
        <v>0</v>
      </c>
      <c r="N228" s="310">
        <f>Plan!HU22</f>
        <v>0</v>
      </c>
      <c r="O228" s="310">
        <f>Plan!HU23</f>
        <v>0</v>
      </c>
      <c r="P228" s="310">
        <f>Plan!HU24</f>
        <v>0</v>
      </c>
      <c r="Q228" s="310">
        <f>Plan!HU25</f>
        <v>0</v>
      </c>
      <c r="R228" s="310">
        <f>Plan!HU26</f>
        <v>0</v>
      </c>
      <c r="S228" s="310">
        <f>Plan!HU27</f>
        <v>0</v>
      </c>
      <c r="T228" s="310">
        <f>Plan!HU28</f>
        <v>0</v>
      </c>
      <c r="U228" s="310">
        <f>Plan!HU29</f>
        <v>0</v>
      </c>
      <c r="V228" s="310">
        <f>Plan!HU30</f>
        <v>0</v>
      </c>
      <c r="W228" s="310">
        <f>Plan!HU31</f>
        <v>0</v>
      </c>
      <c r="X228" s="310">
        <f>Plan!HU32</f>
        <v>0</v>
      </c>
      <c r="Y228" s="310">
        <f>Plan!HU33</f>
        <v>0</v>
      </c>
      <c r="Z228" s="310">
        <f>Plan!HU34</f>
        <v>0</v>
      </c>
      <c r="AA228" s="310">
        <f>Plan!HU35</f>
        <v>0</v>
      </c>
      <c r="AB228" s="310">
        <f>Plan!HU36</f>
        <v>0</v>
      </c>
      <c r="AC228" s="310">
        <f>Plan!HU37</f>
        <v>0</v>
      </c>
      <c r="AD228" s="310">
        <f>Plan!HU38</f>
        <v>0</v>
      </c>
      <c r="AE228" s="310">
        <f>Plan!HU39</f>
        <v>0</v>
      </c>
      <c r="AF228" s="310">
        <f>Plan!HU40</f>
        <v>0</v>
      </c>
      <c r="AG228" s="310">
        <f>Plan!HU41</f>
        <v>0</v>
      </c>
      <c r="AH228" s="310">
        <f>Plan!HU42</f>
        <v>0</v>
      </c>
      <c r="AI228" s="310">
        <f>Plan!HU43</f>
        <v>0</v>
      </c>
      <c r="AJ228" s="310">
        <f>Plan!HU44</f>
        <v>0</v>
      </c>
      <c r="AK228" s="310">
        <f>Plan!HU45</f>
        <v>0</v>
      </c>
      <c r="AL228" s="310">
        <f>Plan!HU46</f>
        <v>0</v>
      </c>
      <c r="AM228" s="310">
        <f>Plan!HU47</f>
        <v>0</v>
      </c>
      <c r="AN228" s="310">
        <f>Plan!HU48</f>
        <v>0</v>
      </c>
      <c r="AO228" s="310">
        <f>Plan!HU49</f>
        <v>0</v>
      </c>
      <c r="AP228" s="310">
        <f>Plan!HU50</f>
        <v>0</v>
      </c>
      <c r="AQ228" s="310">
        <f>Plan!HU51</f>
        <v>0</v>
      </c>
      <c r="AR228" s="310">
        <f>Plan!HU52</f>
        <v>0</v>
      </c>
      <c r="AS228" s="310">
        <f>Plan!HU53</f>
        <v>0</v>
      </c>
      <c r="AT228" s="310">
        <f>Plan!HU54</f>
        <v>0</v>
      </c>
      <c r="AU228" s="310">
        <f>Plan!HU55</f>
        <v>0</v>
      </c>
      <c r="AV228" s="310">
        <f>Plan!HU56</f>
        <v>0</v>
      </c>
      <c r="AW228" s="310">
        <f>Plan!HU57</f>
        <v>0</v>
      </c>
      <c r="AX228" s="310">
        <f>Plan!HU58</f>
        <v>0</v>
      </c>
      <c r="AY228" s="310">
        <f>Plan!HU59</f>
        <v>0</v>
      </c>
      <c r="AZ228" s="310">
        <f>Plan!HU60</f>
        <v>0</v>
      </c>
      <c r="BA228" s="310">
        <f>Plan!HU61</f>
        <v>0</v>
      </c>
      <c r="BB228" s="310">
        <f>Plan!HU62</f>
        <v>0</v>
      </c>
      <c r="BC228" s="310">
        <f>Plan!HU63</f>
        <v>0</v>
      </c>
      <c r="BD228" s="310">
        <f>Plan!HU64</f>
        <v>0</v>
      </c>
    </row>
    <row r="229" spans="1:56" ht="6" customHeight="1">
      <c r="A229"/>
      <c r="B229" s="306">
        <f>COUNTIF(Feiertage!$H$3:$H$164,F229)</f>
        <v>0</v>
      </c>
      <c r="C229" s="307">
        <f t="shared" si="10"/>
        <v>5</v>
      </c>
      <c r="D229" s="307">
        <f t="shared" si="11"/>
        <v>8</v>
      </c>
      <c r="E229" s="311" t="s">
        <v>192</v>
      </c>
      <c r="F229" s="309">
        <f t="shared" si="9"/>
        <v>42594</v>
      </c>
      <c r="G229" s="310">
        <f>Plan!HV15</f>
        <v>0</v>
      </c>
      <c r="H229" s="310">
        <f>Plan!HV16</f>
        <v>0</v>
      </c>
      <c r="I229" s="310">
        <f>Plan!HV17</f>
        <v>0</v>
      </c>
      <c r="J229" s="310">
        <f>Plan!HV18</f>
        <v>0</v>
      </c>
      <c r="K229" s="310">
        <f>Plan!HV19</f>
        <v>0</v>
      </c>
      <c r="L229" s="310">
        <f>Plan!HV20</f>
        <v>0</v>
      </c>
      <c r="M229" s="310">
        <f>Plan!HV21</f>
        <v>0</v>
      </c>
      <c r="N229" s="310">
        <f>Plan!HV22</f>
        <v>0</v>
      </c>
      <c r="O229" s="310">
        <f>Plan!HV23</f>
        <v>0</v>
      </c>
      <c r="P229" s="310">
        <f>Plan!HV24</f>
        <v>0</v>
      </c>
      <c r="Q229" s="310">
        <f>Plan!HV25</f>
        <v>0</v>
      </c>
      <c r="R229" s="310">
        <f>Plan!HV26</f>
        <v>0</v>
      </c>
      <c r="S229" s="310">
        <f>Plan!HV27</f>
        <v>0</v>
      </c>
      <c r="T229" s="310">
        <f>Plan!HV28</f>
        <v>0</v>
      </c>
      <c r="U229" s="310">
        <f>Plan!HV29</f>
        <v>0</v>
      </c>
      <c r="V229" s="310">
        <f>Plan!HV30</f>
        <v>0</v>
      </c>
      <c r="W229" s="310">
        <f>Plan!HV31</f>
        <v>0</v>
      </c>
      <c r="X229" s="310">
        <f>Plan!HV32</f>
        <v>0</v>
      </c>
      <c r="Y229" s="310">
        <f>Plan!HV33</f>
        <v>0</v>
      </c>
      <c r="Z229" s="310">
        <f>Plan!HV34</f>
        <v>0</v>
      </c>
      <c r="AA229" s="310">
        <f>Plan!HV35</f>
        <v>0</v>
      </c>
      <c r="AB229" s="310">
        <f>Plan!HV36</f>
        <v>0</v>
      </c>
      <c r="AC229" s="310">
        <f>Plan!HV37</f>
        <v>0</v>
      </c>
      <c r="AD229" s="310">
        <f>Plan!HV38</f>
        <v>0</v>
      </c>
      <c r="AE229" s="310">
        <f>Plan!HV39</f>
        <v>0</v>
      </c>
      <c r="AF229" s="310">
        <f>Plan!HV40</f>
        <v>0</v>
      </c>
      <c r="AG229" s="310">
        <f>Plan!HV41</f>
        <v>0</v>
      </c>
      <c r="AH229" s="310">
        <f>Plan!HV42</f>
        <v>0</v>
      </c>
      <c r="AI229" s="310">
        <f>Plan!HV43</f>
        <v>0</v>
      </c>
      <c r="AJ229" s="310">
        <f>Plan!HV44</f>
        <v>0</v>
      </c>
      <c r="AK229" s="310">
        <f>Plan!HV45</f>
        <v>0</v>
      </c>
      <c r="AL229" s="310">
        <f>Plan!HV46</f>
        <v>0</v>
      </c>
      <c r="AM229" s="310">
        <f>Plan!HV47</f>
        <v>0</v>
      </c>
      <c r="AN229" s="310">
        <f>Plan!HV48</f>
        <v>0</v>
      </c>
      <c r="AO229" s="310">
        <f>Plan!HV49</f>
        <v>0</v>
      </c>
      <c r="AP229" s="310">
        <f>Plan!HV50</f>
        <v>0</v>
      </c>
      <c r="AQ229" s="310">
        <f>Plan!HV51</f>
        <v>0</v>
      </c>
      <c r="AR229" s="310">
        <f>Plan!HV52</f>
        <v>0</v>
      </c>
      <c r="AS229" s="310">
        <f>Plan!HV53</f>
        <v>0</v>
      </c>
      <c r="AT229" s="310">
        <f>Plan!HV54</f>
        <v>0</v>
      </c>
      <c r="AU229" s="310">
        <f>Plan!HV55</f>
        <v>0</v>
      </c>
      <c r="AV229" s="310">
        <f>Plan!HV56</f>
        <v>0</v>
      </c>
      <c r="AW229" s="310">
        <f>Plan!HV57</f>
        <v>0</v>
      </c>
      <c r="AX229" s="310">
        <f>Plan!HV58</f>
        <v>0</v>
      </c>
      <c r="AY229" s="310">
        <f>Plan!HV59</f>
        <v>0</v>
      </c>
      <c r="AZ229" s="310">
        <f>Plan!HV60</f>
        <v>0</v>
      </c>
      <c r="BA229" s="310">
        <f>Plan!HV61</f>
        <v>0</v>
      </c>
      <c r="BB229" s="310">
        <f>Plan!HV62</f>
        <v>0</v>
      </c>
      <c r="BC229" s="310">
        <f>Plan!HV63</f>
        <v>0</v>
      </c>
      <c r="BD229" s="310">
        <f>Plan!HV64</f>
        <v>0</v>
      </c>
    </row>
    <row r="230" spans="1:56" ht="6" customHeight="1">
      <c r="A230"/>
      <c r="B230" s="306">
        <f>COUNTIF(Feiertage!$H$3:$H$164,F230)</f>
        <v>0</v>
      </c>
      <c r="C230" s="307">
        <f t="shared" si="10"/>
        <v>6</v>
      </c>
      <c r="D230" s="307">
        <f t="shared" si="11"/>
        <v>8</v>
      </c>
      <c r="E230" s="311" t="s">
        <v>194</v>
      </c>
      <c r="F230" s="309">
        <f t="shared" si="9"/>
        <v>42595</v>
      </c>
      <c r="G230" s="310">
        <f>Plan!HW15</f>
        <v>0</v>
      </c>
      <c r="H230" s="310">
        <f>Plan!HW16</f>
        <v>0</v>
      </c>
      <c r="I230" s="310">
        <f>Plan!HW17</f>
        <v>0</v>
      </c>
      <c r="J230" s="310">
        <f>Plan!HW18</f>
        <v>0</v>
      </c>
      <c r="K230" s="310">
        <f>Plan!HW19</f>
        <v>0</v>
      </c>
      <c r="L230" s="310">
        <f>Plan!HW20</f>
        <v>0</v>
      </c>
      <c r="M230" s="310">
        <f>Plan!HW21</f>
        <v>0</v>
      </c>
      <c r="N230" s="310">
        <f>Plan!HW22</f>
        <v>0</v>
      </c>
      <c r="O230" s="310">
        <f>Plan!HW23</f>
        <v>0</v>
      </c>
      <c r="P230" s="310">
        <f>Plan!HW24</f>
        <v>0</v>
      </c>
      <c r="Q230" s="310">
        <f>Plan!HW25</f>
        <v>0</v>
      </c>
      <c r="R230" s="310">
        <f>Plan!HW26</f>
        <v>0</v>
      </c>
      <c r="S230" s="310">
        <f>Plan!HW27</f>
        <v>0</v>
      </c>
      <c r="T230" s="310">
        <f>Plan!HW28</f>
        <v>0</v>
      </c>
      <c r="U230" s="310">
        <f>Plan!HW29</f>
        <v>0</v>
      </c>
      <c r="V230" s="310">
        <f>Plan!HW30</f>
        <v>0</v>
      </c>
      <c r="W230" s="310">
        <f>Plan!HW31</f>
        <v>0</v>
      </c>
      <c r="X230" s="310">
        <f>Plan!HW32</f>
        <v>0</v>
      </c>
      <c r="Y230" s="310">
        <f>Plan!HW33</f>
        <v>0</v>
      </c>
      <c r="Z230" s="310">
        <f>Plan!HW34</f>
        <v>0</v>
      </c>
      <c r="AA230" s="310">
        <f>Plan!HW35</f>
        <v>0</v>
      </c>
      <c r="AB230" s="310">
        <f>Plan!HW36</f>
        <v>0</v>
      </c>
      <c r="AC230" s="310">
        <f>Plan!HW37</f>
        <v>0</v>
      </c>
      <c r="AD230" s="310">
        <f>Plan!HW38</f>
        <v>0</v>
      </c>
      <c r="AE230" s="310">
        <f>Plan!HW39</f>
        <v>0</v>
      </c>
      <c r="AF230" s="310">
        <f>Plan!HW40</f>
        <v>0</v>
      </c>
      <c r="AG230" s="310">
        <f>Plan!HW41</f>
        <v>0</v>
      </c>
      <c r="AH230" s="310">
        <f>Plan!HW42</f>
        <v>0</v>
      </c>
      <c r="AI230" s="310">
        <f>Plan!HW43</f>
        <v>0</v>
      </c>
      <c r="AJ230" s="310">
        <f>Plan!HW44</f>
        <v>0</v>
      </c>
      <c r="AK230" s="310">
        <f>Plan!HW45</f>
        <v>0</v>
      </c>
      <c r="AL230" s="310">
        <f>Plan!HW46</f>
        <v>0</v>
      </c>
      <c r="AM230" s="310">
        <f>Plan!HW47</f>
        <v>0</v>
      </c>
      <c r="AN230" s="310">
        <f>Plan!HW48</f>
        <v>0</v>
      </c>
      <c r="AO230" s="310">
        <f>Plan!HW49</f>
        <v>0</v>
      </c>
      <c r="AP230" s="310">
        <f>Plan!HW50</f>
        <v>0</v>
      </c>
      <c r="AQ230" s="310">
        <f>Plan!HW51</f>
        <v>0</v>
      </c>
      <c r="AR230" s="310">
        <f>Plan!HW52</f>
        <v>0</v>
      </c>
      <c r="AS230" s="310">
        <f>Plan!HW53</f>
        <v>0</v>
      </c>
      <c r="AT230" s="310">
        <f>Plan!HW54</f>
        <v>0</v>
      </c>
      <c r="AU230" s="310">
        <f>Plan!HW55</f>
        <v>0</v>
      </c>
      <c r="AV230" s="310">
        <f>Plan!HW56</f>
        <v>0</v>
      </c>
      <c r="AW230" s="310">
        <f>Plan!HW57</f>
        <v>0</v>
      </c>
      <c r="AX230" s="310">
        <f>Plan!HW58</f>
        <v>0</v>
      </c>
      <c r="AY230" s="310">
        <f>Plan!HW59</f>
        <v>0</v>
      </c>
      <c r="AZ230" s="310">
        <f>Plan!HW60</f>
        <v>0</v>
      </c>
      <c r="BA230" s="310">
        <f>Plan!HW61</f>
        <v>0</v>
      </c>
      <c r="BB230" s="310">
        <f>Plan!HW62</f>
        <v>0</v>
      </c>
      <c r="BC230" s="310">
        <f>Plan!HW63</f>
        <v>0</v>
      </c>
      <c r="BD230" s="310">
        <f>Plan!HW64</f>
        <v>0</v>
      </c>
    </row>
    <row r="231" spans="1:56" ht="6" customHeight="1">
      <c r="A231"/>
      <c r="B231" s="306">
        <f>COUNTIF(Feiertage!$H$3:$H$164,F231)</f>
        <v>0</v>
      </c>
      <c r="C231" s="307">
        <f t="shared" si="10"/>
        <v>7</v>
      </c>
      <c r="D231" s="307">
        <f t="shared" si="11"/>
        <v>8</v>
      </c>
      <c r="E231" s="311" t="s">
        <v>205</v>
      </c>
      <c r="F231" s="309">
        <f t="shared" si="9"/>
        <v>42596</v>
      </c>
      <c r="G231" s="310">
        <f>Plan!HX15</f>
        <v>0</v>
      </c>
      <c r="H231" s="310">
        <f>Plan!HX16</f>
        <v>0</v>
      </c>
      <c r="I231" s="310">
        <f>Plan!HX17</f>
        <v>0</v>
      </c>
      <c r="J231" s="310">
        <f>Plan!HX18</f>
        <v>0</v>
      </c>
      <c r="K231" s="310">
        <f>Plan!HX19</f>
        <v>0</v>
      </c>
      <c r="L231" s="310">
        <f>Plan!HX20</f>
        <v>0</v>
      </c>
      <c r="M231" s="310">
        <f>Plan!HX21</f>
        <v>0</v>
      </c>
      <c r="N231" s="310">
        <f>Plan!HX22</f>
        <v>0</v>
      </c>
      <c r="O231" s="310">
        <f>Plan!HX23</f>
        <v>0</v>
      </c>
      <c r="P231" s="310">
        <f>Plan!HX24</f>
        <v>0</v>
      </c>
      <c r="Q231" s="310">
        <f>Plan!HX25</f>
        <v>0</v>
      </c>
      <c r="R231" s="310">
        <f>Plan!HX26</f>
        <v>0</v>
      </c>
      <c r="S231" s="310">
        <f>Plan!HX27</f>
        <v>0</v>
      </c>
      <c r="T231" s="310">
        <f>Plan!HX28</f>
        <v>0</v>
      </c>
      <c r="U231" s="310">
        <f>Plan!HX29</f>
        <v>0</v>
      </c>
      <c r="V231" s="310">
        <f>Plan!HX30</f>
        <v>0</v>
      </c>
      <c r="W231" s="310">
        <f>Plan!HX31</f>
        <v>0</v>
      </c>
      <c r="X231" s="310">
        <f>Plan!HX32</f>
        <v>0</v>
      </c>
      <c r="Y231" s="310">
        <f>Plan!HX33</f>
        <v>0</v>
      </c>
      <c r="Z231" s="310">
        <f>Plan!HX34</f>
        <v>0</v>
      </c>
      <c r="AA231" s="310">
        <f>Plan!HX35</f>
        <v>0</v>
      </c>
      <c r="AB231" s="310">
        <f>Plan!HX36</f>
        <v>0</v>
      </c>
      <c r="AC231" s="310">
        <f>Plan!HX37</f>
        <v>0</v>
      </c>
      <c r="AD231" s="310">
        <f>Plan!HX38</f>
        <v>0</v>
      </c>
      <c r="AE231" s="310">
        <f>Plan!HX39</f>
        <v>0</v>
      </c>
      <c r="AF231" s="310">
        <f>Plan!HX40</f>
        <v>0</v>
      </c>
      <c r="AG231" s="310">
        <f>Plan!HX41</f>
        <v>0</v>
      </c>
      <c r="AH231" s="310">
        <f>Plan!HX42</f>
        <v>0</v>
      </c>
      <c r="AI231" s="310">
        <f>Plan!HX43</f>
        <v>0</v>
      </c>
      <c r="AJ231" s="310">
        <f>Plan!HX44</f>
        <v>0</v>
      </c>
      <c r="AK231" s="310">
        <f>Plan!HX45</f>
        <v>0</v>
      </c>
      <c r="AL231" s="310">
        <f>Plan!HX46</f>
        <v>0</v>
      </c>
      <c r="AM231" s="310">
        <f>Plan!HX47</f>
        <v>0</v>
      </c>
      <c r="AN231" s="310">
        <f>Plan!HX48</f>
        <v>0</v>
      </c>
      <c r="AO231" s="310">
        <f>Plan!HX49</f>
        <v>0</v>
      </c>
      <c r="AP231" s="310">
        <f>Plan!HX50</f>
        <v>0</v>
      </c>
      <c r="AQ231" s="310">
        <f>Plan!HX51</f>
        <v>0</v>
      </c>
      <c r="AR231" s="310">
        <f>Plan!HX52</f>
        <v>0</v>
      </c>
      <c r="AS231" s="310">
        <f>Plan!HX53</f>
        <v>0</v>
      </c>
      <c r="AT231" s="310">
        <f>Plan!HX54</f>
        <v>0</v>
      </c>
      <c r="AU231" s="310">
        <f>Plan!HX55</f>
        <v>0</v>
      </c>
      <c r="AV231" s="310">
        <f>Plan!HX56</f>
        <v>0</v>
      </c>
      <c r="AW231" s="310">
        <f>Plan!HX57</f>
        <v>0</v>
      </c>
      <c r="AX231" s="310">
        <f>Plan!HX58</f>
        <v>0</v>
      </c>
      <c r="AY231" s="310">
        <f>Plan!HX59</f>
        <v>0</v>
      </c>
      <c r="AZ231" s="310">
        <f>Plan!HX60</f>
        <v>0</v>
      </c>
      <c r="BA231" s="310">
        <f>Plan!HX61</f>
        <v>0</v>
      </c>
      <c r="BB231" s="310">
        <f>Plan!HX62</f>
        <v>0</v>
      </c>
      <c r="BC231" s="310">
        <f>Plan!HX63</f>
        <v>0</v>
      </c>
      <c r="BD231" s="310">
        <f>Plan!HX64</f>
        <v>0</v>
      </c>
    </row>
    <row r="232" spans="1:56" ht="6" customHeight="1">
      <c r="A232"/>
      <c r="B232" s="306">
        <f>COUNTIF(Feiertage!$H$3:$H$164,F232)</f>
        <v>0</v>
      </c>
      <c r="C232" s="307">
        <f t="shared" si="10"/>
        <v>1</v>
      </c>
      <c r="D232" s="307">
        <f t="shared" si="11"/>
        <v>8</v>
      </c>
      <c r="E232" s="311" t="s">
        <v>194</v>
      </c>
      <c r="F232" s="309">
        <f t="shared" si="9"/>
        <v>42597</v>
      </c>
      <c r="G232" s="310">
        <f>Plan!HY15</f>
        <v>0</v>
      </c>
      <c r="H232" s="310">
        <f>Plan!HY16</f>
        <v>0</v>
      </c>
      <c r="I232" s="310">
        <f>Plan!HY17</f>
        <v>0</v>
      </c>
      <c r="J232" s="310">
        <f>Plan!HY18</f>
        <v>0</v>
      </c>
      <c r="K232" s="310">
        <f>Plan!HY19</f>
        <v>0</v>
      </c>
      <c r="L232" s="310">
        <f>Plan!HY20</f>
        <v>0</v>
      </c>
      <c r="M232" s="310">
        <f>Plan!HY21</f>
        <v>0</v>
      </c>
      <c r="N232" s="310">
        <f>Plan!HY22</f>
        <v>0</v>
      </c>
      <c r="O232" s="310">
        <f>Plan!HY23</f>
        <v>0</v>
      </c>
      <c r="P232" s="310">
        <f>Plan!HY24</f>
        <v>0</v>
      </c>
      <c r="Q232" s="310">
        <f>Plan!HY25</f>
        <v>0</v>
      </c>
      <c r="R232" s="310">
        <f>Plan!HY26</f>
        <v>0</v>
      </c>
      <c r="S232" s="310">
        <f>Plan!HY27</f>
        <v>0</v>
      </c>
      <c r="T232" s="310">
        <f>Plan!HY28</f>
        <v>0</v>
      </c>
      <c r="U232" s="310">
        <f>Plan!HY29</f>
        <v>0</v>
      </c>
      <c r="V232" s="310">
        <f>Plan!HY30</f>
        <v>0</v>
      </c>
      <c r="W232" s="310">
        <f>Plan!HY31</f>
        <v>0</v>
      </c>
      <c r="X232" s="310">
        <f>Plan!HY32</f>
        <v>0</v>
      </c>
      <c r="Y232" s="310">
        <f>Plan!HY33</f>
        <v>0</v>
      </c>
      <c r="Z232" s="310">
        <f>Plan!HY34</f>
        <v>0</v>
      </c>
      <c r="AA232" s="310">
        <f>Plan!HY35</f>
        <v>0</v>
      </c>
      <c r="AB232" s="310">
        <f>Plan!HY36</f>
        <v>0</v>
      </c>
      <c r="AC232" s="310">
        <f>Plan!HY37</f>
        <v>0</v>
      </c>
      <c r="AD232" s="310">
        <f>Plan!HY38</f>
        <v>0</v>
      </c>
      <c r="AE232" s="310">
        <f>Plan!HY39</f>
        <v>0</v>
      </c>
      <c r="AF232" s="310">
        <f>Plan!HY40</f>
        <v>0</v>
      </c>
      <c r="AG232" s="310">
        <f>Plan!HY41</f>
        <v>0</v>
      </c>
      <c r="AH232" s="310">
        <f>Plan!HY42</f>
        <v>0</v>
      </c>
      <c r="AI232" s="310">
        <f>Plan!HY43</f>
        <v>0</v>
      </c>
      <c r="AJ232" s="310">
        <f>Plan!HY44</f>
        <v>0</v>
      </c>
      <c r="AK232" s="310">
        <f>Plan!HY45</f>
        <v>0</v>
      </c>
      <c r="AL232" s="310">
        <f>Plan!HY46</f>
        <v>0</v>
      </c>
      <c r="AM232" s="310">
        <f>Plan!HY47</f>
        <v>0</v>
      </c>
      <c r="AN232" s="310">
        <f>Plan!HY48</f>
        <v>0</v>
      </c>
      <c r="AO232" s="310">
        <f>Plan!HY49</f>
        <v>0</v>
      </c>
      <c r="AP232" s="310">
        <f>Plan!HY50</f>
        <v>0</v>
      </c>
      <c r="AQ232" s="310">
        <f>Plan!HY51</f>
        <v>0</v>
      </c>
      <c r="AR232" s="310">
        <f>Plan!HY52</f>
        <v>0</v>
      </c>
      <c r="AS232" s="310">
        <f>Plan!HY53</f>
        <v>0</v>
      </c>
      <c r="AT232" s="310">
        <f>Plan!HY54</f>
        <v>0</v>
      </c>
      <c r="AU232" s="310">
        <f>Plan!HY55</f>
        <v>0</v>
      </c>
      <c r="AV232" s="310">
        <f>Plan!HY56</f>
        <v>0</v>
      </c>
      <c r="AW232" s="310">
        <f>Plan!HY57</f>
        <v>0</v>
      </c>
      <c r="AX232" s="310">
        <f>Plan!HY58</f>
        <v>0</v>
      </c>
      <c r="AY232" s="310">
        <f>Plan!HY59</f>
        <v>0</v>
      </c>
      <c r="AZ232" s="310">
        <f>Plan!HY60</f>
        <v>0</v>
      </c>
      <c r="BA232" s="310">
        <f>Plan!HY61</f>
        <v>0</v>
      </c>
      <c r="BB232" s="310">
        <f>Plan!HY62</f>
        <v>0</v>
      </c>
      <c r="BC232" s="310">
        <f>Plan!HY63</f>
        <v>0</v>
      </c>
      <c r="BD232" s="310">
        <f>Plan!HY64</f>
        <v>0</v>
      </c>
    </row>
    <row r="233" spans="1:56" ht="6" customHeight="1">
      <c r="A233"/>
      <c r="B233" s="306">
        <f>COUNTIF(Feiertage!$H$3:$H$164,F233)</f>
        <v>0</v>
      </c>
      <c r="C233" s="307">
        <f t="shared" si="10"/>
        <v>2</v>
      </c>
      <c r="D233" s="307">
        <f t="shared" si="11"/>
        <v>8</v>
      </c>
      <c r="E233" s="311" t="s">
        <v>206</v>
      </c>
      <c r="F233" s="309">
        <f t="shared" si="9"/>
        <v>42598</v>
      </c>
      <c r="G233" s="310">
        <f>Plan!HZ15</f>
        <v>0</v>
      </c>
      <c r="H233" s="310">
        <f>Plan!HZ16</f>
        <v>0</v>
      </c>
      <c r="I233" s="310">
        <f>Plan!HZ17</f>
        <v>0</v>
      </c>
      <c r="J233" s="310">
        <f>Plan!HZ18</f>
        <v>0</v>
      </c>
      <c r="K233" s="310">
        <f>Plan!HZ19</f>
        <v>0</v>
      </c>
      <c r="L233" s="310">
        <f>Plan!HZ20</f>
        <v>0</v>
      </c>
      <c r="M233" s="310">
        <f>Plan!HZ21</f>
        <v>0</v>
      </c>
      <c r="N233" s="310">
        <f>Plan!HZ22</f>
        <v>0</v>
      </c>
      <c r="O233" s="310">
        <f>Plan!HZ23</f>
        <v>0</v>
      </c>
      <c r="P233" s="310">
        <f>Plan!HZ24</f>
        <v>0</v>
      </c>
      <c r="Q233" s="310">
        <f>Plan!HZ25</f>
        <v>0</v>
      </c>
      <c r="R233" s="310">
        <f>Plan!HZ26</f>
        <v>0</v>
      </c>
      <c r="S233" s="310">
        <f>Plan!HZ27</f>
        <v>0</v>
      </c>
      <c r="T233" s="310">
        <f>Plan!HZ28</f>
        <v>0</v>
      </c>
      <c r="U233" s="310">
        <f>Plan!HZ29</f>
        <v>0</v>
      </c>
      <c r="V233" s="310">
        <f>Plan!HZ30</f>
        <v>0</v>
      </c>
      <c r="W233" s="310">
        <f>Plan!HZ31</f>
        <v>0</v>
      </c>
      <c r="X233" s="310">
        <f>Plan!HZ32</f>
        <v>0</v>
      </c>
      <c r="Y233" s="310">
        <f>Plan!HZ33</f>
        <v>0</v>
      </c>
      <c r="Z233" s="310">
        <f>Plan!HZ34</f>
        <v>0</v>
      </c>
      <c r="AA233" s="310">
        <f>Plan!HZ35</f>
        <v>0</v>
      </c>
      <c r="AB233" s="310">
        <f>Plan!HZ36</f>
        <v>0</v>
      </c>
      <c r="AC233" s="310">
        <f>Plan!HZ37</f>
        <v>0</v>
      </c>
      <c r="AD233" s="310">
        <f>Plan!HZ38</f>
        <v>0</v>
      </c>
      <c r="AE233" s="310">
        <f>Plan!HZ39</f>
        <v>0</v>
      </c>
      <c r="AF233" s="310">
        <f>Plan!HZ40</f>
        <v>0</v>
      </c>
      <c r="AG233" s="310">
        <f>Plan!HZ41</f>
        <v>0</v>
      </c>
      <c r="AH233" s="310">
        <f>Plan!HZ42</f>
        <v>0</v>
      </c>
      <c r="AI233" s="310">
        <f>Plan!HZ43</f>
        <v>0</v>
      </c>
      <c r="AJ233" s="310">
        <f>Plan!HZ44</f>
        <v>0</v>
      </c>
      <c r="AK233" s="310">
        <f>Plan!HZ45</f>
        <v>0</v>
      </c>
      <c r="AL233" s="310">
        <f>Plan!HZ46</f>
        <v>0</v>
      </c>
      <c r="AM233" s="310">
        <f>Plan!HZ47</f>
        <v>0</v>
      </c>
      <c r="AN233" s="310">
        <f>Plan!HZ48</f>
        <v>0</v>
      </c>
      <c r="AO233" s="310">
        <f>Plan!HZ49</f>
        <v>0</v>
      </c>
      <c r="AP233" s="310">
        <f>Plan!HZ50</f>
        <v>0</v>
      </c>
      <c r="AQ233" s="310">
        <f>Plan!HZ51</f>
        <v>0</v>
      </c>
      <c r="AR233" s="310">
        <f>Plan!HZ52</f>
        <v>0</v>
      </c>
      <c r="AS233" s="310">
        <f>Plan!HZ53</f>
        <v>0</v>
      </c>
      <c r="AT233" s="310">
        <f>Plan!HZ54</f>
        <v>0</v>
      </c>
      <c r="AU233" s="310">
        <f>Plan!HZ55</f>
        <v>0</v>
      </c>
      <c r="AV233" s="310">
        <f>Plan!HZ56</f>
        <v>0</v>
      </c>
      <c r="AW233" s="310">
        <f>Plan!HZ57</f>
        <v>0</v>
      </c>
      <c r="AX233" s="310">
        <f>Plan!HZ58</f>
        <v>0</v>
      </c>
      <c r="AY233" s="310">
        <f>Plan!HZ59</f>
        <v>0</v>
      </c>
      <c r="AZ233" s="310">
        <f>Plan!HZ60</f>
        <v>0</v>
      </c>
      <c r="BA233" s="310">
        <f>Plan!HZ61</f>
        <v>0</v>
      </c>
      <c r="BB233" s="310">
        <f>Plan!HZ62</f>
        <v>0</v>
      </c>
      <c r="BC233" s="310">
        <f>Plan!HZ63</f>
        <v>0</v>
      </c>
      <c r="BD233" s="310">
        <f>Plan!HZ64</f>
        <v>0</v>
      </c>
    </row>
    <row r="234" spans="1:56" ht="6" customHeight="1">
      <c r="A234"/>
      <c r="B234" s="306">
        <f>COUNTIF(Feiertage!$H$3:$H$164,F234)</f>
        <v>0</v>
      </c>
      <c r="C234" s="307">
        <f t="shared" si="10"/>
        <v>3</v>
      </c>
      <c r="D234" s="307">
        <f t="shared" si="11"/>
        <v>8</v>
      </c>
      <c r="E234" s="311" t="s">
        <v>207</v>
      </c>
      <c r="F234" s="309">
        <f t="shared" si="9"/>
        <v>42599</v>
      </c>
      <c r="G234" s="310">
        <f>Plan!IA15</f>
        <v>0</v>
      </c>
      <c r="H234" s="310">
        <f>Plan!IA16</f>
        <v>0</v>
      </c>
      <c r="I234" s="310">
        <f>Plan!IA17</f>
        <v>0</v>
      </c>
      <c r="J234" s="310">
        <f>Plan!IA18</f>
        <v>0</v>
      </c>
      <c r="K234" s="310">
        <f>Plan!IA19</f>
        <v>0</v>
      </c>
      <c r="L234" s="310">
        <f>Plan!IA20</f>
        <v>0</v>
      </c>
      <c r="M234" s="310">
        <f>Plan!IA21</f>
        <v>0</v>
      </c>
      <c r="N234" s="310">
        <f>Plan!IA22</f>
        <v>0</v>
      </c>
      <c r="O234" s="310">
        <f>Plan!IA23</f>
        <v>0</v>
      </c>
      <c r="P234" s="310">
        <f>Plan!IA24</f>
        <v>0</v>
      </c>
      <c r="Q234" s="310">
        <f>Plan!IA25</f>
        <v>0</v>
      </c>
      <c r="R234" s="310">
        <f>Plan!IA26</f>
        <v>0</v>
      </c>
      <c r="S234" s="310">
        <f>Plan!IA27</f>
        <v>0</v>
      </c>
      <c r="T234" s="310">
        <f>Plan!IA28</f>
        <v>0</v>
      </c>
      <c r="U234" s="310">
        <f>Plan!IA29</f>
        <v>0</v>
      </c>
      <c r="V234" s="310">
        <f>Plan!IA30</f>
        <v>0</v>
      </c>
      <c r="W234" s="310">
        <f>Plan!IA31</f>
        <v>0</v>
      </c>
      <c r="X234" s="310">
        <f>Plan!IA32</f>
        <v>0</v>
      </c>
      <c r="Y234" s="310">
        <f>Plan!IA33</f>
        <v>0</v>
      </c>
      <c r="Z234" s="310">
        <f>Plan!IA34</f>
        <v>0</v>
      </c>
      <c r="AA234" s="310">
        <f>Plan!IA35</f>
        <v>0</v>
      </c>
      <c r="AB234" s="310">
        <f>Plan!IA36</f>
        <v>0</v>
      </c>
      <c r="AC234" s="310">
        <f>Plan!IA37</f>
        <v>0</v>
      </c>
      <c r="AD234" s="310">
        <f>Plan!IA38</f>
        <v>0</v>
      </c>
      <c r="AE234" s="310">
        <f>Plan!IA39</f>
        <v>0</v>
      </c>
      <c r="AF234" s="310">
        <f>Plan!IA40</f>
        <v>0</v>
      </c>
      <c r="AG234" s="310">
        <f>Plan!IA41</f>
        <v>0</v>
      </c>
      <c r="AH234" s="310">
        <f>Plan!IA42</f>
        <v>0</v>
      </c>
      <c r="AI234" s="310">
        <f>Plan!IA43</f>
        <v>0</v>
      </c>
      <c r="AJ234" s="310">
        <f>Plan!IA44</f>
        <v>0</v>
      </c>
      <c r="AK234" s="310">
        <f>Plan!IA45</f>
        <v>0</v>
      </c>
      <c r="AL234" s="310">
        <f>Plan!IA46</f>
        <v>0</v>
      </c>
      <c r="AM234" s="310">
        <f>Plan!IA47</f>
        <v>0</v>
      </c>
      <c r="AN234" s="310">
        <f>Plan!IA48</f>
        <v>0</v>
      </c>
      <c r="AO234" s="310">
        <f>Plan!IA49</f>
        <v>0</v>
      </c>
      <c r="AP234" s="310">
        <f>Plan!IA50</f>
        <v>0</v>
      </c>
      <c r="AQ234" s="310">
        <f>Plan!IA51</f>
        <v>0</v>
      </c>
      <c r="AR234" s="310">
        <f>Plan!IA52</f>
        <v>0</v>
      </c>
      <c r="AS234" s="310">
        <f>Plan!IA53</f>
        <v>0</v>
      </c>
      <c r="AT234" s="310">
        <f>Plan!IA54</f>
        <v>0</v>
      </c>
      <c r="AU234" s="310">
        <f>Plan!IA55</f>
        <v>0</v>
      </c>
      <c r="AV234" s="310">
        <f>Plan!IA56</f>
        <v>0</v>
      </c>
      <c r="AW234" s="310">
        <f>Plan!IA57</f>
        <v>0</v>
      </c>
      <c r="AX234" s="310">
        <f>Plan!IA58</f>
        <v>0</v>
      </c>
      <c r="AY234" s="310">
        <f>Plan!IA59</f>
        <v>0</v>
      </c>
      <c r="AZ234" s="310">
        <f>Plan!IA60</f>
        <v>0</v>
      </c>
      <c r="BA234" s="310">
        <f>Plan!IA61</f>
        <v>0</v>
      </c>
      <c r="BB234" s="310">
        <f>Plan!IA62</f>
        <v>0</v>
      </c>
      <c r="BC234" s="310">
        <f>Plan!IA63</f>
        <v>0</v>
      </c>
      <c r="BD234" s="310">
        <f>Plan!IA64</f>
        <v>0</v>
      </c>
    </row>
    <row r="235" spans="1:56" ht="6" customHeight="1">
      <c r="A235"/>
      <c r="B235" s="306">
        <f>COUNTIF(Feiertage!$H$3:$H$164,F235)</f>
        <v>0</v>
      </c>
      <c r="C235" s="307">
        <f t="shared" si="10"/>
        <v>4</v>
      </c>
      <c r="D235" s="307">
        <f t="shared" si="11"/>
        <v>8</v>
      </c>
      <c r="E235" s="311"/>
      <c r="F235" s="309">
        <f t="shared" si="9"/>
        <v>42600</v>
      </c>
      <c r="G235" s="310">
        <f>Plan!IB15</f>
        <v>0</v>
      </c>
      <c r="H235" s="310">
        <f>Plan!IB16</f>
        <v>0</v>
      </c>
      <c r="I235" s="310">
        <f>Plan!IB17</f>
        <v>0</v>
      </c>
      <c r="J235" s="310">
        <f>Plan!IB18</f>
        <v>0</v>
      </c>
      <c r="K235" s="310">
        <f>Plan!IB19</f>
        <v>0</v>
      </c>
      <c r="L235" s="310">
        <f>Plan!IB20</f>
        <v>0</v>
      </c>
      <c r="M235" s="310">
        <f>Plan!IB21</f>
        <v>0</v>
      </c>
      <c r="N235" s="310">
        <f>Plan!IB22</f>
        <v>0</v>
      </c>
      <c r="O235" s="310">
        <f>Plan!IB23</f>
        <v>0</v>
      </c>
      <c r="P235" s="310">
        <f>Plan!IB24</f>
        <v>0</v>
      </c>
      <c r="Q235" s="310">
        <f>Plan!IB25</f>
        <v>0</v>
      </c>
      <c r="R235" s="310">
        <f>Plan!IB26</f>
        <v>0</v>
      </c>
      <c r="S235" s="310">
        <f>Plan!IB27</f>
        <v>0</v>
      </c>
      <c r="T235" s="310">
        <f>Plan!IB28</f>
        <v>0</v>
      </c>
      <c r="U235" s="310">
        <f>Plan!IB29</f>
        <v>0</v>
      </c>
      <c r="V235" s="310">
        <f>Plan!IB30</f>
        <v>0</v>
      </c>
      <c r="W235" s="310">
        <f>Plan!IB31</f>
        <v>0</v>
      </c>
      <c r="X235" s="310">
        <f>Plan!IB32</f>
        <v>0</v>
      </c>
      <c r="Y235" s="310">
        <f>Plan!IB33</f>
        <v>0</v>
      </c>
      <c r="Z235" s="310">
        <f>Plan!IB34</f>
        <v>0</v>
      </c>
      <c r="AA235" s="310">
        <f>Plan!IB35</f>
        <v>0</v>
      </c>
      <c r="AB235" s="310">
        <f>Plan!IB36</f>
        <v>0</v>
      </c>
      <c r="AC235" s="310">
        <f>Plan!IB37</f>
        <v>0</v>
      </c>
      <c r="AD235" s="310">
        <f>Plan!IB38</f>
        <v>0</v>
      </c>
      <c r="AE235" s="310">
        <f>Plan!IB39</f>
        <v>0</v>
      </c>
      <c r="AF235" s="310">
        <f>Plan!IB40</f>
        <v>0</v>
      </c>
      <c r="AG235" s="310">
        <f>Plan!IB41</f>
        <v>0</v>
      </c>
      <c r="AH235" s="310">
        <f>Plan!IB42</f>
        <v>0</v>
      </c>
      <c r="AI235" s="310">
        <f>Plan!IB43</f>
        <v>0</v>
      </c>
      <c r="AJ235" s="310">
        <f>Plan!IB44</f>
        <v>0</v>
      </c>
      <c r="AK235" s="310">
        <f>Plan!IB45</f>
        <v>0</v>
      </c>
      <c r="AL235" s="310">
        <f>Plan!IB46</f>
        <v>0</v>
      </c>
      <c r="AM235" s="310">
        <f>Plan!IB47</f>
        <v>0</v>
      </c>
      <c r="AN235" s="310">
        <f>Plan!IB48</f>
        <v>0</v>
      </c>
      <c r="AO235" s="310">
        <f>Plan!IB49</f>
        <v>0</v>
      </c>
      <c r="AP235" s="310">
        <f>Plan!IB50</f>
        <v>0</v>
      </c>
      <c r="AQ235" s="310">
        <f>Plan!IB51</f>
        <v>0</v>
      </c>
      <c r="AR235" s="310">
        <f>Plan!IB52</f>
        <v>0</v>
      </c>
      <c r="AS235" s="310">
        <f>Plan!IB53</f>
        <v>0</v>
      </c>
      <c r="AT235" s="310">
        <f>Plan!IB54</f>
        <v>0</v>
      </c>
      <c r="AU235" s="310">
        <f>Plan!IB55</f>
        <v>0</v>
      </c>
      <c r="AV235" s="310">
        <f>Plan!IB56</f>
        <v>0</v>
      </c>
      <c r="AW235" s="310">
        <f>Plan!IB57</f>
        <v>0</v>
      </c>
      <c r="AX235" s="310">
        <f>Plan!IB58</f>
        <v>0</v>
      </c>
      <c r="AY235" s="310">
        <f>Plan!IB59</f>
        <v>0</v>
      </c>
      <c r="AZ235" s="310">
        <f>Plan!IB60</f>
        <v>0</v>
      </c>
      <c r="BA235" s="310">
        <f>Plan!IB61</f>
        <v>0</v>
      </c>
      <c r="BB235" s="310">
        <f>Plan!IB62</f>
        <v>0</v>
      </c>
      <c r="BC235" s="310">
        <f>Plan!IB63</f>
        <v>0</v>
      </c>
      <c r="BD235" s="310">
        <f>Plan!IB64</f>
        <v>0</v>
      </c>
    </row>
    <row r="236" spans="1:56" ht="6" customHeight="1">
      <c r="A236"/>
      <c r="B236" s="306">
        <f>COUNTIF(Feiertage!$H$3:$H$164,F236)</f>
        <v>0</v>
      </c>
      <c r="C236" s="307">
        <f t="shared" si="10"/>
        <v>5</v>
      </c>
      <c r="D236" s="307">
        <f t="shared" si="11"/>
        <v>8</v>
      </c>
      <c r="E236" s="311"/>
      <c r="F236" s="309">
        <f t="shared" si="9"/>
        <v>42601</v>
      </c>
      <c r="G236" s="310">
        <f>Plan!IC15</f>
        <v>0</v>
      </c>
      <c r="H236" s="310">
        <f>Plan!IC16</f>
        <v>0</v>
      </c>
      <c r="I236" s="310">
        <f>Plan!IC17</f>
        <v>0</v>
      </c>
      <c r="J236" s="310">
        <f>Plan!IC18</f>
        <v>0</v>
      </c>
      <c r="K236" s="310">
        <f>Plan!IC19</f>
        <v>0</v>
      </c>
      <c r="L236" s="310">
        <f>Plan!IC20</f>
        <v>0</v>
      </c>
      <c r="M236" s="310">
        <f>Plan!IC21</f>
        <v>0</v>
      </c>
      <c r="N236" s="310">
        <f>Plan!IC22</f>
        <v>0</v>
      </c>
      <c r="O236" s="310">
        <f>Plan!IC23</f>
        <v>0</v>
      </c>
      <c r="P236" s="310">
        <f>Plan!IC24</f>
        <v>0</v>
      </c>
      <c r="Q236" s="310">
        <f>Plan!IC25</f>
        <v>0</v>
      </c>
      <c r="R236" s="310">
        <f>Plan!IC26</f>
        <v>0</v>
      </c>
      <c r="S236" s="310">
        <f>Plan!IC27</f>
        <v>0</v>
      </c>
      <c r="T236" s="310">
        <f>Plan!IC28</f>
        <v>0</v>
      </c>
      <c r="U236" s="310">
        <f>Plan!IC29</f>
        <v>0</v>
      </c>
      <c r="V236" s="310">
        <f>Plan!IC30</f>
        <v>0</v>
      </c>
      <c r="W236" s="310">
        <f>Plan!IC31</f>
        <v>0</v>
      </c>
      <c r="X236" s="310">
        <f>Plan!IC32</f>
        <v>0</v>
      </c>
      <c r="Y236" s="310">
        <f>Plan!IC33</f>
        <v>0</v>
      </c>
      <c r="Z236" s="310">
        <f>Plan!IC34</f>
        <v>0</v>
      </c>
      <c r="AA236" s="310">
        <f>Plan!IC35</f>
        <v>0</v>
      </c>
      <c r="AB236" s="310">
        <f>Plan!IC36</f>
        <v>0</v>
      </c>
      <c r="AC236" s="310">
        <f>Plan!IC37</f>
        <v>0</v>
      </c>
      <c r="AD236" s="310">
        <f>Plan!IC38</f>
        <v>0</v>
      </c>
      <c r="AE236" s="310">
        <f>Plan!IC39</f>
        <v>0</v>
      </c>
      <c r="AF236" s="310">
        <f>Plan!IC40</f>
        <v>0</v>
      </c>
      <c r="AG236" s="310">
        <f>Plan!IC41</f>
        <v>0</v>
      </c>
      <c r="AH236" s="310">
        <f>Plan!IC42</f>
        <v>0</v>
      </c>
      <c r="AI236" s="310">
        <f>Plan!IC43</f>
        <v>0</v>
      </c>
      <c r="AJ236" s="310">
        <f>Plan!IC44</f>
        <v>0</v>
      </c>
      <c r="AK236" s="310">
        <f>Plan!IC45</f>
        <v>0</v>
      </c>
      <c r="AL236" s="310">
        <f>Plan!IC46</f>
        <v>0</v>
      </c>
      <c r="AM236" s="310">
        <f>Plan!IC47</f>
        <v>0</v>
      </c>
      <c r="AN236" s="310">
        <f>Plan!IC48</f>
        <v>0</v>
      </c>
      <c r="AO236" s="310">
        <f>Plan!IC49</f>
        <v>0</v>
      </c>
      <c r="AP236" s="310">
        <f>Plan!IC50</f>
        <v>0</v>
      </c>
      <c r="AQ236" s="310">
        <f>Plan!IC51</f>
        <v>0</v>
      </c>
      <c r="AR236" s="310">
        <f>Plan!IC52</f>
        <v>0</v>
      </c>
      <c r="AS236" s="310">
        <f>Plan!IC53</f>
        <v>0</v>
      </c>
      <c r="AT236" s="310">
        <f>Plan!IC54</f>
        <v>0</v>
      </c>
      <c r="AU236" s="310">
        <f>Plan!IC55</f>
        <v>0</v>
      </c>
      <c r="AV236" s="310">
        <f>Plan!IC56</f>
        <v>0</v>
      </c>
      <c r="AW236" s="310">
        <f>Plan!IC57</f>
        <v>0</v>
      </c>
      <c r="AX236" s="310">
        <f>Plan!IC58</f>
        <v>0</v>
      </c>
      <c r="AY236" s="310">
        <f>Plan!IC59</f>
        <v>0</v>
      </c>
      <c r="AZ236" s="310">
        <f>Plan!IC60</f>
        <v>0</v>
      </c>
      <c r="BA236" s="310">
        <f>Plan!IC61</f>
        <v>0</v>
      </c>
      <c r="BB236" s="310">
        <f>Plan!IC62</f>
        <v>0</v>
      </c>
      <c r="BC236" s="310">
        <f>Plan!IC63</f>
        <v>0</v>
      </c>
      <c r="BD236" s="310">
        <f>Plan!IC64</f>
        <v>0</v>
      </c>
    </row>
    <row r="237" spans="1:56" ht="6" customHeight="1">
      <c r="A237"/>
      <c r="B237" s="306">
        <f>COUNTIF(Feiertage!$H$3:$H$164,F237)</f>
        <v>0</v>
      </c>
      <c r="C237" s="307">
        <f t="shared" si="10"/>
        <v>6</v>
      </c>
      <c r="D237" s="307">
        <f t="shared" si="11"/>
        <v>8</v>
      </c>
      <c r="E237" s="311"/>
      <c r="F237" s="309">
        <f t="shared" si="9"/>
        <v>42602</v>
      </c>
      <c r="G237" s="310">
        <f>Plan!ID15</f>
        <v>0</v>
      </c>
      <c r="H237" s="310">
        <f>Plan!ID16</f>
        <v>0</v>
      </c>
      <c r="I237" s="310">
        <f>Plan!ID17</f>
        <v>0</v>
      </c>
      <c r="J237" s="310">
        <f>Plan!ID18</f>
        <v>0</v>
      </c>
      <c r="K237" s="310">
        <f>Plan!ID19</f>
        <v>0</v>
      </c>
      <c r="L237" s="310">
        <f>Plan!ID20</f>
        <v>0</v>
      </c>
      <c r="M237" s="310">
        <f>Plan!ID21</f>
        <v>0</v>
      </c>
      <c r="N237" s="310">
        <f>Plan!ID22</f>
        <v>0</v>
      </c>
      <c r="O237" s="310">
        <f>Plan!ID23</f>
        <v>0</v>
      </c>
      <c r="P237" s="310">
        <f>Plan!ID24</f>
        <v>0</v>
      </c>
      <c r="Q237" s="310">
        <f>Plan!ID25</f>
        <v>0</v>
      </c>
      <c r="R237" s="310">
        <f>Plan!ID26</f>
        <v>0</v>
      </c>
      <c r="S237" s="310">
        <f>Plan!ID27</f>
        <v>0</v>
      </c>
      <c r="T237" s="310">
        <f>Plan!ID28</f>
        <v>0</v>
      </c>
      <c r="U237" s="310">
        <f>Plan!ID29</f>
        <v>0</v>
      </c>
      <c r="V237" s="310">
        <f>Plan!ID30</f>
        <v>0</v>
      </c>
      <c r="W237" s="310">
        <f>Plan!ID31</f>
        <v>0</v>
      </c>
      <c r="X237" s="310">
        <f>Plan!ID32</f>
        <v>0</v>
      </c>
      <c r="Y237" s="310">
        <f>Plan!ID33</f>
        <v>0</v>
      </c>
      <c r="Z237" s="310">
        <f>Plan!ID34</f>
        <v>0</v>
      </c>
      <c r="AA237" s="310">
        <f>Plan!ID35</f>
        <v>0</v>
      </c>
      <c r="AB237" s="310">
        <f>Plan!ID36</f>
        <v>0</v>
      </c>
      <c r="AC237" s="310">
        <f>Plan!ID37</f>
        <v>0</v>
      </c>
      <c r="AD237" s="310">
        <f>Plan!ID38</f>
        <v>0</v>
      </c>
      <c r="AE237" s="310">
        <f>Plan!ID39</f>
        <v>0</v>
      </c>
      <c r="AF237" s="310">
        <f>Plan!ID40</f>
        <v>0</v>
      </c>
      <c r="AG237" s="310">
        <f>Plan!ID41</f>
        <v>0</v>
      </c>
      <c r="AH237" s="310">
        <f>Plan!ID42</f>
        <v>0</v>
      </c>
      <c r="AI237" s="310">
        <f>Plan!ID43</f>
        <v>0</v>
      </c>
      <c r="AJ237" s="310">
        <f>Plan!ID44</f>
        <v>0</v>
      </c>
      <c r="AK237" s="310">
        <f>Plan!ID45</f>
        <v>0</v>
      </c>
      <c r="AL237" s="310">
        <f>Plan!ID46</f>
        <v>0</v>
      </c>
      <c r="AM237" s="310">
        <f>Plan!ID47</f>
        <v>0</v>
      </c>
      <c r="AN237" s="310">
        <f>Plan!ID48</f>
        <v>0</v>
      </c>
      <c r="AO237" s="310">
        <f>Plan!ID49</f>
        <v>0</v>
      </c>
      <c r="AP237" s="310">
        <f>Plan!ID50</f>
        <v>0</v>
      </c>
      <c r="AQ237" s="310">
        <f>Plan!ID51</f>
        <v>0</v>
      </c>
      <c r="AR237" s="310">
        <f>Plan!ID52</f>
        <v>0</v>
      </c>
      <c r="AS237" s="310">
        <f>Plan!ID53</f>
        <v>0</v>
      </c>
      <c r="AT237" s="310">
        <f>Plan!ID54</f>
        <v>0</v>
      </c>
      <c r="AU237" s="310">
        <f>Plan!ID55</f>
        <v>0</v>
      </c>
      <c r="AV237" s="310">
        <f>Plan!ID56</f>
        <v>0</v>
      </c>
      <c r="AW237" s="310">
        <f>Plan!ID57</f>
        <v>0</v>
      </c>
      <c r="AX237" s="310">
        <f>Plan!ID58</f>
        <v>0</v>
      </c>
      <c r="AY237" s="310">
        <f>Plan!ID59</f>
        <v>0</v>
      </c>
      <c r="AZ237" s="310">
        <f>Plan!ID60</f>
        <v>0</v>
      </c>
      <c r="BA237" s="310">
        <f>Plan!ID61</f>
        <v>0</v>
      </c>
      <c r="BB237" s="310">
        <f>Plan!ID62</f>
        <v>0</v>
      </c>
      <c r="BC237" s="310">
        <f>Plan!ID63</f>
        <v>0</v>
      </c>
      <c r="BD237" s="310">
        <f>Plan!ID64</f>
        <v>0</v>
      </c>
    </row>
    <row r="238" spans="1:56" ht="6" customHeight="1">
      <c r="A238"/>
      <c r="B238" s="306">
        <f>COUNTIF(Feiertage!$H$3:$H$164,F238)</f>
        <v>0</v>
      </c>
      <c r="C238" s="307">
        <f t="shared" si="10"/>
        <v>7</v>
      </c>
      <c r="D238" s="307">
        <f t="shared" si="11"/>
        <v>8</v>
      </c>
      <c r="E238" s="311"/>
      <c r="F238" s="309">
        <f t="shared" si="9"/>
        <v>42603</v>
      </c>
      <c r="G238" s="310">
        <f>Plan!IE15</f>
        <v>0</v>
      </c>
      <c r="H238" s="310">
        <f>Plan!IE16</f>
        <v>0</v>
      </c>
      <c r="I238" s="310">
        <f>Plan!IE17</f>
        <v>0</v>
      </c>
      <c r="J238" s="310">
        <f>Plan!IE18</f>
        <v>0</v>
      </c>
      <c r="K238" s="310">
        <f>Plan!IE19</f>
        <v>0</v>
      </c>
      <c r="L238" s="310">
        <f>Plan!IE20</f>
        <v>0</v>
      </c>
      <c r="M238" s="310">
        <f>Plan!IE21</f>
        <v>0</v>
      </c>
      <c r="N238" s="310">
        <f>Plan!IE22</f>
        <v>0</v>
      </c>
      <c r="O238" s="310">
        <f>Plan!IE23</f>
        <v>0</v>
      </c>
      <c r="P238" s="310">
        <f>Plan!IE24</f>
        <v>0</v>
      </c>
      <c r="Q238" s="310">
        <f>Plan!IE25</f>
        <v>0</v>
      </c>
      <c r="R238" s="310">
        <f>Plan!IE26</f>
        <v>0</v>
      </c>
      <c r="S238" s="310">
        <f>Plan!IE27</f>
        <v>0</v>
      </c>
      <c r="T238" s="310">
        <f>Plan!IE28</f>
        <v>0</v>
      </c>
      <c r="U238" s="310">
        <f>Plan!IE29</f>
        <v>0</v>
      </c>
      <c r="V238" s="310">
        <f>Plan!IE30</f>
        <v>0</v>
      </c>
      <c r="W238" s="310">
        <f>Plan!IE31</f>
        <v>0</v>
      </c>
      <c r="X238" s="310">
        <f>Plan!IE32</f>
        <v>0</v>
      </c>
      <c r="Y238" s="310">
        <f>Plan!IE33</f>
        <v>0</v>
      </c>
      <c r="Z238" s="310">
        <f>Plan!IE34</f>
        <v>0</v>
      </c>
      <c r="AA238" s="310">
        <f>Plan!IE35</f>
        <v>0</v>
      </c>
      <c r="AB238" s="310">
        <f>Plan!IE36</f>
        <v>0</v>
      </c>
      <c r="AC238" s="310">
        <f>Plan!IE37</f>
        <v>0</v>
      </c>
      <c r="AD238" s="310">
        <f>Plan!IE38</f>
        <v>0</v>
      </c>
      <c r="AE238" s="310">
        <f>Plan!IE39</f>
        <v>0</v>
      </c>
      <c r="AF238" s="310">
        <f>Plan!IE40</f>
        <v>0</v>
      </c>
      <c r="AG238" s="310">
        <f>Plan!IE41</f>
        <v>0</v>
      </c>
      <c r="AH238" s="310">
        <f>Plan!IE42</f>
        <v>0</v>
      </c>
      <c r="AI238" s="310">
        <f>Plan!IE43</f>
        <v>0</v>
      </c>
      <c r="AJ238" s="310">
        <f>Plan!IE44</f>
        <v>0</v>
      </c>
      <c r="AK238" s="310">
        <f>Plan!IE45</f>
        <v>0</v>
      </c>
      <c r="AL238" s="310">
        <f>Plan!IE46</f>
        <v>0</v>
      </c>
      <c r="AM238" s="310">
        <f>Plan!IE47</f>
        <v>0</v>
      </c>
      <c r="AN238" s="310">
        <f>Plan!IE48</f>
        <v>0</v>
      </c>
      <c r="AO238" s="310">
        <f>Plan!IE49</f>
        <v>0</v>
      </c>
      <c r="AP238" s="310">
        <f>Plan!IE50</f>
        <v>0</v>
      </c>
      <c r="AQ238" s="310">
        <f>Plan!IE51</f>
        <v>0</v>
      </c>
      <c r="AR238" s="310">
        <f>Plan!IE52</f>
        <v>0</v>
      </c>
      <c r="AS238" s="310">
        <f>Plan!IE53</f>
        <v>0</v>
      </c>
      <c r="AT238" s="310">
        <f>Plan!IE54</f>
        <v>0</v>
      </c>
      <c r="AU238" s="310">
        <f>Plan!IE55</f>
        <v>0</v>
      </c>
      <c r="AV238" s="310">
        <f>Plan!IE56</f>
        <v>0</v>
      </c>
      <c r="AW238" s="310">
        <f>Plan!IE57</f>
        <v>0</v>
      </c>
      <c r="AX238" s="310">
        <f>Plan!IE58</f>
        <v>0</v>
      </c>
      <c r="AY238" s="310">
        <f>Plan!IE59</f>
        <v>0</v>
      </c>
      <c r="AZ238" s="310">
        <f>Plan!IE60</f>
        <v>0</v>
      </c>
      <c r="BA238" s="310">
        <f>Plan!IE61</f>
        <v>0</v>
      </c>
      <c r="BB238" s="310">
        <f>Plan!IE62</f>
        <v>0</v>
      </c>
      <c r="BC238" s="310">
        <f>Plan!IE63</f>
        <v>0</v>
      </c>
      <c r="BD238" s="310">
        <f>Plan!IE64</f>
        <v>0</v>
      </c>
    </row>
    <row r="239" spans="1:56" ht="6" customHeight="1">
      <c r="A239"/>
      <c r="B239" s="306">
        <f>COUNTIF(Feiertage!$H$3:$H$164,F239)</f>
        <v>0</v>
      </c>
      <c r="C239" s="307">
        <f t="shared" si="10"/>
        <v>1</v>
      </c>
      <c r="D239" s="307">
        <f t="shared" si="11"/>
        <v>8</v>
      </c>
      <c r="E239" s="311"/>
      <c r="F239" s="309">
        <f t="shared" si="9"/>
        <v>42604</v>
      </c>
      <c r="G239" s="310">
        <f>Plan!IF15</f>
        <v>0</v>
      </c>
      <c r="H239" s="310">
        <f>Plan!IF16</f>
        <v>0</v>
      </c>
      <c r="I239" s="310">
        <f>Plan!IF17</f>
        <v>0</v>
      </c>
      <c r="J239" s="310">
        <f>Plan!IF18</f>
        <v>0</v>
      </c>
      <c r="K239" s="310">
        <f>Plan!IF19</f>
        <v>0</v>
      </c>
      <c r="L239" s="310">
        <f>Plan!IF20</f>
        <v>0</v>
      </c>
      <c r="M239" s="310">
        <f>Plan!IF21</f>
        <v>0</v>
      </c>
      <c r="N239" s="310">
        <f>Plan!IF22</f>
        <v>0</v>
      </c>
      <c r="O239" s="310">
        <f>Plan!IF23</f>
        <v>0</v>
      </c>
      <c r="P239" s="310">
        <f>Plan!IF24</f>
        <v>0</v>
      </c>
      <c r="Q239" s="310">
        <f>Plan!IF25</f>
        <v>0</v>
      </c>
      <c r="R239" s="310">
        <f>Plan!IF26</f>
        <v>0</v>
      </c>
      <c r="S239" s="310">
        <f>Plan!IF27</f>
        <v>0</v>
      </c>
      <c r="T239" s="310">
        <f>Plan!IF28</f>
        <v>0</v>
      </c>
      <c r="U239" s="310">
        <f>Plan!IF29</f>
        <v>0</v>
      </c>
      <c r="V239" s="310">
        <f>Plan!IF30</f>
        <v>0</v>
      </c>
      <c r="W239" s="310">
        <f>Plan!IF31</f>
        <v>0</v>
      </c>
      <c r="X239" s="310">
        <f>Plan!IF32</f>
        <v>0</v>
      </c>
      <c r="Y239" s="310">
        <f>Plan!IF33</f>
        <v>0</v>
      </c>
      <c r="Z239" s="310">
        <f>Plan!IF34</f>
        <v>0</v>
      </c>
      <c r="AA239" s="310">
        <f>Plan!IF35</f>
        <v>0</v>
      </c>
      <c r="AB239" s="310">
        <f>Plan!IF36</f>
        <v>0</v>
      </c>
      <c r="AC239" s="310">
        <f>Plan!IF37</f>
        <v>0</v>
      </c>
      <c r="AD239" s="310">
        <f>Plan!IF38</f>
        <v>0</v>
      </c>
      <c r="AE239" s="310">
        <f>Plan!IF39</f>
        <v>0</v>
      </c>
      <c r="AF239" s="310">
        <f>Plan!IF40</f>
        <v>0</v>
      </c>
      <c r="AG239" s="310">
        <f>Plan!IF41</f>
        <v>0</v>
      </c>
      <c r="AH239" s="310">
        <f>Plan!IF42</f>
        <v>0</v>
      </c>
      <c r="AI239" s="310">
        <f>Plan!IF43</f>
        <v>0</v>
      </c>
      <c r="AJ239" s="310">
        <f>Plan!IF44</f>
        <v>0</v>
      </c>
      <c r="AK239" s="310">
        <f>Plan!IF45</f>
        <v>0</v>
      </c>
      <c r="AL239" s="310">
        <f>Plan!IF46</f>
        <v>0</v>
      </c>
      <c r="AM239" s="310">
        <f>Plan!IF47</f>
        <v>0</v>
      </c>
      <c r="AN239" s="310">
        <f>Plan!IF48</f>
        <v>0</v>
      </c>
      <c r="AO239" s="310">
        <f>Plan!IF49</f>
        <v>0</v>
      </c>
      <c r="AP239" s="310">
        <f>Plan!IF50</f>
        <v>0</v>
      </c>
      <c r="AQ239" s="310">
        <f>Plan!IF51</f>
        <v>0</v>
      </c>
      <c r="AR239" s="310">
        <f>Plan!IF52</f>
        <v>0</v>
      </c>
      <c r="AS239" s="310">
        <f>Plan!IF53</f>
        <v>0</v>
      </c>
      <c r="AT239" s="310">
        <f>Plan!IF54</f>
        <v>0</v>
      </c>
      <c r="AU239" s="310">
        <f>Plan!IF55</f>
        <v>0</v>
      </c>
      <c r="AV239" s="310">
        <f>Plan!IF56</f>
        <v>0</v>
      </c>
      <c r="AW239" s="310">
        <f>Plan!IF57</f>
        <v>0</v>
      </c>
      <c r="AX239" s="310">
        <f>Plan!IF58</f>
        <v>0</v>
      </c>
      <c r="AY239" s="310">
        <f>Plan!IF59</f>
        <v>0</v>
      </c>
      <c r="AZ239" s="310">
        <f>Plan!IF60</f>
        <v>0</v>
      </c>
      <c r="BA239" s="310">
        <f>Plan!IF61</f>
        <v>0</v>
      </c>
      <c r="BB239" s="310">
        <f>Plan!IF62</f>
        <v>0</v>
      </c>
      <c r="BC239" s="310">
        <f>Plan!IF63</f>
        <v>0</v>
      </c>
      <c r="BD239" s="310">
        <f>Plan!IF64</f>
        <v>0</v>
      </c>
    </row>
    <row r="240" spans="1:56" ht="6" customHeight="1">
      <c r="A240"/>
      <c r="B240" s="306">
        <f>COUNTIF(Feiertage!$H$3:$H$164,F240)</f>
        <v>0</v>
      </c>
      <c r="C240" s="307">
        <f t="shared" si="10"/>
        <v>2</v>
      </c>
      <c r="D240" s="307">
        <f t="shared" si="11"/>
        <v>8</v>
      </c>
      <c r="E240" s="311"/>
      <c r="F240" s="309">
        <f t="shared" si="9"/>
        <v>42605</v>
      </c>
      <c r="G240" s="310">
        <f>Plan!IG15</f>
        <v>0</v>
      </c>
      <c r="H240" s="310">
        <f>Plan!IG16</f>
        <v>0</v>
      </c>
      <c r="I240" s="310">
        <f>Plan!IG17</f>
        <v>0</v>
      </c>
      <c r="J240" s="310">
        <f>Plan!IG18</f>
        <v>0</v>
      </c>
      <c r="K240" s="310">
        <f>Plan!IG19</f>
        <v>0</v>
      </c>
      <c r="L240" s="310">
        <f>Plan!IG20</f>
        <v>0</v>
      </c>
      <c r="M240" s="310">
        <f>Plan!IG21</f>
        <v>0</v>
      </c>
      <c r="N240" s="310">
        <f>Plan!IG22</f>
        <v>0</v>
      </c>
      <c r="O240" s="310">
        <f>Plan!IG23</f>
        <v>0</v>
      </c>
      <c r="P240" s="310">
        <f>Plan!IG24</f>
        <v>0</v>
      </c>
      <c r="Q240" s="310">
        <f>Plan!IG25</f>
        <v>0</v>
      </c>
      <c r="R240" s="310">
        <f>Plan!IG26</f>
        <v>0</v>
      </c>
      <c r="S240" s="310">
        <f>Plan!IG27</f>
        <v>0</v>
      </c>
      <c r="T240" s="310">
        <f>Plan!IG28</f>
        <v>0</v>
      </c>
      <c r="U240" s="310">
        <f>Plan!IG29</f>
        <v>0</v>
      </c>
      <c r="V240" s="310">
        <f>Plan!IG30</f>
        <v>0</v>
      </c>
      <c r="W240" s="310">
        <f>Plan!IG31</f>
        <v>0</v>
      </c>
      <c r="X240" s="310">
        <f>Plan!IG32</f>
        <v>0</v>
      </c>
      <c r="Y240" s="310">
        <f>Plan!IG33</f>
        <v>0</v>
      </c>
      <c r="Z240" s="310">
        <f>Plan!IG34</f>
        <v>0</v>
      </c>
      <c r="AA240" s="310">
        <f>Plan!IG35</f>
        <v>0</v>
      </c>
      <c r="AB240" s="310">
        <f>Plan!IG36</f>
        <v>0</v>
      </c>
      <c r="AC240" s="310">
        <f>Plan!IG37</f>
        <v>0</v>
      </c>
      <c r="AD240" s="310">
        <f>Plan!IG38</f>
        <v>0</v>
      </c>
      <c r="AE240" s="310">
        <f>Plan!IG39</f>
        <v>0</v>
      </c>
      <c r="AF240" s="310">
        <f>Plan!IG40</f>
        <v>0</v>
      </c>
      <c r="AG240" s="310">
        <f>Plan!IG41</f>
        <v>0</v>
      </c>
      <c r="AH240" s="310">
        <f>Plan!IG42</f>
        <v>0</v>
      </c>
      <c r="AI240" s="310">
        <f>Plan!IG43</f>
        <v>0</v>
      </c>
      <c r="AJ240" s="310">
        <f>Plan!IG44</f>
        <v>0</v>
      </c>
      <c r="AK240" s="310">
        <f>Plan!IG45</f>
        <v>0</v>
      </c>
      <c r="AL240" s="310">
        <f>Plan!IG46</f>
        <v>0</v>
      </c>
      <c r="AM240" s="310">
        <f>Plan!IG47</f>
        <v>0</v>
      </c>
      <c r="AN240" s="310">
        <f>Plan!IG48</f>
        <v>0</v>
      </c>
      <c r="AO240" s="310">
        <f>Plan!IG49</f>
        <v>0</v>
      </c>
      <c r="AP240" s="310">
        <f>Plan!IG50</f>
        <v>0</v>
      </c>
      <c r="AQ240" s="310">
        <f>Plan!IG51</f>
        <v>0</v>
      </c>
      <c r="AR240" s="310">
        <f>Plan!IG52</f>
        <v>0</v>
      </c>
      <c r="AS240" s="310">
        <f>Plan!IG53</f>
        <v>0</v>
      </c>
      <c r="AT240" s="310">
        <f>Plan!IG54</f>
        <v>0</v>
      </c>
      <c r="AU240" s="310">
        <f>Plan!IG55</f>
        <v>0</v>
      </c>
      <c r="AV240" s="310">
        <f>Plan!IG56</f>
        <v>0</v>
      </c>
      <c r="AW240" s="310">
        <f>Plan!IG57</f>
        <v>0</v>
      </c>
      <c r="AX240" s="310">
        <f>Plan!IG58</f>
        <v>0</v>
      </c>
      <c r="AY240" s="310">
        <f>Plan!IG59</f>
        <v>0</v>
      </c>
      <c r="AZ240" s="310">
        <f>Plan!IG60</f>
        <v>0</v>
      </c>
      <c r="BA240" s="310">
        <f>Plan!IG61</f>
        <v>0</v>
      </c>
      <c r="BB240" s="310">
        <f>Plan!IG62</f>
        <v>0</v>
      </c>
      <c r="BC240" s="310">
        <f>Plan!IG63</f>
        <v>0</v>
      </c>
      <c r="BD240" s="310">
        <f>Plan!IG64</f>
        <v>0</v>
      </c>
    </row>
    <row r="241" spans="1:56" ht="6" customHeight="1">
      <c r="A241"/>
      <c r="B241" s="306">
        <f>COUNTIF(Feiertage!$H$3:$H$164,F241)</f>
        <v>0</v>
      </c>
      <c r="C241" s="307">
        <f t="shared" si="10"/>
        <v>3</v>
      </c>
      <c r="D241" s="307">
        <f t="shared" si="11"/>
        <v>8</v>
      </c>
      <c r="E241" s="311"/>
      <c r="F241" s="309">
        <f t="shared" si="9"/>
        <v>42606</v>
      </c>
      <c r="G241" s="310">
        <f>Plan!IH15</f>
        <v>0</v>
      </c>
      <c r="H241" s="310">
        <f>Plan!IH16</f>
        <v>0</v>
      </c>
      <c r="I241" s="310">
        <f>Plan!IH17</f>
        <v>0</v>
      </c>
      <c r="J241" s="310">
        <f>Plan!IH18</f>
        <v>0</v>
      </c>
      <c r="K241" s="310">
        <f>Plan!IH19</f>
        <v>0</v>
      </c>
      <c r="L241" s="310">
        <f>Plan!IH20</f>
        <v>0</v>
      </c>
      <c r="M241" s="310">
        <f>Plan!IH21</f>
        <v>0</v>
      </c>
      <c r="N241" s="310">
        <f>Plan!IH22</f>
        <v>0</v>
      </c>
      <c r="O241" s="310">
        <f>Plan!IH23</f>
        <v>0</v>
      </c>
      <c r="P241" s="310">
        <f>Plan!IH24</f>
        <v>0</v>
      </c>
      <c r="Q241" s="310">
        <f>Plan!IH25</f>
        <v>0</v>
      </c>
      <c r="R241" s="310">
        <f>Plan!IH26</f>
        <v>0</v>
      </c>
      <c r="S241" s="310">
        <f>Plan!IH27</f>
        <v>0</v>
      </c>
      <c r="T241" s="310">
        <f>Plan!IH28</f>
        <v>0</v>
      </c>
      <c r="U241" s="310">
        <f>Plan!IH29</f>
        <v>0</v>
      </c>
      <c r="V241" s="310">
        <f>Plan!IH30</f>
        <v>0</v>
      </c>
      <c r="W241" s="310">
        <f>Plan!IH31</f>
        <v>0</v>
      </c>
      <c r="X241" s="310">
        <f>Plan!IH32</f>
        <v>0</v>
      </c>
      <c r="Y241" s="310">
        <f>Plan!IH33</f>
        <v>0</v>
      </c>
      <c r="Z241" s="310">
        <f>Plan!IH34</f>
        <v>0</v>
      </c>
      <c r="AA241" s="310">
        <f>Plan!IH35</f>
        <v>0</v>
      </c>
      <c r="AB241" s="310">
        <f>Plan!IH36</f>
        <v>0</v>
      </c>
      <c r="AC241" s="310">
        <f>Plan!IH37</f>
        <v>0</v>
      </c>
      <c r="AD241" s="310">
        <f>Plan!IH38</f>
        <v>0</v>
      </c>
      <c r="AE241" s="310">
        <f>Plan!IH39</f>
        <v>0</v>
      </c>
      <c r="AF241" s="310">
        <f>Plan!IH40</f>
        <v>0</v>
      </c>
      <c r="AG241" s="310">
        <f>Plan!IH41</f>
        <v>0</v>
      </c>
      <c r="AH241" s="310">
        <f>Plan!IH42</f>
        <v>0</v>
      </c>
      <c r="AI241" s="310">
        <f>Plan!IH43</f>
        <v>0</v>
      </c>
      <c r="AJ241" s="310">
        <f>Plan!IH44</f>
        <v>0</v>
      </c>
      <c r="AK241" s="310">
        <f>Plan!IH45</f>
        <v>0</v>
      </c>
      <c r="AL241" s="310">
        <f>Plan!IH46</f>
        <v>0</v>
      </c>
      <c r="AM241" s="310">
        <f>Plan!IH47</f>
        <v>0</v>
      </c>
      <c r="AN241" s="310">
        <f>Plan!IH48</f>
        <v>0</v>
      </c>
      <c r="AO241" s="310">
        <f>Plan!IH49</f>
        <v>0</v>
      </c>
      <c r="AP241" s="310">
        <f>Plan!IH50</f>
        <v>0</v>
      </c>
      <c r="AQ241" s="310">
        <f>Plan!IH51</f>
        <v>0</v>
      </c>
      <c r="AR241" s="310">
        <f>Plan!IH52</f>
        <v>0</v>
      </c>
      <c r="AS241" s="310">
        <f>Plan!IH53</f>
        <v>0</v>
      </c>
      <c r="AT241" s="310">
        <f>Plan!IH54</f>
        <v>0</v>
      </c>
      <c r="AU241" s="310">
        <f>Plan!IH55</f>
        <v>0</v>
      </c>
      <c r="AV241" s="310">
        <f>Plan!IH56</f>
        <v>0</v>
      </c>
      <c r="AW241" s="310">
        <f>Plan!IH57</f>
        <v>0</v>
      </c>
      <c r="AX241" s="310">
        <f>Plan!IH58</f>
        <v>0</v>
      </c>
      <c r="AY241" s="310">
        <f>Plan!IH59</f>
        <v>0</v>
      </c>
      <c r="AZ241" s="310">
        <f>Plan!IH60</f>
        <v>0</v>
      </c>
      <c r="BA241" s="310">
        <f>Plan!IH61</f>
        <v>0</v>
      </c>
      <c r="BB241" s="310">
        <f>Plan!IH62</f>
        <v>0</v>
      </c>
      <c r="BC241" s="310">
        <f>Plan!IH63</f>
        <v>0</v>
      </c>
      <c r="BD241" s="310">
        <f>Plan!IH64</f>
        <v>0</v>
      </c>
    </row>
    <row r="242" spans="1:56" ht="6" customHeight="1">
      <c r="A242"/>
      <c r="B242" s="306">
        <f>COUNTIF(Feiertage!$H$3:$H$164,F242)</f>
        <v>0</v>
      </c>
      <c r="C242" s="307">
        <f t="shared" si="10"/>
        <v>4</v>
      </c>
      <c r="D242" s="307">
        <f t="shared" si="11"/>
        <v>8</v>
      </c>
      <c r="E242" s="311"/>
      <c r="F242" s="309">
        <f t="shared" si="9"/>
        <v>42607</v>
      </c>
      <c r="G242" s="310">
        <f>Plan!II15</f>
        <v>0</v>
      </c>
      <c r="H242" s="310">
        <f>Plan!II16</f>
        <v>0</v>
      </c>
      <c r="I242" s="310">
        <f>Plan!II17</f>
        <v>0</v>
      </c>
      <c r="J242" s="310">
        <f>Plan!II18</f>
        <v>0</v>
      </c>
      <c r="K242" s="310">
        <f>Plan!II19</f>
        <v>0</v>
      </c>
      <c r="L242" s="310">
        <f>Plan!II20</f>
        <v>0</v>
      </c>
      <c r="M242" s="310">
        <f>Plan!II21</f>
        <v>0</v>
      </c>
      <c r="N242" s="310">
        <f>Plan!II22</f>
        <v>0</v>
      </c>
      <c r="O242" s="310">
        <f>Plan!II23</f>
        <v>0</v>
      </c>
      <c r="P242" s="310">
        <f>Plan!II24</f>
        <v>0</v>
      </c>
      <c r="Q242" s="310">
        <f>Plan!II25</f>
        <v>0</v>
      </c>
      <c r="R242" s="310">
        <f>Plan!II26</f>
        <v>0</v>
      </c>
      <c r="S242" s="310">
        <f>Plan!II27</f>
        <v>0</v>
      </c>
      <c r="T242" s="310">
        <f>Plan!II28</f>
        <v>0</v>
      </c>
      <c r="U242" s="310">
        <f>Plan!II29</f>
        <v>0</v>
      </c>
      <c r="V242" s="310">
        <f>Plan!II30</f>
        <v>0</v>
      </c>
      <c r="W242" s="310">
        <f>Plan!II31</f>
        <v>0</v>
      </c>
      <c r="X242" s="310">
        <f>Plan!II32</f>
        <v>0</v>
      </c>
      <c r="Y242" s="310">
        <f>Plan!II33</f>
        <v>0</v>
      </c>
      <c r="Z242" s="310">
        <f>Plan!II34</f>
        <v>0</v>
      </c>
      <c r="AA242" s="310">
        <f>Plan!II35</f>
        <v>0</v>
      </c>
      <c r="AB242" s="310">
        <f>Plan!II36</f>
        <v>0</v>
      </c>
      <c r="AC242" s="310">
        <f>Plan!II37</f>
        <v>0</v>
      </c>
      <c r="AD242" s="310">
        <f>Plan!II38</f>
        <v>0</v>
      </c>
      <c r="AE242" s="310">
        <f>Plan!II39</f>
        <v>0</v>
      </c>
      <c r="AF242" s="310">
        <f>Plan!II40</f>
        <v>0</v>
      </c>
      <c r="AG242" s="310">
        <f>Plan!II41</f>
        <v>0</v>
      </c>
      <c r="AH242" s="310">
        <f>Plan!II42</f>
        <v>0</v>
      </c>
      <c r="AI242" s="310">
        <f>Plan!II43</f>
        <v>0</v>
      </c>
      <c r="AJ242" s="310">
        <f>Plan!II44</f>
        <v>0</v>
      </c>
      <c r="AK242" s="310">
        <f>Plan!II45</f>
        <v>0</v>
      </c>
      <c r="AL242" s="310">
        <f>Plan!II46</f>
        <v>0</v>
      </c>
      <c r="AM242" s="310">
        <f>Plan!II47</f>
        <v>0</v>
      </c>
      <c r="AN242" s="310">
        <f>Plan!II48</f>
        <v>0</v>
      </c>
      <c r="AO242" s="310">
        <f>Plan!II49</f>
        <v>0</v>
      </c>
      <c r="AP242" s="310">
        <f>Plan!II50</f>
        <v>0</v>
      </c>
      <c r="AQ242" s="310">
        <f>Plan!II51</f>
        <v>0</v>
      </c>
      <c r="AR242" s="310">
        <f>Plan!II52</f>
        <v>0</v>
      </c>
      <c r="AS242" s="310">
        <f>Plan!II53</f>
        <v>0</v>
      </c>
      <c r="AT242" s="310">
        <f>Plan!II54</f>
        <v>0</v>
      </c>
      <c r="AU242" s="310">
        <f>Plan!II55</f>
        <v>0</v>
      </c>
      <c r="AV242" s="310">
        <f>Plan!II56</f>
        <v>0</v>
      </c>
      <c r="AW242" s="310">
        <f>Plan!II57</f>
        <v>0</v>
      </c>
      <c r="AX242" s="310">
        <f>Plan!II58</f>
        <v>0</v>
      </c>
      <c r="AY242" s="310">
        <f>Plan!II59</f>
        <v>0</v>
      </c>
      <c r="AZ242" s="310">
        <f>Plan!II60</f>
        <v>0</v>
      </c>
      <c r="BA242" s="310">
        <f>Plan!II61</f>
        <v>0</v>
      </c>
      <c r="BB242" s="310">
        <f>Plan!II62</f>
        <v>0</v>
      </c>
      <c r="BC242" s="310">
        <f>Plan!II63</f>
        <v>0</v>
      </c>
      <c r="BD242" s="310">
        <f>Plan!II64</f>
        <v>0</v>
      </c>
    </row>
    <row r="243" spans="1:56" ht="6" customHeight="1">
      <c r="A243"/>
      <c r="B243" s="306">
        <f>COUNTIF(Feiertage!$H$3:$H$164,F243)</f>
        <v>0</v>
      </c>
      <c r="C243" s="307">
        <f t="shared" si="10"/>
        <v>5</v>
      </c>
      <c r="D243" s="307">
        <f t="shared" si="11"/>
        <v>8</v>
      </c>
      <c r="E243" s="311"/>
      <c r="F243" s="309">
        <f t="shared" si="9"/>
        <v>42608</v>
      </c>
      <c r="G243" s="310">
        <f>Plan!IJ15</f>
        <v>0</v>
      </c>
      <c r="H243" s="310">
        <f>Plan!IJ16</f>
        <v>0</v>
      </c>
      <c r="I243" s="310">
        <f>Plan!IJ17</f>
        <v>0</v>
      </c>
      <c r="J243" s="310">
        <f>Plan!IJ18</f>
        <v>0</v>
      </c>
      <c r="K243" s="310">
        <f>Plan!IJ19</f>
        <v>0</v>
      </c>
      <c r="L243" s="310">
        <f>Plan!IJ20</f>
        <v>0</v>
      </c>
      <c r="M243" s="310">
        <f>Plan!IJ21</f>
        <v>0</v>
      </c>
      <c r="N243" s="310">
        <f>Plan!IJ22</f>
        <v>0</v>
      </c>
      <c r="O243" s="310">
        <f>Plan!IJ23</f>
        <v>0</v>
      </c>
      <c r="P243" s="310">
        <f>Plan!IJ24</f>
        <v>0</v>
      </c>
      <c r="Q243" s="310">
        <f>Plan!IJ25</f>
        <v>0</v>
      </c>
      <c r="R243" s="310">
        <f>Plan!IJ26</f>
        <v>0</v>
      </c>
      <c r="S243" s="310">
        <f>Plan!IJ27</f>
        <v>0</v>
      </c>
      <c r="T243" s="310">
        <f>Plan!IJ28</f>
        <v>0</v>
      </c>
      <c r="U243" s="310">
        <f>Plan!IJ29</f>
        <v>0</v>
      </c>
      <c r="V243" s="310">
        <f>Plan!IJ30</f>
        <v>0</v>
      </c>
      <c r="W243" s="310">
        <f>Plan!IJ31</f>
        <v>0</v>
      </c>
      <c r="X243" s="310">
        <f>Plan!IJ32</f>
        <v>0</v>
      </c>
      <c r="Y243" s="310">
        <f>Plan!IJ33</f>
        <v>0</v>
      </c>
      <c r="Z243" s="310">
        <f>Plan!IJ34</f>
        <v>0</v>
      </c>
      <c r="AA243" s="310">
        <f>Plan!IJ35</f>
        <v>0</v>
      </c>
      <c r="AB243" s="310">
        <f>Plan!IJ36</f>
        <v>0</v>
      </c>
      <c r="AC243" s="310">
        <f>Plan!IJ37</f>
        <v>0</v>
      </c>
      <c r="AD243" s="310">
        <f>Plan!IJ38</f>
        <v>0</v>
      </c>
      <c r="AE243" s="310">
        <f>Plan!IJ39</f>
        <v>0</v>
      </c>
      <c r="AF243" s="310">
        <f>Plan!IJ40</f>
        <v>0</v>
      </c>
      <c r="AG243" s="310">
        <f>Plan!IJ41</f>
        <v>0</v>
      </c>
      <c r="AH243" s="310">
        <f>Plan!IJ42</f>
        <v>0</v>
      </c>
      <c r="AI243" s="310">
        <f>Plan!IJ43</f>
        <v>0</v>
      </c>
      <c r="AJ243" s="310">
        <f>Plan!IJ44</f>
        <v>0</v>
      </c>
      <c r="AK243" s="310">
        <f>Plan!IJ45</f>
        <v>0</v>
      </c>
      <c r="AL243" s="310">
        <f>Plan!IJ46</f>
        <v>0</v>
      </c>
      <c r="AM243" s="310">
        <f>Plan!IJ47</f>
        <v>0</v>
      </c>
      <c r="AN243" s="310">
        <f>Plan!IJ48</f>
        <v>0</v>
      </c>
      <c r="AO243" s="310">
        <f>Plan!IJ49</f>
        <v>0</v>
      </c>
      <c r="AP243" s="310">
        <f>Plan!IJ50</f>
        <v>0</v>
      </c>
      <c r="AQ243" s="310">
        <f>Plan!IJ51</f>
        <v>0</v>
      </c>
      <c r="AR243" s="310">
        <f>Plan!IJ52</f>
        <v>0</v>
      </c>
      <c r="AS243" s="310">
        <f>Plan!IJ53</f>
        <v>0</v>
      </c>
      <c r="AT243" s="310">
        <f>Plan!IJ54</f>
        <v>0</v>
      </c>
      <c r="AU243" s="310">
        <f>Plan!IJ55</f>
        <v>0</v>
      </c>
      <c r="AV243" s="310">
        <f>Plan!IJ56</f>
        <v>0</v>
      </c>
      <c r="AW243" s="310">
        <f>Plan!IJ57</f>
        <v>0</v>
      </c>
      <c r="AX243" s="310">
        <f>Plan!IJ58</f>
        <v>0</v>
      </c>
      <c r="AY243" s="310">
        <f>Plan!IJ59</f>
        <v>0</v>
      </c>
      <c r="AZ243" s="310">
        <f>Plan!IJ60</f>
        <v>0</v>
      </c>
      <c r="BA243" s="310">
        <f>Plan!IJ61</f>
        <v>0</v>
      </c>
      <c r="BB243" s="310">
        <f>Plan!IJ62</f>
        <v>0</v>
      </c>
      <c r="BC243" s="310">
        <f>Plan!IJ63</f>
        <v>0</v>
      </c>
      <c r="BD243" s="310">
        <f>Plan!IJ64</f>
        <v>0</v>
      </c>
    </row>
    <row r="244" spans="1:56" ht="6" customHeight="1">
      <c r="A244"/>
      <c r="B244" s="306">
        <f>COUNTIF(Feiertage!$H$3:$H$164,F244)</f>
        <v>0</v>
      </c>
      <c r="C244" s="307">
        <f t="shared" si="10"/>
        <v>6</v>
      </c>
      <c r="D244" s="307">
        <f t="shared" si="11"/>
        <v>8</v>
      </c>
      <c r="E244" s="311"/>
      <c r="F244" s="309">
        <f t="shared" si="9"/>
        <v>42609</v>
      </c>
      <c r="G244" s="310">
        <f>Plan!IK15</f>
        <v>0</v>
      </c>
      <c r="H244" s="310">
        <f>Plan!IK16</f>
        <v>0</v>
      </c>
      <c r="I244" s="310">
        <f>Plan!IK17</f>
        <v>0</v>
      </c>
      <c r="J244" s="310">
        <f>Plan!IK18</f>
        <v>0</v>
      </c>
      <c r="K244" s="310">
        <f>Plan!IK19</f>
        <v>0</v>
      </c>
      <c r="L244" s="310">
        <f>Plan!IK20</f>
        <v>0</v>
      </c>
      <c r="M244" s="310">
        <f>Plan!IK21</f>
        <v>0</v>
      </c>
      <c r="N244" s="310">
        <f>Plan!IK22</f>
        <v>0</v>
      </c>
      <c r="O244" s="310">
        <f>Plan!IK23</f>
        <v>0</v>
      </c>
      <c r="P244" s="310">
        <f>Plan!IK24</f>
        <v>0</v>
      </c>
      <c r="Q244" s="310">
        <f>Plan!IK25</f>
        <v>0</v>
      </c>
      <c r="R244" s="310">
        <f>Plan!IK26</f>
        <v>0</v>
      </c>
      <c r="S244" s="310">
        <f>Plan!IK27</f>
        <v>0</v>
      </c>
      <c r="T244" s="310">
        <f>Plan!IK28</f>
        <v>0</v>
      </c>
      <c r="U244" s="310">
        <f>Plan!IK29</f>
        <v>0</v>
      </c>
      <c r="V244" s="310">
        <f>Plan!IK30</f>
        <v>0</v>
      </c>
      <c r="W244" s="310">
        <f>Plan!IK31</f>
        <v>0</v>
      </c>
      <c r="X244" s="310">
        <f>Plan!IK32</f>
        <v>0</v>
      </c>
      <c r="Y244" s="310">
        <f>Plan!IK33</f>
        <v>0</v>
      </c>
      <c r="Z244" s="310">
        <f>Plan!IK34</f>
        <v>0</v>
      </c>
      <c r="AA244" s="310">
        <f>Plan!IK35</f>
        <v>0</v>
      </c>
      <c r="AB244" s="310">
        <f>Plan!IK36</f>
        <v>0</v>
      </c>
      <c r="AC244" s="310">
        <f>Plan!IK37</f>
        <v>0</v>
      </c>
      <c r="AD244" s="310">
        <f>Plan!IK38</f>
        <v>0</v>
      </c>
      <c r="AE244" s="310">
        <f>Plan!IK39</f>
        <v>0</v>
      </c>
      <c r="AF244" s="310">
        <f>Plan!IK40</f>
        <v>0</v>
      </c>
      <c r="AG244" s="310">
        <f>Plan!IK41</f>
        <v>0</v>
      </c>
      <c r="AH244" s="310">
        <f>Plan!IK42</f>
        <v>0</v>
      </c>
      <c r="AI244" s="310">
        <f>Plan!IK43</f>
        <v>0</v>
      </c>
      <c r="AJ244" s="310">
        <f>Plan!IK44</f>
        <v>0</v>
      </c>
      <c r="AK244" s="310">
        <f>Plan!IK45</f>
        <v>0</v>
      </c>
      <c r="AL244" s="310">
        <f>Plan!IK46</f>
        <v>0</v>
      </c>
      <c r="AM244" s="310">
        <f>Plan!IK47</f>
        <v>0</v>
      </c>
      <c r="AN244" s="310">
        <f>Plan!IK48</f>
        <v>0</v>
      </c>
      <c r="AO244" s="310">
        <f>Plan!IK49</f>
        <v>0</v>
      </c>
      <c r="AP244" s="310">
        <f>Plan!IK50</f>
        <v>0</v>
      </c>
      <c r="AQ244" s="310">
        <f>Plan!IK51</f>
        <v>0</v>
      </c>
      <c r="AR244" s="310">
        <f>Plan!IK52</f>
        <v>0</v>
      </c>
      <c r="AS244" s="310">
        <f>Plan!IK53</f>
        <v>0</v>
      </c>
      <c r="AT244" s="310">
        <f>Plan!IK54</f>
        <v>0</v>
      </c>
      <c r="AU244" s="310">
        <f>Plan!IK55</f>
        <v>0</v>
      </c>
      <c r="AV244" s="310">
        <f>Plan!IK56</f>
        <v>0</v>
      </c>
      <c r="AW244" s="310">
        <f>Plan!IK57</f>
        <v>0</v>
      </c>
      <c r="AX244" s="310">
        <f>Plan!IK58</f>
        <v>0</v>
      </c>
      <c r="AY244" s="310">
        <f>Plan!IK59</f>
        <v>0</v>
      </c>
      <c r="AZ244" s="310">
        <f>Plan!IK60</f>
        <v>0</v>
      </c>
      <c r="BA244" s="310">
        <f>Plan!IK61</f>
        <v>0</v>
      </c>
      <c r="BB244" s="310">
        <f>Plan!IK62</f>
        <v>0</v>
      </c>
      <c r="BC244" s="310">
        <f>Plan!IK63</f>
        <v>0</v>
      </c>
      <c r="BD244" s="310">
        <f>Plan!IK64</f>
        <v>0</v>
      </c>
    </row>
    <row r="245" spans="1:56" ht="6" customHeight="1">
      <c r="A245"/>
      <c r="B245" s="306">
        <f>COUNTIF(Feiertage!$H$3:$H$164,F245)</f>
        <v>0</v>
      </c>
      <c r="C245" s="307">
        <f t="shared" si="10"/>
        <v>7</v>
      </c>
      <c r="D245" s="307">
        <f t="shared" si="11"/>
        <v>8</v>
      </c>
      <c r="E245" s="311"/>
      <c r="F245" s="309">
        <f t="shared" si="9"/>
        <v>42610</v>
      </c>
      <c r="G245" s="310">
        <f>Plan!IL15</f>
        <v>0</v>
      </c>
      <c r="H245" s="310">
        <f>Plan!IL16</f>
        <v>0</v>
      </c>
      <c r="I245" s="310">
        <f>Plan!IL17</f>
        <v>0</v>
      </c>
      <c r="J245" s="310">
        <f>Plan!IL18</f>
        <v>0</v>
      </c>
      <c r="K245" s="310">
        <f>Plan!IL19</f>
        <v>0</v>
      </c>
      <c r="L245" s="310">
        <f>Plan!IL20</f>
        <v>0</v>
      </c>
      <c r="M245" s="310">
        <f>Plan!IL21</f>
        <v>0</v>
      </c>
      <c r="N245" s="310">
        <f>Plan!IL22</f>
        <v>0</v>
      </c>
      <c r="O245" s="310">
        <f>Plan!IL23</f>
        <v>0</v>
      </c>
      <c r="P245" s="310">
        <f>Plan!IL24</f>
        <v>0</v>
      </c>
      <c r="Q245" s="310">
        <f>Plan!IL25</f>
        <v>0</v>
      </c>
      <c r="R245" s="310">
        <f>Plan!IL26</f>
        <v>0</v>
      </c>
      <c r="S245" s="310">
        <f>Plan!IL27</f>
        <v>0</v>
      </c>
      <c r="T245" s="310">
        <f>Plan!IL28</f>
        <v>0</v>
      </c>
      <c r="U245" s="310">
        <f>Plan!IL29</f>
        <v>0</v>
      </c>
      <c r="V245" s="310">
        <f>Plan!IL30</f>
        <v>0</v>
      </c>
      <c r="W245" s="310">
        <f>Plan!IL31</f>
        <v>0</v>
      </c>
      <c r="X245" s="310">
        <f>Plan!IL32</f>
        <v>0</v>
      </c>
      <c r="Y245" s="310">
        <f>Plan!IL33</f>
        <v>0</v>
      </c>
      <c r="Z245" s="310">
        <f>Plan!IL34</f>
        <v>0</v>
      </c>
      <c r="AA245" s="310">
        <f>Plan!IL35</f>
        <v>0</v>
      </c>
      <c r="AB245" s="310">
        <f>Plan!IL36</f>
        <v>0</v>
      </c>
      <c r="AC245" s="310">
        <f>Plan!IL37</f>
        <v>0</v>
      </c>
      <c r="AD245" s="310">
        <f>Plan!IL38</f>
        <v>0</v>
      </c>
      <c r="AE245" s="310">
        <f>Plan!IL39</f>
        <v>0</v>
      </c>
      <c r="AF245" s="310">
        <f>Plan!IL40</f>
        <v>0</v>
      </c>
      <c r="AG245" s="310">
        <f>Plan!IL41</f>
        <v>0</v>
      </c>
      <c r="AH245" s="310">
        <f>Plan!IL42</f>
        <v>0</v>
      </c>
      <c r="AI245" s="310">
        <f>Plan!IL43</f>
        <v>0</v>
      </c>
      <c r="AJ245" s="310">
        <f>Plan!IL44</f>
        <v>0</v>
      </c>
      <c r="AK245" s="310">
        <f>Plan!IL45</f>
        <v>0</v>
      </c>
      <c r="AL245" s="310">
        <f>Plan!IL46</f>
        <v>0</v>
      </c>
      <c r="AM245" s="310">
        <f>Plan!IL47</f>
        <v>0</v>
      </c>
      <c r="AN245" s="310">
        <f>Plan!IL48</f>
        <v>0</v>
      </c>
      <c r="AO245" s="310">
        <f>Plan!IL49</f>
        <v>0</v>
      </c>
      <c r="AP245" s="310">
        <f>Plan!IL50</f>
        <v>0</v>
      </c>
      <c r="AQ245" s="310">
        <f>Plan!IL51</f>
        <v>0</v>
      </c>
      <c r="AR245" s="310">
        <f>Plan!IL52</f>
        <v>0</v>
      </c>
      <c r="AS245" s="310">
        <f>Plan!IL53</f>
        <v>0</v>
      </c>
      <c r="AT245" s="310">
        <f>Plan!IL54</f>
        <v>0</v>
      </c>
      <c r="AU245" s="310">
        <f>Plan!IL55</f>
        <v>0</v>
      </c>
      <c r="AV245" s="310">
        <f>Plan!IL56</f>
        <v>0</v>
      </c>
      <c r="AW245" s="310">
        <f>Plan!IL57</f>
        <v>0</v>
      </c>
      <c r="AX245" s="310">
        <f>Plan!IL58</f>
        <v>0</v>
      </c>
      <c r="AY245" s="310">
        <f>Plan!IL59</f>
        <v>0</v>
      </c>
      <c r="AZ245" s="310">
        <f>Plan!IL60</f>
        <v>0</v>
      </c>
      <c r="BA245" s="310">
        <f>Plan!IL61</f>
        <v>0</v>
      </c>
      <c r="BB245" s="310">
        <f>Plan!IL62</f>
        <v>0</v>
      </c>
      <c r="BC245" s="310">
        <f>Plan!IL63</f>
        <v>0</v>
      </c>
      <c r="BD245" s="310">
        <f>Plan!IL64</f>
        <v>0</v>
      </c>
    </row>
    <row r="246" spans="1:56" ht="6" customHeight="1">
      <c r="A246"/>
      <c r="B246" s="306">
        <f>COUNTIF(Feiertage!$H$3:$H$164,F246)</f>
        <v>0</v>
      </c>
      <c r="C246" s="307">
        <f t="shared" si="10"/>
        <v>1</v>
      </c>
      <c r="D246" s="307">
        <f t="shared" si="11"/>
        <v>8</v>
      </c>
      <c r="E246" s="311"/>
      <c r="F246" s="309">
        <f t="shared" si="9"/>
        <v>42611</v>
      </c>
      <c r="G246" s="310">
        <f>Plan!IM15</f>
        <v>0</v>
      </c>
      <c r="H246" s="310">
        <f>Plan!IM16</f>
        <v>0</v>
      </c>
      <c r="I246" s="310">
        <f>Plan!IM17</f>
        <v>0</v>
      </c>
      <c r="J246" s="310">
        <f>Plan!IM18</f>
        <v>0</v>
      </c>
      <c r="K246" s="310">
        <f>Plan!IM19</f>
        <v>0</v>
      </c>
      <c r="L246" s="310">
        <f>Plan!IM20</f>
        <v>0</v>
      </c>
      <c r="M246" s="310">
        <f>Plan!IM21</f>
        <v>0</v>
      </c>
      <c r="N246" s="310">
        <f>Plan!IM22</f>
        <v>0</v>
      </c>
      <c r="O246" s="310">
        <f>Plan!IM23</f>
        <v>0</v>
      </c>
      <c r="P246" s="310">
        <f>Plan!IM24</f>
        <v>0</v>
      </c>
      <c r="Q246" s="310">
        <f>Plan!IM25</f>
        <v>0</v>
      </c>
      <c r="R246" s="310">
        <f>Plan!IM26</f>
        <v>0</v>
      </c>
      <c r="S246" s="310">
        <f>Plan!IM27</f>
        <v>0</v>
      </c>
      <c r="T246" s="310">
        <f>Plan!IM28</f>
        <v>0</v>
      </c>
      <c r="U246" s="310">
        <f>Plan!IM29</f>
        <v>0</v>
      </c>
      <c r="V246" s="310">
        <f>Plan!IM30</f>
        <v>0</v>
      </c>
      <c r="W246" s="310">
        <f>Plan!IM31</f>
        <v>0</v>
      </c>
      <c r="X246" s="310">
        <f>Plan!IM32</f>
        <v>0</v>
      </c>
      <c r="Y246" s="310">
        <f>Plan!IM33</f>
        <v>0</v>
      </c>
      <c r="Z246" s="310">
        <f>Plan!IM34</f>
        <v>0</v>
      </c>
      <c r="AA246" s="310">
        <f>Plan!IM35</f>
        <v>0</v>
      </c>
      <c r="AB246" s="310">
        <f>Plan!IM36</f>
        <v>0</v>
      </c>
      <c r="AC246" s="310">
        <f>Plan!IM37</f>
        <v>0</v>
      </c>
      <c r="AD246" s="310">
        <f>Plan!IM38</f>
        <v>0</v>
      </c>
      <c r="AE246" s="310">
        <f>Plan!IM39</f>
        <v>0</v>
      </c>
      <c r="AF246" s="310">
        <f>Plan!IM40</f>
        <v>0</v>
      </c>
      <c r="AG246" s="310">
        <f>Plan!IM41</f>
        <v>0</v>
      </c>
      <c r="AH246" s="310">
        <f>Plan!IM42</f>
        <v>0</v>
      </c>
      <c r="AI246" s="310">
        <f>Plan!IM43</f>
        <v>0</v>
      </c>
      <c r="AJ246" s="310">
        <f>Plan!IM44</f>
        <v>0</v>
      </c>
      <c r="AK246" s="310">
        <f>Plan!IM45</f>
        <v>0</v>
      </c>
      <c r="AL246" s="310">
        <f>Plan!IM46</f>
        <v>0</v>
      </c>
      <c r="AM246" s="310">
        <f>Plan!IM47</f>
        <v>0</v>
      </c>
      <c r="AN246" s="310">
        <f>Plan!IM48</f>
        <v>0</v>
      </c>
      <c r="AO246" s="310">
        <f>Plan!IM49</f>
        <v>0</v>
      </c>
      <c r="AP246" s="310">
        <f>Plan!IM50</f>
        <v>0</v>
      </c>
      <c r="AQ246" s="310">
        <f>Plan!IM51</f>
        <v>0</v>
      </c>
      <c r="AR246" s="310">
        <f>Plan!IM52</f>
        <v>0</v>
      </c>
      <c r="AS246" s="310">
        <f>Plan!IM53</f>
        <v>0</v>
      </c>
      <c r="AT246" s="310">
        <f>Plan!IM54</f>
        <v>0</v>
      </c>
      <c r="AU246" s="310">
        <f>Plan!IM55</f>
        <v>0</v>
      </c>
      <c r="AV246" s="310">
        <f>Plan!IM56</f>
        <v>0</v>
      </c>
      <c r="AW246" s="310">
        <f>Plan!IM57</f>
        <v>0</v>
      </c>
      <c r="AX246" s="310">
        <f>Plan!IM58</f>
        <v>0</v>
      </c>
      <c r="AY246" s="310">
        <f>Plan!IM59</f>
        <v>0</v>
      </c>
      <c r="AZ246" s="310">
        <f>Plan!IM60</f>
        <v>0</v>
      </c>
      <c r="BA246" s="310">
        <f>Plan!IM61</f>
        <v>0</v>
      </c>
      <c r="BB246" s="310">
        <f>Plan!IM62</f>
        <v>0</v>
      </c>
      <c r="BC246" s="310">
        <f>Plan!IM63</f>
        <v>0</v>
      </c>
      <c r="BD246" s="310">
        <f>Plan!IM64</f>
        <v>0</v>
      </c>
    </row>
    <row r="247" spans="1:56" ht="6" customHeight="1">
      <c r="A247"/>
      <c r="B247" s="306">
        <f>COUNTIF(Feiertage!$H$3:$H$164,F247)</f>
        <v>0</v>
      </c>
      <c r="C247" s="307">
        <f t="shared" si="10"/>
        <v>2</v>
      </c>
      <c r="D247" s="307">
        <f t="shared" si="11"/>
        <v>8</v>
      </c>
      <c r="E247" s="311"/>
      <c r="F247" s="309">
        <f t="shared" si="9"/>
        <v>42612</v>
      </c>
      <c r="G247" s="310">
        <f>Plan!IN15</f>
        <v>0</v>
      </c>
      <c r="H247" s="310">
        <f>Plan!IN16</f>
        <v>0</v>
      </c>
      <c r="I247" s="310">
        <f>Plan!IN17</f>
        <v>0</v>
      </c>
      <c r="J247" s="310">
        <f>Plan!IN18</f>
        <v>0</v>
      </c>
      <c r="K247" s="310">
        <f>Plan!IN19</f>
        <v>0</v>
      </c>
      <c r="L247" s="310">
        <f>Plan!IN20</f>
        <v>0</v>
      </c>
      <c r="M247" s="310">
        <f>Plan!IN21</f>
        <v>0</v>
      </c>
      <c r="N247" s="310">
        <f>Plan!IN22</f>
        <v>0</v>
      </c>
      <c r="O247" s="310">
        <f>Plan!IN23</f>
        <v>0</v>
      </c>
      <c r="P247" s="310">
        <f>Plan!IN24</f>
        <v>0</v>
      </c>
      <c r="Q247" s="310">
        <f>Plan!IN25</f>
        <v>0</v>
      </c>
      <c r="R247" s="310">
        <f>Plan!IN26</f>
        <v>0</v>
      </c>
      <c r="S247" s="310">
        <f>Plan!IN27</f>
        <v>0</v>
      </c>
      <c r="T247" s="310">
        <f>Plan!IN28</f>
        <v>0</v>
      </c>
      <c r="U247" s="310">
        <f>Plan!IN29</f>
        <v>0</v>
      </c>
      <c r="V247" s="310">
        <f>Plan!IN30</f>
        <v>0</v>
      </c>
      <c r="W247" s="310">
        <f>Plan!IN31</f>
        <v>0</v>
      </c>
      <c r="X247" s="310">
        <f>Plan!IN32</f>
        <v>0</v>
      </c>
      <c r="Y247" s="310">
        <f>Plan!IN33</f>
        <v>0</v>
      </c>
      <c r="Z247" s="310">
        <f>Plan!IN34</f>
        <v>0</v>
      </c>
      <c r="AA247" s="310">
        <f>Plan!IN35</f>
        <v>0</v>
      </c>
      <c r="AB247" s="310">
        <f>Plan!IN36</f>
        <v>0</v>
      </c>
      <c r="AC247" s="310">
        <f>Plan!IN37</f>
        <v>0</v>
      </c>
      <c r="AD247" s="310">
        <f>Plan!IN38</f>
        <v>0</v>
      </c>
      <c r="AE247" s="310">
        <f>Plan!IN39</f>
        <v>0</v>
      </c>
      <c r="AF247" s="310">
        <f>Plan!IN40</f>
        <v>0</v>
      </c>
      <c r="AG247" s="310">
        <f>Plan!IN41</f>
        <v>0</v>
      </c>
      <c r="AH247" s="310">
        <f>Plan!IN42</f>
        <v>0</v>
      </c>
      <c r="AI247" s="310">
        <f>Plan!IN43</f>
        <v>0</v>
      </c>
      <c r="AJ247" s="310">
        <f>Plan!IN44</f>
        <v>0</v>
      </c>
      <c r="AK247" s="310">
        <f>Plan!IN45</f>
        <v>0</v>
      </c>
      <c r="AL247" s="310">
        <f>Plan!IN46</f>
        <v>0</v>
      </c>
      <c r="AM247" s="310">
        <f>Plan!IN47</f>
        <v>0</v>
      </c>
      <c r="AN247" s="310">
        <f>Plan!IN48</f>
        <v>0</v>
      </c>
      <c r="AO247" s="310">
        <f>Plan!IN49</f>
        <v>0</v>
      </c>
      <c r="AP247" s="310">
        <f>Plan!IN50</f>
        <v>0</v>
      </c>
      <c r="AQ247" s="310">
        <f>Plan!IN51</f>
        <v>0</v>
      </c>
      <c r="AR247" s="310">
        <f>Plan!IN52</f>
        <v>0</v>
      </c>
      <c r="AS247" s="310">
        <f>Plan!IN53</f>
        <v>0</v>
      </c>
      <c r="AT247" s="310">
        <f>Plan!IN54</f>
        <v>0</v>
      </c>
      <c r="AU247" s="310">
        <f>Plan!IN55</f>
        <v>0</v>
      </c>
      <c r="AV247" s="310">
        <f>Plan!IN56</f>
        <v>0</v>
      </c>
      <c r="AW247" s="310">
        <f>Plan!IN57</f>
        <v>0</v>
      </c>
      <c r="AX247" s="310">
        <f>Plan!IN58</f>
        <v>0</v>
      </c>
      <c r="AY247" s="310">
        <f>Plan!IN59</f>
        <v>0</v>
      </c>
      <c r="AZ247" s="310">
        <f>Plan!IN60</f>
        <v>0</v>
      </c>
      <c r="BA247" s="310">
        <f>Plan!IN61</f>
        <v>0</v>
      </c>
      <c r="BB247" s="310">
        <f>Plan!IN62</f>
        <v>0</v>
      </c>
      <c r="BC247" s="310">
        <f>Plan!IN63</f>
        <v>0</v>
      </c>
      <c r="BD247" s="310">
        <f>Plan!IN64</f>
        <v>0</v>
      </c>
    </row>
    <row r="248" spans="1:56" ht="6" customHeight="1">
      <c r="A248"/>
      <c r="B248" s="306">
        <f>COUNTIF(Feiertage!$H$3:$H$164,F248)</f>
        <v>0</v>
      </c>
      <c r="C248" s="307">
        <f t="shared" si="10"/>
        <v>3</v>
      </c>
      <c r="D248" s="307">
        <f t="shared" si="11"/>
        <v>8</v>
      </c>
      <c r="E248" s="311"/>
      <c r="F248" s="309">
        <f t="shared" si="9"/>
        <v>42613</v>
      </c>
      <c r="G248" s="310">
        <f>Plan!IO15</f>
        <v>0</v>
      </c>
      <c r="H248" s="310">
        <f>Plan!IO16</f>
        <v>0</v>
      </c>
      <c r="I248" s="310">
        <f>Plan!IO17</f>
        <v>0</v>
      </c>
      <c r="J248" s="310">
        <f>Plan!IO18</f>
        <v>0</v>
      </c>
      <c r="K248" s="310">
        <f>Plan!IO19</f>
        <v>0</v>
      </c>
      <c r="L248" s="310">
        <f>Plan!IO20</f>
        <v>0</v>
      </c>
      <c r="M248" s="310">
        <f>Plan!IO21</f>
        <v>0</v>
      </c>
      <c r="N248" s="310">
        <f>Plan!IO22</f>
        <v>0</v>
      </c>
      <c r="O248" s="310">
        <f>Plan!IO23</f>
        <v>0</v>
      </c>
      <c r="P248" s="310">
        <f>Plan!IO24</f>
        <v>0</v>
      </c>
      <c r="Q248" s="310">
        <f>Plan!IO25</f>
        <v>0</v>
      </c>
      <c r="R248" s="310">
        <f>Plan!IO26</f>
        <v>0</v>
      </c>
      <c r="S248" s="310">
        <f>Plan!IO27</f>
        <v>0</v>
      </c>
      <c r="T248" s="310">
        <f>Plan!IO28</f>
        <v>0</v>
      </c>
      <c r="U248" s="310">
        <f>Plan!IO29</f>
        <v>0</v>
      </c>
      <c r="V248" s="310">
        <f>Plan!IO30</f>
        <v>0</v>
      </c>
      <c r="W248" s="310">
        <f>Plan!IO31</f>
        <v>0</v>
      </c>
      <c r="X248" s="310">
        <f>Plan!IO32</f>
        <v>0</v>
      </c>
      <c r="Y248" s="310">
        <f>Plan!IO33</f>
        <v>0</v>
      </c>
      <c r="Z248" s="310">
        <f>Plan!IO34</f>
        <v>0</v>
      </c>
      <c r="AA248" s="310">
        <f>Plan!IO35</f>
        <v>0</v>
      </c>
      <c r="AB248" s="310">
        <f>Plan!IO36</f>
        <v>0</v>
      </c>
      <c r="AC248" s="310">
        <f>Plan!IO37</f>
        <v>0</v>
      </c>
      <c r="AD248" s="310">
        <f>Plan!IO38</f>
        <v>0</v>
      </c>
      <c r="AE248" s="310">
        <f>Plan!IO39</f>
        <v>0</v>
      </c>
      <c r="AF248" s="310">
        <f>Plan!IO40</f>
        <v>0</v>
      </c>
      <c r="AG248" s="310">
        <f>Plan!IO41</f>
        <v>0</v>
      </c>
      <c r="AH248" s="310">
        <f>Plan!IO42</f>
        <v>0</v>
      </c>
      <c r="AI248" s="310">
        <f>Plan!IO43</f>
        <v>0</v>
      </c>
      <c r="AJ248" s="310">
        <f>Plan!IO44</f>
        <v>0</v>
      </c>
      <c r="AK248" s="310">
        <f>Plan!IO45</f>
        <v>0</v>
      </c>
      <c r="AL248" s="310">
        <f>Plan!IO46</f>
        <v>0</v>
      </c>
      <c r="AM248" s="310">
        <f>Plan!IO47</f>
        <v>0</v>
      </c>
      <c r="AN248" s="310">
        <f>Plan!IO48</f>
        <v>0</v>
      </c>
      <c r="AO248" s="310">
        <f>Plan!IO49</f>
        <v>0</v>
      </c>
      <c r="AP248" s="310">
        <f>Plan!IO50</f>
        <v>0</v>
      </c>
      <c r="AQ248" s="310">
        <f>Plan!IO51</f>
        <v>0</v>
      </c>
      <c r="AR248" s="310">
        <f>Plan!IO52</f>
        <v>0</v>
      </c>
      <c r="AS248" s="310">
        <f>Plan!IO53</f>
        <v>0</v>
      </c>
      <c r="AT248" s="310">
        <f>Plan!IO54</f>
        <v>0</v>
      </c>
      <c r="AU248" s="310">
        <f>Plan!IO55</f>
        <v>0</v>
      </c>
      <c r="AV248" s="310">
        <f>Plan!IO56</f>
        <v>0</v>
      </c>
      <c r="AW248" s="310">
        <f>Plan!IO57</f>
        <v>0</v>
      </c>
      <c r="AX248" s="310">
        <f>Plan!IO58</f>
        <v>0</v>
      </c>
      <c r="AY248" s="310">
        <f>Plan!IO59</f>
        <v>0</v>
      </c>
      <c r="AZ248" s="310">
        <f>Plan!IO60</f>
        <v>0</v>
      </c>
      <c r="BA248" s="310">
        <f>Plan!IO61</f>
        <v>0</v>
      </c>
      <c r="BB248" s="310">
        <f>Plan!IO62</f>
        <v>0</v>
      </c>
      <c r="BC248" s="310">
        <f>Plan!IO63</f>
        <v>0</v>
      </c>
      <c r="BD248" s="310">
        <f>Plan!IO64</f>
        <v>0</v>
      </c>
    </row>
    <row r="249" spans="1:56" ht="6" customHeight="1">
      <c r="A249"/>
      <c r="B249" s="306">
        <f>COUNTIF(Feiertage!$H$3:$H$164,F249)</f>
        <v>0</v>
      </c>
      <c r="C249" s="307">
        <f t="shared" si="10"/>
        <v>4</v>
      </c>
      <c r="D249" s="307">
        <f t="shared" si="11"/>
        <v>9</v>
      </c>
      <c r="E249" s="311"/>
      <c r="F249" s="309">
        <f t="shared" si="9"/>
        <v>42614</v>
      </c>
      <c r="G249" s="310">
        <f>Plan!IP15</f>
        <v>0</v>
      </c>
      <c r="H249" s="310">
        <f>Plan!IP16</f>
        <v>0</v>
      </c>
      <c r="I249" s="310">
        <f>Plan!IP17</f>
        <v>0</v>
      </c>
      <c r="J249" s="310">
        <f>Plan!IP18</f>
        <v>0</v>
      </c>
      <c r="K249" s="310">
        <f>Plan!IP19</f>
        <v>0</v>
      </c>
      <c r="L249" s="310">
        <f>Plan!IP20</f>
        <v>0</v>
      </c>
      <c r="M249" s="310">
        <f>Plan!IP21</f>
        <v>0</v>
      </c>
      <c r="N249" s="310">
        <f>Plan!IP22</f>
        <v>0</v>
      </c>
      <c r="O249" s="310">
        <f>Plan!IP23</f>
        <v>0</v>
      </c>
      <c r="P249" s="310">
        <f>Plan!IP24</f>
        <v>0</v>
      </c>
      <c r="Q249" s="310">
        <f>Plan!IP25</f>
        <v>0</v>
      </c>
      <c r="R249" s="310">
        <f>Plan!IP26</f>
        <v>0</v>
      </c>
      <c r="S249" s="310">
        <f>Plan!IP27</f>
        <v>0</v>
      </c>
      <c r="T249" s="310">
        <f>Plan!IP28</f>
        <v>0</v>
      </c>
      <c r="U249" s="310">
        <f>Plan!IP29</f>
        <v>0</v>
      </c>
      <c r="V249" s="310">
        <f>Plan!IP30</f>
        <v>0</v>
      </c>
      <c r="W249" s="310">
        <f>Plan!IP31</f>
        <v>0</v>
      </c>
      <c r="X249" s="310">
        <f>Plan!IP32</f>
        <v>0</v>
      </c>
      <c r="Y249" s="310">
        <f>Plan!IP33</f>
        <v>0</v>
      </c>
      <c r="Z249" s="310">
        <f>Plan!IP34</f>
        <v>0</v>
      </c>
      <c r="AA249" s="310">
        <f>Plan!IP35</f>
        <v>0</v>
      </c>
      <c r="AB249" s="310">
        <f>Plan!IP36</f>
        <v>0</v>
      </c>
      <c r="AC249" s="310">
        <f>Plan!IP37</f>
        <v>0</v>
      </c>
      <c r="AD249" s="310">
        <f>Plan!IP38</f>
        <v>0</v>
      </c>
      <c r="AE249" s="310">
        <f>Plan!IP39</f>
        <v>0</v>
      </c>
      <c r="AF249" s="310">
        <f>Plan!IP40</f>
        <v>0</v>
      </c>
      <c r="AG249" s="310">
        <f>Plan!IP41</f>
        <v>0</v>
      </c>
      <c r="AH249" s="310">
        <f>Plan!IP42</f>
        <v>0</v>
      </c>
      <c r="AI249" s="310">
        <f>Plan!IP43</f>
        <v>0</v>
      </c>
      <c r="AJ249" s="310">
        <f>Plan!IP44</f>
        <v>0</v>
      </c>
      <c r="AK249" s="310">
        <f>Plan!IP45</f>
        <v>0</v>
      </c>
      <c r="AL249" s="310">
        <f>Plan!IP46</f>
        <v>0</v>
      </c>
      <c r="AM249" s="310">
        <f>Plan!IP47</f>
        <v>0</v>
      </c>
      <c r="AN249" s="310">
        <f>Plan!IP48</f>
        <v>0</v>
      </c>
      <c r="AO249" s="310">
        <f>Plan!IP49</f>
        <v>0</v>
      </c>
      <c r="AP249" s="310">
        <f>Plan!IP50</f>
        <v>0</v>
      </c>
      <c r="AQ249" s="310">
        <f>Plan!IP51</f>
        <v>0</v>
      </c>
      <c r="AR249" s="310">
        <f>Plan!IP52</f>
        <v>0</v>
      </c>
      <c r="AS249" s="310">
        <f>Plan!IP53</f>
        <v>0</v>
      </c>
      <c r="AT249" s="310">
        <f>Plan!IP54</f>
        <v>0</v>
      </c>
      <c r="AU249" s="310">
        <f>Plan!IP55</f>
        <v>0</v>
      </c>
      <c r="AV249" s="310">
        <f>Plan!IP56</f>
        <v>0</v>
      </c>
      <c r="AW249" s="310">
        <f>Plan!IP57</f>
        <v>0</v>
      </c>
      <c r="AX249" s="310">
        <f>Plan!IP58</f>
        <v>0</v>
      </c>
      <c r="AY249" s="310">
        <f>Plan!IP59</f>
        <v>0</v>
      </c>
      <c r="AZ249" s="310">
        <f>Plan!IP60</f>
        <v>0</v>
      </c>
      <c r="BA249" s="310">
        <f>Plan!IP61</f>
        <v>0</v>
      </c>
      <c r="BB249" s="310">
        <f>Plan!IP62</f>
        <v>0</v>
      </c>
      <c r="BC249" s="310">
        <f>Plan!IP63</f>
        <v>0</v>
      </c>
      <c r="BD249" s="310">
        <f>Plan!IP64</f>
        <v>0</v>
      </c>
    </row>
    <row r="250" spans="1:56" ht="6" customHeight="1">
      <c r="A250"/>
      <c r="B250" s="306">
        <f>COUNTIF(Feiertage!$H$3:$H$164,F250)</f>
        <v>0</v>
      </c>
      <c r="C250" s="307">
        <f t="shared" si="10"/>
        <v>5</v>
      </c>
      <c r="D250" s="307">
        <f t="shared" si="11"/>
        <v>9</v>
      </c>
      <c r="E250" s="311"/>
      <c r="F250" s="309">
        <f t="shared" ref="F250:F313" si="12">F249+1</f>
        <v>42615</v>
      </c>
      <c r="G250" s="310">
        <f>Plan!IQ15</f>
        <v>0</v>
      </c>
      <c r="H250" s="310">
        <f>Plan!IQ16</f>
        <v>0</v>
      </c>
      <c r="I250" s="310">
        <f>Plan!IQ17</f>
        <v>0</v>
      </c>
      <c r="J250" s="310">
        <f>Plan!IQ18</f>
        <v>0</v>
      </c>
      <c r="K250" s="310">
        <f>Plan!IQ19</f>
        <v>0</v>
      </c>
      <c r="L250" s="310">
        <f>Plan!IQ20</f>
        <v>0</v>
      </c>
      <c r="M250" s="310">
        <f>Plan!IQ21</f>
        <v>0</v>
      </c>
      <c r="N250" s="310">
        <f>Plan!IQ22</f>
        <v>0</v>
      </c>
      <c r="O250" s="310">
        <f>Plan!IQ23</f>
        <v>0</v>
      </c>
      <c r="P250" s="310">
        <f>Plan!IQ24</f>
        <v>0</v>
      </c>
      <c r="Q250" s="310">
        <f>Plan!IQ25</f>
        <v>0</v>
      </c>
      <c r="R250" s="310">
        <f>Plan!IQ26</f>
        <v>0</v>
      </c>
      <c r="S250" s="310">
        <f>Plan!IQ27</f>
        <v>0</v>
      </c>
      <c r="T250" s="310">
        <f>Plan!IQ28</f>
        <v>0</v>
      </c>
      <c r="U250" s="310">
        <f>Plan!IQ29</f>
        <v>0</v>
      </c>
      <c r="V250" s="310">
        <f>Plan!IQ30</f>
        <v>0</v>
      </c>
      <c r="W250" s="310">
        <f>Plan!IQ31</f>
        <v>0</v>
      </c>
      <c r="X250" s="310">
        <f>Plan!IQ32</f>
        <v>0</v>
      </c>
      <c r="Y250" s="310">
        <f>Plan!IQ33</f>
        <v>0</v>
      </c>
      <c r="Z250" s="310">
        <f>Plan!IQ34</f>
        <v>0</v>
      </c>
      <c r="AA250" s="310">
        <f>Plan!IQ35</f>
        <v>0</v>
      </c>
      <c r="AB250" s="310">
        <f>Plan!IQ36</f>
        <v>0</v>
      </c>
      <c r="AC250" s="310">
        <f>Plan!IQ37</f>
        <v>0</v>
      </c>
      <c r="AD250" s="310">
        <f>Plan!IQ38</f>
        <v>0</v>
      </c>
      <c r="AE250" s="310">
        <f>Plan!IQ39</f>
        <v>0</v>
      </c>
      <c r="AF250" s="310">
        <f>Plan!IQ40</f>
        <v>0</v>
      </c>
      <c r="AG250" s="310">
        <f>Plan!IQ41</f>
        <v>0</v>
      </c>
      <c r="AH250" s="310">
        <f>Plan!IQ42</f>
        <v>0</v>
      </c>
      <c r="AI250" s="310">
        <f>Plan!IQ43</f>
        <v>0</v>
      </c>
      <c r="AJ250" s="310">
        <f>Plan!IQ44</f>
        <v>0</v>
      </c>
      <c r="AK250" s="310">
        <f>Plan!IQ45</f>
        <v>0</v>
      </c>
      <c r="AL250" s="310">
        <f>Plan!IQ46</f>
        <v>0</v>
      </c>
      <c r="AM250" s="310">
        <f>Plan!IQ47</f>
        <v>0</v>
      </c>
      <c r="AN250" s="310">
        <f>Plan!IQ48</f>
        <v>0</v>
      </c>
      <c r="AO250" s="310">
        <f>Plan!IQ49</f>
        <v>0</v>
      </c>
      <c r="AP250" s="310">
        <f>Plan!IQ50</f>
        <v>0</v>
      </c>
      <c r="AQ250" s="310">
        <f>Plan!IQ51</f>
        <v>0</v>
      </c>
      <c r="AR250" s="310">
        <f>Plan!IQ52</f>
        <v>0</v>
      </c>
      <c r="AS250" s="310">
        <f>Plan!IQ53</f>
        <v>0</v>
      </c>
      <c r="AT250" s="310">
        <f>Plan!IQ54</f>
        <v>0</v>
      </c>
      <c r="AU250" s="310">
        <f>Plan!IQ55</f>
        <v>0</v>
      </c>
      <c r="AV250" s="310">
        <f>Plan!IQ56</f>
        <v>0</v>
      </c>
      <c r="AW250" s="310">
        <f>Plan!IQ57</f>
        <v>0</v>
      </c>
      <c r="AX250" s="310">
        <f>Plan!IQ58</f>
        <v>0</v>
      </c>
      <c r="AY250" s="310">
        <f>Plan!IQ59</f>
        <v>0</v>
      </c>
      <c r="AZ250" s="310">
        <f>Plan!IQ60</f>
        <v>0</v>
      </c>
      <c r="BA250" s="310">
        <f>Plan!IQ61</f>
        <v>0</v>
      </c>
      <c r="BB250" s="310">
        <f>Plan!IQ62</f>
        <v>0</v>
      </c>
      <c r="BC250" s="310">
        <f>Plan!IQ63</f>
        <v>0</v>
      </c>
      <c r="BD250" s="310">
        <f>Plan!IQ64</f>
        <v>0</v>
      </c>
    </row>
    <row r="251" spans="1:56" ht="6" customHeight="1">
      <c r="A251"/>
      <c r="B251" s="306">
        <f>COUNTIF(Feiertage!$H$3:$H$164,F251)</f>
        <v>0</v>
      </c>
      <c r="C251" s="307">
        <f t="shared" si="10"/>
        <v>6</v>
      </c>
      <c r="D251" s="307">
        <f t="shared" si="11"/>
        <v>9</v>
      </c>
      <c r="E251" s="311"/>
      <c r="F251" s="309">
        <f t="shared" si="12"/>
        <v>42616</v>
      </c>
      <c r="G251" s="310">
        <f>Plan!IR15</f>
        <v>0</v>
      </c>
      <c r="H251" s="310">
        <f>Plan!IR16</f>
        <v>0</v>
      </c>
      <c r="I251" s="310">
        <f>Plan!IR17</f>
        <v>0</v>
      </c>
      <c r="J251" s="310">
        <f>Plan!IR18</f>
        <v>0</v>
      </c>
      <c r="K251" s="310">
        <f>Plan!IR19</f>
        <v>0</v>
      </c>
      <c r="L251" s="310">
        <f>Plan!IR20</f>
        <v>0</v>
      </c>
      <c r="M251" s="310">
        <f>Plan!IR21</f>
        <v>0</v>
      </c>
      <c r="N251" s="310">
        <f>Plan!IR22</f>
        <v>0</v>
      </c>
      <c r="O251" s="310">
        <f>Plan!IR23</f>
        <v>0</v>
      </c>
      <c r="P251" s="310">
        <f>Plan!IR24</f>
        <v>0</v>
      </c>
      <c r="Q251" s="310">
        <f>Plan!IR25</f>
        <v>0</v>
      </c>
      <c r="R251" s="310">
        <f>Plan!IR26</f>
        <v>0</v>
      </c>
      <c r="S251" s="310">
        <f>Plan!IR27</f>
        <v>0</v>
      </c>
      <c r="T251" s="310">
        <f>Plan!IR28</f>
        <v>0</v>
      </c>
      <c r="U251" s="310">
        <f>Plan!IR29</f>
        <v>0</v>
      </c>
      <c r="V251" s="310">
        <f>Plan!IR30</f>
        <v>0</v>
      </c>
      <c r="W251" s="310">
        <f>Plan!IR31</f>
        <v>0</v>
      </c>
      <c r="X251" s="310">
        <f>Plan!IR32</f>
        <v>0</v>
      </c>
      <c r="Y251" s="310">
        <f>Plan!IR33</f>
        <v>0</v>
      </c>
      <c r="Z251" s="310">
        <f>Plan!IR34</f>
        <v>0</v>
      </c>
      <c r="AA251" s="310">
        <f>Plan!IR35</f>
        <v>0</v>
      </c>
      <c r="AB251" s="310">
        <f>Plan!IR36</f>
        <v>0</v>
      </c>
      <c r="AC251" s="310">
        <f>Plan!IR37</f>
        <v>0</v>
      </c>
      <c r="AD251" s="310">
        <f>Plan!IR38</f>
        <v>0</v>
      </c>
      <c r="AE251" s="310">
        <f>Plan!IR39</f>
        <v>0</v>
      </c>
      <c r="AF251" s="310">
        <f>Plan!IR40</f>
        <v>0</v>
      </c>
      <c r="AG251" s="310">
        <f>Plan!IR41</f>
        <v>0</v>
      </c>
      <c r="AH251" s="310">
        <f>Plan!IR42</f>
        <v>0</v>
      </c>
      <c r="AI251" s="310">
        <f>Plan!IR43</f>
        <v>0</v>
      </c>
      <c r="AJ251" s="310">
        <f>Plan!IR44</f>
        <v>0</v>
      </c>
      <c r="AK251" s="310">
        <f>Plan!IR45</f>
        <v>0</v>
      </c>
      <c r="AL251" s="310">
        <f>Plan!IR46</f>
        <v>0</v>
      </c>
      <c r="AM251" s="310">
        <f>Plan!IR47</f>
        <v>0</v>
      </c>
      <c r="AN251" s="310">
        <f>Plan!IR48</f>
        <v>0</v>
      </c>
      <c r="AO251" s="310">
        <f>Plan!IR49</f>
        <v>0</v>
      </c>
      <c r="AP251" s="310">
        <f>Plan!IR50</f>
        <v>0</v>
      </c>
      <c r="AQ251" s="310">
        <f>Plan!IR51</f>
        <v>0</v>
      </c>
      <c r="AR251" s="310">
        <f>Plan!IR52</f>
        <v>0</v>
      </c>
      <c r="AS251" s="310">
        <f>Plan!IR53</f>
        <v>0</v>
      </c>
      <c r="AT251" s="310">
        <f>Plan!IR54</f>
        <v>0</v>
      </c>
      <c r="AU251" s="310">
        <f>Plan!IR55</f>
        <v>0</v>
      </c>
      <c r="AV251" s="310">
        <f>Plan!IR56</f>
        <v>0</v>
      </c>
      <c r="AW251" s="310">
        <f>Plan!IR57</f>
        <v>0</v>
      </c>
      <c r="AX251" s="310">
        <f>Plan!IR58</f>
        <v>0</v>
      </c>
      <c r="AY251" s="310">
        <f>Plan!IR59</f>
        <v>0</v>
      </c>
      <c r="AZ251" s="310">
        <f>Plan!IR60</f>
        <v>0</v>
      </c>
      <c r="BA251" s="310">
        <f>Plan!IR61</f>
        <v>0</v>
      </c>
      <c r="BB251" s="310">
        <f>Plan!IR62</f>
        <v>0</v>
      </c>
      <c r="BC251" s="310">
        <f>Plan!IR63</f>
        <v>0</v>
      </c>
      <c r="BD251" s="310">
        <f>Plan!IR64</f>
        <v>0</v>
      </c>
    </row>
    <row r="252" spans="1:56" ht="6" customHeight="1">
      <c r="A252"/>
      <c r="B252" s="306">
        <f>COUNTIF(Feiertage!$H$3:$H$164,F252)</f>
        <v>0</v>
      </c>
      <c r="C252" s="307">
        <f t="shared" si="10"/>
        <v>7</v>
      </c>
      <c r="D252" s="307">
        <f t="shared" si="11"/>
        <v>9</v>
      </c>
      <c r="E252" s="311"/>
      <c r="F252" s="309">
        <f t="shared" si="12"/>
        <v>42617</v>
      </c>
      <c r="G252" s="310">
        <f>Plan!IS15</f>
        <v>0</v>
      </c>
      <c r="H252" s="310">
        <f>Plan!IS16</f>
        <v>0</v>
      </c>
      <c r="I252" s="310">
        <f>Plan!IS17</f>
        <v>0</v>
      </c>
      <c r="J252" s="310">
        <f>Plan!IS18</f>
        <v>0</v>
      </c>
      <c r="K252" s="310">
        <f>Plan!IS19</f>
        <v>0</v>
      </c>
      <c r="L252" s="310">
        <f>Plan!IS20</f>
        <v>0</v>
      </c>
      <c r="M252" s="310">
        <f>Plan!IS21</f>
        <v>0</v>
      </c>
      <c r="N252" s="310">
        <f>Plan!IS22</f>
        <v>0</v>
      </c>
      <c r="O252" s="310">
        <f>Plan!IS23</f>
        <v>0</v>
      </c>
      <c r="P252" s="310">
        <f>Plan!IS24</f>
        <v>0</v>
      </c>
      <c r="Q252" s="310">
        <f>Plan!IS25</f>
        <v>0</v>
      </c>
      <c r="R252" s="310">
        <f>Plan!IS26</f>
        <v>0</v>
      </c>
      <c r="S252" s="310">
        <f>Plan!IS27</f>
        <v>0</v>
      </c>
      <c r="T252" s="310">
        <f>Plan!IS28</f>
        <v>0</v>
      </c>
      <c r="U252" s="310">
        <f>Plan!IS29</f>
        <v>0</v>
      </c>
      <c r="V252" s="310">
        <f>Plan!IS30</f>
        <v>0</v>
      </c>
      <c r="W252" s="310">
        <f>Plan!IS31</f>
        <v>0</v>
      </c>
      <c r="X252" s="310">
        <f>Plan!IS32</f>
        <v>0</v>
      </c>
      <c r="Y252" s="310">
        <f>Plan!IS33</f>
        <v>0</v>
      </c>
      <c r="Z252" s="310">
        <f>Plan!IS34</f>
        <v>0</v>
      </c>
      <c r="AA252" s="310">
        <f>Plan!IS35</f>
        <v>0</v>
      </c>
      <c r="AB252" s="310">
        <f>Plan!IS36</f>
        <v>0</v>
      </c>
      <c r="AC252" s="310">
        <f>Plan!IS37</f>
        <v>0</v>
      </c>
      <c r="AD252" s="310">
        <f>Plan!IS38</f>
        <v>0</v>
      </c>
      <c r="AE252" s="310">
        <f>Plan!IS39</f>
        <v>0</v>
      </c>
      <c r="AF252" s="310">
        <f>Plan!IS40</f>
        <v>0</v>
      </c>
      <c r="AG252" s="310">
        <f>Plan!IS41</f>
        <v>0</v>
      </c>
      <c r="AH252" s="310">
        <f>Plan!IS42</f>
        <v>0</v>
      </c>
      <c r="AI252" s="310">
        <f>Plan!IS43</f>
        <v>0</v>
      </c>
      <c r="AJ252" s="310">
        <f>Plan!IS44</f>
        <v>0</v>
      </c>
      <c r="AK252" s="310">
        <f>Plan!IS45</f>
        <v>0</v>
      </c>
      <c r="AL252" s="310">
        <f>Plan!IS46</f>
        <v>0</v>
      </c>
      <c r="AM252" s="310">
        <f>Plan!IS47</f>
        <v>0</v>
      </c>
      <c r="AN252" s="310">
        <f>Plan!IS48</f>
        <v>0</v>
      </c>
      <c r="AO252" s="310">
        <f>Plan!IS49</f>
        <v>0</v>
      </c>
      <c r="AP252" s="310">
        <f>Plan!IS50</f>
        <v>0</v>
      </c>
      <c r="AQ252" s="310">
        <f>Plan!IS51</f>
        <v>0</v>
      </c>
      <c r="AR252" s="310">
        <f>Plan!IS52</f>
        <v>0</v>
      </c>
      <c r="AS252" s="310">
        <f>Plan!IS53</f>
        <v>0</v>
      </c>
      <c r="AT252" s="310">
        <f>Plan!IS54</f>
        <v>0</v>
      </c>
      <c r="AU252" s="310">
        <f>Plan!IS55</f>
        <v>0</v>
      </c>
      <c r="AV252" s="310">
        <f>Plan!IS56</f>
        <v>0</v>
      </c>
      <c r="AW252" s="310">
        <f>Plan!IS57</f>
        <v>0</v>
      </c>
      <c r="AX252" s="310">
        <f>Plan!IS58</f>
        <v>0</v>
      </c>
      <c r="AY252" s="310">
        <f>Plan!IS59</f>
        <v>0</v>
      </c>
      <c r="AZ252" s="310">
        <f>Plan!IS60</f>
        <v>0</v>
      </c>
      <c r="BA252" s="310">
        <f>Plan!IS61</f>
        <v>0</v>
      </c>
      <c r="BB252" s="310">
        <f>Plan!IS62</f>
        <v>0</v>
      </c>
      <c r="BC252" s="310">
        <f>Plan!IS63</f>
        <v>0</v>
      </c>
      <c r="BD252" s="310">
        <f>Plan!IS64</f>
        <v>0</v>
      </c>
    </row>
    <row r="253" spans="1:56" ht="6" customHeight="1">
      <c r="A253"/>
      <c r="B253" s="306">
        <f>COUNTIF(Feiertage!$H$3:$H$164,F253)</f>
        <v>0</v>
      </c>
      <c r="C253" s="307">
        <f t="shared" si="10"/>
        <v>1</v>
      </c>
      <c r="D253" s="307">
        <f t="shared" si="11"/>
        <v>9</v>
      </c>
      <c r="E253" s="311"/>
      <c r="F253" s="309">
        <f t="shared" si="12"/>
        <v>42618</v>
      </c>
      <c r="G253" s="310">
        <f>Plan!IT15</f>
        <v>0</v>
      </c>
      <c r="H253" s="310">
        <f>Plan!IT16</f>
        <v>0</v>
      </c>
      <c r="I253" s="310">
        <f>Plan!IT17</f>
        <v>0</v>
      </c>
      <c r="J253" s="310">
        <f>Plan!IT18</f>
        <v>0</v>
      </c>
      <c r="K253" s="310">
        <f>Plan!IT19</f>
        <v>0</v>
      </c>
      <c r="L253" s="310">
        <f>Plan!IT20</f>
        <v>0</v>
      </c>
      <c r="M253" s="310">
        <f>Plan!IT21</f>
        <v>0</v>
      </c>
      <c r="N253" s="310">
        <f>Plan!IT22</f>
        <v>0</v>
      </c>
      <c r="O253" s="310">
        <f>Plan!IT23</f>
        <v>0</v>
      </c>
      <c r="P253" s="310">
        <f>Plan!IT24</f>
        <v>0</v>
      </c>
      <c r="Q253" s="310">
        <f>Plan!IT25</f>
        <v>0</v>
      </c>
      <c r="R253" s="310">
        <f>Plan!IT26</f>
        <v>0</v>
      </c>
      <c r="S253" s="310">
        <f>Plan!IT27</f>
        <v>0</v>
      </c>
      <c r="T253" s="310">
        <f>Plan!IT28</f>
        <v>0</v>
      </c>
      <c r="U253" s="310">
        <f>Plan!IT29</f>
        <v>0</v>
      </c>
      <c r="V253" s="310">
        <f>Plan!IT30</f>
        <v>0</v>
      </c>
      <c r="W253" s="310">
        <f>Plan!IT31</f>
        <v>0</v>
      </c>
      <c r="X253" s="310">
        <f>Plan!IT32</f>
        <v>0</v>
      </c>
      <c r="Y253" s="310">
        <f>Plan!IT33</f>
        <v>0</v>
      </c>
      <c r="Z253" s="310">
        <f>Plan!IT34</f>
        <v>0</v>
      </c>
      <c r="AA253" s="310">
        <f>Plan!IT35</f>
        <v>0</v>
      </c>
      <c r="AB253" s="310">
        <f>Plan!IT36</f>
        <v>0</v>
      </c>
      <c r="AC253" s="310">
        <f>Plan!IT37</f>
        <v>0</v>
      </c>
      <c r="AD253" s="310">
        <f>Plan!IT38</f>
        <v>0</v>
      </c>
      <c r="AE253" s="310">
        <f>Plan!IT39</f>
        <v>0</v>
      </c>
      <c r="AF253" s="310">
        <f>Plan!IT40</f>
        <v>0</v>
      </c>
      <c r="AG253" s="310">
        <f>Plan!IT41</f>
        <v>0</v>
      </c>
      <c r="AH253" s="310">
        <f>Plan!IT42</f>
        <v>0</v>
      </c>
      <c r="AI253" s="310">
        <f>Plan!IT43</f>
        <v>0</v>
      </c>
      <c r="AJ253" s="310">
        <f>Plan!IT44</f>
        <v>0</v>
      </c>
      <c r="AK253" s="310">
        <f>Plan!IT45</f>
        <v>0</v>
      </c>
      <c r="AL253" s="310">
        <f>Plan!IT46</f>
        <v>0</v>
      </c>
      <c r="AM253" s="310">
        <f>Plan!IT47</f>
        <v>0</v>
      </c>
      <c r="AN253" s="310">
        <f>Plan!IT48</f>
        <v>0</v>
      </c>
      <c r="AO253" s="310">
        <f>Plan!IT49</f>
        <v>0</v>
      </c>
      <c r="AP253" s="310">
        <f>Plan!IT50</f>
        <v>0</v>
      </c>
      <c r="AQ253" s="310">
        <f>Plan!IT51</f>
        <v>0</v>
      </c>
      <c r="AR253" s="310">
        <f>Plan!IT52</f>
        <v>0</v>
      </c>
      <c r="AS253" s="310">
        <f>Plan!IT53</f>
        <v>0</v>
      </c>
      <c r="AT253" s="310">
        <f>Plan!IT54</f>
        <v>0</v>
      </c>
      <c r="AU253" s="310">
        <f>Plan!IT55</f>
        <v>0</v>
      </c>
      <c r="AV253" s="310">
        <f>Plan!IT56</f>
        <v>0</v>
      </c>
      <c r="AW253" s="310">
        <f>Plan!IT57</f>
        <v>0</v>
      </c>
      <c r="AX253" s="310">
        <f>Plan!IT58</f>
        <v>0</v>
      </c>
      <c r="AY253" s="310">
        <f>Plan!IT59</f>
        <v>0</v>
      </c>
      <c r="AZ253" s="310">
        <f>Plan!IT60</f>
        <v>0</v>
      </c>
      <c r="BA253" s="310">
        <f>Plan!IT61</f>
        <v>0</v>
      </c>
      <c r="BB253" s="310">
        <f>Plan!IT62</f>
        <v>0</v>
      </c>
      <c r="BC253" s="310">
        <f>Plan!IT63</f>
        <v>0</v>
      </c>
      <c r="BD253" s="310">
        <f>Plan!IT64</f>
        <v>0</v>
      </c>
    </row>
    <row r="254" spans="1:56" ht="6" customHeight="1">
      <c r="A254"/>
      <c r="B254" s="306">
        <f>COUNTIF(Feiertage!$H$3:$H$164,F254)</f>
        <v>0</v>
      </c>
      <c r="C254" s="307">
        <f t="shared" si="10"/>
        <v>2</v>
      </c>
      <c r="D254" s="307">
        <f t="shared" si="11"/>
        <v>9</v>
      </c>
      <c r="E254" s="311"/>
      <c r="F254" s="309">
        <f t="shared" si="12"/>
        <v>42619</v>
      </c>
      <c r="G254" s="310">
        <f>Plan!IU15</f>
        <v>0</v>
      </c>
      <c r="H254" s="310">
        <f>Plan!IU16</f>
        <v>0</v>
      </c>
      <c r="I254" s="310">
        <f>Plan!IU17</f>
        <v>0</v>
      </c>
      <c r="J254" s="310">
        <f>Plan!IU18</f>
        <v>0</v>
      </c>
      <c r="K254" s="310">
        <f>Plan!IU19</f>
        <v>0</v>
      </c>
      <c r="L254" s="310">
        <f>Plan!IU20</f>
        <v>0</v>
      </c>
      <c r="M254" s="310">
        <f>Plan!IU21</f>
        <v>0</v>
      </c>
      <c r="N254" s="310">
        <f>Plan!IU22</f>
        <v>0</v>
      </c>
      <c r="O254" s="310">
        <f>Plan!IU23</f>
        <v>0</v>
      </c>
      <c r="P254" s="310">
        <f>Plan!IU24</f>
        <v>0</v>
      </c>
      <c r="Q254" s="310">
        <f>Plan!IU25</f>
        <v>0</v>
      </c>
      <c r="R254" s="310">
        <f>Plan!IU26</f>
        <v>0</v>
      </c>
      <c r="S254" s="310">
        <f>Plan!IU27</f>
        <v>0</v>
      </c>
      <c r="T254" s="310">
        <f>Plan!IU28</f>
        <v>0</v>
      </c>
      <c r="U254" s="310">
        <f>Plan!IU29</f>
        <v>0</v>
      </c>
      <c r="V254" s="310">
        <f>Plan!IU30</f>
        <v>0</v>
      </c>
      <c r="W254" s="310">
        <f>Plan!IU31</f>
        <v>0</v>
      </c>
      <c r="X254" s="310">
        <f>Plan!IU32</f>
        <v>0</v>
      </c>
      <c r="Y254" s="310">
        <f>Plan!IU33</f>
        <v>0</v>
      </c>
      <c r="Z254" s="310">
        <f>Plan!IU34</f>
        <v>0</v>
      </c>
      <c r="AA254" s="310">
        <f>Plan!IU35</f>
        <v>0</v>
      </c>
      <c r="AB254" s="310">
        <f>Plan!IU36</f>
        <v>0</v>
      </c>
      <c r="AC254" s="310">
        <f>Plan!IU37</f>
        <v>0</v>
      </c>
      <c r="AD254" s="310">
        <f>Plan!IU38</f>
        <v>0</v>
      </c>
      <c r="AE254" s="310">
        <f>Plan!IU39</f>
        <v>0</v>
      </c>
      <c r="AF254" s="310">
        <f>Plan!IU40</f>
        <v>0</v>
      </c>
      <c r="AG254" s="310">
        <f>Plan!IU41</f>
        <v>0</v>
      </c>
      <c r="AH254" s="310">
        <f>Plan!IU42</f>
        <v>0</v>
      </c>
      <c r="AI254" s="310">
        <f>Plan!IU43</f>
        <v>0</v>
      </c>
      <c r="AJ254" s="310">
        <f>Plan!IU44</f>
        <v>0</v>
      </c>
      <c r="AK254" s="310">
        <f>Plan!IU45</f>
        <v>0</v>
      </c>
      <c r="AL254" s="310">
        <f>Plan!IU46</f>
        <v>0</v>
      </c>
      <c r="AM254" s="310">
        <f>Plan!IU47</f>
        <v>0</v>
      </c>
      <c r="AN254" s="310">
        <f>Plan!IU48</f>
        <v>0</v>
      </c>
      <c r="AO254" s="310">
        <f>Plan!IU49</f>
        <v>0</v>
      </c>
      <c r="AP254" s="310">
        <f>Plan!IU50</f>
        <v>0</v>
      </c>
      <c r="AQ254" s="310">
        <f>Plan!IU51</f>
        <v>0</v>
      </c>
      <c r="AR254" s="310">
        <f>Plan!IU52</f>
        <v>0</v>
      </c>
      <c r="AS254" s="310">
        <f>Plan!IU53</f>
        <v>0</v>
      </c>
      <c r="AT254" s="310">
        <f>Plan!IU54</f>
        <v>0</v>
      </c>
      <c r="AU254" s="310">
        <f>Plan!IU55</f>
        <v>0</v>
      </c>
      <c r="AV254" s="310">
        <f>Plan!IU56</f>
        <v>0</v>
      </c>
      <c r="AW254" s="310">
        <f>Plan!IU57</f>
        <v>0</v>
      </c>
      <c r="AX254" s="310">
        <f>Plan!IU58</f>
        <v>0</v>
      </c>
      <c r="AY254" s="310">
        <f>Plan!IU59</f>
        <v>0</v>
      </c>
      <c r="AZ254" s="310">
        <f>Plan!IU60</f>
        <v>0</v>
      </c>
      <c r="BA254" s="310">
        <f>Plan!IU61</f>
        <v>0</v>
      </c>
      <c r="BB254" s="310">
        <f>Plan!IU62</f>
        <v>0</v>
      </c>
      <c r="BC254" s="310">
        <f>Plan!IU63</f>
        <v>0</v>
      </c>
      <c r="BD254" s="310">
        <f>Plan!IU64</f>
        <v>0</v>
      </c>
    </row>
    <row r="255" spans="1:56" ht="6" customHeight="1">
      <c r="A255"/>
      <c r="B255" s="306">
        <f>COUNTIF(Feiertage!$H$3:$H$164,F255)</f>
        <v>0</v>
      </c>
      <c r="C255" s="307">
        <f t="shared" si="10"/>
        <v>3</v>
      </c>
      <c r="D255" s="307">
        <f t="shared" si="11"/>
        <v>9</v>
      </c>
      <c r="E255" s="311"/>
      <c r="F255" s="309">
        <f t="shared" si="12"/>
        <v>42620</v>
      </c>
      <c r="G255" s="310">
        <f>Plan!IV15</f>
        <v>0</v>
      </c>
      <c r="H255" s="310">
        <f>Plan!IV16</f>
        <v>0</v>
      </c>
      <c r="I255" s="310">
        <f>Plan!IV17</f>
        <v>0</v>
      </c>
      <c r="J255" s="310">
        <f>Plan!IV18</f>
        <v>0</v>
      </c>
      <c r="K255" s="310">
        <f>Plan!IV19</f>
        <v>0</v>
      </c>
      <c r="L255" s="310">
        <f>Plan!IV20</f>
        <v>0</v>
      </c>
      <c r="M255" s="310">
        <f>Plan!IV21</f>
        <v>0</v>
      </c>
      <c r="N255" s="310">
        <f>Plan!IV22</f>
        <v>0</v>
      </c>
      <c r="O255" s="310">
        <f>Plan!IV23</f>
        <v>0</v>
      </c>
      <c r="P255" s="310">
        <f>Plan!IV24</f>
        <v>0</v>
      </c>
      <c r="Q255" s="310">
        <f>Plan!IV25</f>
        <v>0</v>
      </c>
      <c r="R255" s="310">
        <f>Plan!IV26</f>
        <v>0</v>
      </c>
      <c r="S255" s="310">
        <f>Plan!IV27</f>
        <v>0</v>
      </c>
      <c r="T255" s="310">
        <f>Plan!IV28</f>
        <v>0</v>
      </c>
      <c r="U255" s="310">
        <f>Plan!IV29</f>
        <v>0</v>
      </c>
      <c r="V255" s="310">
        <f>Plan!IV30</f>
        <v>0</v>
      </c>
      <c r="W255" s="310">
        <f>Plan!IV31</f>
        <v>0</v>
      </c>
      <c r="X255" s="310">
        <f>Plan!IV32</f>
        <v>0</v>
      </c>
      <c r="Y255" s="310">
        <f>Plan!IV33</f>
        <v>0</v>
      </c>
      <c r="Z255" s="310">
        <f>Plan!IV34</f>
        <v>0</v>
      </c>
      <c r="AA255" s="310">
        <f>Plan!IV35</f>
        <v>0</v>
      </c>
      <c r="AB255" s="310">
        <f>Plan!IV36</f>
        <v>0</v>
      </c>
      <c r="AC255" s="310">
        <f>Plan!IV37</f>
        <v>0</v>
      </c>
      <c r="AD255" s="310">
        <f>Plan!IV38</f>
        <v>0</v>
      </c>
      <c r="AE255" s="310">
        <f>Plan!IV39</f>
        <v>0</v>
      </c>
      <c r="AF255" s="310">
        <f>Plan!IV40</f>
        <v>0</v>
      </c>
      <c r="AG255" s="310">
        <f>Plan!IV41</f>
        <v>0</v>
      </c>
      <c r="AH255" s="310">
        <f>Plan!IV42</f>
        <v>0</v>
      </c>
      <c r="AI255" s="310">
        <f>Plan!IV43</f>
        <v>0</v>
      </c>
      <c r="AJ255" s="310">
        <f>Plan!IV44</f>
        <v>0</v>
      </c>
      <c r="AK255" s="310">
        <f>Plan!IV45</f>
        <v>0</v>
      </c>
      <c r="AL255" s="310">
        <f>Plan!IV46</f>
        <v>0</v>
      </c>
      <c r="AM255" s="310">
        <f>Plan!IV47</f>
        <v>0</v>
      </c>
      <c r="AN255" s="310">
        <f>Plan!IV48</f>
        <v>0</v>
      </c>
      <c r="AO255" s="310">
        <f>Plan!IV49</f>
        <v>0</v>
      </c>
      <c r="AP255" s="310">
        <f>Plan!IV50</f>
        <v>0</v>
      </c>
      <c r="AQ255" s="310">
        <f>Plan!IV51</f>
        <v>0</v>
      </c>
      <c r="AR255" s="310">
        <f>Plan!IV52</f>
        <v>0</v>
      </c>
      <c r="AS255" s="310">
        <f>Plan!IV53</f>
        <v>0</v>
      </c>
      <c r="AT255" s="310">
        <f>Plan!IV54</f>
        <v>0</v>
      </c>
      <c r="AU255" s="310">
        <f>Plan!IV55</f>
        <v>0</v>
      </c>
      <c r="AV255" s="310">
        <f>Plan!IV56</f>
        <v>0</v>
      </c>
      <c r="AW255" s="310">
        <f>Plan!IV57</f>
        <v>0</v>
      </c>
      <c r="AX255" s="310">
        <f>Plan!IV58</f>
        <v>0</v>
      </c>
      <c r="AY255" s="310">
        <f>Plan!IV59</f>
        <v>0</v>
      </c>
      <c r="AZ255" s="310">
        <f>Plan!IV60</f>
        <v>0</v>
      </c>
      <c r="BA255" s="310">
        <f>Plan!IV61</f>
        <v>0</v>
      </c>
      <c r="BB255" s="310">
        <f>Plan!IV62</f>
        <v>0</v>
      </c>
      <c r="BC255" s="310">
        <f>Plan!IV63</f>
        <v>0</v>
      </c>
      <c r="BD255" s="310">
        <f>Plan!IV64</f>
        <v>0</v>
      </c>
    </row>
    <row r="256" spans="1:56" ht="6" customHeight="1">
      <c r="A256"/>
      <c r="B256" s="306">
        <f>COUNTIF(Feiertage!$H$3:$H$164,F256)</f>
        <v>0</v>
      </c>
      <c r="C256" s="307">
        <f t="shared" si="10"/>
        <v>4</v>
      </c>
      <c r="D256" s="307">
        <f t="shared" si="11"/>
        <v>9</v>
      </c>
      <c r="E256" s="311"/>
      <c r="F256" s="309">
        <f t="shared" si="12"/>
        <v>42621</v>
      </c>
      <c r="G256" s="310">
        <f>Plan!IW15</f>
        <v>0</v>
      </c>
      <c r="H256" s="310">
        <f>Plan!IW16</f>
        <v>0</v>
      </c>
      <c r="I256" s="310">
        <f>Plan!IW17</f>
        <v>0</v>
      </c>
      <c r="J256" s="310">
        <f>Plan!IW18</f>
        <v>0</v>
      </c>
      <c r="K256" s="310">
        <f>Plan!IW19</f>
        <v>0</v>
      </c>
      <c r="L256" s="310">
        <f>Plan!IW20</f>
        <v>0</v>
      </c>
      <c r="M256" s="310">
        <f>Plan!IW21</f>
        <v>0</v>
      </c>
      <c r="N256" s="310">
        <f>Plan!IW22</f>
        <v>0</v>
      </c>
      <c r="O256" s="310">
        <f>Plan!IW23</f>
        <v>0</v>
      </c>
      <c r="P256" s="310">
        <f>Plan!IW24</f>
        <v>0</v>
      </c>
      <c r="Q256" s="310">
        <f>Plan!IW25</f>
        <v>0</v>
      </c>
      <c r="R256" s="310">
        <f>Plan!IW26</f>
        <v>0</v>
      </c>
      <c r="S256" s="310">
        <f>Plan!IW27</f>
        <v>0</v>
      </c>
      <c r="T256" s="310">
        <f>Plan!IW28</f>
        <v>0</v>
      </c>
      <c r="U256" s="310">
        <f>Plan!IW29</f>
        <v>0</v>
      </c>
      <c r="V256" s="310">
        <f>Plan!IW30</f>
        <v>0</v>
      </c>
      <c r="W256" s="310">
        <f>Plan!IW31</f>
        <v>0</v>
      </c>
      <c r="X256" s="310">
        <f>Plan!IW32</f>
        <v>0</v>
      </c>
      <c r="Y256" s="310">
        <f>Plan!IW33</f>
        <v>0</v>
      </c>
      <c r="Z256" s="310">
        <f>Plan!IW34</f>
        <v>0</v>
      </c>
      <c r="AA256" s="310">
        <f>Plan!IW35</f>
        <v>0</v>
      </c>
      <c r="AB256" s="310">
        <f>Plan!IW36</f>
        <v>0</v>
      </c>
      <c r="AC256" s="310">
        <f>Plan!IW37</f>
        <v>0</v>
      </c>
      <c r="AD256" s="310">
        <f>Plan!IW38</f>
        <v>0</v>
      </c>
      <c r="AE256" s="310">
        <f>Plan!IW39</f>
        <v>0</v>
      </c>
      <c r="AF256" s="310">
        <f>Plan!IW40</f>
        <v>0</v>
      </c>
      <c r="AG256" s="310">
        <f>Plan!IW41</f>
        <v>0</v>
      </c>
      <c r="AH256" s="310">
        <f>Plan!IW42</f>
        <v>0</v>
      </c>
      <c r="AI256" s="310">
        <f>Plan!IW43</f>
        <v>0</v>
      </c>
      <c r="AJ256" s="310">
        <f>Plan!IW44</f>
        <v>0</v>
      </c>
      <c r="AK256" s="310">
        <f>Plan!IW45</f>
        <v>0</v>
      </c>
      <c r="AL256" s="310">
        <f>Plan!IW46</f>
        <v>0</v>
      </c>
      <c r="AM256" s="310">
        <f>Plan!IW47</f>
        <v>0</v>
      </c>
      <c r="AN256" s="310">
        <f>Plan!IW48</f>
        <v>0</v>
      </c>
      <c r="AO256" s="310">
        <f>Plan!IW49</f>
        <v>0</v>
      </c>
      <c r="AP256" s="310">
        <f>Plan!IW50</f>
        <v>0</v>
      </c>
      <c r="AQ256" s="310">
        <f>Plan!IW51</f>
        <v>0</v>
      </c>
      <c r="AR256" s="310">
        <f>Plan!IW52</f>
        <v>0</v>
      </c>
      <c r="AS256" s="310">
        <f>Plan!IW53</f>
        <v>0</v>
      </c>
      <c r="AT256" s="310">
        <f>Plan!IW54</f>
        <v>0</v>
      </c>
      <c r="AU256" s="310">
        <f>Plan!IW55</f>
        <v>0</v>
      </c>
      <c r="AV256" s="310">
        <f>Plan!IW56</f>
        <v>0</v>
      </c>
      <c r="AW256" s="310">
        <f>Plan!IW57</f>
        <v>0</v>
      </c>
      <c r="AX256" s="310">
        <f>Plan!IW58</f>
        <v>0</v>
      </c>
      <c r="AY256" s="310">
        <f>Plan!IW59</f>
        <v>0</v>
      </c>
      <c r="AZ256" s="310">
        <f>Plan!IW60</f>
        <v>0</v>
      </c>
      <c r="BA256" s="310">
        <f>Plan!IW61</f>
        <v>0</v>
      </c>
      <c r="BB256" s="310">
        <f>Plan!IW62</f>
        <v>0</v>
      </c>
      <c r="BC256" s="310">
        <f>Plan!IW63</f>
        <v>0</v>
      </c>
      <c r="BD256" s="310">
        <f>Plan!IW64</f>
        <v>0</v>
      </c>
    </row>
    <row r="257" spans="1:56" ht="6" customHeight="1">
      <c r="A257"/>
      <c r="B257" s="306">
        <f>COUNTIF(Feiertage!$H$3:$H$164,F257)</f>
        <v>0</v>
      </c>
      <c r="C257" s="307">
        <f t="shared" si="10"/>
        <v>5</v>
      </c>
      <c r="D257" s="307">
        <f t="shared" si="11"/>
        <v>9</v>
      </c>
      <c r="E257" s="311"/>
      <c r="F257" s="309">
        <f t="shared" si="12"/>
        <v>42622</v>
      </c>
      <c r="G257" s="310">
        <f>Plan!IX15</f>
        <v>0</v>
      </c>
      <c r="H257" s="310">
        <f>Plan!IX16</f>
        <v>0</v>
      </c>
      <c r="I257" s="310">
        <f>Plan!IX17</f>
        <v>0</v>
      </c>
      <c r="J257" s="310">
        <f>Plan!IX18</f>
        <v>0</v>
      </c>
      <c r="K257" s="310">
        <f>Plan!IX19</f>
        <v>0</v>
      </c>
      <c r="L257" s="310">
        <f>Plan!IX20</f>
        <v>0</v>
      </c>
      <c r="M257" s="310">
        <f>Plan!IX21</f>
        <v>0</v>
      </c>
      <c r="N257" s="310">
        <f>Plan!IX22</f>
        <v>0</v>
      </c>
      <c r="O257" s="310">
        <f>Plan!IX23</f>
        <v>0</v>
      </c>
      <c r="P257" s="310">
        <f>Plan!IX24</f>
        <v>0</v>
      </c>
      <c r="Q257" s="310">
        <f>Plan!IX25</f>
        <v>0</v>
      </c>
      <c r="R257" s="310">
        <f>Plan!IX26</f>
        <v>0</v>
      </c>
      <c r="S257" s="310">
        <f>Plan!IX27</f>
        <v>0</v>
      </c>
      <c r="T257" s="310">
        <f>Plan!IX28</f>
        <v>0</v>
      </c>
      <c r="U257" s="310">
        <f>Plan!IX29</f>
        <v>0</v>
      </c>
      <c r="V257" s="310">
        <f>Plan!IX30</f>
        <v>0</v>
      </c>
      <c r="W257" s="310">
        <f>Plan!IX31</f>
        <v>0</v>
      </c>
      <c r="X257" s="310">
        <f>Plan!IX32</f>
        <v>0</v>
      </c>
      <c r="Y257" s="310">
        <f>Plan!IX33</f>
        <v>0</v>
      </c>
      <c r="Z257" s="310">
        <f>Plan!IX34</f>
        <v>0</v>
      </c>
      <c r="AA257" s="310">
        <f>Plan!IX35</f>
        <v>0</v>
      </c>
      <c r="AB257" s="310">
        <f>Plan!IX36</f>
        <v>0</v>
      </c>
      <c r="AC257" s="310">
        <f>Plan!IX37</f>
        <v>0</v>
      </c>
      <c r="AD257" s="310">
        <f>Plan!IX38</f>
        <v>0</v>
      </c>
      <c r="AE257" s="310">
        <f>Plan!IX39</f>
        <v>0</v>
      </c>
      <c r="AF257" s="310">
        <f>Plan!IX40</f>
        <v>0</v>
      </c>
      <c r="AG257" s="310">
        <f>Plan!IX41</f>
        <v>0</v>
      </c>
      <c r="AH257" s="310">
        <f>Plan!IX42</f>
        <v>0</v>
      </c>
      <c r="AI257" s="310">
        <f>Plan!IX43</f>
        <v>0</v>
      </c>
      <c r="AJ257" s="310">
        <f>Plan!IX44</f>
        <v>0</v>
      </c>
      <c r="AK257" s="310">
        <f>Plan!IX45</f>
        <v>0</v>
      </c>
      <c r="AL257" s="310">
        <f>Plan!IX46</f>
        <v>0</v>
      </c>
      <c r="AM257" s="310">
        <f>Plan!IX47</f>
        <v>0</v>
      </c>
      <c r="AN257" s="310">
        <f>Plan!IX48</f>
        <v>0</v>
      </c>
      <c r="AO257" s="310">
        <f>Plan!IX49</f>
        <v>0</v>
      </c>
      <c r="AP257" s="310">
        <f>Plan!IX50</f>
        <v>0</v>
      </c>
      <c r="AQ257" s="310">
        <f>Plan!IX51</f>
        <v>0</v>
      </c>
      <c r="AR257" s="310">
        <f>Plan!IX52</f>
        <v>0</v>
      </c>
      <c r="AS257" s="310">
        <f>Plan!IX53</f>
        <v>0</v>
      </c>
      <c r="AT257" s="310">
        <f>Plan!IX54</f>
        <v>0</v>
      </c>
      <c r="AU257" s="310">
        <f>Plan!IX55</f>
        <v>0</v>
      </c>
      <c r="AV257" s="310">
        <f>Plan!IX56</f>
        <v>0</v>
      </c>
      <c r="AW257" s="310">
        <f>Plan!IX57</f>
        <v>0</v>
      </c>
      <c r="AX257" s="310">
        <f>Plan!IX58</f>
        <v>0</v>
      </c>
      <c r="AY257" s="310">
        <f>Plan!IX59</f>
        <v>0</v>
      </c>
      <c r="AZ257" s="310">
        <f>Plan!IX60</f>
        <v>0</v>
      </c>
      <c r="BA257" s="310">
        <f>Plan!IX61</f>
        <v>0</v>
      </c>
      <c r="BB257" s="310">
        <f>Plan!IX62</f>
        <v>0</v>
      </c>
      <c r="BC257" s="310">
        <f>Plan!IX63</f>
        <v>0</v>
      </c>
      <c r="BD257" s="310">
        <f>Plan!IX64</f>
        <v>0</v>
      </c>
    </row>
    <row r="258" spans="1:56" ht="6" customHeight="1">
      <c r="A258"/>
      <c r="B258" s="306">
        <f>COUNTIF(Feiertage!$H$3:$H$164,F258)</f>
        <v>0</v>
      </c>
      <c r="C258" s="307">
        <f t="shared" si="10"/>
        <v>6</v>
      </c>
      <c r="D258" s="307">
        <f t="shared" si="11"/>
        <v>9</v>
      </c>
      <c r="E258" s="311"/>
      <c r="F258" s="309">
        <f t="shared" si="12"/>
        <v>42623</v>
      </c>
      <c r="G258" s="310">
        <f>Plan!IY15</f>
        <v>0</v>
      </c>
      <c r="H258" s="310">
        <f>Plan!IY16</f>
        <v>0</v>
      </c>
      <c r="I258" s="310">
        <f>Plan!IY17</f>
        <v>0</v>
      </c>
      <c r="J258" s="310">
        <f>Plan!IY18</f>
        <v>0</v>
      </c>
      <c r="K258" s="310">
        <f>Plan!IY19</f>
        <v>0</v>
      </c>
      <c r="L258" s="310">
        <f>Plan!IY20</f>
        <v>0</v>
      </c>
      <c r="M258" s="310">
        <f>Plan!IY21</f>
        <v>0</v>
      </c>
      <c r="N258" s="310">
        <f>Plan!IY22</f>
        <v>0</v>
      </c>
      <c r="O258" s="310">
        <f>Plan!IY23</f>
        <v>0</v>
      </c>
      <c r="P258" s="310">
        <f>Plan!IY24</f>
        <v>0</v>
      </c>
      <c r="Q258" s="310">
        <f>Plan!IY25</f>
        <v>0</v>
      </c>
      <c r="R258" s="310">
        <f>Plan!IY26</f>
        <v>0</v>
      </c>
      <c r="S258" s="310">
        <f>Plan!IY27</f>
        <v>0</v>
      </c>
      <c r="T258" s="310">
        <f>Plan!IY28</f>
        <v>0</v>
      </c>
      <c r="U258" s="310">
        <f>Plan!IY29</f>
        <v>0</v>
      </c>
      <c r="V258" s="310">
        <f>Plan!IY30</f>
        <v>0</v>
      </c>
      <c r="W258" s="310">
        <f>Plan!IY31</f>
        <v>0</v>
      </c>
      <c r="X258" s="310">
        <f>Plan!IY32</f>
        <v>0</v>
      </c>
      <c r="Y258" s="310">
        <f>Plan!IY33</f>
        <v>0</v>
      </c>
      <c r="Z258" s="310">
        <f>Plan!IY34</f>
        <v>0</v>
      </c>
      <c r="AA258" s="310">
        <f>Plan!IY35</f>
        <v>0</v>
      </c>
      <c r="AB258" s="310">
        <f>Plan!IY36</f>
        <v>0</v>
      </c>
      <c r="AC258" s="310">
        <f>Plan!IY37</f>
        <v>0</v>
      </c>
      <c r="AD258" s="310">
        <f>Plan!IY38</f>
        <v>0</v>
      </c>
      <c r="AE258" s="310">
        <f>Plan!IY39</f>
        <v>0</v>
      </c>
      <c r="AF258" s="310">
        <f>Plan!IY40</f>
        <v>0</v>
      </c>
      <c r="AG258" s="310">
        <f>Plan!IY41</f>
        <v>0</v>
      </c>
      <c r="AH258" s="310">
        <f>Plan!IY42</f>
        <v>0</v>
      </c>
      <c r="AI258" s="310">
        <f>Plan!IY43</f>
        <v>0</v>
      </c>
      <c r="AJ258" s="310">
        <f>Plan!IY44</f>
        <v>0</v>
      </c>
      <c r="AK258" s="310">
        <f>Plan!IY45</f>
        <v>0</v>
      </c>
      <c r="AL258" s="310">
        <f>Plan!IY46</f>
        <v>0</v>
      </c>
      <c r="AM258" s="310">
        <f>Plan!IY47</f>
        <v>0</v>
      </c>
      <c r="AN258" s="310">
        <f>Plan!IY48</f>
        <v>0</v>
      </c>
      <c r="AO258" s="310">
        <f>Plan!IY49</f>
        <v>0</v>
      </c>
      <c r="AP258" s="310">
        <f>Plan!IY50</f>
        <v>0</v>
      </c>
      <c r="AQ258" s="310">
        <f>Plan!IY51</f>
        <v>0</v>
      </c>
      <c r="AR258" s="310">
        <f>Plan!IY52</f>
        <v>0</v>
      </c>
      <c r="AS258" s="310">
        <f>Plan!IY53</f>
        <v>0</v>
      </c>
      <c r="AT258" s="310">
        <f>Plan!IY54</f>
        <v>0</v>
      </c>
      <c r="AU258" s="310">
        <f>Plan!IY55</f>
        <v>0</v>
      </c>
      <c r="AV258" s="310">
        <f>Plan!IY56</f>
        <v>0</v>
      </c>
      <c r="AW258" s="310">
        <f>Plan!IY57</f>
        <v>0</v>
      </c>
      <c r="AX258" s="310">
        <f>Plan!IY58</f>
        <v>0</v>
      </c>
      <c r="AY258" s="310">
        <f>Plan!IY59</f>
        <v>0</v>
      </c>
      <c r="AZ258" s="310">
        <f>Plan!IY60</f>
        <v>0</v>
      </c>
      <c r="BA258" s="310">
        <f>Plan!IY61</f>
        <v>0</v>
      </c>
      <c r="BB258" s="310">
        <f>Plan!IY62</f>
        <v>0</v>
      </c>
      <c r="BC258" s="310">
        <f>Plan!IY63</f>
        <v>0</v>
      </c>
      <c r="BD258" s="310">
        <f>Plan!IY64</f>
        <v>0</v>
      </c>
    </row>
    <row r="259" spans="1:56" ht="6" customHeight="1">
      <c r="A259"/>
      <c r="B259" s="306">
        <f>COUNTIF(Feiertage!$H$3:$H$164,F259)</f>
        <v>0</v>
      </c>
      <c r="C259" s="307">
        <f t="shared" si="10"/>
        <v>7</v>
      </c>
      <c r="D259" s="307">
        <f t="shared" si="11"/>
        <v>9</v>
      </c>
      <c r="E259" s="311" t="s">
        <v>206</v>
      </c>
      <c r="F259" s="309">
        <f t="shared" si="12"/>
        <v>42624</v>
      </c>
      <c r="G259" s="310">
        <f>Plan!IZ15</f>
        <v>0</v>
      </c>
      <c r="H259" s="310">
        <f>Plan!IZ16</f>
        <v>0</v>
      </c>
      <c r="I259" s="310">
        <f>Plan!IZ17</f>
        <v>0</v>
      </c>
      <c r="J259" s="310">
        <f>Plan!IZ18</f>
        <v>0</v>
      </c>
      <c r="K259" s="310">
        <f>Plan!IZ19</f>
        <v>0</v>
      </c>
      <c r="L259" s="310">
        <f>Plan!IZ20</f>
        <v>0</v>
      </c>
      <c r="M259" s="310">
        <f>Plan!IZ21</f>
        <v>0</v>
      </c>
      <c r="N259" s="310">
        <f>Plan!IZ22</f>
        <v>0</v>
      </c>
      <c r="O259" s="310">
        <f>Plan!IZ23</f>
        <v>0</v>
      </c>
      <c r="P259" s="310">
        <f>Plan!IZ24</f>
        <v>0</v>
      </c>
      <c r="Q259" s="310">
        <f>Plan!IZ25</f>
        <v>0</v>
      </c>
      <c r="R259" s="310">
        <f>Plan!IZ26</f>
        <v>0</v>
      </c>
      <c r="S259" s="310">
        <f>Plan!IZ27</f>
        <v>0</v>
      </c>
      <c r="T259" s="310">
        <f>Plan!IZ28</f>
        <v>0</v>
      </c>
      <c r="U259" s="310">
        <f>Plan!IZ29</f>
        <v>0</v>
      </c>
      <c r="V259" s="310">
        <f>Plan!IZ30</f>
        <v>0</v>
      </c>
      <c r="W259" s="310">
        <f>Plan!IZ31</f>
        <v>0</v>
      </c>
      <c r="X259" s="310">
        <f>Plan!IZ32</f>
        <v>0</v>
      </c>
      <c r="Y259" s="310">
        <f>Plan!IZ33</f>
        <v>0</v>
      </c>
      <c r="Z259" s="310">
        <f>Plan!IZ34</f>
        <v>0</v>
      </c>
      <c r="AA259" s="310">
        <f>Plan!IZ35</f>
        <v>0</v>
      </c>
      <c r="AB259" s="310">
        <f>Plan!IZ36</f>
        <v>0</v>
      </c>
      <c r="AC259" s="310">
        <f>Plan!IZ37</f>
        <v>0</v>
      </c>
      <c r="AD259" s="310">
        <f>Plan!IZ38</f>
        <v>0</v>
      </c>
      <c r="AE259" s="310">
        <f>Plan!IZ39</f>
        <v>0</v>
      </c>
      <c r="AF259" s="310">
        <f>Plan!IZ40</f>
        <v>0</v>
      </c>
      <c r="AG259" s="310">
        <f>Plan!IZ41</f>
        <v>0</v>
      </c>
      <c r="AH259" s="310">
        <f>Plan!IZ42</f>
        <v>0</v>
      </c>
      <c r="AI259" s="310">
        <f>Plan!IZ43</f>
        <v>0</v>
      </c>
      <c r="AJ259" s="310">
        <f>Plan!IZ44</f>
        <v>0</v>
      </c>
      <c r="AK259" s="310">
        <f>Plan!IZ45</f>
        <v>0</v>
      </c>
      <c r="AL259" s="310">
        <f>Plan!IZ46</f>
        <v>0</v>
      </c>
      <c r="AM259" s="310">
        <f>Plan!IZ47</f>
        <v>0</v>
      </c>
      <c r="AN259" s="310">
        <f>Plan!IZ48</f>
        <v>0</v>
      </c>
      <c r="AO259" s="310">
        <f>Plan!IZ49</f>
        <v>0</v>
      </c>
      <c r="AP259" s="310">
        <f>Plan!IZ50</f>
        <v>0</v>
      </c>
      <c r="AQ259" s="310">
        <f>Plan!IZ51</f>
        <v>0</v>
      </c>
      <c r="AR259" s="310">
        <f>Plan!IZ52</f>
        <v>0</v>
      </c>
      <c r="AS259" s="310">
        <f>Plan!IZ53</f>
        <v>0</v>
      </c>
      <c r="AT259" s="310">
        <f>Plan!IZ54</f>
        <v>0</v>
      </c>
      <c r="AU259" s="310">
        <f>Plan!IZ55</f>
        <v>0</v>
      </c>
      <c r="AV259" s="310">
        <f>Plan!IZ56</f>
        <v>0</v>
      </c>
      <c r="AW259" s="310">
        <f>Plan!IZ57</f>
        <v>0</v>
      </c>
      <c r="AX259" s="310">
        <f>Plan!IZ58</f>
        <v>0</v>
      </c>
      <c r="AY259" s="310">
        <f>Plan!IZ59</f>
        <v>0</v>
      </c>
      <c r="AZ259" s="310">
        <f>Plan!IZ60</f>
        <v>0</v>
      </c>
      <c r="BA259" s="310">
        <f>Plan!IZ61</f>
        <v>0</v>
      </c>
      <c r="BB259" s="310">
        <f>Plan!IZ62</f>
        <v>0</v>
      </c>
      <c r="BC259" s="310">
        <f>Plan!IZ63</f>
        <v>0</v>
      </c>
      <c r="BD259" s="310">
        <f>Plan!IZ64</f>
        <v>0</v>
      </c>
    </row>
    <row r="260" spans="1:56" ht="6" customHeight="1">
      <c r="A260"/>
      <c r="B260" s="306">
        <f>COUNTIF(Feiertage!$H$3:$H$164,F260)</f>
        <v>0</v>
      </c>
      <c r="C260" s="307">
        <f t="shared" si="10"/>
        <v>1</v>
      </c>
      <c r="D260" s="307">
        <f t="shared" si="11"/>
        <v>9</v>
      </c>
      <c r="E260" s="311" t="s">
        <v>197</v>
      </c>
      <c r="F260" s="309">
        <f t="shared" si="12"/>
        <v>42625</v>
      </c>
      <c r="G260" s="310">
        <f>Plan!JA15</f>
        <v>0</v>
      </c>
      <c r="H260" s="310">
        <f>Plan!JA16</f>
        <v>0</v>
      </c>
      <c r="I260" s="310">
        <f>Plan!JA17</f>
        <v>0</v>
      </c>
      <c r="J260" s="310">
        <f>Plan!JA18</f>
        <v>0</v>
      </c>
      <c r="K260" s="310">
        <f>Plan!JA19</f>
        <v>0</v>
      </c>
      <c r="L260" s="310">
        <f>Plan!JA20</f>
        <v>0</v>
      </c>
      <c r="M260" s="310">
        <f>Plan!JA21</f>
        <v>0</v>
      </c>
      <c r="N260" s="310">
        <f>Plan!JA22</f>
        <v>0</v>
      </c>
      <c r="O260" s="310">
        <f>Plan!JA23</f>
        <v>0</v>
      </c>
      <c r="P260" s="310">
        <f>Plan!JA24</f>
        <v>0</v>
      </c>
      <c r="Q260" s="310">
        <f>Plan!JA25</f>
        <v>0</v>
      </c>
      <c r="R260" s="310">
        <f>Plan!JA26</f>
        <v>0</v>
      </c>
      <c r="S260" s="310">
        <f>Plan!JA27</f>
        <v>0</v>
      </c>
      <c r="T260" s="310">
        <f>Plan!JA28</f>
        <v>0</v>
      </c>
      <c r="U260" s="310">
        <f>Plan!JA29</f>
        <v>0</v>
      </c>
      <c r="V260" s="310">
        <f>Plan!JA30</f>
        <v>0</v>
      </c>
      <c r="W260" s="310">
        <f>Plan!JA31</f>
        <v>0</v>
      </c>
      <c r="X260" s="310">
        <f>Plan!JA32</f>
        <v>0</v>
      </c>
      <c r="Y260" s="310">
        <f>Plan!JA33</f>
        <v>0</v>
      </c>
      <c r="Z260" s="310">
        <f>Plan!JA34</f>
        <v>0</v>
      </c>
      <c r="AA260" s="310">
        <f>Plan!JA35</f>
        <v>0</v>
      </c>
      <c r="AB260" s="310">
        <f>Plan!JA36</f>
        <v>0</v>
      </c>
      <c r="AC260" s="310">
        <f>Plan!JA37</f>
        <v>0</v>
      </c>
      <c r="AD260" s="310">
        <f>Plan!JA38</f>
        <v>0</v>
      </c>
      <c r="AE260" s="310">
        <f>Plan!JA39</f>
        <v>0</v>
      </c>
      <c r="AF260" s="310">
        <f>Plan!JA40</f>
        <v>0</v>
      </c>
      <c r="AG260" s="310">
        <f>Plan!JA41</f>
        <v>0</v>
      </c>
      <c r="AH260" s="310">
        <f>Plan!JA42</f>
        <v>0</v>
      </c>
      <c r="AI260" s="310">
        <f>Plan!JA43</f>
        <v>0</v>
      </c>
      <c r="AJ260" s="310">
        <f>Plan!JA44</f>
        <v>0</v>
      </c>
      <c r="AK260" s="310">
        <f>Plan!JA45</f>
        <v>0</v>
      </c>
      <c r="AL260" s="310">
        <f>Plan!JA46</f>
        <v>0</v>
      </c>
      <c r="AM260" s="310">
        <f>Plan!JA47</f>
        <v>0</v>
      </c>
      <c r="AN260" s="310">
        <f>Plan!JA48</f>
        <v>0</v>
      </c>
      <c r="AO260" s="310">
        <f>Plan!JA49</f>
        <v>0</v>
      </c>
      <c r="AP260" s="310">
        <f>Plan!JA50</f>
        <v>0</v>
      </c>
      <c r="AQ260" s="310">
        <f>Plan!JA51</f>
        <v>0</v>
      </c>
      <c r="AR260" s="310">
        <f>Plan!JA52</f>
        <v>0</v>
      </c>
      <c r="AS260" s="310">
        <f>Plan!JA53</f>
        <v>0</v>
      </c>
      <c r="AT260" s="310">
        <f>Plan!JA54</f>
        <v>0</v>
      </c>
      <c r="AU260" s="310">
        <f>Plan!JA55</f>
        <v>0</v>
      </c>
      <c r="AV260" s="310">
        <f>Plan!JA56</f>
        <v>0</v>
      </c>
      <c r="AW260" s="310">
        <f>Plan!JA57</f>
        <v>0</v>
      </c>
      <c r="AX260" s="310">
        <f>Plan!JA58</f>
        <v>0</v>
      </c>
      <c r="AY260" s="310">
        <f>Plan!JA59</f>
        <v>0</v>
      </c>
      <c r="AZ260" s="310">
        <f>Plan!JA60</f>
        <v>0</v>
      </c>
      <c r="BA260" s="310">
        <f>Plan!JA61</f>
        <v>0</v>
      </c>
      <c r="BB260" s="310">
        <f>Plan!JA62</f>
        <v>0</v>
      </c>
      <c r="BC260" s="310">
        <f>Plan!JA63</f>
        <v>0</v>
      </c>
      <c r="BD260" s="310">
        <f>Plan!JA64</f>
        <v>0</v>
      </c>
    </row>
    <row r="261" spans="1:56" ht="6" customHeight="1">
      <c r="A261"/>
      <c r="B261" s="306">
        <f>COUNTIF(Feiertage!$H$3:$H$164,F261)</f>
        <v>0</v>
      </c>
      <c r="C261" s="307">
        <f t="shared" ref="C261:C324" si="13">IF(F261="","",WEEKDAY(F261,2))</f>
        <v>2</v>
      </c>
      <c r="D261" s="307">
        <f t="shared" ref="D261:D324" si="14">IF(F261="","",MONTH(F261))</f>
        <v>9</v>
      </c>
      <c r="E261" s="311" t="s">
        <v>202</v>
      </c>
      <c r="F261" s="309">
        <f t="shared" si="12"/>
        <v>42626</v>
      </c>
      <c r="G261" s="310">
        <f>Plan!JB15</f>
        <v>0</v>
      </c>
      <c r="H261" s="310">
        <f>Plan!JB16</f>
        <v>0</v>
      </c>
      <c r="I261" s="310">
        <f>Plan!JB17</f>
        <v>0</v>
      </c>
      <c r="J261" s="310">
        <f>Plan!JB18</f>
        <v>0</v>
      </c>
      <c r="K261" s="310">
        <f>Plan!JB19</f>
        <v>0</v>
      </c>
      <c r="L261" s="310">
        <f>Plan!JB20</f>
        <v>0</v>
      </c>
      <c r="M261" s="310">
        <f>Plan!JB21</f>
        <v>0</v>
      </c>
      <c r="N261" s="310">
        <f>Plan!JB22</f>
        <v>0</v>
      </c>
      <c r="O261" s="310">
        <f>Plan!JB23</f>
        <v>0</v>
      </c>
      <c r="P261" s="310">
        <f>Plan!JB24</f>
        <v>0</v>
      </c>
      <c r="Q261" s="310">
        <f>Plan!JB25</f>
        <v>0</v>
      </c>
      <c r="R261" s="310">
        <f>Plan!JB26</f>
        <v>0</v>
      </c>
      <c r="S261" s="310">
        <f>Plan!JB27</f>
        <v>0</v>
      </c>
      <c r="T261" s="310">
        <f>Plan!JB28</f>
        <v>0</v>
      </c>
      <c r="U261" s="310">
        <f>Plan!JB29</f>
        <v>0</v>
      </c>
      <c r="V261" s="310">
        <f>Plan!JB30</f>
        <v>0</v>
      </c>
      <c r="W261" s="310">
        <f>Plan!JB31</f>
        <v>0</v>
      </c>
      <c r="X261" s="310">
        <f>Plan!JB32</f>
        <v>0</v>
      </c>
      <c r="Y261" s="310">
        <f>Plan!JB33</f>
        <v>0</v>
      </c>
      <c r="Z261" s="310">
        <f>Plan!JB34</f>
        <v>0</v>
      </c>
      <c r="AA261" s="310">
        <f>Plan!JB35</f>
        <v>0</v>
      </c>
      <c r="AB261" s="310">
        <f>Plan!JB36</f>
        <v>0</v>
      </c>
      <c r="AC261" s="310">
        <f>Plan!JB37</f>
        <v>0</v>
      </c>
      <c r="AD261" s="310">
        <f>Plan!JB38</f>
        <v>0</v>
      </c>
      <c r="AE261" s="310">
        <f>Plan!JB39</f>
        <v>0</v>
      </c>
      <c r="AF261" s="310">
        <f>Plan!JB40</f>
        <v>0</v>
      </c>
      <c r="AG261" s="310">
        <f>Plan!JB41</f>
        <v>0</v>
      </c>
      <c r="AH261" s="310">
        <f>Plan!JB42</f>
        <v>0</v>
      </c>
      <c r="AI261" s="310">
        <f>Plan!JB43</f>
        <v>0</v>
      </c>
      <c r="AJ261" s="310">
        <f>Plan!JB44</f>
        <v>0</v>
      </c>
      <c r="AK261" s="310">
        <f>Plan!JB45</f>
        <v>0</v>
      </c>
      <c r="AL261" s="310">
        <f>Plan!JB46</f>
        <v>0</v>
      </c>
      <c r="AM261" s="310">
        <f>Plan!JB47</f>
        <v>0</v>
      </c>
      <c r="AN261" s="310">
        <f>Plan!JB48</f>
        <v>0</v>
      </c>
      <c r="AO261" s="310">
        <f>Plan!JB49</f>
        <v>0</v>
      </c>
      <c r="AP261" s="310">
        <f>Plan!JB50</f>
        <v>0</v>
      </c>
      <c r="AQ261" s="310">
        <f>Plan!JB51</f>
        <v>0</v>
      </c>
      <c r="AR261" s="310">
        <f>Plan!JB52</f>
        <v>0</v>
      </c>
      <c r="AS261" s="310">
        <f>Plan!JB53</f>
        <v>0</v>
      </c>
      <c r="AT261" s="310">
        <f>Plan!JB54</f>
        <v>0</v>
      </c>
      <c r="AU261" s="310">
        <f>Plan!JB55</f>
        <v>0</v>
      </c>
      <c r="AV261" s="310">
        <f>Plan!JB56</f>
        <v>0</v>
      </c>
      <c r="AW261" s="310">
        <f>Plan!JB57</f>
        <v>0</v>
      </c>
      <c r="AX261" s="310">
        <f>Plan!JB58</f>
        <v>0</v>
      </c>
      <c r="AY261" s="310">
        <f>Plan!JB59</f>
        <v>0</v>
      </c>
      <c r="AZ261" s="310">
        <f>Plan!JB60</f>
        <v>0</v>
      </c>
      <c r="BA261" s="310">
        <f>Plan!JB61</f>
        <v>0</v>
      </c>
      <c r="BB261" s="310">
        <f>Plan!JB62</f>
        <v>0</v>
      </c>
      <c r="BC261" s="310">
        <f>Plan!JB63</f>
        <v>0</v>
      </c>
      <c r="BD261" s="310">
        <f>Plan!JB64</f>
        <v>0</v>
      </c>
    </row>
    <row r="262" spans="1:56" ht="6" customHeight="1">
      <c r="A262"/>
      <c r="B262" s="306">
        <f>COUNTIF(Feiertage!$H$3:$H$164,F262)</f>
        <v>0</v>
      </c>
      <c r="C262" s="307">
        <f t="shared" si="13"/>
        <v>3</v>
      </c>
      <c r="D262" s="307">
        <f t="shared" si="14"/>
        <v>9</v>
      </c>
      <c r="E262" s="311" t="s">
        <v>207</v>
      </c>
      <c r="F262" s="309">
        <f t="shared" si="12"/>
        <v>42627</v>
      </c>
      <c r="G262" s="310">
        <f>Plan!JC15</f>
        <v>0</v>
      </c>
      <c r="H262" s="310">
        <f>Plan!JC16</f>
        <v>0</v>
      </c>
      <c r="I262" s="310">
        <f>Plan!JC17</f>
        <v>0</v>
      </c>
      <c r="J262" s="310">
        <f>Plan!JC18</f>
        <v>0</v>
      </c>
      <c r="K262" s="310">
        <f>Plan!JC19</f>
        <v>0</v>
      </c>
      <c r="L262" s="310">
        <f>Plan!JC20</f>
        <v>0</v>
      </c>
      <c r="M262" s="310">
        <f>Plan!JC21</f>
        <v>0</v>
      </c>
      <c r="N262" s="310">
        <f>Plan!JC22</f>
        <v>0</v>
      </c>
      <c r="O262" s="310">
        <f>Plan!JC23</f>
        <v>0</v>
      </c>
      <c r="P262" s="310">
        <f>Plan!JC24</f>
        <v>0</v>
      </c>
      <c r="Q262" s="310">
        <f>Plan!JC25</f>
        <v>0</v>
      </c>
      <c r="R262" s="310">
        <f>Plan!JC26</f>
        <v>0</v>
      </c>
      <c r="S262" s="310">
        <f>Plan!JC27</f>
        <v>0</v>
      </c>
      <c r="T262" s="310">
        <f>Plan!JC28</f>
        <v>0</v>
      </c>
      <c r="U262" s="310">
        <f>Plan!JC29</f>
        <v>0</v>
      </c>
      <c r="V262" s="310">
        <f>Plan!JC30</f>
        <v>0</v>
      </c>
      <c r="W262" s="310">
        <f>Plan!JC31</f>
        <v>0</v>
      </c>
      <c r="X262" s="310">
        <f>Plan!JC32</f>
        <v>0</v>
      </c>
      <c r="Y262" s="310">
        <f>Plan!JC33</f>
        <v>0</v>
      </c>
      <c r="Z262" s="310">
        <f>Plan!JC34</f>
        <v>0</v>
      </c>
      <c r="AA262" s="310">
        <f>Plan!JC35</f>
        <v>0</v>
      </c>
      <c r="AB262" s="310">
        <f>Plan!JC36</f>
        <v>0</v>
      </c>
      <c r="AC262" s="310">
        <f>Plan!JC37</f>
        <v>0</v>
      </c>
      <c r="AD262" s="310">
        <f>Plan!JC38</f>
        <v>0</v>
      </c>
      <c r="AE262" s="310">
        <f>Plan!JC39</f>
        <v>0</v>
      </c>
      <c r="AF262" s="310">
        <f>Plan!JC40</f>
        <v>0</v>
      </c>
      <c r="AG262" s="310">
        <f>Plan!JC41</f>
        <v>0</v>
      </c>
      <c r="AH262" s="310">
        <f>Plan!JC42</f>
        <v>0</v>
      </c>
      <c r="AI262" s="310">
        <f>Plan!JC43</f>
        <v>0</v>
      </c>
      <c r="AJ262" s="310">
        <f>Plan!JC44</f>
        <v>0</v>
      </c>
      <c r="AK262" s="310">
        <f>Plan!JC45</f>
        <v>0</v>
      </c>
      <c r="AL262" s="310">
        <f>Plan!JC46</f>
        <v>0</v>
      </c>
      <c r="AM262" s="310">
        <f>Plan!JC47</f>
        <v>0</v>
      </c>
      <c r="AN262" s="310">
        <f>Plan!JC48</f>
        <v>0</v>
      </c>
      <c r="AO262" s="310">
        <f>Plan!JC49</f>
        <v>0</v>
      </c>
      <c r="AP262" s="310">
        <f>Plan!JC50</f>
        <v>0</v>
      </c>
      <c r="AQ262" s="310">
        <f>Plan!JC51</f>
        <v>0</v>
      </c>
      <c r="AR262" s="310">
        <f>Plan!JC52</f>
        <v>0</v>
      </c>
      <c r="AS262" s="310">
        <f>Plan!JC53</f>
        <v>0</v>
      </c>
      <c r="AT262" s="310">
        <f>Plan!JC54</f>
        <v>0</v>
      </c>
      <c r="AU262" s="310">
        <f>Plan!JC55</f>
        <v>0</v>
      </c>
      <c r="AV262" s="310">
        <f>Plan!JC56</f>
        <v>0</v>
      </c>
      <c r="AW262" s="310">
        <f>Plan!JC57</f>
        <v>0</v>
      </c>
      <c r="AX262" s="310">
        <f>Plan!JC58</f>
        <v>0</v>
      </c>
      <c r="AY262" s="310">
        <f>Plan!JC59</f>
        <v>0</v>
      </c>
      <c r="AZ262" s="310">
        <f>Plan!JC60</f>
        <v>0</v>
      </c>
      <c r="BA262" s="310">
        <f>Plan!JC61</f>
        <v>0</v>
      </c>
      <c r="BB262" s="310">
        <f>Plan!JC62</f>
        <v>0</v>
      </c>
      <c r="BC262" s="310">
        <f>Plan!JC63</f>
        <v>0</v>
      </c>
      <c r="BD262" s="310">
        <f>Plan!JC64</f>
        <v>0</v>
      </c>
    </row>
    <row r="263" spans="1:56" ht="6" customHeight="1">
      <c r="A263"/>
      <c r="B263" s="306">
        <f>COUNTIF(Feiertage!$H$3:$H$164,F263)</f>
        <v>0</v>
      </c>
      <c r="C263" s="307">
        <f t="shared" si="13"/>
        <v>4</v>
      </c>
      <c r="D263" s="307">
        <f t="shared" si="14"/>
        <v>9</v>
      </c>
      <c r="E263" s="311" t="s">
        <v>197</v>
      </c>
      <c r="F263" s="309">
        <f t="shared" si="12"/>
        <v>42628</v>
      </c>
      <c r="G263" s="310">
        <f>Plan!JD15</f>
        <v>0</v>
      </c>
      <c r="H263" s="310">
        <f>Plan!JD16</f>
        <v>0</v>
      </c>
      <c r="I263" s="310">
        <f>Plan!JD17</f>
        <v>0</v>
      </c>
      <c r="J263" s="310">
        <f>Plan!JD18</f>
        <v>0</v>
      </c>
      <c r="K263" s="310">
        <f>Plan!JD19</f>
        <v>0</v>
      </c>
      <c r="L263" s="310">
        <f>Plan!JD20</f>
        <v>0</v>
      </c>
      <c r="M263" s="310">
        <f>Plan!JD21</f>
        <v>0</v>
      </c>
      <c r="N263" s="310">
        <f>Plan!JD22</f>
        <v>0</v>
      </c>
      <c r="O263" s="310">
        <f>Plan!JD23</f>
        <v>0</v>
      </c>
      <c r="P263" s="310">
        <f>Plan!JD24</f>
        <v>0</v>
      </c>
      <c r="Q263" s="310">
        <f>Plan!JD25</f>
        <v>0</v>
      </c>
      <c r="R263" s="310">
        <f>Plan!JD26</f>
        <v>0</v>
      </c>
      <c r="S263" s="310">
        <f>Plan!JD27</f>
        <v>0</v>
      </c>
      <c r="T263" s="310">
        <f>Plan!JD28</f>
        <v>0</v>
      </c>
      <c r="U263" s="310">
        <f>Plan!JD29</f>
        <v>0</v>
      </c>
      <c r="V263" s="310">
        <f>Plan!JD30</f>
        <v>0</v>
      </c>
      <c r="W263" s="310">
        <f>Plan!JD31</f>
        <v>0</v>
      </c>
      <c r="X263" s="310">
        <f>Plan!JD32</f>
        <v>0</v>
      </c>
      <c r="Y263" s="310">
        <f>Plan!JD33</f>
        <v>0</v>
      </c>
      <c r="Z263" s="310">
        <f>Plan!JD34</f>
        <v>0</v>
      </c>
      <c r="AA263" s="310">
        <f>Plan!JD35</f>
        <v>0</v>
      </c>
      <c r="AB263" s="310">
        <f>Plan!JD36</f>
        <v>0</v>
      </c>
      <c r="AC263" s="310">
        <f>Plan!JD37</f>
        <v>0</v>
      </c>
      <c r="AD263" s="310">
        <f>Plan!JD38</f>
        <v>0</v>
      </c>
      <c r="AE263" s="310">
        <f>Plan!JD39</f>
        <v>0</v>
      </c>
      <c r="AF263" s="310">
        <f>Plan!JD40</f>
        <v>0</v>
      </c>
      <c r="AG263" s="310">
        <f>Plan!JD41</f>
        <v>0</v>
      </c>
      <c r="AH263" s="310">
        <f>Plan!JD42</f>
        <v>0</v>
      </c>
      <c r="AI263" s="310">
        <f>Plan!JD43</f>
        <v>0</v>
      </c>
      <c r="AJ263" s="310">
        <f>Plan!JD44</f>
        <v>0</v>
      </c>
      <c r="AK263" s="310">
        <f>Plan!JD45</f>
        <v>0</v>
      </c>
      <c r="AL263" s="310">
        <f>Plan!JD46</f>
        <v>0</v>
      </c>
      <c r="AM263" s="310">
        <f>Plan!JD47</f>
        <v>0</v>
      </c>
      <c r="AN263" s="310">
        <f>Plan!JD48</f>
        <v>0</v>
      </c>
      <c r="AO263" s="310">
        <f>Plan!JD49</f>
        <v>0</v>
      </c>
      <c r="AP263" s="310">
        <f>Plan!JD50</f>
        <v>0</v>
      </c>
      <c r="AQ263" s="310">
        <f>Plan!JD51</f>
        <v>0</v>
      </c>
      <c r="AR263" s="310">
        <f>Plan!JD52</f>
        <v>0</v>
      </c>
      <c r="AS263" s="310">
        <f>Plan!JD53</f>
        <v>0</v>
      </c>
      <c r="AT263" s="310">
        <f>Plan!JD54</f>
        <v>0</v>
      </c>
      <c r="AU263" s="310">
        <f>Plan!JD55</f>
        <v>0</v>
      </c>
      <c r="AV263" s="310">
        <f>Plan!JD56</f>
        <v>0</v>
      </c>
      <c r="AW263" s="310">
        <f>Plan!JD57</f>
        <v>0</v>
      </c>
      <c r="AX263" s="310">
        <f>Plan!JD58</f>
        <v>0</v>
      </c>
      <c r="AY263" s="310">
        <f>Plan!JD59</f>
        <v>0</v>
      </c>
      <c r="AZ263" s="310">
        <f>Plan!JD60</f>
        <v>0</v>
      </c>
      <c r="BA263" s="310">
        <f>Plan!JD61</f>
        <v>0</v>
      </c>
      <c r="BB263" s="310">
        <f>Plan!JD62</f>
        <v>0</v>
      </c>
      <c r="BC263" s="310">
        <f>Plan!JD63</f>
        <v>0</v>
      </c>
      <c r="BD263" s="310">
        <f>Plan!JD64</f>
        <v>0</v>
      </c>
    </row>
    <row r="264" spans="1:56" ht="6" customHeight="1">
      <c r="A264"/>
      <c r="B264" s="306">
        <f>COUNTIF(Feiertage!$H$3:$H$164,F264)</f>
        <v>0</v>
      </c>
      <c r="C264" s="307">
        <f t="shared" si="13"/>
        <v>5</v>
      </c>
      <c r="D264" s="307">
        <f t="shared" si="14"/>
        <v>9</v>
      </c>
      <c r="E264" s="311" t="s">
        <v>199</v>
      </c>
      <c r="F264" s="309">
        <f t="shared" si="12"/>
        <v>42629</v>
      </c>
      <c r="G264" s="310">
        <f>Plan!JE15</f>
        <v>0</v>
      </c>
      <c r="H264" s="310">
        <f>Plan!JE16</f>
        <v>0</v>
      </c>
      <c r="I264" s="310">
        <f>Plan!JE17</f>
        <v>0</v>
      </c>
      <c r="J264" s="310">
        <f>Plan!JE18</f>
        <v>0</v>
      </c>
      <c r="K264" s="310">
        <f>Plan!JE19</f>
        <v>0</v>
      </c>
      <c r="L264" s="310">
        <f>Plan!JE20</f>
        <v>0</v>
      </c>
      <c r="M264" s="310">
        <f>Plan!JE21</f>
        <v>0</v>
      </c>
      <c r="N264" s="310">
        <f>Plan!JE22</f>
        <v>0</v>
      </c>
      <c r="O264" s="310">
        <f>Plan!JE23</f>
        <v>0</v>
      </c>
      <c r="P264" s="310">
        <f>Plan!JE24</f>
        <v>0</v>
      </c>
      <c r="Q264" s="310">
        <f>Plan!JE25</f>
        <v>0</v>
      </c>
      <c r="R264" s="310">
        <f>Plan!JE26</f>
        <v>0</v>
      </c>
      <c r="S264" s="310">
        <f>Plan!JE27</f>
        <v>0</v>
      </c>
      <c r="T264" s="310">
        <f>Plan!JE28</f>
        <v>0</v>
      </c>
      <c r="U264" s="310">
        <f>Plan!JE29</f>
        <v>0</v>
      </c>
      <c r="V264" s="310">
        <f>Plan!JE30</f>
        <v>0</v>
      </c>
      <c r="W264" s="310">
        <f>Plan!JE31</f>
        <v>0</v>
      </c>
      <c r="X264" s="310">
        <f>Plan!JE32</f>
        <v>0</v>
      </c>
      <c r="Y264" s="310">
        <f>Plan!JE33</f>
        <v>0</v>
      </c>
      <c r="Z264" s="310">
        <f>Plan!JE34</f>
        <v>0</v>
      </c>
      <c r="AA264" s="310">
        <f>Plan!JE35</f>
        <v>0</v>
      </c>
      <c r="AB264" s="310">
        <f>Plan!JE36</f>
        <v>0</v>
      </c>
      <c r="AC264" s="310">
        <f>Plan!JE37</f>
        <v>0</v>
      </c>
      <c r="AD264" s="310">
        <f>Plan!JE38</f>
        <v>0</v>
      </c>
      <c r="AE264" s="310">
        <f>Plan!JE39</f>
        <v>0</v>
      </c>
      <c r="AF264" s="310">
        <f>Plan!JE40</f>
        <v>0</v>
      </c>
      <c r="AG264" s="310">
        <f>Plan!JE41</f>
        <v>0</v>
      </c>
      <c r="AH264" s="310">
        <f>Plan!JE42</f>
        <v>0</v>
      </c>
      <c r="AI264" s="310">
        <f>Plan!JE43</f>
        <v>0</v>
      </c>
      <c r="AJ264" s="310">
        <f>Plan!JE44</f>
        <v>0</v>
      </c>
      <c r="AK264" s="310">
        <f>Plan!JE45</f>
        <v>0</v>
      </c>
      <c r="AL264" s="310">
        <f>Plan!JE46</f>
        <v>0</v>
      </c>
      <c r="AM264" s="310">
        <f>Plan!JE47</f>
        <v>0</v>
      </c>
      <c r="AN264" s="310">
        <f>Plan!JE48</f>
        <v>0</v>
      </c>
      <c r="AO264" s="310">
        <f>Plan!JE49</f>
        <v>0</v>
      </c>
      <c r="AP264" s="310">
        <f>Plan!JE50</f>
        <v>0</v>
      </c>
      <c r="AQ264" s="310">
        <f>Plan!JE51</f>
        <v>0</v>
      </c>
      <c r="AR264" s="310">
        <f>Plan!JE52</f>
        <v>0</v>
      </c>
      <c r="AS264" s="310">
        <f>Plan!JE53</f>
        <v>0</v>
      </c>
      <c r="AT264" s="310">
        <f>Plan!JE54</f>
        <v>0</v>
      </c>
      <c r="AU264" s="310">
        <f>Plan!JE55</f>
        <v>0</v>
      </c>
      <c r="AV264" s="310">
        <f>Plan!JE56</f>
        <v>0</v>
      </c>
      <c r="AW264" s="310">
        <f>Plan!JE57</f>
        <v>0</v>
      </c>
      <c r="AX264" s="310">
        <f>Plan!JE58</f>
        <v>0</v>
      </c>
      <c r="AY264" s="310">
        <f>Plan!JE59</f>
        <v>0</v>
      </c>
      <c r="AZ264" s="310">
        <f>Plan!JE60</f>
        <v>0</v>
      </c>
      <c r="BA264" s="310">
        <f>Plan!JE61</f>
        <v>0</v>
      </c>
      <c r="BB264" s="310">
        <f>Plan!JE62</f>
        <v>0</v>
      </c>
      <c r="BC264" s="310">
        <f>Plan!JE63</f>
        <v>0</v>
      </c>
      <c r="BD264" s="310">
        <f>Plan!JE64</f>
        <v>0</v>
      </c>
    </row>
    <row r="265" spans="1:56" ht="6" customHeight="1">
      <c r="A265"/>
      <c r="B265" s="306">
        <f>COUNTIF(Feiertage!$H$3:$H$164,F265)</f>
        <v>0</v>
      </c>
      <c r="C265" s="307">
        <f t="shared" si="13"/>
        <v>6</v>
      </c>
      <c r="D265" s="307">
        <f t="shared" si="14"/>
        <v>9</v>
      </c>
      <c r="E265" s="311" t="s">
        <v>198</v>
      </c>
      <c r="F265" s="309">
        <f t="shared" si="12"/>
        <v>42630</v>
      </c>
      <c r="G265" s="310">
        <f>Plan!JF15</f>
        <v>0</v>
      </c>
      <c r="H265" s="310">
        <f>Plan!JF16</f>
        <v>0</v>
      </c>
      <c r="I265" s="310">
        <f>Plan!JF17</f>
        <v>0</v>
      </c>
      <c r="J265" s="310">
        <f>Plan!JF18</f>
        <v>0</v>
      </c>
      <c r="K265" s="310">
        <f>Plan!JF19</f>
        <v>0</v>
      </c>
      <c r="L265" s="310">
        <f>Plan!JF20</f>
        <v>0</v>
      </c>
      <c r="M265" s="310">
        <f>Plan!JF21</f>
        <v>0</v>
      </c>
      <c r="N265" s="310">
        <f>Plan!JF22</f>
        <v>0</v>
      </c>
      <c r="O265" s="310">
        <f>Plan!JF23</f>
        <v>0</v>
      </c>
      <c r="P265" s="310">
        <f>Plan!JF24</f>
        <v>0</v>
      </c>
      <c r="Q265" s="310">
        <f>Plan!JF25</f>
        <v>0</v>
      </c>
      <c r="R265" s="310">
        <f>Plan!JF26</f>
        <v>0</v>
      </c>
      <c r="S265" s="310">
        <f>Plan!JF27</f>
        <v>0</v>
      </c>
      <c r="T265" s="310">
        <f>Plan!JF28</f>
        <v>0</v>
      </c>
      <c r="U265" s="310">
        <f>Plan!JF29</f>
        <v>0</v>
      </c>
      <c r="V265" s="310">
        <f>Plan!JF30</f>
        <v>0</v>
      </c>
      <c r="W265" s="310">
        <f>Plan!JF31</f>
        <v>0</v>
      </c>
      <c r="X265" s="310">
        <f>Plan!JF32</f>
        <v>0</v>
      </c>
      <c r="Y265" s="310">
        <f>Plan!JF33</f>
        <v>0</v>
      </c>
      <c r="Z265" s="310">
        <f>Plan!JF34</f>
        <v>0</v>
      </c>
      <c r="AA265" s="310">
        <f>Plan!JF35</f>
        <v>0</v>
      </c>
      <c r="AB265" s="310">
        <f>Plan!JF36</f>
        <v>0</v>
      </c>
      <c r="AC265" s="310">
        <f>Plan!JF37</f>
        <v>0</v>
      </c>
      <c r="AD265" s="310">
        <f>Plan!JF38</f>
        <v>0</v>
      </c>
      <c r="AE265" s="310">
        <f>Plan!JF39</f>
        <v>0</v>
      </c>
      <c r="AF265" s="310">
        <f>Plan!JF40</f>
        <v>0</v>
      </c>
      <c r="AG265" s="310">
        <f>Plan!JF41</f>
        <v>0</v>
      </c>
      <c r="AH265" s="310">
        <f>Plan!JF42</f>
        <v>0</v>
      </c>
      <c r="AI265" s="310">
        <f>Plan!JF43</f>
        <v>0</v>
      </c>
      <c r="AJ265" s="310">
        <f>Plan!JF44</f>
        <v>0</v>
      </c>
      <c r="AK265" s="310">
        <f>Plan!JF45</f>
        <v>0</v>
      </c>
      <c r="AL265" s="310">
        <f>Plan!JF46</f>
        <v>0</v>
      </c>
      <c r="AM265" s="310">
        <f>Plan!JF47</f>
        <v>0</v>
      </c>
      <c r="AN265" s="310">
        <f>Plan!JF48</f>
        <v>0</v>
      </c>
      <c r="AO265" s="310">
        <f>Plan!JF49</f>
        <v>0</v>
      </c>
      <c r="AP265" s="310">
        <f>Plan!JF50</f>
        <v>0</v>
      </c>
      <c r="AQ265" s="310">
        <f>Plan!JF51</f>
        <v>0</v>
      </c>
      <c r="AR265" s="310">
        <f>Plan!JF52</f>
        <v>0</v>
      </c>
      <c r="AS265" s="310">
        <f>Plan!JF53</f>
        <v>0</v>
      </c>
      <c r="AT265" s="310">
        <f>Plan!JF54</f>
        <v>0</v>
      </c>
      <c r="AU265" s="310">
        <f>Plan!JF55</f>
        <v>0</v>
      </c>
      <c r="AV265" s="310">
        <f>Plan!JF56</f>
        <v>0</v>
      </c>
      <c r="AW265" s="310">
        <f>Plan!JF57</f>
        <v>0</v>
      </c>
      <c r="AX265" s="310">
        <f>Plan!JF58</f>
        <v>0</v>
      </c>
      <c r="AY265" s="310">
        <f>Plan!JF59</f>
        <v>0</v>
      </c>
      <c r="AZ265" s="310">
        <f>Plan!JF60</f>
        <v>0</v>
      </c>
      <c r="BA265" s="310">
        <f>Plan!JF61</f>
        <v>0</v>
      </c>
      <c r="BB265" s="310">
        <f>Plan!JF62</f>
        <v>0</v>
      </c>
      <c r="BC265" s="310">
        <f>Plan!JF63</f>
        <v>0</v>
      </c>
      <c r="BD265" s="310">
        <f>Plan!JF64</f>
        <v>0</v>
      </c>
    </row>
    <row r="266" spans="1:56" ht="6" customHeight="1">
      <c r="A266"/>
      <c r="B266" s="306">
        <f>COUNTIF(Feiertage!$H$3:$H$164,F266)</f>
        <v>0</v>
      </c>
      <c r="C266" s="307">
        <f t="shared" si="13"/>
        <v>7</v>
      </c>
      <c r="D266" s="307">
        <f t="shared" si="14"/>
        <v>9</v>
      </c>
      <c r="E266" s="311" t="s">
        <v>197</v>
      </c>
      <c r="F266" s="309">
        <f t="shared" si="12"/>
        <v>42631</v>
      </c>
      <c r="G266" s="310">
        <f>Plan!JG15</f>
        <v>0</v>
      </c>
      <c r="H266" s="310">
        <f>Plan!JG16</f>
        <v>0</v>
      </c>
      <c r="I266" s="310">
        <f>Plan!JG17</f>
        <v>0</v>
      </c>
      <c r="J266" s="310">
        <f>Plan!JG18</f>
        <v>0</v>
      </c>
      <c r="K266" s="310">
        <f>Plan!JG19</f>
        <v>0</v>
      </c>
      <c r="L266" s="310">
        <f>Plan!JG20</f>
        <v>0</v>
      </c>
      <c r="M266" s="310">
        <f>Plan!JG21</f>
        <v>0</v>
      </c>
      <c r="N266" s="310">
        <f>Plan!JG22</f>
        <v>0</v>
      </c>
      <c r="O266" s="310">
        <f>Plan!JG23</f>
        <v>0</v>
      </c>
      <c r="P266" s="310">
        <f>Plan!JG24</f>
        <v>0</v>
      </c>
      <c r="Q266" s="310">
        <f>Plan!JG25</f>
        <v>0</v>
      </c>
      <c r="R266" s="310">
        <f>Plan!JG26</f>
        <v>0</v>
      </c>
      <c r="S266" s="310">
        <f>Plan!JG27</f>
        <v>0</v>
      </c>
      <c r="T266" s="310">
        <f>Plan!JG28</f>
        <v>0</v>
      </c>
      <c r="U266" s="310">
        <f>Plan!JG29</f>
        <v>0</v>
      </c>
      <c r="V266" s="310">
        <f>Plan!JG30</f>
        <v>0</v>
      </c>
      <c r="W266" s="310">
        <f>Plan!JG31</f>
        <v>0</v>
      </c>
      <c r="X266" s="310">
        <f>Plan!JG32</f>
        <v>0</v>
      </c>
      <c r="Y266" s="310">
        <f>Plan!JG33</f>
        <v>0</v>
      </c>
      <c r="Z266" s="310">
        <f>Plan!JG34</f>
        <v>0</v>
      </c>
      <c r="AA266" s="310">
        <f>Plan!JG35</f>
        <v>0</v>
      </c>
      <c r="AB266" s="310">
        <f>Plan!JG36</f>
        <v>0</v>
      </c>
      <c r="AC266" s="310">
        <f>Plan!JG37</f>
        <v>0</v>
      </c>
      <c r="AD266" s="310">
        <f>Plan!JG38</f>
        <v>0</v>
      </c>
      <c r="AE266" s="310">
        <f>Plan!JG39</f>
        <v>0</v>
      </c>
      <c r="AF266" s="310">
        <f>Plan!JG40</f>
        <v>0</v>
      </c>
      <c r="AG266" s="310">
        <f>Plan!JG41</f>
        <v>0</v>
      </c>
      <c r="AH266" s="310">
        <f>Plan!JG42</f>
        <v>0</v>
      </c>
      <c r="AI266" s="310">
        <f>Plan!JG43</f>
        <v>0</v>
      </c>
      <c r="AJ266" s="310">
        <f>Plan!JG44</f>
        <v>0</v>
      </c>
      <c r="AK266" s="310">
        <f>Plan!JG45</f>
        <v>0</v>
      </c>
      <c r="AL266" s="310">
        <f>Plan!JG46</f>
        <v>0</v>
      </c>
      <c r="AM266" s="310">
        <f>Plan!JG47</f>
        <v>0</v>
      </c>
      <c r="AN266" s="310">
        <f>Plan!JG48</f>
        <v>0</v>
      </c>
      <c r="AO266" s="310">
        <f>Plan!JG49</f>
        <v>0</v>
      </c>
      <c r="AP266" s="310">
        <f>Plan!JG50</f>
        <v>0</v>
      </c>
      <c r="AQ266" s="310">
        <f>Plan!JG51</f>
        <v>0</v>
      </c>
      <c r="AR266" s="310">
        <f>Plan!JG52</f>
        <v>0</v>
      </c>
      <c r="AS266" s="310">
        <f>Plan!JG53</f>
        <v>0</v>
      </c>
      <c r="AT266" s="310">
        <f>Plan!JG54</f>
        <v>0</v>
      </c>
      <c r="AU266" s="310">
        <f>Plan!JG55</f>
        <v>0</v>
      </c>
      <c r="AV266" s="310">
        <f>Plan!JG56</f>
        <v>0</v>
      </c>
      <c r="AW266" s="310">
        <f>Plan!JG57</f>
        <v>0</v>
      </c>
      <c r="AX266" s="310">
        <f>Plan!JG58</f>
        <v>0</v>
      </c>
      <c r="AY266" s="310">
        <f>Plan!JG59</f>
        <v>0</v>
      </c>
      <c r="AZ266" s="310">
        <f>Plan!JG60</f>
        <v>0</v>
      </c>
      <c r="BA266" s="310">
        <f>Plan!JG61</f>
        <v>0</v>
      </c>
      <c r="BB266" s="310">
        <f>Plan!JG62</f>
        <v>0</v>
      </c>
      <c r="BC266" s="310">
        <f>Plan!JG63</f>
        <v>0</v>
      </c>
      <c r="BD266" s="310">
        <f>Plan!JG64</f>
        <v>0</v>
      </c>
    </row>
    <row r="267" spans="1:56" ht="6" customHeight="1">
      <c r="A267"/>
      <c r="B267" s="306">
        <f>COUNTIF(Feiertage!$H$3:$H$164,F267)</f>
        <v>0</v>
      </c>
      <c r="C267" s="307">
        <f t="shared" si="13"/>
        <v>1</v>
      </c>
      <c r="D267" s="307">
        <f t="shared" si="14"/>
        <v>9</v>
      </c>
      <c r="E267" s="311" t="s">
        <v>195</v>
      </c>
      <c r="F267" s="309">
        <f t="shared" si="12"/>
        <v>42632</v>
      </c>
      <c r="G267" s="310">
        <f>Plan!JH15</f>
        <v>0</v>
      </c>
      <c r="H267" s="310">
        <f>Plan!JH16</f>
        <v>0</v>
      </c>
      <c r="I267" s="310">
        <f>Plan!JH17</f>
        <v>0</v>
      </c>
      <c r="J267" s="310">
        <f>Plan!JH18</f>
        <v>0</v>
      </c>
      <c r="K267" s="310">
        <f>Plan!JH19</f>
        <v>0</v>
      </c>
      <c r="L267" s="310">
        <f>Plan!JH20</f>
        <v>0</v>
      </c>
      <c r="M267" s="310">
        <f>Plan!JH21</f>
        <v>0</v>
      </c>
      <c r="N267" s="310">
        <f>Plan!JH22</f>
        <v>0</v>
      </c>
      <c r="O267" s="310">
        <f>Plan!JH23</f>
        <v>0</v>
      </c>
      <c r="P267" s="310">
        <f>Plan!JH24</f>
        <v>0</v>
      </c>
      <c r="Q267" s="310">
        <f>Plan!JH25</f>
        <v>0</v>
      </c>
      <c r="R267" s="310">
        <f>Plan!JH26</f>
        <v>0</v>
      </c>
      <c r="S267" s="310">
        <f>Plan!JH27</f>
        <v>0</v>
      </c>
      <c r="T267" s="310">
        <f>Plan!JH28</f>
        <v>0</v>
      </c>
      <c r="U267" s="310">
        <f>Plan!JH29</f>
        <v>0</v>
      </c>
      <c r="V267" s="310">
        <f>Plan!JH30</f>
        <v>0</v>
      </c>
      <c r="W267" s="310">
        <f>Plan!JH31</f>
        <v>0</v>
      </c>
      <c r="X267" s="310">
        <f>Plan!JH32</f>
        <v>0</v>
      </c>
      <c r="Y267" s="310">
        <f>Plan!JH33</f>
        <v>0</v>
      </c>
      <c r="Z267" s="310">
        <f>Plan!JH34</f>
        <v>0</v>
      </c>
      <c r="AA267" s="310">
        <f>Plan!JH35</f>
        <v>0</v>
      </c>
      <c r="AB267" s="310">
        <f>Plan!JH36</f>
        <v>0</v>
      </c>
      <c r="AC267" s="310">
        <f>Plan!JH37</f>
        <v>0</v>
      </c>
      <c r="AD267" s="310">
        <f>Plan!JH38</f>
        <v>0</v>
      </c>
      <c r="AE267" s="310">
        <f>Plan!JH39</f>
        <v>0</v>
      </c>
      <c r="AF267" s="310">
        <f>Plan!JH40</f>
        <v>0</v>
      </c>
      <c r="AG267" s="310">
        <f>Plan!JH41</f>
        <v>0</v>
      </c>
      <c r="AH267" s="310">
        <f>Plan!JH42</f>
        <v>0</v>
      </c>
      <c r="AI267" s="310">
        <f>Plan!JH43</f>
        <v>0</v>
      </c>
      <c r="AJ267" s="310">
        <f>Plan!JH44</f>
        <v>0</v>
      </c>
      <c r="AK267" s="310">
        <f>Plan!JH45</f>
        <v>0</v>
      </c>
      <c r="AL267" s="310">
        <f>Plan!JH46</f>
        <v>0</v>
      </c>
      <c r="AM267" s="310">
        <f>Plan!JH47</f>
        <v>0</v>
      </c>
      <c r="AN267" s="310">
        <f>Plan!JH48</f>
        <v>0</v>
      </c>
      <c r="AO267" s="310">
        <f>Plan!JH49</f>
        <v>0</v>
      </c>
      <c r="AP267" s="310">
        <f>Plan!JH50</f>
        <v>0</v>
      </c>
      <c r="AQ267" s="310">
        <f>Plan!JH51</f>
        <v>0</v>
      </c>
      <c r="AR267" s="310">
        <f>Plan!JH52</f>
        <v>0</v>
      </c>
      <c r="AS267" s="310">
        <f>Plan!JH53</f>
        <v>0</v>
      </c>
      <c r="AT267" s="310">
        <f>Plan!JH54</f>
        <v>0</v>
      </c>
      <c r="AU267" s="310">
        <f>Plan!JH55</f>
        <v>0</v>
      </c>
      <c r="AV267" s="310">
        <f>Plan!JH56</f>
        <v>0</v>
      </c>
      <c r="AW267" s="310">
        <f>Plan!JH57</f>
        <v>0</v>
      </c>
      <c r="AX267" s="310">
        <f>Plan!JH58</f>
        <v>0</v>
      </c>
      <c r="AY267" s="310">
        <f>Plan!JH59</f>
        <v>0</v>
      </c>
      <c r="AZ267" s="310">
        <f>Plan!JH60</f>
        <v>0</v>
      </c>
      <c r="BA267" s="310">
        <f>Plan!JH61</f>
        <v>0</v>
      </c>
      <c r="BB267" s="310">
        <f>Plan!JH62</f>
        <v>0</v>
      </c>
      <c r="BC267" s="310">
        <f>Plan!JH63</f>
        <v>0</v>
      </c>
      <c r="BD267" s="310">
        <f>Plan!JH64</f>
        <v>0</v>
      </c>
    </row>
    <row r="268" spans="1:56" ht="6" customHeight="1">
      <c r="A268"/>
      <c r="B268" s="306">
        <f>COUNTIF(Feiertage!$H$3:$H$164,F268)</f>
        <v>0</v>
      </c>
      <c r="C268" s="307">
        <f t="shared" si="13"/>
        <v>2</v>
      </c>
      <c r="D268" s="307">
        <f t="shared" si="14"/>
        <v>9</v>
      </c>
      <c r="E268" s="311"/>
      <c r="F268" s="309">
        <f t="shared" si="12"/>
        <v>42633</v>
      </c>
      <c r="G268" s="310">
        <f>Plan!JI15</f>
        <v>0</v>
      </c>
      <c r="H268" s="310">
        <f>Plan!JI16</f>
        <v>0</v>
      </c>
      <c r="I268" s="310">
        <f>Plan!JI17</f>
        <v>0</v>
      </c>
      <c r="J268" s="310">
        <f>Plan!JI18</f>
        <v>0</v>
      </c>
      <c r="K268" s="310">
        <f>Plan!JI19</f>
        <v>0</v>
      </c>
      <c r="L268" s="310">
        <f>Plan!JI20</f>
        <v>0</v>
      </c>
      <c r="M268" s="310">
        <f>Plan!JI21</f>
        <v>0</v>
      </c>
      <c r="N268" s="310">
        <f>Plan!JI22</f>
        <v>0</v>
      </c>
      <c r="O268" s="310">
        <f>Plan!JI23</f>
        <v>0</v>
      </c>
      <c r="P268" s="310">
        <f>Plan!JI24</f>
        <v>0</v>
      </c>
      <c r="Q268" s="310">
        <f>Plan!JI25</f>
        <v>0</v>
      </c>
      <c r="R268" s="310">
        <f>Plan!JI26</f>
        <v>0</v>
      </c>
      <c r="S268" s="310">
        <f>Plan!JI27</f>
        <v>0</v>
      </c>
      <c r="T268" s="310">
        <f>Plan!JI28</f>
        <v>0</v>
      </c>
      <c r="U268" s="310">
        <f>Plan!JI29</f>
        <v>0</v>
      </c>
      <c r="V268" s="310">
        <f>Plan!JI30</f>
        <v>0</v>
      </c>
      <c r="W268" s="310">
        <f>Plan!JI31</f>
        <v>0</v>
      </c>
      <c r="X268" s="310">
        <f>Plan!JI32</f>
        <v>0</v>
      </c>
      <c r="Y268" s="310">
        <f>Plan!JI33</f>
        <v>0</v>
      </c>
      <c r="Z268" s="310">
        <f>Plan!JI34</f>
        <v>0</v>
      </c>
      <c r="AA268" s="310">
        <f>Plan!JI35</f>
        <v>0</v>
      </c>
      <c r="AB268" s="310">
        <f>Plan!JI36</f>
        <v>0</v>
      </c>
      <c r="AC268" s="310">
        <f>Plan!JI37</f>
        <v>0</v>
      </c>
      <c r="AD268" s="310">
        <f>Plan!JI38</f>
        <v>0</v>
      </c>
      <c r="AE268" s="310">
        <f>Plan!JI39</f>
        <v>0</v>
      </c>
      <c r="AF268" s="310">
        <f>Plan!JI40</f>
        <v>0</v>
      </c>
      <c r="AG268" s="310">
        <f>Plan!JI41</f>
        <v>0</v>
      </c>
      <c r="AH268" s="310">
        <f>Plan!JI42</f>
        <v>0</v>
      </c>
      <c r="AI268" s="310">
        <f>Plan!JI43</f>
        <v>0</v>
      </c>
      <c r="AJ268" s="310">
        <f>Plan!JI44</f>
        <v>0</v>
      </c>
      <c r="AK268" s="310">
        <f>Plan!JI45</f>
        <v>0</v>
      </c>
      <c r="AL268" s="310">
        <f>Plan!JI46</f>
        <v>0</v>
      </c>
      <c r="AM268" s="310">
        <f>Plan!JI47</f>
        <v>0</v>
      </c>
      <c r="AN268" s="310">
        <f>Plan!JI48</f>
        <v>0</v>
      </c>
      <c r="AO268" s="310">
        <f>Plan!JI49</f>
        <v>0</v>
      </c>
      <c r="AP268" s="310">
        <f>Plan!JI50</f>
        <v>0</v>
      </c>
      <c r="AQ268" s="310">
        <f>Plan!JI51</f>
        <v>0</v>
      </c>
      <c r="AR268" s="310">
        <f>Plan!JI52</f>
        <v>0</v>
      </c>
      <c r="AS268" s="310">
        <f>Plan!JI53</f>
        <v>0</v>
      </c>
      <c r="AT268" s="310">
        <f>Plan!JI54</f>
        <v>0</v>
      </c>
      <c r="AU268" s="310">
        <f>Plan!JI55</f>
        <v>0</v>
      </c>
      <c r="AV268" s="310">
        <f>Plan!JI56</f>
        <v>0</v>
      </c>
      <c r="AW268" s="310">
        <f>Plan!JI57</f>
        <v>0</v>
      </c>
      <c r="AX268" s="310">
        <f>Plan!JI58</f>
        <v>0</v>
      </c>
      <c r="AY268" s="310">
        <f>Plan!JI59</f>
        <v>0</v>
      </c>
      <c r="AZ268" s="310">
        <f>Plan!JI60</f>
        <v>0</v>
      </c>
      <c r="BA268" s="310">
        <f>Plan!JI61</f>
        <v>0</v>
      </c>
      <c r="BB268" s="310">
        <f>Plan!JI62</f>
        <v>0</v>
      </c>
      <c r="BC268" s="310">
        <f>Plan!JI63</f>
        <v>0</v>
      </c>
      <c r="BD268" s="310">
        <f>Plan!JI64</f>
        <v>0</v>
      </c>
    </row>
    <row r="269" spans="1:56" ht="6" customHeight="1">
      <c r="A269"/>
      <c r="B269" s="306">
        <f>COUNTIF(Feiertage!$H$3:$H$164,F269)</f>
        <v>0</v>
      </c>
      <c r="C269" s="307">
        <f t="shared" si="13"/>
        <v>3</v>
      </c>
      <c r="D269" s="307">
        <f t="shared" si="14"/>
        <v>9</v>
      </c>
      <c r="E269" s="311"/>
      <c r="F269" s="309">
        <f t="shared" si="12"/>
        <v>42634</v>
      </c>
      <c r="G269" s="310">
        <f>Plan!JJ15</f>
        <v>0</v>
      </c>
      <c r="H269" s="310">
        <f>Plan!JJ16</f>
        <v>0</v>
      </c>
      <c r="I269" s="310">
        <f>Plan!JJ17</f>
        <v>0</v>
      </c>
      <c r="J269" s="310">
        <f>Plan!JJ18</f>
        <v>0</v>
      </c>
      <c r="K269" s="310">
        <f>Plan!JJ19</f>
        <v>0</v>
      </c>
      <c r="L269" s="310">
        <f>Plan!JJ20</f>
        <v>0</v>
      </c>
      <c r="M269" s="310">
        <f>Plan!JJ21</f>
        <v>0</v>
      </c>
      <c r="N269" s="310">
        <f>Plan!JJ22</f>
        <v>0</v>
      </c>
      <c r="O269" s="310">
        <f>Plan!JJ23</f>
        <v>0</v>
      </c>
      <c r="P269" s="310">
        <f>Plan!JJ24</f>
        <v>0</v>
      </c>
      <c r="Q269" s="310">
        <f>Plan!JJ25</f>
        <v>0</v>
      </c>
      <c r="R269" s="310">
        <f>Plan!JJ26</f>
        <v>0</v>
      </c>
      <c r="S269" s="310">
        <f>Plan!JJ27</f>
        <v>0</v>
      </c>
      <c r="T269" s="310">
        <f>Plan!JJ28</f>
        <v>0</v>
      </c>
      <c r="U269" s="310">
        <f>Plan!JJ29</f>
        <v>0</v>
      </c>
      <c r="V269" s="310">
        <f>Plan!JJ30</f>
        <v>0</v>
      </c>
      <c r="W269" s="310">
        <f>Plan!JJ31</f>
        <v>0</v>
      </c>
      <c r="X269" s="310">
        <f>Plan!JJ32</f>
        <v>0</v>
      </c>
      <c r="Y269" s="310">
        <f>Plan!JJ33</f>
        <v>0</v>
      </c>
      <c r="Z269" s="310">
        <f>Plan!JJ34</f>
        <v>0</v>
      </c>
      <c r="AA269" s="310">
        <f>Plan!JJ35</f>
        <v>0</v>
      </c>
      <c r="AB269" s="310">
        <f>Plan!JJ36</f>
        <v>0</v>
      </c>
      <c r="AC269" s="310">
        <f>Plan!JJ37</f>
        <v>0</v>
      </c>
      <c r="AD269" s="310">
        <f>Plan!JJ38</f>
        <v>0</v>
      </c>
      <c r="AE269" s="310">
        <f>Plan!JJ39</f>
        <v>0</v>
      </c>
      <c r="AF269" s="310">
        <f>Plan!JJ40</f>
        <v>0</v>
      </c>
      <c r="AG269" s="310">
        <f>Plan!JJ41</f>
        <v>0</v>
      </c>
      <c r="AH269" s="310">
        <f>Plan!JJ42</f>
        <v>0</v>
      </c>
      <c r="AI269" s="310">
        <f>Plan!JJ43</f>
        <v>0</v>
      </c>
      <c r="AJ269" s="310">
        <f>Plan!JJ44</f>
        <v>0</v>
      </c>
      <c r="AK269" s="310">
        <f>Plan!JJ45</f>
        <v>0</v>
      </c>
      <c r="AL269" s="310">
        <f>Plan!JJ46</f>
        <v>0</v>
      </c>
      <c r="AM269" s="310">
        <f>Plan!JJ47</f>
        <v>0</v>
      </c>
      <c r="AN269" s="310">
        <f>Plan!JJ48</f>
        <v>0</v>
      </c>
      <c r="AO269" s="310">
        <f>Plan!JJ49</f>
        <v>0</v>
      </c>
      <c r="AP269" s="310">
        <f>Plan!JJ50</f>
        <v>0</v>
      </c>
      <c r="AQ269" s="310">
        <f>Plan!JJ51</f>
        <v>0</v>
      </c>
      <c r="AR269" s="310">
        <f>Plan!JJ52</f>
        <v>0</v>
      </c>
      <c r="AS269" s="310">
        <f>Plan!JJ53</f>
        <v>0</v>
      </c>
      <c r="AT269" s="310">
        <f>Plan!JJ54</f>
        <v>0</v>
      </c>
      <c r="AU269" s="310">
        <f>Plan!JJ55</f>
        <v>0</v>
      </c>
      <c r="AV269" s="310">
        <f>Plan!JJ56</f>
        <v>0</v>
      </c>
      <c r="AW269" s="310">
        <f>Plan!JJ57</f>
        <v>0</v>
      </c>
      <c r="AX269" s="310">
        <f>Plan!JJ58</f>
        <v>0</v>
      </c>
      <c r="AY269" s="310">
        <f>Plan!JJ59</f>
        <v>0</v>
      </c>
      <c r="AZ269" s="310">
        <f>Plan!JJ60</f>
        <v>0</v>
      </c>
      <c r="BA269" s="310">
        <f>Plan!JJ61</f>
        <v>0</v>
      </c>
      <c r="BB269" s="310">
        <f>Plan!JJ62</f>
        <v>0</v>
      </c>
      <c r="BC269" s="310">
        <f>Plan!JJ63</f>
        <v>0</v>
      </c>
      <c r="BD269" s="310">
        <f>Plan!JJ64</f>
        <v>0</v>
      </c>
    </row>
    <row r="270" spans="1:56" ht="6" customHeight="1">
      <c r="A270"/>
      <c r="B270" s="306">
        <f>COUNTIF(Feiertage!$H$3:$H$164,F270)</f>
        <v>0</v>
      </c>
      <c r="C270" s="307">
        <f t="shared" si="13"/>
        <v>4</v>
      </c>
      <c r="D270" s="307">
        <f t="shared" si="14"/>
        <v>9</v>
      </c>
      <c r="E270" s="311"/>
      <c r="F270" s="309">
        <f t="shared" si="12"/>
        <v>42635</v>
      </c>
      <c r="G270" s="310">
        <f>Plan!JK15</f>
        <v>0</v>
      </c>
      <c r="H270" s="310">
        <f>Plan!JK16</f>
        <v>0</v>
      </c>
      <c r="I270" s="310">
        <f>Plan!JK17</f>
        <v>0</v>
      </c>
      <c r="J270" s="310">
        <f>Plan!JK18</f>
        <v>0</v>
      </c>
      <c r="K270" s="310">
        <f>Plan!JK19</f>
        <v>0</v>
      </c>
      <c r="L270" s="310">
        <f>Plan!JK20</f>
        <v>0</v>
      </c>
      <c r="M270" s="310">
        <f>Plan!JK21</f>
        <v>0</v>
      </c>
      <c r="N270" s="310">
        <f>Plan!JK22</f>
        <v>0</v>
      </c>
      <c r="O270" s="310">
        <f>Plan!JK23</f>
        <v>0</v>
      </c>
      <c r="P270" s="310">
        <f>Plan!JK24</f>
        <v>0</v>
      </c>
      <c r="Q270" s="310">
        <f>Plan!JK25</f>
        <v>0</v>
      </c>
      <c r="R270" s="310">
        <f>Plan!JK26</f>
        <v>0</v>
      </c>
      <c r="S270" s="310">
        <f>Plan!JK27</f>
        <v>0</v>
      </c>
      <c r="T270" s="310">
        <f>Plan!JK28</f>
        <v>0</v>
      </c>
      <c r="U270" s="310">
        <f>Plan!JK29</f>
        <v>0</v>
      </c>
      <c r="V270" s="310">
        <f>Plan!JK30</f>
        <v>0</v>
      </c>
      <c r="W270" s="310">
        <f>Plan!JK31</f>
        <v>0</v>
      </c>
      <c r="X270" s="310">
        <f>Plan!JK32</f>
        <v>0</v>
      </c>
      <c r="Y270" s="310">
        <f>Plan!JK33</f>
        <v>0</v>
      </c>
      <c r="Z270" s="310">
        <f>Plan!JK34</f>
        <v>0</v>
      </c>
      <c r="AA270" s="310">
        <f>Plan!JK35</f>
        <v>0</v>
      </c>
      <c r="AB270" s="310">
        <f>Plan!JK36</f>
        <v>0</v>
      </c>
      <c r="AC270" s="310">
        <f>Plan!JK37</f>
        <v>0</v>
      </c>
      <c r="AD270" s="310">
        <f>Plan!JK38</f>
        <v>0</v>
      </c>
      <c r="AE270" s="310">
        <f>Plan!JK39</f>
        <v>0</v>
      </c>
      <c r="AF270" s="310">
        <f>Plan!JK40</f>
        <v>0</v>
      </c>
      <c r="AG270" s="310">
        <f>Plan!JK41</f>
        <v>0</v>
      </c>
      <c r="AH270" s="310">
        <f>Plan!JK42</f>
        <v>0</v>
      </c>
      <c r="AI270" s="310">
        <f>Plan!JK43</f>
        <v>0</v>
      </c>
      <c r="AJ270" s="310">
        <f>Plan!JK44</f>
        <v>0</v>
      </c>
      <c r="AK270" s="310">
        <f>Plan!JK45</f>
        <v>0</v>
      </c>
      <c r="AL270" s="310">
        <f>Plan!JK46</f>
        <v>0</v>
      </c>
      <c r="AM270" s="310">
        <f>Plan!JK47</f>
        <v>0</v>
      </c>
      <c r="AN270" s="310">
        <f>Plan!JK48</f>
        <v>0</v>
      </c>
      <c r="AO270" s="310">
        <f>Plan!JK49</f>
        <v>0</v>
      </c>
      <c r="AP270" s="310">
        <f>Plan!JK50</f>
        <v>0</v>
      </c>
      <c r="AQ270" s="310">
        <f>Plan!JK51</f>
        <v>0</v>
      </c>
      <c r="AR270" s="310">
        <f>Plan!JK52</f>
        <v>0</v>
      </c>
      <c r="AS270" s="310">
        <f>Plan!JK53</f>
        <v>0</v>
      </c>
      <c r="AT270" s="310">
        <f>Plan!JK54</f>
        <v>0</v>
      </c>
      <c r="AU270" s="310">
        <f>Plan!JK55</f>
        <v>0</v>
      </c>
      <c r="AV270" s="310">
        <f>Plan!JK56</f>
        <v>0</v>
      </c>
      <c r="AW270" s="310">
        <f>Plan!JK57</f>
        <v>0</v>
      </c>
      <c r="AX270" s="310">
        <f>Plan!JK58</f>
        <v>0</v>
      </c>
      <c r="AY270" s="310">
        <f>Plan!JK59</f>
        <v>0</v>
      </c>
      <c r="AZ270" s="310">
        <f>Plan!JK60</f>
        <v>0</v>
      </c>
      <c r="BA270" s="310">
        <f>Plan!JK61</f>
        <v>0</v>
      </c>
      <c r="BB270" s="310">
        <f>Plan!JK62</f>
        <v>0</v>
      </c>
      <c r="BC270" s="310">
        <f>Plan!JK63</f>
        <v>0</v>
      </c>
      <c r="BD270" s="310">
        <f>Plan!JK64</f>
        <v>0</v>
      </c>
    </row>
    <row r="271" spans="1:56" ht="6" customHeight="1">
      <c r="A271"/>
      <c r="B271" s="306">
        <f>COUNTIF(Feiertage!$H$3:$H$164,F271)</f>
        <v>0</v>
      </c>
      <c r="C271" s="307">
        <f t="shared" si="13"/>
        <v>5</v>
      </c>
      <c r="D271" s="307">
        <f t="shared" si="14"/>
        <v>9</v>
      </c>
      <c r="E271" s="311"/>
      <c r="F271" s="309">
        <f t="shared" si="12"/>
        <v>42636</v>
      </c>
      <c r="G271" s="310">
        <f>Plan!JL15</f>
        <v>0</v>
      </c>
      <c r="H271" s="310">
        <f>Plan!JL16</f>
        <v>0</v>
      </c>
      <c r="I271" s="310">
        <f>Plan!JL17</f>
        <v>0</v>
      </c>
      <c r="J271" s="310">
        <f>Plan!JL18</f>
        <v>0</v>
      </c>
      <c r="K271" s="310">
        <f>Plan!JL19</f>
        <v>0</v>
      </c>
      <c r="L271" s="310">
        <f>Plan!JL20</f>
        <v>0</v>
      </c>
      <c r="M271" s="310">
        <f>Plan!JL21</f>
        <v>0</v>
      </c>
      <c r="N271" s="310">
        <f>Plan!JL22</f>
        <v>0</v>
      </c>
      <c r="O271" s="310">
        <f>Plan!JL23</f>
        <v>0</v>
      </c>
      <c r="P271" s="310">
        <f>Plan!JL24</f>
        <v>0</v>
      </c>
      <c r="Q271" s="310">
        <f>Plan!JL25</f>
        <v>0</v>
      </c>
      <c r="R271" s="310">
        <f>Plan!JL26</f>
        <v>0</v>
      </c>
      <c r="S271" s="310">
        <f>Plan!JL27</f>
        <v>0</v>
      </c>
      <c r="T271" s="310">
        <f>Plan!JL28</f>
        <v>0</v>
      </c>
      <c r="U271" s="310">
        <f>Plan!JL29</f>
        <v>0</v>
      </c>
      <c r="V271" s="310">
        <f>Plan!JL30</f>
        <v>0</v>
      </c>
      <c r="W271" s="310">
        <f>Plan!JL31</f>
        <v>0</v>
      </c>
      <c r="X271" s="310">
        <f>Plan!JL32</f>
        <v>0</v>
      </c>
      <c r="Y271" s="310">
        <f>Plan!JL33</f>
        <v>0</v>
      </c>
      <c r="Z271" s="310">
        <f>Plan!JL34</f>
        <v>0</v>
      </c>
      <c r="AA271" s="310">
        <f>Plan!JL35</f>
        <v>0</v>
      </c>
      <c r="AB271" s="310">
        <f>Plan!JL36</f>
        <v>0</v>
      </c>
      <c r="AC271" s="310">
        <f>Plan!JL37</f>
        <v>0</v>
      </c>
      <c r="AD271" s="310">
        <f>Plan!JL38</f>
        <v>0</v>
      </c>
      <c r="AE271" s="310">
        <f>Plan!JL39</f>
        <v>0</v>
      </c>
      <c r="AF271" s="310">
        <f>Plan!JL40</f>
        <v>0</v>
      </c>
      <c r="AG271" s="310">
        <f>Plan!JL41</f>
        <v>0</v>
      </c>
      <c r="AH271" s="310">
        <f>Plan!JL42</f>
        <v>0</v>
      </c>
      <c r="AI271" s="310">
        <f>Plan!JL43</f>
        <v>0</v>
      </c>
      <c r="AJ271" s="310">
        <f>Plan!JL44</f>
        <v>0</v>
      </c>
      <c r="AK271" s="310">
        <f>Plan!JL45</f>
        <v>0</v>
      </c>
      <c r="AL271" s="310">
        <f>Plan!JL46</f>
        <v>0</v>
      </c>
      <c r="AM271" s="310">
        <f>Plan!JL47</f>
        <v>0</v>
      </c>
      <c r="AN271" s="310">
        <f>Plan!JL48</f>
        <v>0</v>
      </c>
      <c r="AO271" s="310">
        <f>Plan!JL49</f>
        <v>0</v>
      </c>
      <c r="AP271" s="310">
        <f>Plan!JL50</f>
        <v>0</v>
      </c>
      <c r="AQ271" s="310">
        <f>Plan!JL51</f>
        <v>0</v>
      </c>
      <c r="AR271" s="310">
        <f>Plan!JL52</f>
        <v>0</v>
      </c>
      <c r="AS271" s="310">
        <f>Plan!JL53</f>
        <v>0</v>
      </c>
      <c r="AT271" s="310">
        <f>Plan!JL54</f>
        <v>0</v>
      </c>
      <c r="AU271" s="310">
        <f>Plan!JL55</f>
        <v>0</v>
      </c>
      <c r="AV271" s="310">
        <f>Plan!JL56</f>
        <v>0</v>
      </c>
      <c r="AW271" s="310">
        <f>Plan!JL57</f>
        <v>0</v>
      </c>
      <c r="AX271" s="310">
        <f>Plan!JL58</f>
        <v>0</v>
      </c>
      <c r="AY271" s="310">
        <f>Plan!JL59</f>
        <v>0</v>
      </c>
      <c r="AZ271" s="310">
        <f>Plan!JL60</f>
        <v>0</v>
      </c>
      <c r="BA271" s="310">
        <f>Plan!JL61</f>
        <v>0</v>
      </c>
      <c r="BB271" s="310">
        <f>Plan!JL62</f>
        <v>0</v>
      </c>
      <c r="BC271" s="310">
        <f>Plan!JL63</f>
        <v>0</v>
      </c>
      <c r="BD271" s="310">
        <f>Plan!JL64</f>
        <v>0</v>
      </c>
    </row>
    <row r="272" spans="1:56" ht="6" customHeight="1">
      <c r="A272"/>
      <c r="B272" s="306">
        <f>COUNTIF(Feiertage!$H$3:$H$164,F272)</f>
        <v>0</v>
      </c>
      <c r="C272" s="307">
        <f t="shared" si="13"/>
        <v>6</v>
      </c>
      <c r="D272" s="307">
        <f t="shared" si="14"/>
        <v>9</v>
      </c>
      <c r="E272" s="311"/>
      <c r="F272" s="309">
        <f t="shared" si="12"/>
        <v>42637</v>
      </c>
      <c r="G272" s="310">
        <f>Plan!JM15</f>
        <v>0</v>
      </c>
      <c r="H272" s="310">
        <f>Plan!JM16</f>
        <v>0</v>
      </c>
      <c r="I272" s="310">
        <f>Plan!JM17</f>
        <v>0</v>
      </c>
      <c r="J272" s="310">
        <f>Plan!JM18</f>
        <v>0</v>
      </c>
      <c r="K272" s="310">
        <f>Plan!JM19</f>
        <v>0</v>
      </c>
      <c r="L272" s="310">
        <f>Plan!JM20</f>
        <v>0</v>
      </c>
      <c r="M272" s="310">
        <f>Plan!JM21</f>
        <v>0</v>
      </c>
      <c r="N272" s="310">
        <f>Plan!JM22</f>
        <v>0</v>
      </c>
      <c r="O272" s="310">
        <f>Plan!JM23</f>
        <v>0</v>
      </c>
      <c r="P272" s="310">
        <f>Plan!JM24</f>
        <v>0</v>
      </c>
      <c r="Q272" s="310">
        <f>Plan!JM25</f>
        <v>0</v>
      </c>
      <c r="R272" s="310">
        <f>Plan!JM26</f>
        <v>0</v>
      </c>
      <c r="S272" s="310">
        <f>Plan!JM27</f>
        <v>0</v>
      </c>
      <c r="T272" s="310">
        <f>Plan!JM28</f>
        <v>0</v>
      </c>
      <c r="U272" s="310">
        <f>Plan!JM29</f>
        <v>0</v>
      </c>
      <c r="V272" s="310">
        <f>Plan!JM30</f>
        <v>0</v>
      </c>
      <c r="W272" s="310">
        <f>Plan!JM31</f>
        <v>0</v>
      </c>
      <c r="X272" s="310">
        <f>Plan!JM32</f>
        <v>0</v>
      </c>
      <c r="Y272" s="310">
        <f>Plan!JM33</f>
        <v>0</v>
      </c>
      <c r="Z272" s="310">
        <f>Plan!JM34</f>
        <v>0</v>
      </c>
      <c r="AA272" s="310">
        <f>Plan!JM35</f>
        <v>0</v>
      </c>
      <c r="AB272" s="310">
        <f>Plan!JM36</f>
        <v>0</v>
      </c>
      <c r="AC272" s="310">
        <f>Plan!JM37</f>
        <v>0</v>
      </c>
      <c r="AD272" s="310">
        <f>Plan!JM38</f>
        <v>0</v>
      </c>
      <c r="AE272" s="310">
        <f>Plan!JM39</f>
        <v>0</v>
      </c>
      <c r="AF272" s="310">
        <f>Plan!JM40</f>
        <v>0</v>
      </c>
      <c r="AG272" s="310">
        <f>Plan!JM41</f>
        <v>0</v>
      </c>
      <c r="AH272" s="310">
        <f>Plan!JM42</f>
        <v>0</v>
      </c>
      <c r="AI272" s="310">
        <f>Plan!JM43</f>
        <v>0</v>
      </c>
      <c r="AJ272" s="310">
        <f>Plan!JM44</f>
        <v>0</v>
      </c>
      <c r="AK272" s="310">
        <f>Plan!JM45</f>
        <v>0</v>
      </c>
      <c r="AL272" s="310">
        <f>Plan!JM46</f>
        <v>0</v>
      </c>
      <c r="AM272" s="310">
        <f>Plan!JM47</f>
        <v>0</v>
      </c>
      <c r="AN272" s="310">
        <f>Plan!JM48</f>
        <v>0</v>
      </c>
      <c r="AO272" s="310">
        <f>Plan!JM49</f>
        <v>0</v>
      </c>
      <c r="AP272" s="310">
        <f>Plan!JM50</f>
        <v>0</v>
      </c>
      <c r="AQ272" s="310">
        <f>Plan!JM51</f>
        <v>0</v>
      </c>
      <c r="AR272" s="310">
        <f>Plan!JM52</f>
        <v>0</v>
      </c>
      <c r="AS272" s="310">
        <f>Plan!JM53</f>
        <v>0</v>
      </c>
      <c r="AT272" s="310">
        <f>Plan!JM54</f>
        <v>0</v>
      </c>
      <c r="AU272" s="310">
        <f>Plan!JM55</f>
        <v>0</v>
      </c>
      <c r="AV272" s="310">
        <f>Plan!JM56</f>
        <v>0</v>
      </c>
      <c r="AW272" s="310">
        <f>Plan!JM57</f>
        <v>0</v>
      </c>
      <c r="AX272" s="310">
        <f>Plan!JM58</f>
        <v>0</v>
      </c>
      <c r="AY272" s="310">
        <f>Plan!JM59</f>
        <v>0</v>
      </c>
      <c r="AZ272" s="310">
        <f>Plan!JM60</f>
        <v>0</v>
      </c>
      <c r="BA272" s="310">
        <f>Plan!JM61</f>
        <v>0</v>
      </c>
      <c r="BB272" s="310">
        <f>Plan!JM62</f>
        <v>0</v>
      </c>
      <c r="BC272" s="310">
        <f>Plan!JM63</f>
        <v>0</v>
      </c>
      <c r="BD272" s="310">
        <f>Plan!JM64</f>
        <v>0</v>
      </c>
    </row>
    <row r="273" spans="1:56" ht="6" customHeight="1">
      <c r="A273"/>
      <c r="B273" s="306">
        <f>COUNTIF(Feiertage!$H$3:$H$164,F273)</f>
        <v>0</v>
      </c>
      <c r="C273" s="307">
        <f t="shared" si="13"/>
        <v>7</v>
      </c>
      <c r="D273" s="307">
        <f t="shared" si="14"/>
        <v>9</v>
      </c>
      <c r="E273" s="311"/>
      <c r="F273" s="309">
        <f t="shared" si="12"/>
        <v>42638</v>
      </c>
      <c r="G273" s="310">
        <f>Plan!JN15</f>
        <v>0</v>
      </c>
      <c r="H273" s="310">
        <f>Plan!JN16</f>
        <v>0</v>
      </c>
      <c r="I273" s="310">
        <f>Plan!JN17</f>
        <v>0</v>
      </c>
      <c r="J273" s="310">
        <f>Plan!JN18</f>
        <v>0</v>
      </c>
      <c r="K273" s="310">
        <f>Plan!JN19</f>
        <v>0</v>
      </c>
      <c r="L273" s="310">
        <f>Plan!JN20</f>
        <v>0</v>
      </c>
      <c r="M273" s="310">
        <f>Plan!JN21</f>
        <v>0</v>
      </c>
      <c r="N273" s="310">
        <f>Plan!JN22</f>
        <v>0</v>
      </c>
      <c r="O273" s="310">
        <f>Plan!JN23</f>
        <v>0</v>
      </c>
      <c r="P273" s="310">
        <f>Plan!JN24</f>
        <v>0</v>
      </c>
      <c r="Q273" s="310">
        <f>Plan!JN25</f>
        <v>0</v>
      </c>
      <c r="R273" s="310">
        <f>Plan!JN26</f>
        <v>0</v>
      </c>
      <c r="S273" s="310">
        <f>Plan!JN27</f>
        <v>0</v>
      </c>
      <c r="T273" s="310">
        <f>Plan!JN28</f>
        <v>0</v>
      </c>
      <c r="U273" s="310">
        <f>Plan!JN29</f>
        <v>0</v>
      </c>
      <c r="V273" s="310">
        <f>Plan!JN30</f>
        <v>0</v>
      </c>
      <c r="W273" s="310">
        <f>Plan!JN31</f>
        <v>0</v>
      </c>
      <c r="X273" s="310">
        <f>Plan!JN32</f>
        <v>0</v>
      </c>
      <c r="Y273" s="310">
        <f>Plan!JN33</f>
        <v>0</v>
      </c>
      <c r="Z273" s="310">
        <f>Plan!JN34</f>
        <v>0</v>
      </c>
      <c r="AA273" s="310">
        <f>Plan!JN35</f>
        <v>0</v>
      </c>
      <c r="AB273" s="310">
        <f>Plan!JN36</f>
        <v>0</v>
      </c>
      <c r="AC273" s="310">
        <f>Plan!JN37</f>
        <v>0</v>
      </c>
      <c r="AD273" s="310">
        <f>Plan!JN38</f>
        <v>0</v>
      </c>
      <c r="AE273" s="310">
        <f>Plan!JN39</f>
        <v>0</v>
      </c>
      <c r="AF273" s="310">
        <f>Plan!JN40</f>
        <v>0</v>
      </c>
      <c r="AG273" s="310">
        <f>Plan!JN41</f>
        <v>0</v>
      </c>
      <c r="AH273" s="310">
        <f>Plan!JN42</f>
        <v>0</v>
      </c>
      <c r="AI273" s="310">
        <f>Plan!JN43</f>
        <v>0</v>
      </c>
      <c r="AJ273" s="310">
        <f>Plan!JN44</f>
        <v>0</v>
      </c>
      <c r="AK273" s="310">
        <f>Plan!JN45</f>
        <v>0</v>
      </c>
      <c r="AL273" s="310">
        <f>Plan!JN46</f>
        <v>0</v>
      </c>
      <c r="AM273" s="310">
        <f>Plan!JN47</f>
        <v>0</v>
      </c>
      <c r="AN273" s="310">
        <f>Plan!JN48</f>
        <v>0</v>
      </c>
      <c r="AO273" s="310">
        <f>Plan!JN49</f>
        <v>0</v>
      </c>
      <c r="AP273" s="310">
        <f>Plan!JN50</f>
        <v>0</v>
      </c>
      <c r="AQ273" s="310">
        <f>Plan!JN51</f>
        <v>0</v>
      </c>
      <c r="AR273" s="310">
        <f>Plan!JN52</f>
        <v>0</v>
      </c>
      <c r="AS273" s="310">
        <f>Plan!JN53</f>
        <v>0</v>
      </c>
      <c r="AT273" s="310">
        <f>Plan!JN54</f>
        <v>0</v>
      </c>
      <c r="AU273" s="310">
        <f>Plan!JN55</f>
        <v>0</v>
      </c>
      <c r="AV273" s="310">
        <f>Plan!JN56</f>
        <v>0</v>
      </c>
      <c r="AW273" s="310">
        <f>Plan!JN57</f>
        <v>0</v>
      </c>
      <c r="AX273" s="310">
        <f>Plan!JN58</f>
        <v>0</v>
      </c>
      <c r="AY273" s="310">
        <f>Plan!JN59</f>
        <v>0</v>
      </c>
      <c r="AZ273" s="310">
        <f>Plan!JN60</f>
        <v>0</v>
      </c>
      <c r="BA273" s="310">
        <f>Plan!JN61</f>
        <v>0</v>
      </c>
      <c r="BB273" s="310">
        <f>Plan!JN62</f>
        <v>0</v>
      </c>
      <c r="BC273" s="310">
        <f>Plan!JN63</f>
        <v>0</v>
      </c>
      <c r="BD273" s="310">
        <f>Plan!JN64</f>
        <v>0</v>
      </c>
    </row>
    <row r="274" spans="1:56" ht="6" customHeight="1">
      <c r="A274"/>
      <c r="B274" s="306">
        <f>COUNTIF(Feiertage!$H$3:$H$164,F274)</f>
        <v>0</v>
      </c>
      <c r="C274" s="307">
        <f t="shared" si="13"/>
        <v>1</v>
      </c>
      <c r="D274" s="307">
        <f t="shared" si="14"/>
        <v>9</v>
      </c>
      <c r="E274" s="311"/>
      <c r="F274" s="309">
        <f t="shared" si="12"/>
        <v>42639</v>
      </c>
      <c r="G274" s="310">
        <f>Plan!JO15</f>
        <v>0</v>
      </c>
      <c r="H274" s="310">
        <f>Plan!JO16</f>
        <v>0</v>
      </c>
      <c r="I274" s="310">
        <f>Plan!JO17</f>
        <v>0</v>
      </c>
      <c r="J274" s="310">
        <f>Plan!JO18</f>
        <v>0</v>
      </c>
      <c r="K274" s="310">
        <f>Plan!JO19</f>
        <v>0</v>
      </c>
      <c r="L274" s="310">
        <f>Plan!JO20</f>
        <v>0</v>
      </c>
      <c r="M274" s="310">
        <f>Plan!JO21</f>
        <v>0</v>
      </c>
      <c r="N274" s="310">
        <f>Plan!JO22</f>
        <v>0</v>
      </c>
      <c r="O274" s="310">
        <f>Plan!JO23</f>
        <v>0</v>
      </c>
      <c r="P274" s="310">
        <f>Plan!JO24</f>
        <v>0</v>
      </c>
      <c r="Q274" s="310">
        <f>Plan!JO25</f>
        <v>0</v>
      </c>
      <c r="R274" s="310">
        <f>Plan!JO26</f>
        <v>0</v>
      </c>
      <c r="S274" s="310">
        <f>Plan!JO27</f>
        <v>0</v>
      </c>
      <c r="T274" s="310">
        <f>Plan!JO28</f>
        <v>0</v>
      </c>
      <c r="U274" s="310">
        <f>Plan!JO29</f>
        <v>0</v>
      </c>
      <c r="V274" s="310">
        <f>Plan!JO30</f>
        <v>0</v>
      </c>
      <c r="W274" s="310">
        <f>Plan!JO31</f>
        <v>0</v>
      </c>
      <c r="X274" s="310">
        <f>Plan!JO32</f>
        <v>0</v>
      </c>
      <c r="Y274" s="310">
        <f>Plan!JO33</f>
        <v>0</v>
      </c>
      <c r="Z274" s="310">
        <f>Plan!JO34</f>
        <v>0</v>
      </c>
      <c r="AA274" s="310">
        <f>Plan!JO35</f>
        <v>0</v>
      </c>
      <c r="AB274" s="310">
        <f>Plan!JO36</f>
        <v>0</v>
      </c>
      <c r="AC274" s="310">
        <f>Plan!JO37</f>
        <v>0</v>
      </c>
      <c r="AD274" s="310">
        <f>Plan!JO38</f>
        <v>0</v>
      </c>
      <c r="AE274" s="310">
        <f>Plan!JO39</f>
        <v>0</v>
      </c>
      <c r="AF274" s="310">
        <f>Plan!JO40</f>
        <v>0</v>
      </c>
      <c r="AG274" s="310">
        <f>Plan!JO41</f>
        <v>0</v>
      </c>
      <c r="AH274" s="310">
        <f>Plan!JO42</f>
        <v>0</v>
      </c>
      <c r="AI274" s="310">
        <f>Plan!JO43</f>
        <v>0</v>
      </c>
      <c r="AJ274" s="310">
        <f>Plan!JO44</f>
        <v>0</v>
      </c>
      <c r="AK274" s="310">
        <f>Plan!JO45</f>
        <v>0</v>
      </c>
      <c r="AL274" s="310">
        <f>Plan!JO46</f>
        <v>0</v>
      </c>
      <c r="AM274" s="310">
        <f>Plan!JO47</f>
        <v>0</v>
      </c>
      <c r="AN274" s="310">
        <f>Plan!JO48</f>
        <v>0</v>
      </c>
      <c r="AO274" s="310">
        <f>Plan!JO49</f>
        <v>0</v>
      </c>
      <c r="AP274" s="310">
        <f>Plan!JO50</f>
        <v>0</v>
      </c>
      <c r="AQ274" s="310">
        <f>Plan!JO51</f>
        <v>0</v>
      </c>
      <c r="AR274" s="310">
        <f>Plan!JO52</f>
        <v>0</v>
      </c>
      <c r="AS274" s="310">
        <f>Plan!JO53</f>
        <v>0</v>
      </c>
      <c r="AT274" s="310">
        <f>Plan!JO54</f>
        <v>0</v>
      </c>
      <c r="AU274" s="310">
        <f>Plan!JO55</f>
        <v>0</v>
      </c>
      <c r="AV274" s="310">
        <f>Plan!JO56</f>
        <v>0</v>
      </c>
      <c r="AW274" s="310">
        <f>Plan!JO57</f>
        <v>0</v>
      </c>
      <c r="AX274" s="310">
        <f>Plan!JO58</f>
        <v>0</v>
      </c>
      <c r="AY274" s="310">
        <f>Plan!JO59</f>
        <v>0</v>
      </c>
      <c r="AZ274" s="310">
        <f>Plan!JO60</f>
        <v>0</v>
      </c>
      <c r="BA274" s="310">
        <f>Plan!JO61</f>
        <v>0</v>
      </c>
      <c r="BB274" s="310">
        <f>Plan!JO62</f>
        <v>0</v>
      </c>
      <c r="BC274" s="310">
        <f>Plan!JO63</f>
        <v>0</v>
      </c>
      <c r="BD274" s="310">
        <f>Plan!JO64</f>
        <v>0</v>
      </c>
    </row>
    <row r="275" spans="1:56" ht="6" customHeight="1">
      <c r="A275"/>
      <c r="B275" s="306">
        <f>COUNTIF(Feiertage!$H$3:$H$164,F275)</f>
        <v>0</v>
      </c>
      <c r="C275" s="307">
        <f t="shared" si="13"/>
        <v>2</v>
      </c>
      <c r="D275" s="307">
        <f t="shared" si="14"/>
        <v>9</v>
      </c>
      <c r="E275" s="311"/>
      <c r="F275" s="309">
        <f t="shared" si="12"/>
        <v>42640</v>
      </c>
      <c r="G275" s="310">
        <f>Plan!JP15</f>
        <v>0</v>
      </c>
      <c r="H275" s="310">
        <f>Plan!JP16</f>
        <v>0</v>
      </c>
      <c r="I275" s="310">
        <f>Plan!JP17</f>
        <v>0</v>
      </c>
      <c r="J275" s="310">
        <f>Plan!JP18</f>
        <v>0</v>
      </c>
      <c r="K275" s="310">
        <f>Plan!JP19</f>
        <v>0</v>
      </c>
      <c r="L275" s="310">
        <f>Plan!JP20</f>
        <v>0</v>
      </c>
      <c r="M275" s="310">
        <f>Plan!JP21</f>
        <v>0</v>
      </c>
      <c r="N275" s="310">
        <f>Plan!JP22</f>
        <v>0</v>
      </c>
      <c r="O275" s="310">
        <f>Plan!JP23</f>
        <v>0</v>
      </c>
      <c r="P275" s="310">
        <f>Plan!JP24</f>
        <v>0</v>
      </c>
      <c r="Q275" s="310">
        <f>Plan!JP25</f>
        <v>0</v>
      </c>
      <c r="R275" s="310">
        <f>Plan!JP26</f>
        <v>0</v>
      </c>
      <c r="S275" s="310">
        <f>Plan!JP27</f>
        <v>0</v>
      </c>
      <c r="T275" s="310">
        <f>Plan!JP28</f>
        <v>0</v>
      </c>
      <c r="U275" s="310">
        <f>Plan!JP29</f>
        <v>0</v>
      </c>
      <c r="V275" s="310">
        <f>Plan!JP30</f>
        <v>0</v>
      </c>
      <c r="W275" s="310">
        <f>Plan!JP31</f>
        <v>0</v>
      </c>
      <c r="X275" s="310">
        <f>Plan!JP32</f>
        <v>0</v>
      </c>
      <c r="Y275" s="310">
        <f>Plan!JP33</f>
        <v>0</v>
      </c>
      <c r="Z275" s="310">
        <f>Plan!JP34</f>
        <v>0</v>
      </c>
      <c r="AA275" s="310">
        <f>Plan!JP35</f>
        <v>0</v>
      </c>
      <c r="AB275" s="310">
        <f>Plan!JP36</f>
        <v>0</v>
      </c>
      <c r="AC275" s="310">
        <f>Plan!JP37</f>
        <v>0</v>
      </c>
      <c r="AD275" s="310">
        <f>Plan!JP38</f>
        <v>0</v>
      </c>
      <c r="AE275" s="310">
        <f>Plan!JP39</f>
        <v>0</v>
      </c>
      <c r="AF275" s="310">
        <f>Plan!JP40</f>
        <v>0</v>
      </c>
      <c r="AG275" s="310">
        <f>Plan!JP41</f>
        <v>0</v>
      </c>
      <c r="AH275" s="310">
        <f>Plan!JP42</f>
        <v>0</v>
      </c>
      <c r="AI275" s="310">
        <f>Plan!JP43</f>
        <v>0</v>
      </c>
      <c r="AJ275" s="310">
        <f>Plan!JP44</f>
        <v>0</v>
      </c>
      <c r="AK275" s="310">
        <f>Plan!JP45</f>
        <v>0</v>
      </c>
      <c r="AL275" s="310">
        <f>Plan!JP46</f>
        <v>0</v>
      </c>
      <c r="AM275" s="310">
        <f>Plan!JP47</f>
        <v>0</v>
      </c>
      <c r="AN275" s="310">
        <f>Plan!JP48</f>
        <v>0</v>
      </c>
      <c r="AO275" s="310">
        <f>Plan!JP49</f>
        <v>0</v>
      </c>
      <c r="AP275" s="310">
        <f>Plan!JP50</f>
        <v>0</v>
      </c>
      <c r="AQ275" s="310">
        <f>Plan!JP51</f>
        <v>0</v>
      </c>
      <c r="AR275" s="310">
        <f>Plan!JP52</f>
        <v>0</v>
      </c>
      <c r="AS275" s="310">
        <f>Plan!JP53</f>
        <v>0</v>
      </c>
      <c r="AT275" s="310">
        <f>Plan!JP54</f>
        <v>0</v>
      </c>
      <c r="AU275" s="310">
        <f>Plan!JP55</f>
        <v>0</v>
      </c>
      <c r="AV275" s="310">
        <f>Plan!JP56</f>
        <v>0</v>
      </c>
      <c r="AW275" s="310">
        <f>Plan!JP57</f>
        <v>0</v>
      </c>
      <c r="AX275" s="310">
        <f>Plan!JP58</f>
        <v>0</v>
      </c>
      <c r="AY275" s="310">
        <f>Plan!JP59</f>
        <v>0</v>
      </c>
      <c r="AZ275" s="310">
        <f>Plan!JP60</f>
        <v>0</v>
      </c>
      <c r="BA275" s="310">
        <f>Plan!JP61</f>
        <v>0</v>
      </c>
      <c r="BB275" s="310">
        <f>Plan!JP62</f>
        <v>0</v>
      </c>
      <c r="BC275" s="310">
        <f>Plan!JP63</f>
        <v>0</v>
      </c>
      <c r="BD275" s="310">
        <f>Plan!JP64</f>
        <v>0</v>
      </c>
    </row>
    <row r="276" spans="1:56" ht="6" customHeight="1">
      <c r="A276"/>
      <c r="B276" s="306">
        <f>COUNTIF(Feiertage!$H$3:$H$164,F276)</f>
        <v>0</v>
      </c>
      <c r="C276" s="307">
        <f t="shared" si="13"/>
        <v>3</v>
      </c>
      <c r="D276" s="307">
        <f t="shared" si="14"/>
        <v>9</v>
      </c>
      <c r="E276" s="311"/>
      <c r="F276" s="309">
        <f t="shared" si="12"/>
        <v>42641</v>
      </c>
      <c r="G276" s="310">
        <f>Plan!JQ15</f>
        <v>0</v>
      </c>
      <c r="H276" s="310">
        <f>Plan!JQ16</f>
        <v>0</v>
      </c>
      <c r="I276" s="310">
        <f>Plan!JQ17</f>
        <v>0</v>
      </c>
      <c r="J276" s="310">
        <f>Plan!JQ18</f>
        <v>0</v>
      </c>
      <c r="K276" s="310">
        <f>Plan!JQ19</f>
        <v>0</v>
      </c>
      <c r="L276" s="310">
        <f>Plan!JQ20</f>
        <v>0</v>
      </c>
      <c r="M276" s="310">
        <f>Plan!JQ21</f>
        <v>0</v>
      </c>
      <c r="N276" s="310">
        <f>Plan!JQ22</f>
        <v>0</v>
      </c>
      <c r="O276" s="310">
        <f>Plan!JQ23</f>
        <v>0</v>
      </c>
      <c r="P276" s="310">
        <f>Plan!JQ24</f>
        <v>0</v>
      </c>
      <c r="Q276" s="310">
        <f>Plan!JQ25</f>
        <v>0</v>
      </c>
      <c r="R276" s="310">
        <f>Plan!JQ26</f>
        <v>0</v>
      </c>
      <c r="S276" s="310">
        <f>Plan!JQ27</f>
        <v>0</v>
      </c>
      <c r="T276" s="310">
        <f>Plan!JQ28</f>
        <v>0</v>
      </c>
      <c r="U276" s="310">
        <f>Plan!JQ29</f>
        <v>0</v>
      </c>
      <c r="V276" s="310">
        <f>Plan!JQ30</f>
        <v>0</v>
      </c>
      <c r="W276" s="310">
        <f>Plan!JQ31</f>
        <v>0</v>
      </c>
      <c r="X276" s="310">
        <f>Plan!JQ32</f>
        <v>0</v>
      </c>
      <c r="Y276" s="310">
        <f>Plan!JQ33</f>
        <v>0</v>
      </c>
      <c r="Z276" s="310">
        <f>Plan!JQ34</f>
        <v>0</v>
      </c>
      <c r="AA276" s="310">
        <f>Plan!JQ35</f>
        <v>0</v>
      </c>
      <c r="AB276" s="310">
        <f>Plan!JQ36</f>
        <v>0</v>
      </c>
      <c r="AC276" s="310">
        <f>Plan!JQ37</f>
        <v>0</v>
      </c>
      <c r="AD276" s="310">
        <f>Plan!JQ38</f>
        <v>0</v>
      </c>
      <c r="AE276" s="310">
        <f>Plan!JQ39</f>
        <v>0</v>
      </c>
      <c r="AF276" s="310">
        <f>Plan!JQ40</f>
        <v>0</v>
      </c>
      <c r="AG276" s="310">
        <f>Plan!JQ41</f>
        <v>0</v>
      </c>
      <c r="AH276" s="310">
        <f>Plan!JQ42</f>
        <v>0</v>
      </c>
      <c r="AI276" s="310">
        <f>Plan!JQ43</f>
        <v>0</v>
      </c>
      <c r="AJ276" s="310">
        <f>Plan!JQ44</f>
        <v>0</v>
      </c>
      <c r="AK276" s="310">
        <f>Plan!JQ45</f>
        <v>0</v>
      </c>
      <c r="AL276" s="310">
        <f>Plan!JQ46</f>
        <v>0</v>
      </c>
      <c r="AM276" s="310">
        <f>Plan!JQ47</f>
        <v>0</v>
      </c>
      <c r="AN276" s="310">
        <f>Plan!JQ48</f>
        <v>0</v>
      </c>
      <c r="AO276" s="310">
        <f>Plan!JQ49</f>
        <v>0</v>
      </c>
      <c r="AP276" s="310">
        <f>Plan!JQ50</f>
        <v>0</v>
      </c>
      <c r="AQ276" s="310">
        <f>Plan!JQ51</f>
        <v>0</v>
      </c>
      <c r="AR276" s="310">
        <f>Plan!JQ52</f>
        <v>0</v>
      </c>
      <c r="AS276" s="310">
        <f>Plan!JQ53</f>
        <v>0</v>
      </c>
      <c r="AT276" s="310">
        <f>Plan!JQ54</f>
        <v>0</v>
      </c>
      <c r="AU276" s="310">
        <f>Plan!JQ55</f>
        <v>0</v>
      </c>
      <c r="AV276" s="310">
        <f>Plan!JQ56</f>
        <v>0</v>
      </c>
      <c r="AW276" s="310">
        <f>Plan!JQ57</f>
        <v>0</v>
      </c>
      <c r="AX276" s="310">
        <f>Plan!JQ58</f>
        <v>0</v>
      </c>
      <c r="AY276" s="310">
        <f>Plan!JQ59</f>
        <v>0</v>
      </c>
      <c r="AZ276" s="310">
        <f>Plan!JQ60</f>
        <v>0</v>
      </c>
      <c r="BA276" s="310">
        <f>Plan!JQ61</f>
        <v>0</v>
      </c>
      <c r="BB276" s="310">
        <f>Plan!JQ62</f>
        <v>0</v>
      </c>
      <c r="BC276" s="310">
        <f>Plan!JQ63</f>
        <v>0</v>
      </c>
      <c r="BD276" s="310">
        <f>Plan!JQ64</f>
        <v>0</v>
      </c>
    </row>
    <row r="277" spans="1:56" ht="6" customHeight="1">
      <c r="A277"/>
      <c r="B277" s="306">
        <f>COUNTIF(Feiertage!$H$3:$H$164,F277)</f>
        <v>0</v>
      </c>
      <c r="C277" s="307">
        <f t="shared" si="13"/>
        <v>4</v>
      </c>
      <c r="D277" s="307">
        <f t="shared" si="14"/>
        <v>9</v>
      </c>
      <c r="E277" s="311"/>
      <c r="F277" s="309">
        <f t="shared" si="12"/>
        <v>42642</v>
      </c>
      <c r="G277" s="310">
        <f>Plan!JR15</f>
        <v>0</v>
      </c>
      <c r="H277" s="310">
        <f>Plan!JR16</f>
        <v>0</v>
      </c>
      <c r="I277" s="310">
        <f>Plan!JR17</f>
        <v>0</v>
      </c>
      <c r="J277" s="310">
        <f>Plan!JR18</f>
        <v>0</v>
      </c>
      <c r="K277" s="310">
        <f>Plan!JR19</f>
        <v>0</v>
      </c>
      <c r="L277" s="310">
        <f>Plan!JR20</f>
        <v>0</v>
      </c>
      <c r="M277" s="310">
        <f>Plan!JR21</f>
        <v>0</v>
      </c>
      <c r="N277" s="310">
        <f>Plan!JR22</f>
        <v>0</v>
      </c>
      <c r="O277" s="310">
        <f>Plan!JR23</f>
        <v>0</v>
      </c>
      <c r="P277" s="310">
        <f>Plan!JR24</f>
        <v>0</v>
      </c>
      <c r="Q277" s="310">
        <f>Plan!JR25</f>
        <v>0</v>
      </c>
      <c r="R277" s="310">
        <f>Plan!JR26</f>
        <v>0</v>
      </c>
      <c r="S277" s="310">
        <f>Plan!JR27</f>
        <v>0</v>
      </c>
      <c r="T277" s="310">
        <f>Plan!JR28</f>
        <v>0</v>
      </c>
      <c r="U277" s="310">
        <f>Plan!JR29</f>
        <v>0</v>
      </c>
      <c r="V277" s="310">
        <f>Plan!JR30</f>
        <v>0</v>
      </c>
      <c r="W277" s="310">
        <f>Plan!JR31</f>
        <v>0</v>
      </c>
      <c r="X277" s="310">
        <f>Plan!JR32</f>
        <v>0</v>
      </c>
      <c r="Y277" s="310">
        <f>Plan!JR33</f>
        <v>0</v>
      </c>
      <c r="Z277" s="310">
        <f>Plan!JR34</f>
        <v>0</v>
      </c>
      <c r="AA277" s="310">
        <f>Plan!JR35</f>
        <v>0</v>
      </c>
      <c r="AB277" s="310">
        <f>Plan!JR36</f>
        <v>0</v>
      </c>
      <c r="AC277" s="310">
        <f>Plan!JR37</f>
        <v>0</v>
      </c>
      <c r="AD277" s="310">
        <f>Plan!JR38</f>
        <v>0</v>
      </c>
      <c r="AE277" s="310">
        <f>Plan!JR39</f>
        <v>0</v>
      </c>
      <c r="AF277" s="310">
        <f>Plan!JR40</f>
        <v>0</v>
      </c>
      <c r="AG277" s="310">
        <f>Plan!JR41</f>
        <v>0</v>
      </c>
      <c r="AH277" s="310">
        <f>Plan!JR42</f>
        <v>0</v>
      </c>
      <c r="AI277" s="310">
        <f>Plan!JR43</f>
        <v>0</v>
      </c>
      <c r="AJ277" s="310">
        <f>Plan!JR44</f>
        <v>0</v>
      </c>
      <c r="AK277" s="310">
        <f>Plan!JR45</f>
        <v>0</v>
      </c>
      <c r="AL277" s="310">
        <f>Plan!JR46</f>
        <v>0</v>
      </c>
      <c r="AM277" s="310">
        <f>Plan!JR47</f>
        <v>0</v>
      </c>
      <c r="AN277" s="310">
        <f>Plan!JR48</f>
        <v>0</v>
      </c>
      <c r="AO277" s="310">
        <f>Plan!JR49</f>
        <v>0</v>
      </c>
      <c r="AP277" s="310">
        <f>Plan!JR50</f>
        <v>0</v>
      </c>
      <c r="AQ277" s="310">
        <f>Plan!JR51</f>
        <v>0</v>
      </c>
      <c r="AR277" s="310">
        <f>Plan!JR52</f>
        <v>0</v>
      </c>
      <c r="AS277" s="310">
        <f>Plan!JR53</f>
        <v>0</v>
      </c>
      <c r="AT277" s="310">
        <f>Plan!JR54</f>
        <v>0</v>
      </c>
      <c r="AU277" s="310">
        <f>Plan!JR55</f>
        <v>0</v>
      </c>
      <c r="AV277" s="310">
        <f>Plan!JR56</f>
        <v>0</v>
      </c>
      <c r="AW277" s="310">
        <f>Plan!JR57</f>
        <v>0</v>
      </c>
      <c r="AX277" s="310">
        <f>Plan!JR58</f>
        <v>0</v>
      </c>
      <c r="AY277" s="310">
        <f>Plan!JR59</f>
        <v>0</v>
      </c>
      <c r="AZ277" s="310">
        <f>Plan!JR60</f>
        <v>0</v>
      </c>
      <c r="BA277" s="310">
        <f>Plan!JR61</f>
        <v>0</v>
      </c>
      <c r="BB277" s="310">
        <f>Plan!JR62</f>
        <v>0</v>
      </c>
      <c r="BC277" s="310">
        <f>Plan!JR63</f>
        <v>0</v>
      </c>
      <c r="BD277" s="310">
        <f>Plan!JR64</f>
        <v>0</v>
      </c>
    </row>
    <row r="278" spans="1:56" ht="6" customHeight="1">
      <c r="A278"/>
      <c r="B278" s="306">
        <f>COUNTIF(Feiertage!$H$3:$H$164,F278)</f>
        <v>0</v>
      </c>
      <c r="C278" s="307">
        <f t="shared" si="13"/>
        <v>5</v>
      </c>
      <c r="D278" s="307">
        <f t="shared" si="14"/>
        <v>9</v>
      </c>
      <c r="E278" s="311"/>
      <c r="F278" s="309">
        <f t="shared" si="12"/>
        <v>42643</v>
      </c>
      <c r="G278" s="310">
        <f>Plan!JS15</f>
        <v>0</v>
      </c>
      <c r="H278" s="310">
        <f>Plan!JS16</f>
        <v>0</v>
      </c>
      <c r="I278" s="310">
        <f>Plan!JS17</f>
        <v>0</v>
      </c>
      <c r="J278" s="310">
        <f>Plan!JS18</f>
        <v>0</v>
      </c>
      <c r="K278" s="310">
        <f>Plan!JS19</f>
        <v>0</v>
      </c>
      <c r="L278" s="310">
        <f>Plan!JS20</f>
        <v>0</v>
      </c>
      <c r="M278" s="310">
        <f>Plan!JS21</f>
        <v>0</v>
      </c>
      <c r="N278" s="310">
        <f>Plan!JS22</f>
        <v>0</v>
      </c>
      <c r="O278" s="310">
        <f>Plan!JS23</f>
        <v>0</v>
      </c>
      <c r="P278" s="310">
        <f>Plan!JS24</f>
        <v>0</v>
      </c>
      <c r="Q278" s="310">
        <f>Plan!JS25</f>
        <v>0</v>
      </c>
      <c r="R278" s="310">
        <f>Plan!JS26</f>
        <v>0</v>
      </c>
      <c r="S278" s="310">
        <f>Plan!JS27</f>
        <v>0</v>
      </c>
      <c r="T278" s="310">
        <f>Plan!JS28</f>
        <v>0</v>
      </c>
      <c r="U278" s="310">
        <f>Plan!JS29</f>
        <v>0</v>
      </c>
      <c r="V278" s="310">
        <f>Plan!JS30</f>
        <v>0</v>
      </c>
      <c r="W278" s="310">
        <f>Plan!JS31</f>
        <v>0</v>
      </c>
      <c r="X278" s="310">
        <f>Plan!JS32</f>
        <v>0</v>
      </c>
      <c r="Y278" s="310">
        <f>Plan!JS33</f>
        <v>0</v>
      </c>
      <c r="Z278" s="310">
        <f>Plan!JS34</f>
        <v>0</v>
      </c>
      <c r="AA278" s="310">
        <f>Plan!JS35</f>
        <v>0</v>
      </c>
      <c r="AB278" s="310">
        <f>Plan!JS36</f>
        <v>0</v>
      </c>
      <c r="AC278" s="310">
        <f>Plan!JS37</f>
        <v>0</v>
      </c>
      <c r="AD278" s="310">
        <f>Plan!JS38</f>
        <v>0</v>
      </c>
      <c r="AE278" s="310">
        <f>Plan!JS39</f>
        <v>0</v>
      </c>
      <c r="AF278" s="310">
        <f>Plan!JS40</f>
        <v>0</v>
      </c>
      <c r="AG278" s="310">
        <f>Plan!JS41</f>
        <v>0</v>
      </c>
      <c r="AH278" s="310">
        <f>Plan!JS42</f>
        <v>0</v>
      </c>
      <c r="AI278" s="310">
        <f>Plan!JS43</f>
        <v>0</v>
      </c>
      <c r="AJ278" s="310">
        <f>Plan!JS44</f>
        <v>0</v>
      </c>
      <c r="AK278" s="310">
        <f>Plan!JS45</f>
        <v>0</v>
      </c>
      <c r="AL278" s="310">
        <f>Plan!JS46</f>
        <v>0</v>
      </c>
      <c r="AM278" s="310">
        <f>Plan!JS47</f>
        <v>0</v>
      </c>
      <c r="AN278" s="310">
        <f>Plan!JS48</f>
        <v>0</v>
      </c>
      <c r="AO278" s="310">
        <f>Plan!JS49</f>
        <v>0</v>
      </c>
      <c r="AP278" s="310">
        <f>Plan!JS50</f>
        <v>0</v>
      </c>
      <c r="AQ278" s="310">
        <f>Plan!JS51</f>
        <v>0</v>
      </c>
      <c r="AR278" s="310">
        <f>Plan!JS52</f>
        <v>0</v>
      </c>
      <c r="AS278" s="310">
        <f>Plan!JS53</f>
        <v>0</v>
      </c>
      <c r="AT278" s="310">
        <f>Plan!JS54</f>
        <v>0</v>
      </c>
      <c r="AU278" s="310">
        <f>Plan!JS55</f>
        <v>0</v>
      </c>
      <c r="AV278" s="310">
        <f>Plan!JS56</f>
        <v>0</v>
      </c>
      <c r="AW278" s="310">
        <f>Plan!JS57</f>
        <v>0</v>
      </c>
      <c r="AX278" s="310">
        <f>Plan!JS58</f>
        <v>0</v>
      </c>
      <c r="AY278" s="310">
        <f>Plan!JS59</f>
        <v>0</v>
      </c>
      <c r="AZ278" s="310">
        <f>Plan!JS60</f>
        <v>0</v>
      </c>
      <c r="BA278" s="310">
        <f>Plan!JS61</f>
        <v>0</v>
      </c>
      <c r="BB278" s="310">
        <f>Plan!JS62</f>
        <v>0</v>
      </c>
      <c r="BC278" s="310">
        <f>Plan!JS63</f>
        <v>0</v>
      </c>
      <c r="BD278" s="310">
        <f>Plan!JS64</f>
        <v>0</v>
      </c>
    </row>
    <row r="279" spans="1:56" ht="6" customHeight="1">
      <c r="A279"/>
      <c r="B279" s="306">
        <f>COUNTIF(Feiertage!$H$3:$H$164,F279)</f>
        <v>0</v>
      </c>
      <c r="C279" s="307">
        <f t="shared" si="13"/>
        <v>6</v>
      </c>
      <c r="D279" s="307">
        <f t="shared" si="14"/>
        <v>10</v>
      </c>
      <c r="E279" s="311"/>
      <c r="F279" s="309">
        <f t="shared" si="12"/>
        <v>42644</v>
      </c>
      <c r="G279" s="310">
        <f>Plan!JT15</f>
        <v>0</v>
      </c>
      <c r="H279" s="310">
        <f>Plan!JT16</f>
        <v>0</v>
      </c>
      <c r="I279" s="310">
        <f>Plan!JT17</f>
        <v>0</v>
      </c>
      <c r="J279" s="310">
        <f>Plan!JT18</f>
        <v>0</v>
      </c>
      <c r="K279" s="310">
        <f>Plan!JT19</f>
        <v>0</v>
      </c>
      <c r="L279" s="310">
        <f>Plan!JT20</f>
        <v>0</v>
      </c>
      <c r="M279" s="310">
        <f>Plan!JT21</f>
        <v>0</v>
      </c>
      <c r="N279" s="310">
        <f>Plan!JT22</f>
        <v>0</v>
      </c>
      <c r="O279" s="310">
        <f>Plan!JT23</f>
        <v>0</v>
      </c>
      <c r="P279" s="310">
        <f>Plan!JT24</f>
        <v>0</v>
      </c>
      <c r="Q279" s="310">
        <f>Plan!JT25</f>
        <v>0</v>
      </c>
      <c r="R279" s="310">
        <f>Plan!JT26</f>
        <v>0</v>
      </c>
      <c r="S279" s="310">
        <f>Plan!JT27</f>
        <v>0</v>
      </c>
      <c r="T279" s="310">
        <f>Plan!JT28</f>
        <v>0</v>
      </c>
      <c r="U279" s="310">
        <f>Plan!JT29</f>
        <v>0</v>
      </c>
      <c r="V279" s="310">
        <f>Plan!JT30</f>
        <v>0</v>
      </c>
      <c r="W279" s="310">
        <f>Plan!JT31</f>
        <v>0</v>
      </c>
      <c r="X279" s="310">
        <f>Plan!JT32</f>
        <v>0</v>
      </c>
      <c r="Y279" s="310">
        <f>Plan!JT33</f>
        <v>0</v>
      </c>
      <c r="Z279" s="310">
        <f>Plan!JT34</f>
        <v>0</v>
      </c>
      <c r="AA279" s="310">
        <f>Plan!JT35</f>
        <v>0</v>
      </c>
      <c r="AB279" s="310">
        <f>Plan!JT36</f>
        <v>0</v>
      </c>
      <c r="AC279" s="310">
        <f>Plan!JT37</f>
        <v>0</v>
      </c>
      <c r="AD279" s="310">
        <f>Plan!JT38</f>
        <v>0</v>
      </c>
      <c r="AE279" s="310">
        <f>Plan!JT39</f>
        <v>0</v>
      </c>
      <c r="AF279" s="310">
        <f>Plan!JT40</f>
        <v>0</v>
      </c>
      <c r="AG279" s="310">
        <f>Plan!JT41</f>
        <v>0</v>
      </c>
      <c r="AH279" s="310">
        <f>Plan!JT42</f>
        <v>0</v>
      </c>
      <c r="AI279" s="310">
        <f>Plan!JT43</f>
        <v>0</v>
      </c>
      <c r="AJ279" s="310">
        <f>Plan!JT44</f>
        <v>0</v>
      </c>
      <c r="AK279" s="310">
        <f>Plan!JT45</f>
        <v>0</v>
      </c>
      <c r="AL279" s="310">
        <f>Plan!JT46</f>
        <v>0</v>
      </c>
      <c r="AM279" s="310">
        <f>Plan!JT47</f>
        <v>0</v>
      </c>
      <c r="AN279" s="310">
        <f>Plan!JT48</f>
        <v>0</v>
      </c>
      <c r="AO279" s="310">
        <f>Plan!JT49</f>
        <v>0</v>
      </c>
      <c r="AP279" s="310">
        <f>Plan!JT50</f>
        <v>0</v>
      </c>
      <c r="AQ279" s="310">
        <f>Plan!JT51</f>
        <v>0</v>
      </c>
      <c r="AR279" s="310">
        <f>Plan!JT52</f>
        <v>0</v>
      </c>
      <c r="AS279" s="310">
        <f>Plan!JT53</f>
        <v>0</v>
      </c>
      <c r="AT279" s="310">
        <f>Plan!JT54</f>
        <v>0</v>
      </c>
      <c r="AU279" s="310">
        <f>Plan!JT55</f>
        <v>0</v>
      </c>
      <c r="AV279" s="310">
        <f>Plan!JT56</f>
        <v>0</v>
      </c>
      <c r="AW279" s="310">
        <f>Plan!JT57</f>
        <v>0</v>
      </c>
      <c r="AX279" s="310">
        <f>Plan!JT58</f>
        <v>0</v>
      </c>
      <c r="AY279" s="310">
        <f>Plan!JT59</f>
        <v>0</v>
      </c>
      <c r="AZ279" s="310">
        <f>Plan!JT60</f>
        <v>0</v>
      </c>
      <c r="BA279" s="310">
        <f>Plan!JT61</f>
        <v>0</v>
      </c>
      <c r="BB279" s="310">
        <f>Plan!JT62</f>
        <v>0</v>
      </c>
      <c r="BC279" s="310">
        <f>Plan!JT63</f>
        <v>0</v>
      </c>
      <c r="BD279" s="310">
        <f>Plan!JT64</f>
        <v>0</v>
      </c>
    </row>
    <row r="280" spans="1:56" ht="6" customHeight="1">
      <c r="A280"/>
      <c r="B280" s="306">
        <f>COUNTIF(Feiertage!$H$3:$H$164,F280)</f>
        <v>0</v>
      </c>
      <c r="C280" s="307">
        <f t="shared" si="13"/>
        <v>7</v>
      </c>
      <c r="D280" s="307">
        <f t="shared" si="14"/>
        <v>10</v>
      </c>
      <c r="E280" s="311"/>
      <c r="F280" s="309">
        <f t="shared" si="12"/>
        <v>42645</v>
      </c>
      <c r="G280" s="310">
        <f>Plan!JU15</f>
        <v>0</v>
      </c>
      <c r="H280" s="310">
        <f>Plan!JU16</f>
        <v>0</v>
      </c>
      <c r="I280" s="310">
        <f>Plan!JU17</f>
        <v>0</v>
      </c>
      <c r="J280" s="310">
        <f>Plan!JU18</f>
        <v>0</v>
      </c>
      <c r="K280" s="310">
        <f>Plan!JU19</f>
        <v>0</v>
      </c>
      <c r="L280" s="310">
        <f>Plan!JU20</f>
        <v>0</v>
      </c>
      <c r="M280" s="310">
        <f>Plan!JU21</f>
        <v>0</v>
      </c>
      <c r="N280" s="310">
        <f>Plan!JU22</f>
        <v>0</v>
      </c>
      <c r="O280" s="310">
        <f>Plan!JU23</f>
        <v>0</v>
      </c>
      <c r="P280" s="310">
        <f>Plan!JU24</f>
        <v>0</v>
      </c>
      <c r="Q280" s="310">
        <f>Plan!JU25</f>
        <v>0</v>
      </c>
      <c r="R280" s="310">
        <f>Plan!JU26</f>
        <v>0</v>
      </c>
      <c r="S280" s="310">
        <f>Plan!JU27</f>
        <v>0</v>
      </c>
      <c r="T280" s="310">
        <f>Plan!JU28</f>
        <v>0</v>
      </c>
      <c r="U280" s="310">
        <f>Plan!JU29</f>
        <v>0</v>
      </c>
      <c r="V280" s="310">
        <f>Plan!JU30</f>
        <v>0</v>
      </c>
      <c r="W280" s="310">
        <f>Plan!JU31</f>
        <v>0</v>
      </c>
      <c r="X280" s="310">
        <f>Plan!JU32</f>
        <v>0</v>
      </c>
      <c r="Y280" s="310">
        <f>Plan!JU33</f>
        <v>0</v>
      </c>
      <c r="Z280" s="310">
        <f>Plan!JU34</f>
        <v>0</v>
      </c>
      <c r="AA280" s="310">
        <f>Plan!JU35</f>
        <v>0</v>
      </c>
      <c r="AB280" s="310">
        <f>Plan!JU36</f>
        <v>0</v>
      </c>
      <c r="AC280" s="310">
        <f>Plan!JU37</f>
        <v>0</v>
      </c>
      <c r="AD280" s="310">
        <f>Plan!JU38</f>
        <v>0</v>
      </c>
      <c r="AE280" s="310">
        <f>Plan!JU39</f>
        <v>0</v>
      </c>
      <c r="AF280" s="310">
        <f>Plan!JU40</f>
        <v>0</v>
      </c>
      <c r="AG280" s="310">
        <f>Plan!JU41</f>
        <v>0</v>
      </c>
      <c r="AH280" s="310">
        <f>Plan!JU42</f>
        <v>0</v>
      </c>
      <c r="AI280" s="310">
        <f>Plan!JU43</f>
        <v>0</v>
      </c>
      <c r="AJ280" s="310">
        <f>Plan!JU44</f>
        <v>0</v>
      </c>
      <c r="AK280" s="310">
        <f>Plan!JU45</f>
        <v>0</v>
      </c>
      <c r="AL280" s="310">
        <f>Plan!JU46</f>
        <v>0</v>
      </c>
      <c r="AM280" s="310">
        <f>Plan!JU47</f>
        <v>0</v>
      </c>
      <c r="AN280" s="310">
        <f>Plan!JU48</f>
        <v>0</v>
      </c>
      <c r="AO280" s="310">
        <f>Plan!JU49</f>
        <v>0</v>
      </c>
      <c r="AP280" s="310">
        <f>Plan!JU50</f>
        <v>0</v>
      </c>
      <c r="AQ280" s="310">
        <f>Plan!JU51</f>
        <v>0</v>
      </c>
      <c r="AR280" s="310">
        <f>Plan!JU52</f>
        <v>0</v>
      </c>
      <c r="AS280" s="310">
        <f>Plan!JU53</f>
        <v>0</v>
      </c>
      <c r="AT280" s="310">
        <f>Plan!JU54</f>
        <v>0</v>
      </c>
      <c r="AU280" s="310">
        <f>Plan!JU55</f>
        <v>0</v>
      </c>
      <c r="AV280" s="310">
        <f>Plan!JU56</f>
        <v>0</v>
      </c>
      <c r="AW280" s="310">
        <f>Plan!JU57</f>
        <v>0</v>
      </c>
      <c r="AX280" s="310">
        <f>Plan!JU58</f>
        <v>0</v>
      </c>
      <c r="AY280" s="310">
        <f>Plan!JU59</f>
        <v>0</v>
      </c>
      <c r="AZ280" s="310">
        <f>Plan!JU60</f>
        <v>0</v>
      </c>
      <c r="BA280" s="310">
        <f>Plan!JU61</f>
        <v>0</v>
      </c>
      <c r="BB280" s="310">
        <f>Plan!JU62</f>
        <v>0</v>
      </c>
      <c r="BC280" s="310">
        <f>Plan!JU63</f>
        <v>0</v>
      </c>
      <c r="BD280" s="310">
        <f>Plan!JU64</f>
        <v>0</v>
      </c>
    </row>
    <row r="281" spans="1:56" ht="6" customHeight="1">
      <c r="A281"/>
      <c r="B281" s="306">
        <f>COUNTIF(Feiertage!$H$3:$H$164,F281)</f>
        <v>1</v>
      </c>
      <c r="C281" s="307">
        <f t="shared" si="13"/>
        <v>1</v>
      </c>
      <c r="D281" s="307">
        <f t="shared" si="14"/>
        <v>10</v>
      </c>
      <c r="E281" s="311"/>
      <c r="F281" s="309">
        <f t="shared" si="12"/>
        <v>42646</v>
      </c>
      <c r="G281" s="310">
        <f>Plan!JV15</f>
        <v>0</v>
      </c>
      <c r="H281" s="310">
        <f>Plan!JV16</f>
        <v>0</v>
      </c>
      <c r="I281" s="310">
        <f>Plan!JV17</f>
        <v>0</v>
      </c>
      <c r="J281" s="310">
        <f>Plan!JV18</f>
        <v>0</v>
      </c>
      <c r="K281" s="310">
        <f>Plan!JV19</f>
        <v>0</v>
      </c>
      <c r="L281" s="310">
        <f>Plan!JV20</f>
        <v>0</v>
      </c>
      <c r="M281" s="310">
        <f>Plan!JV21</f>
        <v>0</v>
      </c>
      <c r="N281" s="310">
        <f>Plan!JV22</f>
        <v>0</v>
      </c>
      <c r="O281" s="310">
        <f>Plan!JV23</f>
        <v>0</v>
      </c>
      <c r="P281" s="310">
        <f>Plan!JV24</f>
        <v>0</v>
      </c>
      <c r="Q281" s="310">
        <f>Plan!JV25</f>
        <v>0</v>
      </c>
      <c r="R281" s="310">
        <f>Plan!JV26</f>
        <v>0</v>
      </c>
      <c r="S281" s="310">
        <f>Plan!JV27</f>
        <v>0</v>
      </c>
      <c r="T281" s="310">
        <f>Plan!JV28</f>
        <v>0</v>
      </c>
      <c r="U281" s="310">
        <f>Plan!JV29</f>
        <v>0</v>
      </c>
      <c r="V281" s="310">
        <f>Plan!JV30</f>
        <v>0</v>
      </c>
      <c r="W281" s="310">
        <f>Plan!JV31</f>
        <v>0</v>
      </c>
      <c r="X281" s="310">
        <f>Plan!JV32</f>
        <v>0</v>
      </c>
      <c r="Y281" s="310">
        <f>Plan!JV33</f>
        <v>0</v>
      </c>
      <c r="Z281" s="310">
        <f>Plan!JV34</f>
        <v>0</v>
      </c>
      <c r="AA281" s="310">
        <f>Plan!JV35</f>
        <v>0</v>
      </c>
      <c r="AB281" s="310">
        <f>Plan!JV36</f>
        <v>0</v>
      </c>
      <c r="AC281" s="310">
        <f>Plan!JV37</f>
        <v>0</v>
      </c>
      <c r="AD281" s="310">
        <f>Plan!JV38</f>
        <v>0</v>
      </c>
      <c r="AE281" s="310">
        <f>Plan!JV39</f>
        <v>0</v>
      </c>
      <c r="AF281" s="310">
        <f>Plan!JV40</f>
        <v>0</v>
      </c>
      <c r="AG281" s="310">
        <f>Plan!JV41</f>
        <v>0</v>
      </c>
      <c r="AH281" s="310">
        <f>Plan!JV42</f>
        <v>0</v>
      </c>
      <c r="AI281" s="310">
        <f>Plan!JV43</f>
        <v>0</v>
      </c>
      <c r="AJ281" s="310">
        <f>Plan!JV44</f>
        <v>0</v>
      </c>
      <c r="AK281" s="310">
        <f>Plan!JV45</f>
        <v>0</v>
      </c>
      <c r="AL281" s="310">
        <f>Plan!JV46</f>
        <v>0</v>
      </c>
      <c r="AM281" s="310">
        <f>Plan!JV47</f>
        <v>0</v>
      </c>
      <c r="AN281" s="310">
        <f>Plan!JV48</f>
        <v>0</v>
      </c>
      <c r="AO281" s="310">
        <f>Plan!JV49</f>
        <v>0</v>
      </c>
      <c r="AP281" s="310">
        <f>Plan!JV50</f>
        <v>0</v>
      </c>
      <c r="AQ281" s="310">
        <f>Plan!JV51</f>
        <v>0</v>
      </c>
      <c r="AR281" s="310">
        <f>Plan!JV52</f>
        <v>0</v>
      </c>
      <c r="AS281" s="310">
        <f>Plan!JV53</f>
        <v>0</v>
      </c>
      <c r="AT281" s="310">
        <f>Plan!JV54</f>
        <v>0</v>
      </c>
      <c r="AU281" s="310">
        <f>Plan!JV55</f>
        <v>0</v>
      </c>
      <c r="AV281" s="310">
        <f>Plan!JV56</f>
        <v>0</v>
      </c>
      <c r="AW281" s="310">
        <f>Plan!JV57</f>
        <v>0</v>
      </c>
      <c r="AX281" s="310">
        <f>Plan!JV58</f>
        <v>0</v>
      </c>
      <c r="AY281" s="310">
        <f>Plan!JV59</f>
        <v>0</v>
      </c>
      <c r="AZ281" s="310">
        <f>Plan!JV60</f>
        <v>0</v>
      </c>
      <c r="BA281" s="310">
        <f>Plan!JV61</f>
        <v>0</v>
      </c>
      <c r="BB281" s="310">
        <f>Plan!JV62</f>
        <v>0</v>
      </c>
      <c r="BC281" s="310">
        <f>Plan!JV63</f>
        <v>0</v>
      </c>
      <c r="BD281" s="310">
        <f>Plan!JV64</f>
        <v>0</v>
      </c>
    </row>
    <row r="282" spans="1:56" ht="6" customHeight="1">
      <c r="A282"/>
      <c r="B282" s="306">
        <f>COUNTIF(Feiertage!$H$3:$H$164,F282)</f>
        <v>0</v>
      </c>
      <c r="C282" s="307">
        <f t="shared" si="13"/>
        <v>2</v>
      </c>
      <c r="D282" s="307">
        <f t="shared" si="14"/>
        <v>10</v>
      </c>
      <c r="E282" s="311"/>
      <c r="F282" s="309">
        <f t="shared" si="12"/>
        <v>42647</v>
      </c>
      <c r="G282" s="310">
        <f>Plan!JW15</f>
        <v>0</v>
      </c>
      <c r="H282" s="310">
        <f>Plan!JW16</f>
        <v>0</v>
      </c>
      <c r="I282" s="310">
        <f>Plan!JW17</f>
        <v>0</v>
      </c>
      <c r="J282" s="310">
        <f>Plan!JW18</f>
        <v>0</v>
      </c>
      <c r="K282" s="310">
        <f>Plan!JW19</f>
        <v>0</v>
      </c>
      <c r="L282" s="310">
        <f>Plan!JW20</f>
        <v>0</v>
      </c>
      <c r="M282" s="310">
        <f>Plan!JW21</f>
        <v>0</v>
      </c>
      <c r="N282" s="310">
        <f>Plan!JW22</f>
        <v>0</v>
      </c>
      <c r="O282" s="310">
        <f>Plan!JW23</f>
        <v>0</v>
      </c>
      <c r="P282" s="310">
        <f>Plan!JW24</f>
        <v>0</v>
      </c>
      <c r="Q282" s="310">
        <f>Plan!JW25</f>
        <v>0</v>
      </c>
      <c r="R282" s="310">
        <f>Plan!JW26</f>
        <v>0</v>
      </c>
      <c r="S282" s="310">
        <f>Plan!JW27</f>
        <v>0</v>
      </c>
      <c r="T282" s="310">
        <f>Plan!JW28</f>
        <v>0</v>
      </c>
      <c r="U282" s="310">
        <f>Plan!JW29</f>
        <v>0</v>
      </c>
      <c r="V282" s="310">
        <f>Plan!JW30</f>
        <v>0</v>
      </c>
      <c r="W282" s="310">
        <f>Plan!JW31</f>
        <v>0</v>
      </c>
      <c r="X282" s="310">
        <f>Plan!JW32</f>
        <v>0</v>
      </c>
      <c r="Y282" s="310">
        <f>Plan!JW33</f>
        <v>0</v>
      </c>
      <c r="Z282" s="310">
        <f>Plan!JW34</f>
        <v>0</v>
      </c>
      <c r="AA282" s="310">
        <f>Plan!JW35</f>
        <v>0</v>
      </c>
      <c r="AB282" s="310">
        <f>Plan!JW36</f>
        <v>0</v>
      </c>
      <c r="AC282" s="310">
        <f>Plan!JW37</f>
        <v>0</v>
      </c>
      <c r="AD282" s="310">
        <f>Plan!JW38</f>
        <v>0</v>
      </c>
      <c r="AE282" s="310">
        <f>Plan!JW39</f>
        <v>0</v>
      </c>
      <c r="AF282" s="310">
        <f>Plan!JW40</f>
        <v>0</v>
      </c>
      <c r="AG282" s="310">
        <f>Plan!JW41</f>
        <v>0</v>
      </c>
      <c r="AH282" s="310">
        <f>Plan!JW42</f>
        <v>0</v>
      </c>
      <c r="AI282" s="310">
        <f>Plan!JW43</f>
        <v>0</v>
      </c>
      <c r="AJ282" s="310">
        <f>Plan!JW44</f>
        <v>0</v>
      </c>
      <c r="AK282" s="310">
        <f>Plan!JW45</f>
        <v>0</v>
      </c>
      <c r="AL282" s="310">
        <f>Plan!JW46</f>
        <v>0</v>
      </c>
      <c r="AM282" s="310">
        <f>Plan!JW47</f>
        <v>0</v>
      </c>
      <c r="AN282" s="310">
        <f>Plan!JW48</f>
        <v>0</v>
      </c>
      <c r="AO282" s="310">
        <f>Plan!JW49</f>
        <v>0</v>
      </c>
      <c r="AP282" s="310">
        <f>Plan!JW50</f>
        <v>0</v>
      </c>
      <c r="AQ282" s="310">
        <f>Plan!JW51</f>
        <v>0</v>
      </c>
      <c r="AR282" s="310">
        <f>Plan!JW52</f>
        <v>0</v>
      </c>
      <c r="AS282" s="310">
        <f>Plan!JW53</f>
        <v>0</v>
      </c>
      <c r="AT282" s="310">
        <f>Plan!JW54</f>
        <v>0</v>
      </c>
      <c r="AU282" s="310">
        <f>Plan!JW55</f>
        <v>0</v>
      </c>
      <c r="AV282" s="310">
        <f>Plan!JW56</f>
        <v>0</v>
      </c>
      <c r="AW282" s="310">
        <f>Plan!JW57</f>
        <v>0</v>
      </c>
      <c r="AX282" s="310">
        <f>Plan!JW58</f>
        <v>0</v>
      </c>
      <c r="AY282" s="310">
        <f>Plan!JW59</f>
        <v>0</v>
      </c>
      <c r="AZ282" s="310">
        <f>Plan!JW60</f>
        <v>0</v>
      </c>
      <c r="BA282" s="310">
        <f>Plan!JW61</f>
        <v>0</v>
      </c>
      <c r="BB282" s="310">
        <f>Plan!JW62</f>
        <v>0</v>
      </c>
      <c r="BC282" s="310">
        <f>Plan!JW63</f>
        <v>0</v>
      </c>
      <c r="BD282" s="310">
        <f>Plan!JW64</f>
        <v>0</v>
      </c>
    </row>
    <row r="283" spans="1:56" ht="6" customHeight="1">
      <c r="A283"/>
      <c r="B283" s="306">
        <f>COUNTIF(Feiertage!$H$3:$H$164,F283)</f>
        <v>0</v>
      </c>
      <c r="C283" s="307">
        <f t="shared" si="13"/>
        <v>3</v>
      </c>
      <c r="D283" s="307">
        <f t="shared" si="14"/>
        <v>10</v>
      </c>
      <c r="E283" s="311"/>
      <c r="F283" s="309">
        <f t="shared" si="12"/>
        <v>42648</v>
      </c>
      <c r="G283" s="310">
        <f>Plan!JX15</f>
        <v>0</v>
      </c>
      <c r="H283" s="310">
        <f>Plan!JX16</f>
        <v>0</v>
      </c>
      <c r="I283" s="310">
        <f>Plan!JX17</f>
        <v>0</v>
      </c>
      <c r="J283" s="310">
        <f>Plan!JX18</f>
        <v>0</v>
      </c>
      <c r="K283" s="310">
        <f>Plan!JX19</f>
        <v>0</v>
      </c>
      <c r="L283" s="310">
        <f>Plan!JX20</f>
        <v>0</v>
      </c>
      <c r="M283" s="310">
        <f>Plan!JX21</f>
        <v>0</v>
      </c>
      <c r="N283" s="310">
        <f>Plan!JX22</f>
        <v>0</v>
      </c>
      <c r="O283" s="310">
        <f>Plan!JX23</f>
        <v>0</v>
      </c>
      <c r="P283" s="310">
        <f>Plan!JX24</f>
        <v>0</v>
      </c>
      <c r="Q283" s="310">
        <f>Plan!JX25</f>
        <v>0</v>
      </c>
      <c r="R283" s="310">
        <f>Plan!JX26</f>
        <v>0</v>
      </c>
      <c r="S283" s="310">
        <f>Plan!JX27</f>
        <v>0</v>
      </c>
      <c r="T283" s="310">
        <f>Plan!JX28</f>
        <v>0</v>
      </c>
      <c r="U283" s="310">
        <f>Plan!JX29</f>
        <v>0</v>
      </c>
      <c r="V283" s="310">
        <f>Plan!JX30</f>
        <v>0</v>
      </c>
      <c r="W283" s="310">
        <f>Plan!JX31</f>
        <v>0</v>
      </c>
      <c r="X283" s="310">
        <f>Plan!JX32</f>
        <v>0</v>
      </c>
      <c r="Y283" s="310">
        <f>Plan!JX33</f>
        <v>0</v>
      </c>
      <c r="Z283" s="310">
        <f>Plan!JX34</f>
        <v>0</v>
      </c>
      <c r="AA283" s="310">
        <f>Plan!JX35</f>
        <v>0</v>
      </c>
      <c r="AB283" s="310">
        <f>Plan!JX36</f>
        <v>0</v>
      </c>
      <c r="AC283" s="310">
        <f>Plan!JX37</f>
        <v>0</v>
      </c>
      <c r="AD283" s="310">
        <f>Plan!JX38</f>
        <v>0</v>
      </c>
      <c r="AE283" s="310">
        <f>Plan!JX39</f>
        <v>0</v>
      </c>
      <c r="AF283" s="310">
        <f>Plan!JX40</f>
        <v>0</v>
      </c>
      <c r="AG283" s="310">
        <f>Plan!JX41</f>
        <v>0</v>
      </c>
      <c r="AH283" s="310">
        <f>Plan!JX42</f>
        <v>0</v>
      </c>
      <c r="AI283" s="310">
        <f>Plan!JX43</f>
        <v>0</v>
      </c>
      <c r="AJ283" s="310">
        <f>Plan!JX44</f>
        <v>0</v>
      </c>
      <c r="AK283" s="310">
        <f>Plan!JX45</f>
        <v>0</v>
      </c>
      <c r="AL283" s="310">
        <f>Plan!JX46</f>
        <v>0</v>
      </c>
      <c r="AM283" s="310">
        <f>Plan!JX47</f>
        <v>0</v>
      </c>
      <c r="AN283" s="310">
        <f>Plan!JX48</f>
        <v>0</v>
      </c>
      <c r="AO283" s="310">
        <f>Plan!JX49</f>
        <v>0</v>
      </c>
      <c r="AP283" s="310">
        <f>Plan!JX50</f>
        <v>0</v>
      </c>
      <c r="AQ283" s="310">
        <f>Plan!JX51</f>
        <v>0</v>
      </c>
      <c r="AR283" s="310">
        <f>Plan!JX52</f>
        <v>0</v>
      </c>
      <c r="AS283" s="310">
        <f>Plan!JX53</f>
        <v>0</v>
      </c>
      <c r="AT283" s="310">
        <f>Plan!JX54</f>
        <v>0</v>
      </c>
      <c r="AU283" s="310">
        <f>Plan!JX55</f>
        <v>0</v>
      </c>
      <c r="AV283" s="310">
        <f>Plan!JX56</f>
        <v>0</v>
      </c>
      <c r="AW283" s="310">
        <f>Plan!JX57</f>
        <v>0</v>
      </c>
      <c r="AX283" s="310">
        <f>Plan!JX58</f>
        <v>0</v>
      </c>
      <c r="AY283" s="310">
        <f>Plan!JX59</f>
        <v>0</v>
      </c>
      <c r="AZ283" s="310">
        <f>Plan!JX60</f>
        <v>0</v>
      </c>
      <c r="BA283" s="310">
        <f>Plan!JX61</f>
        <v>0</v>
      </c>
      <c r="BB283" s="310">
        <f>Plan!JX62</f>
        <v>0</v>
      </c>
      <c r="BC283" s="310">
        <f>Plan!JX63</f>
        <v>0</v>
      </c>
      <c r="BD283" s="310">
        <f>Plan!JX64</f>
        <v>0</v>
      </c>
    </row>
    <row r="284" spans="1:56" ht="6" customHeight="1">
      <c r="A284"/>
      <c r="B284" s="306">
        <f>COUNTIF(Feiertage!$H$3:$H$164,F284)</f>
        <v>0</v>
      </c>
      <c r="C284" s="307">
        <f t="shared" si="13"/>
        <v>4</v>
      </c>
      <c r="D284" s="307">
        <f t="shared" si="14"/>
        <v>10</v>
      </c>
      <c r="E284" s="311"/>
      <c r="F284" s="309">
        <f t="shared" si="12"/>
        <v>42649</v>
      </c>
      <c r="G284" s="310">
        <f>Plan!JY15</f>
        <v>0</v>
      </c>
      <c r="H284" s="310">
        <f>Plan!JY16</f>
        <v>0</v>
      </c>
      <c r="I284" s="310">
        <f>Plan!JY17</f>
        <v>0</v>
      </c>
      <c r="J284" s="310">
        <f>Plan!JY18</f>
        <v>0</v>
      </c>
      <c r="K284" s="310">
        <f>Plan!JY19</f>
        <v>0</v>
      </c>
      <c r="L284" s="310">
        <f>Plan!JY20</f>
        <v>0</v>
      </c>
      <c r="M284" s="310">
        <f>Plan!JY21</f>
        <v>0</v>
      </c>
      <c r="N284" s="310">
        <f>Plan!JY22</f>
        <v>0</v>
      </c>
      <c r="O284" s="310">
        <f>Plan!JY23</f>
        <v>0</v>
      </c>
      <c r="P284" s="310">
        <f>Plan!JY24</f>
        <v>0</v>
      </c>
      <c r="Q284" s="310">
        <f>Plan!JY25</f>
        <v>0</v>
      </c>
      <c r="R284" s="310">
        <f>Plan!JY26</f>
        <v>0</v>
      </c>
      <c r="S284" s="310">
        <f>Plan!JY27</f>
        <v>0</v>
      </c>
      <c r="T284" s="310">
        <f>Plan!JY28</f>
        <v>0</v>
      </c>
      <c r="U284" s="310">
        <f>Plan!JY29</f>
        <v>0</v>
      </c>
      <c r="V284" s="310">
        <f>Plan!JY30</f>
        <v>0</v>
      </c>
      <c r="W284" s="310">
        <f>Plan!JY31</f>
        <v>0</v>
      </c>
      <c r="X284" s="310">
        <f>Plan!JY32</f>
        <v>0</v>
      </c>
      <c r="Y284" s="310">
        <f>Plan!JY33</f>
        <v>0</v>
      </c>
      <c r="Z284" s="310">
        <f>Plan!JY34</f>
        <v>0</v>
      </c>
      <c r="AA284" s="310">
        <f>Plan!JY35</f>
        <v>0</v>
      </c>
      <c r="AB284" s="310">
        <f>Plan!JY36</f>
        <v>0</v>
      </c>
      <c r="AC284" s="310">
        <f>Plan!JY37</f>
        <v>0</v>
      </c>
      <c r="AD284" s="310">
        <f>Plan!JY38</f>
        <v>0</v>
      </c>
      <c r="AE284" s="310">
        <f>Plan!JY39</f>
        <v>0</v>
      </c>
      <c r="AF284" s="310">
        <f>Plan!JY40</f>
        <v>0</v>
      </c>
      <c r="AG284" s="310">
        <f>Plan!JY41</f>
        <v>0</v>
      </c>
      <c r="AH284" s="310">
        <f>Plan!JY42</f>
        <v>0</v>
      </c>
      <c r="AI284" s="310">
        <f>Plan!JY43</f>
        <v>0</v>
      </c>
      <c r="AJ284" s="310">
        <f>Plan!JY44</f>
        <v>0</v>
      </c>
      <c r="AK284" s="310">
        <f>Plan!JY45</f>
        <v>0</v>
      </c>
      <c r="AL284" s="310">
        <f>Plan!JY46</f>
        <v>0</v>
      </c>
      <c r="AM284" s="310">
        <f>Plan!JY47</f>
        <v>0</v>
      </c>
      <c r="AN284" s="310">
        <f>Plan!JY48</f>
        <v>0</v>
      </c>
      <c r="AO284" s="310">
        <f>Plan!JY49</f>
        <v>0</v>
      </c>
      <c r="AP284" s="310">
        <f>Plan!JY50</f>
        <v>0</v>
      </c>
      <c r="AQ284" s="310">
        <f>Plan!JY51</f>
        <v>0</v>
      </c>
      <c r="AR284" s="310">
        <f>Plan!JY52</f>
        <v>0</v>
      </c>
      <c r="AS284" s="310">
        <f>Plan!JY53</f>
        <v>0</v>
      </c>
      <c r="AT284" s="310">
        <f>Plan!JY54</f>
        <v>0</v>
      </c>
      <c r="AU284" s="310">
        <f>Plan!JY55</f>
        <v>0</v>
      </c>
      <c r="AV284" s="310">
        <f>Plan!JY56</f>
        <v>0</v>
      </c>
      <c r="AW284" s="310">
        <f>Plan!JY57</f>
        <v>0</v>
      </c>
      <c r="AX284" s="310">
        <f>Plan!JY58</f>
        <v>0</v>
      </c>
      <c r="AY284" s="310">
        <f>Plan!JY59</f>
        <v>0</v>
      </c>
      <c r="AZ284" s="310">
        <f>Plan!JY60</f>
        <v>0</v>
      </c>
      <c r="BA284" s="310">
        <f>Plan!JY61</f>
        <v>0</v>
      </c>
      <c r="BB284" s="310">
        <f>Plan!JY62</f>
        <v>0</v>
      </c>
      <c r="BC284" s="310">
        <f>Plan!JY63</f>
        <v>0</v>
      </c>
      <c r="BD284" s="310">
        <f>Plan!JY64</f>
        <v>0</v>
      </c>
    </row>
    <row r="285" spans="1:56" ht="6" customHeight="1">
      <c r="A285"/>
      <c r="B285" s="306">
        <f>COUNTIF(Feiertage!$H$3:$H$164,F285)</f>
        <v>0</v>
      </c>
      <c r="C285" s="307">
        <f t="shared" si="13"/>
        <v>5</v>
      </c>
      <c r="D285" s="307">
        <f t="shared" si="14"/>
        <v>10</v>
      </c>
      <c r="E285" s="311"/>
      <c r="F285" s="309">
        <f t="shared" si="12"/>
        <v>42650</v>
      </c>
      <c r="G285" s="310">
        <f>Plan!JZ15</f>
        <v>0</v>
      </c>
      <c r="H285" s="310">
        <f>Plan!JZ16</f>
        <v>0</v>
      </c>
      <c r="I285" s="310">
        <f>Plan!JZ17</f>
        <v>0</v>
      </c>
      <c r="J285" s="310">
        <f>Plan!JZ18</f>
        <v>0</v>
      </c>
      <c r="K285" s="310">
        <f>Plan!JZ19</f>
        <v>0</v>
      </c>
      <c r="L285" s="310">
        <f>Plan!JZ20</f>
        <v>0</v>
      </c>
      <c r="M285" s="310">
        <f>Plan!JZ21</f>
        <v>0</v>
      </c>
      <c r="N285" s="310">
        <f>Plan!JZ22</f>
        <v>0</v>
      </c>
      <c r="O285" s="310">
        <f>Plan!JZ23</f>
        <v>0</v>
      </c>
      <c r="P285" s="310">
        <f>Plan!JZ24</f>
        <v>0</v>
      </c>
      <c r="Q285" s="310">
        <f>Plan!JZ25</f>
        <v>0</v>
      </c>
      <c r="R285" s="310">
        <f>Plan!JZ26</f>
        <v>0</v>
      </c>
      <c r="S285" s="310">
        <f>Plan!JZ27</f>
        <v>0</v>
      </c>
      <c r="T285" s="310">
        <f>Plan!JZ28</f>
        <v>0</v>
      </c>
      <c r="U285" s="310">
        <f>Plan!JZ29</f>
        <v>0</v>
      </c>
      <c r="V285" s="310">
        <f>Plan!JZ30</f>
        <v>0</v>
      </c>
      <c r="W285" s="310">
        <f>Plan!JZ31</f>
        <v>0</v>
      </c>
      <c r="X285" s="310">
        <f>Plan!JZ32</f>
        <v>0</v>
      </c>
      <c r="Y285" s="310">
        <f>Plan!JZ33</f>
        <v>0</v>
      </c>
      <c r="Z285" s="310">
        <f>Plan!JZ34</f>
        <v>0</v>
      </c>
      <c r="AA285" s="310">
        <f>Plan!JZ35</f>
        <v>0</v>
      </c>
      <c r="AB285" s="310">
        <f>Plan!JZ36</f>
        <v>0</v>
      </c>
      <c r="AC285" s="310">
        <f>Plan!JZ37</f>
        <v>0</v>
      </c>
      <c r="AD285" s="310">
        <f>Plan!JZ38</f>
        <v>0</v>
      </c>
      <c r="AE285" s="310">
        <f>Plan!JZ39</f>
        <v>0</v>
      </c>
      <c r="AF285" s="310">
        <f>Plan!JZ40</f>
        <v>0</v>
      </c>
      <c r="AG285" s="310">
        <f>Plan!JZ41</f>
        <v>0</v>
      </c>
      <c r="AH285" s="310">
        <f>Plan!JZ42</f>
        <v>0</v>
      </c>
      <c r="AI285" s="310">
        <f>Plan!JZ43</f>
        <v>0</v>
      </c>
      <c r="AJ285" s="310">
        <f>Plan!JZ44</f>
        <v>0</v>
      </c>
      <c r="AK285" s="310">
        <f>Plan!JZ45</f>
        <v>0</v>
      </c>
      <c r="AL285" s="310">
        <f>Plan!JZ46</f>
        <v>0</v>
      </c>
      <c r="AM285" s="310">
        <f>Plan!JZ47</f>
        <v>0</v>
      </c>
      <c r="AN285" s="310">
        <f>Plan!JZ48</f>
        <v>0</v>
      </c>
      <c r="AO285" s="310">
        <f>Plan!JZ49</f>
        <v>0</v>
      </c>
      <c r="AP285" s="310">
        <f>Plan!JZ50</f>
        <v>0</v>
      </c>
      <c r="AQ285" s="310">
        <f>Plan!JZ51</f>
        <v>0</v>
      </c>
      <c r="AR285" s="310">
        <f>Plan!JZ52</f>
        <v>0</v>
      </c>
      <c r="AS285" s="310">
        <f>Plan!JZ53</f>
        <v>0</v>
      </c>
      <c r="AT285" s="310">
        <f>Plan!JZ54</f>
        <v>0</v>
      </c>
      <c r="AU285" s="310">
        <f>Plan!JZ55</f>
        <v>0</v>
      </c>
      <c r="AV285" s="310">
        <f>Plan!JZ56</f>
        <v>0</v>
      </c>
      <c r="AW285" s="310">
        <f>Plan!JZ57</f>
        <v>0</v>
      </c>
      <c r="AX285" s="310">
        <f>Plan!JZ58</f>
        <v>0</v>
      </c>
      <c r="AY285" s="310">
        <f>Plan!JZ59</f>
        <v>0</v>
      </c>
      <c r="AZ285" s="310">
        <f>Plan!JZ60</f>
        <v>0</v>
      </c>
      <c r="BA285" s="310">
        <f>Plan!JZ61</f>
        <v>0</v>
      </c>
      <c r="BB285" s="310">
        <f>Plan!JZ62</f>
        <v>0</v>
      </c>
      <c r="BC285" s="310">
        <f>Plan!JZ63</f>
        <v>0</v>
      </c>
      <c r="BD285" s="310">
        <f>Plan!JZ64</f>
        <v>0</v>
      </c>
    </row>
    <row r="286" spans="1:56" ht="6" customHeight="1">
      <c r="A286"/>
      <c r="B286" s="306">
        <f>COUNTIF(Feiertage!$H$3:$H$164,F286)</f>
        <v>0</v>
      </c>
      <c r="C286" s="307">
        <f t="shared" si="13"/>
        <v>6</v>
      </c>
      <c r="D286" s="307">
        <f t="shared" si="14"/>
        <v>10</v>
      </c>
      <c r="E286" s="311"/>
      <c r="F286" s="309">
        <f t="shared" si="12"/>
        <v>42651</v>
      </c>
      <c r="G286" s="310">
        <f>Plan!KA15</f>
        <v>0</v>
      </c>
      <c r="H286" s="310">
        <f>Plan!KA16</f>
        <v>0</v>
      </c>
      <c r="I286" s="310">
        <f>Plan!KA17</f>
        <v>0</v>
      </c>
      <c r="J286" s="310">
        <f>Plan!KA18</f>
        <v>0</v>
      </c>
      <c r="K286" s="310">
        <f>Plan!KA19</f>
        <v>0</v>
      </c>
      <c r="L286" s="310">
        <f>Plan!KA20</f>
        <v>0</v>
      </c>
      <c r="M286" s="310">
        <f>Plan!KA21</f>
        <v>0</v>
      </c>
      <c r="N286" s="310">
        <f>Plan!KA22</f>
        <v>0</v>
      </c>
      <c r="O286" s="310">
        <f>Plan!KA23</f>
        <v>0</v>
      </c>
      <c r="P286" s="310">
        <f>Plan!KA24</f>
        <v>0</v>
      </c>
      <c r="Q286" s="310">
        <f>Plan!KA25</f>
        <v>0</v>
      </c>
      <c r="R286" s="310">
        <f>Plan!KA26</f>
        <v>0</v>
      </c>
      <c r="S286" s="310">
        <f>Plan!KA27</f>
        <v>0</v>
      </c>
      <c r="T286" s="310">
        <f>Plan!KA28</f>
        <v>0</v>
      </c>
      <c r="U286" s="310">
        <f>Plan!KA29</f>
        <v>0</v>
      </c>
      <c r="V286" s="310">
        <f>Plan!KA30</f>
        <v>0</v>
      </c>
      <c r="W286" s="310">
        <f>Plan!KA31</f>
        <v>0</v>
      </c>
      <c r="X286" s="310">
        <f>Plan!KA32</f>
        <v>0</v>
      </c>
      <c r="Y286" s="310">
        <f>Plan!KA33</f>
        <v>0</v>
      </c>
      <c r="Z286" s="310">
        <f>Plan!KA34</f>
        <v>0</v>
      </c>
      <c r="AA286" s="310">
        <f>Plan!KA35</f>
        <v>0</v>
      </c>
      <c r="AB286" s="310">
        <f>Plan!KA36</f>
        <v>0</v>
      </c>
      <c r="AC286" s="310">
        <f>Plan!KA37</f>
        <v>0</v>
      </c>
      <c r="AD286" s="310">
        <f>Plan!KA38</f>
        <v>0</v>
      </c>
      <c r="AE286" s="310">
        <f>Plan!KA39</f>
        <v>0</v>
      </c>
      <c r="AF286" s="310">
        <f>Plan!KA40</f>
        <v>0</v>
      </c>
      <c r="AG286" s="310">
        <f>Plan!KA41</f>
        <v>0</v>
      </c>
      <c r="AH286" s="310">
        <f>Plan!KA42</f>
        <v>0</v>
      </c>
      <c r="AI286" s="310">
        <f>Plan!KA43</f>
        <v>0</v>
      </c>
      <c r="AJ286" s="310">
        <f>Plan!KA44</f>
        <v>0</v>
      </c>
      <c r="AK286" s="310">
        <f>Plan!KA45</f>
        <v>0</v>
      </c>
      <c r="AL286" s="310">
        <f>Plan!KA46</f>
        <v>0</v>
      </c>
      <c r="AM286" s="310">
        <f>Plan!KA47</f>
        <v>0</v>
      </c>
      <c r="AN286" s="310">
        <f>Plan!KA48</f>
        <v>0</v>
      </c>
      <c r="AO286" s="310">
        <f>Plan!KA49</f>
        <v>0</v>
      </c>
      <c r="AP286" s="310">
        <f>Plan!KA50</f>
        <v>0</v>
      </c>
      <c r="AQ286" s="310">
        <f>Plan!KA51</f>
        <v>0</v>
      </c>
      <c r="AR286" s="310">
        <f>Plan!KA52</f>
        <v>0</v>
      </c>
      <c r="AS286" s="310">
        <f>Plan!KA53</f>
        <v>0</v>
      </c>
      <c r="AT286" s="310">
        <f>Plan!KA54</f>
        <v>0</v>
      </c>
      <c r="AU286" s="310">
        <f>Plan!KA55</f>
        <v>0</v>
      </c>
      <c r="AV286" s="310">
        <f>Plan!KA56</f>
        <v>0</v>
      </c>
      <c r="AW286" s="310">
        <f>Plan!KA57</f>
        <v>0</v>
      </c>
      <c r="AX286" s="310">
        <f>Plan!KA58</f>
        <v>0</v>
      </c>
      <c r="AY286" s="310">
        <f>Plan!KA59</f>
        <v>0</v>
      </c>
      <c r="AZ286" s="310">
        <f>Plan!KA60</f>
        <v>0</v>
      </c>
      <c r="BA286" s="310">
        <f>Plan!KA61</f>
        <v>0</v>
      </c>
      <c r="BB286" s="310">
        <f>Plan!KA62</f>
        <v>0</v>
      </c>
      <c r="BC286" s="310">
        <f>Plan!KA63</f>
        <v>0</v>
      </c>
      <c r="BD286" s="310">
        <f>Plan!KA64</f>
        <v>0</v>
      </c>
    </row>
    <row r="287" spans="1:56" ht="6" customHeight="1">
      <c r="A287"/>
      <c r="B287" s="306">
        <f>COUNTIF(Feiertage!$H$3:$H$164,F287)</f>
        <v>0</v>
      </c>
      <c r="C287" s="307">
        <f t="shared" si="13"/>
        <v>7</v>
      </c>
      <c r="D287" s="307">
        <f t="shared" si="14"/>
        <v>10</v>
      </c>
      <c r="E287" s="311"/>
      <c r="F287" s="309">
        <f t="shared" si="12"/>
        <v>42652</v>
      </c>
      <c r="G287" s="310">
        <f>Plan!KB15</f>
        <v>0</v>
      </c>
      <c r="H287" s="310">
        <f>Plan!KB16</f>
        <v>0</v>
      </c>
      <c r="I287" s="310">
        <f>Plan!KB17</f>
        <v>0</v>
      </c>
      <c r="J287" s="310">
        <f>Plan!KB18</f>
        <v>0</v>
      </c>
      <c r="K287" s="310">
        <f>Plan!KB19</f>
        <v>0</v>
      </c>
      <c r="L287" s="310">
        <f>Plan!KB20</f>
        <v>0</v>
      </c>
      <c r="M287" s="310">
        <f>Plan!KB21</f>
        <v>0</v>
      </c>
      <c r="N287" s="310">
        <f>Plan!KB22</f>
        <v>0</v>
      </c>
      <c r="O287" s="310">
        <f>Plan!KB23</f>
        <v>0</v>
      </c>
      <c r="P287" s="310">
        <f>Plan!KB24</f>
        <v>0</v>
      </c>
      <c r="Q287" s="310">
        <f>Plan!KB25</f>
        <v>0</v>
      </c>
      <c r="R287" s="310">
        <f>Plan!KB26</f>
        <v>0</v>
      </c>
      <c r="S287" s="310">
        <f>Plan!KB27</f>
        <v>0</v>
      </c>
      <c r="T287" s="310">
        <f>Plan!KB28</f>
        <v>0</v>
      </c>
      <c r="U287" s="310">
        <f>Plan!KB29</f>
        <v>0</v>
      </c>
      <c r="V287" s="310">
        <f>Plan!KB30</f>
        <v>0</v>
      </c>
      <c r="W287" s="310">
        <f>Plan!KB31</f>
        <v>0</v>
      </c>
      <c r="X287" s="310">
        <f>Plan!KB32</f>
        <v>0</v>
      </c>
      <c r="Y287" s="310">
        <f>Plan!KB33</f>
        <v>0</v>
      </c>
      <c r="Z287" s="310">
        <f>Plan!KB34</f>
        <v>0</v>
      </c>
      <c r="AA287" s="310">
        <f>Plan!KB35</f>
        <v>0</v>
      </c>
      <c r="AB287" s="310">
        <f>Plan!KB36</f>
        <v>0</v>
      </c>
      <c r="AC287" s="310">
        <f>Plan!KB37</f>
        <v>0</v>
      </c>
      <c r="AD287" s="310">
        <f>Plan!KB38</f>
        <v>0</v>
      </c>
      <c r="AE287" s="310">
        <f>Plan!KB39</f>
        <v>0</v>
      </c>
      <c r="AF287" s="310">
        <f>Plan!KB40</f>
        <v>0</v>
      </c>
      <c r="AG287" s="310">
        <f>Plan!KB41</f>
        <v>0</v>
      </c>
      <c r="AH287" s="310">
        <f>Plan!KB42</f>
        <v>0</v>
      </c>
      <c r="AI287" s="310">
        <f>Plan!KB43</f>
        <v>0</v>
      </c>
      <c r="AJ287" s="310">
        <f>Plan!KB44</f>
        <v>0</v>
      </c>
      <c r="AK287" s="310">
        <f>Plan!KB45</f>
        <v>0</v>
      </c>
      <c r="AL287" s="310">
        <f>Plan!KB46</f>
        <v>0</v>
      </c>
      <c r="AM287" s="310">
        <f>Plan!KB47</f>
        <v>0</v>
      </c>
      <c r="AN287" s="310">
        <f>Plan!KB48</f>
        <v>0</v>
      </c>
      <c r="AO287" s="310">
        <f>Plan!KB49</f>
        <v>0</v>
      </c>
      <c r="AP287" s="310">
        <f>Plan!KB50</f>
        <v>0</v>
      </c>
      <c r="AQ287" s="310">
        <f>Plan!KB51</f>
        <v>0</v>
      </c>
      <c r="AR287" s="310">
        <f>Plan!KB52</f>
        <v>0</v>
      </c>
      <c r="AS287" s="310">
        <f>Plan!KB53</f>
        <v>0</v>
      </c>
      <c r="AT287" s="310">
        <f>Plan!KB54</f>
        <v>0</v>
      </c>
      <c r="AU287" s="310">
        <f>Plan!KB55</f>
        <v>0</v>
      </c>
      <c r="AV287" s="310">
        <f>Plan!KB56</f>
        <v>0</v>
      </c>
      <c r="AW287" s="310">
        <f>Plan!KB57</f>
        <v>0</v>
      </c>
      <c r="AX287" s="310">
        <f>Plan!KB58</f>
        <v>0</v>
      </c>
      <c r="AY287" s="310">
        <f>Plan!KB59</f>
        <v>0</v>
      </c>
      <c r="AZ287" s="310">
        <f>Plan!KB60</f>
        <v>0</v>
      </c>
      <c r="BA287" s="310">
        <f>Plan!KB61</f>
        <v>0</v>
      </c>
      <c r="BB287" s="310">
        <f>Plan!KB62</f>
        <v>0</v>
      </c>
      <c r="BC287" s="310">
        <f>Plan!KB63</f>
        <v>0</v>
      </c>
      <c r="BD287" s="310">
        <f>Plan!KB64</f>
        <v>0</v>
      </c>
    </row>
    <row r="288" spans="1:56" ht="6" customHeight="1">
      <c r="A288"/>
      <c r="B288" s="306">
        <f>COUNTIF(Feiertage!$H$3:$H$164,F288)</f>
        <v>0</v>
      </c>
      <c r="C288" s="307">
        <f t="shared" si="13"/>
        <v>1</v>
      </c>
      <c r="D288" s="307">
        <f t="shared" si="14"/>
        <v>10</v>
      </c>
      <c r="E288" s="311" t="s">
        <v>208</v>
      </c>
      <c r="F288" s="309">
        <f t="shared" si="12"/>
        <v>42653</v>
      </c>
      <c r="G288" s="310">
        <f>Plan!KC15</f>
        <v>0</v>
      </c>
      <c r="H288" s="310">
        <f>Plan!KC16</f>
        <v>0</v>
      </c>
      <c r="I288" s="310">
        <f>Plan!KC17</f>
        <v>0</v>
      </c>
      <c r="J288" s="310">
        <f>Plan!KC18</f>
        <v>0</v>
      </c>
      <c r="K288" s="310">
        <f>Plan!KC19</f>
        <v>0</v>
      </c>
      <c r="L288" s="310">
        <f>Plan!KC20</f>
        <v>0</v>
      </c>
      <c r="M288" s="310">
        <f>Plan!KC21</f>
        <v>0</v>
      </c>
      <c r="N288" s="310">
        <f>Plan!KC22</f>
        <v>0</v>
      </c>
      <c r="O288" s="310">
        <f>Plan!KC23</f>
        <v>0</v>
      </c>
      <c r="P288" s="310">
        <f>Plan!KC24</f>
        <v>0</v>
      </c>
      <c r="Q288" s="310">
        <f>Plan!KC25</f>
        <v>0</v>
      </c>
      <c r="R288" s="310">
        <f>Plan!KC26</f>
        <v>0</v>
      </c>
      <c r="S288" s="310">
        <f>Plan!KC27</f>
        <v>0</v>
      </c>
      <c r="T288" s="310">
        <f>Plan!KC28</f>
        <v>0</v>
      </c>
      <c r="U288" s="310">
        <f>Plan!KC29</f>
        <v>0</v>
      </c>
      <c r="V288" s="310">
        <f>Plan!KC30</f>
        <v>0</v>
      </c>
      <c r="W288" s="310">
        <f>Plan!KC31</f>
        <v>0</v>
      </c>
      <c r="X288" s="310">
        <f>Plan!KC32</f>
        <v>0</v>
      </c>
      <c r="Y288" s="310">
        <f>Plan!KC33</f>
        <v>0</v>
      </c>
      <c r="Z288" s="310">
        <f>Plan!KC34</f>
        <v>0</v>
      </c>
      <c r="AA288" s="310">
        <f>Plan!KC35</f>
        <v>0</v>
      </c>
      <c r="AB288" s="310">
        <f>Plan!KC36</f>
        <v>0</v>
      </c>
      <c r="AC288" s="310">
        <f>Plan!KC37</f>
        <v>0</v>
      </c>
      <c r="AD288" s="310">
        <f>Plan!KC38</f>
        <v>0</v>
      </c>
      <c r="AE288" s="310">
        <f>Plan!KC39</f>
        <v>0</v>
      </c>
      <c r="AF288" s="310">
        <f>Plan!KC40</f>
        <v>0</v>
      </c>
      <c r="AG288" s="310">
        <f>Plan!KC41</f>
        <v>0</v>
      </c>
      <c r="AH288" s="310">
        <f>Plan!KC42</f>
        <v>0</v>
      </c>
      <c r="AI288" s="310">
        <f>Plan!KC43</f>
        <v>0</v>
      </c>
      <c r="AJ288" s="310">
        <f>Plan!KC44</f>
        <v>0</v>
      </c>
      <c r="AK288" s="310">
        <f>Plan!KC45</f>
        <v>0</v>
      </c>
      <c r="AL288" s="310">
        <f>Plan!KC46</f>
        <v>0</v>
      </c>
      <c r="AM288" s="310">
        <f>Plan!KC47</f>
        <v>0</v>
      </c>
      <c r="AN288" s="310">
        <f>Plan!KC48</f>
        <v>0</v>
      </c>
      <c r="AO288" s="310">
        <f>Plan!KC49</f>
        <v>0</v>
      </c>
      <c r="AP288" s="310">
        <f>Plan!KC50</f>
        <v>0</v>
      </c>
      <c r="AQ288" s="310">
        <f>Plan!KC51</f>
        <v>0</v>
      </c>
      <c r="AR288" s="310">
        <f>Plan!KC52</f>
        <v>0</v>
      </c>
      <c r="AS288" s="310">
        <f>Plan!KC53</f>
        <v>0</v>
      </c>
      <c r="AT288" s="310">
        <f>Plan!KC54</f>
        <v>0</v>
      </c>
      <c r="AU288" s="310">
        <f>Plan!KC55</f>
        <v>0</v>
      </c>
      <c r="AV288" s="310">
        <f>Plan!KC56</f>
        <v>0</v>
      </c>
      <c r="AW288" s="310">
        <f>Plan!KC57</f>
        <v>0</v>
      </c>
      <c r="AX288" s="310">
        <f>Plan!KC58</f>
        <v>0</v>
      </c>
      <c r="AY288" s="310">
        <f>Plan!KC59</f>
        <v>0</v>
      </c>
      <c r="AZ288" s="310">
        <f>Plan!KC60</f>
        <v>0</v>
      </c>
      <c r="BA288" s="310">
        <f>Plan!KC61</f>
        <v>0</v>
      </c>
      <c r="BB288" s="310">
        <f>Plan!KC62</f>
        <v>0</v>
      </c>
      <c r="BC288" s="310">
        <f>Plan!KC63</f>
        <v>0</v>
      </c>
      <c r="BD288" s="310">
        <f>Plan!KC64</f>
        <v>0</v>
      </c>
    </row>
    <row r="289" spans="1:56" ht="6" customHeight="1">
      <c r="A289"/>
      <c r="B289" s="306">
        <f>COUNTIF(Feiertage!$H$3:$H$164,F289)</f>
        <v>0</v>
      </c>
      <c r="C289" s="307">
        <f t="shared" si="13"/>
        <v>2</v>
      </c>
      <c r="D289" s="307">
        <f t="shared" si="14"/>
        <v>10</v>
      </c>
      <c r="E289" s="311" t="s">
        <v>209</v>
      </c>
      <c r="F289" s="309">
        <f t="shared" si="12"/>
        <v>42654</v>
      </c>
      <c r="G289" s="310">
        <f>Plan!KD15</f>
        <v>0</v>
      </c>
      <c r="H289" s="310">
        <f>Plan!KD16</f>
        <v>0</v>
      </c>
      <c r="I289" s="310">
        <f>Plan!KD17</f>
        <v>0</v>
      </c>
      <c r="J289" s="310">
        <f>Plan!KD18</f>
        <v>0</v>
      </c>
      <c r="K289" s="310">
        <f>Plan!KD19</f>
        <v>0</v>
      </c>
      <c r="L289" s="310">
        <f>Plan!KD20</f>
        <v>0</v>
      </c>
      <c r="M289" s="310">
        <f>Plan!KD21</f>
        <v>0</v>
      </c>
      <c r="N289" s="310">
        <f>Plan!KD22</f>
        <v>0</v>
      </c>
      <c r="O289" s="310">
        <f>Plan!KD23</f>
        <v>0</v>
      </c>
      <c r="P289" s="310">
        <f>Plan!KD24</f>
        <v>0</v>
      </c>
      <c r="Q289" s="310">
        <f>Plan!KD25</f>
        <v>0</v>
      </c>
      <c r="R289" s="310">
        <f>Plan!KD26</f>
        <v>0</v>
      </c>
      <c r="S289" s="310">
        <f>Plan!KD27</f>
        <v>0</v>
      </c>
      <c r="T289" s="310">
        <f>Plan!KD28</f>
        <v>0</v>
      </c>
      <c r="U289" s="310">
        <f>Plan!KD29</f>
        <v>0</v>
      </c>
      <c r="V289" s="310">
        <f>Plan!KD30</f>
        <v>0</v>
      </c>
      <c r="W289" s="310">
        <f>Plan!KD31</f>
        <v>0</v>
      </c>
      <c r="X289" s="310">
        <f>Plan!KD32</f>
        <v>0</v>
      </c>
      <c r="Y289" s="310">
        <f>Plan!KD33</f>
        <v>0</v>
      </c>
      <c r="Z289" s="310">
        <f>Plan!KD34</f>
        <v>0</v>
      </c>
      <c r="AA289" s="310">
        <f>Plan!KD35</f>
        <v>0</v>
      </c>
      <c r="AB289" s="310">
        <f>Plan!KD36</f>
        <v>0</v>
      </c>
      <c r="AC289" s="310">
        <f>Plan!KD37</f>
        <v>0</v>
      </c>
      <c r="AD289" s="310">
        <f>Plan!KD38</f>
        <v>0</v>
      </c>
      <c r="AE289" s="310">
        <f>Plan!KD39</f>
        <v>0</v>
      </c>
      <c r="AF289" s="310">
        <f>Plan!KD40</f>
        <v>0</v>
      </c>
      <c r="AG289" s="310">
        <f>Plan!KD41</f>
        <v>0</v>
      </c>
      <c r="AH289" s="310">
        <f>Plan!KD42</f>
        <v>0</v>
      </c>
      <c r="AI289" s="310">
        <f>Plan!KD43</f>
        <v>0</v>
      </c>
      <c r="AJ289" s="310">
        <f>Plan!KD44</f>
        <v>0</v>
      </c>
      <c r="AK289" s="310">
        <f>Plan!KD45</f>
        <v>0</v>
      </c>
      <c r="AL289" s="310">
        <f>Plan!KD46</f>
        <v>0</v>
      </c>
      <c r="AM289" s="310">
        <f>Plan!KD47</f>
        <v>0</v>
      </c>
      <c r="AN289" s="310">
        <f>Plan!KD48</f>
        <v>0</v>
      </c>
      <c r="AO289" s="310">
        <f>Plan!KD49</f>
        <v>0</v>
      </c>
      <c r="AP289" s="310">
        <f>Plan!KD50</f>
        <v>0</v>
      </c>
      <c r="AQ289" s="310">
        <f>Plan!KD51</f>
        <v>0</v>
      </c>
      <c r="AR289" s="310">
        <f>Plan!KD52</f>
        <v>0</v>
      </c>
      <c r="AS289" s="310">
        <f>Plan!KD53</f>
        <v>0</v>
      </c>
      <c r="AT289" s="310">
        <f>Plan!KD54</f>
        <v>0</v>
      </c>
      <c r="AU289" s="310">
        <f>Plan!KD55</f>
        <v>0</v>
      </c>
      <c r="AV289" s="310">
        <f>Plan!KD56</f>
        <v>0</v>
      </c>
      <c r="AW289" s="310">
        <f>Plan!KD57</f>
        <v>0</v>
      </c>
      <c r="AX289" s="310">
        <f>Plan!KD58</f>
        <v>0</v>
      </c>
      <c r="AY289" s="310">
        <f>Plan!KD59</f>
        <v>0</v>
      </c>
      <c r="AZ289" s="310">
        <f>Plan!KD60</f>
        <v>0</v>
      </c>
      <c r="BA289" s="310">
        <f>Plan!KD61</f>
        <v>0</v>
      </c>
      <c r="BB289" s="310">
        <f>Plan!KD62</f>
        <v>0</v>
      </c>
      <c r="BC289" s="310">
        <f>Plan!KD63</f>
        <v>0</v>
      </c>
      <c r="BD289" s="310">
        <f>Plan!KD64</f>
        <v>0</v>
      </c>
    </row>
    <row r="290" spans="1:56" ht="6" customHeight="1">
      <c r="A290"/>
      <c r="B290" s="306">
        <f>COUNTIF(Feiertage!$H$3:$H$164,F290)</f>
        <v>0</v>
      </c>
      <c r="C290" s="307">
        <f t="shared" si="13"/>
        <v>3</v>
      </c>
      <c r="D290" s="307">
        <f t="shared" si="14"/>
        <v>10</v>
      </c>
      <c r="E290" s="311" t="s">
        <v>207</v>
      </c>
      <c r="F290" s="309">
        <f t="shared" si="12"/>
        <v>42655</v>
      </c>
      <c r="G290" s="310">
        <f>Plan!KE15</f>
        <v>0</v>
      </c>
      <c r="H290" s="310">
        <f>Plan!KE16</f>
        <v>0</v>
      </c>
      <c r="I290" s="310">
        <f>Plan!KE17</f>
        <v>0</v>
      </c>
      <c r="J290" s="310">
        <f>Plan!KE18</f>
        <v>0</v>
      </c>
      <c r="K290" s="310">
        <f>Plan!KE19</f>
        <v>0</v>
      </c>
      <c r="L290" s="310">
        <f>Plan!KE20</f>
        <v>0</v>
      </c>
      <c r="M290" s="310">
        <f>Plan!KE21</f>
        <v>0</v>
      </c>
      <c r="N290" s="310">
        <f>Plan!KE22</f>
        <v>0</v>
      </c>
      <c r="O290" s="310">
        <f>Plan!KE23</f>
        <v>0</v>
      </c>
      <c r="P290" s="310">
        <f>Plan!KE24</f>
        <v>0</v>
      </c>
      <c r="Q290" s="310">
        <f>Plan!KE25</f>
        <v>0</v>
      </c>
      <c r="R290" s="310">
        <f>Plan!KE26</f>
        <v>0</v>
      </c>
      <c r="S290" s="310">
        <f>Plan!KE27</f>
        <v>0</v>
      </c>
      <c r="T290" s="310">
        <f>Plan!KE28</f>
        <v>0</v>
      </c>
      <c r="U290" s="310">
        <f>Plan!KE29</f>
        <v>0</v>
      </c>
      <c r="V290" s="310">
        <f>Plan!KE30</f>
        <v>0</v>
      </c>
      <c r="W290" s="310">
        <f>Plan!KE31</f>
        <v>0</v>
      </c>
      <c r="X290" s="310">
        <f>Plan!KE32</f>
        <v>0</v>
      </c>
      <c r="Y290" s="310">
        <f>Plan!KE33</f>
        <v>0</v>
      </c>
      <c r="Z290" s="310">
        <f>Plan!KE34</f>
        <v>0</v>
      </c>
      <c r="AA290" s="310">
        <f>Plan!KE35</f>
        <v>0</v>
      </c>
      <c r="AB290" s="310">
        <f>Plan!KE36</f>
        <v>0</v>
      </c>
      <c r="AC290" s="310">
        <f>Plan!KE37</f>
        <v>0</v>
      </c>
      <c r="AD290" s="310">
        <f>Plan!KE38</f>
        <v>0</v>
      </c>
      <c r="AE290" s="310">
        <f>Plan!KE39</f>
        <v>0</v>
      </c>
      <c r="AF290" s="310">
        <f>Plan!KE40</f>
        <v>0</v>
      </c>
      <c r="AG290" s="310">
        <f>Plan!KE41</f>
        <v>0</v>
      </c>
      <c r="AH290" s="310">
        <f>Plan!KE42</f>
        <v>0</v>
      </c>
      <c r="AI290" s="310">
        <f>Plan!KE43</f>
        <v>0</v>
      </c>
      <c r="AJ290" s="310">
        <f>Plan!KE44</f>
        <v>0</v>
      </c>
      <c r="AK290" s="310">
        <f>Plan!KE45</f>
        <v>0</v>
      </c>
      <c r="AL290" s="310">
        <f>Plan!KE46</f>
        <v>0</v>
      </c>
      <c r="AM290" s="310">
        <f>Plan!KE47</f>
        <v>0</v>
      </c>
      <c r="AN290" s="310">
        <f>Plan!KE48</f>
        <v>0</v>
      </c>
      <c r="AO290" s="310">
        <f>Plan!KE49</f>
        <v>0</v>
      </c>
      <c r="AP290" s="310">
        <f>Plan!KE50</f>
        <v>0</v>
      </c>
      <c r="AQ290" s="310">
        <f>Plan!KE51</f>
        <v>0</v>
      </c>
      <c r="AR290" s="310">
        <f>Plan!KE52</f>
        <v>0</v>
      </c>
      <c r="AS290" s="310">
        <f>Plan!KE53</f>
        <v>0</v>
      </c>
      <c r="AT290" s="310">
        <f>Plan!KE54</f>
        <v>0</v>
      </c>
      <c r="AU290" s="310">
        <f>Plan!KE55</f>
        <v>0</v>
      </c>
      <c r="AV290" s="310">
        <f>Plan!KE56</f>
        <v>0</v>
      </c>
      <c r="AW290" s="310">
        <f>Plan!KE57</f>
        <v>0</v>
      </c>
      <c r="AX290" s="310">
        <f>Plan!KE58</f>
        <v>0</v>
      </c>
      <c r="AY290" s="310">
        <f>Plan!KE59</f>
        <v>0</v>
      </c>
      <c r="AZ290" s="310">
        <f>Plan!KE60</f>
        <v>0</v>
      </c>
      <c r="BA290" s="310">
        <f>Plan!KE61</f>
        <v>0</v>
      </c>
      <c r="BB290" s="310">
        <f>Plan!KE62</f>
        <v>0</v>
      </c>
      <c r="BC290" s="310">
        <f>Plan!KE63</f>
        <v>0</v>
      </c>
      <c r="BD290" s="310">
        <f>Plan!KE64</f>
        <v>0</v>
      </c>
    </row>
    <row r="291" spans="1:56" ht="6" customHeight="1">
      <c r="A291"/>
      <c r="B291" s="306">
        <f>COUNTIF(Feiertage!$H$3:$H$164,F291)</f>
        <v>0</v>
      </c>
      <c r="C291" s="307">
        <f t="shared" si="13"/>
        <v>4</v>
      </c>
      <c r="D291" s="307">
        <f t="shared" si="14"/>
        <v>10</v>
      </c>
      <c r="E291" s="311" t="s">
        <v>208</v>
      </c>
      <c r="F291" s="309">
        <f t="shared" si="12"/>
        <v>42656</v>
      </c>
      <c r="G291" s="310">
        <f>Plan!KF15</f>
        <v>0</v>
      </c>
      <c r="H291" s="310">
        <f>Plan!KF16</f>
        <v>0</v>
      </c>
      <c r="I291" s="310">
        <f>Plan!KF17</f>
        <v>0</v>
      </c>
      <c r="J291" s="310">
        <f>Plan!KF18</f>
        <v>0</v>
      </c>
      <c r="K291" s="310">
        <f>Plan!KF19</f>
        <v>0</v>
      </c>
      <c r="L291" s="310">
        <f>Plan!KF20</f>
        <v>0</v>
      </c>
      <c r="M291" s="310">
        <f>Plan!KF21</f>
        <v>0</v>
      </c>
      <c r="N291" s="310">
        <f>Plan!KF22</f>
        <v>0</v>
      </c>
      <c r="O291" s="310">
        <f>Plan!KF23</f>
        <v>0</v>
      </c>
      <c r="P291" s="310">
        <f>Plan!KF24</f>
        <v>0</v>
      </c>
      <c r="Q291" s="310">
        <f>Plan!KF25</f>
        <v>0</v>
      </c>
      <c r="R291" s="310">
        <f>Plan!KF26</f>
        <v>0</v>
      </c>
      <c r="S291" s="310">
        <f>Plan!KF27</f>
        <v>0</v>
      </c>
      <c r="T291" s="310">
        <f>Plan!KF28</f>
        <v>0</v>
      </c>
      <c r="U291" s="310">
        <f>Plan!KF29</f>
        <v>0</v>
      </c>
      <c r="V291" s="310">
        <f>Plan!KF30</f>
        <v>0</v>
      </c>
      <c r="W291" s="310">
        <f>Plan!KF31</f>
        <v>0</v>
      </c>
      <c r="X291" s="310">
        <f>Plan!KF32</f>
        <v>0</v>
      </c>
      <c r="Y291" s="310">
        <f>Plan!KF33</f>
        <v>0</v>
      </c>
      <c r="Z291" s="310">
        <f>Plan!KF34</f>
        <v>0</v>
      </c>
      <c r="AA291" s="310">
        <f>Plan!KF35</f>
        <v>0</v>
      </c>
      <c r="AB291" s="310">
        <f>Plan!KF36</f>
        <v>0</v>
      </c>
      <c r="AC291" s="310">
        <f>Plan!KF37</f>
        <v>0</v>
      </c>
      <c r="AD291" s="310">
        <f>Plan!KF38</f>
        <v>0</v>
      </c>
      <c r="AE291" s="310">
        <f>Plan!KF39</f>
        <v>0</v>
      </c>
      <c r="AF291" s="310">
        <f>Plan!KF40</f>
        <v>0</v>
      </c>
      <c r="AG291" s="310">
        <f>Plan!KF41</f>
        <v>0</v>
      </c>
      <c r="AH291" s="310">
        <f>Plan!KF42</f>
        <v>0</v>
      </c>
      <c r="AI291" s="310">
        <f>Plan!KF43</f>
        <v>0</v>
      </c>
      <c r="AJ291" s="310">
        <f>Plan!KF44</f>
        <v>0</v>
      </c>
      <c r="AK291" s="310">
        <f>Plan!KF45</f>
        <v>0</v>
      </c>
      <c r="AL291" s="310">
        <f>Plan!KF46</f>
        <v>0</v>
      </c>
      <c r="AM291" s="310">
        <f>Plan!KF47</f>
        <v>0</v>
      </c>
      <c r="AN291" s="310">
        <f>Plan!KF48</f>
        <v>0</v>
      </c>
      <c r="AO291" s="310">
        <f>Plan!KF49</f>
        <v>0</v>
      </c>
      <c r="AP291" s="310">
        <f>Plan!KF50</f>
        <v>0</v>
      </c>
      <c r="AQ291" s="310">
        <f>Plan!KF51</f>
        <v>0</v>
      </c>
      <c r="AR291" s="310">
        <f>Plan!KF52</f>
        <v>0</v>
      </c>
      <c r="AS291" s="310">
        <f>Plan!KF53</f>
        <v>0</v>
      </c>
      <c r="AT291" s="310">
        <f>Plan!KF54</f>
        <v>0</v>
      </c>
      <c r="AU291" s="310">
        <f>Plan!KF55</f>
        <v>0</v>
      </c>
      <c r="AV291" s="310">
        <f>Plan!KF56</f>
        <v>0</v>
      </c>
      <c r="AW291" s="310">
        <f>Plan!KF57</f>
        <v>0</v>
      </c>
      <c r="AX291" s="310">
        <f>Plan!KF58</f>
        <v>0</v>
      </c>
      <c r="AY291" s="310">
        <f>Plan!KF59</f>
        <v>0</v>
      </c>
      <c r="AZ291" s="310">
        <f>Plan!KF60</f>
        <v>0</v>
      </c>
      <c r="BA291" s="310">
        <f>Plan!KF61</f>
        <v>0</v>
      </c>
      <c r="BB291" s="310">
        <f>Plan!KF62</f>
        <v>0</v>
      </c>
      <c r="BC291" s="310">
        <f>Plan!KF63</f>
        <v>0</v>
      </c>
      <c r="BD291" s="310">
        <f>Plan!KF64</f>
        <v>0</v>
      </c>
    </row>
    <row r="292" spans="1:56" ht="6" customHeight="1">
      <c r="A292"/>
      <c r="B292" s="306">
        <f>COUNTIF(Feiertage!$H$3:$H$164,F292)</f>
        <v>0</v>
      </c>
      <c r="C292" s="307">
        <f t="shared" si="13"/>
        <v>5</v>
      </c>
      <c r="D292" s="307">
        <f t="shared" si="14"/>
        <v>10</v>
      </c>
      <c r="E292" s="311" t="s">
        <v>198</v>
      </c>
      <c r="F292" s="309">
        <f t="shared" si="12"/>
        <v>42657</v>
      </c>
      <c r="G292" s="310">
        <f>Plan!KG15</f>
        <v>0</v>
      </c>
      <c r="H292" s="310">
        <f>Plan!KG16</f>
        <v>0</v>
      </c>
      <c r="I292" s="310">
        <f>Plan!KG17</f>
        <v>0</v>
      </c>
      <c r="J292" s="310">
        <f>Plan!KG18</f>
        <v>0</v>
      </c>
      <c r="K292" s="310">
        <f>Plan!KG19</f>
        <v>0</v>
      </c>
      <c r="L292" s="310">
        <f>Plan!KG20</f>
        <v>0</v>
      </c>
      <c r="M292" s="310">
        <f>Plan!KG21</f>
        <v>0</v>
      </c>
      <c r="N292" s="310">
        <f>Plan!KG22</f>
        <v>0</v>
      </c>
      <c r="O292" s="310">
        <f>Plan!KG23</f>
        <v>0</v>
      </c>
      <c r="P292" s="310">
        <f>Plan!KG24</f>
        <v>0</v>
      </c>
      <c r="Q292" s="310">
        <f>Plan!KG25</f>
        <v>0</v>
      </c>
      <c r="R292" s="310">
        <f>Plan!KG26</f>
        <v>0</v>
      </c>
      <c r="S292" s="310">
        <f>Plan!KG27</f>
        <v>0</v>
      </c>
      <c r="T292" s="310">
        <f>Plan!KG28</f>
        <v>0</v>
      </c>
      <c r="U292" s="310">
        <f>Plan!KG29</f>
        <v>0</v>
      </c>
      <c r="V292" s="310">
        <f>Plan!KG30</f>
        <v>0</v>
      </c>
      <c r="W292" s="310">
        <f>Plan!KG31</f>
        <v>0</v>
      </c>
      <c r="X292" s="310">
        <f>Plan!KG32</f>
        <v>0</v>
      </c>
      <c r="Y292" s="310">
        <f>Plan!KG33</f>
        <v>0</v>
      </c>
      <c r="Z292" s="310">
        <f>Plan!KG34</f>
        <v>0</v>
      </c>
      <c r="AA292" s="310">
        <f>Plan!KG35</f>
        <v>0</v>
      </c>
      <c r="AB292" s="310">
        <f>Plan!KG36</f>
        <v>0</v>
      </c>
      <c r="AC292" s="310">
        <f>Plan!KG37</f>
        <v>0</v>
      </c>
      <c r="AD292" s="310">
        <f>Plan!KG38</f>
        <v>0</v>
      </c>
      <c r="AE292" s="310">
        <f>Plan!KG39</f>
        <v>0</v>
      </c>
      <c r="AF292" s="310">
        <f>Plan!KG40</f>
        <v>0</v>
      </c>
      <c r="AG292" s="310">
        <f>Plan!KG41</f>
        <v>0</v>
      </c>
      <c r="AH292" s="310">
        <f>Plan!KG42</f>
        <v>0</v>
      </c>
      <c r="AI292" s="310">
        <f>Plan!KG43</f>
        <v>0</v>
      </c>
      <c r="AJ292" s="310">
        <f>Plan!KG44</f>
        <v>0</v>
      </c>
      <c r="AK292" s="310">
        <f>Plan!KG45</f>
        <v>0</v>
      </c>
      <c r="AL292" s="310">
        <f>Plan!KG46</f>
        <v>0</v>
      </c>
      <c r="AM292" s="310">
        <f>Plan!KG47</f>
        <v>0</v>
      </c>
      <c r="AN292" s="310">
        <f>Plan!KG48</f>
        <v>0</v>
      </c>
      <c r="AO292" s="310">
        <f>Plan!KG49</f>
        <v>0</v>
      </c>
      <c r="AP292" s="310">
        <f>Plan!KG50</f>
        <v>0</v>
      </c>
      <c r="AQ292" s="310">
        <f>Plan!KG51</f>
        <v>0</v>
      </c>
      <c r="AR292" s="310">
        <f>Plan!KG52</f>
        <v>0</v>
      </c>
      <c r="AS292" s="310">
        <f>Plan!KG53</f>
        <v>0</v>
      </c>
      <c r="AT292" s="310">
        <f>Plan!KG54</f>
        <v>0</v>
      </c>
      <c r="AU292" s="310">
        <f>Plan!KG55</f>
        <v>0</v>
      </c>
      <c r="AV292" s="310">
        <f>Plan!KG56</f>
        <v>0</v>
      </c>
      <c r="AW292" s="310">
        <f>Plan!KG57</f>
        <v>0</v>
      </c>
      <c r="AX292" s="310">
        <f>Plan!KG58</f>
        <v>0</v>
      </c>
      <c r="AY292" s="310">
        <f>Plan!KG59</f>
        <v>0</v>
      </c>
      <c r="AZ292" s="310">
        <f>Plan!KG60</f>
        <v>0</v>
      </c>
      <c r="BA292" s="310">
        <f>Plan!KG61</f>
        <v>0</v>
      </c>
      <c r="BB292" s="310">
        <f>Plan!KG62</f>
        <v>0</v>
      </c>
      <c r="BC292" s="310">
        <f>Plan!KG63</f>
        <v>0</v>
      </c>
      <c r="BD292" s="310">
        <f>Plan!KG64</f>
        <v>0</v>
      </c>
    </row>
    <row r="293" spans="1:56" ht="6" customHeight="1">
      <c r="A293"/>
      <c r="B293" s="306">
        <f>COUNTIF(Feiertage!$H$3:$H$164,F293)</f>
        <v>0</v>
      </c>
      <c r="C293" s="307">
        <f t="shared" si="13"/>
        <v>6</v>
      </c>
      <c r="D293" s="307">
        <f t="shared" si="14"/>
        <v>10</v>
      </c>
      <c r="E293" s="311" t="s">
        <v>197</v>
      </c>
      <c r="F293" s="309">
        <f t="shared" si="12"/>
        <v>42658</v>
      </c>
      <c r="G293" s="310">
        <f>Plan!KH15</f>
        <v>0</v>
      </c>
      <c r="H293" s="310">
        <f>Plan!KH16</f>
        <v>0</v>
      </c>
      <c r="I293" s="310">
        <f>Plan!KH17</f>
        <v>0</v>
      </c>
      <c r="J293" s="310">
        <f>Plan!KH18</f>
        <v>0</v>
      </c>
      <c r="K293" s="310">
        <f>Plan!KH19</f>
        <v>0</v>
      </c>
      <c r="L293" s="310">
        <f>Plan!KH20</f>
        <v>0</v>
      </c>
      <c r="M293" s="310">
        <f>Plan!KH21</f>
        <v>0</v>
      </c>
      <c r="N293" s="310">
        <f>Plan!KH22</f>
        <v>0</v>
      </c>
      <c r="O293" s="310">
        <f>Plan!KH23</f>
        <v>0</v>
      </c>
      <c r="P293" s="310">
        <f>Plan!KH24</f>
        <v>0</v>
      </c>
      <c r="Q293" s="310">
        <f>Plan!KH25</f>
        <v>0</v>
      </c>
      <c r="R293" s="310">
        <f>Plan!KH26</f>
        <v>0</v>
      </c>
      <c r="S293" s="310">
        <f>Plan!KH27</f>
        <v>0</v>
      </c>
      <c r="T293" s="310">
        <f>Plan!KH28</f>
        <v>0</v>
      </c>
      <c r="U293" s="310">
        <f>Plan!KH29</f>
        <v>0</v>
      </c>
      <c r="V293" s="310">
        <f>Plan!KH30</f>
        <v>0</v>
      </c>
      <c r="W293" s="310">
        <f>Plan!KH31</f>
        <v>0</v>
      </c>
      <c r="X293" s="310">
        <f>Plan!KH32</f>
        <v>0</v>
      </c>
      <c r="Y293" s="310">
        <f>Plan!KH33</f>
        <v>0</v>
      </c>
      <c r="Z293" s="310">
        <f>Plan!KH34</f>
        <v>0</v>
      </c>
      <c r="AA293" s="310">
        <f>Plan!KH35</f>
        <v>0</v>
      </c>
      <c r="AB293" s="310">
        <f>Plan!KH36</f>
        <v>0</v>
      </c>
      <c r="AC293" s="310">
        <f>Plan!KH37</f>
        <v>0</v>
      </c>
      <c r="AD293" s="310">
        <f>Plan!KH38</f>
        <v>0</v>
      </c>
      <c r="AE293" s="310">
        <f>Plan!KH39</f>
        <v>0</v>
      </c>
      <c r="AF293" s="310">
        <f>Plan!KH40</f>
        <v>0</v>
      </c>
      <c r="AG293" s="310">
        <f>Plan!KH41</f>
        <v>0</v>
      </c>
      <c r="AH293" s="310">
        <f>Plan!KH42</f>
        <v>0</v>
      </c>
      <c r="AI293" s="310">
        <f>Plan!KH43</f>
        <v>0</v>
      </c>
      <c r="AJ293" s="310">
        <f>Plan!KH44</f>
        <v>0</v>
      </c>
      <c r="AK293" s="310">
        <f>Plan!KH45</f>
        <v>0</v>
      </c>
      <c r="AL293" s="310">
        <f>Plan!KH46</f>
        <v>0</v>
      </c>
      <c r="AM293" s="310">
        <f>Plan!KH47</f>
        <v>0</v>
      </c>
      <c r="AN293" s="310">
        <f>Plan!KH48</f>
        <v>0</v>
      </c>
      <c r="AO293" s="310">
        <f>Plan!KH49</f>
        <v>0</v>
      </c>
      <c r="AP293" s="310">
        <f>Plan!KH50</f>
        <v>0</v>
      </c>
      <c r="AQ293" s="310">
        <f>Plan!KH51</f>
        <v>0</v>
      </c>
      <c r="AR293" s="310">
        <f>Plan!KH52</f>
        <v>0</v>
      </c>
      <c r="AS293" s="310">
        <f>Plan!KH53</f>
        <v>0</v>
      </c>
      <c r="AT293" s="310">
        <f>Plan!KH54</f>
        <v>0</v>
      </c>
      <c r="AU293" s="310">
        <f>Plan!KH55</f>
        <v>0</v>
      </c>
      <c r="AV293" s="310">
        <f>Plan!KH56</f>
        <v>0</v>
      </c>
      <c r="AW293" s="310">
        <f>Plan!KH57</f>
        <v>0</v>
      </c>
      <c r="AX293" s="310">
        <f>Plan!KH58</f>
        <v>0</v>
      </c>
      <c r="AY293" s="310">
        <f>Plan!KH59</f>
        <v>0</v>
      </c>
      <c r="AZ293" s="310">
        <f>Plan!KH60</f>
        <v>0</v>
      </c>
      <c r="BA293" s="310">
        <f>Plan!KH61</f>
        <v>0</v>
      </c>
      <c r="BB293" s="310">
        <f>Plan!KH62</f>
        <v>0</v>
      </c>
      <c r="BC293" s="310">
        <f>Plan!KH63</f>
        <v>0</v>
      </c>
      <c r="BD293" s="310">
        <f>Plan!KH64</f>
        <v>0</v>
      </c>
    </row>
    <row r="294" spans="1:56" ht="6" customHeight="1">
      <c r="A294"/>
      <c r="B294" s="306">
        <f>COUNTIF(Feiertage!$H$3:$H$164,F294)</f>
        <v>0</v>
      </c>
      <c r="C294" s="307">
        <f t="shared" si="13"/>
        <v>7</v>
      </c>
      <c r="D294" s="307">
        <f t="shared" si="14"/>
        <v>10</v>
      </c>
      <c r="E294" s="311" t="s">
        <v>195</v>
      </c>
      <c r="F294" s="309">
        <f t="shared" si="12"/>
        <v>42659</v>
      </c>
      <c r="G294" s="310">
        <f>Plan!KI15</f>
        <v>0</v>
      </c>
      <c r="H294" s="310">
        <f>Plan!KI16</f>
        <v>0</v>
      </c>
      <c r="I294" s="310">
        <f>Plan!KI17</f>
        <v>0</v>
      </c>
      <c r="J294" s="310">
        <f>Plan!KI18</f>
        <v>0</v>
      </c>
      <c r="K294" s="310">
        <f>Plan!KI19</f>
        <v>0</v>
      </c>
      <c r="L294" s="310">
        <f>Plan!KI20</f>
        <v>0</v>
      </c>
      <c r="M294" s="310">
        <f>Plan!KI21</f>
        <v>0</v>
      </c>
      <c r="N294" s="310">
        <f>Plan!KI22</f>
        <v>0</v>
      </c>
      <c r="O294" s="310">
        <f>Plan!KI23</f>
        <v>0</v>
      </c>
      <c r="P294" s="310">
        <f>Plan!KI24</f>
        <v>0</v>
      </c>
      <c r="Q294" s="310">
        <f>Plan!KI25</f>
        <v>0</v>
      </c>
      <c r="R294" s="310">
        <f>Plan!KI26</f>
        <v>0</v>
      </c>
      <c r="S294" s="310">
        <f>Plan!KI27</f>
        <v>0</v>
      </c>
      <c r="T294" s="310">
        <f>Plan!KI28</f>
        <v>0</v>
      </c>
      <c r="U294" s="310">
        <f>Plan!KI29</f>
        <v>0</v>
      </c>
      <c r="V294" s="310">
        <f>Plan!KI30</f>
        <v>0</v>
      </c>
      <c r="W294" s="310">
        <f>Plan!KI31</f>
        <v>0</v>
      </c>
      <c r="X294" s="310">
        <f>Plan!KI32</f>
        <v>0</v>
      </c>
      <c r="Y294" s="310">
        <f>Plan!KI33</f>
        <v>0</v>
      </c>
      <c r="Z294" s="310">
        <f>Plan!KI34</f>
        <v>0</v>
      </c>
      <c r="AA294" s="310">
        <f>Plan!KI35</f>
        <v>0</v>
      </c>
      <c r="AB294" s="310">
        <f>Plan!KI36</f>
        <v>0</v>
      </c>
      <c r="AC294" s="310">
        <f>Plan!KI37</f>
        <v>0</v>
      </c>
      <c r="AD294" s="310">
        <f>Plan!KI38</f>
        <v>0</v>
      </c>
      <c r="AE294" s="310">
        <f>Plan!KI39</f>
        <v>0</v>
      </c>
      <c r="AF294" s="310">
        <f>Plan!KI40</f>
        <v>0</v>
      </c>
      <c r="AG294" s="310">
        <f>Plan!KI41</f>
        <v>0</v>
      </c>
      <c r="AH294" s="310">
        <f>Plan!KI42</f>
        <v>0</v>
      </c>
      <c r="AI294" s="310">
        <f>Plan!KI43</f>
        <v>0</v>
      </c>
      <c r="AJ294" s="310">
        <f>Plan!KI44</f>
        <v>0</v>
      </c>
      <c r="AK294" s="310">
        <f>Plan!KI45</f>
        <v>0</v>
      </c>
      <c r="AL294" s="310">
        <f>Plan!KI46</f>
        <v>0</v>
      </c>
      <c r="AM294" s="310">
        <f>Plan!KI47</f>
        <v>0</v>
      </c>
      <c r="AN294" s="310">
        <f>Plan!KI48</f>
        <v>0</v>
      </c>
      <c r="AO294" s="310">
        <f>Plan!KI49</f>
        <v>0</v>
      </c>
      <c r="AP294" s="310">
        <f>Plan!KI50</f>
        <v>0</v>
      </c>
      <c r="AQ294" s="310">
        <f>Plan!KI51</f>
        <v>0</v>
      </c>
      <c r="AR294" s="310">
        <f>Plan!KI52</f>
        <v>0</v>
      </c>
      <c r="AS294" s="310">
        <f>Plan!KI53</f>
        <v>0</v>
      </c>
      <c r="AT294" s="310">
        <f>Plan!KI54</f>
        <v>0</v>
      </c>
      <c r="AU294" s="310">
        <f>Plan!KI55</f>
        <v>0</v>
      </c>
      <c r="AV294" s="310">
        <f>Plan!KI56</f>
        <v>0</v>
      </c>
      <c r="AW294" s="310">
        <f>Plan!KI57</f>
        <v>0</v>
      </c>
      <c r="AX294" s="310">
        <f>Plan!KI58</f>
        <v>0</v>
      </c>
      <c r="AY294" s="310">
        <f>Plan!KI59</f>
        <v>0</v>
      </c>
      <c r="AZ294" s="310">
        <f>Plan!KI60</f>
        <v>0</v>
      </c>
      <c r="BA294" s="310">
        <f>Plan!KI61</f>
        <v>0</v>
      </c>
      <c r="BB294" s="310">
        <f>Plan!KI62</f>
        <v>0</v>
      </c>
      <c r="BC294" s="310">
        <f>Plan!KI63</f>
        <v>0</v>
      </c>
      <c r="BD294" s="310">
        <f>Plan!KI64</f>
        <v>0</v>
      </c>
    </row>
    <row r="295" spans="1:56" ht="6" customHeight="1">
      <c r="A295"/>
      <c r="B295" s="306">
        <f>COUNTIF(Feiertage!$H$3:$H$164,F295)</f>
        <v>0</v>
      </c>
      <c r="C295" s="307">
        <f t="shared" si="13"/>
        <v>1</v>
      </c>
      <c r="D295" s="307">
        <f t="shared" si="14"/>
        <v>10</v>
      </c>
      <c r="E295" s="311"/>
      <c r="F295" s="309">
        <f t="shared" si="12"/>
        <v>42660</v>
      </c>
      <c r="G295" s="310">
        <f>Plan!KJ15</f>
        <v>0</v>
      </c>
      <c r="H295" s="310">
        <f>Plan!KJ16</f>
        <v>0</v>
      </c>
      <c r="I295" s="310">
        <f>Plan!KJ17</f>
        <v>0</v>
      </c>
      <c r="J295" s="310">
        <f>Plan!KJ18</f>
        <v>0</v>
      </c>
      <c r="K295" s="310">
        <f>Plan!KJ19</f>
        <v>0</v>
      </c>
      <c r="L295" s="310">
        <f>Plan!KJ20</f>
        <v>0</v>
      </c>
      <c r="M295" s="310">
        <f>Plan!KJ21</f>
        <v>0</v>
      </c>
      <c r="N295" s="310">
        <f>Plan!KJ22</f>
        <v>0</v>
      </c>
      <c r="O295" s="310">
        <f>Plan!KJ23</f>
        <v>0</v>
      </c>
      <c r="P295" s="310">
        <f>Plan!KJ24</f>
        <v>0</v>
      </c>
      <c r="Q295" s="310">
        <f>Plan!KJ25</f>
        <v>0</v>
      </c>
      <c r="R295" s="310">
        <f>Plan!KJ26</f>
        <v>0</v>
      </c>
      <c r="S295" s="310">
        <f>Plan!KJ27</f>
        <v>0</v>
      </c>
      <c r="T295" s="310">
        <f>Plan!KJ28</f>
        <v>0</v>
      </c>
      <c r="U295" s="310">
        <f>Plan!KJ29</f>
        <v>0</v>
      </c>
      <c r="V295" s="310">
        <f>Plan!KJ30</f>
        <v>0</v>
      </c>
      <c r="W295" s="310">
        <f>Plan!KJ31</f>
        <v>0</v>
      </c>
      <c r="X295" s="310">
        <f>Plan!KJ32</f>
        <v>0</v>
      </c>
      <c r="Y295" s="310">
        <f>Plan!KJ33</f>
        <v>0</v>
      </c>
      <c r="Z295" s="310">
        <f>Plan!KJ34</f>
        <v>0</v>
      </c>
      <c r="AA295" s="310">
        <f>Plan!KJ35</f>
        <v>0</v>
      </c>
      <c r="AB295" s="310">
        <f>Plan!KJ36</f>
        <v>0</v>
      </c>
      <c r="AC295" s="310">
        <f>Plan!KJ37</f>
        <v>0</v>
      </c>
      <c r="AD295" s="310">
        <f>Plan!KJ38</f>
        <v>0</v>
      </c>
      <c r="AE295" s="310">
        <f>Plan!KJ39</f>
        <v>0</v>
      </c>
      <c r="AF295" s="310">
        <f>Plan!KJ40</f>
        <v>0</v>
      </c>
      <c r="AG295" s="310">
        <f>Plan!KJ41</f>
        <v>0</v>
      </c>
      <c r="AH295" s="310">
        <f>Plan!KJ42</f>
        <v>0</v>
      </c>
      <c r="AI295" s="310">
        <f>Plan!KJ43</f>
        <v>0</v>
      </c>
      <c r="AJ295" s="310">
        <f>Plan!KJ44</f>
        <v>0</v>
      </c>
      <c r="AK295" s="310">
        <f>Plan!KJ45</f>
        <v>0</v>
      </c>
      <c r="AL295" s="310">
        <f>Plan!KJ46</f>
        <v>0</v>
      </c>
      <c r="AM295" s="310">
        <f>Plan!KJ47</f>
        <v>0</v>
      </c>
      <c r="AN295" s="310">
        <f>Plan!KJ48</f>
        <v>0</v>
      </c>
      <c r="AO295" s="310">
        <f>Plan!KJ49</f>
        <v>0</v>
      </c>
      <c r="AP295" s="310">
        <f>Plan!KJ50</f>
        <v>0</v>
      </c>
      <c r="AQ295" s="310">
        <f>Plan!KJ51</f>
        <v>0</v>
      </c>
      <c r="AR295" s="310">
        <f>Plan!KJ52</f>
        <v>0</v>
      </c>
      <c r="AS295" s="310">
        <f>Plan!KJ53</f>
        <v>0</v>
      </c>
      <c r="AT295" s="310">
        <f>Plan!KJ54</f>
        <v>0</v>
      </c>
      <c r="AU295" s="310">
        <f>Plan!KJ55</f>
        <v>0</v>
      </c>
      <c r="AV295" s="310">
        <f>Plan!KJ56</f>
        <v>0</v>
      </c>
      <c r="AW295" s="310">
        <f>Plan!KJ57</f>
        <v>0</v>
      </c>
      <c r="AX295" s="310">
        <f>Plan!KJ58</f>
        <v>0</v>
      </c>
      <c r="AY295" s="310">
        <f>Plan!KJ59</f>
        <v>0</v>
      </c>
      <c r="AZ295" s="310">
        <f>Plan!KJ60</f>
        <v>0</v>
      </c>
      <c r="BA295" s="310">
        <f>Plan!KJ61</f>
        <v>0</v>
      </c>
      <c r="BB295" s="310">
        <f>Plan!KJ62</f>
        <v>0</v>
      </c>
      <c r="BC295" s="310">
        <f>Plan!KJ63</f>
        <v>0</v>
      </c>
      <c r="BD295" s="310">
        <f>Plan!KJ64</f>
        <v>0</v>
      </c>
    </row>
    <row r="296" spans="1:56" ht="6" customHeight="1">
      <c r="A296"/>
      <c r="B296" s="306">
        <f>COUNTIF(Feiertage!$H$3:$H$164,F296)</f>
        <v>0</v>
      </c>
      <c r="C296" s="307">
        <f t="shared" si="13"/>
        <v>2</v>
      </c>
      <c r="D296" s="307">
        <f t="shared" si="14"/>
        <v>10</v>
      </c>
      <c r="E296" s="311"/>
      <c r="F296" s="309">
        <f t="shared" si="12"/>
        <v>42661</v>
      </c>
      <c r="G296" s="310">
        <f>Plan!KK15</f>
        <v>0</v>
      </c>
      <c r="H296" s="310">
        <f>Plan!KK16</f>
        <v>0</v>
      </c>
      <c r="I296" s="310">
        <f>Plan!KK17</f>
        <v>0</v>
      </c>
      <c r="J296" s="310">
        <f>Plan!KK18</f>
        <v>0</v>
      </c>
      <c r="K296" s="310">
        <f>Plan!KK19</f>
        <v>0</v>
      </c>
      <c r="L296" s="310">
        <f>Plan!KK20</f>
        <v>0</v>
      </c>
      <c r="M296" s="310">
        <f>Plan!KK21</f>
        <v>0</v>
      </c>
      <c r="N296" s="310">
        <f>Plan!KK22</f>
        <v>0</v>
      </c>
      <c r="O296" s="310">
        <f>Plan!KK23</f>
        <v>0</v>
      </c>
      <c r="P296" s="310">
        <f>Plan!KK24</f>
        <v>0</v>
      </c>
      <c r="Q296" s="310">
        <f>Plan!KK25</f>
        <v>0</v>
      </c>
      <c r="R296" s="310">
        <f>Plan!KK26</f>
        <v>0</v>
      </c>
      <c r="S296" s="310">
        <f>Plan!KK27</f>
        <v>0</v>
      </c>
      <c r="T296" s="310">
        <f>Plan!KK28</f>
        <v>0</v>
      </c>
      <c r="U296" s="310">
        <f>Plan!KK29</f>
        <v>0</v>
      </c>
      <c r="V296" s="310">
        <f>Plan!KK30</f>
        <v>0</v>
      </c>
      <c r="W296" s="310">
        <f>Plan!KK31</f>
        <v>0</v>
      </c>
      <c r="X296" s="310">
        <f>Plan!KK32</f>
        <v>0</v>
      </c>
      <c r="Y296" s="310">
        <f>Plan!KK33</f>
        <v>0</v>
      </c>
      <c r="Z296" s="310">
        <f>Plan!KK34</f>
        <v>0</v>
      </c>
      <c r="AA296" s="310">
        <f>Plan!KK35</f>
        <v>0</v>
      </c>
      <c r="AB296" s="310">
        <f>Plan!KK36</f>
        <v>0</v>
      </c>
      <c r="AC296" s="310">
        <f>Plan!KK37</f>
        <v>0</v>
      </c>
      <c r="AD296" s="310">
        <f>Plan!KK38</f>
        <v>0</v>
      </c>
      <c r="AE296" s="310">
        <f>Plan!KK39</f>
        <v>0</v>
      </c>
      <c r="AF296" s="310">
        <f>Plan!KK40</f>
        <v>0</v>
      </c>
      <c r="AG296" s="310">
        <f>Plan!KK41</f>
        <v>0</v>
      </c>
      <c r="AH296" s="310">
        <f>Plan!KK42</f>
        <v>0</v>
      </c>
      <c r="AI296" s="310">
        <f>Plan!KK43</f>
        <v>0</v>
      </c>
      <c r="AJ296" s="310">
        <f>Plan!KK44</f>
        <v>0</v>
      </c>
      <c r="AK296" s="310">
        <f>Plan!KK45</f>
        <v>0</v>
      </c>
      <c r="AL296" s="310">
        <f>Plan!KK46</f>
        <v>0</v>
      </c>
      <c r="AM296" s="310">
        <f>Plan!KK47</f>
        <v>0</v>
      </c>
      <c r="AN296" s="310">
        <f>Plan!KK48</f>
        <v>0</v>
      </c>
      <c r="AO296" s="310">
        <f>Plan!KK49</f>
        <v>0</v>
      </c>
      <c r="AP296" s="310">
        <f>Plan!KK50</f>
        <v>0</v>
      </c>
      <c r="AQ296" s="310">
        <f>Plan!KK51</f>
        <v>0</v>
      </c>
      <c r="AR296" s="310">
        <f>Plan!KK52</f>
        <v>0</v>
      </c>
      <c r="AS296" s="310">
        <f>Plan!KK53</f>
        <v>0</v>
      </c>
      <c r="AT296" s="310">
        <f>Plan!KK54</f>
        <v>0</v>
      </c>
      <c r="AU296" s="310">
        <f>Plan!KK55</f>
        <v>0</v>
      </c>
      <c r="AV296" s="310">
        <f>Plan!KK56</f>
        <v>0</v>
      </c>
      <c r="AW296" s="310">
        <f>Plan!KK57</f>
        <v>0</v>
      </c>
      <c r="AX296" s="310">
        <f>Plan!KK58</f>
        <v>0</v>
      </c>
      <c r="AY296" s="310">
        <f>Plan!KK59</f>
        <v>0</v>
      </c>
      <c r="AZ296" s="310">
        <f>Plan!KK60</f>
        <v>0</v>
      </c>
      <c r="BA296" s="310">
        <f>Plan!KK61</f>
        <v>0</v>
      </c>
      <c r="BB296" s="310">
        <f>Plan!KK62</f>
        <v>0</v>
      </c>
      <c r="BC296" s="310">
        <f>Plan!KK63</f>
        <v>0</v>
      </c>
      <c r="BD296" s="310">
        <f>Plan!KK64</f>
        <v>0</v>
      </c>
    </row>
    <row r="297" spans="1:56" ht="6" customHeight="1">
      <c r="A297"/>
      <c r="B297" s="306">
        <f>COUNTIF(Feiertage!$H$3:$H$164,F297)</f>
        <v>0</v>
      </c>
      <c r="C297" s="307">
        <f t="shared" si="13"/>
        <v>3</v>
      </c>
      <c r="D297" s="307">
        <f t="shared" si="14"/>
        <v>10</v>
      </c>
      <c r="E297" s="311"/>
      <c r="F297" s="309">
        <f t="shared" si="12"/>
        <v>42662</v>
      </c>
      <c r="G297" s="310">
        <f>Plan!KL15</f>
        <v>0</v>
      </c>
      <c r="H297" s="310">
        <f>Plan!KL16</f>
        <v>0</v>
      </c>
      <c r="I297" s="310">
        <f>Plan!KL17</f>
        <v>0</v>
      </c>
      <c r="J297" s="310">
        <f>Plan!KL18</f>
        <v>0</v>
      </c>
      <c r="K297" s="310">
        <f>Plan!KL19</f>
        <v>0</v>
      </c>
      <c r="L297" s="310">
        <f>Plan!KL20</f>
        <v>0</v>
      </c>
      <c r="M297" s="310">
        <f>Plan!KL21</f>
        <v>0</v>
      </c>
      <c r="N297" s="310">
        <f>Plan!KL22</f>
        <v>0</v>
      </c>
      <c r="O297" s="310">
        <f>Plan!KL23</f>
        <v>0</v>
      </c>
      <c r="P297" s="310">
        <f>Plan!KL24</f>
        <v>0</v>
      </c>
      <c r="Q297" s="310">
        <f>Plan!KL25</f>
        <v>0</v>
      </c>
      <c r="R297" s="310">
        <f>Plan!KL26</f>
        <v>0</v>
      </c>
      <c r="S297" s="310">
        <f>Plan!KL27</f>
        <v>0</v>
      </c>
      <c r="T297" s="310">
        <f>Plan!KL28</f>
        <v>0</v>
      </c>
      <c r="U297" s="310">
        <f>Plan!KL29</f>
        <v>0</v>
      </c>
      <c r="V297" s="310">
        <f>Plan!KL30</f>
        <v>0</v>
      </c>
      <c r="W297" s="310">
        <f>Plan!KL31</f>
        <v>0</v>
      </c>
      <c r="X297" s="310">
        <f>Plan!KL32</f>
        <v>0</v>
      </c>
      <c r="Y297" s="310">
        <f>Plan!KL33</f>
        <v>0</v>
      </c>
      <c r="Z297" s="310">
        <f>Plan!KL34</f>
        <v>0</v>
      </c>
      <c r="AA297" s="310">
        <f>Plan!KL35</f>
        <v>0</v>
      </c>
      <c r="AB297" s="310">
        <f>Plan!KL36</f>
        <v>0</v>
      </c>
      <c r="AC297" s="310">
        <f>Plan!KL37</f>
        <v>0</v>
      </c>
      <c r="AD297" s="310">
        <f>Plan!KL38</f>
        <v>0</v>
      </c>
      <c r="AE297" s="310">
        <f>Plan!KL39</f>
        <v>0</v>
      </c>
      <c r="AF297" s="310">
        <f>Plan!KL40</f>
        <v>0</v>
      </c>
      <c r="AG297" s="310">
        <f>Plan!KL41</f>
        <v>0</v>
      </c>
      <c r="AH297" s="310">
        <f>Plan!KL42</f>
        <v>0</v>
      </c>
      <c r="AI297" s="310">
        <f>Plan!KL43</f>
        <v>0</v>
      </c>
      <c r="AJ297" s="310">
        <f>Plan!KL44</f>
        <v>0</v>
      </c>
      <c r="AK297" s="310">
        <f>Plan!KL45</f>
        <v>0</v>
      </c>
      <c r="AL297" s="310">
        <f>Plan!KL46</f>
        <v>0</v>
      </c>
      <c r="AM297" s="310">
        <f>Plan!KL47</f>
        <v>0</v>
      </c>
      <c r="AN297" s="310">
        <f>Plan!KL48</f>
        <v>0</v>
      </c>
      <c r="AO297" s="310">
        <f>Plan!KL49</f>
        <v>0</v>
      </c>
      <c r="AP297" s="310">
        <f>Plan!KL50</f>
        <v>0</v>
      </c>
      <c r="AQ297" s="310">
        <f>Plan!KL51</f>
        <v>0</v>
      </c>
      <c r="AR297" s="310">
        <f>Plan!KL52</f>
        <v>0</v>
      </c>
      <c r="AS297" s="310">
        <f>Plan!KL53</f>
        <v>0</v>
      </c>
      <c r="AT297" s="310">
        <f>Plan!KL54</f>
        <v>0</v>
      </c>
      <c r="AU297" s="310">
        <f>Plan!KL55</f>
        <v>0</v>
      </c>
      <c r="AV297" s="310">
        <f>Plan!KL56</f>
        <v>0</v>
      </c>
      <c r="AW297" s="310">
        <f>Plan!KL57</f>
        <v>0</v>
      </c>
      <c r="AX297" s="310">
        <f>Plan!KL58</f>
        <v>0</v>
      </c>
      <c r="AY297" s="310">
        <f>Plan!KL59</f>
        <v>0</v>
      </c>
      <c r="AZ297" s="310">
        <f>Plan!KL60</f>
        <v>0</v>
      </c>
      <c r="BA297" s="310">
        <f>Plan!KL61</f>
        <v>0</v>
      </c>
      <c r="BB297" s="310">
        <f>Plan!KL62</f>
        <v>0</v>
      </c>
      <c r="BC297" s="310">
        <f>Plan!KL63</f>
        <v>0</v>
      </c>
      <c r="BD297" s="310">
        <f>Plan!KL64</f>
        <v>0</v>
      </c>
    </row>
    <row r="298" spans="1:56" ht="6" customHeight="1">
      <c r="A298"/>
      <c r="B298" s="306">
        <f>COUNTIF(Feiertage!$H$3:$H$164,F298)</f>
        <v>0</v>
      </c>
      <c r="C298" s="307">
        <f t="shared" si="13"/>
        <v>4</v>
      </c>
      <c r="D298" s="307">
        <f t="shared" si="14"/>
        <v>10</v>
      </c>
      <c r="E298" s="311"/>
      <c r="F298" s="309">
        <f t="shared" si="12"/>
        <v>42663</v>
      </c>
      <c r="G298" s="310">
        <f>Plan!KM15</f>
        <v>0</v>
      </c>
      <c r="H298" s="310">
        <f>Plan!KM16</f>
        <v>0</v>
      </c>
      <c r="I298" s="310">
        <f>Plan!KM17</f>
        <v>0</v>
      </c>
      <c r="J298" s="310">
        <f>Plan!KM18</f>
        <v>0</v>
      </c>
      <c r="K298" s="310">
        <f>Plan!KM19</f>
        <v>0</v>
      </c>
      <c r="L298" s="310">
        <f>Plan!KM20</f>
        <v>0</v>
      </c>
      <c r="M298" s="310">
        <f>Plan!KM21</f>
        <v>0</v>
      </c>
      <c r="N298" s="310">
        <f>Plan!KM22</f>
        <v>0</v>
      </c>
      <c r="O298" s="310">
        <f>Plan!KM23</f>
        <v>0</v>
      </c>
      <c r="P298" s="310">
        <f>Plan!KM24</f>
        <v>0</v>
      </c>
      <c r="Q298" s="310">
        <f>Plan!KM25</f>
        <v>0</v>
      </c>
      <c r="R298" s="310">
        <f>Plan!KM26</f>
        <v>0</v>
      </c>
      <c r="S298" s="310">
        <f>Plan!KM27</f>
        <v>0</v>
      </c>
      <c r="T298" s="310">
        <f>Plan!KM28</f>
        <v>0</v>
      </c>
      <c r="U298" s="310">
        <f>Plan!KM29</f>
        <v>0</v>
      </c>
      <c r="V298" s="310">
        <f>Plan!KM30</f>
        <v>0</v>
      </c>
      <c r="W298" s="310">
        <f>Plan!KM31</f>
        <v>0</v>
      </c>
      <c r="X298" s="310">
        <f>Plan!KM32</f>
        <v>0</v>
      </c>
      <c r="Y298" s="310">
        <f>Plan!KM33</f>
        <v>0</v>
      </c>
      <c r="Z298" s="310">
        <f>Plan!KM34</f>
        <v>0</v>
      </c>
      <c r="AA298" s="310">
        <f>Plan!KM35</f>
        <v>0</v>
      </c>
      <c r="AB298" s="310">
        <f>Plan!KM36</f>
        <v>0</v>
      </c>
      <c r="AC298" s="310">
        <f>Plan!KM37</f>
        <v>0</v>
      </c>
      <c r="AD298" s="310">
        <f>Plan!KM38</f>
        <v>0</v>
      </c>
      <c r="AE298" s="310">
        <f>Plan!KM39</f>
        <v>0</v>
      </c>
      <c r="AF298" s="310">
        <f>Plan!KM40</f>
        <v>0</v>
      </c>
      <c r="AG298" s="310">
        <f>Plan!KM41</f>
        <v>0</v>
      </c>
      <c r="AH298" s="310">
        <f>Plan!KM42</f>
        <v>0</v>
      </c>
      <c r="AI298" s="310">
        <f>Plan!KM43</f>
        <v>0</v>
      </c>
      <c r="AJ298" s="310">
        <f>Plan!KM44</f>
        <v>0</v>
      </c>
      <c r="AK298" s="310">
        <f>Plan!KM45</f>
        <v>0</v>
      </c>
      <c r="AL298" s="310">
        <f>Plan!KM46</f>
        <v>0</v>
      </c>
      <c r="AM298" s="310">
        <f>Plan!KM47</f>
        <v>0</v>
      </c>
      <c r="AN298" s="310">
        <f>Plan!KM48</f>
        <v>0</v>
      </c>
      <c r="AO298" s="310">
        <f>Plan!KM49</f>
        <v>0</v>
      </c>
      <c r="AP298" s="310">
        <f>Plan!KM50</f>
        <v>0</v>
      </c>
      <c r="AQ298" s="310">
        <f>Plan!KM51</f>
        <v>0</v>
      </c>
      <c r="AR298" s="310">
        <f>Plan!KM52</f>
        <v>0</v>
      </c>
      <c r="AS298" s="310">
        <f>Plan!KM53</f>
        <v>0</v>
      </c>
      <c r="AT298" s="310">
        <f>Plan!KM54</f>
        <v>0</v>
      </c>
      <c r="AU298" s="310">
        <f>Plan!KM55</f>
        <v>0</v>
      </c>
      <c r="AV298" s="310">
        <f>Plan!KM56</f>
        <v>0</v>
      </c>
      <c r="AW298" s="310">
        <f>Plan!KM57</f>
        <v>0</v>
      </c>
      <c r="AX298" s="310">
        <f>Plan!KM58</f>
        <v>0</v>
      </c>
      <c r="AY298" s="310">
        <f>Plan!KM59</f>
        <v>0</v>
      </c>
      <c r="AZ298" s="310">
        <f>Plan!KM60</f>
        <v>0</v>
      </c>
      <c r="BA298" s="310">
        <f>Plan!KM61</f>
        <v>0</v>
      </c>
      <c r="BB298" s="310">
        <f>Plan!KM62</f>
        <v>0</v>
      </c>
      <c r="BC298" s="310">
        <f>Plan!KM63</f>
        <v>0</v>
      </c>
      <c r="BD298" s="310">
        <f>Plan!KM64</f>
        <v>0</v>
      </c>
    </row>
    <row r="299" spans="1:56" ht="6" customHeight="1">
      <c r="A299"/>
      <c r="B299" s="306">
        <f>COUNTIF(Feiertage!$H$3:$H$164,F299)</f>
        <v>0</v>
      </c>
      <c r="C299" s="307">
        <f t="shared" si="13"/>
        <v>5</v>
      </c>
      <c r="D299" s="307">
        <f t="shared" si="14"/>
        <v>10</v>
      </c>
      <c r="E299" s="311"/>
      <c r="F299" s="309">
        <f t="shared" si="12"/>
        <v>42664</v>
      </c>
      <c r="G299" s="310">
        <f>Plan!KN15</f>
        <v>0</v>
      </c>
      <c r="H299" s="310">
        <f>Plan!KN16</f>
        <v>0</v>
      </c>
      <c r="I299" s="310">
        <f>Plan!KN17</f>
        <v>0</v>
      </c>
      <c r="J299" s="310">
        <f>Plan!KN18</f>
        <v>0</v>
      </c>
      <c r="K299" s="310">
        <f>Plan!KN19</f>
        <v>0</v>
      </c>
      <c r="L299" s="310">
        <f>Plan!KN20</f>
        <v>0</v>
      </c>
      <c r="M299" s="310">
        <f>Plan!KN21</f>
        <v>0</v>
      </c>
      <c r="N299" s="310">
        <f>Plan!KN22</f>
        <v>0</v>
      </c>
      <c r="O299" s="310">
        <f>Plan!KN23</f>
        <v>0</v>
      </c>
      <c r="P299" s="310">
        <f>Plan!KN24</f>
        <v>0</v>
      </c>
      <c r="Q299" s="310">
        <f>Plan!KN25</f>
        <v>0</v>
      </c>
      <c r="R299" s="310">
        <f>Plan!KN26</f>
        <v>0</v>
      </c>
      <c r="S299" s="310">
        <f>Plan!KN27</f>
        <v>0</v>
      </c>
      <c r="T299" s="310">
        <f>Plan!KN28</f>
        <v>0</v>
      </c>
      <c r="U299" s="310">
        <f>Plan!KN29</f>
        <v>0</v>
      </c>
      <c r="V299" s="310">
        <f>Plan!KN30</f>
        <v>0</v>
      </c>
      <c r="W299" s="310">
        <f>Plan!KN31</f>
        <v>0</v>
      </c>
      <c r="X299" s="310">
        <f>Plan!KN32</f>
        <v>0</v>
      </c>
      <c r="Y299" s="310">
        <f>Plan!KN33</f>
        <v>0</v>
      </c>
      <c r="Z299" s="310">
        <f>Plan!KN34</f>
        <v>0</v>
      </c>
      <c r="AA299" s="310">
        <f>Plan!KN35</f>
        <v>0</v>
      </c>
      <c r="AB299" s="310">
        <f>Plan!KN36</f>
        <v>0</v>
      </c>
      <c r="AC299" s="310">
        <f>Plan!KN37</f>
        <v>0</v>
      </c>
      <c r="AD299" s="310">
        <f>Plan!KN38</f>
        <v>0</v>
      </c>
      <c r="AE299" s="310">
        <f>Plan!KN39</f>
        <v>0</v>
      </c>
      <c r="AF299" s="310">
        <f>Plan!KN40</f>
        <v>0</v>
      </c>
      <c r="AG299" s="310">
        <f>Plan!KN41</f>
        <v>0</v>
      </c>
      <c r="AH299" s="310">
        <f>Plan!KN42</f>
        <v>0</v>
      </c>
      <c r="AI299" s="310">
        <f>Plan!KN43</f>
        <v>0</v>
      </c>
      <c r="AJ299" s="310">
        <f>Plan!KN44</f>
        <v>0</v>
      </c>
      <c r="AK299" s="310">
        <f>Plan!KN45</f>
        <v>0</v>
      </c>
      <c r="AL299" s="310">
        <f>Plan!KN46</f>
        <v>0</v>
      </c>
      <c r="AM299" s="310">
        <f>Plan!KN47</f>
        <v>0</v>
      </c>
      <c r="AN299" s="310">
        <f>Plan!KN48</f>
        <v>0</v>
      </c>
      <c r="AO299" s="310">
        <f>Plan!KN49</f>
        <v>0</v>
      </c>
      <c r="AP299" s="310">
        <f>Plan!KN50</f>
        <v>0</v>
      </c>
      <c r="AQ299" s="310">
        <f>Plan!KN51</f>
        <v>0</v>
      </c>
      <c r="AR299" s="310">
        <f>Plan!KN52</f>
        <v>0</v>
      </c>
      <c r="AS299" s="310">
        <f>Plan!KN53</f>
        <v>0</v>
      </c>
      <c r="AT299" s="310">
        <f>Plan!KN54</f>
        <v>0</v>
      </c>
      <c r="AU299" s="310">
        <f>Plan!KN55</f>
        <v>0</v>
      </c>
      <c r="AV299" s="310">
        <f>Plan!KN56</f>
        <v>0</v>
      </c>
      <c r="AW299" s="310">
        <f>Plan!KN57</f>
        <v>0</v>
      </c>
      <c r="AX299" s="310">
        <f>Plan!KN58</f>
        <v>0</v>
      </c>
      <c r="AY299" s="310">
        <f>Plan!KN59</f>
        <v>0</v>
      </c>
      <c r="AZ299" s="310">
        <f>Plan!KN60</f>
        <v>0</v>
      </c>
      <c r="BA299" s="310">
        <f>Plan!KN61</f>
        <v>0</v>
      </c>
      <c r="BB299" s="310">
        <f>Plan!KN62</f>
        <v>0</v>
      </c>
      <c r="BC299" s="310">
        <f>Plan!KN63</f>
        <v>0</v>
      </c>
      <c r="BD299" s="310">
        <f>Plan!KN64</f>
        <v>0</v>
      </c>
    </row>
    <row r="300" spans="1:56" ht="6" customHeight="1">
      <c r="A300"/>
      <c r="B300" s="306">
        <f>COUNTIF(Feiertage!$H$3:$H$164,F300)</f>
        <v>0</v>
      </c>
      <c r="C300" s="307">
        <f t="shared" si="13"/>
        <v>6</v>
      </c>
      <c r="D300" s="307">
        <f t="shared" si="14"/>
        <v>10</v>
      </c>
      <c r="E300" s="311"/>
      <c r="F300" s="309">
        <f t="shared" si="12"/>
        <v>42665</v>
      </c>
      <c r="G300" s="310">
        <f>Plan!KO15</f>
        <v>0</v>
      </c>
      <c r="H300" s="310">
        <f>Plan!KO16</f>
        <v>0</v>
      </c>
      <c r="I300" s="310">
        <f>Plan!KO17</f>
        <v>0</v>
      </c>
      <c r="J300" s="310">
        <f>Plan!KO18</f>
        <v>0</v>
      </c>
      <c r="K300" s="310">
        <f>Plan!KO19</f>
        <v>0</v>
      </c>
      <c r="L300" s="310">
        <f>Plan!KO20</f>
        <v>0</v>
      </c>
      <c r="M300" s="310">
        <f>Plan!KO21</f>
        <v>0</v>
      </c>
      <c r="N300" s="310">
        <f>Plan!KO22</f>
        <v>0</v>
      </c>
      <c r="O300" s="310">
        <f>Plan!KO23</f>
        <v>0</v>
      </c>
      <c r="P300" s="310">
        <f>Plan!KO24</f>
        <v>0</v>
      </c>
      <c r="Q300" s="310">
        <f>Plan!KO25</f>
        <v>0</v>
      </c>
      <c r="R300" s="310">
        <f>Plan!KO26</f>
        <v>0</v>
      </c>
      <c r="S300" s="310">
        <f>Plan!KO27</f>
        <v>0</v>
      </c>
      <c r="T300" s="310">
        <f>Plan!KO28</f>
        <v>0</v>
      </c>
      <c r="U300" s="310">
        <f>Plan!KO29</f>
        <v>0</v>
      </c>
      <c r="V300" s="310">
        <f>Plan!KO30</f>
        <v>0</v>
      </c>
      <c r="W300" s="310">
        <f>Plan!KO31</f>
        <v>0</v>
      </c>
      <c r="X300" s="310">
        <f>Plan!KO32</f>
        <v>0</v>
      </c>
      <c r="Y300" s="310">
        <f>Plan!KO33</f>
        <v>0</v>
      </c>
      <c r="Z300" s="310">
        <f>Plan!KO34</f>
        <v>0</v>
      </c>
      <c r="AA300" s="310">
        <f>Plan!KO35</f>
        <v>0</v>
      </c>
      <c r="AB300" s="310">
        <f>Plan!KO36</f>
        <v>0</v>
      </c>
      <c r="AC300" s="310">
        <f>Plan!KO37</f>
        <v>0</v>
      </c>
      <c r="AD300" s="310">
        <f>Plan!KO38</f>
        <v>0</v>
      </c>
      <c r="AE300" s="310">
        <f>Plan!KO39</f>
        <v>0</v>
      </c>
      <c r="AF300" s="310">
        <f>Plan!KO40</f>
        <v>0</v>
      </c>
      <c r="AG300" s="310">
        <f>Plan!KO41</f>
        <v>0</v>
      </c>
      <c r="AH300" s="310">
        <f>Plan!KO42</f>
        <v>0</v>
      </c>
      <c r="AI300" s="310">
        <f>Plan!KO43</f>
        <v>0</v>
      </c>
      <c r="AJ300" s="310">
        <f>Plan!KO44</f>
        <v>0</v>
      </c>
      <c r="AK300" s="310">
        <f>Plan!KO45</f>
        <v>0</v>
      </c>
      <c r="AL300" s="310">
        <f>Plan!KO46</f>
        <v>0</v>
      </c>
      <c r="AM300" s="310">
        <f>Plan!KO47</f>
        <v>0</v>
      </c>
      <c r="AN300" s="310">
        <f>Plan!KO48</f>
        <v>0</v>
      </c>
      <c r="AO300" s="310">
        <f>Plan!KO49</f>
        <v>0</v>
      </c>
      <c r="AP300" s="310">
        <f>Plan!KO50</f>
        <v>0</v>
      </c>
      <c r="AQ300" s="310">
        <f>Plan!KO51</f>
        <v>0</v>
      </c>
      <c r="AR300" s="310">
        <f>Plan!KO52</f>
        <v>0</v>
      </c>
      <c r="AS300" s="310">
        <f>Plan!KO53</f>
        <v>0</v>
      </c>
      <c r="AT300" s="310">
        <f>Plan!KO54</f>
        <v>0</v>
      </c>
      <c r="AU300" s="310">
        <f>Plan!KO55</f>
        <v>0</v>
      </c>
      <c r="AV300" s="310">
        <f>Plan!KO56</f>
        <v>0</v>
      </c>
      <c r="AW300" s="310">
        <f>Plan!KO57</f>
        <v>0</v>
      </c>
      <c r="AX300" s="310">
        <f>Plan!KO58</f>
        <v>0</v>
      </c>
      <c r="AY300" s="310">
        <f>Plan!KO59</f>
        <v>0</v>
      </c>
      <c r="AZ300" s="310">
        <f>Plan!KO60</f>
        <v>0</v>
      </c>
      <c r="BA300" s="310">
        <f>Plan!KO61</f>
        <v>0</v>
      </c>
      <c r="BB300" s="310">
        <f>Plan!KO62</f>
        <v>0</v>
      </c>
      <c r="BC300" s="310">
        <f>Plan!KO63</f>
        <v>0</v>
      </c>
      <c r="BD300" s="310">
        <f>Plan!KO64</f>
        <v>0</v>
      </c>
    </row>
    <row r="301" spans="1:56" ht="6" customHeight="1">
      <c r="A301"/>
      <c r="B301" s="306">
        <f>COUNTIF(Feiertage!$H$3:$H$164,F301)</f>
        <v>0</v>
      </c>
      <c r="C301" s="307">
        <f t="shared" si="13"/>
        <v>7</v>
      </c>
      <c r="D301" s="307">
        <f t="shared" si="14"/>
        <v>10</v>
      </c>
      <c r="E301" s="311"/>
      <c r="F301" s="309">
        <f t="shared" si="12"/>
        <v>42666</v>
      </c>
      <c r="G301" s="310">
        <f>Plan!KP15</f>
        <v>0</v>
      </c>
      <c r="H301" s="310">
        <f>Plan!KP16</f>
        <v>0</v>
      </c>
      <c r="I301" s="310">
        <f>Plan!KP17</f>
        <v>0</v>
      </c>
      <c r="J301" s="310">
        <f>Plan!KP18</f>
        <v>0</v>
      </c>
      <c r="K301" s="310">
        <f>Plan!KP19</f>
        <v>0</v>
      </c>
      <c r="L301" s="310">
        <f>Plan!KP20</f>
        <v>0</v>
      </c>
      <c r="M301" s="310">
        <f>Plan!KP21</f>
        <v>0</v>
      </c>
      <c r="N301" s="310">
        <f>Plan!KP22</f>
        <v>0</v>
      </c>
      <c r="O301" s="310">
        <f>Plan!KP23</f>
        <v>0</v>
      </c>
      <c r="P301" s="310">
        <f>Plan!KP24</f>
        <v>0</v>
      </c>
      <c r="Q301" s="310">
        <f>Plan!KP25</f>
        <v>0</v>
      </c>
      <c r="R301" s="310">
        <f>Plan!KP26</f>
        <v>0</v>
      </c>
      <c r="S301" s="310">
        <f>Plan!KP27</f>
        <v>0</v>
      </c>
      <c r="T301" s="310">
        <f>Plan!KP28</f>
        <v>0</v>
      </c>
      <c r="U301" s="310">
        <f>Plan!KP29</f>
        <v>0</v>
      </c>
      <c r="V301" s="310">
        <f>Plan!KP30</f>
        <v>0</v>
      </c>
      <c r="W301" s="310">
        <f>Plan!KP31</f>
        <v>0</v>
      </c>
      <c r="X301" s="310">
        <f>Plan!KP32</f>
        <v>0</v>
      </c>
      <c r="Y301" s="310">
        <f>Plan!KP33</f>
        <v>0</v>
      </c>
      <c r="Z301" s="310">
        <f>Plan!KP34</f>
        <v>0</v>
      </c>
      <c r="AA301" s="310">
        <f>Plan!KP35</f>
        <v>0</v>
      </c>
      <c r="AB301" s="310">
        <f>Plan!KP36</f>
        <v>0</v>
      </c>
      <c r="AC301" s="310">
        <f>Plan!KP37</f>
        <v>0</v>
      </c>
      <c r="AD301" s="310">
        <f>Plan!KP38</f>
        <v>0</v>
      </c>
      <c r="AE301" s="310">
        <f>Plan!KP39</f>
        <v>0</v>
      </c>
      <c r="AF301" s="310">
        <f>Plan!KP40</f>
        <v>0</v>
      </c>
      <c r="AG301" s="310">
        <f>Plan!KP41</f>
        <v>0</v>
      </c>
      <c r="AH301" s="310">
        <f>Plan!KP42</f>
        <v>0</v>
      </c>
      <c r="AI301" s="310">
        <f>Plan!KP43</f>
        <v>0</v>
      </c>
      <c r="AJ301" s="310">
        <f>Plan!KP44</f>
        <v>0</v>
      </c>
      <c r="AK301" s="310">
        <f>Plan!KP45</f>
        <v>0</v>
      </c>
      <c r="AL301" s="310">
        <f>Plan!KP46</f>
        <v>0</v>
      </c>
      <c r="AM301" s="310">
        <f>Plan!KP47</f>
        <v>0</v>
      </c>
      <c r="AN301" s="310">
        <f>Plan!KP48</f>
        <v>0</v>
      </c>
      <c r="AO301" s="310">
        <f>Plan!KP49</f>
        <v>0</v>
      </c>
      <c r="AP301" s="310">
        <f>Plan!KP50</f>
        <v>0</v>
      </c>
      <c r="AQ301" s="310">
        <f>Plan!KP51</f>
        <v>0</v>
      </c>
      <c r="AR301" s="310">
        <f>Plan!KP52</f>
        <v>0</v>
      </c>
      <c r="AS301" s="310">
        <f>Plan!KP53</f>
        <v>0</v>
      </c>
      <c r="AT301" s="310">
        <f>Plan!KP54</f>
        <v>0</v>
      </c>
      <c r="AU301" s="310">
        <f>Plan!KP55</f>
        <v>0</v>
      </c>
      <c r="AV301" s="310">
        <f>Plan!KP56</f>
        <v>0</v>
      </c>
      <c r="AW301" s="310">
        <f>Plan!KP57</f>
        <v>0</v>
      </c>
      <c r="AX301" s="310">
        <f>Plan!KP58</f>
        <v>0</v>
      </c>
      <c r="AY301" s="310">
        <f>Plan!KP59</f>
        <v>0</v>
      </c>
      <c r="AZ301" s="310">
        <f>Plan!KP60</f>
        <v>0</v>
      </c>
      <c r="BA301" s="310">
        <f>Plan!KP61</f>
        <v>0</v>
      </c>
      <c r="BB301" s="310">
        <f>Plan!KP62</f>
        <v>0</v>
      </c>
      <c r="BC301" s="310">
        <f>Plan!KP63</f>
        <v>0</v>
      </c>
      <c r="BD301" s="310">
        <f>Plan!KP64</f>
        <v>0</v>
      </c>
    </row>
    <row r="302" spans="1:56" ht="6" customHeight="1">
      <c r="A302"/>
      <c r="B302" s="306">
        <f>COUNTIF(Feiertage!$H$3:$H$164,F302)</f>
        <v>0</v>
      </c>
      <c r="C302" s="307">
        <f t="shared" si="13"/>
        <v>1</v>
      </c>
      <c r="D302" s="307">
        <f t="shared" si="14"/>
        <v>10</v>
      </c>
      <c r="E302" s="311"/>
      <c r="F302" s="309">
        <f t="shared" si="12"/>
        <v>42667</v>
      </c>
      <c r="G302" s="310">
        <f>Plan!KQ15</f>
        <v>0</v>
      </c>
      <c r="H302" s="310">
        <f>Plan!KQ16</f>
        <v>0</v>
      </c>
      <c r="I302" s="310">
        <f>Plan!KQ17</f>
        <v>0</v>
      </c>
      <c r="J302" s="310">
        <f>Plan!KQ18</f>
        <v>0</v>
      </c>
      <c r="K302" s="310">
        <f>Plan!KQ19</f>
        <v>0</v>
      </c>
      <c r="L302" s="310">
        <f>Plan!KQ20</f>
        <v>0</v>
      </c>
      <c r="M302" s="310">
        <f>Plan!KQ21</f>
        <v>0</v>
      </c>
      <c r="N302" s="310">
        <f>Plan!KQ22</f>
        <v>0</v>
      </c>
      <c r="O302" s="310">
        <f>Plan!KQ23</f>
        <v>0</v>
      </c>
      <c r="P302" s="310">
        <f>Plan!KQ24</f>
        <v>0</v>
      </c>
      <c r="Q302" s="310">
        <f>Plan!KQ25</f>
        <v>0</v>
      </c>
      <c r="R302" s="310">
        <f>Plan!KQ26</f>
        <v>0</v>
      </c>
      <c r="S302" s="310">
        <f>Plan!KQ27</f>
        <v>0</v>
      </c>
      <c r="T302" s="310">
        <f>Plan!KQ28</f>
        <v>0</v>
      </c>
      <c r="U302" s="310">
        <f>Plan!KQ29</f>
        <v>0</v>
      </c>
      <c r="V302" s="310">
        <f>Plan!KQ30</f>
        <v>0</v>
      </c>
      <c r="W302" s="310">
        <f>Plan!KQ31</f>
        <v>0</v>
      </c>
      <c r="X302" s="310">
        <f>Plan!KQ32</f>
        <v>0</v>
      </c>
      <c r="Y302" s="310">
        <f>Plan!KQ33</f>
        <v>0</v>
      </c>
      <c r="Z302" s="310">
        <f>Plan!KQ34</f>
        <v>0</v>
      </c>
      <c r="AA302" s="310">
        <f>Plan!KQ35</f>
        <v>0</v>
      </c>
      <c r="AB302" s="310">
        <f>Plan!KQ36</f>
        <v>0</v>
      </c>
      <c r="AC302" s="310">
        <f>Plan!KQ37</f>
        <v>0</v>
      </c>
      <c r="AD302" s="310">
        <f>Plan!KQ38</f>
        <v>0</v>
      </c>
      <c r="AE302" s="310">
        <f>Plan!KQ39</f>
        <v>0</v>
      </c>
      <c r="AF302" s="310">
        <f>Plan!KQ40</f>
        <v>0</v>
      </c>
      <c r="AG302" s="310">
        <f>Plan!KQ41</f>
        <v>0</v>
      </c>
      <c r="AH302" s="310">
        <f>Plan!KQ42</f>
        <v>0</v>
      </c>
      <c r="AI302" s="310">
        <f>Plan!KQ43</f>
        <v>0</v>
      </c>
      <c r="AJ302" s="310">
        <f>Plan!KQ44</f>
        <v>0</v>
      </c>
      <c r="AK302" s="310">
        <f>Plan!KQ45</f>
        <v>0</v>
      </c>
      <c r="AL302" s="310">
        <f>Plan!KQ46</f>
        <v>0</v>
      </c>
      <c r="AM302" s="310">
        <f>Plan!KQ47</f>
        <v>0</v>
      </c>
      <c r="AN302" s="310">
        <f>Plan!KQ48</f>
        <v>0</v>
      </c>
      <c r="AO302" s="310">
        <f>Plan!KQ49</f>
        <v>0</v>
      </c>
      <c r="AP302" s="310">
        <f>Plan!KQ50</f>
        <v>0</v>
      </c>
      <c r="AQ302" s="310">
        <f>Plan!KQ51</f>
        <v>0</v>
      </c>
      <c r="AR302" s="310">
        <f>Plan!KQ52</f>
        <v>0</v>
      </c>
      <c r="AS302" s="310">
        <f>Plan!KQ53</f>
        <v>0</v>
      </c>
      <c r="AT302" s="310">
        <f>Plan!KQ54</f>
        <v>0</v>
      </c>
      <c r="AU302" s="310">
        <f>Plan!KQ55</f>
        <v>0</v>
      </c>
      <c r="AV302" s="310">
        <f>Plan!KQ56</f>
        <v>0</v>
      </c>
      <c r="AW302" s="310">
        <f>Plan!KQ57</f>
        <v>0</v>
      </c>
      <c r="AX302" s="310">
        <f>Plan!KQ58</f>
        <v>0</v>
      </c>
      <c r="AY302" s="310">
        <f>Plan!KQ59</f>
        <v>0</v>
      </c>
      <c r="AZ302" s="310">
        <f>Plan!KQ60</f>
        <v>0</v>
      </c>
      <c r="BA302" s="310">
        <f>Plan!KQ61</f>
        <v>0</v>
      </c>
      <c r="BB302" s="310">
        <f>Plan!KQ62</f>
        <v>0</v>
      </c>
      <c r="BC302" s="310">
        <f>Plan!KQ63</f>
        <v>0</v>
      </c>
      <c r="BD302" s="310">
        <f>Plan!KQ64</f>
        <v>0</v>
      </c>
    </row>
    <row r="303" spans="1:56" ht="6" customHeight="1">
      <c r="A303"/>
      <c r="B303" s="306">
        <f>COUNTIF(Feiertage!$H$3:$H$164,F303)</f>
        <v>0</v>
      </c>
      <c r="C303" s="307">
        <f t="shared" si="13"/>
        <v>2</v>
      </c>
      <c r="D303" s="307">
        <f t="shared" si="14"/>
        <v>10</v>
      </c>
      <c r="E303" s="311"/>
      <c r="F303" s="309">
        <f t="shared" si="12"/>
        <v>42668</v>
      </c>
      <c r="G303" s="310">
        <f>Plan!KR15</f>
        <v>0</v>
      </c>
      <c r="H303" s="310">
        <f>Plan!KR16</f>
        <v>0</v>
      </c>
      <c r="I303" s="310">
        <f>Plan!KR17</f>
        <v>0</v>
      </c>
      <c r="J303" s="310">
        <f>Plan!KR18</f>
        <v>0</v>
      </c>
      <c r="K303" s="310">
        <f>Plan!KR19</f>
        <v>0</v>
      </c>
      <c r="L303" s="310">
        <f>Plan!KR20</f>
        <v>0</v>
      </c>
      <c r="M303" s="310">
        <f>Plan!KR21</f>
        <v>0</v>
      </c>
      <c r="N303" s="310">
        <f>Plan!KR22</f>
        <v>0</v>
      </c>
      <c r="O303" s="310">
        <f>Plan!KR23</f>
        <v>0</v>
      </c>
      <c r="P303" s="310">
        <f>Plan!KR24</f>
        <v>0</v>
      </c>
      <c r="Q303" s="310">
        <f>Plan!KR25</f>
        <v>0</v>
      </c>
      <c r="R303" s="310">
        <f>Plan!KR26</f>
        <v>0</v>
      </c>
      <c r="S303" s="310">
        <f>Plan!KR27</f>
        <v>0</v>
      </c>
      <c r="T303" s="310">
        <f>Plan!KR28</f>
        <v>0</v>
      </c>
      <c r="U303" s="310">
        <f>Plan!KR29</f>
        <v>0</v>
      </c>
      <c r="V303" s="310">
        <f>Plan!KR30</f>
        <v>0</v>
      </c>
      <c r="W303" s="310">
        <f>Plan!KR31</f>
        <v>0</v>
      </c>
      <c r="X303" s="310">
        <f>Plan!KR32</f>
        <v>0</v>
      </c>
      <c r="Y303" s="310">
        <f>Plan!KR33</f>
        <v>0</v>
      </c>
      <c r="Z303" s="310">
        <f>Plan!KR34</f>
        <v>0</v>
      </c>
      <c r="AA303" s="310">
        <f>Plan!KR35</f>
        <v>0</v>
      </c>
      <c r="AB303" s="310">
        <f>Plan!KR36</f>
        <v>0</v>
      </c>
      <c r="AC303" s="310">
        <f>Plan!KR37</f>
        <v>0</v>
      </c>
      <c r="AD303" s="310">
        <f>Plan!KR38</f>
        <v>0</v>
      </c>
      <c r="AE303" s="310">
        <f>Plan!KR39</f>
        <v>0</v>
      </c>
      <c r="AF303" s="310">
        <f>Plan!KR40</f>
        <v>0</v>
      </c>
      <c r="AG303" s="310">
        <f>Plan!KR41</f>
        <v>0</v>
      </c>
      <c r="AH303" s="310">
        <f>Plan!KR42</f>
        <v>0</v>
      </c>
      <c r="AI303" s="310">
        <f>Plan!KR43</f>
        <v>0</v>
      </c>
      <c r="AJ303" s="310">
        <f>Plan!KR44</f>
        <v>0</v>
      </c>
      <c r="AK303" s="310">
        <f>Plan!KR45</f>
        <v>0</v>
      </c>
      <c r="AL303" s="310">
        <f>Plan!KR46</f>
        <v>0</v>
      </c>
      <c r="AM303" s="310">
        <f>Plan!KR47</f>
        <v>0</v>
      </c>
      <c r="AN303" s="310">
        <f>Plan!KR48</f>
        <v>0</v>
      </c>
      <c r="AO303" s="310">
        <f>Plan!KR49</f>
        <v>0</v>
      </c>
      <c r="AP303" s="310">
        <f>Plan!KR50</f>
        <v>0</v>
      </c>
      <c r="AQ303" s="310">
        <f>Plan!KR51</f>
        <v>0</v>
      </c>
      <c r="AR303" s="310">
        <f>Plan!KR52</f>
        <v>0</v>
      </c>
      <c r="AS303" s="310">
        <f>Plan!KR53</f>
        <v>0</v>
      </c>
      <c r="AT303" s="310">
        <f>Plan!KR54</f>
        <v>0</v>
      </c>
      <c r="AU303" s="310">
        <f>Plan!KR55</f>
        <v>0</v>
      </c>
      <c r="AV303" s="310">
        <f>Plan!KR56</f>
        <v>0</v>
      </c>
      <c r="AW303" s="310">
        <f>Plan!KR57</f>
        <v>0</v>
      </c>
      <c r="AX303" s="310">
        <f>Plan!KR58</f>
        <v>0</v>
      </c>
      <c r="AY303" s="310">
        <f>Plan!KR59</f>
        <v>0</v>
      </c>
      <c r="AZ303" s="310">
        <f>Plan!KR60</f>
        <v>0</v>
      </c>
      <c r="BA303" s="310">
        <f>Plan!KR61</f>
        <v>0</v>
      </c>
      <c r="BB303" s="310">
        <f>Plan!KR62</f>
        <v>0</v>
      </c>
      <c r="BC303" s="310">
        <f>Plan!KR63</f>
        <v>0</v>
      </c>
      <c r="BD303" s="310">
        <f>Plan!KR64</f>
        <v>0</v>
      </c>
    </row>
    <row r="304" spans="1:56" ht="6" customHeight="1">
      <c r="A304"/>
      <c r="B304" s="306">
        <f>COUNTIF(Feiertage!$H$3:$H$164,F304)</f>
        <v>0</v>
      </c>
      <c r="C304" s="307">
        <f t="shared" si="13"/>
        <v>3</v>
      </c>
      <c r="D304" s="307">
        <f t="shared" si="14"/>
        <v>10</v>
      </c>
      <c r="E304" s="311"/>
      <c r="F304" s="309">
        <f t="shared" si="12"/>
        <v>42669</v>
      </c>
      <c r="G304" s="310">
        <f>Plan!KS15</f>
        <v>0</v>
      </c>
      <c r="H304" s="310">
        <f>Plan!KS16</f>
        <v>0</v>
      </c>
      <c r="I304" s="310">
        <f>Plan!KS17</f>
        <v>0</v>
      </c>
      <c r="J304" s="310">
        <f>Plan!KS18</f>
        <v>0</v>
      </c>
      <c r="K304" s="310">
        <f>Plan!KS19</f>
        <v>0</v>
      </c>
      <c r="L304" s="310">
        <f>Plan!KS20</f>
        <v>0</v>
      </c>
      <c r="M304" s="310">
        <f>Plan!KS21</f>
        <v>0</v>
      </c>
      <c r="N304" s="310">
        <f>Plan!KS22</f>
        <v>0</v>
      </c>
      <c r="O304" s="310">
        <f>Plan!KS23</f>
        <v>0</v>
      </c>
      <c r="P304" s="310">
        <f>Plan!KS24</f>
        <v>0</v>
      </c>
      <c r="Q304" s="310">
        <f>Plan!KS25</f>
        <v>0</v>
      </c>
      <c r="R304" s="310">
        <f>Plan!KS26</f>
        <v>0</v>
      </c>
      <c r="S304" s="310">
        <f>Plan!KS27</f>
        <v>0</v>
      </c>
      <c r="T304" s="310">
        <f>Plan!KS28</f>
        <v>0</v>
      </c>
      <c r="U304" s="310">
        <f>Plan!KS29</f>
        <v>0</v>
      </c>
      <c r="V304" s="310">
        <f>Plan!KS30</f>
        <v>0</v>
      </c>
      <c r="W304" s="310">
        <f>Plan!KS31</f>
        <v>0</v>
      </c>
      <c r="X304" s="310">
        <f>Plan!KS32</f>
        <v>0</v>
      </c>
      <c r="Y304" s="310">
        <f>Plan!KS33</f>
        <v>0</v>
      </c>
      <c r="Z304" s="310">
        <f>Plan!KS34</f>
        <v>0</v>
      </c>
      <c r="AA304" s="310">
        <f>Plan!KS35</f>
        <v>0</v>
      </c>
      <c r="AB304" s="310">
        <f>Plan!KS36</f>
        <v>0</v>
      </c>
      <c r="AC304" s="310">
        <f>Plan!KS37</f>
        <v>0</v>
      </c>
      <c r="AD304" s="310">
        <f>Plan!KS38</f>
        <v>0</v>
      </c>
      <c r="AE304" s="310">
        <f>Plan!KS39</f>
        <v>0</v>
      </c>
      <c r="AF304" s="310">
        <f>Plan!KS40</f>
        <v>0</v>
      </c>
      <c r="AG304" s="310">
        <f>Plan!KS41</f>
        <v>0</v>
      </c>
      <c r="AH304" s="310">
        <f>Plan!KS42</f>
        <v>0</v>
      </c>
      <c r="AI304" s="310">
        <f>Plan!KS43</f>
        <v>0</v>
      </c>
      <c r="AJ304" s="310">
        <f>Plan!KS44</f>
        <v>0</v>
      </c>
      <c r="AK304" s="310">
        <f>Plan!KS45</f>
        <v>0</v>
      </c>
      <c r="AL304" s="310">
        <f>Plan!KS46</f>
        <v>0</v>
      </c>
      <c r="AM304" s="310">
        <f>Plan!KS47</f>
        <v>0</v>
      </c>
      <c r="AN304" s="310">
        <f>Plan!KS48</f>
        <v>0</v>
      </c>
      <c r="AO304" s="310">
        <f>Plan!KS49</f>
        <v>0</v>
      </c>
      <c r="AP304" s="310">
        <f>Plan!KS50</f>
        <v>0</v>
      </c>
      <c r="AQ304" s="310">
        <f>Plan!KS51</f>
        <v>0</v>
      </c>
      <c r="AR304" s="310">
        <f>Plan!KS52</f>
        <v>0</v>
      </c>
      <c r="AS304" s="310">
        <f>Plan!KS53</f>
        <v>0</v>
      </c>
      <c r="AT304" s="310">
        <f>Plan!KS54</f>
        <v>0</v>
      </c>
      <c r="AU304" s="310">
        <f>Plan!KS55</f>
        <v>0</v>
      </c>
      <c r="AV304" s="310">
        <f>Plan!KS56</f>
        <v>0</v>
      </c>
      <c r="AW304" s="310">
        <f>Plan!KS57</f>
        <v>0</v>
      </c>
      <c r="AX304" s="310">
        <f>Plan!KS58</f>
        <v>0</v>
      </c>
      <c r="AY304" s="310">
        <f>Plan!KS59</f>
        <v>0</v>
      </c>
      <c r="AZ304" s="310">
        <f>Plan!KS60</f>
        <v>0</v>
      </c>
      <c r="BA304" s="310">
        <f>Plan!KS61</f>
        <v>0</v>
      </c>
      <c r="BB304" s="310">
        <f>Plan!KS62</f>
        <v>0</v>
      </c>
      <c r="BC304" s="310">
        <f>Plan!KS63</f>
        <v>0</v>
      </c>
      <c r="BD304" s="310">
        <f>Plan!KS64</f>
        <v>0</v>
      </c>
    </row>
    <row r="305" spans="1:56" ht="6" customHeight="1">
      <c r="A305"/>
      <c r="B305" s="306">
        <f>COUNTIF(Feiertage!$H$3:$H$164,F305)</f>
        <v>0</v>
      </c>
      <c r="C305" s="307">
        <f t="shared" si="13"/>
        <v>4</v>
      </c>
      <c r="D305" s="307">
        <f t="shared" si="14"/>
        <v>10</v>
      </c>
      <c r="E305" s="311"/>
      <c r="F305" s="309">
        <f t="shared" si="12"/>
        <v>42670</v>
      </c>
      <c r="G305" s="310">
        <f>Plan!KT15</f>
        <v>0</v>
      </c>
      <c r="H305" s="310">
        <f>Plan!KT16</f>
        <v>0</v>
      </c>
      <c r="I305" s="310">
        <f>Plan!KT17</f>
        <v>0</v>
      </c>
      <c r="J305" s="310">
        <f>Plan!KT18</f>
        <v>0</v>
      </c>
      <c r="K305" s="310">
        <f>Plan!KT19</f>
        <v>0</v>
      </c>
      <c r="L305" s="310">
        <f>Plan!KT20</f>
        <v>0</v>
      </c>
      <c r="M305" s="310">
        <f>Plan!KT21</f>
        <v>0</v>
      </c>
      <c r="N305" s="310">
        <f>Plan!KT22</f>
        <v>0</v>
      </c>
      <c r="O305" s="310">
        <f>Plan!KT23</f>
        <v>0</v>
      </c>
      <c r="P305" s="310">
        <f>Plan!KT24</f>
        <v>0</v>
      </c>
      <c r="Q305" s="310">
        <f>Plan!KT25</f>
        <v>0</v>
      </c>
      <c r="R305" s="310">
        <f>Plan!KT26</f>
        <v>0</v>
      </c>
      <c r="S305" s="310">
        <f>Plan!KT27</f>
        <v>0</v>
      </c>
      <c r="T305" s="310">
        <f>Plan!KT28</f>
        <v>0</v>
      </c>
      <c r="U305" s="310">
        <f>Plan!KT29</f>
        <v>0</v>
      </c>
      <c r="V305" s="310">
        <f>Plan!KT30</f>
        <v>0</v>
      </c>
      <c r="W305" s="310">
        <f>Plan!KT31</f>
        <v>0</v>
      </c>
      <c r="X305" s="310">
        <f>Plan!KT32</f>
        <v>0</v>
      </c>
      <c r="Y305" s="310">
        <f>Plan!KT33</f>
        <v>0</v>
      </c>
      <c r="Z305" s="310">
        <f>Plan!KT34</f>
        <v>0</v>
      </c>
      <c r="AA305" s="310">
        <f>Plan!KT35</f>
        <v>0</v>
      </c>
      <c r="AB305" s="310">
        <f>Plan!KT36</f>
        <v>0</v>
      </c>
      <c r="AC305" s="310">
        <f>Plan!KT37</f>
        <v>0</v>
      </c>
      <c r="AD305" s="310">
        <f>Plan!KT38</f>
        <v>0</v>
      </c>
      <c r="AE305" s="310">
        <f>Plan!KT39</f>
        <v>0</v>
      </c>
      <c r="AF305" s="310">
        <f>Plan!KT40</f>
        <v>0</v>
      </c>
      <c r="AG305" s="310">
        <f>Plan!KT41</f>
        <v>0</v>
      </c>
      <c r="AH305" s="310">
        <f>Plan!KT42</f>
        <v>0</v>
      </c>
      <c r="AI305" s="310">
        <f>Plan!KT43</f>
        <v>0</v>
      </c>
      <c r="AJ305" s="310">
        <f>Plan!KT44</f>
        <v>0</v>
      </c>
      <c r="AK305" s="310">
        <f>Plan!KT45</f>
        <v>0</v>
      </c>
      <c r="AL305" s="310">
        <f>Plan!KT46</f>
        <v>0</v>
      </c>
      <c r="AM305" s="310">
        <f>Plan!KT47</f>
        <v>0</v>
      </c>
      <c r="AN305" s="310">
        <f>Plan!KT48</f>
        <v>0</v>
      </c>
      <c r="AO305" s="310">
        <f>Plan!KT49</f>
        <v>0</v>
      </c>
      <c r="AP305" s="310">
        <f>Plan!KT50</f>
        <v>0</v>
      </c>
      <c r="AQ305" s="310">
        <f>Plan!KT51</f>
        <v>0</v>
      </c>
      <c r="AR305" s="310">
        <f>Plan!KT52</f>
        <v>0</v>
      </c>
      <c r="AS305" s="310">
        <f>Plan!KT53</f>
        <v>0</v>
      </c>
      <c r="AT305" s="310">
        <f>Plan!KT54</f>
        <v>0</v>
      </c>
      <c r="AU305" s="310">
        <f>Plan!KT55</f>
        <v>0</v>
      </c>
      <c r="AV305" s="310">
        <f>Plan!KT56</f>
        <v>0</v>
      </c>
      <c r="AW305" s="310">
        <f>Plan!KT57</f>
        <v>0</v>
      </c>
      <c r="AX305" s="310">
        <f>Plan!KT58</f>
        <v>0</v>
      </c>
      <c r="AY305" s="310">
        <f>Plan!KT59</f>
        <v>0</v>
      </c>
      <c r="AZ305" s="310">
        <f>Plan!KT60</f>
        <v>0</v>
      </c>
      <c r="BA305" s="310">
        <f>Plan!KT61</f>
        <v>0</v>
      </c>
      <c r="BB305" s="310">
        <f>Plan!KT62</f>
        <v>0</v>
      </c>
      <c r="BC305" s="310">
        <f>Plan!KT63</f>
        <v>0</v>
      </c>
      <c r="BD305" s="310">
        <f>Plan!KT64</f>
        <v>0</v>
      </c>
    </row>
    <row r="306" spans="1:56" ht="6" customHeight="1">
      <c r="A306"/>
      <c r="B306" s="306">
        <f>COUNTIF(Feiertage!$H$3:$H$164,F306)</f>
        <v>0</v>
      </c>
      <c r="C306" s="307">
        <f t="shared" si="13"/>
        <v>5</v>
      </c>
      <c r="D306" s="307">
        <f t="shared" si="14"/>
        <v>10</v>
      </c>
      <c r="E306" s="311"/>
      <c r="F306" s="309">
        <f t="shared" si="12"/>
        <v>42671</v>
      </c>
      <c r="G306" s="310">
        <f>Plan!KU15</f>
        <v>0</v>
      </c>
      <c r="H306" s="310">
        <f>Plan!KU16</f>
        <v>0</v>
      </c>
      <c r="I306" s="310">
        <f>Plan!KU17</f>
        <v>0</v>
      </c>
      <c r="J306" s="310">
        <f>Plan!KU18</f>
        <v>0</v>
      </c>
      <c r="K306" s="310">
        <f>Plan!KU19</f>
        <v>0</v>
      </c>
      <c r="L306" s="310">
        <f>Plan!KU20</f>
        <v>0</v>
      </c>
      <c r="M306" s="310">
        <f>Plan!KU21</f>
        <v>0</v>
      </c>
      <c r="N306" s="310">
        <f>Plan!KU22</f>
        <v>0</v>
      </c>
      <c r="O306" s="310">
        <f>Plan!KU23</f>
        <v>0</v>
      </c>
      <c r="P306" s="310">
        <f>Plan!KU24</f>
        <v>0</v>
      </c>
      <c r="Q306" s="310">
        <f>Plan!KU25</f>
        <v>0</v>
      </c>
      <c r="R306" s="310">
        <f>Plan!KU26</f>
        <v>0</v>
      </c>
      <c r="S306" s="310">
        <f>Plan!KU27</f>
        <v>0</v>
      </c>
      <c r="T306" s="310">
        <f>Plan!KU28</f>
        <v>0</v>
      </c>
      <c r="U306" s="310">
        <f>Plan!KU29</f>
        <v>0</v>
      </c>
      <c r="V306" s="310">
        <f>Plan!KU30</f>
        <v>0</v>
      </c>
      <c r="W306" s="310">
        <f>Plan!KU31</f>
        <v>0</v>
      </c>
      <c r="X306" s="310">
        <f>Plan!KU32</f>
        <v>0</v>
      </c>
      <c r="Y306" s="310">
        <f>Plan!KU33</f>
        <v>0</v>
      </c>
      <c r="Z306" s="310">
        <f>Plan!KU34</f>
        <v>0</v>
      </c>
      <c r="AA306" s="310">
        <f>Plan!KU35</f>
        <v>0</v>
      </c>
      <c r="AB306" s="310">
        <f>Plan!KU36</f>
        <v>0</v>
      </c>
      <c r="AC306" s="310">
        <f>Plan!KU37</f>
        <v>0</v>
      </c>
      <c r="AD306" s="310">
        <f>Plan!KU38</f>
        <v>0</v>
      </c>
      <c r="AE306" s="310">
        <f>Plan!KU39</f>
        <v>0</v>
      </c>
      <c r="AF306" s="310">
        <f>Plan!KU40</f>
        <v>0</v>
      </c>
      <c r="AG306" s="310">
        <f>Plan!KU41</f>
        <v>0</v>
      </c>
      <c r="AH306" s="310">
        <f>Plan!KU42</f>
        <v>0</v>
      </c>
      <c r="AI306" s="310">
        <f>Plan!KU43</f>
        <v>0</v>
      </c>
      <c r="AJ306" s="310">
        <f>Plan!KU44</f>
        <v>0</v>
      </c>
      <c r="AK306" s="310">
        <f>Plan!KU45</f>
        <v>0</v>
      </c>
      <c r="AL306" s="310">
        <f>Plan!KU46</f>
        <v>0</v>
      </c>
      <c r="AM306" s="310">
        <f>Plan!KU47</f>
        <v>0</v>
      </c>
      <c r="AN306" s="310">
        <f>Plan!KU48</f>
        <v>0</v>
      </c>
      <c r="AO306" s="310">
        <f>Plan!KU49</f>
        <v>0</v>
      </c>
      <c r="AP306" s="310">
        <f>Plan!KU50</f>
        <v>0</v>
      </c>
      <c r="AQ306" s="310">
        <f>Plan!KU51</f>
        <v>0</v>
      </c>
      <c r="AR306" s="310">
        <f>Plan!KU52</f>
        <v>0</v>
      </c>
      <c r="AS306" s="310">
        <f>Plan!KU53</f>
        <v>0</v>
      </c>
      <c r="AT306" s="310">
        <f>Plan!KU54</f>
        <v>0</v>
      </c>
      <c r="AU306" s="310">
        <f>Plan!KU55</f>
        <v>0</v>
      </c>
      <c r="AV306" s="310">
        <f>Plan!KU56</f>
        <v>0</v>
      </c>
      <c r="AW306" s="310">
        <f>Plan!KU57</f>
        <v>0</v>
      </c>
      <c r="AX306" s="310">
        <f>Plan!KU58</f>
        <v>0</v>
      </c>
      <c r="AY306" s="310">
        <f>Plan!KU59</f>
        <v>0</v>
      </c>
      <c r="AZ306" s="310">
        <f>Plan!KU60</f>
        <v>0</v>
      </c>
      <c r="BA306" s="310">
        <f>Plan!KU61</f>
        <v>0</v>
      </c>
      <c r="BB306" s="310">
        <f>Plan!KU62</f>
        <v>0</v>
      </c>
      <c r="BC306" s="310">
        <f>Plan!KU63</f>
        <v>0</v>
      </c>
      <c r="BD306" s="310">
        <f>Plan!KU64</f>
        <v>0</v>
      </c>
    </row>
    <row r="307" spans="1:56" ht="6" customHeight="1">
      <c r="A307"/>
      <c r="B307" s="306">
        <f>COUNTIF(Feiertage!$H$3:$H$164,F307)</f>
        <v>0</v>
      </c>
      <c r="C307" s="307">
        <f t="shared" si="13"/>
        <v>6</v>
      </c>
      <c r="D307" s="307">
        <f t="shared" si="14"/>
        <v>10</v>
      </c>
      <c r="E307" s="311"/>
      <c r="F307" s="309">
        <f t="shared" si="12"/>
        <v>42672</v>
      </c>
      <c r="G307" s="310">
        <f>Plan!KV15</f>
        <v>0</v>
      </c>
      <c r="H307" s="310">
        <f>Plan!KV16</f>
        <v>0</v>
      </c>
      <c r="I307" s="310">
        <f>Plan!KV17</f>
        <v>0</v>
      </c>
      <c r="J307" s="310">
        <f>Plan!KV18</f>
        <v>0</v>
      </c>
      <c r="K307" s="310">
        <f>Plan!KV19</f>
        <v>0</v>
      </c>
      <c r="L307" s="310">
        <f>Plan!KV20</f>
        <v>0</v>
      </c>
      <c r="M307" s="310">
        <f>Plan!KV21</f>
        <v>0</v>
      </c>
      <c r="N307" s="310">
        <f>Plan!KV22</f>
        <v>0</v>
      </c>
      <c r="O307" s="310">
        <f>Plan!KV23</f>
        <v>0</v>
      </c>
      <c r="P307" s="310">
        <f>Plan!KV24</f>
        <v>0</v>
      </c>
      <c r="Q307" s="310">
        <f>Plan!KV25</f>
        <v>0</v>
      </c>
      <c r="R307" s="310">
        <f>Plan!KV26</f>
        <v>0</v>
      </c>
      <c r="S307" s="310">
        <f>Plan!KV27</f>
        <v>0</v>
      </c>
      <c r="T307" s="310">
        <f>Plan!KV28</f>
        <v>0</v>
      </c>
      <c r="U307" s="310">
        <f>Plan!KV29</f>
        <v>0</v>
      </c>
      <c r="V307" s="310">
        <f>Plan!KV30</f>
        <v>0</v>
      </c>
      <c r="W307" s="310">
        <f>Plan!KV31</f>
        <v>0</v>
      </c>
      <c r="X307" s="310">
        <f>Plan!KV32</f>
        <v>0</v>
      </c>
      <c r="Y307" s="310">
        <f>Plan!KV33</f>
        <v>0</v>
      </c>
      <c r="Z307" s="310">
        <f>Plan!KV34</f>
        <v>0</v>
      </c>
      <c r="AA307" s="310">
        <f>Plan!KV35</f>
        <v>0</v>
      </c>
      <c r="AB307" s="310">
        <f>Plan!KV36</f>
        <v>0</v>
      </c>
      <c r="AC307" s="310">
        <f>Plan!KV37</f>
        <v>0</v>
      </c>
      <c r="AD307" s="310">
        <f>Plan!KV38</f>
        <v>0</v>
      </c>
      <c r="AE307" s="310">
        <f>Plan!KV39</f>
        <v>0</v>
      </c>
      <c r="AF307" s="310">
        <f>Plan!KV40</f>
        <v>0</v>
      </c>
      <c r="AG307" s="310">
        <f>Plan!KV41</f>
        <v>0</v>
      </c>
      <c r="AH307" s="310">
        <f>Plan!KV42</f>
        <v>0</v>
      </c>
      <c r="AI307" s="310">
        <f>Plan!KV43</f>
        <v>0</v>
      </c>
      <c r="AJ307" s="310">
        <f>Plan!KV44</f>
        <v>0</v>
      </c>
      <c r="AK307" s="310">
        <f>Plan!KV45</f>
        <v>0</v>
      </c>
      <c r="AL307" s="310">
        <f>Plan!KV46</f>
        <v>0</v>
      </c>
      <c r="AM307" s="310">
        <f>Plan!KV47</f>
        <v>0</v>
      </c>
      <c r="AN307" s="310">
        <f>Plan!KV48</f>
        <v>0</v>
      </c>
      <c r="AO307" s="310">
        <f>Plan!KV49</f>
        <v>0</v>
      </c>
      <c r="AP307" s="310">
        <f>Plan!KV50</f>
        <v>0</v>
      </c>
      <c r="AQ307" s="310">
        <f>Plan!KV51</f>
        <v>0</v>
      </c>
      <c r="AR307" s="310">
        <f>Plan!KV52</f>
        <v>0</v>
      </c>
      <c r="AS307" s="310">
        <f>Plan!KV53</f>
        <v>0</v>
      </c>
      <c r="AT307" s="310">
        <f>Plan!KV54</f>
        <v>0</v>
      </c>
      <c r="AU307" s="310">
        <f>Plan!KV55</f>
        <v>0</v>
      </c>
      <c r="AV307" s="310">
        <f>Plan!KV56</f>
        <v>0</v>
      </c>
      <c r="AW307" s="310">
        <f>Plan!KV57</f>
        <v>0</v>
      </c>
      <c r="AX307" s="310">
        <f>Plan!KV58</f>
        <v>0</v>
      </c>
      <c r="AY307" s="310">
        <f>Plan!KV59</f>
        <v>0</v>
      </c>
      <c r="AZ307" s="310">
        <f>Plan!KV60</f>
        <v>0</v>
      </c>
      <c r="BA307" s="310">
        <f>Plan!KV61</f>
        <v>0</v>
      </c>
      <c r="BB307" s="310">
        <f>Plan!KV62</f>
        <v>0</v>
      </c>
      <c r="BC307" s="310">
        <f>Plan!KV63</f>
        <v>0</v>
      </c>
      <c r="BD307" s="310">
        <f>Plan!KV64</f>
        <v>0</v>
      </c>
    </row>
    <row r="308" spans="1:56" ht="6" customHeight="1">
      <c r="A308"/>
      <c r="B308" s="306">
        <f>COUNTIF(Feiertage!$H$3:$H$164,F308)</f>
        <v>0</v>
      </c>
      <c r="C308" s="307">
        <f t="shared" si="13"/>
        <v>7</v>
      </c>
      <c r="D308" s="307">
        <f t="shared" si="14"/>
        <v>10</v>
      </c>
      <c r="E308" s="311"/>
      <c r="F308" s="309">
        <f t="shared" si="12"/>
        <v>42673</v>
      </c>
      <c r="G308" s="310">
        <f>Plan!KW15</f>
        <v>0</v>
      </c>
      <c r="H308" s="310">
        <f>Plan!KW16</f>
        <v>0</v>
      </c>
      <c r="I308" s="310">
        <f>Plan!KW17</f>
        <v>0</v>
      </c>
      <c r="J308" s="310">
        <f>Plan!KW18</f>
        <v>0</v>
      </c>
      <c r="K308" s="310">
        <f>Plan!KW19</f>
        <v>0</v>
      </c>
      <c r="L308" s="310">
        <f>Plan!KW20</f>
        <v>0</v>
      </c>
      <c r="M308" s="310">
        <f>Plan!KW21</f>
        <v>0</v>
      </c>
      <c r="N308" s="310">
        <f>Plan!KW22</f>
        <v>0</v>
      </c>
      <c r="O308" s="310">
        <f>Plan!KW23</f>
        <v>0</v>
      </c>
      <c r="P308" s="310">
        <f>Plan!KW24</f>
        <v>0</v>
      </c>
      <c r="Q308" s="310">
        <f>Plan!KW25</f>
        <v>0</v>
      </c>
      <c r="R308" s="310">
        <f>Plan!KW26</f>
        <v>0</v>
      </c>
      <c r="S308" s="310">
        <f>Plan!KW27</f>
        <v>0</v>
      </c>
      <c r="T308" s="310">
        <f>Plan!KW28</f>
        <v>0</v>
      </c>
      <c r="U308" s="310">
        <f>Plan!KW29</f>
        <v>0</v>
      </c>
      <c r="V308" s="310">
        <f>Plan!KW30</f>
        <v>0</v>
      </c>
      <c r="W308" s="310">
        <f>Plan!KW31</f>
        <v>0</v>
      </c>
      <c r="X308" s="310">
        <f>Plan!KW32</f>
        <v>0</v>
      </c>
      <c r="Y308" s="310">
        <f>Plan!KW33</f>
        <v>0</v>
      </c>
      <c r="Z308" s="310">
        <f>Plan!KW34</f>
        <v>0</v>
      </c>
      <c r="AA308" s="310">
        <f>Plan!KW35</f>
        <v>0</v>
      </c>
      <c r="AB308" s="310">
        <f>Plan!KW36</f>
        <v>0</v>
      </c>
      <c r="AC308" s="310">
        <f>Plan!KW37</f>
        <v>0</v>
      </c>
      <c r="AD308" s="310">
        <f>Plan!KW38</f>
        <v>0</v>
      </c>
      <c r="AE308" s="310">
        <f>Plan!KW39</f>
        <v>0</v>
      </c>
      <c r="AF308" s="310">
        <f>Plan!KW40</f>
        <v>0</v>
      </c>
      <c r="AG308" s="310">
        <f>Plan!KW41</f>
        <v>0</v>
      </c>
      <c r="AH308" s="310">
        <f>Plan!KW42</f>
        <v>0</v>
      </c>
      <c r="AI308" s="310">
        <f>Plan!KW43</f>
        <v>0</v>
      </c>
      <c r="AJ308" s="310">
        <f>Plan!KW44</f>
        <v>0</v>
      </c>
      <c r="AK308" s="310">
        <f>Plan!KW45</f>
        <v>0</v>
      </c>
      <c r="AL308" s="310">
        <f>Plan!KW46</f>
        <v>0</v>
      </c>
      <c r="AM308" s="310">
        <f>Plan!KW47</f>
        <v>0</v>
      </c>
      <c r="AN308" s="310">
        <f>Plan!KW48</f>
        <v>0</v>
      </c>
      <c r="AO308" s="310">
        <f>Plan!KW49</f>
        <v>0</v>
      </c>
      <c r="AP308" s="310">
        <f>Plan!KW50</f>
        <v>0</v>
      </c>
      <c r="AQ308" s="310">
        <f>Plan!KW51</f>
        <v>0</v>
      </c>
      <c r="AR308" s="310">
        <f>Plan!KW52</f>
        <v>0</v>
      </c>
      <c r="AS308" s="310">
        <f>Plan!KW53</f>
        <v>0</v>
      </c>
      <c r="AT308" s="310">
        <f>Plan!KW54</f>
        <v>0</v>
      </c>
      <c r="AU308" s="310">
        <f>Plan!KW55</f>
        <v>0</v>
      </c>
      <c r="AV308" s="310">
        <f>Plan!KW56</f>
        <v>0</v>
      </c>
      <c r="AW308" s="310">
        <f>Plan!KW57</f>
        <v>0</v>
      </c>
      <c r="AX308" s="310">
        <f>Plan!KW58</f>
        <v>0</v>
      </c>
      <c r="AY308" s="310">
        <f>Plan!KW59</f>
        <v>0</v>
      </c>
      <c r="AZ308" s="310">
        <f>Plan!KW60</f>
        <v>0</v>
      </c>
      <c r="BA308" s="310">
        <f>Plan!KW61</f>
        <v>0</v>
      </c>
      <c r="BB308" s="310">
        <f>Plan!KW62</f>
        <v>0</v>
      </c>
      <c r="BC308" s="310">
        <f>Plan!KW63</f>
        <v>0</v>
      </c>
      <c r="BD308" s="310">
        <f>Plan!KW64</f>
        <v>0</v>
      </c>
    </row>
    <row r="309" spans="1:56" ht="6" customHeight="1">
      <c r="A309"/>
      <c r="B309" s="306">
        <f>COUNTIF(Feiertage!$H$3:$H$164,F309)</f>
        <v>1</v>
      </c>
      <c r="C309" s="307">
        <f t="shared" si="13"/>
        <v>1</v>
      </c>
      <c r="D309" s="307">
        <f t="shared" si="14"/>
        <v>10</v>
      </c>
      <c r="E309" s="311"/>
      <c r="F309" s="309">
        <f t="shared" si="12"/>
        <v>42674</v>
      </c>
      <c r="G309" s="310">
        <f>Plan!KX15</f>
        <v>0</v>
      </c>
      <c r="H309" s="310">
        <f>Plan!KX16</f>
        <v>0</v>
      </c>
      <c r="I309" s="310">
        <f>Plan!KX17</f>
        <v>0</v>
      </c>
      <c r="J309" s="310">
        <f>Plan!KX18</f>
        <v>0</v>
      </c>
      <c r="K309" s="310">
        <f>Plan!KX19</f>
        <v>0</v>
      </c>
      <c r="L309" s="310">
        <f>Plan!KX20</f>
        <v>0</v>
      </c>
      <c r="M309" s="310">
        <f>Plan!KX21</f>
        <v>0</v>
      </c>
      <c r="N309" s="310">
        <f>Plan!KX22</f>
        <v>0</v>
      </c>
      <c r="O309" s="310">
        <f>Plan!KX23</f>
        <v>0</v>
      </c>
      <c r="P309" s="310">
        <f>Plan!KX24</f>
        <v>0</v>
      </c>
      <c r="Q309" s="310">
        <f>Plan!KX25</f>
        <v>0</v>
      </c>
      <c r="R309" s="310">
        <f>Plan!KX26</f>
        <v>0</v>
      </c>
      <c r="S309" s="310">
        <f>Plan!KX27</f>
        <v>0</v>
      </c>
      <c r="T309" s="310">
        <f>Plan!KX28</f>
        <v>0</v>
      </c>
      <c r="U309" s="310">
        <f>Plan!KX29</f>
        <v>0</v>
      </c>
      <c r="V309" s="310">
        <f>Plan!KX30</f>
        <v>0</v>
      </c>
      <c r="W309" s="310">
        <f>Plan!KX31</f>
        <v>0</v>
      </c>
      <c r="X309" s="310">
        <f>Plan!KX32</f>
        <v>0</v>
      </c>
      <c r="Y309" s="310">
        <f>Plan!KX33</f>
        <v>0</v>
      </c>
      <c r="Z309" s="310">
        <f>Plan!KX34</f>
        <v>0</v>
      </c>
      <c r="AA309" s="310">
        <f>Plan!KX35</f>
        <v>0</v>
      </c>
      <c r="AB309" s="310">
        <f>Plan!KX36</f>
        <v>0</v>
      </c>
      <c r="AC309" s="310">
        <f>Plan!KX37</f>
        <v>0</v>
      </c>
      <c r="AD309" s="310">
        <f>Plan!KX38</f>
        <v>0</v>
      </c>
      <c r="AE309" s="310">
        <f>Plan!KX39</f>
        <v>0</v>
      </c>
      <c r="AF309" s="310">
        <f>Plan!KX40</f>
        <v>0</v>
      </c>
      <c r="AG309" s="310">
        <f>Plan!KX41</f>
        <v>0</v>
      </c>
      <c r="AH309" s="310">
        <f>Plan!KX42</f>
        <v>0</v>
      </c>
      <c r="AI309" s="310">
        <f>Plan!KX43</f>
        <v>0</v>
      </c>
      <c r="AJ309" s="310">
        <f>Plan!KX44</f>
        <v>0</v>
      </c>
      <c r="AK309" s="310">
        <f>Plan!KX45</f>
        <v>0</v>
      </c>
      <c r="AL309" s="310">
        <f>Plan!KX46</f>
        <v>0</v>
      </c>
      <c r="AM309" s="310">
        <f>Plan!KX47</f>
        <v>0</v>
      </c>
      <c r="AN309" s="310">
        <f>Plan!KX48</f>
        <v>0</v>
      </c>
      <c r="AO309" s="310">
        <f>Plan!KX49</f>
        <v>0</v>
      </c>
      <c r="AP309" s="310">
        <f>Plan!KX50</f>
        <v>0</v>
      </c>
      <c r="AQ309" s="310">
        <f>Plan!KX51</f>
        <v>0</v>
      </c>
      <c r="AR309" s="310">
        <f>Plan!KX52</f>
        <v>0</v>
      </c>
      <c r="AS309" s="310">
        <f>Plan!KX53</f>
        <v>0</v>
      </c>
      <c r="AT309" s="310">
        <f>Plan!KX54</f>
        <v>0</v>
      </c>
      <c r="AU309" s="310">
        <f>Plan!KX55</f>
        <v>0</v>
      </c>
      <c r="AV309" s="310">
        <f>Plan!KX56</f>
        <v>0</v>
      </c>
      <c r="AW309" s="310">
        <f>Plan!KX57</f>
        <v>0</v>
      </c>
      <c r="AX309" s="310">
        <f>Plan!KX58</f>
        <v>0</v>
      </c>
      <c r="AY309" s="310">
        <f>Plan!KX59</f>
        <v>0</v>
      </c>
      <c r="AZ309" s="310">
        <f>Plan!KX60</f>
        <v>0</v>
      </c>
      <c r="BA309" s="310">
        <f>Plan!KX61</f>
        <v>0</v>
      </c>
      <c r="BB309" s="310">
        <f>Plan!KX62</f>
        <v>0</v>
      </c>
      <c r="BC309" s="310">
        <f>Plan!KX63</f>
        <v>0</v>
      </c>
      <c r="BD309" s="310">
        <f>Plan!KX64</f>
        <v>0</v>
      </c>
    </row>
    <row r="310" spans="1:56" ht="6" customHeight="1">
      <c r="A310"/>
      <c r="B310" s="306">
        <f>COUNTIF(Feiertage!$H$3:$H$164,F310)</f>
        <v>0</v>
      </c>
      <c r="C310" s="307">
        <f t="shared" si="13"/>
        <v>2</v>
      </c>
      <c r="D310" s="307">
        <f t="shared" si="14"/>
        <v>11</v>
      </c>
      <c r="E310" s="311"/>
      <c r="F310" s="309">
        <f t="shared" si="12"/>
        <v>42675</v>
      </c>
      <c r="G310" s="310">
        <f>Plan!KY15</f>
        <v>0</v>
      </c>
      <c r="H310" s="310">
        <f>Plan!KY16</f>
        <v>0</v>
      </c>
      <c r="I310" s="310">
        <f>Plan!KY17</f>
        <v>0</v>
      </c>
      <c r="J310" s="310">
        <f>Plan!KY18</f>
        <v>0</v>
      </c>
      <c r="K310" s="310">
        <f>Plan!KY19</f>
        <v>0</v>
      </c>
      <c r="L310" s="310">
        <f>Plan!KY20</f>
        <v>0</v>
      </c>
      <c r="M310" s="310">
        <f>Plan!KY21</f>
        <v>0</v>
      </c>
      <c r="N310" s="310">
        <f>Plan!KY22</f>
        <v>0</v>
      </c>
      <c r="O310" s="310">
        <f>Plan!KY23</f>
        <v>0</v>
      </c>
      <c r="P310" s="310">
        <f>Plan!KY24</f>
        <v>0</v>
      </c>
      <c r="Q310" s="310">
        <f>Plan!KY25</f>
        <v>0</v>
      </c>
      <c r="R310" s="310">
        <f>Plan!KY26</f>
        <v>0</v>
      </c>
      <c r="S310" s="310">
        <f>Plan!KY27</f>
        <v>0</v>
      </c>
      <c r="T310" s="310">
        <f>Plan!KY28</f>
        <v>0</v>
      </c>
      <c r="U310" s="310">
        <f>Plan!KY29</f>
        <v>0</v>
      </c>
      <c r="V310" s="310">
        <f>Plan!KY30</f>
        <v>0</v>
      </c>
      <c r="W310" s="310">
        <f>Plan!KY31</f>
        <v>0</v>
      </c>
      <c r="X310" s="310">
        <f>Plan!KY32</f>
        <v>0</v>
      </c>
      <c r="Y310" s="310">
        <f>Plan!KY33</f>
        <v>0</v>
      </c>
      <c r="Z310" s="310">
        <f>Plan!KY34</f>
        <v>0</v>
      </c>
      <c r="AA310" s="310">
        <f>Plan!KY35</f>
        <v>0</v>
      </c>
      <c r="AB310" s="310">
        <f>Plan!KY36</f>
        <v>0</v>
      </c>
      <c r="AC310" s="310">
        <f>Plan!KY37</f>
        <v>0</v>
      </c>
      <c r="AD310" s="310">
        <f>Plan!KY38</f>
        <v>0</v>
      </c>
      <c r="AE310" s="310">
        <f>Plan!KY39</f>
        <v>0</v>
      </c>
      <c r="AF310" s="310">
        <f>Plan!KY40</f>
        <v>0</v>
      </c>
      <c r="AG310" s="310">
        <f>Plan!KY41</f>
        <v>0</v>
      </c>
      <c r="AH310" s="310">
        <f>Plan!KY42</f>
        <v>0</v>
      </c>
      <c r="AI310" s="310">
        <f>Plan!KY43</f>
        <v>0</v>
      </c>
      <c r="AJ310" s="310">
        <f>Plan!KY44</f>
        <v>0</v>
      </c>
      <c r="AK310" s="310">
        <f>Plan!KY45</f>
        <v>0</v>
      </c>
      <c r="AL310" s="310">
        <f>Plan!KY46</f>
        <v>0</v>
      </c>
      <c r="AM310" s="310">
        <f>Plan!KY47</f>
        <v>0</v>
      </c>
      <c r="AN310" s="310">
        <f>Plan!KY48</f>
        <v>0</v>
      </c>
      <c r="AO310" s="310">
        <f>Plan!KY49</f>
        <v>0</v>
      </c>
      <c r="AP310" s="310">
        <f>Plan!KY50</f>
        <v>0</v>
      </c>
      <c r="AQ310" s="310">
        <f>Plan!KY51</f>
        <v>0</v>
      </c>
      <c r="AR310" s="310">
        <f>Plan!KY52</f>
        <v>0</v>
      </c>
      <c r="AS310" s="310">
        <f>Plan!KY53</f>
        <v>0</v>
      </c>
      <c r="AT310" s="310">
        <f>Plan!KY54</f>
        <v>0</v>
      </c>
      <c r="AU310" s="310">
        <f>Plan!KY55</f>
        <v>0</v>
      </c>
      <c r="AV310" s="310">
        <f>Plan!KY56</f>
        <v>0</v>
      </c>
      <c r="AW310" s="310">
        <f>Plan!KY57</f>
        <v>0</v>
      </c>
      <c r="AX310" s="310">
        <f>Plan!KY58</f>
        <v>0</v>
      </c>
      <c r="AY310" s="310">
        <f>Plan!KY59</f>
        <v>0</v>
      </c>
      <c r="AZ310" s="310">
        <f>Plan!KY60</f>
        <v>0</v>
      </c>
      <c r="BA310" s="310">
        <f>Plan!KY61</f>
        <v>0</v>
      </c>
      <c r="BB310" s="310">
        <f>Plan!KY62</f>
        <v>0</v>
      </c>
      <c r="BC310" s="310">
        <f>Plan!KY63</f>
        <v>0</v>
      </c>
      <c r="BD310" s="310">
        <f>Plan!KY64</f>
        <v>0</v>
      </c>
    </row>
    <row r="311" spans="1:56" ht="6" customHeight="1">
      <c r="A311"/>
      <c r="B311" s="306">
        <f>COUNTIF(Feiertage!$H$3:$H$164,F311)</f>
        <v>0</v>
      </c>
      <c r="C311" s="307">
        <f t="shared" si="13"/>
        <v>3</v>
      </c>
      <c r="D311" s="307">
        <f t="shared" si="14"/>
        <v>11</v>
      </c>
      <c r="E311" s="311"/>
      <c r="F311" s="309">
        <f t="shared" si="12"/>
        <v>42676</v>
      </c>
      <c r="G311" s="310">
        <f>Plan!KZ15</f>
        <v>0</v>
      </c>
      <c r="H311" s="310">
        <f>Plan!KZ16</f>
        <v>0</v>
      </c>
      <c r="I311" s="310">
        <f>Plan!KZ17</f>
        <v>0</v>
      </c>
      <c r="J311" s="310">
        <f>Plan!KZ18</f>
        <v>0</v>
      </c>
      <c r="K311" s="310">
        <f>Plan!KZ19</f>
        <v>0</v>
      </c>
      <c r="L311" s="310">
        <f>Plan!KZ20</f>
        <v>0</v>
      </c>
      <c r="M311" s="310">
        <f>Plan!KZ21</f>
        <v>0</v>
      </c>
      <c r="N311" s="310">
        <f>Plan!KZ22</f>
        <v>0</v>
      </c>
      <c r="O311" s="310">
        <f>Plan!KZ23</f>
        <v>0</v>
      </c>
      <c r="P311" s="310">
        <f>Plan!KZ24</f>
        <v>0</v>
      </c>
      <c r="Q311" s="310">
        <f>Plan!KZ25</f>
        <v>0</v>
      </c>
      <c r="R311" s="310">
        <f>Plan!KZ26</f>
        <v>0</v>
      </c>
      <c r="S311" s="310">
        <f>Plan!KZ27</f>
        <v>0</v>
      </c>
      <c r="T311" s="310">
        <f>Plan!KZ28</f>
        <v>0</v>
      </c>
      <c r="U311" s="310">
        <f>Plan!KZ29</f>
        <v>0</v>
      </c>
      <c r="V311" s="310">
        <f>Plan!KZ30</f>
        <v>0</v>
      </c>
      <c r="W311" s="310">
        <f>Plan!KZ31</f>
        <v>0</v>
      </c>
      <c r="X311" s="310">
        <f>Plan!KZ32</f>
        <v>0</v>
      </c>
      <c r="Y311" s="310">
        <f>Plan!KZ33</f>
        <v>0</v>
      </c>
      <c r="Z311" s="310">
        <f>Plan!KZ34</f>
        <v>0</v>
      </c>
      <c r="AA311" s="310">
        <f>Plan!KZ35</f>
        <v>0</v>
      </c>
      <c r="AB311" s="310">
        <f>Plan!KZ36</f>
        <v>0</v>
      </c>
      <c r="AC311" s="310">
        <f>Plan!KZ37</f>
        <v>0</v>
      </c>
      <c r="AD311" s="310">
        <f>Plan!KZ38</f>
        <v>0</v>
      </c>
      <c r="AE311" s="310">
        <f>Plan!KZ39</f>
        <v>0</v>
      </c>
      <c r="AF311" s="310">
        <f>Plan!KZ40</f>
        <v>0</v>
      </c>
      <c r="AG311" s="310">
        <f>Plan!KZ41</f>
        <v>0</v>
      </c>
      <c r="AH311" s="310">
        <f>Plan!KZ42</f>
        <v>0</v>
      </c>
      <c r="AI311" s="310">
        <f>Plan!KZ43</f>
        <v>0</v>
      </c>
      <c r="AJ311" s="310">
        <f>Plan!KZ44</f>
        <v>0</v>
      </c>
      <c r="AK311" s="310">
        <f>Plan!KZ45</f>
        <v>0</v>
      </c>
      <c r="AL311" s="310">
        <f>Plan!KZ46</f>
        <v>0</v>
      </c>
      <c r="AM311" s="310">
        <f>Plan!KZ47</f>
        <v>0</v>
      </c>
      <c r="AN311" s="310">
        <f>Plan!KZ48</f>
        <v>0</v>
      </c>
      <c r="AO311" s="310">
        <f>Plan!KZ49</f>
        <v>0</v>
      </c>
      <c r="AP311" s="310">
        <f>Plan!KZ50</f>
        <v>0</v>
      </c>
      <c r="AQ311" s="310">
        <f>Plan!KZ51</f>
        <v>0</v>
      </c>
      <c r="AR311" s="310">
        <f>Plan!KZ52</f>
        <v>0</v>
      </c>
      <c r="AS311" s="310">
        <f>Plan!KZ53</f>
        <v>0</v>
      </c>
      <c r="AT311" s="310">
        <f>Plan!KZ54</f>
        <v>0</v>
      </c>
      <c r="AU311" s="310">
        <f>Plan!KZ55</f>
        <v>0</v>
      </c>
      <c r="AV311" s="310">
        <f>Plan!KZ56</f>
        <v>0</v>
      </c>
      <c r="AW311" s="310">
        <f>Plan!KZ57</f>
        <v>0</v>
      </c>
      <c r="AX311" s="310">
        <f>Plan!KZ58</f>
        <v>0</v>
      </c>
      <c r="AY311" s="310">
        <f>Plan!KZ59</f>
        <v>0</v>
      </c>
      <c r="AZ311" s="310">
        <f>Plan!KZ60</f>
        <v>0</v>
      </c>
      <c r="BA311" s="310">
        <f>Plan!KZ61</f>
        <v>0</v>
      </c>
      <c r="BB311" s="310">
        <f>Plan!KZ62</f>
        <v>0</v>
      </c>
      <c r="BC311" s="310">
        <f>Plan!KZ63</f>
        <v>0</v>
      </c>
      <c r="BD311" s="310">
        <f>Plan!KZ64</f>
        <v>0</v>
      </c>
    </row>
    <row r="312" spans="1:56" ht="6" customHeight="1">
      <c r="A312"/>
      <c r="B312" s="306">
        <f>COUNTIF(Feiertage!$H$3:$H$164,F312)</f>
        <v>0</v>
      </c>
      <c r="C312" s="307">
        <f t="shared" si="13"/>
        <v>4</v>
      </c>
      <c r="D312" s="307">
        <f t="shared" si="14"/>
        <v>11</v>
      </c>
      <c r="E312" s="311"/>
      <c r="F312" s="309">
        <f t="shared" si="12"/>
        <v>42677</v>
      </c>
      <c r="G312" s="310">
        <f>Plan!LA15</f>
        <v>0</v>
      </c>
      <c r="H312" s="310">
        <f>Plan!LA16</f>
        <v>0</v>
      </c>
      <c r="I312" s="310">
        <f>Plan!LA17</f>
        <v>0</v>
      </c>
      <c r="J312" s="310">
        <f>Plan!LA18</f>
        <v>0</v>
      </c>
      <c r="K312" s="310">
        <f>Plan!LA19</f>
        <v>0</v>
      </c>
      <c r="L312" s="310">
        <f>Plan!LA20</f>
        <v>0</v>
      </c>
      <c r="M312" s="310">
        <f>Plan!LA21</f>
        <v>0</v>
      </c>
      <c r="N312" s="310">
        <f>Plan!LA22</f>
        <v>0</v>
      </c>
      <c r="O312" s="310">
        <f>Plan!LA23</f>
        <v>0</v>
      </c>
      <c r="P312" s="310">
        <f>Plan!LA24</f>
        <v>0</v>
      </c>
      <c r="Q312" s="310">
        <f>Plan!LA25</f>
        <v>0</v>
      </c>
      <c r="R312" s="310">
        <f>Plan!LA26</f>
        <v>0</v>
      </c>
      <c r="S312" s="310">
        <f>Plan!LA27</f>
        <v>0</v>
      </c>
      <c r="T312" s="310">
        <f>Plan!LA28</f>
        <v>0</v>
      </c>
      <c r="U312" s="310">
        <f>Plan!LA29</f>
        <v>0</v>
      </c>
      <c r="V312" s="310">
        <f>Plan!LA30</f>
        <v>0</v>
      </c>
      <c r="W312" s="310">
        <f>Plan!LA31</f>
        <v>0</v>
      </c>
      <c r="X312" s="310">
        <f>Plan!LA32</f>
        <v>0</v>
      </c>
      <c r="Y312" s="310">
        <f>Plan!LA33</f>
        <v>0</v>
      </c>
      <c r="Z312" s="310">
        <f>Plan!LA34</f>
        <v>0</v>
      </c>
      <c r="AA312" s="310">
        <f>Plan!LA35</f>
        <v>0</v>
      </c>
      <c r="AB312" s="310">
        <f>Plan!LA36</f>
        <v>0</v>
      </c>
      <c r="AC312" s="310">
        <f>Plan!LA37</f>
        <v>0</v>
      </c>
      <c r="AD312" s="310">
        <f>Plan!LA38</f>
        <v>0</v>
      </c>
      <c r="AE312" s="310">
        <f>Plan!LA39</f>
        <v>0</v>
      </c>
      <c r="AF312" s="310">
        <f>Plan!LA40</f>
        <v>0</v>
      </c>
      <c r="AG312" s="310">
        <f>Plan!LA41</f>
        <v>0</v>
      </c>
      <c r="AH312" s="310">
        <f>Plan!LA42</f>
        <v>0</v>
      </c>
      <c r="AI312" s="310">
        <f>Plan!LA43</f>
        <v>0</v>
      </c>
      <c r="AJ312" s="310">
        <f>Plan!LA44</f>
        <v>0</v>
      </c>
      <c r="AK312" s="310">
        <f>Plan!LA45</f>
        <v>0</v>
      </c>
      <c r="AL312" s="310">
        <f>Plan!LA46</f>
        <v>0</v>
      </c>
      <c r="AM312" s="310">
        <f>Plan!LA47</f>
        <v>0</v>
      </c>
      <c r="AN312" s="310">
        <f>Plan!LA48</f>
        <v>0</v>
      </c>
      <c r="AO312" s="310">
        <f>Plan!LA49</f>
        <v>0</v>
      </c>
      <c r="AP312" s="310">
        <f>Plan!LA50</f>
        <v>0</v>
      </c>
      <c r="AQ312" s="310">
        <f>Plan!LA51</f>
        <v>0</v>
      </c>
      <c r="AR312" s="310">
        <f>Plan!LA52</f>
        <v>0</v>
      </c>
      <c r="AS312" s="310">
        <f>Plan!LA53</f>
        <v>0</v>
      </c>
      <c r="AT312" s="310">
        <f>Plan!LA54</f>
        <v>0</v>
      </c>
      <c r="AU312" s="310">
        <f>Plan!LA55</f>
        <v>0</v>
      </c>
      <c r="AV312" s="310">
        <f>Plan!LA56</f>
        <v>0</v>
      </c>
      <c r="AW312" s="310">
        <f>Plan!LA57</f>
        <v>0</v>
      </c>
      <c r="AX312" s="310">
        <f>Plan!LA58</f>
        <v>0</v>
      </c>
      <c r="AY312" s="310">
        <f>Plan!LA59</f>
        <v>0</v>
      </c>
      <c r="AZ312" s="310">
        <f>Plan!LA60</f>
        <v>0</v>
      </c>
      <c r="BA312" s="310">
        <f>Plan!LA61</f>
        <v>0</v>
      </c>
      <c r="BB312" s="310">
        <f>Plan!LA62</f>
        <v>0</v>
      </c>
      <c r="BC312" s="310">
        <f>Plan!LA63</f>
        <v>0</v>
      </c>
      <c r="BD312" s="310">
        <f>Plan!LA64</f>
        <v>0</v>
      </c>
    </row>
    <row r="313" spans="1:56" ht="6" customHeight="1">
      <c r="A313"/>
      <c r="B313" s="306">
        <f>COUNTIF(Feiertage!$H$3:$H$164,F313)</f>
        <v>0</v>
      </c>
      <c r="C313" s="307">
        <f t="shared" si="13"/>
        <v>5</v>
      </c>
      <c r="D313" s="307">
        <f t="shared" si="14"/>
        <v>11</v>
      </c>
      <c r="E313" s="311"/>
      <c r="F313" s="309">
        <f t="shared" si="12"/>
        <v>42678</v>
      </c>
      <c r="G313" s="310">
        <f>Plan!LB15</f>
        <v>0</v>
      </c>
      <c r="H313" s="310">
        <f>Plan!LB16</f>
        <v>0</v>
      </c>
      <c r="I313" s="310">
        <f>Plan!LB17</f>
        <v>0</v>
      </c>
      <c r="J313" s="310">
        <f>Plan!LB18</f>
        <v>0</v>
      </c>
      <c r="K313" s="310">
        <f>Plan!LB19</f>
        <v>0</v>
      </c>
      <c r="L313" s="310">
        <f>Plan!LB20</f>
        <v>0</v>
      </c>
      <c r="M313" s="310">
        <f>Plan!LB21</f>
        <v>0</v>
      </c>
      <c r="N313" s="310">
        <f>Plan!LB22</f>
        <v>0</v>
      </c>
      <c r="O313" s="310">
        <f>Plan!LB23</f>
        <v>0</v>
      </c>
      <c r="P313" s="310">
        <f>Plan!LB24</f>
        <v>0</v>
      </c>
      <c r="Q313" s="310">
        <f>Plan!LB25</f>
        <v>0</v>
      </c>
      <c r="R313" s="310">
        <f>Plan!LB26</f>
        <v>0</v>
      </c>
      <c r="S313" s="310">
        <f>Plan!LB27</f>
        <v>0</v>
      </c>
      <c r="T313" s="310">
        <f>Plan!LB28</f>
        <v>0</v>
      </c>
      <c r="U313" s="310">
        <f>Plan!LB29</f>
        <v>0</v>
      </c>
      <c r="V313" s="310">
        <f>Plan!LB30</f>
        <v>0</v>
      </c>
      <c r="W313" s="310">
        <f>Plan!LB31</f>
        <v>0</v>
      </c>
      <c r="X313" s="310">
        <f>Plan!LB32</f>
        <v>0</v>
      </c>
      <c r="Y313" s="310">
        <f>Plan!LB33</f>
        <v>0</v>
      </c>
      <c r="Z313" s="310">
        <f>Plan!LB34</f>
        <v>0</v>
      </c>
      <c r="AA313" s="310">
        <f>Plan!LB35</f>
        <v>0</v>
      </c>
      <c r="AB313" s="310">
        <f>Plan!LB36</f>
        <v>0</v>
      </c>
      <c r="AC313" s="310">
        <f>Plan!LB37</f>
        <v>0</v>
      </c>
      <c r="AD313" s="310">
        <f>Plan!LB38</f>
        <v>0</v>
      </c>
      <c r="AE313" s="310">
        <f>Plan!LB39</f>
        <v>0</v>
      </c>
      <c r="AF313" s="310">
        <f>Plan!LB40</f>
        <v>0</v>
      </c>
      <c r="AG313" s="310">
        <f>Plan!LB41</f>
        <v>0</v>
      </c>
      <c r="AH313" s="310">
        <f>Plan!LB42</f>
        <v>0</v>
      </c>
      <c r="AI313" s="310">
        <f>Plan!LB43</f>
        <v>0</v>
      </c>
      <c r="AJ313" s="310">
        <f>Plan!LB44</f>
        <v>0</v>
      </c>
      <c r="AK313" s="310">
        <f>Plan!LB45</f>
        <v>0</v>
      </c>
      <c r="AL313" s="310">
        <f>Plan!LB46</f>
        <v>0</v>
      </c>
      <c r="AM313" s="310">
        <f>Plan!LB47</f>
        <v>0</v>
      </c>
      <c r="AN313" s="310">
        <f>Plan!LB48</f>
        <v>0</v>
      </c>
      <c r="AO313" s="310">
        <f>Plan!LB49</f>
        <v>0</v>
      </c>
      <c r="AP313" s="310">
        <f>Plan!LB50</f>
        <v>0</v>
      </c>
      <c r="AQ313" s="310">
        <f>Plan!LB51</f>
        <v>0</v>
      </c>
      <c r="AR313" s="310">
        <f>Plan!LB52</f>
        <v>0</v>
      </c>
      <c r="AS313" s="310">
        <f>Plan!LB53</f>
        <v>0</v>
      </c>
      <c r="AT313" s="310">
        <f>Plan!LB54</f>
        <v>0</v>
      </c>
      <c r="AU313" s="310">
        <f>Plan!LB55</f>
        <v>0</v>
      </c>
      <c r="AV313" s="310">
        <f>Plan!LB56</f>
        <v>0</v>
      </c>
      <c r="AW313" s="310">
        <f>Plan!LB57</f>
        <v>0</v>
      </c>
      <c r="AX313" s="310">
        <f>Plan!LB58</f>
        <v>0</v>
      </c>
      <c r="AY313" s="310">
        <f>Plan!LB59</f>
        <v>0</v>
      </c>
      <c r="AZ313" s="310">
        <f>Plan!LB60</f>
        <v>0</v>
      </c>
      <c r="BA313" s="310">
        <f>Plan!LB61</f>
        <v>0</v>
      </c>
      <c r="BB313" s="310">
        <f>Plan!LB62</f>
        <v>0</v>
      </c>
      <c r="BC313" s="310">
        <f>Plan!LB63</f>
        <v>0</v>
      </c>
      <c r="BD313" s="310">
        <f>Plan!LB64</f>
        <v>0</v>
      </c>
    </row>
    <row r="314" spans="1:56" ht="6" customHeight="1">
      <c r="A314"/>
      <c r="B314" s="306">
        <f>COUNTIF(Feiertage!$H$3:$H$164,F314)</f>
        <v>0</v>
      </c>
      <c r="C314" s="307">
        <f t="shared" si="13"/>
        <v>6</v>
      </c>
      <c r="D314" s="307">
        <f t="shared" si="14"/>
        <v>11</v>
      </c>
      <c r="E314" s="311"/>
      <c r="F314" s="309">
        <f t="shared" ref="F314:F370" si="15">F313+1</f>
        <v>42679</v>
      </c>
      <c r="G314" s="310">
        <f>Plan!LC15</f>
        <v>0</v>
      </c>
      <c r="H314" s="310">
        <f>Plan!LC16</f>
        <v>0</v>
      </c>
      <c r="I314" s="310">
        <f>Plan!LC17</f>
        <v>0</v>
      </c>
      <c r="J314" s="310">
        <f>Plan!LC18</f>
        <v>0</v>
      </c>
      <c r="K314" s="310">
        <f>Plan!LC19</f>
        <v>0</v>
      </c>
      <c r="L314" s="310">
        <f>Plan!LC20</f>
        <v>0</v>
      </c>
      <c r="M314" s="310">
        <f>Plan!LC21</f>
        <v>0</v>
      </c>
      <c r="N314" s="310">
        <f>Plan!LC22</f>
        <v>0</v>
      </c>
      <c r="O314" s="310">
        <f>Plan!LC23</f>
        <v>0</v>
      </c>
      <c r="P314" s="310">
        <f>Plan!LC24</f>
        <v>0</v>
      </c>
      <c r="Q314" s="310">
        <f>Plan!LC25</f>
        <v>0</v>
      </c>
      <c r="R314" s="310">
        <f>Plan!LC26</f>
        <v>0</v>
      </c>
      <c r="S314" s="310">
        <f>Plan!LC27</f>
        <v>0</v>
      </c>
      <c r="T314" s="310">
        <f>Plan!LC28</f>
        <v>0</v>
      </c>
      <c r="U314" s="310">
        <f>Plan!LC29</f>
        <v>0</v>
      </c>
      <c r="V314" s="310">
        <f>Plan!LC30</f>
        <v>0</v>
      </c>
      <c r="W314" s="310">
        <f>Plan!LC31</f>
        <v>0</v>
      </c>
      <c r="X314" s="310">
        <f>Plan!LC32</f>
        <v>0</v>
      </c>
      <c r="Y314" s="310">
        <f>Plan!LC33</f>
        <v>0</v>
      </c>
      <c r="Z314" s="310">
        <f>Plan!LC34</f>
        <v>0</v>
      </c>
      <c r="AA314" s="310">
        <f>Plan!LC35</f>
        <v>0</v>
      </c>
      <c r="AB314" s="310">
        <f>Plan!LC36</f>
        <v>0</v>
      </c>
      <c r="AC314" s="310">
        <f>Plan!LC37</f>
        <v>0</v>
      </c>
      <c r="AD314" s="310">
        <f>Plan!LC38</f>
        <v>0</v>
      </c>
      <c r="AE314" s="310">
        <f>Plan!LC39</f>
        <v>0</v>
      </c>
      <c r="AF314" s="310">
        <f>Plan!LC40</f>
        <v>0</v>
      </c>
      <c r="AG314" s="310">
        <f>Plan!LC41</f>
        <v>0</v>
      </c>
      <c r="AH314" s="310">
        <f>Plan!LC42</f>
        <v>0</v>
      </c>
      <c r="AI314" s="310">
        <f>Plan!LC43</f>
        <v>0</v>
      </c>
      <c r="AJ314" s="310">
        <f>Plan!LC44</f>
        <v>0</v>
      </c>
      <c r="AK314" s="310">
        <f>Plan!LC45</f>
        <v>0</v>
      </c>
      <c r="AL314" s="310">
        <f>Plan!LC46</f>
        <v>0</v>
      </c>
      <c r="AM314" s="310">
        <f>Plan!LC47</f>
        <v>0</v>
      </c>
      <c r="AN314" s="310">
        <f>Plan!LC48</f>
        <v>0</v>
      </c>
      <c r="AO314" s="310">
        <f>Plan!LC49</f>
        <v>0</v>
      </c>
      <c r="AP314" s="310">
        <f>Plan!LC50</f>
        <v>0</v>
      </c>
      <c r="AQ314" s="310">
        <f>Plan!LC51</f>
        <v>0</v>
      </c>
      <c r="AR314" s="310">
        <f>Plan!LC52</f>
        <v>0</v>
      </c>
      <c r="AS314" s="310">
        <f>Plan!LC53</f>
        <v>0</v>
      </c>
      <c r="AT314" s="310">
        <f>Plan!LC54</f>
        <v>0</v>
      </c>
      <c r="AU314" s="310">
        <f>Plan!LC55</f>
        <v>0</v>
      </c>
      <c r="AV314" s="310">
        <f>Plan!LC56</f>
        <v>0</v>
      </c>
      <c r="AW314" s="310">
        <f>Plan!LC57</f>
        <v>0</v>
      </c>
      <c r="AX314" s="310">
        <f>Plan!LC58</f>
        <v>0</v>
      </c>
      <c r="AY314" s="310">
        <f>Plan!LC59</f>
        <v>0</v>
      </c>
      <c r="AZ314" s="310">
        <f>Plan!LC60</f>
        <v>0</v>
      </c>
      <c r="BA314" s="310">
        <f>Plan!LC61</f>
        <v>0</v>
      </c>
      <c r="BB314" s="310">
        <f>Plan!LC62</f>
        <v>0</v>
      </c>
      <c r="BC314" s="310">
        <f>Plan!LC63</f>
        <v>0</v>
      </c>
      <c r="BD314" s="310">
        <f>Plan!LC64</f>
        <v>0</v>
      </c>
    </row>
    <row r="315" spans="1:56" ht="6" customHeight="1">
      <c r="A315"/>
      <c r="B315" s="306">
        <f>COUNTIF(Feiertage!$H$3:$H$164,F315)</f>
        <v>0</v>
      </c>
      <c r="C315" s="307">
        <f t="shared" si="13"/>
        <v>7</v>
      </c>
      <c r="D315" s="307">
        <f t="shared" si="14"/>
        <v>11</v>
      </c>
      <c r="E315" s="311"/>
      <c r="F315" s="309">
        <f t="shared" si="15"/>
        <v>42680</v>
      </c>
      <c r="G315" s="310">
        <f>Plan!LD15</f>
        <v>0</v>
      </c>
      <c r="H315" s="310">
        <f>Plan!LD16</f>
        <v>0</v>
      </c>
      <c r="I315" s="310">
        <f>Plan!LD17</f>
        <v>0</v>
      </c>
      <c r="J315" s="310">
        <f>Plan!LD18</f>
        <v>0</v>
      </c>
      <c r="K315" s="310">
        <f>Plan!LD19</f>
        <v>0</v>
      </c>
      <c r="L315" s="310">
        <f>Plan!LD20</f>
        <v>0</v>
      </c>
      <c r="M315" s="310">
        <f>Plan!LD21</f>
        <v>0</v>
      </c>
      <c r="N315" s="310">
        <f>Plan!LD22</f>
        <v>0</v>
      </c>
      <c r="O315" s="310">
        <f>Plan!LD23</f>
        <v>0</v>
      </c>
      <c r="P315" s="310">
        <f>Plan!LD24</f>
        <v>0</v>
      </c>
      <c r="Q315" s="310">
        <f>Plan!LD25</f>
        <v>0</v>
      </c>
      <c r="R315" s="310">
        <f>Plan!LD26</f>
        <v>0</v>
      </c>
      <c r="S315" s="310">
        <f>Plan!LD27</f>
        <v>0</v>
      </c>
      <c r="T315" s="310">
        <f>Plan!LD28</f>
        <v>0</v>
      </c>
      <c r="U315" s="310">
        <f>Plan!LD29</f>
        <v>0</v>
      </c>
      <c r="V315" s="310">
        <f>Plan!LD30</f>
        <v>0</v>
      </c>
      <c r="W315" s="310">
        <f>Plan!LD31</f>
        <v>0</v>
      </c>
      <c r="X315" s="310">
        <f>Plan!LD32</f>
        <v>0</v>
      </c>
      <c r="Y315" s="310">
        <f>Plan!LD33</f>
        <v>0</v>
      </c>
      <c r="Z315" s="310">
        <f>Plan!LD34</f>
        <v>0</v>
      </c>
      <c r="AA315" s="310">
        <f>Plan!LD35</f>
        <v>0</v>
      </c>
      <c r="AB315" s="310">
        <f>Plan!LD36</f>
        <v>0</v>
      </c>
      <c r="AC315" s="310">
        <f>Plan!LD37</f>
        <v>0</v>
      </c>
      <c r="AD315" s="310">
        <f>Plan!LD38</f>
        <v>0</v>
      </c>
      <c r="AE315" s="310">
        <f>Plan!LD39</f>
        <v>0</v>
      </c>
      <c r="AF315" s="310">
        <f>Plan!LD40</f>
        <v>0</v>
      </c>
      <c r="AG315" s="310">
        <f>Plan!LD41</f>
        <v>0</v>
      </c>
      <c r="AH315" s="310">
        <f>Plan!LD42</f>
        <v>0</v>
      </c>
      <c r="AI315" s="310">
        <f>Plan!LD43</f>
        <v>0</v>
      </c>
      <c r="AJ315" s="310">
        <f>Plan!LD44</f>
        <v>0</v>
      </c>
      <c r="AK315" s="310">
        <f>Plan!LD45</f>
        <v>0</v>
      </c>
      <c r="AL315" s="310">
        <f>Plan!LD46</f>
        <v>0</v>
      </c>
      <c r="AM315" s="310">
        <f>Plan!LD47</f>
        <v>0</v>
      </c>
      <c r="AN315" s="310">
        <f>Plan!LD48</f>
        <v>0</v>
      </c>
      <c r="AO315" s="310">
        <f>Plan!LD49</f>
        <v>0</v>
      </c>
      <c r="AP315" s="310">
        <f>Plan!LD50</f>
        <v>0</v>
      </c>
      <c r="AQ315" s="310">
        <f>Plan!LD51</f>
        <v>0</v>
      </c>
      <c r="AR315" s="310">
        <f>Plan!LD52</f>
        <v>0</v>
      </c>
      <c r="AS315" s="310">
        <f>Plan!LD53</f>
        <v>0</v>
      </c>
      <c r="AT315" s="310">
        <f>Plan!LD54</f>
        <v>0</v>
      </c>
      <c r="AU315" s="310">
        <f>Plan!LD55</f>
        <v>0</v>
      </c>
      <c r="AV315" s="310">
        <f>Plan!LD56</f>
        <v>0</v>
      </c>
      <c r="AW315" s="310">
        <f>Plan!LD57</f>
        <v>0</v>
      </c>
      <c r="AX315" s="310">
        <f>Plan!LD58</f>
        <v>0</v>
      </c>
      <c r="AY315" s="310">
        <f>Plan!LD59</f>
        <v>0</v>
      </c>
      <c r="AZ315" s="310">
        <f>Plan!LD60</f>
        <v>0</v>
      </c>
      <c r="BA315" s="310">
        <f>Plan!LD61</f>
        <v>0</v>
      </c>
      <c r="BB315" s="310">
        <f>Plan!LD62</f>
        <v>0</v>
      </c>
      <c r="BC315" s="310">
        <f>Plan!LD63</f>
        <v>0</v>
      </c>
      <c r="BD315" s="310">
        <f>Plan!LD64</f>
        <v>0</v>
      </c>
    </row>
    <row r="316" spans="1:56" ht="6" customHeight="1">
      <c r="A316"/>
      <c r="B316" s="306">
        <f>COUNTIF(Feiertage!$H$3:$H$164,F316)</f>
        <v>0</v>
      </c>
      <c r="C316" s="307">
        <f t="shared" si="13"/>
        <v>1</v>
      </c>
      <c r="D316" s="307">
        <f t="shared" si="14"/>
        <v>11</v>
      </c>
      <c r="E316" s="311"/>
      <c r="F316" s="309">
        <f t="shared" si="15"/>
        <v>42681</v>
      </c>
      <c r="G316" s="310">
        <f>Plan!LE15</f>
        <v>0</v>
      </c>
      <c r="H316" s="310">
        <f>Plan!LE16</f>
        <v>0</v>
      </c>
      <c r="I316" s="310">
        <f>Plan!LE17</f>
        <v>0</v>
      </c>
      <c r="J316" s="310">
        <f>Plan!LE18</f>
        <v>0</v>
      </c>
      <c r="K316" s="310">
        <f>Plan!LE19</f>
        <v>0</v>
      </c>
      <c r="L316" s="310">
        <f>Plan!LE20</f>
        <v>0</v>
      </c>
      <c r="M316" s="310">
        <f>Plan!LE21</f>
        <v>0</v>
      </c>
      <c r="N316" s="310">
        <f>Plan!LE22</f>
        <v>0</v>
      </c>
      <c r="O316" s="310">
        <f>Plan!LE23</f>
        <v>0</v>
      </c>
      <c r="P316" s="310">
        <f>Plan!LE24</f>
        <v>0</v>
      </c>
      <c r="Q316" s="310">
        <f>Plan!LE25</f>
        <v>0</v>
      </c>
      <c r="R316" s="310">
        <f>Plan!LE26</f>
        <v>0</v>
      </c>
      <c r="S316" s="310">
        <f>Plan!LE27</f>
        <v>0</v>
      </c>
      <c r="T316" s="310">
        <f>Plan!LE28</f>
        <v>0</v>
      </c>
      <c r="U316" s="310">
        <f>Plan!LE29</f>
        <v>0</v>
      </c>
      <c r="V316" s="310">
        <f>Plan!LE30</f>
        <v>0</v>
      </c>
      <c r="W316" s="310">
        <f>Plan!LE31</f>
        <v>0</v>
      </c>
      <c r="X316" s="310">
        <f>Plan!LE32</f>
        <v>0</v>
      </c>
      <c r="Y316" s="310">
        <f>Plan!LE33</f>
        <v>0</v>
      </c>
      <c r="Z316" s="310">
        <f>Plan!LE34</f>
        <v>0</v>
      </c>
      <c r="AA316" s="310">
        <f>Plan!LE35</f>
        <v>0</v>
      </c>
      <c r="AB316" s="310">
        <f>Plan!LE36</f>
        <v>0</v>
      </c>
      <c r="AC316" s="310">
        <f>Plan!LE37</f>
        <v>0</v>
      </c>
      <c r="AD316" s="310">
        <f>Plan!LE38</f>
        <v>0</v>
      </c>
      <c r="AE316" s="310">
        <f>Plan!LE39</f>
        <v>0</v>
      </c>
      <c r="AF316" s="310">
        <f>Plan!LE40</f>
        <v>0</v>
      </c>
      <c r="AG316" s="310">
        <f>Plan!LE41</f>
        <v>0</v>
      </c>
      <c r="AH316" s="310">
        <f>Plan!LE42</f>
        <v>0</v>
      </c>
      <c r="AI316" s="310">
        <f>Plan!LE43</f>
        <v>0</v>
      </c>
      <c r="AJ316" s="310">
        <f>Plan!LE44</f>
        <v>0</v>
      </c>
      <c r="AK316" s="310">
        <f>Plan!LE45</f>
        <v>0</v>
      </c>
      <c r="AL316" s="310">
        <f>Plan!LE46</f>
        <v>0</v>
      </c>
      <c r="AM316" s="310">
        <f>Plan!LE47</f>
        <v>0</v>
      </c>
      <c r="AN316" s="310">
        <f>Plan!LE48</f>
        <v>0</v>
      </c>
      <c r="AO316" s="310">
        <f>Plan!LE49</f>
        <v>0</v>
      </c>
      <c r="AP316" s="310">
        <f>Plan!LE50</f>
        <v>0</v>
      </c>
      <c r="AQ316" s="310">
        <f>Plan!LE51</f>
        <v>0</v>
      </c>
      <c r="AR316" s="310">
        <f>Plan!LE52</f>
        <v>0</v>
      </c>
      <c r="AS316" s="310">
        <f>Plan!LE53</f>
        <v>0</v>
      </c>
      <c r="AT316" s="310">
        <f>Plan!LE54</f>
        <v>0</v>
      </c>
      <c r="AU316" s="310">
        <f>Plan!LE55</f>
        <v>0</v>
      </c>
      <c r="AV316" s="310">
        <f>Plan!LE56</f>
        <v>0</v>
      </c>
      <c r="AW316" s="310">
        <f>Plan!LE57</f>
        <v>0</v>
      </c>
      <c r="AX316" s="310">
        <f>Plan!LE58</f>
        <v>0</v>
      </c>
      <c r="AY316" s="310">
        <f>Plan!LE59</f>
        <v>0</v>
      </c>
      <c r="AZ316" s="310">
        <f>Plan!LE60</f>
        <v>0</v>
      </c>
      <c r="BA316" s="310">
        <f>Plan!LE61</f>
        <v>0</v>
      </c>
      <c r="BB316" s="310">
        <f>Plan!LE62</f>
        <v>0</v>
      </c>
      <c r="BC316" s="310">
        <f>Plan!LE63</f>
        <v>0</v>
      </c>
      <c r="BD316" s="310">
        <f>Plan!LE64</f>
        <v>0</v>
      </c>
    </row>
    <row r="317" spans="1:56" ht="6" customHeight="1">
      <c r="A317"/>
      <c r="B317" s="306">
        <f>COUNTIF(Feiertage!$H$3:$H$164,F317)</f>
        <v>0</v>
      </c>
      <c r="C317" s="307">
        <f t="shared" si="13"/>
        <v>2</v>
      </c>
      <c r="D317" s="307">
        <f t="shared" si="14"/>
        <v>11</v>
      </c>
      <c r="E317" s="311"/>
      <c r="F317" s="309">
        <f t="shared" si="15"/>
        <v>42682</v>
      </c>
      <c r="G317" s="310">
        <f>Plan!LF15</f>
        <v>0</v>
      </c>
      <c r="H317" s="310">
        <f>Plan!LF16</f>
        <v>0</v>
      </c>
      <c r="I317" s="310">
        <f>Plan!LF17</f>
        <v>0</v>
      </c>
      <c r="J317" s="310">
        <f>Plan!LF18</f>
        <v>0</v>
      </c>
      <c r="K317" s="310">
        <f>Plan!LF19</f>
        <v>0</v>
      </c>
      <c r="L317" s="310">
        <f>Plan!LF20</f>
        <v>0</v>
      </c>
      <c r="M317" s="310">
        <f>Plan!LF21</f>
        <v>0</v>
      </c>
      <c r="N317" s="310">
        <f>Plan!LF22</f>
        <v>0</v>
      </c>
      <c r="O317" s="310">
        <f>Plan!LF23</f>
        <v>0</v>
      </c>
      <c r="P317" s="310">
        <f>Plan!LF24</f>
        <v>0</v>
      </c>
      <c r="Q317" s="310">
        <f>Plan!LF25</f>
        <v>0</v>
      </c>
      <c r="R317" s="310">
        <f>Plan!LF26</f>
        <v>0</v>
      </c>
      <c r="S317" s="310">
        <f>Plan!LF27</f>
        <v>0</v>
      </c>
      <c r="T317" s="310">
        <f>Plan!LF28</f>
        <v>0</v>
      </c>
      <c r="U317" s="310">
        <f>Plan!LF29</f>
        <v>0</v>
      </c>
      <c r="V317" s="310">
        <f>Plan!LF30</f>
        <v>0</v>
      </c>
      <c r="W317" s="310">
        <f>Plan!LF31</f>
        <v>0</v>
      </c>
      <c r="X317" s="310">
        <f>Plan!LF32</f>
        <v>0</v>
      </c>
      <c r="Y317" s="310">
        <f>Plan!LF33</f>
        <v>0</v>
      </c>
      <c r="Z317" s="310">
        <f>Plan!LF34</f>
        <v>0</v>
      </c>
      <c r="AA317" s="310">
        <f>Plan!LF35</f>
        <v>0</v>
      </c>
      <c r="AB317" s="310">
        <f>Plan!LF36</f>
        <v>0</v>
      </c>
      <c r="AC317" s="310">
        <f>Plan!LF37</f>
        <v>0</v>
      </c>
      <c r="AD317" s="310">
        <f>Plan!LF38</f>
        <v>0</v>
      </c>
      <c r="AE317" s="310">
        <f>Plan!LF39</f>
        <v>0</v>
      </c>
      <c r="AF317" s="310">
        <f>Plan!LF40</f>
        <v>0</v>
      </c>
      <c r="AG317" s="310">
        <f>Plan!LF41</f>
        <v>0</v>
      </c>
      <c r="AH317" s="310">
        <f>Plan!LF42</f>
        <v>0</v>
      </c>
      <c r="AI317" s="310">
        <f>Plan!LF43</f>
        <v>0</v>
      </c>
      <c r="AJ317" s="310">
        <f>Plan!LF44</f>
        <v>0</v>
      </c>
      <c r="AK317" s="310">
        <f>Plan!LF45</f>
        <v>0</v>
      </c>
      <c r="AL317" s="310">
        <f>Plan!LF46</f>
        <v>0</v>
      </c>
      <c r="AM317" s="310">
        <f>Plan!LF47</f>
        <v>0</v>
      </c>
      <c r="AN317" s="310">
        <f>Plan!LF48</f>
        <v>0</v>
      </c>
      <c r="AO317" s="310">
        <f>Plan!LF49</f>
        <v>0</v>
      </c>
      <c r="AP317" s="310">
        <f>Plan!LF50</f>
        <v>0</v>
      </c>
      <c r="AQ317" s="310">
        <f>Plan!LF51</f>
        <v>0</v>
      </c>
      <c r="AR317" s="310">
        <f>Plan!LF52</f>
        <v>0</v>
      </c>
      <c r="AS317" s="310">
        <f>Plan!LF53</f>
        <v>0</v>
      </c>
      <c r="AT317" s="310">
        <f>Plan!LF54</f>
        <v>0</v>
      </c>
      <c r="AU317" s="310">
        <f>Plan!LF55</f>
        <v>0</v>
      </c>
      <c r="AV317" s="310">
        <f>Plan!LF56</f>
        <v>0</v>
      </c>
      <c r="AW317" s="310">
        <f>Plan!LF57</f>
        <v>0</v>
      </c>
      <c r="AX317" s="310">
        <f>Plan!LF58</f>
        <v>0</v>
      </c>
      <c r="AY317" s="310">
        <f>Plan!LF59</f>
        <v>0</v>
      </c>
      <c r="AZ317" s="310">
        <f>Plan!LF60</f>
        <v>0</v>
      </c>
      <c r="BA317" s="310">
        <f>Plan!LF61</f>
        <v>0</v>
      </c>
      <c r="BB317" s="310">
        <f>Plan!LF62</f>
        <v>0</v>
      </c>
      <c r="BC317" s="310">
        <f>Plan!LF63</f>
        <v>0</v>
      </c>
      <c r="BD317" s="310">
        <f>Plan!LF64</f>
        <v>0</v>
      </c>
    </row>
    <row r="318" spans="1:56" ht="6" customHeight="1">
      <c r="A318"/>
      <c r="B318" s="306">
        <f>COUNTIF(Feiertage!$H$3:$H$164,F318)</f>
        <v>0</v>
      </c>
      <c r="C318" s="307">
        <f t="shared" si="13"/>
        <v>3</v>
      </c>
      <c r="D318" s="307">
        <f t="shared" si="14"/>
        <v>11</v>
      </c>
      <c r="E318" s="311"/>
      <c r="F318" s="309">
        <f t="shared" si="15"/>
        <v>42683</v>
      </c>
      <c r="G318" s="310">
        <f>Plan!LG15</f>
        <v>0</v>
      </c>
      <c r="H318" s="310">
        <f>Plan!LG16</f>
        <v>0</v>
      </c>
      <c r="I318" s="310">
        <f>Plan!LG17</f>
        <v>0</v>
      </c>
      <c r="J318" s="310">
        <f>Plan!LG18</f>
        <v>0</v>
      </c>
      <c r="K318" s="310">
        <f>Plan!LG19</f>
        <v>0</v>
      </c>
      <c r="L318" s="310">
        <f>Plan!LG20</f>
        <v>0</v>
      </c>
      <c r="M318" s="310">
        <f>Plan!LG21</f>
        <v>0</v>
      </c>
      <c r="N318" s="310">
        <f>Plan!LG22</f>
        <v>0</v>
      </c>
      <c r="O318" s="310">
        <f>Plan!LG23</f>
        <v>0</v>
      </c>
      <c r="P318" s="310">
        <f>Plan!LG24</f>
        <v>0</v>
      </c>
      <c r="Q318" s="310">
        <f>Plan!LG25</f>
        <v>0</v>
      </c>
      <c r="R318" s="310">
        <f>Plan!LG26</f>
        <v>0</v>
      </c>
      <c r="S318" s="310">
        <f>Plan!LG27</f>
        <v>0</v>
      </c>
      <c r="T318" s="310">
        <f>Plan!LG28</f>
        <v>0</v>
      </c>
      <c r="U318" s="310">
        <f>Plan!LG29</f>
        <v>0</v>
      </c>
      <c r="V318" s="310">
        <f>Plan!LG30</f>
        <v>0</v>
      </c>
      <c r="W318" s="310">
        <f>Plan!LG31</f>
        <v>0</v>
      </c>
      <c r="X318" s="310">
        <f>Plan!LG32</f>
        <v>0</v>
      </c>
      <c r="Y318" s="310">
        <f>Plan!LG33</f>
        <v>0</v>
      </c>
      <c r="Z318" s="310">
        <f>Plan!LG34</f>
        <v>0</v>
      </c>
      <c r="AA318" s="310">
        <f>Plan!LG35</f>
        <v>0</v>
      </c>
      <c r="AB318" s="310">
        <f>Plan!LG36</f>
        <v>0</v>
      </c>
      <c r="AC318" s="310">
        <f>Plan!LG37</f>
        <v>0</v>
      </c>
      <c r="AD318" s="310">
        <f>Plan!LG38</f>
        <v>0</v>
      </c>
      <c r="AE318" s="310">
        <f>Plan!LG39</f>
        <v>0</v>
      </c>
      <c r="AF318" s="310">
        <f>Plan!LG40</f>
        <v>0</v>
      </c>
      <c r="AG318" s="310">
        <f>Plan!LG41</f>
        <v>0</v>
      </c>
      <c r="AH318" s="310">
        <f>Plan!LG42</f>
        <v>0</v>
      </c>
      <c r="AI318" s="310">
        <f>Plan!LG43</f>
        <v>0</v>
      </c>
      <c r="AJ318" s="310">
        <f>Plan!LG44</f>
        <v>0</v>
      </c>
      <c r="AK318" s="310">
        <f>Plan!LG45</f>
        <v>0</v>
      </c>
      <c r="AL318" s="310">
        <f>Plan!LG46</f>
        <v>0</v>
      </c>
      <c r="AM318" s="310">
        <f>Plan!LG47</f>
        <v>0</v>
      </c>
      <c r="AN318" s="310">
        <f>Plan!LG48</f>
        <v>0</v>
      </c>
      <c r="AO318" s="310">
        <f>Plan!LG49</f>
        <v>0</v>
      </c>
      <c r="AP318" s="310">
        <f>Plan!LG50</f>
        <v>0</v>
      </c>
      <c r="AQ318" s="310">
        <f>Plan!LG51</f>
        <v>0</v>
      </c>
      <c r="AR318" s="310">
        <f>Plan!LG52</f>
        <v>0</v>
      </c>
      <c r="AS318" s="310">
        <f>Plan!LG53</f>
        <v>0</v>
      </c>
      <c r="AT318" s="310">
        <f>Plan!LG54</f>
        <v>0</v>
      </c>
      <c r="AU318" s="310">
        <f>Plan!LG55</f>
        <v>0</v>
      </c>
      <c r="AV318" s="310">
        <f>Plan!LG56</f>
        <v>0</v>
      </c>
      <c r="AW318" s="310">
        <f>Plan!LG57</f>
        <v>0</v>
      </c>
      <c r="AX318" s="310">
        <f>Plan!LG58</f>
        <v>0</v>
      </c>
      <c r="AY318" s="310">
        <f>Plan!LG59</f>
        <v>0</v>
      </c>
      <c r="AZ318" s="310">
        <f>Plan!LG60</f>
        <v>0</v>
      </c>
      <c r="BA318" s="310">
        <f>Plan!LG61</f>
        <v>0</v>
      </c>
      <c r="BB318" s="310">
        <f>Plan!LG62</f>
        <v>0</v>
      </c>
      <c r="BC318" s="310">
        <f>Plan!LG63</f>
        <v>0</v>
      </c>
      <c r="BD318" s="310">
        <f>Plan!LG64</f>
        <v>0</v>
      </c>
    </row>
    <row r="319" spans="1:56" ht="6" customHeight="1">
      <c r="A319"/>
      <c r="B319" s="306">
        <f>COUNTIF(Feiertage!$H$3:$H$164,F319)</f>
        <v>0</v>
      </c>
      <c r="C319" s="307">
        <f t="shared" si="13"/>
        <v>4</v>
      </c>
      <c r="D319" s="307">
        <f t="shared" si="14"/>
        <v>11</v>
      </c>
      <c r="E319" s="311"/>
      <c r="F319" s="309">
        <f t="shared" si="15"/>
        <v>42684</v>
      </c>
      <c r="G319" s="310">
        <f>Plan!LH15</f>
        <v>0</v>
      </c>
      <c r="H319" s="310">
        <f>Plan!LH16</f>
        <v>0</v>
      </c>
      <c r="I319" s="310">
        <f>Plan!LH17</f>
        <v>0</v>
      </c>
      <c r="J319" s="310">
        <f>Plan!LH18</f>
        <v>0</v>
      </c>
      <c r="K319" s="310">
        <f>Plan!LH19</f>
        <v>0</v>
      </c>
      <c r="L319" s="310">
        <f>Plan!LH20</f>
        <v>0</v>
      </c>
      <c r="M319" s="310">
        <f>Plan!LH21</f>
        <v>0</v>
      </c>
      <c r="N319" s="310">
        <f>Plan!LH22</f>
        <v>0</v>
      </c>
      <c r="O319" s="310">
        <f>Plan!LH23</f>
        <v>0</v>
      </c>
      <c r="P319" s="310">
        <f>Plan!LH24</f>
        <v>0</v>
      </c>
      <c r="Q319" s="310">
        <f>Plan!LH25</f>
        <v>0</v>
      </c>
      <c r="R319" s="310">
        <f>Plan!LH26</f>
        <v>0</v>
      </c>
      <c r="S319" s="310">
        <f>Plan!LH27</f>
        <v>0</v>
      </c>
      <c r="T319" s="310">
        <f>Plan!LH28</f>
        <v>0</v>
      </c>
      <c r="U319" s="310">
        <f>Plan!LH29</f>
        <v>0</v>
      </c>
      <c r="V319" s="310">
        <f>Plan!LH30</f>
        <v>0</v>
      </c>
      <c r="W319" s="310">
        <f>Plan!LH31</f>
        <v>0</v>
      </c>
      <c r="X319" s="310">
        <f>Plan!LH32</f>
        <v>0</v>
      </c>
      <c r="Y319" s="310">
        <f>Plan!LH33</f>
        <v>0</v>
      </c>
      <c r="Z319" s="310">
        <f>Plan!LH34</f>
        <v>0</v>
      </c>
      <c r="AA319" s="310">
        <f>Plan!LH35</f>
        <v>0</v>
      </c>
      <c r="AB319" s="310">
        <f>Plan!LH36</f>
        <v>0</v>
      </c>
      <c r="AC319" s="310">
        <f>Plan!LH37</f>
        <v>0</v>
      </c>
      <c r="AD319" s="310">
        <f>Plan!LH38</f>
        <v>0</v>
      </c>
      <c r="AE319" s="310">
        <f>Plan!LH39</f>
        <v>0</v>
      </c>
      <c r="AF319" s="310">
        <f>Plan!LH40</f>
        <v>0</v>
      </c>
      <c r="AG319" s="310">
        <f>Plan!LH41</f>
        <v>0</v>
      </c>
      <c r="AH319" s="310">
        <f>Plan!LH42</f>
        <v>0</v>
      </c>
      <c r="AI319" s="310">
        <f>Plan!LH43</f>
        <v>0</v>
      </c>
      <c r="AJ319" s="310">
        <f>Plan!LH44</f>
        <v>0</v>
      </c>
      <c r="AK319" s="310">
        <f>Plan!LH45</f>
        <v>0</v>
      </c>
      <c r="AL319" s="310">
        <f>Plan!LH46</f>
        <v>0</v>
      </c>
      <c r="AM319" s="310">
        <f>Plan!LH47</f>
        <v>0</v>
      </c>
      <c r="AN319" s="310">
        <f>Plan!LH48</f>
        <v>0</v>
      </c>
      <c r="AO319" s="310">
        <f>Plan!LH49</f>
        <v>0</v>
      </c>
      <c r="AP319" s="310">
        <f>Plan!LH50</f>
        <v>0</v>
      </c>
      <c r="AQ319" s="310">
        <f>Plan!LH51</f>
        <v>0</v>
      </c>
      <c r="AR319" s="310">
        <f>Plan!LH52</f>
        <v>0</v>
      </c>
      <c r="AS319" s="310">
        <f>Plan!LH53</f>
        <v>0</v>
      </c>
      <c r="AT319" s="310">
        <f>Plan!LH54</f>
        <v>0</v>
      </c>
      <c r="AU319" s="310">
        <f>Plan!LH55</f>
        <v>0</v>
      </c>
      <c r="AV319" s="310">
        <f>Plan!LH56</f>
        <v>0</v>
      </c>
      <c r="AW319" s="310">
        <f>Plan!LH57</f>
        <v>0</v>
      </c>
      <c r="AX319" s="310">
        <f>Plan!LH58</f>
        <v>0</v>
      </c>
      <c r="AY319" s="310">
        <f>Plan!LH59</f>
        <v>0</v>
      </c>
      <c r="AZ319" s="310">
        <f>Plan!LH60</f>
        <v>0</v>
      </c>
      <c r="BA319" s="310">
        <f>Plan!LH61</f>
        <v>0</v>
      </c>
      <c r="BB319" s="310">
        <f>Plan!LH62</f>
        <v>0</v>
      </c>
      <c r="BC319" s="310">
        <f>Plan!LH63</f>
        <v>0</v>
      </c>
      <c r="BD319" s="310">
        <f>Plan!LH64</f>
        <v>0</v>
      </c>
    </row>
    <row r="320" spans="1:56" ht="6" customHeight="1">
      <c r="A320"/>
      <c r="B320" s="306">
        <f>COUNTIF(Feiertage!$H$3:$H$164,F320)</f>
        <v>0</v>
      </c>
      <c r="C320" s="307">
        <f t="shared" si="13"/>
        <v>5</v>
      </c>
      <c r="D320" s="307">
        <f t="shared" si="14"/>
        <v>11</v>
      </c>
      <c r="E320" s="311" t="s">
        <v>193</v>
      </c>
      <c r="F320" s="309">
        <f t="shared" si="15"/>
        <v>42685</v>
      </c>
      <c r="G320" s="310">
        <f>Plan!LI15</f>
        <v>0</v>
      </c>
      <c r="H320" s="310">
        <f>Plan!LI16</f>
        <v>0</v>
      </c>
      <c r="I320" s="310">
        <f>Plan!LI17</f>
        <v>0</v>
      </c>
      <c r="J320" s="310">
        <f>Plan!LI18</f>
        <v>0</v>
      </c>
      <c r="K320" s="310">
        <f>Plan!LI19</f>
        <v>0</v>
      </c>
      <c r="L320" s="310">
        <f>Plan!LI20</f>
        <v>0</v>
      </c>
      <c r="M320" s="310">
        <f>Plan!LI21</f>
        <v>0</v>
      </c>
      <c r="N320" s="310">
        <f>Plan!LI22</f>
        <v>0</v>
      </c>
      <c r="O320" s="310">
        <f>Plan!LI23</f>
        <v>0</v>
      </c>
      <c r="P320" s="310">
        <f>Plan!LI24</f>
        <v>0</v>
      </c>
      <c r="Q320" s="310">
        <f>Plan!LI25</f>
        <v>0</v>
      </c>
      <c r="R320" s="310">
        <f>Plan!LI26</f>
        <v>0</v>
      </c>
      <c r="S320" s="310">
        <f>Plan!LI27</f>
        <v>0</v>
      </c>
      <c r="T320" s="310">
        <f>Plan!LI28</f>
        <v>0</v>
      </c>
      <c r="U320" s="310">
        <f>Plan!LI29</f>
        <v>0</v>
      </c>
      <c r="V320" s="310">
        <f>Plan!LI30</f>
        <v>0</v>
      </c>
      <c r="W320" s="310">
        <f>Plan!LI31</f>
        <v>0</v>
      </c>
      <c r="X320" s="310">
        <f>Plan!LI32</f>
        <v>0</v>
      </c>
      <c r="Y320" s="310">
        <f>Plan!LI33</f>
        <v>0</v>
      </c>
      <c r="Z320" s="310">
        <f>Plan!LI34</f>
        <v>0</v>
      </c>
      <c r="AA320" s="310">
        <f>Plan!LI35</f>
        <v>0</v>
      </c>
      <c r="AB320" s="310">
        <f>Plan!LI36</f>
        <v>0</v>
      </c>
      <c r="AC320" s="310">
        <f>Plan!LI37</f>
        <v>0</v>
      </c>
      <c r="AD320" s="310">
        <f>Plan!LI38</f>
        <v>0</v>
      </c>
      <c r="AE320" s="310">
        <f>Plan!LI39</f>
        <v>0</v>
      </c>
      <c r="AF320" s="310">
        <f>Plan!LI40</f>
        <v>0</v>
      </c>
      <c r="AG320" s="310">
        <f>Plan!LI41</f>
        <v>0</v>
      </c>
      <c r="AH320" s="310">
        <f>Plan!LI42</f>
        <v>0</v>
      </c>
      <c r="AI320" s="310">
        <f>Plan!LI43</f>
        <v>0</v>
      </c>
      <c r="AJ320" s="310">
        <f>Plan!LI44</f>
        <v>0</v>
      </c>
      <c r="AK320" s="310">
        <f>Plan!LI45</f>
        <v>0</v>
      </c>
      <c r="AL320" s="310">
        <f>Plan!LI46</f>
        <v>0</v>
      </c>
      <c r="AM320" s="310">
        <f>Plan!LI47</f>
        <v>0</v>
      </c>
      <c r="AN320" s="310">
        <f>Plan!LI48</f>
        <v>0</v>
      </c>
      <c r="AO320" s="310">
        <f>Plan!LI49</f>
        <v>0</v>
      </c>
      <c r="AP320" s="310">
        <f>Plan!LI50</f>
        <v>0</v>
      </c>
      <c r="AQ320" s="310">
        <f>Plan!LI51</f>
        <v>0</v>
      </c>
      <c r="AR320" s="310">
        <f>Plan!LI52</f>
        <v>0</v>
      </c>
      <c r="AS320" s="310">
        <f>Plan!LI53</f>
        <v>0</v>
      </c>
      <c r="AT320" s="310">
        <f>Plan!LI54</f>
        <v>0</v>
      </c>
      <c r="AU320" s="310">
        <f>Plan!LI55</f>
        <v>0</v>
      </c>
      <c r="AV320" s="310">
        <f>Plan!LI56</f>
        <v>0</v>
      </c>
      <c r="AW320" s="310">
        <f>Plan!LI57</f>
        <v>0</v>
      </c>
      <c r="AX320" s="310">
        <f>Plan!LI58</f>
        <v>0</v>
      </c>
      <c r="AY320" s="310">
        <f>Plan!LI59</f>
        <v>0</v>
      </c>
      <c r="AZ320" s="310">
        <f>Plan!LI60</f>
        <v>0</v>
      </c>
      <c r="BA320" s="310">
        <f>Plan!LI61</f>
        <v>0</v>
      </c>
      <c r="BB320" s="310">
        <f>Plan!LI62</f>
        <v>0</v>
      </c>
      <c r="BC320" s="310">
        <f>Plan!LI63</f>
        <v>0</v>
      </c>
      <c r="BD320" s="310">
        <f>Plan!LI64</f>
        <v>0</v>
      </c>
    </row>
    <row r="321" spans="1:56" ht="6" customHeight="1">
      <c r="A321"/>
      <c r="B321" s="306">
        <f>COUNTIF(Feiertage!$H$3:$H$164,F321)</f>
        <v>0</v>
      </c>
      <c r="C321" s="307">
        <f t="shared" si="13"/>
        <v>6</v>
      </c>
      <c r="D321" s="307">
        <f t="shared" si="14"/>
        <v>11</v>
      </c>
      <c r="E321" s="311" t="s">
        <v>208</v>
      </c>
      <c r="F321" s="309">
        <f t="shared" si="15"/>
        <v>42686</v>
      </c>
      <c r="G321" s="310">
        <f>Plan!LJ15</f>
        <v>0</v>
      </c>
      <c r="H321" s="310">
        <f>Plan!LJ16</f>
        <v>0</v>
      </c>
      <c r="I321" s="310">
        <f>Plan!LJ17</f>
        <v>0</v>
      </c>
      <c r="J321" s="310">
        <f>Plan!LJ18</f>
        <v>0</v>
      </c>
      <c r="K321" s="310">
        <f>Plan!LJ19</f>
        <v>0</v>
      </c>
      <c r="L321" s="310">
        <f>Plan!LJ20</f>
        <v>0</v>
      </c>
      <c r="M321" s="310">
        <f>Plan!LJ21</f>
        <v>0</v>
      </c>
      <c r="N321" s="310">
        <f>Plan!LJ22</f>
        <v>0</v>
      </c>
      <c r="O321" s="310">
        <f>Plan!LJ23</f>
        <v>0</v>
      </c>
      <c r="P321" s="310">
        <f>Plan!LJ24</f>
        <v>0</v>
      </c>
      <c r="Q321" s="310">
        <f>Plan!LJ25</f>
        <v>0</v>
      </c>
      <c r="R321" s="310">
        <f>Plan!LJ26</f>
        <v>0</v>
      </c>
      <c r="S321" s="310">
        <f>Plan!LJ27</f>
        <v>0</v>
      </c>
      <c r="T321" s="310">
        <f>Plan!LJ28</f>
        <v>0</v>
      </c>
      <c r="U321" s="310">
        <f>Plan!LJ29</f>
        <v>0</v>
      </c>
      <c r="V321" s="310">
        <f>Plan!LJ30</f>
        <v>0</v>
      </c>
      <c r="W321" s="310">
        <f>Plan!LJ31</f>
        <v>0</v>
      </c>
      <c r="X321" s="310">
        <f>Plan!LJ32</f>
        <v>0</v>
      </c>
      <c r="Y321" s="310">
        <f>Plan!LJ33</f>
        <v>0</v>
      </c>
      <c r="Z321" s="310">
        <f>Plan!LJ34</f>
        <v>0</v>
      </c>
      <c r="AA321" s="310">
        <f>Plan!LJ35</f>
        <v>0</v>
      </c>
      <c r="AB321" s="310">
        <f>Plan!LJ36</f>
        <v>0</v>
      </c>
      <c r="AC321" s="310">
        <f>Plan!LJ37</f>
        <v>0</v>
      </c>
      <c r="AD321" s="310">
        <f>Plan!LJ38</f>
        <v>0</v>
      </c>
      <c r="AE321" s="310">
        <f>Plan!LJ39</f>
        <v>0</v>
      </c>
      <c r="AF321" s="310">
        <f>Plan!LJ40</f>
        <v>0</v>
      </c>
      <c r="AG321" s="310">
        <f>Plan!LJ41</f>
        <v>0</v>
      </c>
      <c r="AH321" s="310">
        <f>Plan!LJ42</f>
        <v>0</v>
      </c>
      <c r="AI321" s="310">
        <f>Plan!LJ43</f>
        <v>0</v>
      </c>
      <c r="AJ321" s="310">
        <f>Plan!LJ44</f>
        <v>0</v>
      </c>
      <c r="AK321" s="310">
        <f>Plan!LJ45</f>
        <v>0</v>
      </c>
      <c r="AL321" s="310">
        <f>Plan!LJ46</f>
        <v>0</v>
      </c>
      <c r="AM321" s="310">
        <f>Plan!LJ47</f>
        <v>0</v>
      </c>
      <c r="AN321" s="310">
        <f>Plan!LJ48</f>
        <v>0</v>
      </c>
      <c r="AO321" s="310">
        <f>Plan!LJ49</f>
        <v>0</v>
      </c>
      <c r="AP321" s="310">
        <f>Plan!LJ50</f>
        <v>0</v>
      </c>
      <c r="AQ321" s="310">
        <f>Plan!LJ51</f>
        <v>0</v>
      </c>
      <c r="AR321" s="310">
        <f>Plan!LJ52</f>
        <v>0</v>
      </c>
      <c r="AS321" s="310">
        <f>Plan!LJ53</f>
        <v>0</v>
      </c>
      <c r="AT321" s="310">
        <f>Plan!LJ54</f>
        <v>0</v>
      </c>
      <c r="AU321" s="310">
        <f>Plan!LJ55</f>
        <v>0</v>
      </c>
      <c r="AV321" s="310">
        <f>Plan!LJ56</f>
        <v>0</v>
      </c>
      <c r="AW321" s="310">
        <f>Plan!LJ57</f>
        <v>0</v>
      </c>
      <c r="AX321" s="310">
        <f>Plan!LJ58</f>
        <v>0</v>
      </c>
      <c r="AY321" s="310">
        <f>Plan!LJ59</f>
        <v>0</v>
      </c>
      <c r="AZ321" s="310">
        <f>Plan!LJ60</f>
        <v>0</v>
      </c>
      <c r="BA321" s="310">
        <f>Plan!LJ61</f>
        <v>0</v>
      </c>
      <c r="BB321" s="310">
        <f>Plan!LJ62</f>
        <v>0</v>
      </c>
      <c r="BC321" s="310">
        <f>Plan!LJ63</f>
        <v>0</v>
      </c>
      <c r="BD321" s="310">
        <f>Plan!LJ64</f>
        <v>0</v>
      </c>
    </row>
    <row r="322" spans="1:56" ht="6" customHeight="1">
      <c r="A322"/>
      <c r="B322" s="306">
        <f>COUNTIF(Feiertage!$H$3:$H$164,F322)</f>
        <v>0</v>
      </c>
      <c r="C322" s="307">
        <f t="shared" si="13"/>
        <v>7</v>
      </c>
      <c r="D322" s="307">
        <f t="shared" si="14"/>
        <v>11</v>
      </c>
      <c r="E322" s="311" t="s">
        <v>210</v>
      </c>
      <c r="F322" s="309">
        <f t="shared" si="15"/>
        <v>42687</v>
      </c>
      <c r="G322" s="310">
        <f>Plan!LK15</f>
        <v>0</v>
      </c>
      <c r="H322" s="310">
        <f>Plan!LK16</f>
        <v>0</v>
      </c>
      <c r="I322" s="310">
        <f>Plan!LK17</f>
        <v>0</v>
      </c>
      <c r="J322" s="310">
        <f>Plan!LK18</f>
        <v>0</v>
      </c>
      <c r="K322" s="310">
        <f>Plan!LK19</f>
        <v>0</v>
      </c>
      <c r="L322" s="310">
        <f>Plan!LK20</f>
        <v>0</v>
      </c>
      <c r="M322" s="310">
        <f>Plan!LK21</f>
        <v>0</v>
      </c>
      <c r="N322" s="310">
        <f>Plan!LK22</f>
        <v>0</v>
      </c>
      <c r="O322" s="310">
        <f>Plan!LK23</f>
        <v>0</v>
      </c>
      <c r="P322" s="310">
        <f>Plan!LK24</f>
        <v>0</v>
      </c>
      <c r="Q322" s="310">
        <f>Plan!LK25</f>
        <v>0</v>
      </c>
      <c r="R322" s="310">
        <f>Plan!LK26</f>
        <v>0</v>
      </c>
      <c r="S322" s="310">
        <f>Plan!LK27</f>
        <v>0</v>
      </c>
      <c r="T322" s="310">
        <f>Plan!LK28</f>
        <v>0</v>
      </c>
      <c r="U322" s="310">
        <f>Plan!LK29</f>
        <v>0</v>
      </c>
      <c r="V322" s="310">
        <f>Plan!LK30</f>
        <v>0</v>
      </c>
      <c r="W322" s="310">
        <f>Plan!LK31</f>
        <v>0</v>
      </c>
      <c r="X322" s="310">
        <f>Plan!LK32</f>
        <v>0</v>
      </c>
      <c r="Y322" s="310">
        <f>Plan!LK33</f>
        <v>0</v>
      </c>
      <c r="Z322" s="310">
        <f>Plan!LK34</f>
        <v>0</v>
      </c>
      <c r="AA322" s="310">
        <f>Plan!LK35</f>
        <v>0</v>
      </c>
      <c r="AB322" s="310">
        <f>Plan!LK36</f>
        <v>0</v>
      </c>
      <c r="AC322" s="310">
        <f>Plan!LK37</f>
        <v>0</v>
      </c>
      <c r="AD322" s="310">
        <f>Plan!LK38</f>
        <v>0</v>
      </c>
      <c r="AE322" s="310">
        <f>Plan!LK39</f>
        <v>0</v>
      </c>
      <c r="AF322" s="310">
        <f>Plan!LK40</f>
        <v>0</v>
      </c>
      <c r="AG322" s="310">
        <f>Plan!LK41</f>
        <v>0</v>
      </c>
      <c r="AH322" s="310">
        <f>Plan!LK42</f>
        <v>0</v>
      </c>
      <c r="AI322" s="310">
        <f>Plan!LK43</f>
        <v>0</v>
      </c>
      <c r="AJ322" s="310">
        <f>Plan!LK44</f>
        <v>0</v>
      </c>
      <c r="AK322" s="310">
        <f>Plan!LK45</f>
        <v>0</v>
      </c>
      <c r="AL322" s="310">
        <f>Plan!LK46</f>
        <v>0</v>
      </c>
      <c r="AM322" s="310">
        <f>Plan!LK47</f>
        <v>0</v>
      </c>
      <c r="AN322" s="310">
        <f>Plan!LK48</f>
        <v>0</v>
      </c>
      <c r="AO322" s="310">
        <f>Plan!LK49</f>
        <v>0</v>
      </c>
      <c r="AP322" s="310">
        <f>Plan!LK50</f>
        <v>0</v>
      </c>
      <c r="AQ322" s="310">
        <f>Plan!LK51</f>
        <v>0</v>
      </c>
      <c r="AR322" s="310">
        <f>Plan!LK52</f>
        <v>0</v>
      </c>
      <c r="AS322" s="310">
        <f>Plan!LK53</f>
        <v>0</v>
      </c>
      <c r="AT322" s="310">
        <f>Plan!LK54</f>
        <v>0</v>
      </c>
      <c r="AU322" s="310">
        <f>Plan!LK55</f>
        <v>0</v>
      </c>
      <c r="AV322" s="310">
        <f>Plan!LK56</f>
        <v>0</v>
      </c>
      <c r="AW322" s="310">
        <f>Plan!LK57</f>
        <v>0</v>
      </c>
      <c r="AX322" s="310">
        <f>Plan!LK58</f>
        <v>0</v>
      </c>
      <c r="AY322" s="310">
        <f>Plan!LK59</f>
        <v>0</v>
      </c>
      <c r="AZ322" s="310">
        <f>Plan!LK60</f>
        <v>0</v>
      </c>
      <c r="BA322" s="310">
        <f>Plan!LK61</f>
        <v>0</v>
      </c>
      <c r="BB322" s="310">
        <f>Plan!LK62</f>
        <v>0</v>
      </c>
      <c r="BC322" s="310">
        <f>Plan!LK63</f>
        <v>0</v>
      </c>
      <c r="BD322" s="310">
        <f>Plan!LK64</f>
        <v>0</v>
      </c>
    </row>
    <row r="323" spans="1:56" ht="6" customHeight="1">
      <c r="A323"/>
      <c r="B323" s="306">
        <f>COUNTIF(Feiertage!$H$3:$H$164,F323)</f>
        <v>0</v>
      </c>
      <c r="C323" s="307">
        <f t="shared" si="13"/>
        <v>1</v>
      </c>
      <c r="D323" s="307">
        <f t="shared" si="14"/>
        <v>11</v>
      </c>
      <c r="E323" s="311" t="s">
        <v>197</v>
      </c>
      <c r="F323" s="309">
        <f t="shared" si="15"/>
        <v>42688</v>
      </c>
      <c r="G323" s="310">
        <f>Plan!LL15</f>
        <v>0</v>
      </c>
      <c r="H323" s="310">
        <f>Plan!LL16</f>
        <v>0</v>
      </c>
      <c r="I323" s="310">
        <f>Plan!LL17</f>
        <v>0</v>
      </c>
      <c r="J323" s="310">
        <f>Plan!LL18</f>
        <v>0</v>
      </c>
      <c r="K323" s="310">
        <f>Plan!LL19</f>
        <v>0</v>
      </c>
      <c r="L323" s="310">
        <f>Plan!LL20</f>
        <v>0</v>
      </c>
      <c r="M323" s="310">
        <f>Plan!LL21</f>
        <v>0</v>
      </c>
      <c r="N323" s="310">
        <f>Plan!LL22</f>
        <v>0</v>
      </c>
      <c r="O323" s="310">
        <f>Plan!LL23</f>
        <v>0</v>
      </c>
      <c r="P323" s="310">
        <f>Plan!LL24</f>
        <v>0</v>
      </c>
      <c r="Q323" s="310">
        <f>Plan!LL25</f>
        <v>0</v>
      </c>
      <c r="R323" s="310">
        <f>Plan!LL26</f>
        <v>0</v>
      </c>
      <c r="S323" s="310">
        <f>Plan!LL27</f>
        <v>0</v>
      </c>
      <c r="T323" s="310">
        <f>Plan!LL28</f>
        <v>0</v>
      </c>
      <c r="U323" s="310">
        <f>Plan!LL29</f>
        <v>0</v>
      </c>
      <c r="V323" s="310">
        <f>Plan!LL30</f>
        <v>0</v>
      </c>
      <c r="W323" s="310">
        <f>Plan!LL31</f>
        <v>0</v>
      </c>
      <c r="X323" s="310">
        <f>Plan!LL32</f>
        <v>0</v>
      </c>
      <c r="Y323" s="310">
        <f>Plan!LL33</f>
        <v>0</v>
      </c>
      <c r="Z323" s="310">
        <f>Plan!LL34</f>
        <v>0</v>
      </c>
      <c r="AA323" s="310">
        <f>Plan!LL35</f>
        <v>0</v>
      </c>
      <c r="AB323" s="310">
        <f>Plan!LL36</f>
        <v>0</v>
      </c>
      <c r="AC323" s="310">
        <f>Plan!LL37</f>
        <v>0</v>
      </c>
      <c r="AD323" s="310">
        <f>Plan!LL38</f>
        <v>0</v>
      </c>
      <c r="AE323" s="310">
        <f>Plan!LL39</f>
        <v>0</v>
      </c>
      <c r="AF323" s="310">
        <f>Plan!LL40</f>
        <v>0</v>
      </c>
      <c r="AG323" s="310">
        <f>Plan!LL41</f>
        <v>0</v>
      </c>
      <c r="AH323" s="310">
        <f>Plan!LL42</f>
        <v>0</v>
      </c>
      <c r="AI323" s="310">
        <f>Plan!LL43</f>
        <v>0</v>
      </c>
      <c r="AJ323" s="310">
        <f>Plan!LL44</f>
        <v>0</v>
      </c>
      <c r="AK323" s="310">
        <f>Plan!LL45</f>
        <v>0</v>
      </c>
      <c r="AL323" s="310">
        <f>Plan!LL46</f>
        <v>0</v>
      </c>
      <c r="AM323" s="310">
        <f>Plan!LL47</f>
        <v>0</v>
      </c>
      <c r="AN323" s="310">
        <f>Plan!LL48</f>
        <v>0</v>
      </c>
      <c r="AO323" s="310">
        <f>Plan!LL49</f>
        <v>0</v>
      </c>
      <c r="AP323" s="310">
        <f>Plan!LL50</f>
        <v>0</v>
      </c>
      <c r="AQ323" s="310">
        <f>Plan!LL51</f>
        <v>0</v>
      </c>
      <c r="AR323" s="310">
        <f>Plan!LL52</f>
        <v>0</v>
      </c>
      <c r="AS323" s="310">
        <f>Plan!LL53</f>
        <v>0</v>
      </c>
      <c r="AT323" s="310">
        <f>Plan!LL54</f>
        <v>0</v>
      </c>
      <c r="AU323" s="310">
        <f>Plan!LL55</f>
        <v>0</v>
      </c>
      <c r="AV323" s="310">
        <f>Plan!LL56</f>
        <v>0</v>
      </c>
      <c r="AW323" s="310">
        <f>Plan!LL57</f>
        <v>0</v>
      </c>
      <c r="AX323" s="310">
        <f>Plan!LL58</f>
        <v>0</v>
      </c>
      <c r="AY323" s="310">
        <f>Plan!LL59</f>
        <v>0</v>
      </c>
      <c r="AZ323" s="310">
        <f>Plan!LL60</f>
        <v>0</v>
      </c>
      <c r="BA323" s="310">
        <f>Plan!LL61</f>
        <v>0</v>
      </c>
      <c r="BB323" s="310">
        <f>Plan!LL62</f>
        <v>0</v>
      </c>
      <c r="BC323" s="310">
        <f>Plan!LL63</f>
        <v>0</v>
      </c>
      <c r="BD323" s="310">
        <f>Plan!LL64</f>
        <v>0</v>
      </c>
    </row>
    <row r="324" spans="1:56" ht="6" customHeight="1">
      <c r="A324"/>
      <c r="B324" s="306">
        <f>COUNTIF(Feiertage!$H$3:$H$164,F324)</f>
        <v>0</v>
      </c>
      <c r="C324" s="307">
        <f t="shared" si="13"/>
        <v>2</v>
      </c>
      <c r="D324" s="307">
        <f t="shared" si="14"/>
        <v>11</v>
      </c>
      <c r="E324" s="311" t="s">
        <v>199</v>
      </c>
      <c r="F324" s="309">
        <f t="shared" si="15"/>
        <v>42689</v>
      </c>
      <c r="G324" s="310">
        <f>Plan!LM15</f>
        <v>0</v>
      </c>
      <c r="H324" s="310">
        <f>Plan!LM16</f>
        <v>0</v>
      </c>
      <c r="I324" s="310">
        <f>Plan!LM17</f>
        <v>0</v>
      </c>
      <c r="J324" s="310">
        <f>Plan!LM18</f>
        <v>0</v>
      </c>
      <c r="K324" s="310">
        <f>Plan!LM19</f>
        <v>0</v>
      </c>
      <c r="L324" s="310">
        <f>Plan!LM20</f>
        <v>0</v>
      </c>
      <c r="M324" s="310">
        <f>Plan!LM21</f>
        <v>0</v>
      </c>
      <c r="N324" s="310">
        <f>Plan!LM22</f>
        <v>0</v>
      </c>
      <c r="O324" s="310">
        <f>Plan!LM23</f>
        <v>0</v>
      </c>
      <c r="P324" s="310">
        <f>Plan!LM24</f>
        <v>0</v>
      </c>
      <c r="Q324" s="310">
        <f>Plan!LM25</f>
        <v>0</v>
      </c>
      <c r="R324" s="310">
        <f>Plan!LM26</f>
        <v>0</v>
      </c>
      <c r="S324" s="310">
        <f>Plan!LM27</f>
        <v>0</v>
      </c>
      <c r="T324" s="310">
        <f>Plan!LM28</f>
        <v>0</v>
      </c>
      <c r="U324" s="310">
        <f>Plan!LM29</f>
        <v>0</v>
      </c>
      <c r="V324" s="310">
        <f>Plan!LM30</f>
        <v>0</v>
      </c>
      <c r="W324" s="310">
        <f>Plan!LM31</f>
        <v>0</v>
      </c>
      <c r="X324" s="310">
        <f>Plan!LM32</f>
        <v>0</v>
      </c>
      <c r="Y324" s="310">
        <f>Plan!LM33</f>
        <v>0</v>
      </c>
      <c r="Z324" s="310">
        <f>Plan!LM34</f>
        <v>0</v>
      </c>
      <c r="AA324" s="310">
        <f>Plan!LM35</f>
        <v>0</v>
      </c>
      <c r="AB324" s="310">
        <f>Plan!LM36</f>
        <v>0</v>
      </c>
      <c r="AC324" s="310">
        <f>Plan!LM37</f>
        <v>0</v>
      </c>
      <c r="AD324" s="310">
        <f>Plan!LM38</f>
        <v>0</v>
      </c>
      <c r="AE324" s="310">
        <f>Plan!LM39</f>
        <v>0</v>
      </c>
      <c r="AF324" s="310">
        <f>Plan!LM40</f>
        <v>0</v>
      </c>
      <c r="AG324" s="310">
        <f>Plan!LM41</f>
        <v>0</v>
      </c>
      <c r="AH324" s="310">
        <f>Plan!LM42</f>
        <v>0</v>
      </c>
      <c r="AI324" s="310">
        <f>Plan!LM43</f>
        <v>0</v>
      </c>
      <c r="AJ324" s="310">
        <f>Plan!LM44</f>
        <v>0</v>
      </c>
      <c r="AK324" s="310">
        <f>Plan!LM45</f>
        <v>0</v>
      </c>
      <c r="AL324" s="310">
        <f>Plan!LM46</f>
        <v>0</v>
      </c>
      <c r="AM324" s="310">
        <f>Plan!LM47</f>
        <v>0</v>
      </c>
      <c r="AN324" s="310">
        <f>Plan!LM48</f>
        <v>0</v>
      </c>
      <c r="AO324" s="310">
        <f>Plan!LM49</f>
        <v>0</v>
      </c>
      <c r="AP324" s="310">
        <f>Plan!LM50</f>
        <v>0</v>
      </c>
      <c r="AQ324" s="310">
        <f>Plan!LM51</f>
        <v>0</v>
      </c>
      <c r="AR324" s="310">
        <f>Plan!LM52</f>
        <v>0</v>
      </c>
      <c r="AS324" s="310">
        <f>Plan!LM53</f>
        <v>0</v>
      </c>
      <c r="AT324" s="310">
        <f>Plan!LM54</f>
        <v>0</v>
      </c>
      <c r="AU324" s="310">
        <f>Plan!LM55</f>
        <v>0</v>
      </c>
      <c r="AV324" s="310">
        <f>Plan!LM56</f>
        <v>0</v>
      </c>
      <c r="AW324" s="310">
        <f>Plan!LM57</f>
        <v>0</v>
      </c>
      <c r="AX324" s="310">
        <f>Plan!LM58</f>
        <v>0</v>
      </c>
      <c r="AY324" s="310">
        <f>Plan!LM59</f>
        <v>0</v>
      </c>
      <c r="AZ324" s="310">
        <f>Plan!LM60</f>
        <v>0</v>
      </c>
      <c r="BA324" s="310">
        <f>Plan!LM61</f>
        <v>0</v>
      </c>
      <c r="BB324" s="310">
        <f>Plan!LM62</f>
        <v>0</v>
      </c>
      <c r="BC324" s="310">
        <f>Plan!LM63</f>
        <v>0</v>
      </c>
      <c r="BD324" s="310">
        <f>Plan!LM64</f>
        <v>0</v>
      </c>
    </row>
    <row r="325" spans="1:56" ht="6" customHeight="1">
      <c r="A325"/>
      <c r="B325" s="306">
        <f>COUNTIF(Feiertage!$H$3:$H$164,F325)</f>
        <v>0</v>
      </c>
      <c r="C325" s="307">
        <f t="shared" ref="C325:C370" si="16">IF(F325="","",WEEKDAY(F325,2))</f>
        <v>3</v>
      </c>
      <c r="D325" s="307">
        <f t="shared" ref="D325:D370" si="17">IF(F325="","",MONTH(F325))</f>
        <v>11</v>
      </c>
      <c r="E325" s="311" t="s">
        <v>198</v>
      </c>
      <c r="F325" s="309">
        <f t="shared" si="15"/>
        <v>42690</v>
      </c>
      <c r="G325" s="310">
        <f>Plan!LN15</f>
        <v>0</v>
      </c>
      <c r="H325" s="310">
        <f>Plan!LN16</f>
        <v>0</v>
      </c>
      <c r="I325" s="310">
        <f>Plan!LN17</f>
        <v>0</v>
      </c>
      <c r="J325" s="310">
        <f>Plan!LN18</f>
        <v>0</v>
      </c>
      <c r="K325" s="310">
        <f>Plan!LN19</f>
        <v>0</v>
      </c>
      <c r="L325" s="310">
        <f>Plan!LN20</f>
        <v>0</v>
      </c>
      <c r="M325" s="310">
        <f>Plan!LN21</f>
        <v>0</v>
      </c>
      <c r="N325" s="310">
        <f>Plan!LN22</f>
        <v>0</v>
      </c>
      <c r="O325" s="310">
        <f>Plan!LN23</f>
        <v>0</v>
      </c>
      <c r="P325" s="310">
        <f>Plan!LN24</f>
        <v>0</v>
      </c>
      <c r="Q325" s="310">
        <f>Plan!LN25</f>
        <v>0</v>
      </c>
      <c r="R325" s="310">
        <f>Plan!LN26</f>
        <v>0</v>
      </c>
      <c r="S325" s="310">
        <f>Plan!LN27</f>
        <v>0</v>
      </c>
      <c r="T325" s="310">
        <f>Plan!LN28</f>
        <v>0</v>
      </c>
      <c r="U325" s="310">
        <f>Plan!LN29</f>
        <v>0</v>
      </c>
      <c r="V325" s="310">
        <f>Plan!LN30</f>
        <v>0</v>
      </c>
      <c r="W325" s="310">
        <f>Plan!LN31</f>
        <v>0</v>
      </c>
      <c r="X325" s="310">
        <f>Plan!LN32</f>
        <v>0</v>
      </c>
      <c r="Y325" s="310">
        <f>Plan!LN33</f>
        <v>0</v>
      </c>
      <c r="Z325" s="310">
        <f>Plan!LN34</f>
        <v>0</v>
      </c>
      <c r="AA325" s="310">
        <f>Plan!LN35</f>
        <v>0</v>
      </c>
      <c r="AB325" s="310">
        <f>Plan!LN36</f>
        <v>0</v>
      </c>
      <c r="AC325" s="310">
        <f>Plan!LN37</f>
        <v>0</v>
      </c>
      <c r="AD325" s="310">
        <f>Plan!LN38</f>
        <v>0</v>
      </c>
      <c r="AE325" s="310">
        <f>Plan!LN39</f>
        <v>0</v>
      </c>
      <c r="AF325" s="310">
        <f>Plan!LN40</f>
        <v>0</v>
      </c>
      <c r="AG325" s="310">
        <f>Plan!LN41</f>
        <v>0</v>
      </c>
      <c r="AH325" s="310">
        <f>Plan!LN42</f>
        <v>0</v>
      </c>
      <c r="AI325" s="310">
        <f>Plan!LN43</f>
        <v>0</v>
      </c>
      <c r="AJ325" s="310">
        <f>Plan!LN44</f>
        <v>0</v>
      </c>
      <c r="AK325" s="310">
        <f>Plan!LN45</f>
        <v>0</v>
      </c>
      <c r="AL325" s="310">
        <f>Plan!LN46</f>
        <v>0</v>
      </c>
      <c r="AM325" s="310">
        <f>Plan!LN47</f>
        <v>0</v>
      </c>
      <c r="AN325" s="310">
        <f>Plan!LN48</f>
        <v>0</v>
      </c>
      <c r="AO325" s="310">
        <f>Plan!LN49</f>
        <v>0</v>
      </c>
      <c r="AP325" s="310">
        <f>Plan!LN50</f>
        <v>0</v>
      </c>
      <c r="AQ325" s="310">
        <f>Plan!LN51</f>
        <v>0</v>
      </c>
      <c r="AR325" s="310">
        <f>Plan!LN52</f>
        <v>0</v>
      </c>
      <c r="AS325" s="310">
        <f>Plan!LN53</f>
        <v>0</v>
      </c>
      <c r="AT325" s="310">
        <f>Plan!LN54</f>
        <v>0</v>
      </c>
      <c r="AU325" s="310">
        <f>Plan!LN55</f>
        <v>0</v>
      </c>
      <c r="AV325" s="310">
        <f>Plan!LN56</f>
        <v>0</v>
      </c>
      <c r="AW325" s="310">
        <f>Plan!LN57</f>
        <v>0</v>
      </c>
      <c r="AX325" s="310">
        <f>Plan!LN58</f>
        <v>0</v>
      </c>
      <c r="AY325" s="310">
        <f>Plan!LN59</f>
        <v>0</v>
      </c>
      <c r="AZ325" s="310">
        <f>Plan!LN60</f>
        <v>0</v>
      </c>
      <c r="BA325" s="310">
        <f>Plan!LN61</f>
        <v>0</v>
      </c>
      <c r="BB325" s="310">
        <f>Plan!LN62</f>
        <v>0</v>
      </c>
      <c r="BC325" s="310">
        <f>Plan!LN63</f>
        <v>0</v>
      </c>
      <c r="BD325" s="310">
        <f>Plan!LN64</f>
        <v>0</v>
      </c>
    </row>
    <row r="326" spans="1:56" ht="6" customHeight="1">
      <c r="A326"/>
      <c r="B326" s="306">
        <f>COUNTIF(Feiertage!$H$3:$H$164,F326)</f>
        <v>0</v>
      </c>
      <c r="C326" s="307">
        <f t="shared" si="16"/>
        <v>4</v>
      </c>
      <c r="D326" s="307">
        <f t="shared" si="17"/>
        <v>11</v>
      </c>
      <c r="E326" s="311" t="s">
        <v>197</v>
      </c>
      <c r="F326" s="309">
        <f t="shared" si="15"/>
        <v>42691</v>
      </c>
      <c r="G326" s="310">
        <f>Plan!LO15</f>
        <v>0</v>
      </c>
      <c r="H326" s="310">
        <f>Plan!LO16</f>
        <v>0</v>
      </c>
      <c r="I326" s="310">
        <f>Plan!LO17</f>
        <v>0</v>
      </c>
      <c r="J326" s="310">
        <f>Plan!LO18</f>
        <v>0</v>
      </c>
      <c r="K326" s="310">
        <f>Plan!LO19</f>
        <v>0</v>
      </c>
      <c r="L326" s="310">
        <f>Plan!LO20</f>
        <v>0</v>
      </c>
      <c r="M326" s="310">
        <f>Plan!LO21</f>
        <v>0</v>
      </c>
      <c r="N326" s="310">
        <f>Plan!LO22</f>
        <v>0</v>
      </c>
      <c r="O326" s="310">
        <f>Plan!LO23</f>
        <v>0</v>
      </c>
      <c r="P326" s="310">
        <f>Plan!LO24</f>
        <v>0</v>
      </c>
      <c r="Q326" s="310">
        <f>Plan!LO25</f>
        <v>0</v>
      </c>
      <c r="R326" s="310">
        <f>Plan!LO26</f>
        <v>0</v>
      </c>
      <c r="S326" s="310">
        <f>Plan!LO27</f>
        <v>0</v>
      </c>
      <c r="T326" s="310">
        <f>Plan!LO28</f>
        <v>0</v>
      </c>
      <c r="U326" s="310">
        <f>Plan!LO29</f>
        <v>0</v>
      </c>
      <c r="V326" s="310">
        <f>Plan!LO30</f>
        <v>0</v>
      </c>
      <c r="W326" s="310">
        <f>Plan!LO31</f>
        <v>0</v>
      </c>
      <c r="X326" s="310">
        <f>Plan!LO32</f>
        <v>0</v>
      </c>
      <c r="Y326" s="310">
        <f>Plan!LO33</f>
        <v>0</v>
      </c>
      <c r="Z326" s="310">
        <f>Plan!LO34</f>
        <v>0</v>
      </c>
      <c r="AA326" s="310">
        <f>Plan!LO35</f>
        <v>0</v>
      </c>
      <c r="AB326" s="310">
        <f>Plan!LO36</f>
        <v>0</v>
      </c>
      <c r="AC326" s="310">
        <f>Plan!LO37</f>
        <v>0</v>
      </c>
      <c r="AD326" s="310">
        <f>Plan!LO38</f>
        <v>0</v>
      </c>
      <c r="AE326" s="310">
        <f>Plan!LO39</f>
        <v>0</v>
      </c>
      <c r="AF326" s="310">
        <f>Plan!LO40</f>
        <v>0</v>
      </c>
      <c r="AG326" s="310">
        <f>Plan!LO41</f>
        <v>0</v>
      </c>
      <c r="AH326" s="310">
        <f>Plan!LO42</f>
        <v>0</v>
      </c>
      <c r="AI326" s="310">
        <f>Plan!LO43</f>
        <v>0</v>
      </c>
      <c r="AJ326" s="310">
        <f>Plan!LO44</f>
        <v>0</v>
      </c>
      <c r="AK326" s="310">
        <f>Plan!LO45</f>
        <v>0</v>
      </c>
      <c r="AL326" s="310">
        <f>Plan!LO46</f>
        <v>0</v>
      </c>
      <c r="AM326" s="310">
        <f>Plan!LO47</f>
        <v>0</v>
      </c>
      <c r="AN326" s="310">
        <f>Plan!LO48</f>
        <v>0</v>
      </c>
      <c r="AO326" s="310">
        <f>Plan!LO49</f>
        <v>0</v>
      </c>
      <c r="AP326" s="310">
        <f>Plan!LO50</f>
        <v>0</v>
      </c>
      <c r="AQ326" s="310">
        <f>Plan!LO51</f>
        <v>0</v>
      </c>
      <c r="AR326" s="310">
        <f>Plan!LO52</f>
        <v>0</v>
      </c>
      <c r="AS326" s="310">
        <f>Plan!LO53</f>
        <v>0</v>
      </c>
      <c r="AT326" s="310">
        <f>Plan!LO54</f>
        <v>0</v>
      </c>
      <c r="AU326" s="310">
        <f>Plan!LO55</f>
        <v>0</v>
      </c>
      <c r="AV326" s="310">
        <f>Plan!LO56</f>
        <v>0</v>
      </c>
      <c r="AW326" s="310">
        <f>Plan!LO57</f>
        <v>0</v>
      </c>
      <c r="AX326" s="310">
        <f>Plan!LO58</f>
        <v>0</v>
      </c>
      <c r="AY326" s="310">
        <f>Plan!LO59</f>
        <v>0</v>
      </c>
      <c r="AZ326" s="310">
        <f>Plan!LO60</f>
        <v>0</v>
      </c>
      <c r="BA326" s="310">
        <f>Plan!LO61</f>
        <v>0</v>
      </c>
      <c r="BB326" s="310">
        <f>Plan!LO62</f>
        <v>0</v>
      </c>
      <c r="BC326" s="310">
        <f>Plan!LO63</f>
        <v>0</v>
      </c>
      <c r="BD326" s="310">
        <f>Plan!LO64</f>
        <v>0</v>
      </c>
    </row>
    <row r="327" spans="1:56" ht="6" customHeight="1">
      <c r="A327"/>
      <c r="B327" s="306">
        <f>COUNTIF(Feiertage!$H$3:$H$164,F327)</f>
        <v>0</v>
      </c>
      <c r="C327" s="307">
        <f t="shared" si="16"/>
        <v>5</v>
      </c>
      <c r="D327" s="307">
        <f t="shared" si="17"/>
        <v>11</v>
      </c>
      <c r="E327" s="311" t="s">
        <v>195</v>
      </c>
      <c r="F327" s="309">
        <f t="shared" si="15"/>
        <v>42692</v>
      </c>
      <c r="G327" s="310">
        <f>Plan!LP15</f>
        <v>0</v>
      </c>
      <c r="H327" s="310">
        <f>Plan!LP16</f>
        <v>0</v>
      </c>
      <c r="I327" s="310">
        <f>Plan!LP17</f>
        <v>0</v>
      </c>
      <c r="J327" s="310">
        <f>Plan!LP18</f>
        <v>0</v>
      </c>
      <c r="K327" s="310">
        <f>Plan!LP19</f>
        <v>0</v>
      </c>
      <c r="L327" s="310">
        <f>Plan!LP20</f>
        <v>0</v>
      </c>
      <c r="M327" s="310">
        <f>Plan!LP21</f>
        <v>0</v>
      </c>
      <c r="N327" s="310">
        <f>Plan!LP22</f>
        <v>0</v>
      </c>
      <c r="O327" s="310">
        <f>Plan!LP23</f>
        <v>0</v>
      </c>
      <c r="P327" s="310">
        <f>Plan!LP24</f>
        <v>0</v>
      </c>
      <c r="Q327" s="310">
        <f>Plan!LP25</f>
        <v>0</v>
      </c>
      <c r="R327" s="310">
        <f>Plan!LP26</f>
        <v>0</v>
      </c>
      <c r="S327" s="310">
        <f>Plan!LP27</f>
        <v>0</v>
      </c>
      <c r="T327" s="310">
        <f>Plan!LP28</f>
        <v>0</v>
      </c>
      <c r="U327" s="310">
        <f>Plan!LP29</f>
        <v>0</v>
      </c>
      <c r="V327" s="310">
        <f>Plan!LP30</f>
        <v>0</v>
      </c>
      <c r="W327" s="310">
        <f>Plan!LP31</f>
        <v>0</v>
      </c>
      <c r="X327" s="310">
        <f>Plan!LP32</f>
        <v>0</v>
      </c>
      <c r="Y327" s="310">
        <f>Plan!LP33</f>
        <v>0</v>
      </c>
      <c r="Z327" s="310">
        <f>Plan!LP34</f>
        <v>0</v>
      </c>
      <c r="AA327" s="310">
        <f>Plan!LP35</f>
        <v>0</v>
      </c>
      <c r="AB327" s="310">
        <f>Plan!LP36</f>
        <v>0</v>
      </c>
      <c r="AC327" s="310">
        <f>Plan!LP37</f>
        <v>0</v>
      </c>
      <c r="AD327" s="310">
        <f>Plan!LP38</f>
        <v>0</v>
      </c>
      <c r="AE327" s="310">
        <f>Plan!LP39</f>
        <v>0</v>
      </c>
      <c r="AF327" s="310">
        <f>Plan!LP40</f>
        <v>0</v>
      </c>
      <c r="AG327" s="310">
        <f>Plan!LP41</f>
        <v>0</v>
      </c>
      <c r="AH327" s="310">
        <f>Plan!LP42</f>
        <v>0</v>
      </c>
      <c r="AI327" s="310">
        <f>Plan!LP43</f>
        <v>0</v>
      </c>
      <c r="AJ327" s="310">
        <f>Plan!LP44</f>
        <v>0</v>
      </c>
      <c r="AK327" s="310">
        <f>Plan!LP45</f>
        <v>0</v>
      </c>
      <c r="AL327" s="310">
        <f>Plan!LP46</f>
        <v>0</v>
      </c>
      <c r="AM327" s="310">
        <f>Plan!LP47</f>
        <v>0</v>
      </c>
      <c r="AN327" s="310">
        <f>Plan!LP48</f>
        <v>0</v>
      </c>
      <c r="AO327" s="310">
        <f>Plan!LP49</f>
        <v>0</v>
      </c>
      <c r="AP327" s="310">
        <f>Plan!LP50</f>
        <v>0</v>
      </c>
      <c r="AQ327" s="310">
        <f>Plan!LP51</f>
        <v>0</v>
      </c>
      <c r="AR327" s="310">
        <f>Plan!LP52</f>
        <v>0</v>
      </c>
      <c r="AS327" s="310">
        <f>Plan!LP53</f>
        <v>0</v>
      </c>
      <c r="AT327" s="310">
        <f>Plan!LP54</f>
        <v>0</v>
      </c>
      <c r="AU327" s="310">
        <f>Plan!LP55</f>
        <v>0</v>
      </c>
      <c r="AV327" s="310">
        <f>Plan!LP56</f>
        <v>0</v>
      </c>
      <c r="AW327" s="310">
        <f>Plan!LP57</f>
        <v>0</v>
      </c>
      <c r="AX327" s="310">
        <f>Plan!LP58</f>
        <v>0</v>
      </c>
      <c r="AY327" s="310">
        <f>Plan!LP59</f>
        <v>0</v>
      </c>
      <c r="AZ327" s="310">
        <f>Plan!LP60</f>
        <v>0</v>
      </c>
      <c r="BA327" s="310">
        <f>Plan!LP61</f>
        <v>0</v>
      </c>
      <c r="BB327" s="310">
        <f>Plan!LP62</f>
        <v>0</v>
      </c>
      <c r="BC327" s="310">
        <f>Plan!LP63</f>
        <v>0</v>
      </c>
      <c r="BD327" s="310">
        <f>Plan!LP64</f>
        <v>0</v>
      </c>
    </row>
    <row r="328" spans="1:56" ht="6" customHeight="1">
      <c r="A328"/>
      <c r="B328" s="306">
        <f>COUNTIF(Feiertage!$H$3:$H$164,F328)</f>
        <v>0</v>
      </c>
      <c r="C328" s="307">
        <f t="shared" si="16"/>
        <v>6</v>
      </c>
      <c r="D328" s="307">
        <f t="shared" si="17"/>
        <v>11</v>
      </c>
      <c r="E328" s="311"/>
      <c r="F328" s="309">
        <f t="shared" si="15"/>
        <v>42693</v>
      </c>
      <c r="G328" s="310">
        <f>Plan!LQ15</f>
        <v>0</v>
      </c>
      <c r="H328" s="310">
        <f>Plan!LQ16</f>
        <v>0</v>
      </c>
      <c r="I328" s="310">
        <f>Plan!LQ17</f>
        <v>0</v>
      </c>
      <c r="J328" s="310">
        <f>Plan!LQ18</f>
        <v>0</v>
      </c>
      <c r="K328" s="310">
        <f>Plan!LQ19</f>
        <v>0</v>
      </c>
      <c r="L328" s="310">
        <f>Plan!LQ20</f>
        <v>0</v>
      </c>
      <c r="M328" s="310">
        <f>Plan!LQ21</f>
        <v>0</v>
      </c>
      <c r="N328" s="310">
        <f>Plan!LQ22</f>
        <v>0</v>
      </c>
      <c r="O328" s="310">
        <f>Plan!LQ23</f>
        <v>0</v>
      </c>
      <c r="P328" s="310">
        <f>Plan!LQ24</f>
        <v>0</v>
      </c>
      <c r="Q328" s="310">
        <f>Plan!LQ25</f>
        <v>0</v>
      </c>
      <c r="R328" s="310">
        <f>Plan!LQ26</f>
        <v>0</v>
      </c>
      <c r="S328" s="310">
        <f>Plan!LQ27</f>
        <v>0</v>
      </c>
      <c r="T328" s="310">
        <f>Plan!LQ28</f>
        <v>0</v>
      </c>
      <c r="U328" s="310">
        <f>Plan!LQ29</f>
        <v>0</v>
      </c>
      <c r="V328" s="310">
        <f>Plan!LQ30</f>
        <v>0</v>
      </c>
      <c r="W328" s="310">
        <f>Plan!LQ31</f>
        <v>0</v>
      </c>
      <c r="X328" s="310">
        <f>Plan!LQ32</f>
        <v>0</v>
      </c>
      <c r="Y328" s="310">
        <f>Plan!LQ33</f>
        <v>0</v>
      </c>
      <c r="Z328" s="310">
        <f>Plan!LQ34</f>
        <v>0</v>
      </c>
      <c r="AA328" s="310">
        <f>Plan!LQ35</f>
        <v>0</v>
      </c>
      <c r="AB328" s="310">
        <f>Plan!LQ36</f>
        <v>0</v>
      </c>
      <c r="AC328" s="310">
        <f>Plan!LQ37</f>
        <v>0</v>
      </c>
      <c r="AD328" s="310">
        <f>Plan!LQ38</f>
        <v>0</v>
      </c>
      <c r="AE328" s="310">
        <f>Plan!LQ39</f>
        <v>0</v>
      </c>
      <c r="AF328" s="310">
        <f>Plan!LQ40</f>
        <v>0</v>
      </c>
      <c r="AG328" s="310">
        <f>Plan!LQ41</f>
        <v>0</v>
      </c>
      <c r="AH328" s="310">
        <f>Plan!LQ42</f>
        <v>0</v>
      </c>
      <c r="AI328" s="310">
        <f>Plan!LQ43</f>
        <v>0</v>
      </c>
      <c r="AJ328" s="310">
        <f>Plan!LQ44</f>
        <v>0</v>
      </c>
      <c r="AK328" s="310">
        <f>Plan!LQ45</f>
        <v>0</v>
      </c>
      <c r="AL328" s="310">
        <f>Plan!LQ46</f>
        <v>0</v>
      </c>
      <c r="AM328" s="310">
        <f>Plan!LQ47</f>
        <v>0</v>
      </c>
      <c r="AN328" s="310">
        <f>Plan!LQ48</f>
        <v>0</v>
      </c>
      <c r="AO328" s="310">
        <f>Plan!LQ49</f>
        <v>0</v>
      </c>
      <c r="AP328" s="310">
        <f>Plan!LQ50</f>
        <v>0</v>
      </c>
      <c r="AQ328" s="310">
        <f>Plan!LQ51</f>
        <v>0</v>
      </c>
      <c r="AR328" s="310">
        <f>Plan!LQ52</f>
        <v>0</v>
      </c>
      <c r="AS328" s="310">
        <f>Plan!LQ53</f>
        <v>0</v>
      </c>
      <c r="AT328" s="310">
        <f>Plan!LQ54</f>
        <v>0</v>
      </c>
      <c r="AU328" s="310">
        <f>Plan!LQ55</f>
        <v>0</v>
      </c>
      <c r="AV328" s="310">
        <f>Plan!LQ56</f>
        <v>0</v>
      </c>
      <c r="AW328" s="310">
        <f>Plan!LQ57</f>
        <v>0</v>
      </c>
      <c r="AX328" s="310">
        <f>Plan!LQ58</f>
        <v>0</v>
      </c>
      <c r="AY328" s="310">
        <f>Plan!LQ59</f>
        <v>0</v>
      </c>
      <c r="AZ328" s="310">
        <f>Plan!LQ60</f>
        <v>0</v>
      </c>
      <c r="BA328" s="310">
        <f>Plan!LQ61</f>
        <v>0</v>
      </c>
      <c r="BB328" s="310">
        <f>Plan!LQ62</f>
        <v>0</v>
      </c>
      <c r="BC328" s="310">
        <f>Plan!LQ63</f>
        <v>0</v>
      </c>
      <c r="BD328" s="310">
        <f>Plan!LQ64</f>
        <v>0</v>
      </c>
    </row>
    <row r="329" spans="1:56" ht="6" customHeight="1">
      <c r="A329"/>
      <c r="B329" s="306">
        <f>COUNTIF(Feiertage!$H$3:$H$164,F329)</f>
        <v>0</v>
      </c>
      <c r="C329" s="307">
        <f t="shared" si="16"/>
        <v>7</v>
      </c>
      <c r="D329" s="307">
        <f t="shared" si="17"/>
        <v>11</v>
      </c>
      <c r="E329" s="311"/>
      <c r="F329" s="309">
        <f t="shared" si="15"/>
        <v>42694</v>
      </c>
      <c r="G329" s="310">
        <f>Plan!LR15</f>
        <v>0</v>
      </c>
      <c r="H329" s="310">
        <f>Plan!LR16</f>
        <v>0</v>
      </c>
      <c r="I329" s="310">
        <f>Plan!LR17</f>
        <v>0</v>
      </c>
      <c r="J329" s="310">
        <f>Plan!LR18</f>
        <v>0</v>
      </c>
      <c r="K329" s="310">
        <f>Plan!LR19</f>
        <v>0</v>
      </c>
      <c r="L329" s="310">
        <f>Plan!LR20</f>
        <v>0</v>
      </c>
      <c r="M329" s="310">
        <f>Plan!LR21</f>
        <v>0</v>
      </c>
      <c r="N329" s="310">
        <f>Plan!LR22</f>
        <v>0</v>
      </c>
      <c r="O329" s="310">
        <f>Plan!LR23</f>
        <v>0</v>
      </c>
      <c r="P329" s="310">
        <f>Plan!LR24</f>
        <v>0</v>
      </c>
      <c r="Q329" s="310">
        <f>Plan!LR25</f>
        <v>0</v>
      </c>
      <c r="R329" s="310">
        <f>Plan!LR26</f>
        <v>0</v>
      </c>
      <c r="S329" s="310">
        <f>Plan!LR27</f>
        <v>0</v>
      </c>
      <c r="T329" s="310">
        <f>Plan!LR28</f>
        <v>0</v>
      </c>
      <c r="U329" s="310">
        <f>Plan!LR29</f>
        <v>0</v>
      </c>
      <c r="V329" s="310">
        <f>Plan!LR30</f>
        <v>0</v>
      </c>
      <c r="W329" s="310">
        <f>Plan!LR31</f>
        <v>0</v>
      </c>
      <c r="X329" s="310">
        <f>Plan!LR32</f>
        <v>0</v>
      </c>
      <c r="Y329" s="310">
        <f>Plan!LR33</f>
        <v>0</v>
      </c>
      <c r="Z329" s="310">
        <f>Plan!LR34</f>
        <v>0</v>
      </c>
      <c r="AA329" s="310">
        <f>Plan!LR35</f>
        <v>0</v>
      </c>
      <c r="AB329" s="310">
        <f>Plan!LR36</f>
        <v>0</v>
      </c>
      <c r="AC329" s="310">
        <f>Plan!LR37</f>
        <v>0</v>
      </c>
      <c r="AD329" s="310">
        <f>Plan!LR38</f>
        <v>0</v>
      </c>
      <c r="AE329" s="310">
        <f>Plan!LR39</f>
        <v>0</v>
      </c>
      <c r="AF329" s="310">
        <f>Plan!LR40</f>
        <v>0</v>
      </c>
      <c r="AG329" s="310">
        <f>Plan!LR41</f>
        <v>0</v>
      </c>
      <c r="AH329" s="310">
        <f>Plan!LR42</f>
        <v>0</v>
      </c>
      <c r="AI329" s="310">
        <f>Plan!LR43</f>
        <v>0</v>
      </c>
      <c r="AJ329" s="310">
        <f>Plan!LR44</f>
        <v>0</v>
      </c>
      <c r="AK329" s="310">
        <f>Plan!LR45</f>
        <v>0</v>
      </c>
      <c r="AL329" s="310">
        <f>Plan!LR46</f>
        <v>0</v>
      </c>
      <c r="AM329" s="310">
        <f>Plan!LR47</f>
        <v>0</v>
      </c>
      <c r="AN329" s="310">
        <f>Plan!LR48</f>
        <v>0</v>
      </c>
      <c r="AO329" s="310">
        <f>Plan!LR49</f>
        <v>0</v>
      </c>
      <c r="AP329" s="310">
        <f>Plan!LR50</f>
        <v>0</v>
      </c>
      <c r="AQ329" s="310">
        <f>Plan!LR51</f>
        <v>0</v>
      </c>
      <c r="AR329" s="310">
        <f>Plan!LR52</f>
        <v>0</v>
      </c>
      <c r="AS329" s="310">
        <f>Plan!LR53</f>
        <v>0</v>
      </c>
      <c r="AT329" s="310">
        <f>Plan!LR54</f>
        <v>0</v>
      </c>
      <c r="AU329" s="310">
        <f>Plan!LR55</f>
        <v>0</v>
      </c>
      <c r="AV329" s="310">
        <f>Plan!LR56</f>
        <v>0</v>
      </c>
      <c r="AW329" s="310">
        <f>Plan!LR57</f>
        <v>0</v>
      </c>
      <c r="AX329" s="310">
        <f>Plan!LR58</f>
        <v>0</v>
      </c>
      <c r="AY329" s="310">
        <f>Plan!LR59</f>
        <v>0</v>
      </c>
      <c r="AZ329" s="310">
        <f>Plan!LR60</f>
        <v>0</v>
      </c>
      <c r="BA329" s="310">
        <f>Plan!LR61</f>
        <v>0</v>
      </c>
      <c r="BB329" s="310">
        <f>Plan!LR62</f>
        <v>0</v>
      </c>
      <c r="BC329" s="310">
        <f>Plan!LR63</f>
        <v>0</v>
      </c>
      <c r="BD329" s="310">
        <f>Plan!LR64</f>
        <v>0</v>
      </c>
    </row>
    <row r="330" spans="1:56" ht="6" customHeight="1">
      <c r="A330"/>
      <c r="B330" s="306">
        <f>COUNTIF(Feiertage!$H$3:$H$164,F330)</f>
        <v>0</v>
      </c>
      <c r="C330" s="307">
        <f t="shared" si="16"/>
        <v>1</v>
      </c>
      <c r="D330" s="307">
        <f t="shared" si="17"/>
        <v>11</v>
      </c>
      <c r="E330" s="311"/>
      <c r="F330" s="309">
        <f t="shared" si="15"/>
        <v>42695</v>
      </c>
      <c r="G330" s="310">
        <f>Plan!LS15</f>
        <v>0</v>
      </c>
      <c r="H330" s="310">
        <f>Plan!LS16</f>
        <v>0</v>
      </c>
      <c r="I330" s="310">
        <f>Plan!LS17</f>
        <v>0</v>
      </c>
      <c r="J330" s="310">
        <f>Plan!LS18</f>
        <v>0</v>
      </c>
      <c r="K330" s="310">
        <f>Plan!LS19</f>
        <v>0</v>
      </c>
      <c r="L330" s="310">
        <f>Plan!LS20</f>
        <v>0</v>
      </c>
      <c r="M330" s="310">
        <f>Plan!LS21</f>
        <v>0</v>
      </c>
      <c r="N330" s="310">
        <f>Plan!LS22</f>
        <v>0</v>
      </c>
      <c r="O330" s="310">
        <f>Plan!LS23</f>
        <v>0</v>
      </c>
      <c r="P330" s="310">
        <f>Plan!LS24</f>
        <v>0</v>
      </c>
      <c r="Q330" s="310">
        <f>Plan!LS25</f>
        <v>0</v>
      </c>
      <c r="R330" s="310">
        <f>Plan!LS26</f>
        <v>0</v>
      </c>
      <c r="S330" s="310">
        <f>Plan!LS27</f>
        <v>0</v>
      </c>
      <c r="T330" s="310">
        <f>Plan!LS28</f>
        <v>0</v>
      </c>
      <c r="U330" s="310">
        <f>Plan!LS29</f>
        <v>0</v>
      </c>
      <c r="V330" s="310">
        <f>Plan!LS30</f>
        <v>0</v>
      </c>
      <c r="W330" s="310">
        <f>Plan!LS31</f>
        <v>0</v>
      </c>
      <c r="X330" s="310">
        <f>Plan!LS32</f>
        <v>0</v>
      </c>
      <c r="Y330" s="310">
        <f>Plan!LS33</f>
        <v>0</v>
      </c>
      <c r="Z330" s="310">
        <f>Plan!LS34</f>
        <v>0</v>
      </c>
      <c r="AA330" s="310">
        <f>Plan!LS35</f>
        <v>0</v>
      </c>
      <c r="AB330" s="310">
        <f>Plan!LS36</f>
        <v>0</v>
      </c>
      <c r="AC330" s="310">
        <f>Plan!LS37</f>
        <v>0</v>
      </c>
      <c r="AD330" s="310">
        <f>Plan!LS38</f>
        <v>0</v>
      </c>
      <c r="AE330" s="310">
        <f>Plan!LS39</f>
        <v>0</v>
      </c>
      <c r="AF330" s="310">
        <f>Plan!LS40</f>
        <v>0</v>
      </c>
      <c r="AG330" s="310">
        <f>Plan!LS41</f>
        <v>0</v>
      </c>
      <c r="AH330" s="310">
        <f>Plan!LS42</f>
        <v>0</v>
      </c>
      <c r="AI330" s="310">
        <f>Plan!LS43</f>
        <v>0</v>
      </c>
      <c r="AJ330" s="310">
        <f>Plan!LS44</f>
        <v>0</v>
      </c>
      <c r="AK330" s="310">
        <f>Plan!LS45</f>
        <v>0</v>
      </c>
      <c r="AL330" s="310">
        <f>Plan!LS46</f>
        <v>0</v>
      </c>
      <c r="AM330" s="310">
        <f>Plan!LS47</f>
        <v>0</v>
      </c>
      <c r="AN330" s="310">
        <f>Plan!LS48</f>
        <v>0</v>
      </c>
      <c r="AO330" s="310">
        <f>Plan!LS49</f>
        <v>0</v>
      </c>
      <c r="AP330" s="310">
        <f>Plan!LS50</f>
        <v>0</v>
      </c>
      <c r="AQ330" s="310">
        <f>Plan!LS51</f>
        <v>0</v>
      </c>
      <c r="AR330" s="310">
        <f>Plan!LS52</f>
        <v>0</v>
      </c>
      <c r="AS330" s="310">
        <f>Plan!LS53</f>
        <v>0</v>
      </c>
      <c r="AT330" s="310">
        <f>Plan!LS54</f>
        <v>0</v>
      </c>
      <c r="AU330" s="310">
        <f>Plan!LS55</f>
        <v>0</v>
      </c>
      <c r="AV330" s="310">
        <f>Plan!LS56</f>
        <v>0</v>
      </c>
      <c r="AW330" s="310">
        <f>Plan!LS57</f>
        <v>0</v>
      </c>
      <c r="AX330" s="310">
        <f>Plan!LS58</f>
        <v>0</v>
      </c>
      <c r="AY330" s="310">
        <f>Plan!LS59</f>
        <v>0</v>
      </c>
      <c r="AZ330" s="310">
        <f>Plan!LS60</f>
        <v>0</v>
      </c>
      <c r="BA330" s="310">
        <f>Plan!LS61</f>
        <v>0</v>
      </c>
      <c r="BB330" s="310">
        <f>Plan!LS62</f>
        <v>0</v>
      </c>
      <c r="BC330" s="310">
        <f>Plan!LS63</f>
        <v>0</v>
      </c>
      <c r="BD330" s="310">
        <f>Plan!LS64</f>
        <v>0</v>
      </c>
    </row>
    <row r="331" spans="1:56" ht="6" customHeight="1">
      <c r="A331"/>
      <c r="B331" s="306">
        <f>COUNTIF(Feiertage!$H$3:$H$164,F331)</f>
        <v>0</v>
      </c>
      <c r="C331" s="307">
        <f t="shared" si="16"/>
        <v>2</v>
      </c>
      <c r="D331" s="307">
        <f t="shared" si="17"/>
        <v>11</v>
      </c>
      <c r="E331" s="311"/>
      <c r="F331" s="309">
        <f t="shared" si="15"/>
        <v>42696</v>
      </c>
      <c r="G331" s="310">
        <f>Plan!LT15</f>
        <v>0</v>
      </c>
      <c r="H331" s="310">
        <f>Plan!LT16</f>
        <v>0</v>
      </c>
      <c r="I331" s="310">
        <f>Plan!LT17</f>
        <v>0</v>
      </c>
      <c r="J331" s="310">
        <f>Plan!LT18</f>
        <v>0</v>
      </c>
      <c r="K331" s="310">
        <f>Plan!LT19</f>
        <v>0</v>
      </c>
      <c r="L331" s="310">
        <f>Plan!LT20</f>
        <v>0</v>
      </c>
      <c r="M331" s="310">
        <f>Plan!LT21</f>
        <v>0</v>
      </c>
      <c r="N331" s="310">
        <f>Plan!LT22</f>
        <v>0</v>
      </c>
      <c r="O331" s="310">
        <f>Plan!LT23</f>
        <v>0</v>
      </c>
      <c r="P331" s="310">
        <f>Plan!LT24</f>
        <v>0</v>
      </c>
      <c r="Q331" s="310">
        <f>Plan!LT25</f>
        <v>0</v>
      </c>
      <c r="R331" s="310">
        <f>Plan!LT26</f>
        <v>0</v>
      </c>
      <c r="S331" s="310">
        <f>Plan!LT27</f>
        <v>0</v>
      </c>
      <c r="T331" s="310">
        <f>Plan!LT28</f>
        <v>0</v>
      </c>
      <c r="U331" s="310">
        <f>Plan!LT29</f>
        <v>0</v>
      </c>
      <c r="V331" s="310">
        <f>Plan!LT30</f>
        <v>0</v>
      </c>
      <c r="W331" s="310">
        <f>Plan!LT31</f>
        <v>0</v>
      </c>
      <c r="X331" s="310">
        <f>Plan!LT32</f>
        <v>0</v>
      </c>
      <c r="Y331" s="310">
        <f>Plan!LT33</f>
        <v>0</v>
      </c>
      <c r="Z331" s="310">
        <f>Plan!LT34</f>
        <v>0</v>
      </c>
      <c r="AA331" s="310">
        <f>Plan!LT35</f>
        <v>0</v>
      </c>
      <c r="AB331" s="310">
        <f>Plan!LT36</f>
        <v>0</v>
      </c>
      <c r="AC331" s="310">
        <f>Plan!LT37</f>
        <v>0</v>
      </c>
      <c r="AD331" s="310">
        <f>Plan!LT38</f>
        <v>0</v>
      </c>
      <c r="AE331" s="310">
        <f>Plan!LT39</f>
        <v>0</v>
      </c>
      <c r="AF331" s="310">
        <f>Plan!LT40</f>
        <v>0</v>
      </c>
      <c r="AG331" s="310">
        <f>Plan!LT41</f>
        <v>0</v>
      </c>
      <c r="AH331" s="310">
        <f>Plan!LT42</f>
        <v>0</v>
      </c>
      <c r="AI331" s="310">
        <f>Plan!LT43</f>
        <v>0</v>
      </c>
      <c r="AJ331" s="310">
        <f>Plan!LT44</f>
        <v>0</v>
      </c>
      <c r="AK331" s="310">
        <f>Plan!LT45</f>
        <v>0</v>
      </c>
      <c r="AL331" s="310">
        <f>Plan!LT46</f>
        <v>0</v>
      </c>
      <c r="AM331" s="310">
        <f>Plan!LT47</f>
        <v>0</v>
      </c>
      <c r="AN331" s="310">
        <f>Plan!LT48</f>
        <v>0</v>
      </c>
      <c r="AO331" s="310">
        <f>Plan!LT49</f>
        <v>0</v>
      </c>
      <c r="AP331" s="310">
        <f>Plan!LT50</f>
        <v>0</v>
      </c>
      <c r="AQ331" s="310">
        <f>Plan!LT51</f>
        <v>0</v>
      </c>
      <c r="AR331" s="310">
        <f>Plan!LT52</f>
        <v>0</v>
      </c>
      <c r="AS331" s="310">
        <f>Plan!LT53</f>
        <v>0</v>
      </c>
      <c r="AT331" s="310">
        <f>Plan!LT54</f>
        <v>0</v>
      </c>
      <c r="AU331" s="310">
        <f>Plan!LT55</f>
        <v>0</v>
      </c>
      <c r="AV331" s="310">
        <f>Plan!LT56</f>
        <v>0</v>
      </c>
      <c r="AW331" s="310">
        <f>Plan!LT57</f>
        <v>0</v>
      </c>
      <c r="AX331" s="310">
        <f>Plan!LT58</f>
        <v>0</v>
      </c>
      <c r="AY331" s="310">
        <f>Plan!LT59</f>
        <v>0</v>
      </c>
      <c r="AZ331" s="310">
        <f>Plan!LT60</f>
        <v>0</v>
      </c>
      <c r="BA331" s="310">
        <f>Plan!LT61</f>
        <v>0</v>
      </c>
      <c r="BB331" s="310">
        <f>Plan!LT62</f>
        <v>0</v>
      </c>
      <c r="BC331" s="310">
        <f>Plan!LT63</f>
        <v>0</v>
      </c>
      <c r="BD331" s="310">
        <f>Plan!LT64</f>
        <v>0</v>
      </c>
    </row>
    <row r="332" spans="1:56" ht="6" customHeight="1">
      <c r="A332"/>
      <c r="B332" s="306">
        <f>COUNTIF(Feiertage!$H$3:$H$164,F332)</f>
        <v>0</v>
      </c>
      <c r="C332" s="307">
        <f t="shared" si="16"/>
        <v>3</v>
      </c>
      <c r="D332" s="307">
        <f t="shared" si="17"/>
        <v>11</v>
      </c>
      <c r="E332" s="311"/>
      <c r="F332" s="309">
        <f t="shared" si="15"/>
        <v>42697</v>
      </c>
      <c r="G332" s="310">
        <f>Plan!LU15</f>
        <v>0</v>
      </c>
      <c r="H332" s="310">
        <f>Plan!LU16</f>
        <v>0</v>
      </c>
      <c r="I332" s="310">
        <f>Plan!LU17</f>
        <v>0</v>
      </c>
      <c r="J332" s="310">
        <f>Plan!LU18</f>
        <v>0</v>
      </c>
      <c r="K332" s="310">
        <f>Plan!LU19</f>
        <v>0</v>
      </c>
      <c r="L332" s="310">
        <f>Plan!LU20</f>
        <v>0</v>
      </c>
      <c r="M332" s="310">
        <f>Plan!LU21</f>
        <v>0</v>
      </c>
      <c r="N332" s="310">
        <f>Plan!LU22</f>
        <v>0</v>
      </c>
      <c r="O332" s="310">
        <f>Plan!LU23</f>
        <v>0</v>
      </c>
      <c r="P332" s="310">
        <f>Plan!LU24</f>
        <v>0</v>
      </c>
      <c r="Q332" s="310">
        <f>Plan!LU25</f>
        <v>0</v>
      </c>
      <c r="R332" s="310">
        <f>Plan!LU26</f>
        <v>0</v>
      </c>
      <c r="S332" s="310">
        <f>Plan!LU27</f>
        <v>0</v>
      </c>
      <c r="T332" s="310">
        <f>Plan!LU28</f>
        <v>0</v>
      </c>
      <c r="U332" s="310">
        <f>Plan!LU29</f>
        <v>0</v>
      </c>
      <c r="V332" s="310">
        <f>Plan!LU30</f>
        <v>0</v>
      </c>
      <c r="W332" s="310">
        <f>Plan!LU31</f>
        <v>0</v>
      </c>
      <c r="X332" s="310">
        <f>Plan!LU32</f>
        <v>0</v>
      </c>
      <c r="Y332" s="310">
        <f>Plan!LU33</f>
        <v>0</v>
      </c>
      <c r="Z332" s="310">
        <f>Plan!LU34</f>
        <v>0</v>
      </c>
      <c r="AA332" s="310">
        <f>Plan!LU35</f>
        <v>0</v>
      </c>
      <c r="AB332" s="310">
        <f>Plan!LU36</f>
        <v>0</v>
      </c>
      <c r="AC332" s="310">
        <f>Plan!LU37</f>
        <v>0</v>
      </c>
      <c r="AD332" s="310">
        <f>Plan!LU38</f>
        <v>0</v>
      </c>
      <c r="AE332" s="310">
        <f>Plan!LU39</f>
        <v>0</v>
      </c>
      <c r="AF332" s="310">
        <f>Plan!LU40</f>
        <v>0</v>
      </c>
      <c r="AG332" s="310">
        <f>Plan!LU41</f>
        <v>0</v>
      </c>
      <c r="AH332" s="310">
        <f>Plan!LU42</f>
        <v>0</v>
      </c>
      <c r="AI332" s="310">
        <f>Plan!LU43</f>
        <v>0</v>
      </c>
      <c r="AJ332" s="310">
        <f>Plan!LU44</f>
        <v>0</v>
      </c>
      <c r="AK332" s="310">
        <f>Plan!LU45</f>
        <v>0</v>
      </c>
      <c r="AL332" s="310">
        <f>Plan!LU46</f>
        <v>0</v>
      </c>
      <c r="AM332" s="310">
        <f>Plan!LU47</f>
        <v>0</v>
      </c>
      <c r="AN332" s="310">
        <f>Plan!LU48</f>
        <v>0</v>
      </c>
      <c r="AO332" s="310">
        <f>Plan!LU49</f>
        <v>0</v>
      </c>
      <c r="AP332" s="310">
        <f>Plan!LU50</f>
        <v>0</v>
      </c>
      <c r="AQ332" s="310">
        <f>Plan!LU51</f>
        <v>0</v>
      </c>
      <c r="AR332" s="310">
        <f>Plan!LU52</f>
        <v>0</v>
      </c>
      <c r="AS332" s="310">
        <f>Plan!LU53</f>
        <v>0</v>
      </c>
      <c r="AT332" s="310">
        <f>Plan!LU54</f>
        <v>0</v>
      </c>
      <c r="AU332" s="310">
        <f>Plan!LU55</f>
        <v>0</v>
      </c>
      <c r="AV332" s="310">
        <f>Plan!LU56</f>
        <v>0</v>
      </c>
      <c r="AW332" s="310">
        <f>Plan!LU57</f>
        <v>0</v>
      </c>
      <c r="AX332" s="310">
        <f>Plan!LU58</f>
        <v>0</v>
      </c>
      <c r="AY332" s="310">
        <f>Plan!LU59</f>
        <v>0</v>
      </c>
      <c r="AZ332" s="310">
        <f>Plan!LU60</f>
        <v>0</v>
      </c>
      <c r="BA332" s="310">
        <f>Plan!LU61</f>
        <v>0</v>
      </c>
      <c r="BB332" s="310">
        <f>Plan!LU62</f>
        <v>0</v>
      </c>
      <c r="BC332" s="310">
        <f>Plan!LU63</f>
        <v>0</v>
      </c>
      <c r="BD332" s="310">
        <f>Plan!LU64</f>
        <v>0</v>
      </c>
    </row>
    <row r="333" spans="1:56" ht="6" customHeight="1">
      <c r="A333"/>
      <c r="B333" s="306">
        <f>COUNTIF(Feiertage!$H$3:$H$164,F333)</f>
        <v>0</v>
      </c>
      <c r="C333" s="307">
        <f t="shared" si="16"/>
        <v>4</v>
      </c>
      <c r="D333" s="307">
        <f t="shared" si="17"/>
        <v>11</v>
      </c>
      <c r="E333" s="311"/>
      <c r="F333" s="309">
        <f t="shared" si="15"/>
        <v>42698</v>
      </c>
      <c r="G333" s="310">
        <f>Plan!LV15</f>
        <v>0</v>
      </c>
      <c r="H333" s="310">
        <f>Plan!LV16</f>
        <v>0</v>
      </c>
      <c r="I333" s="310">
        <f>Plan!LV17</f>
        <v>0</v>
      </c>
      <c r="J333" s="310">
        <f>Plan!LV18</f>
        <v>0</v>
      </c>
      <c r="K333" s="310">
        <f>Plan!LV19</f>
        <v>0</v>
      </c>
      <c r="L333" s="310">
        <f>Plan!LV20</f>
        <v>0</v>
      </c>
      <c r="M333" s="310">
        <f>Plan!LV21</f>
        <v>0</v>
      </c>
      <c r="N333" s="310">
        <f>Plan!LV22</f>
        <v>0</v>
      </c>
      <c r="O333" s="310">
        <f>Plan!LV23</f>
        <v>0</v>
      </c>
      <c r="P333" s="310">
        <f>Plan!LV24</f>
        <v>0</v>
      </c>
      <c r="Q333" s="310">
        <f>Plan!LV25</f>
        <v>0</v>
      </c>
      <c r="R333" s="310">
        <f>Plan!LV26</f>
        <v>0</v>
      </c>
      <c r="S333" s="310">
        <f>Plan!LV27</f>
        <v>0</v>
      </c>
      <c r="T333" s="310">
        <f>Plan!LV28</f>
        <v>0</v>
      </c>
      <c r="U333" s="310">
        <f>Plan!LV29</f>
        <v>0</v>
      </c>
      <c r="V333" s="310">
        <f>Plan!LV30</f>
        <v>0</v>
      </c>
      <c r="W333" s="310">
        <f>Plan!LV31</f>
        <v>0</v>
      </c>
      <c r="X333" s="310">
        <f>Plan!LV32</f>
        <v>0</v>
      </c>
      <c r="Y333" s="310">
        <f>Plan!LV33</f>
        <v>0</v>
      </c>
      <c r="Z333" s="310">
        <f>Plan!LV34</f>
        <v>0</v>
      </c>
      <c r="AA333" s="310">
        <f>Plan!LV35</f>
        <v>0</v>
      </c>
      <c r="AB333" s="310">
        <f>Plan!LV36</f>
        <v>0</v>
      </c>
      <c r="AC333" s="310">
        <f>Plan!LV37</f>
        <v>0</v>
      </c>
      <c r="AD333" s="310">
        <f>Plan!LV38</f>
        <v>0</v>
      </c>
      <c r="AE333" s="310">
        <f>Plan!LV39</f>
        <v>0</v>
      </c>
      <c r="AF333" s="310">
        <f>Plan!LV40</f>
        <v>0</v>
      </c>
      <c r="AG333" s="310">
        <f>Plan!LV41</f>
        <v>0</v>
      </c>
      <c r="AH333" s="310">
        <f>Plan!LV42</f>
        <v>0</v>
      </c>
      <c r="AI333" s="310">
        <f>Plan!LV43</f>
        <v>0</v>
      </c>
      <c r="AJ333" s="310">
        <f>Plan!LV44</f>
        <v>0</v>
      </c>
      <c r="AK333" s="310">
        <f>Plan!LV45</f>
        <v>0</v>
      </c>
      <c r="AL333" s="310">
        <f>Plan!LV46</f>
        <v>0</v>
      </c>
      <c r="AM333" s="310">
        <f>Plan!LV47</f>
        <v>0</v>
      </c>
      <c r="AN333" s="310">
        <f>Plan!LV48</f>
        <v>0</v>
      </c>
      <c r="AO333" s="310">
        <f>Plan!LV49</f>
        <v>0</v>
      </c>
      <c r="AP333" s="310">
        <f>Plan!LV50</f>
        <v>0</v>
      </c>
      <c r="AQ333" s="310">
        <f>Plan!LV51</f>
        <v>0</v>
      </c>
      <c r="AR333" s="310">
        <f>Plan!LV52</f>
        <v>0</v>
      </c>
      <c r="AS333" s="310">
        <f>Plan!LV53</f>
        <v>0</v>
      </c>
      <c r="AT333" s="310">
        <f>Plan!LV54</f>
        <v>0</v>
      </c>
      <c r="AU333" s="310">
        <f>Plan!LV55</f>
        <v>0</v>
      </c>
      <c r="AV333" s="310">
        <f>Plan!LV56</f>
        <v>0</v>
      </c>
      <c r="AW333" s="310">
        <f>Plan!LV57</f>
        <v>0</v>
      </c>
      <c r="AX333" s="310">
        <f>Plan!LV58</f>
        <v>0</v>
      </c>
      <c r="AY333" s="310">
        <f>Plan!LV59</f>
        <v>0</v>
      </c>
      <c r="AZ333" s="310">
        <f>Plan!LV60</f>
        <v>0</v>
      </c>
      <c r="BA333" s="310">
        <f>Plan!LV61</f>
        <v>0</v>
      </c>
      <c r="BB333" s="310">
        <f>Plan!LV62</f>
        <v>0</v>
      </c>
      <c r="BC333" s="310">
        <f>Plan!LV63</f>
        <v>0</v>
      </c>
      <c r="BD333" s="310">
        <f>Plan!LV64</f>
        <v>0</v>
      </c>
    </row>
    <row r="334" spans="1:56" ht="6" customHeight="1">
      <c r="A334"/>
      <c r="B334" s="306">
        <f>COUNTIF(Feiertage!$H$3:$H$164,F334)</f>
        <v>0</v>
      </c>
      <c r="C334" s="307">
        <f t="shared" si="16"/>
        <v>5</v>
      </c>
      <c r="D334" s="307">
        <f t="shared" si="17"/>
        <v>11</v>
      </c>
      <c r="E334" s="311"/>
      <c r="F334" s="309">
        <f t="shared" si="15"/>
        <v>42699</v>
      </c>
      <c r="G334" s="310">
        <f>Plan!LW15</f>
        <v>0</v>
      </c>
      <c r="H334" s="310">
        <f>Plan!LW16</f>
        <v>0</v>
      </c>
      <c r="I334" s="310">
        <f>Plan!LW17</f>
        <v>0</v>
      </c>
      <c r="J334" s="310">
        <f>Plan!LW18</f>
        <v>0</v>
      </c>
      <c r="K334" s="310">
        <f>Plan!LW19</f>
        <v>0</v>
      </c>
      <c r="L334" s="310">
        <f>Plan!LW20</f>
        <v>0</v>
      </c>
      <c r="M334" s="310">
        <f>Plan!LW21</f>
        <v>0</v>
      </c>
      <c r="N334" s="310">
        <f>Plan!LW22</f>
        <v>0</v>
      </c>
      <c r="O334" s="310">
        <f>Plan!LW23</f>
        <v>0</v>
      </c>
      <c r="P334" s="310">
        <f>Plan!LW24</f>
        <v>0</v>
      </c>
      <c r="Q334" s="310">
        <f>Plan!LW25</f>
        <v>0</v>
      </c>
      <c r="R334" s="310">
        <f>Plan!LW26</f>
        <v>0</v>
      </c>
      <c r="S334" s="310">
        <f>Plan!LW27</f>
        <v>0</v>
      </c>
      <c r="T334" s="310">
        <f>Plan!LW28</f>
        <v>0</v>
      </c>
      <c r="U334" s="310">
        <f>Plan!LW29</f>
        <v>0</v>
      </c>
      <c r="V334" s="310">
        <f>Plan!LW30</f>
        <v>0</v>
      </c>
      <c r="W334" s="310">
        <f>Plan!LW31</f>
        <v>0</v>
      </c>
      <c r="X334" s="310">
        <f>Plan!LW32</f>
        <v>0</v>
      </c>
      <c r="Y334" s="310">
        <f>Plan!LW33</f>
        <v>0</v>
      </c>
      <c r="Z334" s="310">
        <f>Plan!LW34</f>
        <v>0</v>
      </c>
      <c r="AA334" s="310">
        <f>Plan!LW35</f>
        <v>0</v>
      </c>
      <c r="AB334" s="310">
        <f>Plan!LW36</f>
        <v>0</v>
      </c>
      <c r="AC334" s="310">
        <f>Plan!LW37</f>
        <v>0</v>
      </c>
      <c r="AD334" s="310">
        <f>Plan!LW38</f>
        <v>0</v>
      </c>
      <c r="AE334" s="310">
        <f>Plan!LW39</f>
        <v>0</v>
      </c>
      <c r="AF334" s="310">
        <f>Plan!LW40</f>
        <v>0</v>
      </c>
      <c r="AG334" s="310">
        <f>Plan!LW41</f>
        <v>0</v>
      </c>
      <c r="AH334" s="310">
        <f>Plan!LW42</f>
        <v>0</v>
      </c>
      <c r="AI334" s="310">
        <f>Plan!LW43</f>
        <v>0</v>
      </c>
      <c r="AJ334" s="310">
        <f>Plan!LW44</f>
        <v>0</v>
      </c>
      <c r="AK334" s="310">
        <f>Plan!LW45</f>
        <v>0</v>
      </c>
      <c r="AL334" s="310">
        <f>Plan!LW46</f>
        <v>0</v>
      </c>
      <c r="AM334" s="310">
        <f>Plan!LW47</f>
        <v>0</v>
      </c>
      <c r="AN334" s="310">
        <f>Plan!LW48</f>
        <v>0</v>
      </c>
      <c r="AO334" s="310">
        <f>Plan!LW49</f>
        <v>0</v>
      </c>
      <c r="AP334" s="310">
        <f>Plan!LW50</f>
        <v>0</v>
      </c>
      <c r="AQ334" s="310">
        <f>Plan!LW51</f>
        <v>0</v>
      </c>
      <c r="AR334" s="310">
        <f>Plan!LW52</f>
        <v>0</v>
      </c>
      <c r="AS334" s="310">
        <f>Plan!LW53</f>
        <v>0</v>
      </c>
      <c r="AT334" s="310">
        <f>Plan!LW54</f>
        <v>0</v>
      </c>
      <c r="AU334" s="310">
        <f>Plan!LW55</f>
        <v>0</v>
      </c>
      <c r="AV334" s="310">
        <f>Plan!LW56</f>
        <v>0</v>
      </c>
      <c r="AW334" s="310">
        <f>Plan!LW57</f>
        <v>0</v>
      </c>
      <c r="AX334" s="310">
        <f>Plan!LW58</f>
        <v>0</v>
      </c>
      <c r="AY334" s="310">
        <f>Plan!LW59</f>
        <v>0</v>
      </c>
      <c r="AZ334" s="310">
        <f>Plan!LW60</f>
        <v>0</v>
      </c>
      <c r="BA334" s="310">
        <f>Plan!LW61</f>
        <v>0</v>
      </c>
      <c r="BB334" s="310">
        <f>Plan!LW62</f>
        <v>0</v>
      </c>
      <c r="BC334" s="310">
        <f>Plan!LW63</f>
        <v>0</v>
      </c>
      <c r="BD334" s="310">
        <f>Plan!LW64</f>
        <v>0</v>
      </c>
    </row>
    <row r="335" spans="1:56" ht="6" customHeight="1">
      <c r="A335"/>
      <c r="B335" s="306">
        <f>COUNTIF(Feiertage!$H$3:$H$164,F335)</f>
        <v>0</v>
      </c>
      <c r="C335" s="307">
        <f t="shared" si="16"/>
        <v>6</v>
      </c>
      <c r="D335" s="307">
        <f t="shared" si="17"/>
        <v>11</v>
      </c>
      <c r="E335" s="311"/>
      <c r="F335" s="309">
        <f t="shared" si="15"/>
        <v>42700</v>
      </c>
      <c r="G335" s="310">
        <f>Plan!LX15</f>
        <v>0</v>
      </c>
      <c r="H335" s="310">
        <f>Plan!LX16</f>
        <v>0</v>
      </c>
      <c r="I335" s="310">
        <f>Plan!LX17</f>
        <v>0</v>
      </c>
      <c r="J335" s="310">
        <f>Plan!LX18</f>
        <v>0</v>
      </c>
      <c r="K335" s="310">
        <f>Plan!LX19</f>
        <v>0</v>
      </c>
      <c r="L335" s="310">
        <f>Plan!LX20</f>
        <v>0</v>
      </c>
      <c r="M335" s="310">
        <f>Plan!LX21</f>
        <v>0</v>
      </c>
      <c r="N335" s="310">
        <f>Plan!LX22</f>
        <v>0</v>
      </c>
      <c r="O335" s="310">
        <f>Plan!LX23</f>
        <v>0</v>
      </c>
      <c r="P335" s="310">
        <f>Plan!LX24</f>
        <v>0</v>
      </c>
      <c r="Q335" s="310">
        <f>Plan!LX25</f>
        <v>0</v>
      </c>
      <c r="R335" s="310">
        <f>Plan!LX26</f>
        <v>0</v>
      </c>
      <c r="S335" s="310">
        <f>Plan!LX27</f>
        <v>0</v>
      </c>
      <c r="T335" s="310">
        <f>Plan!LX28</f>
        <v>0</v>
      </c>
      <c r="U335" s="310">
        <f>Plan!LX29</f>
        <v>0</v>
      </c>
      <c r="V335" s="310">
        <f>Plan!LX30</f>
        <v>0</v>
      </c>
      <c r="W335" s="310">
        <f>Plan!LX31</f>
        <v>0</v>
      </c>
      <c r="X335" s="310">
        <f>Plan!LX32</f>
        <v>0</v>
      </c>
      <c r="Y335" s="310">
        <f>Plan!LX33</f>
        <v>0</v>
      </c>
      <c r="Z335" s="310">
        <f>Plan!LX34</f>
        <v>0</v>
      </c>
      <c r="AA335" s="310">
        <f>Plan!LX35</f>
        <v>0</v>
      </c>
      <c r="AB335" s="310">
        <f>Plan!LX36</f>
        <v>0</v>
      </c>
      <c r="AC335" s="310">
        <f>Plan!LX37</f>
        <v>0</v>
      </c>
      <c r="AD335" s="310">
        <f>Plan!LX38</f>
        <v>0</v>
      </c>
      <c r="AE335" s="310">
        <f>Plan!LX39</f>
        <v>0</v>
      </c>
      <c r="AF335" s="310">
        <f>Plan!LX40</f>
        <v>0</v>
      </c>
      <c r="AG335" s="310">
        <f>Plan!LX41</f>
        <v>0</v>
      </c>
      <c r="AH335" s="310">
        <f>Plan!LX42</f>
        <v>0</v>
      </c>
      <c r="AI335" s="310">
        <f>Plan!LX43</f>
        <v>0</v>
      </c>
      <c r="AJ335" s="310">
        <f>Plan!LX44</f>
        <v>0</v>
      </c>
      <c r="AK335" s="310">
        <f>Plan!LX45</f>
        <v>0</v>
      </c>
      <c r="AL335" s="310">
        <f>Plan!LX46</f>
        <v>0</v>
      </c>
      <c r="AM335" s="310">
        <f>Plan!LX47</f>
        <v>0</v>
      </c>
      <c r="AN335" s="310">
        <f>Plan!LX48</f>
        <v>0</v>
      </c>
      <c r="AO335" s="310">
        <f>Plan!LX49</f>
        <v>0</v>
      </c>
      <c r="AP335" s="310">
        <f>Plan!LX50</f>
        <v>0</v>
      </c>
      <c r="AQ335" s="310">
        <f>Plan!LX51</f>
        <v>0</v>
      </c>
      <c r="AR335" s="310">
        <f>Plan!LX52</f>
        <v>0</v>
      </c>
      <c r="AS335" s="310">
        <f>Plan!LX53</f>
        <v>0</v>
      </c>
      <c r="AT335" s="310">
        <f>Plan!LX54</f>
        <v>0</v>
      </c>
      <c r="AU335" s="310">
        <f>Plan!LX55</f>
        <v>0</v>
      </c>
      <c r="AV335" s="310">
        <f>Plan!LX56</f>
        <v>0</v>
      </c>
      <c r="AW335" s="310">
        <f>Plan!LX57</f>
        <v>0</v>
      </c>
      <c r="AX335" s="310">
        <f>Plan!LX58</f>
        <v>0</v>
      </c>
      <c r="AY335" s="310">
        <f>Plan!LX59</f>
        <v>0</v>
      </c>
      <c r="AZ335" s="310">
        <f>Plan!LX60</f>
        <v>0</v>
      </c>
      <c r="BA335" s="310">
        <f>Plan!LX61</f>
        <v>0</v>
      </c>
      <c r="BB335" s="310">
        <f>Plan!LX62</f>
        <v>0</v>
      </c>
      <c r="BC335" s="310">
        <f>Plan!LX63</f>
        <v>0</v>
      </c>
      <c r="BD335" s="310">
        <f>Plan!LX64</f>
        <v>0</v>
      </c>
    </row>
    <row r="336" spans="1:56" ht="6" customHeight="1">
      <c r="A336"/>
      <c r="B336" s="306">
        <f>COUNTIF(Feiertage!$H$3:$H$164,F336)</f>
        <v>0</v>
      </c>
      <c r="C336" s="307">
        <f t="shared" si="16"/>
        <v>7</v>
      </c>
      <c r="D336" s="307">
        <f t="shared" si="17"/>
        <v>11</v>
      </c>
      <c r="E336" s="311"/>
      <c r="F336" s="309">
        <f t="shared" si="15"/>
        <v>42701</v>
      </c>
      <c r="G336" s="310">
        <f>Plan!LY15</f>
        <v>0</v>
      </c>
      <c r="H336" s="310">
        <f>Plan!LY16</f>
        <v>0</v>
      </c>
      <c r="I336" s="310">
        <f>Plan!LY17</f>
        <v>0</v>
      </c>
      <c r="J336" s="310">
        <f>Plan!LY18</f>
        <v>0</v>
      </c>
      <c r="K336" s="310">
        <f>Plan!LY19</f>
        <v>0</v>
      </c>
      <c r="L336" s="310">
        <f>Plan!LY20</f>
        <v>0</v>
      </c>
      <c r="M336" s="310">
        <f>Plan!LY21</f>
        <v>0</v>
      </c>
      <c r="N336" s="310">
        <f>Plan!LY22</f>
        <v>0</v>
      </c>
      <c r="O336" s="310">
        <f>Plan!LY23</f>
        <v>0</v>
      </c>
      <c r="P336" s="310">
        <f>Plan!LY24</f>
        <v>0</v>
      </c>
      <c r="Q336" s="310">
        <f>Plan!LY25</f>
        <v>0</v>
      </c>
      <c r="R336" s="310">
        <f>Plan!LY26</f>
        <v>0</v>
      </c>
      <c r="S336" s="310">
        <f>Plan!LY27</f>
        <v>0</v>
      </c>
      <c r="T336" s="310">
        <f>Plan!LY28</f>
        <v>0</v>
      </c>
      <c r="U336" s="310">
        <f>Plan!LY29</f>
        <v>0</v>
      </c>
      <c r="V336" s="310">
        <f>Plan!LY30</f>
        <v>0</v>
      </c>
      <c r="W336" s="310">
        <f>Plan!LY31</f>
        <v>0</v>
      </c>
      <c r="X336" s="310">
        <f>Plan!LY32</f>
        <v>0</v>
      </c>
      <c r="Y336" s="310">
        <f>Plan!LY33</f>
        <v>0</v>
      </c>
      <c r="Z336" s="310">
        <f>Plan!LY34</f>
        <v>0</v>
      </c>
      <c r="AA336" s="310">
        <f>Plan!LY35</f>
        <v>0</v>
      </c>
      <c r="AB336" s="310">
        <f>Plan!LY36</f>
        <v>0</v>
      </c>
      <c r="AC336" s="310">
        <f>Plan!LY37</f>
        <v>0</v>
      </c>
      <c r="AD336" s="310">
        <f>Plan!LY38</f>
        <v>0</v>
      </c>
      <c r="AE336" s="310">
        <f>Plan!LY39</f>
        <v>0</v>
      </c>
      <c r="AF336" s="310">
        <f>Plan!LY40</f>
        <v>0</v>
      </c>
      <c r="AG336" s="310">
        <f>Plan!LY41</f>
        <v>0</v>
      </c>
      <c r="AH336" s="310">
        <f>Plan!LY42</f>
        <v>0</v>
      </c>
      <c r="AI336" s="310">
        <f>Plan!LY43</f>
        <v>0</v>
      </c>
      <c r="AJ336" s="310">
        <f>Plan!LY44</f>
        <v>0</v>
      </c>
      <c r="AK336" s="310">
        <f>Plan!LY45</f>
        <v>0</v>
      </c>
      <c r="AL336" s="310">
        <f>Plan!LY46</f>
        <v>0</v>
      </c>
      <c r="AM336" s="310">
        <f>Plan!LY47</f>
        <v>0</v>
      </c>
      <c r="AN336" s="310">
        <f>Plan!LY48</f>
        <v>0</v>
      </c>
      <c r="AO336" s="310">
        <f>Plan!LY49</f>
        <v>0</v>
      </c>
      <c r="AP336" s="310">
        <f>Plan!LY50</f>
        <v>0</v>
      </c>
      <c r="AQ336" s="310">
        <f>Plan!LY51</f>
        <v>0</v>
      </c>
      <c r="AR336" s="310">
        <f>Plan!LY52</f>
        <v>0</v>
      </c>
      <c r="AS336" s="310">
        <f>Plan!LY53</f>
        <v>0</v>
      </c>
      <c r="AT336" s="310">
        <f>Plan!LY54</f>
        <v>0</v>
      </c>
      <c r="AU336" s="310">
        <f>Plan!LY55</f>
        <v>0</v>
      </c>
      <c r="AV336" s="310">
        <f>Plan!LY56</f>
        <v>0</v>
      </c>
      <c r="AW336" s="310">
        <f>Plan!LY57</f>
        <v>0</v>
      </c>
      <c r="AX336" s="310">
        <f>Plan!LY58</f>
        <v>0</v>
      </c>
      <c r="AY336" s="310">
        <f>Plan!LY59</f>
        <v>0</v>
      </c>
      <c r="AZ336" s="310">
        <f>Plan!LY60</f>
        <v>0</v>
      </c>
      <c r="BA336" s="310">
        <f>Plan!LY61</f>
        <v>0</v>
      </c>
      <c r="BB336" s="310">
        <f>Plan!LY62</f>
        <v>0</v>
      </c>
      <c r="BC336" s="310">
        <f>Plan!LY63</f>
        <v>0</v>
      </c>
      <c r="BD336" s="310">
        <f>Plan!LY64</f>
        <v>0</v>
      </c>
    </row>
    <row r="337" spans="1:56" ht="6" customHeight="1">
      <c r="A337"/>
      <c r="B337" s="306">
        <f>COUNTIF(Feiertage!$H$3:$H$164,F337)</f>
        <v>0</v>
      </c>
      <c r="C337" s="307">
        <f t="shared" si="16"/>
        <v>1</v>
      </c>
      <c r="D337" s="307">
        <f t="shared" si="17"/>
        <v>11</v>
      </c>
      <c r="E337" s="311"/>
      <c r="F337" s="309">
        <f t="shared" si="15"/>
        <v>42702</v>
      </c>
      <c r="G337" s="310">
        <f>Plan!LZ15</f>
        <v>0</v>
      </c>
      <c r="H337" s="310">
        <f>Plan!LZ16</f>
        <v>0</v>
      </c>
      <c r="I337" s="310">
        <f>Plan!LZ17</f>
        <v>0</v>
      </c>
      <c r="J337" s="310">
        <f>Plan!LZ18</f>
        <v>0</v>
      </c>
      <c r="K337" s="310">
        <f>Plan!LZ19</f>
        <v>0</v>
      </c>
      <c r="L337" s="310">
        <f>Plan!LZ20</f>
        <v>0</v>
      </c>
      <c r="M337" s="310">
        <f>Plan!LZ21</f>
        <v>0</v>
      </c>
      <c r="N337" s="310">
        <f>Plan!LZ22</f>
        <v>0</v>
      </c>
      <c r="O337" s="310">
        <f>Plan!LZ23</f>
        <v>0</v>
      </c>
      <c r="P337" s="310">
        <f>Plan!LZ24</f>
        <v>0</v>
      </c>
      <c r="Q337" s="310">
        <f>Plan!LZ25</f>
        <v>0</v>
      </c>
      <c r="R337" s="310">
        <f>Plan!LZ26</f>
        <v>0</v>
      </c>
      <c r="S337" s="310">
        <f>Plan!LZ27</f>
        <v>0</v>
      </c>
      <c r="T337" s="310">
        <f>Plan!LZ28</f>
        <v>0</v>
      </c>
      <c r="U337" s="310">
        <f>Plan!LZ29</f>
        <v>0</v>
      </c>
      <c r="V337" s="310">
        <f>Plan!LZ30</f>
        <v>0</v>
      </c>
      <c r="W337" s="310">
        <f>Plan!LZ31</f>
        <v>0</v>
      </c>
      <c r="X337" s="310">
        <f>Plan!LZ32</f>
        <v>0</v>
      </c>
      <c r="Y337" s="310">
        <f>Plan!LZ33</f>
        <v>0</v>
      </c>
      <c r="Z337" s="310">
        <f>Plan!LZ34</f>
        <v>0</v>
      </c>
      <c r="AA337" s="310">
        <f>Plan!LZ35</f>
        <v>0</v>
      </c>
      <c r="AB337" s="310">
        <f>Plan!LZ36</f>
        <v>0</v>
      </c>
      <c r="AC337" s="310">
        <f>Plan!LZ37</f>
        <v>0</v>
      </c>
      <c r="AD337" s="310">
        <f>Plan!LZ38</f>
        <v>0</v>
      </c>
      <c r="AE337" s="310">
        <f>Plan!LZ39</f>
        <v>0</v>
      </c>
      <c r="AF337" s="310">
        <f>Plan!LZ40</f>
        <v>0</v>
      </c>
      <c r="AG337" s="310">
        <f>Plan!LZ41</f>
        <v>0</v>
      </c>
      <c r="AH337" s="310">
        <f>Plan!LZ42</f>
        <v>0</v>
      </c>
      <c r="AI337" s="310">
        <f>Plan!LZ43</f>
        <v>0</v>
      </c>
      <c r="AJ337" s="310">
        <f>Plan!LZ44</f>
        <v>0</v>
      </c>
      <c r="AK337" s="310">
        <f>Plan!LZ45</f>
        <v>0</v>
      </c>
      <c r="AL337" s="310">
        <f>Plan!LZ46</f>
        <v>0</v>
      </c>
      <c r="AM337" s="310">
        <f>Plan!LZ47</f>
        <v>0</v>
      </c>
      <c r="AN337" s="310">
        <f>Plan!LZ48</f>
        <v>0</v>
      </c>
      <c r="AO337" s="310">
        <f>Plan!LZ49</f>
        <v>0</v>
      </c>
      <c r="AP337" s="310">
        <f>Plan!LZ50</f>
        <v>0</v>
      </c>
      <c r="AQ337" s="310">
        <f>Plan!LZ51</f>
        <v>0</v>
      </c>
      <c r="AR337" s="310">
        <f>Plan!LZ52</f>
        <v>0</v>
      </c>
      <c r="AS337" s="310">
        <f>Plan!LZ53</f>
        <v>0</v>
      </c>
      <c r="AT337" s="310">
        <f>Plan!LZ54</f>
        <v>0</v>
      </c>
      <c r="AU337" s="310">
        <f>Plan!LZ55</f>
        <v>0</v>
      </c>
      <c r="AV337" s="310">
        <f>Plan!LZ56</f>
        <v>0</v>
      </c>
      <c r="AW337" s="310">
        <f>Plan!LZ57</f>
        <v>0</v>
      </c>
      <c r="AX337" s="310">
        <f>Plan!LZ58</f>
        <v>0</v>
      </c>
      <c r="AY337" s="310">
        <f>Plan!LZ59</f>
        <v>0</v>
      </c>
      <c r="AZ337" s="310">
        <f>Plan!LZ60</f>
        <v>0</v>
      </c>
      <c r="BA337" s="310">
        <f>Plan!LZ61</f>
        <v>0</v>
      </c>
      <c r="BB337" s="310">
        <f>Plan!LZ62</f>
        <v>0</v>
      </c>
      <c r="BC337" s="310">
        <f>Plan!LZ63</f>
        <v>0</v>
      </c>
      <c r="BD337" s="310">
        <f>Plan!LZ64</f>
        <v>0</v>
      </c>
    </row>
    <row r="338" spans="1:56" ht="6" customHeight="1">
      <c r="A338"/>
      <c r="B338" s="306">
        <f>COUNTIF(Feiertage!$H$3:$H$164,F338)</f>
        <v>0</v>
      </c>
      <c r="C338" s="307">
        <f t="shared" si="16"/>
        <v>2</v>
      </c>
      <c r="D338" s="307">
        <f t="shared" si="17"/>
        <v>11</v>
      </c>
      <c r="E338" s="311"/>
      <c r="F338" s="309">
        <f t="shared" si="15"/>
        <v>42703</v>
      </c>
      <c r="G338" s="310">
        <f>Plan!MA15</f>
        <v>0</v>
      </c>
      <c r="H338" s="310">
        <f>Plan!MA16</f>
        <v>0</v>
      </c>
      <c r="I338" s="310">
        <f>Plan!MA17</f>
        <v>0</v>
      </c>
      <c r="J338" s="310">
        <f>Plan!MA18</f>
        <v>0</v>
      </c>
      <c r="K338" s="310">
        <f>Plan!MA19</f>
        <v>0</v>
      </c>
      <c r="L338" s="310">
        <f>Plan!MA20</f>
        <v>0</v>
      </c>
      <c r="M338" s="310">
        <f>Plan!MA21</f>
        <v>0</v>
      </c>
      <c r="N338" s="310">
        <f>Plan!MA22</f>
        <v>0</v>
      </c>
      <c r="O338" s="310">
        <f>Plan!MA23</f>
        <v>0</v>
      </c>
      <c r="P338" s="310">
        <f>Plan!MA24</f>
        <v>0</v>
      </c>
      <c r="Q338" s="310">
        <f>Plan!MA25</f>
        <v>0</v>
      </c>
      <c r="R338" s="310">
        <f>Plan!MA26</f>
        <v>0</v>
      </c>
      <c r="S338" s="310">
        <f>Plan!MA27</f>
        <v>0</v>
      </c>
      <c r="T338" s="310">
        <f>Plan!MA28</f>
        <v>0</v>
      </c>
      <c r="U338" s="310">
        <f>Plan!MA29</f>
        <v>0</v>
      </c>
      <c r="V338" s="310">
        <f>Plan!MA30</f>
        <v>0</v>
      </c>
      <c r="W338" s="310">
        <f>Plan!MA31</f>
        <v>0</v>
      </c>
      <c r="X338" s="310">
        <f>Plan!MA32</f>
        <v>0</v>
      </c>
      <c r="Y338" s="310">
        <f>Plan!MA33</f>
        <v>0</v>
      </c>
      <c r="Z338" s="310">
        <f>Plan!MA34</f>
        <v>0</v>
      </c>
      <c r="AA338" s="310">
        <f>Plan!MA35</f>
        <v>0</v>
      </c>
      <c r="AB338" s="310">
        <f>Plan!MA36</f>
        <v>0</v>
      </c>
      <c r="AC338" s="310">
        <f>Plan!MA37</f>
        <v>0</v>
      </c>
      <c r="AD338" s="310">
        <f>Plan!MA38</f>
        <v>0</v>
      </c>
      <c r="AE338" s="310">
        <f>Plan!MA39</f>
        <v>0</v>
      </c>
      <c r="AF338" s="310">
        <f>Plan!MA40</f>
        <v>0</v>
      </c>
      <c r="AG338" s="310">
        <f>Plan!MA41</f>
        <v>0</v>
      </c>
      <c r="AH338" s="310">
        <f>Plan!MA42</f>
        <v>0</v>
      </c>
      <c r="AI338" s="310">
        <f>Plan!MA43</f>
        <v>0</v>
      </c>
      <c r="AJ338" s="310">
        <f>Plan!MA44</f>
        <v>0</v>
      </c>
      <c r="AK338" s="310">
        <f>Plan!MA45</f>
        <v>0</v>
      </c>
      <c r="AL338" s="310">
        <f>Plan!MA46</f>
        <v>0</v>
      </c>
      <c r="AM338" s="310">
        <f>Plan!MA47</f>
        <v>0</v>
      </c>
      <c r="AN338" s="310">
        <f>Plan!MA48</f>
        <v>0</v>
      </c>
      <c r="AO338" s="310">
        <f>Plan!MA49</f>
        <v>0</v>
      </c>
      <c r="AP338" s="310">
        <f>Plan!MA50</f>
        <v>0</v>
      </c>
      <c r="AQ338" s="310">
        <f>Plan!MA51</f>
        <v>0</v>
      </c>
      <c r="AR338" s="310">
        <f>Plan!MA52</f>
        <v>0</v>
      </c>
      <c r="AS338" s="310">
        <f>Plan!MA53</f>
        <v>0</v>
      </c>
      <c r="AT338" s="310">
        <f>Plan!MA54</f>
        <v>0</v>
      </c>
      <c r="AU338" s="310">
        <f>Plan!MA55</f>
        <v>0</v>
      </c>
      <c r="AV338" s="310">
        <f>Plan!MA56</f>
        <v>0</v>
      </c>
      <c r="AW338" s="310">
        <f>Plan!MA57</f>
        <v>0</v>
      </c>
      <c r="AX338" s="310">
        <f>Plan!MA58</f>
        <v>0</v>
      </c>
      <c r="AY338" s="310">
        <f>Plan!MA59</f>
        <v>0</v>
      </c>
      <c r="AZ338" s="310">
        <f>Plan!MA60</f>
        <v>0</v>
      </c>
      <c r="BA338" s="310">
        <f>Plan!MA61</f>
        <v>0</v>
      </c>
      <c r="BB338" s="310">
        <f>Plan!MA62</f>
        <v>0</v>
      </c>
      <c r="BC338" s="310">
        <f>Plan!MA63</f>
        <v>0</v>
      </c>
      <c r="BD338" s="310">
        <f>Plan!MA64</f>
        <v>0</v>
      </c>
    </row>
    <row r="339" spans="1:56" ht="6" customHeight="1">
      <c r="A339"/>
      <c r="B339" s="306">
        <f>COUNTIF(Feiertage!$H$3:$H$164,F339)</f>
        <v>0</v>
      </c>
      <c r="C339" s="307">
        <f t="shared" si="16"/>
        <v>3</v>
      </c>
      <c r="D339" s="307">
        <f t="shared" si="17"/>
        <v>11</v>
      </c>
      <c r="E339" s="311"/>
      <c r="F339" s="309">
        <f t="shared" si="15"/>
        <v>42704</v>
      </c>
      <c r="G339" s="310">
        <f>Plan!MB15</f>
        <v>0</v>
      </c>
      <c r="H339" s="310">
        <f>Plan!MB16</f>
        <v>0</v>
      </c>
      <c r="I339" s="310">
        <f>Plan!MB17</f>
        <v>0</v>
      </c>
      <c r="J339" s="310">
        <f>Plan!MB18</f>
        <v>0</v>
      </c>
      <c r="K339" s="310">
        <f>Plan!MB19</f>
        <v>0</v>
      </c>
      <c r="L339" s="310">
        <f>Plan!MB20</f>
        <v>0</v>
      </c>
      <c r="M339" s="310">
        <f>Plan!MB21</f>
        <v>0</v>
      </c>
      <c r="N339" s="310">
        <f>Plan!MB22</f>
        <v>0</v>
      </c>
      <c r="O339" s="310">
        <f>Plan!MB23</f>
        <v>0</v>
      </c>
      <c r="P339" s="310">
        <f>Plan!MB24</f>
        <v>0</v>
      </c>
      <c r="Q339" s="310">
        <f>Plan!MB25</f>
        <v>0</v>
      </c>
      <c r="R339" s="310">
        <f>Plan!MB26</f>
        <v>0</v>
      </c>
      <c r="S339" s="310">
        <f>Plan!MB27</f>
        <v>0</v>
      </c>
      <c r="T339" s="310">
        <f>Plan!MB28</f>
        <v>0</v>
      </c>
      <c r="U339" s="310">
        <f>Plan!MB29</f>
        <v>0</v>
      </c>
      <c r="V339" s="310">
        <f>Plan!MB30</f>
        <v>0</v>
      </c>
      <c r="W339" s="310">
        <f>Plan!MB31</f>
        <v>0</v>
      </c>
      <c r="X339" s="310">
        <f>Plan!MB32</f>
        <v>0</v>
      </c>
      <c r="Y339" s="310">
        <f>Plan!MB33</f>
        <v>0</v>
      </c>
      <c r="Z339" s="310">
        <f>Plan!MB34</f>
        <v>0</v>
      </c>
      <c r="AA339" s="310">
        <f>Plan!MB35</f>
        <v>0</v>
      </c>
      <c r="AB339" s="310">
        <f>Plan!MB36</f>
        <v>0</v>
      </c>
      <c r="AC339" s="310">
        <f>Plan!MB37</f>
        <v>0</v>
      </c>
      <c r="AD339" s="310">
        <f>Plan!MB38</f>
        <v>0</v>
      </c>
      <c r="AE339" s="310">
        <f>Plan!MB39</f>
        <v>0</v>
      </c>
      <c r="AF339" s="310">
        <f>Plan!MB40</f>
        <v>0</v>
      </c>
      <c r="AG339" s="310">
        <f>Plan!MB41</f>
        <v>0</v>
      </c>
      <c r="AH339" s="310">
        <f>Plan!MB42</f>
        <v>0</v>
      </c>
      <c r="AI339" s="310">
        <f>Plan!MB43</f>
        <v>0</v>
      </c>
      <c r="AJ339" s="310">
        <f>Plan!MB44</f>
        <v>0</v>
      </c>
      <c r="AK339" s="310">
        <f>Plan!MB45</f>
        <v>0</v>
      </c>
      <c r="AL339" s="310">
        <f>Plan!MB46</f>
        <v>0</v>
      </c>
      <c r="AM339" s="310">
        <f>Plan!MB47</f>
        <v>0</v>
      </c>
      <c r="AN339" s="310">
        <f>Plan!MB48</f>
        <v>0</v>
      </c>
      <c r="AO339" s="310">
        <f>Plan!MB49</f>
        <v>0</v>
      </c>
      <c r="AP339" s="310">
        <f>Plan!MB50</f>
        <v>0</v>
      </c>
      <c r="AQ339" s="310">
        <f>Plan!MB51</f>
        <v>0</v>
      </c>
      <c r="AR339" s="310">
        <f>Plan!MB52</f>
        <v>0</v>
      </c>
      <c r="AS339" s="310">
        <f>Plan!MB53</f>
        <v>0</v>
      </c>
      <c r="AT339" s="310">
        <f>Plan!MB54</f>
        <v>0</v>
      </c>
      <c r="AU339" s="310">
        <f>Plan!MB55</f>
        <v>0</v>
      </c>
      <c r="AV339" s="310">
        <f>Plan!MB56</f>
        <v>0</v>
      </c>
      <c r="AW339" s="310">
        <f>Plan!MB57</f>
        <v>0</v>
      </c>
      <c r="AX339" s="310">
        <f>Plan!MB58</f>
        <v>0</v>
      </c>
      <c r="AY339" s="310">
        <f>Plan!MB59</f>
        <v>0</v>
      </c>
      <c r="AZ339" s="310">
        <f>Plan!MB60</f>
        <v>0</v>
      </c>
      <c r="BA339" s="310">
        <f>Plan!MB61</f>
        <v>0</v>
      </c>
      <c r="BB339" s="310">
        <f>Plan!MB62</f>
        <v>0</v>
      </c>
      <c r="BC339" s="310">
        <f>Plan!MB63</f>
        <v>0</v>
      </c>
      <c r="BD339" s="310">
        <f>Plan!MB64</f>
        <v>0</v>
      </c>
    </row>
    <row r="340" spans="1:56" ht="6" customHeight="1">
      <c r="A340"/>
      <c r="B340" s="306">
        <f>COUNTIF(Feiertage!$H$3:$H$164,F340)</f>
        <v>0</v>
      </c>
      <c r="C340" s="307">
        <f t="shared" si="16"/>
        <v>4</v>
      </c>
      <c r="D340" s="307">
        <f t="shared" si="17"/>
        <v>12</v>
      </c>
      <c r="E340" s="311"/>
      <c r="F340" s="309">
        <f t="shared" si="15"/>
        <v>42705</v>
      </c>
      <c r="G340" s="310">
        <f>Plan!MC15</f>
        <v>0</v>
      </c>
      <c r="H340" s="310">
        <f>Plan!MC16</f>
        <v>0</v>
      </c>
      <c r="I340" s="310">
        <f>Plan!MC17</f>
        <v>0</v>
      </c>
      <c r="J340" s="310">
        <f>Plan!MC18</f>
        <v>0</v>
      </c>
      <c r="K340" s="310">
        <f>Plan!MC19</f>
        <v>0</v>
      </c>
      <c r="L340" s="310">
        <f>Plan!MC20</f>
        <v>0</v>
      </c>
      <c r="M340" s="310">
        <f>Plan!MC21</f>
        <v>0</v>
      </c>
      <c r="N340" s="310">
        <f>Plan!MC22</f>
        <v>0</v>
      </c>
      <c r="O340" s="310">
        <f>Plan!MC23</f>
        <v>0</v>
      </c>
      <c r="P340" s="310">
        <f>Plan!MC24</f>
        <v>0</v>
      </c>
      <c r="Q340" s="310">
        <f>Plan!MC25</f>
        <v>0</v>
      </c>
      <c r="R340" s="310">
        <f>Plan!MC26</f>
        <v>0</v>
      </c>
      <c r="S340" s="310">
        <f>Plan!MC27</f>
        <v>0</v>
      </c>
      <c r="T340" s="310">
        <f>Plan!MC28</f>
        <v>0</v>
      </c>
      <c r="U340" s="310">
        <f>Plan!MC29</f>
        <v>0</v>
      </c>
      <c r="V340" s="310">
        <f>Plan!MC30</f>
        <v>0</v>
      </c>
      <c r="W340" s="310">
        <f>Plan!MC31</f>
        <v>0</v>
      </c>
      <c r="X340" s="310">
        <f>Plan!MC32</f>
        <v>0</v>
      </c>
      <c r="Y340" s="310">
        <f>Plan!MC33</f>
        <v>0</v>
      </c>
      <c r="Z340" s="310">
        <f>Plan!MC34</f>
        <v>0</v>
      </c>
      <c r="AA340" s="310">
        <f>Plan!MC35</f>
        <v>0</v>
      </c>
      <c r="AB340" s="310">
        <f>Plan!MC36</f>
        <v>0</v>
      </c>
      <c r="AC340" s="310">
        <f>Plan!MC37</f>
        <v>0</v>
      </c>
      <c r="AD340" s="310">
        <f>Plan!MC38</f>
        <v>0</v>
      </c>
      <c r="AE340" s="310">
        <f>Plan!MC39</f>
        <v>0</v>
      </c>
      <c r="AF340" s="310">
        <f>Plan!MC40</f>
        <v>0</v>
      </c>
      <c r="AG340" s="310">
        <f>Plan!MC41</f>
        <v>0</v>
      </c>
      <c r="AH340" s="310">
        <f>Plan!MC42</f>
        <v>0</v>
      </c>
      <c r="AI340" s="310">
        <f>Plan!MC43</f>
        <v>0</v>
      </c>
      <c r="AJ340" s="310">
        <f>Plan!MC44</f>
        <v>0</v>
      </c>
      <c r="AK340" s="310">
        <f>Plan!MC45</f>
        <v>0</v>
      </c>
      <c r="AL340" s="310">
        <f>Plan!MC46</f>
        <v>0</v>
      </c>
      <c r="AM340" s="310">
        <f>Plan!MC47</f>
        <v>0</v>
      </c>
      <c r="AN340" s="310">
        <f>Plan!MC48</f>
        <v>0</v>
      </c>
      <c r="AO340" s="310">
        <f>Plan!MC49</f>
        <v>0</v>
      </c>
      <c r="AP340" s="310">
        <f>Plan!MC50</f>
        <v>0</v>
      </c>
      <c r="AQ340" s="310">
        <f>Plan!MC51</f>
        <v>0</v>
      </c>
      <c r="AR340" s="310">
        <f>Plan!MC52</f>
        <v>0</v>
      </c>
      <c r="AS340" s="310">
        <f>Plan!MC53</f>
        <v>0</v>
      </c>
      <c r="AT340" s="310">
        <f>Plan!MC54</f>
        <v>0</v>
      </c>
      <c r="AU340" s="310">
        <f>Plan!MC55</f>
        <v>0</v>
      </c>
      <c r="AV340" s="310">
        <f>Plan!MC56</f>
        <v>0</v>
      </c>
      <c r="AW340" s="310">
        <f>Plan!MC57</f>
        <v>0</v>
      </c>
      <c r="AX340" s="310">
        <f>Plan!MC58</f>
        <v>0</v>
      </c>
      <c r="AY340" s="310">
        <f>Plan!MC59</f>
        <v>0</v>
      </c>
      <c r="AZ340" s="310">
        <f>Plan!MC60</f>
        <v>0</v>
      </c>
      <c r="BA340" s="310">
        <f>Plan!MC61</f>
        <v>0</v>
      </c>
      <c r="BB340" s="310">
        <f>Plan!MC62</f>
        <v>0</v>
      </c>
      <c r="BC340" s="310">
        <f>Plan!MC63</f>
        <v>0</v>
      </c>
      <c r="BD340" s="310">
        <f>Plan!MC64</f>
        <v>0</v>
      </c>
    </row>
    <row r="341" spans="1:56" ht="6" customHeight="1">
      <c r="A341"/>
      <c r="B341" s="306">
        <f>COUNTIF(Feiertage!$H$3:$H$164,F341)</f>
        <v>0</v>
      </c>
      <c r="C341" s="307">
        <f t="shared" si="16"/>
        <v>5</v>
      </c>
      <c r="D341" s="307">
        <f t="shared" si="17"/>
        <v>12</v>
      </c>
      <c r="E341" s="311"/>
      <c r="F341" s="309">
        <f t="shared" si="15"/>
        <v>42706</v>
      </c>
      <c r="G341" s="310">
        <f>Plan!MD15</f>
        <v>0</v>
      </c>
      <c r="H341" s="310">
        <f>Plan!MD16</f>
        <v>0</v>
      </c>
      <c r="I341" s="310">
        <f>Plan!MD17</f>
        <v>0</v>
      </c>
      <c r="J341" s="310">
        <f>Plan!MD18</f>
        <v>0</v>
      </c>
      <c r="K341" s="310">
        <f>Plan!MD19</f>
        <v>0</v>
      </c>
      <c r="L341" s="310">
        <f>Plan!MD20</f>
        <v>0</v>
      </c>
      <c r="M341" s="310">
        <f>Plan!MD21</f>
        <v>0</v>
      </c>
      <c r="N341" s="310">
        <f>Plan!MD22</f>
        <v>0</v>
      </c>
      <c r="O341" s="310">
        <f>Plan!MD23</f>
        <v>0</v>
      </c>
      <c r="P341" s="310">
        <f>Plan!MD24</f>
        <v>0</v>
      </c>
      <c r="Q341" s="310">
        <f>Plan!MD25</f>
        <v>0</v>
      </c>
      <c r="R341" s="310">
        <f>Plan!MD26</f>
        <v>0</v>
      </c>
      <c r="S341" s="310">
        <f>Plan!MD27</f>
        <v>0</v>
      </c>
      <c r="T341" s="310">
        <f>Plan!MD28</f>
        <v>0</v>
      </c>
      <c r="U341" s="310">
        <f>Plan!MD29</f>
        <v>0</v>
      </c>
      <c r="V341" s="310">
        <f>Plan!MD30</f>
        <v>0</v>
      </c>
      <c r="W341" s="310">
        <f>Plan!MD31</f>
        <v>0</v>
      </c>
      <c r="X341" s="310">
        <f>Plan!MD32</f>
        <v>0</v>
      </c>
      <c r="Y341" s="310">
        <f>Plan!MD33</f>
        <v>0</v>
      </c>
      <c r="Z341" s="310">
        <f>Plan!MD34</f>
        <v>0</v>
      </c>
      <c r="AA341" s="310">
        <f>Plan!MD35</f>
        <v>0</v>
      </c>
      <c r="AB341" s="310">
        <f>Plan!MD36</f>
        <v>0</v>
      </c>
      <c r="AC341" s="310">
        <f>Plan!MD37</f>
        <v>0</v>
      </c>
      <c r="AD341" s="310">
        <f>Plan!MD38</f>
        <v>0</v>
      </c>
      <c r="AE341" s="310">
        <f>Plan!MD39</f>
        <v>0</v>
      </c>
      <c r="AF341" s="310">
        <f>Plan!MD40</f>
        <v>0</v>
      </c>
      <c r="AG341" s="310">
        <f>Plan!MD41</f>
        <v>0</v>
      </c>
      <c r="AH341" s="310">
        <f>Plan!MD42</f>
        <v>0</v>
      </c>
      <c r="AI341" s="310">
        <f>Plan!MD43</f>
        <v>0</v>
      </c>
      <c r="AJ341" s="310">
        <f>Plan!MD44</f>
        <v>0</v>
      </c>
      <c r="AK341" s="310">
        <f>Plan!MD45</f>
        <v>0</v>
      </c>
      <c r="AL341" s="310">
        <f>Plan!MD46</f>
        <v>0</v>
      </c>
      <c r="AM341" s="310">
        <f>Plan!MD47</f>
        <v>0</v>
      </c>
      <c r="AN341" s="310">
        <f>Plan!MD48</f>
        <v>0</v>
      </c>
      <c r="AO341" s="310">
        <f>Plan!MD49</f>
        <v>0</v>
      </c>
      <c r="AP341" s="310">
        <f>Plan!MD50</f>
        <v>0</v>
      </c>
      <c r="AQ341" s="310">
        <f>Plan!MD51</f>
        <v>0</v>
      </c>
      <c r="AR341" s="310">
        <f>Plan!MD52</f>
        <v>0</v>
      </c>
      <c r="AS341" s="310">
        <f>Plan!MD53</f>
        <v>0</v>
      </c>
      <c r="AT341" s="310">
        <f>Plan!MD54</f>
        <v>0</v>
      </c>
      <c r="AU341" s="310">
        <f>Plan!MD55</f>
        <v>0</v>
      </c>
      <c r="AV341" s="310">
        <f>Plan!MD56</f>
        <v>0</v>
      </c>
      <c r="AW341" s="310">
        <f>Plan!MD57</f>
        <v>0</v>
      </c>
      <c r="AX341" s="310">
        <f>Plan!MD58</f>
        <v>0</v>
      </c>
      <c r="AY341" s="310">
        <f>Plan!MD59</f>
        <v>0</v>
      </c>
      <c r="AZ341" s="310">
        <f>Plan!MD60</f>
        <v>0</v>
      </c>
      <c r="BA341" s="310">
        <f>Plan!MD61</f>
        <v>0</v>
      </c>
      <c r="BB341" s="310">
        <f>Plan!MD62</f>
        <v>0</v>
      </c>
      <c r="BC341" s="310">
        <f>Plan!MD63</f>
        <v>0</v>
      </c>
      <c r="BD341" s="310">
        <f>Plan!MD64</f>
        <v>0</v>
      </c>
    </row>
    <row r="342" spans="1:56" ht="6" customHeight="1">
      <c r="A342"/>
      <c r="B342" s="306">
        <f>COUNTIF(Feiertage!$H$3:$H$164,F342)</f>
        <v>0</v>
      </c>
      <c r="C342" s="307">
        <f t="shared" si="16"/>
        <v>6</v>
      </c>
      <c r="D342" s="307">
        <f t="shared" si="17"/>
        <v>12</v>
      </c>
      <c r="E342" s="311"/>
      <c r="F342" s="309">
        <f t="shared" si="15"/>
        <v>42707</v>
      </c>
      <c r="G342" s="310">
        <f>Plan!ME15</f>
        <v>0</v>
      </c>
      <c r="H342" s="310">
        <f>Plan!ME16</f>
        <v>0</v>
      </c>
      <c r="I342" s="310">
        <f>Plan!ME17</f>
        <v>0</v>
      </c>
      <c r="J342" s="310">
        <f>Plan!ME18</f>
        <v>0</v>
      </c>
      <c r="K342" s="310">
        <f>Plan!ME19</f>
        <v>0</v>
      </c>
      <c r="L342" s="310">
        <f>Plan!ME20</f>
        <v>0</v>
      </c>
      <c r="M342" s="310">
        <f>Plan!ME21</f>
        <v>0</v>
      </c>
      <c r="N342" s="310">
        <f>Plan!ME22</f>
        <v>0</v>
      </c>
      <c r="O342" s="310">
        <f>Plan!ME23</f>
        <v>0</v>
      </c>
      <c r="P342" s="310">
        <f>Plan!ME24</f>
        <v>0</v>
      </c>
      <c r="Q342" s="310">
        <f>Plan!ME25</f>
        <v>0</v>
      </c>
      <c r="R342" s="310">
        <f>Plan!ME26</f>
        <v>0</v>
      </c>
      <c r="S342" s="310">
        <f>Plan!ME27</f>
        <v>0</v>
      </c>
      <c r="T342" s="310">
        <f>Plan!ME28</f>
        <v>0</v>
      </c>
      <c r="U342" s="310">
        <f>Plan!ME29</f>
        <v>0</v>
      </c>
      <c r="V342" s="310">
        <f>Plan!ME30</f>
        <v>0</v>
      </c>
      <c r="W342" s="310">
        <f>Plan!ME31</f>
        <v>0</v>
      </c>
      <c r="X342" s="310">
        <f>Plan!ME32</f>
        <v>0</v>
      </c>
      <c r="Y342" s="310">
        <f>Plan!ME33</f>
        <v>0</v>
      </c>
      <c r="Z342" s="310">
        <f>Plan!ME34</f>
        <v>0</v>
      </c>
      <c r="AA342" s="310">
        <f>Plan!ME35</f>
        <v>0</v>
      </c>
      <c r="AB342" s="310">
        <f>Plan!ME36</f>
        <v>0</v>
      </c>
      <c r="AC342" s="310">
        <f>Plan!ME37</f>
        <v>0</v>
      </c>
      <c r="AD342" s="310">
        <f>Plan!ME38</f>
        <v>0</v>
      </c>
      <c r="AE342" s="310">
        <f>Plan!ME39</f>
        <v>0</v>
      </c>
      <c r="AF342" s="310">
        <f>Plan!ME40</f>
        <v>0</v>
      </c>
      <c r="AG342" s="310">
        <f>Plan!ME41</f>
        <v>0</v>
      </c>
      <c r="AH342" s="310">
        <f>Plan!ME42</f>
        <v>0</v>
      </c>
      <c r="AI342" s="310">
        <f>Plan!ME43</f>
        <v>0</v>
      </c>
      <c r="AJ342" s="310">
        <f>Plan!ME44</f>
        <v>0</v>
      </c>
      <c r="AK342" s="310">
        <f>Plan!ME45</f>
        <v>0</v>
      </c>
      <c r="AL342" s="310">
        <f>Plan!ME46</f>
        <v>0</v>
      </c>
      <c r="AM342" s="310">
        <f>Plan!ME47</f>
        <v>0</v>
      </c>
      <c r="AN342" s="310">
        <f>Plan!ME48</f>
        <v>0</v>
      </c>
      <c r="AO342" s="310">
        <f>Plan!ME49</f>
        <v>0</v>
      </c>
      <c r="AP342" s="310">
        <f>Plan!ME50</f>
        <v>0</v>
      </c>
      <c r="AQ342" s="310">
        <f>Plan!ME51</f>
        <v>0</v>
      </c>
      <c r="AR342" s="310">
        <f>Plan!ME52</f>
        <v>0</v>
      </c>
      <c r="AS342" s="310">
        <f>Plan!ME53</f>
        <v>0</v>
      </c>
      <c r="AT342" s="310">
        <f>Plan!ME54</f>
        <v>0</v>
      </c>
      <c r="AU342" s="310">
        <f>Plan!ME55</f>
        <v>0</v>
      </c>
      <c r="AV342" s="310">
        <f>Plan!ME56</f>
        <v>0</v>
      </c>
      <c r="AW342" s="310">
        <f>Plan!ME57</f>
        <v>0</v>
      </c>
      <c r="AX342" s="310">
        <f>Plan!ME58</f>
        <v>0</v>
      </c>
      <c r="AY342" s="310">
        <f>Plan!ME59</f>
        <v>0</v>
      </c>
      <c r="AZ342" s="310">
        <f>Plan!ME60</f>
        <v>0</v>
      </c>
      <c r="BA342" s="310">
        <f>Plan!ME61</f>
        <v>0</v>
      </c>
      <c r="BB342" s="310">
        <f>Plan!ME62</f>
        <v>0</v>
      </c>
      <c r="BC342" s="310">
        <f>Plan!ME63</f>
        <v>0</v>
      </c>
      <c r="BD342" s="310">
        <f>Plan!ME64</f>
        <v>0</v>
      </c>
    </row>
    <row r="343" spans="1:56" ht="6" customHeight="1">
      <c r="A343"/>
      <c r="B343" s="306">
        <f>COUNTIF(Feiertage!$H$3:$H$164,F343)</f>
        <v>0</v>
      </c>
      <c r="C343" s="307">
        <f t="shared" si="16"/>
        <v>7</v>
      </c>
      <c r="D343" s="307">
        <f t="shared" si="17"/>
        <v>12</v>
      </c>
      <c r="E343" s="311"/>
      <c r="F343" s="309">
        <f t="shared" si="15"/>
        <v>42708</v>
      </c>
      <c r="G343" s="310">
        <f>Plan!MF15</f>
        <v>0</v>
      </c>
      <c r="H343" s="310">
        <f>Plan!MF16</f>
        <v>0</v>
      </c>
      <c r="I343" s="310">
        <f>Plan!MF17</f>
        <v>0</v>
      </c>
      <c r="J343" s="310">
        <f>Plan!MF18</f>
        <v>0</v>
      </c>
      <c r="K343" s="310">
        <f>Plan!MF19</f>
        <v>0</v>
      </c>
      <c r="L343" s="310">
        <f>Plan!MF20</f>
        <v>0</v>
      </c>
      <c r="M343" s="310">
        <f>Plan!MF21</f>
        <v>0</v>
      </c>
      <c r="N343" s="310">
        <f>Plan!MF22</f>
        <v>0</v>
      </c>
      <c r="O343" s="310">
        <f>Plan!MF23</f>
        <v>0</v>
      </c>
      <c r="P343" s="310">
        <f>Plan!MF24</f>
        <v>0</v>
      </c>
      <c r="Q343" s="310">
        <f>Plan!MF25</f>
        <v>0</v>
      </c>
      <c r="R343" s="310">
        <f>Plan!MF26</f>
        <v>0</v>
      </c>
      <c r="S343" s="310">
        <f>Plan!MF27</f>
        <v>0</v>
      </c>
      <c r="T343" s="310">
        <f>Plan!MF28</f>
        <v>0</v>
      </c>
      <c r="U343" s="310">
        <f>Plan!MF29</f>
        <v>0</v>
      </c>
      <c r="V343" s="310">
        <f>Plan!MF30</f>
        <v>0</v>
      </c>
      <c r="W343" s="310">
        <f>Plan!MF31</f>
        <v>0</v>
      </c>
      <c r="X343" s="310">
        <f>Plan!MF32</f>
        <v>0</v>
      </c>
      <c r="Y343" s="310">
        <f>Plan!MF33</f>
        <v>0</v>
      </c>
      <c r="Z343" s="310">
        <f>Plan!MF34</f>
        <v>0</v>
      </c>
      <c r="AA343" s="310">
        <f>Plan!MF35</f>
        <v>0</v>
      </c>
      <c r="AB343" s="310">
        <f>Plan!MF36</f>
        <v>0</v>
      </c>
      <c r="AC343" s="310">
        <f>Plan!MF37</f>
        <v>0</v>
      </c>
      <c r="AD343" s="310">
        <f>Plan!MF38</f>
        <v>0</v>
      </c>
      <c r="AE343" s="310">
        <f>Plan!MF39</f>
        <v>0</v>
      </c>
      <c r="AF343" s="310">
        <f>Plan!MF40</f>
        <v>0</v>
      </c>
      <c r="AG343" s="310">
        <f>Plan!MF41</f>
        <v>0</v>
      </c>
      <c r="AH343" s="310">
        <f>Plan!MF42</f>
        <v>0</v>
      </c>
      <c r="AI343" s="310">
        <f>Plan!MF43</f>
        <v>0</v>
      </c>
      <c r="AJ343" s="310">
        <f>Plan!MF44</f>
        <v>0</v>
      </c>
      <c r="AK343" s="310">
        <f>Plan!MF45</f>
        <v>0</v>
      </c>
      <c r="AL343" s="310">
        <f>Plan!MF46</f>
        <v>0</v>
      </c>
      <c r="AM343" s="310">
        <f>Plan!MF47</f>
        <v>0</v>
      </c>
      <c r="AN343" s="310">
        <f>Plan!MF48</f>
        <v>0</v>
      </c>
      <c r="AO343" s="310">
        <f>Plan!MF49</f>
        <v>0</v>
      </c>
      <c r="AP343" s="310">
        <f>Plan!MF50</f>
        <v>0</v>
      </c>
      <c r="AQ343" s="310">
        <f>Plan!MF51</f>
        <v>0</v>
      </c>
      <c r="AR343" s="310">
        <f>Plan!MF52</f>
        <v>0</v>
      </c>
      <c r="AS343" s="310">
        <f>Plan!MF53</f>
        <v>0</v>
      </c>
      <c r="AT343" s="310">
        <f>Plan!MF54</f>
        <v>0</v>
      </c>
      <c r="AU343" s="310">
        <f>Plan!MF55</f>
        <v>0</v>
      </c>
      <c r="AV343" s="310">
        <f>Plan!MF56</f>
        <v>0</v>
      </c>
      <c r="AW343" s="310">
        <f>Plan!MF57</f>
        <v>0</v>
      </c>
      <c r="AX343" s="310">
        <f>Plan!MF58</f>
        <v>0</v>
      </c>
      <c r="AY343" s="310">
        <f>Plan!MF59</f>
        <v>0</v>
      </c>
      <c r="AZ343" s="310">
        <f>Plan!MF60</f>
        <v>0</v>
      </c>
      <c r="BA343" s="310">
        <f>Plan!MF61</f>
        <v>0</v>
      </c>
      <c r="BB343" s="310">
        <f>Plan!MF62</f>
        <v>0</v>
      </c>
      <c r="BC343" s="310">
        <f>Plan!MF63</f>
        <v>0</v>
      </c>
      <c r="BD343" s="310">
        <f>Plan!MF64</f>
        <v>0</v>
      </c>
    </row>
    <row r="344" spans="1:56" ht="6" customHeight="1">
      <c r="A344"/>
      <c r="B344" s="306">
        <f>COUNTIF(Feiertage!$H$3:$H$164,F344)</f>
        <v>0</v>
      </c>
      <c r="C344" s="307">
        <f t="shared" si="16"/>
        <v>1</v>
      </c>
      <c r="D344" s="307">
        <f t="shared" si="17"/>
        <v>12</v>
      </c>
      <c r="E344" s="311"/>
      <c r="F344" s="309">
        <f t="shared" si="15"/>
        <v>42709</v>
      </c>
      <c r="G344" s="310">
        <f>Plan!MG15</f>
        <v>0</v>
      </c>
      <c r="H344" s="310">
        <f>Plan!MG16</f>
        <v>0</v>
      </c>
      <c r="I344" s="310">
        <f>Plan!MG17</f>
        <v>0</v>
      </c>
      <c r="J344" s="310">
        <f>Plan!MG18</f>
        <v>0</v>
      </c>
      <c r="K344" s="310">
        <f>Plan!MG19</f>
        <v>0</v>
      </c>
      <c r="L344" s="310">
        <f>Plan!MG20</f>
        <v>0</v>
      </c>
      <c r="M344" s="310">
        <f>Plan!MG21</f>
        <v>0</v>
      </c>
      <c r="N344" s="310">
        <f>Plan!MG22</f>
        <v>0</v>
      </c>
      <c r="O344" s="310">
        <f>Plan!MG23</f>
        <v>0</v>
      </c>
      <c r="P344" s="310">
        <f>Plan!MG24</f>
        <v>0</v>
      </c>
      <c r="Q344" s="310">
        <f>Plan!MG25</f>
        <v>0</v>
      </c>
      <c r="R344" s="310">
        <f>Plan!MG26</f>
        <v>0</v>
      </c>
      <c r="S344" s="310">
        <f>Plan!MG27</f>
        <v>0</v>
      </c>
      <c r="T344" s="310">
        <f>Plan!MG28</f>
        <v>0</v>
      </c>
      <c r="U344" s="310">
        <f>Plan!MG29</f>
        <v>0</v>
      </c>
      <c r="V344" s="310">
        <f>Plan!MG30</f>
        <v>0</v>
      </c>
      <c r="W344" s="310">
        <f>Plan!MG31</f>
        <v>0</v>
      </c>
      <c r="X344" s="310">
        <f>Plan!MG32</f>
        <v>0</v>
      </c>
      <c r="Y344" s="310">
        <f>Plan!MG33</f>
        <v>0</v>
      </c>
      <c r="Z344" s="310">
        <f>Plan!MG34</f>
        <v>0</v>
      </c>
      <c r="AA344" s="310">
        <f>Plan!MG35</f>
        <v>0</v>
      </c>
      <c r="AB344" s="310">
        <f>Plan!MG36</f>
        <v>0</v>
      </c>
      <c r="AC344" s="310">
        <f>Plan!MG37</f>
        <v>0</v>
      </c>
      <c r="AD344" s="310">
        <f>Plan!MG38</f>
        <v>0</v>
      </c>
      <c r="AE344" s="310">
        <f>Plan!MG39</f>
        <v>0</v>
      </c>
      <c r="AF344" s="310">
        <f>Plan!MG40</f>
        <v>0</v>
      </c>
      <c r="AG344" s="310">
        <f>Plan!MG41</f>
        <v>0</v>
      </c>
      <c r="AH344" s="310">
        <f>Plan!MG42</f>
        <v>0</v>
      </c>
      <c r="AI344" s="310">
        <f>Plan!MG43</f>
        <v>0</v>
      </c>
      <c r="AJ344" s="310">
        <f>Plan!MG44</f>
        <v>0</v>
      </c>
      <c r="AK344" s="310">
        <f>Plan!MG45</f>
        <v>0</v>
      </c>
      <c r="AL344" s="310">
        <f>Plan!MG46</f>
        <v>0</v>
      </c>
      <c r="AM344" s="310">
        <f>Plan!MG47</f>
        <v>0</v>
      </c>
      <c r="AN344" s="310">
        <f>Plan!MG48</f>
        <v>0</v>
      </c>
      <c r="AO344" s="310">
        <f>Plan!MG49</f>
        <v>0</v>
      </c>
      <c r="AP344" s="310">
        <f>Plan!MG50</f>
        <v>0</v>
      </c>
      <c r="AQ344" s="310">
        <f>Plan!MG51</f>
        <v>0</v>
      </c>
      <c r="AR344" s="310">
        <f>Plan!MG52</f>
        <v>0</v>
      </c>
      <c r="AS344" s="310">
        <f>Plan!MG53</f>
        <v>0</v>
      </c>
      <c r="AT344" s="310">
        <f>Plan!MG54</f>
        <v>0</v>
      </c>
      <c r="AU344" s="310">
        <f>Plan!MG55</f>
        <v>0</v>
      </c>
      <c r="AV344" s="310">
        <f>Plan!MG56</f>
        <v>0</v>
      </c>
      <c r="AW344" s="310">
        <f>Plan!MG57</f>
        <v>0</v>
      </c>
      <c r="AX344" s="310">
        <f>Plan!MG58</f>
        <v>0</v>
      </c>
      <c r="AY344" s="310">
        <f>Plan!MG59</f>
        <v>0</v>
      </c>
      <c r="AZ344" s="310">
        <f>Plan!MG60</f>
        <v>0</v>
      </c>
      <c r="BA344" s="310">
        <f>Plan!MG61</f>
        <v>0</v>
      </c>
      <c r="BB344" s="310">
        <f>Plan!MG62</f>
        <v>0</v>
      </c>
      <c r="BC344" s="310">
        <f>Plan!MG63</f>
        <v>0</v>
      </c>
      <c r="BD344" s="310">
        <f>Plan!MG64</f>
        <v>0</v>
      </c>
    </row>
    <row r="345" spans="1:56" ht="6" customHeight="1">
      <c r="A345"/>
      <c r="B345" s="306">
        <f>COUNTIF(Feiertage!$H$3:$H$164,F345)</f>
        <v>0</v>
      </c>
      <c r="C345" s="307">
        <f t="shared" si="16"/>
        <v>2</v>
      </c>
      <c r="D345" s="307">
        <f t="shared" si="17"/>
        <v>12</v>
      </c>
      <c r="E345" s="311"/>
      <c r="F345" s="309">
        <f t="shared" si="15"/>
        <v>42710</v>
      </c>
      <c r="G345" s="310">
        <f>Plan!MH15</f>
        <v>0</v>
      </c>
      <c r="H345" s="310">
        <f>Plan!MH16</f>
        <v>0</v>
      </c>
      <c r="I345" s="310">
        <f>Plan!MH17</f>
        <v>0</v>
      </c>
      <c r="J345" s="310">
        <f>Plan!MH18</f>
        <v>0</v>
      </c>
      <c r="K345" s="310">
        <f>Plan!MH19</f>
        <v>0</v>
      </c>
      <c r="L345" s="310">
        <f>Plan!MH20</f>
        <v>0</v>
      </c>
      <c r="M345" s="310">
        <f>Plan!MH21</f>
        <v>0</v>
      </c>
      <c r="N345" s="310">
        <f>Plan!MH22</f>
        <v>0</v>
      </c>
      <c r="O345" s="310">
        <f>Plan!MH23</f>
        <v>0</v>
      </c>
      <c r="P345" s="310">
        <f>Plan!MH24</f>
        <v>0</v>
      </c>
      <c r="Q345" s="310">
        <f>Plan!MH25</f>
        <v>0</v>
      </c>
      <c r="R345" s="310">
        <f>Plan!MH26</f>
        <v>0</v>
      </c>
      <c r="S345" s="310">
        <f>Plan!MH27</f>
        <v>0</v>
      </c>
      <c r="T345" s="310">
        <f>Plan!MH28</f>
        <v>0</v>
      </c>
      <c r="U345" s="310">
        <f>Plan!MH29</f>
        <v>0</v>
      </c>
      <c r="V345" s="310">
        <f>Plan!MH30</f>
        <v>0</v>
      </c>
      <c r="W345" s="310">
        <f>Plan!MH31</f>
        <v>0</v>
      </c>
      <c r="X345" s="310">
        <f>Plan!MH32</f>
        <v>0</v>
      </c>
      <c r="Y345" s="310">
        <f>Plan!MH33</f>
        <v>0</v>
      </c>
      <c r="Z345" s="310">
        <f>Plan!MH34</f>
        <v>0</v>
      </c>
      <c r="AA345" s="310">
        <f>Plan!MH35</f>
        <v>0</v>
      </c>
      <c r="AB345" s="310">
        <f>Plan!MH36</f>
        <v>0</v>
      </c>
      <c r="AC345" s="310">
        <f>Plan!MH37</f>
        <v>0</v>
      </c>
      <c r="AD345" s="310">
        <f>Plan!MH38</f>
        <v>0</v>
      </c>
      <c r="AE345" s="310">
        <f>Plan!MH39</f>
        <v>0</v>
      </c>
      <c r="AF345" s="310">
        <f>Plan!MH40</f>
        <v>0</v>
      </c>
      <c r="AG345" s="310">
        <f>Plan!MH41</f>
        <v>0</v>
      </c>
      <c r="AH345" s="310">
        <f>Plan!MH42</f>
        <v>0</v>
      </c>
      <c r="AI345" s="310">
        <f>Plan!MH43</f>
        <v>0</v>
      </c>
      <c r="AJ345" s="310">
        <f>Plan!MH44</f>
        <v>0</v>
      </c>
      <c r="AK345" s="310">
        <f>Plan!MH45</f>
        <v>0</v>
      </c>
      <c r="AL345" s="310">
        <f>Plan!MH46</f>
        <v>0</v>
      </c>
      <c r="AM345" s="310">
        <f>Plan!MH47</f>
        <v>0</v>
      </c>
      <c r="AN345" s="310">
        <f>Plan!MH48</f>
        <v>0</v>
      </c>
      <c r="AO345" s="310">
        <f>Plan!MH49</f>
        <v>0</v>
      </c>
      <c r="AP345" s="310">
        <f>Plan!MH50</f>
        <v>0</v>
      </c>
      <c r="AQ345" s="310">
        <f>Plan!MH51</f>
        <v>0</v>
      </c>
      <c r="AR345" s="310">
        <f>Plan!MH52</f>
        <v>0</v>
      </c>
      <c r="AS345" s="310">
        <f>Plan!MH53</f>
        <v>0</v>
      </c>
      <c r="AT345" s="310">
        <f>Plan!MH54</f>
        <v>0</v>
      </c>
      <c r="AU345" s="310">
        <f>Plan!MH55</f>
        <v>0</v>
      </c>
      <c r="AV345" s="310">
        <f>Plan!MH56</f>
        <v>0</v>
      </c>
      <c r="AW345" s="310">
        <f>Plan!MH57</f>
        <v>0</v>
      </c>
      <c r="AX345" s="310">
        <f>Plan!MH58</f>
        <v>0</v>
      </c>
      <c r="AY345" s="310">
        <f>Plan!MH59</f>
        <v>0</v>
      </c>
      <c r="AZ345" s="310">
        <f>Plan!MH60</f>
        <v>0</v>
      </c>
      <c r="BA345" s="310">
        <f>Plan!MH61</f>
        <v>0</v>
      </c>
      <c r="BB345" s="310">
        <f>Plan!MH62</f>
        <v>0</v>
      </c>
      <c r="BC345" s="310">
        <f>Plan!MH63</f>
        <v>0</v>
      </c>
      <c r="BD345" s="310">
        <f>Plan!MH64</f>
        <v>0</v>
      </c>
    </row>
    <row r="346" spans="1:56" ht="6" customHeight="1">
      <c r="A346"/>
      <c r="B346" s="306">
        <f>COUNTIF(Feiertage!$H$3:$H$164,F346)</f>
        <v>0</v>
      </c>
      <c r="C346" s="307">
        <f t="shared" si="16"/>
        <v>3</v>
      </c>
      <c r="D346" s="307">
        <f t="shared" si="17"/>
        <v>12</v>
      </c>
      <c r="E346" s="311"/>
      <c r="F346" s="309">
        <f t="shared" si="15"/>
        <v>42711</v>
      </c>
      <c r="G346" s="310">
        <f>Plan!MI15</f>
        <v>0</v>
      </c>
      <c r="H346" s="310">
        <f>Plan!MI16</f>
        <v>0</v>
      </c>
      <c r="I346" s="310">
        <f>Plan!MI17</f>
        <v>0</v>
      </c>
      <c r="J346" s="310">
        <f>Plan!MI18</f>
        <v>0</v>
      </c>
      <c r="K346" s="310">
        <f>Plan!MI19</f>
        <v>0</v>
      </c>
      <c r="L346" s="310">
        <f>Plan!MI20</f>
        <v>0</v>
      </c>
      <c r="M346" s="310">
        <f>Plan!MI21</f>
        <v>0</v>
      </c>
      <c r="N346" s="310">
        <f>Plan!MI22</f>
        <v>0</v>
      </c>
      <c r="O346" s="310">
        <f>Plan!MI23</f>
        <v>0</v>
      </c>
      <c r="P346" s="310">
        <f>Plan!MI24</f>
        <v>0</v>
      </c>
      <c r="Q346" s="310">
        <f>Plan!MI25</f>
        <v>0</v>
      </c>
      <c r="R346" s="310">
        <f>Plan!MI26</f>
        <v>0</v>
      </c>
      <c r="S346" s="310">
        <f>Plan!MI27</f>
        <v>0</v>
      </c>
      <c r="T346" s="310">
        <f>Plan!MI28</f>
        <v>0</v>
      </c>
      <c r="U346" s="310">
        <f>Plan!MI29</f>
        <v>0</v>
      </c>
      <c r="V346" s="310">
        <f>Plan!MI30</f>
        <v>0</v>
      </c>
      <c r="W346" s="310">
        <f>Plan!MI31</f>
        <v>0</v>
      </c>
      <c r="X346" s="310">
        <f>Plan!MI32</f>
        <v>0</v>
      </c>
      <c r="Y346" s="310">
        <f>Plan!MI33</f>
        <v>0</v>
      </c>
      <c r="Z346" s="310">
        <f>Plan!MI34</f>
        <v>0</v>
      </c>
      <c r="AA346" s="310">
        <f>Plan!MI35</f>
        <v>0</v>
      </c>
      <c r="AB346" s="310">
        <f>Plan!MI36</f>
        <v>0</v>
      </c>
      <c r="AC346" s="310">
        <f>Plan!MI37</f>
        <v>0</v>
      </c>
      <c r="AD346" s="310">
        <f>Plan!MI38</f>
        <v>0</v>
      </c>
      <c r="AE346" s="310">
        <f>Plan!MI39</f>
        <v>0</v>
      </c>
      <c r="AF346" s="310">
        <f>Plan!MI40</f>
        <v>0</v>
      </c>
      <c r="AG346" s="310">
        <f>Plan!MI41</f>
        <v>0</v>
      </c>
      <c r="AH346" s="310">
        <f>Plan!MI42</f>
        <v>0</v>
      </c>
      <c r="AI346" s="310">
        <f>Plan!MI43</f>
        <v>0</v>
      </c>
      <c r="AJ346" s="310">
        <f>Plan!MI44</f>
        <v>0</v>
      </c>
      <c r="AK346" s="310">
        <f>Plan!MI45</f>
        <v>0</v>
      </c>
      <c r="AL346" s="310">
        <f>Plan!MI46</f>
        <v>0</v>
      </c>
      <c r="AM346" s="310">
        <f>Plan!MI47</f>
        <v>0</v>
      </c>
      <c r="AN346" s="310">
        <f>Plan!MI48</f>
        <v>0</v>
      </c>
      <c r="AO346" s="310">
        <f>Plan!MI49</f>
        <v>0</v>
      </c>
      <c r="AP346" s="310">
        <f>Plan!MI50</f>
        <v>0</v>
      </c>
      <c r="AQ346" s="310">
        <f>Plan!MI51</f>
        <v>0</v>
      </c>
      <c r="AR346" s="310">
        <f>Plan!MI52</f>
        <v>0</v>
      </c>
      <c r="AS346" s="310">
        <f>Plan!MI53</f>
        <v>0</v>
      </c>
      <c r="AT346" s="310">
        <f>Plan!MI54</f>
        <v>0</v>
      </c>
      <c r="AU346" s="310">
        <f>Plan!MI55</f>
        <v>0</v>
      </c>
      <c r="AV346" s="310">
        <f>Plan!MI56</f>
        <v>0</v>
      </c>
      <c r="AW346" s="310">
        <f>Plan!MI57</f>
        <v>0</v>
      </c>
      <c r="AX346" s="310">
        <f>Plan!MI58</f>
        <v>0</v>
      </c>
      <c r="AY346" s="310">
        <f>Plan!MI59</f>
        <v>0</v>
      </c>
      <c r="AZ346" s="310">
        <f>Plan!MI60</f>
        <v>0</v>
      </c>
      <c r="BA346" s="310">
        <f>Plan!MI61</f>
        <v>0</v>
      </c>
      <c r="BB346" s="310">
        <f>Plan!MI62</f>
        <v>0</v>
      </c>
      <c r="BC346" s="310">
        <f>Plan!MI63</f>
        <v>0</v>
      </c>
      <c r="BD346" s="310">
        <f>Plan!MI64</f>
        <v>0</v>
      </c>
    </row>
    <row r="347" spans="1:56" ht="6" customHeight="1">
      <c r="A347"/>
      <c r="B347" s="306">
        <f>COUNTIF(Feiertage!$H$3:$H$164,F347)</f>
        <v>0</v>
      </c>
      <c r="C347" s="307">
        <f t="shared" si="16"/>
        <v>4</v>
      </c>
      <c r="D347" s="307">
        <f t="shared" si="17"/>
        <v>12</v>
      </c>
      <c r="E347" s="311"/>
      <c r="F347" s="309">
        <f t="shared" si="15"/>
        <v>42712</v>
      </c>
      <c r="G347" s="310">
        <f>Plan!MJ15</f>
        <v>0</v>
      </c>
      <c r="H347" s="310">
        <f>Plan!MJ16</f>
        <v>0</v>
      </c>
      <c r="I347" s="310">
        <f>Plan!MJ17</f>
        <v>0</v>
      </c>
      <c r="J347" s="310">
        <f>Plan!MJ18</f>
        <v>0</v>
      </c>
      <c r="K347" s="310">
        <f>Plan!MJ19</f>
        <v>0</v>
      </c>
      <c r="L347" s="310">
        <f>Plan!MJ20</f>
        <v>0</v>
      </c>
      <c r="M347" s="310">
        <f>Plan!MJ21</f>
        <v>0</v>
      </c>
      <c r="N347" s="310">
        <f>Plan!MJ22</f>
        <v>0</v>
      </c>
      <c r="O347" s="310">
        <f>Plan!MJ23</f>
        <v>0</v>
      </c>
      <c r="P347" s="310">
        <f>Plan!MJ24</f>
        <v>0</v>
      </c>
      <c r="Q347" s="310">
        <f>Plan!MJ25</f>
        <v>0</v>
      </c>
      <c r="R347" s="310">
        <f>Plan!MJ26</f>
        <v>0</v>
      </c>
      <c r="S347" s="310">
        <f>Plan!MJ27</f>
        <v>0</v>
      </c>
      <c r="T347" s="310">
        <f>Plan!MJ28</f>
        <v>0</v>
      </c>
      <c r="U347" s="310">
        <f>Plan!MJ29</f>
        <v>0</v>
      </c>
      <c r="V347" s="310">
        <f>Plan!MJ30</f>
        <v>0</v>
      </c>
      <c r="W347" s="310">
        <f>Plan!MJ31</f>
        <v>0</v>
      </c>
      <c r="X347" s="310">
        <f>Plan!MJ32</f>
        <v>0</v>
      </c>
      <c r="Y347" s="310">
        <f>Plan!MJ33</f>
        <v>0</v>
      </c>
      <c r="Z347" s="310">
        <f>Plan!MJ34</f>
        <v>0</v>
      </c>
      <c r="AA347" s="310">
        <f>Plan!MJ35</f>
        <v>0</v>
      </c>
      <c r="AB347" s="310">
        <f>Plan!MJ36</f>
        <v>0</v>
      </c>
      <c r="AC347" s="310">
        <f>Plan!MJ37</f>
        <v>0</v>
      </c>
      <c r="AD347" s="310">
        <f>Plan!MJ38</f>
        <v>0</v>
      </c>
      <c r="AE347" s="310">
        <f>Plan!MJ39</f>
        <v>0</v>
      </c>
      <c r="AF347" s="310">
        <f>Plan!MJ40</f>
        <v>0</v>
      </c>
      <c r="AG347" s="310">
        <f>Plan!MJ41</f>
        <v>0</v>
      </c>
      <c r="AH347" s="310">
        <f>Plan!MJ42</f>
        <v>0</v>
      </c>
      <c r="AI347" s="310">
        <f>Plan!MJ43</f>
        <v>0</v>
      </c>
      <c r="AJ347" s="310">
        <f>Plan!MJ44</f>
        <v>0</v>
      </c>
      <c r="AK347" s="310">
        <f>Plan!MJ45</f>
        <v>0</v>
      </c>
      <c r="AL347" s="310">
        <f>Plan!MJ46</f>
        <v>0</v>
      </c>
      <c r="AM347" s="310">
        <f>Plan!MJ47</f>
        <v>0</v>
      </c>
      <c r="AN347" s="310">
        <f>Plan!MJ48</f>
        <v>0</v>
      </c>
      <c r="AO347" s="310">
        <f>Plan!MJ49</f>
        <v>0</v>
      </c>
      <c r="AP347" s="310">
        <f>Plan!MJ50</f>
        <v>0</v>
      </c>
      <c r="AQ347" s="310">
        <f>Plan!MJ51</f>
        <v>0</v>
      </c>
      <c r="AR347" s="310">
        <f>Plan!MJ52</f>
        <v>0</v>
      </c>
      <c r="AS347" s="310">
        <f>Plan!MJ53</f>
        <v>0</v>
      </c>
      <c r="AT347" s="310">
        <f>Plan!MJ54</f>
        <v>0</v>
      </c>
      <c r="AU347" s="310">
        <f>Plan!MJ55</f>
        <v>0</v>
      </c>
      <c r="AV347" s="310">
        <f>Plan!MJ56</f>
        <v>0</v>
      </c>
      <c r="AW347" s="310">
        <f>Plan!MJ57</f>
        <v>0</v>
      </c>
      <c r="AX347" s="310">
        <f>Plan!MJ58</f>
        <v>0</v>
      </c>
      <c r="AY347" s="310">
        <f>Plan!MJ59</f>
        <v>0</v>
      </c>
      <c r="AZ347" s="310">
        <f>Plan!MJ60</f>
        <v>0</v>
      </c>
      <c r="BA347" s="310">
        <f>Plan!MJ61</f>
        <v>0</v>
      </c>
      <c r="BB347" s="310">
        <f>Plan!MJ62</f>
        <v>0</v>
      </c>
      <c r="BC347" s="310">
        <f>Plan!MJ63</f>
        <v>0</v>
      </c>
      <c r="BD347" s="310">
        <f>Plan!MJ64</f>
        <v>0</v>
      </c>
    </row>
    <row r="348" spans="1:56" ht="6" customHeight="1">
      <c r="A348"/>
      <c r="B348" s="306">
        <f>COUNTIF(Feiertage!$H$3:$H$164,F348)</f>
        <v>0</v>
      </c>
      <c r="C348" s="307">
        <f t="shared" si="16"/>
        <v>5</v>
      </c>
      <c r="D348" s="307">
        <f t="shared" si="17"/>
        <v>12</v>
      </c>
      <c r="E348" s="311"/>
      <c r="F348" s="309">
        <f t="shared" si="15"/>
        <v>42713</v>
      </c>
      <c r="G348" s="310">
        <f>Plan!MK15</f>
        <v>0</v>
      </c>
      <c r="H348" s="310">
        <f>Plan!MK16</f>
        <v>0</v>
      </c>
      <c r="I348" s="310">
        <f>Plan!MK17</f>
        <v>0</v>
      </c>
      <c r="J348" s="310">
        <f>Plan!MK18</f>
        <v>0</v>
      </c>
      <c r="K348" s="310">
        <f>Plan!MK19</f>
        <v>0</v>
      </c>
      <c r="L348" s="310">
        <f>Plan!MK20</f>
        <v>0</v>
      </c>
      <c r="M348" s="310">
        <f>Plan!MK21</f>
        <v>0</v>
      </c>
      <c r="N348" s="310">
        <f>Plan!MK22</f>
        <v>0</v>
      </c>
      <c r="O348" s="310">
        <f>Plan!MK23</f>
        <v>0</v>
      </c>
      <c r="P348" s="310">
        <f>Plan!MK24</f>
        <v>0</v>
      </c>
      <c r="Q348" s="310">
        <f>Plan!MK25</f>
        <v>0</v>
      </c>
      <c r="R348" s="310">
        <f>Plan!MK26</f>
        <v>0</v>
      </c>
      <c r="S348" s="310">
        <f>Plan!MK27</f>
        <v>0</v>
      </c>
      <c r="T348" s="310">
        <f>Plan!MK28</f>
        <v>0</v>
      </c>
      <c r="U348" s="310">
        <f>Plan!MK29</f>
        <v>0</v>
      </c>
      <c r="V348" s="310">
        <f>Plan!MK30</f>
        <v>0</v>
      </c>
      <c r="W348" s="310">
        <f>Plan!MK31</f>
        <v>0</v>
      </c>
      <c r="X348" s="310">
        <f>Plan!MK32</f>
        <v>0</v>
      </c>
      <c r="Y348" s="310">
        <f>Plan!MK33</f>
        <v>0</v>
      </c>
      <c r="Z348" s="310">
        <f>Plan!MK34</f>
        <v>0</v>
      </c>
      <c r="AA348" s="310">
        <f>Plan!MK35</f>
        <v>0</v>
      </c>
      <c r="AB348" s="310">
        <f>Plan!MK36</f>
        <v>0</v>
      </c>
      <c r="AC348" s="310">
        <f>Plan!MK37</f>
        <v>0</v>
      </c>
      <c r="AD348" s="310">
        <f>Plan!MK38</f>
        <v>0</v>
      </c>
      <c r="AE348" s="310">
        <f>Plan!MK39</f>
        <v>0</v>
      </c>
      <c r="AF348" s="310">
        <f>Plan!MK40</f>
        <v>0</v>
      </c>
      <c r="AG348" s="310">
        <f>Plan!MK41</f>
        <v>0</v>
      </c>
      <c r="AH348" s="310">
        <f>Plan!MK42</f>
        <v>0</v>
      </c>
      <c r="AI348" s="310">
        <f>Plan!MK43</f>
        <v>0</v>
      </c>
      <c r="AJ348" s="310">
        <f>Plan!MK44</f>
        <v>0</v>
      </c>
      <c r="AK348" s="310">
        <f>Plan!MK45</f>
        <v>0</v>
      </c>
      <c r="AL348" s="310">
        <f>Plan!MK46</f>
        <v>0</v>
      </c>
      <c r="AM348" s="310">
        <f>Plan!MK47</f>
        <v>0</v>
      </c>
      <c r="AN348" s="310">
        <f>Plan!MK48</f>
        <v>0</v>
      </c>
      <c r="AO348" s="310">
        <f>Plan!MK49</f>
        <v>0</v>
      </c>
      <c r="AP348" s="310">
        <f>Plan!MK50</f>
        <v>0</v>
      </c>
      <c r="AQ348" s="310">
        <f>Plan!MK51</f>
        <v>0</v>
      </c>
      <c r="AR348" s="310">
        <f>Plan!MK52</f>
        <v>0</v>
      </c>
      <c r="AS348" s="310">
        <f>Plan!MK53</f>
        <v>0</v>
      </c>
      <c r="AT348" s="310">
        <f>Plan!MK54</f>
        <v>0</v>
      </c>
      <c r="AU348" s="310">
        <f>Plan!MK55</f>
        <v>0</v>
      </c>
      <c r="AV348" s="310">
        <f>Plan!MK56</f>
        <v>0</v>
      </c>
      <c r="AW348" s="310">
        <f>Plan!MK57</f>
        <v>0</v>
      </c>
      <c r="AX348" s="310">
        <f>Plan!MK58</f>
        <v>0</v>
      </c>
      <c r="AY348" s="310">
        <f>Plan!MK59</f>
        <v>0</v>
      </c>
      <c r="AZ348" s="310">
        <f>Plan!MK60</f>
        <v>0</v>
      </c>
      <c r="BA348" s="310">
        <f>Plan!MK61</f>
        <v>0</v>
      </c>
      <c r="BB348" s="310">
        <f>Plan!MK62</f>
        <v>0</v>
      </c>
      <c r="BC348" s="310">
        <f>Plan!MK63</f>
        <v>0</v>
      </c>
      <c r="BD348" s="310">
        <f>Plan!MK64</f>
        <v>0</v>
      </c>
    </row>
    <row r="349" spans="1:56" ht="6" customHeight="1">
      <c r="A349"/>
      <c r="B349" s="306">
        <f>COUNTIF(Feiertage!$H$3:$H$164,F349)</f>
        <v>0</v>
      </c>
      <c r="C349" s="307">
        <f t="shared" si="16"/>
        <v>6</v>
      </c>
      <c r="D349" s="307">
        <f t="shared" si="17"/>
        <v>12</v>
      </c>
      <c r="E349" s="311"/>
      <c r="F349" s="309">
        <f t="shared" si="15"/>
        <v>42714</v>
      </c>
      <c r="G349" s="310">
        <f>Plan!ML15</f>
        <v>0</v>
      </c>
      <c r="H349" s="310">
        <f>Plan!ML16</f>
        <v>0</v>
      </c>
      <c r="I349" s="310">
        <f>Plan!ML17</f>
        <v>0</v>
      </c>
      <c r="J349" s="310">
        <f>Plan!ML18</f>
        <v>0</v>
      </c>
      <c r="K349" s="310">
        <f>Plan!ML19</f>
        <v>0</v>
      </c>
      <c r="L349" s="310">
        <f>Plan!ML20</f>
        <v>0</v>
      </c>
      <c r="M349" s="310">
        <f>Plan!ML21</f>
        <v>0</v>
      </c>
      <c r="N349" s="310">
        <f>Plan!ML22</f>
        <v>0</v>
      </c>
      <c r="O349" s="310">
        <f>Plan!ML23</f>
        <v>0</v>
      </c>
      <c r="P349" s="310">
        <f>Plan!ML24</f>
        <v>0</v>
      </c>
      <c r="Q349" s="310">
        <f>Plan!ML25</f>
        <v>0</v>
      </c>
      <c r="R349" s="310">
        <f>Plan!ML26</f>
        <v>0</v>
      </c>
      <c r="S349" s="310">
        <f>Plan!ML27</f>
        <v>0</v>
      </c>
      <c r="T349" s="310">
        <f>Plan!ML28</f>
        <v>0</v>
      </c>
      <c r="U349" s="310">
        <f>Plan!ML29</f>
        <v>0</v>
      </c>
      <c r="V349" s="310">
        <f>Plan!ML30</f>
        <v>0</v>
      </c>
      <c r="W349" s="310">
        <f>Plan!ML31</f>
        <v>0</v>
      </c>
      <c r="X349" s="310">
        <f>Plan!ML32</f>
        <v>0</v>
      </c>
      <c r="Y349" s="310">
        <f>Plan!ML33</f>
        <v>0</v>
      </c>
      <c r="Z349" s="310">
        <f>Plan!ML34</f>
        <v>0</v>
      </c>
      <c r="AA349" s="310">
        <f>Plan!ML35</f>
        <v>0</v>
      </c>
      <c r="AB349" s="310">
        <f>Plan!ML36</f>
        <v>0</v>
      </c>
      <c r="AC349" s="310">
        <f>Plan!ML37</f>
        <v>0</v>
      </c>
      <c r="AD349" s="310">
        <f>Plan!ML38</f>
        <v>0</v>
      </c>
      <c r="AE349" s="310">
        <f>Plan!ML39</f>
        <v>0</v>
      </c>
      <c r="AF349" s="310">
        <f>Plan!ML40</f>
        <v>0</v>
      </c>
      <c r="AG349" s="310">
        <f>Plan!ML41</f>
        <v>0</v>
      </c>
      <c r="AH349" s="310">
        <f>Plan!ML42</f>
        <v>0</v>
      </c>
      <c r="AI349" s="310">
        <f>Plan!ML43</f>
        <v>0</v>
      </c>
      <c r="AJ349" s="310">
        <f>Plan!ML44</f>
        <v>0</v>
      </c>
      <c r="AK349" s="310">
        <f>Plan!ML45</f>
        <v>0</v>
      </c>
      <c r="AL349" s="310">
        <f>Plan!ML46</f>
        <v>0</v>
      </c>
      <c r="AM349" s="310">
        <f>Plan!ML47</f>
        <v>0</v>
      </c>
      <c r="AN349" s="310">
        <f>Plan!ML48</f>
        <v>0</v>
      </c>
      <c r="AO349" s="310">
        <f>Plan!ML49</f>
        <v>0</v>
      </c>
      <c r="AP349" s="310">
        <f>Plan!ML50</f>
        <v>0</v>
      </c>
      <c r="AQ349" s="310">
        <f>Plan!ML51</f>
        <v>0</v>
      </c>
      <c r="AR349" s="310">
        <f>Plan!ML52</f>
        <v>0</v>
      </c>
      <c r="AS349" s="310">
        <f>Plan!ML53</f>
        <v>0</v>
      </c>
      <c r="AT349" s="310">
        <f>Plan!ML54</f>
        <v>0</v>
      </c>
      <c r="AU349" s="310">
        <f>Plan!ML55</f>
        <v>0</v>
      </c>
      <c r="AV349" s="310">
        <f>Plan!ML56</f>
        <v>0</v>
      </c>
      <c r="AW349" s="310">
        <f>Plan!ML57</f>
        <v>0</v>
      </c>
      <c r="AX349" s="310">
        <f>Plan!ML58</f>
        <v>0</v>
      </c>
      <c r="AY349" s="310">
        <f>Plan!ML59</f>
        <v>0</v>
      </c>
      <c r="AZ349" s="310">
        <f>Plan!ML60</f>
        <v>0</v>
      </c>
      <c r="BA349" s="310">
        <f>Plan!ML61</f>
        <v>0</v>
      </c>
      <c r="BB349" s="310">
        <f>Plan!ML62</f>
        <v>0</v>
      </c>
      <c r="BC349" s="310">
        <f>Plan!ML63</f>
        <v>0</v>
      </c>
      <c r="BD349" s="310">
        <f>Plan!ML64</f>
        <v>0</v>
      </c>
    </row>
    <row r="350" spans="1:56" ht="6" customHeight="1">
      <c r="A350"/>
      <c r="B350" s="306">
        <f>COUNTIF(Feiertage!$H$3:$H$164,F350)</f>
        <v>0</v>
      </c>
      <c r="C350" s="307">
        <f t="shared" si="16"/>
        <v>7</v>
      </c>
      <c r="D350" s="307">
        <f t="shared" si="17"/>
        <v>12</v>
      </c>
      <c r="E350" s="311" t="s">
        <v>211</v>
      </c>
      <c r="F350" s="309">
        <f t="shared" si="15"/>
        <v>42715</v>
      </c>
      <c r="G350" s="310">
        <f>Plan!MM15</f>
        <v>0</v>
      </c>
      <c r="H350" s="310">
        <f>Plan!MM16</f>
        <v>0</v>
      </c>
      <c r="I350" s="310">
        <f>Plan!MM17</f>
        <v>0</v>
      </c>
      <c r="J350" s="310">
        <f>Plan!MM18</f>
        <v>0</v>
      </c>
      <c r="K350" s="310">
        <f>Plan!MM19</f>
        <v>0</v>
      </c>
      <c r="L350" s="310">
        <f>Plan!MM20</f>
        <v>0</v>
      </c>
      <c r="M350" s="310">
        <f>Plan!MM21</f>
        <v>0</v>
      </c>
      <c r="N350" s="310">
        <f>Plan!MM22</f>
        <v>0</v>
      </c>
      <c r="O350" s="310">
        <f>Plan!MM23</f>
        <v>0</v>
      </c>
      <c r="P350" s="310">
        <f>Plan!MM24</f>
        <v>0</v>
      </c>
      <c r="Q350" s="310">
        <f>Plan!MM25</f>
        <v>0</v>
      </c>
      <c r="R350" s="310">
        <f>Plan!MM26</f>
        <v>0</v>
      </c>
      <c r="S350" s="310">
        <f>Plan!MM27</f>
        <v>0</v>
      </c>
      <c r="T350" s="310">
        <f>Plan!MM28</f>
        <v>0</v>
      </c>
      <c r="U350" s="310">
        <f>Plan!MM29</f>
        <v>0</v>
      </c>
      <c r="V350" s="310">
        <f>Plan!MM30</f>
        <v>0</v>
      </c>
      <c r="W350" s="310">
        <f>Plan!MM31</f>
        <v>0</v>
      </c>
      <c r="X350" s="310">
        <f>Plan!MM32</f>
        <v>0</v>
      </c>
      <c r="Y350" s="310">
        <f>Plan!MM33</f>
        <v>0</v>
      </c>
      <c r="Z350" s="310">
        <f>Plan!MM34</f>
        <v>0</v>
      </c>
      <c r="AA350" s="310">
        <f>Plan!MM35</f>
        <v>0</v>
      </c>
      <c r="AB350" s="310">
        <f>Plan!MM36</f>
        <v>0</v>
      </c>
      <c r="AC350" s="310">
        <f>Plan!MM37</f>
        <v>0</v>
      </c>
      <c r="AD350" s="310">
        <f>Plan!MM38</f>
        <v>0</v>
      </c>
      <c r="AE350" s="310">
        <f>Plan!MM39</f>
        <v>0</v>
      </c>
      <c r="AF350" s="310">
        <f>Plan!MM40</f>
        <v>0</v>
      </c>
      <c r="AG350" s="310">
        <f>Plan!MM41</f>
        <v>0</v>
      </c>
      <c r="AH350" s="310">
        <f>Plan!MM42</f>
        <v>0</v>
      </c>
      <c r="AI350" s="310">
        <f>Plan!MM43</f>
        <v>0</v>
      </c>
      <c r="AJ350" s="310">
        <f>Plan!MM44</f>
        <v>0</v>
      </c>
      <c r="AK350" s="310">
        <f>Plan!MM45</f>
        <v>0</v>
      </c>
      <c r="AL350" s="310">
        <f>Plan!MM46</f>
        <v>0</v>
      </c>
      <c r="AM350" s="310">
        <f>Plan!MM47</f>
        <v>0</v>
      </c>
      <c r="AN350" s="310">
        <f>Plan!MM48</f>
        <v>0</v>
      </c>
      <c r="AO350" s="310">
        <f>Plan!MM49</f>
        <v>0</v>
      </c>
      <c r="AP350" s="310">
        <f>Plan!MM50</f>
        <v>0</v>
      </c>
      <c r="AQ350" s="310">
        <f>Plan!MM51</f>
        <v>0</v>
      </c>
      <c r="AR350" s="310">
        <f>Plan!MM52</f>
        <v>0</v>
      </c>
      <c r="AS350" s="310">
        <f>Plan!MM53</f>
        <v>0</v>
      </c>
      <c r="AT350" s="310">
        <f>Plan!MM54</f>
        <v>0</v>
      </c>
      <c r="AU350" s="310">
        <f>Plan!MM55</f>
        <v>0</v>
      </c>
      <c r="AV350" s="310">
        <f>Plan!MM56</f>
        <v>0</v>
      </c>
      <c r="AW350" s="310">
        <f>Plan!MM57</f>
        <v>0</v>
      </c>
      <c r="AX350" s="310">
        <f>Plan!MM58</f>
        <v>0</v>
      </c>
      <c r="AY350" s="310">
        <f>Plan!MM59</f>
        <v>0</v>
      </c>
      <c r="AZ350" s="310">
        <f>Plan!MM60</f>
        <v>0</v>
      </c>
      <c r="BA350" s="310">
        <f>Plan!MM61</f>
        <v>0</v>
      </c>
      <c r="BB350" s="310">
        <f>Plan!MM62</f>
        <v>0</v>
      </c>
      <c r="BC350" s="310">
        <f>Plan!MM63</f>
        <v>0</v>
      </c>
      <c r="BD350" s="310">
        <f>Plan!MM64</f>
        <v>0</v>
      </c>
    </row>
    <row r="351" spans="1:56" ht="6" customHeight="1">
      <c r="A351"/>
      <c r="B351" s="306">
        <f>COUNTIF(Feiertage!$H$3:$H$164,F351)</f>
        <v>0</v>
      </c>
      <c r="C351" s="307">
        <f t="shared" si="16"/>
        <v>1</v>
      </c>
      <c r="D351" s="307">
        <f>IF(F351="","",MONTH(F351))</f>
        <v>12</v>
      </c>
      <c r="E351" s="311" t="s">
        <v>197</v>
      </c>
      <c r="F351" s="309">
        <f t="shared" si="15"/>
        <v>42716</v>
      </c>
      <c r="G351" s="310">
        <f>Plan!MN15</f>
        <v>0</v>
      </c>
      <c r="H351" s="310">
        <f>Plan!MN16</f>
        <v>0</v>
      </c>
      <c r="I351" s="310">
        <f>Plan!MN17</f>
        <v>0</v>
      </c>
      <c r="J351" s="310">
        <f>Plan!MN18</f>
        <v>0</v>
      </c>
      <c r="K351" s="310">
        <f>Plan!MN19</f>
        <v>0</v>
      </c>
      <c r="L351" s="310">
        <f>Plan!MN20</f>
        <v>0</v>
      </c>
      <c r="M351" s="310">
        <f>Plan!MN21</f>
        <v>0</v>
      </c>
      <c r="N351" s="310">
        <f>Plan!MN22</f>
        <v>0</v>
      </c>
      <c r="O351" s="310">
        <f>Plan!MN23</f>
        <v>0</v>
      </c>
      <c r="P351" s="310">
        <f>Plan!MN24</f>
        <v>0</v>
      </c>
      <c r="Q351" s="310">
        <f>Plan!MN25</f>
        <v>0</v>
      </c>
      <c r="R351" s="310">
        <f>Plan!MN26</f>
        <v>0</v>
      </c>
      <c r="S351" s="310">
        <f>Plan!MN27</f>
        <v>0</v>
      </c>
      <c r="T351" s="310">
        <f>Plan!MN28</f>
        <v>0</v>
      </c>
      <c r="U351" s="310">
        <f>Plan!MN29</f>
        <v>0</v>
      </c>
      <c r="V351" s="310">
        <f>Plan!MN30</f>
        <v>0</v>
      </c>
      <c r="W351" s="310">
        <f>Plan!MN31</f>
        <v>0</v>
      </c>
      <c r="X351" s="310">
        <f>Plan!MN32</f>
        <v>0</v>
      </c>
      <c r="Y351" s="310">
        <f>Plan!MN33</f>
        <v>0</v>
      </c>
      <c r="Z351" s="310">
        <f>Plan!MN34</f>
        <v>0</v>
      </c>
      <c r="AA351" s="310">
        <f>Plan!MN35</f>
        <v>0</v>
      </c>
      <c r="AB351" s="310">
        <f>Plan!MN36</f>
        <v>0</v>
      </c>
      <c r="AC351" s="310">
        <f>Plan!MN37</f>
        <v>0</v>
      </c>
      <c r="AD351" s="310">
        <f>Plan!MN38</f>
        <v>0</v>
      </c>
      <c r="AE351" s="310">
        <f>Plan!MN39</f>
        <v>0</v>
      </c>
      <c r="AF351" s="310">
        <f>Plan!MN40</f>
        <v>0</v>
      </c>
      <c r="AG351" s="310">
        <f>Plan!MN41</f>
        <v>0</v>
      </c>
      <c r="AH351" s="310">
        <f>Plan!MN42</f>
        <v>0</v>
      </c>
      <c r="AI351" s="310">
        <f>Plan!MN43</f>
        <v>0</v>
      </c>
      <c r="AJ351" s="310">
        <f>Plan!MN44</f>
        <v>0</v>
      </c>
      <c r="AK351" s="310">
        <f>Plan!MN45</f>
        <v>0</v>
      </c>
      <c r="AL351" s="310">
        <f>Plan!MN46</f>
        <v>0</v>
      </c>
      <c r="AM351" s="310">
        <f>Plan!MN47</f>
        <v>0</v>
      </c>
      <c r="AN351" s="310">
        <f>Plan!MN48</f>
        <v>0</v>
      </c>
      <c r="AO351" s="310">
        <f>Plan!MN49</f>
        <v>0</v>
      </c>
      <c r="AP351" s="310">
        <f>Plan!MN50</f>
        <v>0</v>
      </c>
      <c r="AQ351" s="310">
        <f>Plan!MN51</f>
        <v>0</v>
      </c>
      <c r="AR351" s="310">
        <f>Plan!MN52</f>
        <v>0</v>
      </c>
      <c r="AS351" s="310">
        <f>Plan!MN53</f>
        <v>0</v>
      </c>
      <c r="AT351" s="310">
        <f>Plan!MN54</f>
        <v>0</v>
      </c>
      <c r="AU351" s="310">
        <f>Plan!MN55</f>
        <v>0</v>
      </c>
      <c r="AV351" s="310">
        <f>Plan!MN56</f>
        <v>0</v>
      </c>
      <c r="AW351" s="310">
        <f>Plan!MN57</f>
        <v>0</v>
      </c>
      <c r="AX351" s="310">
        <f>Plan!MN58</f>
        <v>0</v>
      </c>
      <c r="AY351" s="310">
        <f>Plan!MN59</f>
        <v>0</v>
      </c>
      <c r="AZ351" s="310">
        <f>Plan!MN60</f>
        <v>0</v>
      </c>
      <c r="BA351" s="310">
        <f>Plan!MN61</f>
        <v>0</v>
      </c>
      <c r="BB351" s="310">
        <f>Plan!MN62</f>
        <v>0</v>
      </c>
      <c r="BC351" s="310">
        <f>Plan!MN63</f>
        <v>0</v>
      </c>
      <c r="BD351" s="310">
        <f>Plan!MN64</f>
        <v>0</v>
      </c>
    </row>
    <row r="352" spans="1:56" ht="6" customHeight="1">
      <c r="A352"/>
      <c r="B352" s="306">
        <f>COUNTIF(Feiertage!$H$3:$H$164,F352)</f>
        <v>0</v>
      </c>
      <c r="C352" s="307">
        <f t="shared" si="16"/>
        <v>2</v>
      </c>
      <c r="D352" s="307">
        <f t="shared" si="17"/>
        <v>12</v>
      </c>
      <c r="E352" s="311" t="s">
        <v>201</v>
      </c>
      <c r="F352" s="309">
        <f t="shared" si="15"/>
        <v>42717</v>
      </c>
      <c r="G352" s="310">
        <f>Plan!MO15</f>
        <v>0</v>
      </c>
      <c r="H352" s="310">
        <f>Plan!MO16</f>
        <v>0</v>
      </c>
      <c r="I352" s="310">
        <f>Plan!MO17</f>
        <v>0</v>
      </c>
      <c r="J352" s="310">
        <f>Plan!MO18</f>
        <v>0</v>
      </c>
      <c r="K352" s="310">
        <f>Plan!MO19</f>
        <v>0</v>
      </c>
      <c r="L352" s="310">
        <f>Plan!MO20</f>
        <v>0</v>
      </c>
      <c r="M352" s="310">
        <f>Plan!MO21</f>
        <v>0</v>
      </c>
      <c r="N352" s="310">
        <f>Plan!MO22</f>
        <v>0</v>
      </c>
      <c r="O352" s="310">
        <f>Plan!MO23</f>
        <v>0</v>
      </c>
      <c r="P352" s="310">
        <f>Plan!MO24</f>
        <v>0</v>
      </c>
      <c r="Q352" s="310">
        <f>Plan!MO25</f>
        <v>0</v>
      </c>
      <c r="R352" s="310">
        <f>Plan!MO26</f>
        <v>0</v>
      </c>
      <c r="S352" s="310">
        <f>Plan!MO27</f>
        <v>0</v>
      </c>
      <c r="T352" s="310">
        <f>Plan!MO28</f>
        <v>0</v>
      </c>
      <c r="U352" s="310">
        <f>Plan!MO29</f>
        <v>0</v>
      </c>
      <c r="V352" s="310">
        <f>Plan!MO30</f>
        <v>0</v>
      </c>
      <c r="W352" s="310">
        <f>Plan!MO31</f>
        <v>0</v>
      </c>
      <c r="X352" s="310">
        <f>Plan!MO32</f>
        <v>0</v>
      </c>
      <c r="Y352" s="310">
        <f>Plan!MO33</f>
        <v>0</v>
      </c>
      <c r="Z352" s="310">
        <f>Plan!MO34</f>
        <v>0</v>
      </c>
      <c r="AA352" s="310">
        <f>Plan!MO35</f>
        <v>0</v>
      </c>
      <c r="AB352" s="310">
        <f>Plan!MO36</f>
        <v>0</v>
      </c>
      <c r="AC352" s="310">
        <f>Plan!MO37</f>
        <v>0</v>
      </c>
      <c r="AD352" s="310">
        <f>Plan!MO38</f>
        <v>0</v>
      </c>
      <c r="AE352" s="310">
        <f>Plan!MO39</f>
        <v>0</v>
      </c>
      <c r="AF352" s="310">
        <f>Plan!MO40</f>
        <v>0</v>
      </c>
      <c r="AG352" s="310">
        <f>Plan!MO41</f>
        <v>0</v>
      </c>
      <c r="AH352" s="310">
        <f>Plan!MO42</f>
        <v>0</v>
      </c>
      <c r="AI352" s="310">
        <f>Plan!MO43</f>
        <v>0</v>
      </c>
      <c r="AJ352" s="310">
        <f>Plan!MO44</f>
        <v>0</v>
      </c>
      <c r="AK352" s="310">
        <f>Plan!MO45</f>
        <v>0</v>
      </c>
      <c r="AL352" s="310">
        <f>Plan!MO46</f>
        <v>0</v>
      </c>
      <c r="AM352" s="310">
        <f>Plan!MO47</f>
        <v>0</v>
      </c>
      <c r="AN352" s="310">
        <f>Plan!MO48</f>
        <v>0</v>
      </c>
      <c r="AO352" s="310">
        <f>Plan!MO49</f>
        <v>0</v>
      </c>
      <c r="AP352" s="310">
        <f>Plan!MO50</f>
        <v>0</v>
      </c>
      <c r="AQ352" s="310">
        <f>Plan!MO51</f>
        <v>0</v>
      </c>
      <c r="AR352" s="310">
        <f>Plan!MO52</f>
        <v>0</v>
      </c>
      <c r="AS352" s="310">
        <f>Plan!MO53</f>
        <v>0</v>
      </c>
      <c r="AT352" s="310">
        <f>Plan!MO54</f>
        <v>0</v>
      </c>
      <c r="AU352" s="310">
        <f>Plan!MO55</f>
        <v>0</v>
      </c>
      <c r="AV352" s="310">
        <f>Plan!MO56</f>
        <v>0</v>
      </c>
      <c r="AW352" s="310">
        <f>Plan!MO57</f>
        <v>0</v>
      </c>
      <c r="AX352" s="310">
        <f>Plan!MO58</f>
        <v>0</v>
      </c>
      <c r="AY352" s="310">
        <f>Plan!MO59</f>
        <v>0</v>
      </c>
      <c r="AZ352" s="310">
        <f>Plan!MO60</f>
        <v>0</v>
      </c>
      <c r="BA352" s="310">
        <f>Plan!MO61</f>
        <v>0</v>
      </c>
      <c r="BB352" s="310">
        <f>Plan!MO62</f>
        <v>0</v>
      </c>
      <c r="BC352" s="310">
        <f>Plan!MO63</f>
        <v>0</v>
      </c>
      <c r="BD352" s="310">
        <f>Plan!MO64</f>
        <v>0</v>
      </c>
    </row>
    <row r="353" spans="1:56" ht="6" customHeight="1">
      <c r="A353"/>
      <c r="B353" s="306">
        <f>COUNTIF(Feiertage!$H$3:$H$164,F353)</f>
        <v>0</v>
      </c>
      <c r="C353" s="307">
        <f t="shared" si="16"/>
        <v>3</v>
      </c>
      <c r="D353" s="307">
        <f t="shared" si="17"/>
        <v>12</v>
      </c>
      <c r="E353" s="311" t="s">
        <v>197</v>
      </c>
      <c r="F353" s="309">
        <f t="shared" si="15"/>
        <v>42718</v>
      </c>
      <c r="G353" s="310">
        <f>Plan!MP15</f>
        <v>0</v>
      </c>
      <c r="H353" s="310">
        <f>Plan!MP16</f>
        <v>0</v>
      </c>
      <c r="I353" s="310">
        <f>Plan!MP17</f>
        <v>0</v>
      </c>
      <c r="J353" s="310">
        <f>Plan!MP18</f>
        <v>0</v>
      </c>
      <c r="K353" s="310">
        <f>Plan!MP19</f>
        <v>0</v>
      </c>
      <c r="L353" s="310">
        <f>Plan!MP20</f>
        <v>0</v>
      </c>
      <c r="M353" s="310">
        <f>Plan!MP21</f>
        <v>0</v>
      </c>
      <c r="N353" s="310">
        <f>Plan!MP22</f>
        <v>0</v>
      </c>
      <c r="O353" s="310">
        <f>Plan!MP23</f>
        <v>0</v>
      </c>
      <c r="P353" s="310">
        <f>Plan!MP24</f>
        <v>0</v>
      </c>
      <c r="Q353" s="310">
        <f>Plan!MP25</f>
        <v>0</v>
      </c>
      <c r="R353" s="310">
        <f>Plan!MP26</f>
        <v>0</v>
      </c>
      <c r="S353" s="310">
        <f>Plan!MP27</f>
        <v>0</v>
      </c>
      <c r="T353" s="310">
        <f>Plan!MP28</f>
        <v>0</v>
      </c>
      <c r="U353" s="310">
        <f>Plan!MP29</f>
        <v>0</v>
      </c>
      <c r="V353" s="310">
        <f>Plan!MP30</f>
        <v>0</v>
      </c>
      <c r="W353" s="310">
        <f>Plan!MP31</f>
        <v>0</v>
      </c>
      <c r="X353" s="310">
        <f>Plan!MP32</f>
        <v>0</v>
      </c>
      <c r="Y353" s="310">
        <f>Plan!MP33</f>
        <v>0</v>
      </c>
      <c r="Z353" s="310">
        <f>Plan!MP34</f>
        <v>0</v>
      </c>
      <c r="AA353" s="310">
        <f>Plan!MP35</f>
        <v>0</v>
      </c>
      <c r="AB353" s="310">
        <f>Plan!MP36</f>
        <v>0</v>
      </c>
      <c r="AC353" s="310">
        <f>Plan!MP37</f>
        <v>0</v>
      </c>
      <c r="AD353" s="310">
        <f>Plan!MP38</f>
        <v>0</v>
      </c>
      <c r="AE353" s="310">
        <f>Plan!MP39</f>
        <v>0</v>
      </c>
      <c r="AF353" s="310">
        <f>Plan!MP40</f>
        <v>0</v>
      </c>
      <c r="AG353" s="310">
        <f>Plan!MP41</f>
        <v>0</v>
      </c>
      <c r="AH353" s="310">
        <f>Plan!MP42</f>
        <v>0</v>
      </c>
      <c r="AI353" s="310">
        <f>Plan!MP43</f>
        <v>0</v>
      </c>
      <c r="AJ353" s="310">
        <f>Plan!MP44</f>
        <v>0</v>
      </c>
      <c r="AK353" s="310">
        <f>Plan!MP45</f>
        <v>0</v>
      </c>
      <c r="AL353" s="310">
        <f>Plan!MP46</f>
        <v>0</v>
      </c>
      <c r="AM353" s="310">
        <f>Plan!MP47</f>
        <v>0</v>
      </c>
      <c r="AN353" s="310">
        <f>Plan!MP48</f>
        <v>0</v>
      </c>
      <c r="AO353" s="310">
        <f>Plan!MP49</f>
        <v>0</v>
      </c>
      <c r="AP353" s="310">
        <f>Plan!MP50</f>
        <v>0</v>
      </c>
      <c r="AQ353" s="310">
        <f>Plan!MP51</f>
        <v>0</v>
      </c>
      <c r="AR353" s="310">
        <f>Plan!MP52</f>
        <v>0</v>
      </c>
      <c r="AS353" s="310">
        <f>Plan!MP53</f>
        <v>0</v>
      </c>
      <c r="AT353" s="310">
        <f>Plan!MP54</f>
        <v>0</v>
      </c>
      <c r="AU353" s="310">
        <f>Plan!MP55</f>
        <v>0</v>
      </c>
      <c r="AV353" s="310">
        <f>Plan!MP56</f>
        <v>0</v>
      </c>
      <c r="AW353" s="310">
        <f>Plan!MP57</f>
        <v>0</v>
      </c>
      <c r="AX353" s="310">
        <f>Plan!MP58</f>
        <v>0</v>
      </c>
      <c r="AY353" s="310">
        <f>Plan!MP59</f>
        <v>0</v>
      </c>
      <c r="AZ353" s="310">
        <f>Plan!MP60</f>
        <v>0</v>
      </c>
      <c r="BA353" s="310">
        <f>Plan!MP61</f>
        <v>0</v>
      </c>
      <c r="BB353" s="310">
        <f>Plan!MP62</f>
        <v>0</v>
      </c>
      <c r="BC353" s="310">
        <f>Plan!MP63</f>
        <v>0</v>
      </c>
      <c r="BD353" s="310">
        <f>Plan!MP64</f>
        <v>0</v>
      </c>
    </row>
    <row r="354" spans="1:56" ht="6" customHeight="1">
      <c r="A354"/>
      <c r="B354" s="306">
        <f>COUNTIF(Feiertage!$H$3:$H$164,F354)</f>
        <v>0</v>
      </c>
      <c r="C354" s="307">
        <f t="shared" si="16"/>
        <v>4</v>
      </c>
      <c r="D354" s="307">
        <f t="shared" si="17"/>
        <v>12</v>
      </c>
      <c r="E354" s="311" t="s">
        <v>199</v>
      </c>
      <c r="F354" s="309">
        <f t="shared" si="15"/>
        <v>42719</v>
      </c>
      <c r="G354" s="310">
        <f>Plan!MQ15</f>
        <v>0</v>
      </c>
      <c r="H354" s="310">
        <f>Plan!MQ16</f>
        <v>0</v>
      </c>
      <c r="I354" s="310">
        <f>Plan!MQ17</f>
        <v>0</v>
      </c>
      <c r="J354" s="310">
        <f>Plan!MQ18</f>
        <v>0</v>
      </c>
      <c r="K354" s="310">
        <f>Plan!MQ19</f>
        <v>0</v>
      </c>
      <c r="L354" s="310">
        <f>Plan!MQ20</f>
        <v>0</v>
      </c>
      <c r="M354" s="310">
        <f>Plan!MQ21</f>
        <v>0</v>
      </c>
      <c r="N354" s="310">
        <f>Plan!MQ22</f>
        <v>0</v>
      </c>
      <c r="O354" s="310">
        <f>Plan!MQ23</f>
        <v>0</v>
      </c>
      <c r="P354" s="310">
        <f>Plan!MQ24</f>
        <v>0</v>
      </c>
      <c r="Q354" s="310">
        <f>Plan!MQ25</f>
        <v>0</v>
      </c>
      <c r="R354" s="310">
        <f>Plan!MQ26</f>
        <v>0</v>
      </c>
      <c r="S354" s="310">
        <f>Plan!MQ27</f>
        <v>0</v>
      </c>
      <c r="T354" s="310">
        <f>Plan!MQ28</f>
        <v>0</v>
      </c>
      <c r="U354" s="310">
        <f>Plan!MQ29</f>
        <v>0</v>
      </c>
      <c r="V354" s="310">
        <f>Plan!MQ30</f>
        <v>0</v>
      </c>
      <c r="W354" s="310">
        <f>Plan!MQ31</f>
        <v>0</v>
      </c>
      <c r="X354" s="310">
        <f>Plan!MQ32</f>
        <v>0</v>
      </c>
      <c r="Y354" s="310">
        <f>Plan!MQ33</f>
        <v>0</v>
      </c>
      <c r="Z354" s="310">
        <f>Plan!MQ34</f>
        <v>0</v>
      </c>
      <c r="AA354" s="310">
        <f>Plan!MQ35</f>
        <v>0</v>
      </c>
      <c r="AB354" s="310">
        <f>Plan!MQ36</f>
        <v>0</v>
      </c>
      <c r="AC354" s="310">
        <f>Plan!MQ37</f>
        <v>0</v>
      </c>
      <c r="AD354" s="310">
        <f>Plan!MQ38</f>
        <v>0</v>
      </c>
      <c r="AE354" s="310">
        <f>Plan!MQ39</f>
        <v>0</v>
      </c>
      <c r="AF354" s="310">
        <f>Plan!MQ40</f>
        <v>0</v>
      </c>
      <c r="AG354" s="310">
        <f>Plan!MQ41</f>
        <v>0</v>
      </c>
      <c r="AH354" s="310">
        <f>Plan!MQ42</f>
        <v>0</v>
      </c>
      <c r="AI354" s="310">
        <f>Plan!MQ43</f>
        <v>0</v>
      </c>
      <c r="AJ354" s="310">
        <f>Plan!MQ44</f>
        <v>0</v>
      </c>
      <c r="AK354" s="310">
        <f>Plan!MQ45</f>
        <v>0</v>
      </c>
      <c r="AL354" s="310">
        <f>Plan!MQ46</f>
        <v>0</v>
      </c>
      <c r="AM354" s="310">
        <f>Plan!MQ47</f>
        <v>0</v>
      </c>
      <c r="AN354" s="310">
        <f>Plan!MQ48</f>
        <v>0</v>
      </c>
      <c r="AO354" s="310">
        <f>Plan!MQ49</f>
        <v>0</v>
      </c>
      <c r="AP354" s="310">
        <f>Plan!MQ50</f>
        <v>0</v>
      </c>
      <c r="AQ354" s="310">
        <f>Plan!MQ51</f>
        <v>0</v>
      </c>
      <c r="AR354" s="310">
        <f>Plan!MQ52</f>
        <v>0</v>
      </c>
      <c r="AS354" s="310">
        <f>Plan!MQ53</f>
        <v>0</v>
      </c>
      <c r="AT354" s="310">
        <f>Plan!MQ54</f>
        <v>0</v>
      </c>
      <c r="AU354" s="310">
        <f>Plan!MQ55</f>
        <v>0</v>
      </c>
      <c r="AV354" s="310">
        <f>Plan!MQ56</f>
        <v>0</v>
      </c>
      <c r="AW354" s="310">
        <f>Plan!MQ57</f>
        <v>0</v>
      </c>
      <c r="AX354" s="310">
        <f>Plan!MQ58</f>
        <v>0</v>
      </c>
      <c r="AY354" s="310">
        <f>Plan!MQ59</f>
        <v>0</v>
      </c>
      <c r="AZ354" s="310">
        <f>Plan!MQ60</f>
        <v>0</v>
      </c>
      <c r="BA354" s="310">
        <f>Plan!MQ61</f>
        <v>0</v>
      </c>
      <c r="BB354" s="310">
        <f>Plan!MQ62</f>
        <v>0</v>
      </c>
      <c r="BC354" s="310">
        <f>Plan!MQ63</f>
        <v>0</v>
      </c>
      <c r="BD354" s="310">
        <f>Plan!MQ64</f>
        <v>0</v>
      </c>
    </row>
    <row r="355" spans="1:56" ht="6" customHeight="1">
      <c r="A355"/>
      <c r="B355" s="306">
        <f>COUNTIF(Feiertage!$H$3:$H$164,F355)</f>
        <v>0</v>
      </c>
      <c r="C355" s="307">
        <f t="shared" si="16"/>
        <v>5</v>
      </c>
      <c r="D355" s="307">
        <f t="shared" si="17"/>
        <v>12</v>
      </c>
      <c r="E355" s="311" t="s">
        <v>198</v>
      </c>
      <c r="F355" s="309">
        <f t="shared" si="15"/>
        <v>42720</v>
      </c>
      <c r="G355" s="310">
        <f>Plan!MR15</f>
        <v>0</v>
      </c>
      <c r="H355" s="310">
        <f>Plan!MR16</f>
        <v>0</v>
      </c>
      <c r="I355" s="310">
        <f>Plan!MR17</f>
        <v>0</v>
      </c>
      <c r="J355" s="310">
        <f>Plan!MR18</f>
        <v>0</v>
      </c>
      <c r="K355" s="310">
        <f>Plan!MR19</f>
        <v>0</v>
      </c>
      <c r="L355" s="310">
        <f>Plan!MR20</f>
        <v>0</v>
      </c>
      <c r="M355" s="310">
        <f>Plan!MR21</f>
        <v>0</v>
      </c>
      <c r="N355" s="310">
        <f>Plan!MR22</f>
        <v>0</v>
      </c>
      <c r="O355" s="310">
        <f>Plan!MR23</f>
        <v>0</v>
      </c>
      <c r="P355" s="310">
        <f>Plan!MR24</f>
        <v>0</v>
      </c>
      <c r="Q355" s="310">
        <f>Plan!MR25</f>
        <v>0</v>
      </c>
      <c r="R355" s="310">
        <f>Plan!MR26</f>
        <v>0</v>
      </c>
      <c r="S355" s="310">
        <f>Plan!MR27</f>
        <v>0</v>
      </c>
      <c r="T355" s="310">
        <f>Plan!MR28</f>
        <v>0</v>
      </c>
      <c r="U355" s="310">
        <f>Plan!MR29</f>
        <v>0</v>
      </c>
      <c r="V355" s="310">
        <f>Plan!MR30</f>
        <v>0</v>
      </c>
      <c r="W355" s="310">
        <f>Plan!MR31</f>
        <v>0</v>
      </c>
      <c r="X355" s="310">
        <f>Plan!MR32</f>
        <v>0</v>
      </c>
      <c r="Y355" s="310">
        <f>Plan!MR33</f>
        <v>0</v>
      </c>
      <c r="Z355" s="310">
        <f>Plan!MR34</f>
        <v>0</v>
      </c>
      <c r="AA355" s="310">
        <f>Plan!MR35</f>
        <v>0</v>
      </c>
      <c r="AB355" s="310">
        <f>Plan!MR36</f>
        <v>0</v>
      </c>
      <c r="AC355" s="310">
        <f>Plan!MR37</f>
        <v>0</v>
      </c>
      <c r="AD355" s="310">
        <f>Plan!MR38</f>
        <v>0</v>
      </c>
      <c r="AE355" s="310">
        <f>Plan!MR39</f>
        <v>0</v>
      </c>
      <c r="AF355" s="310">
        <f>Plan!MR40</f>
        <v>0</v>
      </c>
      <c r="AG355" s="310">
        <f>Plan!MR41</f>
        <v>0</v>
      </c>
      <c r="AH355" s="310">
        <f>Plan!MR42</f>
        <v>0</v>
      </c>
      <c r="AI355" s="310">
        <f>Plan!MR43</f>
        <v>0</v>
      </c>
      <c r="AJ355" s="310">
        <f>Plan!MR44</f>
        <v>0</v>
      </c>
      <c r="AK355" s="310">
        <f>Plan!MR45</f>
        <v>0</v>
      </c>
      <c r="AL355" s="310">
        <f>Plan!MR46</f>
        <v>0</v>
      </c>
      <c r="AM355" s="310">
        <f>Plan!MR47</f>
        <v>0</v>
      </c>
      <c r="AN355" s="310">
        <f>Plan!MR48</f>
        <v>0</v>
      </c>
      <c r="AO355" s="310">
        <f>Plan!MR49</f>
        <v>0</v>
      </c>
      <c r="AP355" s="310">
        <f>Plan!MR50</f>
        <v>0</v>
      </c>
      <c r="AQ355" s="310">
        <f>Plan!MR51</f>
        <v>0</v>
      </c>
      <c r="AR355" s="310">
        <f>Plan!MR52</f>
        <v>0</v>
      </c>
      <c r="AS355" s="310">
        <f>Plan!MR53</f>
        <v>0</v>
      </c>
      <c r="AT355" s="310">
        <f>Plan!MR54</f>
        <v>0</v>
      </c>
      <c r="AU355" s="310">
        <f>Plan!MR55</f>
        <v>0</v>
      </c>
      <c r="AV355" s="310">
        <f>Plan!MR56</f>
        <v>0</v>
      </c>
      <c r="AW355" s="310">
        <f>Plan!MR57</f>
        <v>0</v>
      </c>
      <c r="AX355" s="310">
        <f>Plan!MR58</f>
        <v>0</v>
      </c>
      <c r="AY355" s="310">
        <f>Plan!MR59</f>
        <v>0</v>
      </c>
      <c r="AZ355" s="310">
        <f>Plan!MR60</f>
        <v>0</v>
      </c>
      <c r="BA355" s="310">
        <f>Plan!MR61</f>
        <v>0</v>
      </c>
      <c r="BB355" s="310">
        <f>Plan!MR62</f>
        <v>0</v>
      </c>
      <c r="BC355" s="310">
        <f>Plan!MR63</f>
        <v>0</v>
      </c>
      <c r="BD355" s="310">
        <f>Plan!MR64</f>
        <v>0</v>
      </c>
    </row>
    <row r="356" spans="1:56" ht="6" customHeight="1">
      <c r="A356"/>
      <c r="B356" s="306">
        <f>COUNTIF(Feiertage!$H$3:$H$164,F356)</f>
        <v>0</v>
      </c>
      <c r="C356" s="307">
        <f t="shared" si="16"/>
        <v>6</v>
      </c>
      <c r="D356" s="307">
        <f t="shared" si="17"/>
        <v>12</v>
      </c>
      <c r="E356" s="311" t="s">
        <v>197</v>
      </c>
      <c r="F356" s="309">
        <f t="shared" si="15"/>
        <v>42721</v>
      </c>
      <c r="G356" s="310">
        <f>Plan!MS15</f>
        <v>0</v>
      </c>
      <c r="H356" s="310">
        <f>Plan!MS16</f>
        <v>0</v>
      </c>
      <c r="I356" s="310">
        <f>Plan!MS17</f>
        <v>0</v>
      </c>
      <c r="J356" s="310">
        <f>Plan!MS18</f>
        <v>0</v>
      </c>
      <c r="K356" s="310">
        <f>Plan!MS19</f>
        <v>0</v>
      </c>
      <c r="L356" s="310">
        <f>Plan!MS20</f>
        <v>0</v>
      </c>
      <c r="M356" s="310">
        <f>Plan!MS21</f>
        <v>0</v>
      </c>
      <c r="N356" s="310">
        <f>Plan!MS22</f>
        <v>0</v>
      </c>
      <c r="O356" s="310">
        <f>Plan!MS23</f>
        <v>0</v>
      </c>
      <c r="P356" s="310">
        <f>Plan!MS24</f>
        <v>0</v>
      </c>
      <c r="Q356" s="310">
        <f>Plan!MS25</f>
        <v>0</v>
      </c>
      <c r="R356" s="310">
        <f>Plan!MS26</f>
        <v>0</v>
      </c>
      <c r="S356" s="310">
        <f>Plan!MS27</f>
        <v>0</v>
      </c>
      <c r="T356" s="310">
        <f>Plan!MS28</f>
        <v>0</v>
      </c>
      <c r="U356" s="310">
        <f>Plan!MS29</f>
        <v>0</v>
      </c>
      <c r="V356" s="310">
        <f>Plan!MS30</f>
        <v>0</v>
      </c>
      <c r="W356" s="310">
        <f>Plan!MS31</f>
        <v>0</v>
      </c>
      <c r="X356" s="310">
        <f>Plan!MS32</f>
        <v>0</v>
      </c>
      <c r="Y356" s="310">
        <f>Plan!MS33</f>
        <v>0</v>
      </c>
      <c r="Z356" s="310">
        <f>Plan!MS34</f>
        <v>0</v>
      </c>
      <c r="AA356" s="310">
        <f>Plan!MS35</f>
        <v>0</v>
      </c>
      <c r="AB356" s="310">
        <f>Plan!MS36</f>
        <v>0</v>
      </c>
      <c r="AC356" s="310">
        <f>Plan!MS37</f>
        <v>0</v>
      </c>
      <c r="AD356" s="310">
        <f>Plan!MS38</f>
        <v>0</v>
      </c>
      <c r="AE356" s="310">
        <f>Plan!MS39</f>
        <v>0</v>
      </c>
      <c r="AF356" s="310">
        <f>Plan!MS40</f>
        <v>0</v>
      </c>
      <c r="AG356" s="310">
        <f>Plan!MS41</f>
        <v>0</v>
      </c>
      <c r="AH356" s="310">
        <f>Plan!MS42</f>
        <v>0</v>
      </c>
      <c r="AI356" s="310">
        <f>Plan!MS43</f>
        <v>0</v>
      </c>
      <c r="AJ356" s="310">
        <f>Plan!MS44</f>
        <v>0</v>
      </c>
      <c r="AK356" s="310">
        <f>Plan!MS45</f>
        <v>0</v>
      </c>
      <c r="AL356" s="310">
        <f>Plan!MS46</f>
        <v>0</v>
      </c>
      <c r="AM356" s="310">
        <f>Plan!MS47</f>
        <v>0</v>
      </c>
      <c r="AN356" s="310">
        <f>Plan!MS48</f>
        <v>0</v>
      </c>
      <c r="AO356" s="310">
        <f>Plan!MS49</f>
        <v>0</v>
      </c>
      <c r="AP356" s="310">
        <f>Plan!MS50</f>
        <v>0</v>
      </c>
      <c r="AQ356" s="310">
        <f>Plan!MS51</f>
        <v>0</v>
      </c>
      <c r="AR356" s="310">
        <f>Plan!MS52</f>
        <v>0</v>
      </c>
      <c r="AS356" s="310">
        <f>Plan!MS53</f>
        <v>0</v>
      </c>
      <c r="AT356" s="310">
        <f>Plan!MS54</f>
        <v>0</v>
      </c>
      <c r="AU356" s="310">
        <f>Plan!MS55</f>
        <v>0</v>
      </c>
      <c r="AV356" s="310">
        <f>Plan!MS56</f>
        <v>0</v>
      </c>
      <c r="AW356" s="310">
        <f>Plan!MS57</f>
        <v>0</v>
      </c>
      <c r="AX356" s="310">
        <f>Plan!MS58</f>
        <v>0</v>
      </c>
      <c r="AY356" s="310">
        <f>Plan!MS59</f>
        <v>0</v>
      </c>
      <c r="AZ356" s="310">
        <f>Plan!MS60</f>
        <v>0</v>
      </c>
      <c r="BA356" s="310">
        <f>Plan!MS61</f>
        <v>0</v>
      </c>
      <c r="BB356" s="310">
        <f>Plan!MS62</f>
        <v>0</v>
      </c>
      <c r="BC356" s="310">
        <f>Plan!MS63</f>
        <v>0</v>
      </c>
      <c r="BD356" s="310">
        <f>Plan!MS64</f>
        <v>0</v>
      </c>
    </row>
    <row r="357" spans="1:56" ht="6" customHeight="1">
      <c r="A357"/>
      <c r="B357" s="306">
        <f>COUNTIF(Feiertage!$H$3:$H$164,F357)</f>
        <v>0</v>
      </c>
      <c r="C357" s="307">
        <f t="shared" si="16"/>
        <v>7</v>
      </c>
      <c r="D357" s="307">
        <f t="shared" si="17"/>
        <v>12</v>
      </c>
      <c r="E357" s="311" t="s">
        <v>195</v>
      </c>
      <c r="F357" s="309">
        <f t="shared" si="15"/>
        <v>42722</v>
      </c>
      <c r="G357" s="310">
        <f>Plan!MT15</f>
        <v>0</v>
      </c>
      <c r="H357" s="310">
        <f>Plan!MT16</f>
        <v>0</v>
      </c>
      <c r="I357" s="310">
        <f>Plan!MT17</f>
        <v>0</v>
      </c>
      <c r="J357" s="310">
        <f>Plan!MT18</f>
        <v>0</v>
      </c>
      <c r="K357" s="310">
        <f>Plan!MT19</f>
        <v>0</v>
      </c>
      <c r="L357" s="310">
        <f>Plan!MT20</f>
        <v>0</v>
      </c>
      <c r="M357" s="310">
        <f>Plan!MT21</f>
        <v>0</v>
      </c>
      <c r="N357" s="310">
        <f>Plan!MT22</f>
        <v>0</v>
      </c>
      <c r="O357" s="310">
        <f>Plan!MT23</f>
        <v>0</v>
      </c>
      <c r="P357" s="310">
        <f>Plan!MT24</f>
        <v>0</v>
      </c>
      <c r="Q357" s="310">
        <f>Plan!MT25</f>
        <v>0</v>
      </c>
      <c r="R357" s="310">
        <f>Plan!MT26</f>
        <v>0</v>
      </c>
      <c r="S357" s="310">
        <f>Plan!MT27</f>
        <v>0</v>
      </c>
      <c r="T357" s="310">
        <f>Plan!MT28</f>
        <v>0</v>
      </c>
      <c r="U357" s="310">
        <f>Plan!MT29</f>
        <v>0</v>
      </c>
      <c r="V357" s="310">
        <f>Plan!MT30</f>
        <v>0</v>
      </c>
      <c r="W357" s="310">
        <f>Plan!MT31</f>
        <v>0</v>
      </c>
      <c r="X357" s="310">
        <f>Plan!MT32</f>
        <v>0</v>
      </c>
      <c r="Y357" s="310">
        <f>Plan!MT33</f>
        <v>0</v>
      </c>
      <c r="Z357" s="310">
        <f>Plan!MT34</f>
        <v>0</v>
      </c>
      <c r="AA357" s="310">
        <f>Plan!MT35</f>
        <v>0</v>
      </c>
      <c r="AB357" s="310">
        <f>Plan!MT36</f>
        <v>0</v>
      </c>
      <c r="AC357" s="310">
        <f>Plan!MT37</f>
        <v>0</v>
      </c>
      <c r="AD357" s="310">
        <f>Plan!MT38</f>
        <v>0</v>
      </c>
      <c r="AE357" s="310">
        <f>Plan!MT39</f>
        <v>0</v>
      </c>
      <c r="AF357" s="310">
        <f>Plan!MT40</f>
        <v>0</v>
      </c>
      <c r="AG357" s="310">
        <f>Plan!MT41</f>
        <v>0</v>
      </c>
      <c r="AH357" s="310">
        <f>Plan!MT42</f>
        <v>0</v>
      </c>
      <c r="AI357" s="310">
        <f>Plan!MT43</f>
        <v>0</v>
      </c>
      <c r="AJ357" s="310">
        <f>Plan!MT44</f>
        <v>0</v>
      </c>
      <c r="AK357" s="310">
        <f>Plan!MT45</f>
        <v>0</v>
      </c>
      <c r="AL357" s="310">
        <f>Plan!MT46</f>
        <v>0</v>
      </c>
      <c r="AM357" s="310">
        <f>Plan!MT47</f>
        <v>0</v>
      </c>
      <c r="AN357" s="310">
        <f>Plan!MT48</f>
        <v>0</v>
      </c>
      <c r="AO357" s="310">
        <f>Plan!MT49</f>
        <v>0</v>
      </c>
      <c r="AP357" s="310">
        <f>Plan!MT50</f>
        <v>0</v>
      </c>
      <c r="AQ357" s="310">
        <f>Plan!MT51</f>
        <v>0</v>
      </c>
      <c r="AR357" s="310">
        <f>Plan!MT52</f>
        <v>0</v>
      </c>
      <c r="AS357" s="310">
        <f>Plan!MT53</f>
        <v>0</v>
      </c>
      <c r="AT357" s="310">
        <f>Plan!MT54</f>
        <v>0</v>
      </c>
      <c r="AU357" s="310">
        <f>Plan!MT55</f>
        <v>0</v>
      </c>
      <c r="AV357" s="310">
        <f>Plan!MT56</f>
        <v>0</v>
      </c>
      <c r="AW357" s="310">
        <f>Plan!MT57</f>
        <v>0</v>
      </c>
      <c r="AX357" s="310">
        <f>Plan!MT58</f>
        <v>0</v>
      </c>
      <c r="AY357" s="310">
        <f>Plan!MT59</f>
        <v>0</v>
      </c>
      <c r="AZ357" s="310">
        <f>Plan!MT60</f>
        <v>0</v>
      </c>
      <c r="BA357" s="310">
        <f>Plan!MT61</f>
        <v>0</v>
      </c>
      <c r="BB357" s="310">
        <f>Plan!MT62</f>
        <v>0</v>
      </c>
      <c r="BC357" s="310">
        <f>Plan!MT63</f>
        <v>0</v>
      </c>
      <c r="BD357" s="310">
        <f>Plan!MT64</f>
        <v>0</v>
      </c>
    </row>
    <row r="358" spans="1:56" ht="6" customHeight="1">
      <c r="A358"/>
      <c r="B358" s="306">
        <f>COUNTIF(Feiertage!$H$3:$H$164,F358)</f>
        <v>0</v>
      </c>
      <c r="C358" s="307">
        <f t="shared" si="16"/>
        <v>1</v>
      </c>
      <c r="D358" s="307">
        <f t="shared" si="17"/>
        <v>12</v>
      </c>
      <c r="E358" s="311"/>
      <c r="F358" s="309">
        <f t="shared" si="15"/>
        <v>42723</v>
      </c>
      <c r="G358" s="310">
        <f>Plan!MU15</f>
        <v>0</v>
      </c>
      <c r="H358" s="310">
        <f>Plan!MU16</f>
        <v>0</v>
      </c>
      <c r="I358" s="310">
        <f>Plan!MU17</f>
        <v>0</v>
      </c>
      <c r="J358" s="310">
        <f>Plan!MU18</f>
        <v>0</v>
      </c>
      <c r="K358" s="310">
        <f>Plan!MU19</f>
        <v>0</v>
      </c>
      <c r="L358" s="310">
        <f>Plan!MU20</f>
        <v>0</v>
      </c>
      <c r="M358" s="310">
        <f>Plan!MU21</f>
        <v>0</v>
      </c>
      <c r="N358" s="310">
        <f>Plan!MU22</f>
        <v>0</v>
      </c>
      <c r="O358" s="310">
        <f>Plan!MU23</f>
        <v>0</v>
      </c>
      <c r="P358" s="310">
        <f>Plan!MU24</f>
        <v>0</v>
      </c>
      <c r="Q358" s="310">
        <f>Plan!MU25</f>
        <v>0</v>
      </c>
      <c r="R358" s="310">
        <f>Plan!MU26</f>
        <v>0</v>
      </c>
      <c r="S358" s="310">
        <f>Plan!MU27</f>
        <v>0</v>
      </c>
      <c r="T358" s="310">
        <f>Plan!MU28</f>
        <v>0</v>
      </c>
      <c r="U358" s="310">
        <f>Plan!MU29</f>
        <v>0</v>
      </c>
      <c r="V358" s="310">
        <f>Plan!MU30</f>
        <v>0</v>
      </c>
      <c r="W358" s="310">
        <f>Plan!MU31</f>
        <v>0</v>
      </c>
      <c r="X358" s="310">
        <f>Plan!MU32</f>
        <v>0</v>
      </c>
      <c r="Y358" s="310">
        <f>Plan!MU33</f>
        <v>0</v>
      </c>
      <c r="Z358" s="310">
        <f>Plan!MU34</f>
        <v>0</v>
      </c>
      <c r="AA358" s="310">
        <f>Plan!MU35</f>
        <v>0</v>
      </c>
      <c r="AB358" s="310">
        <f>Plan!MU36</f>
        <v>0</v>
      </c>
      <c r="AC358" s="310">
        <f>Plan!MU37</f>
        <v>0</v>
      </c>
      <c r="AD358" s="310">
        <f>Plan!MU38</f>
        <v>0</v>
      </c>
      <c r="AE358" s="310">
        <f>Plan!MU39</f>
        <v>0</v>
      </c>
      <c r="AF358" s="310">
        <f>Plan!MU40</f>
        <v>0</v>
      </c>
      <c r="AG358" s="310">
        <f>Plan!MU41</f>
        <v>0</v>
      </c>
      <c r="AH358" s="310">
        <f>Plan!MU42</f>
        <v>0</v>
      </c>
      <c r="AI358" s="310">
        <f>Plan!MU43</f>
        <v>0</v>
      </c>
      <c r="AJ358" s="310">
        <f>Plan!MU44</f>
        <v>0</v>
      </c>
      <c r="AK358" s="310">
        <f>Plan!MU45</f>
        <v>0</v>
      </c>
      <c r="AL358" s="310">
        <f>Plan!MU46</f>
        <v>0</v>
      </c>
      <c r="AM358" s="310">
        <f>Plan!MU47</f>
        <v>0</v>
      </c>
      <c r="AN358" s="310">
        <f>Plan!MU48</f>
        <v>0</v>
      </c>
      <c r="AO358" s="310">
        <f>Plan!MU49</f>
        <v>0</v>
      </c>
      <c r="AP358" s="310">
        <f>Plan!MU50</f>
        <v>0</v>
      </c>
      <c r="AQ358" s="310">
        <f>Plan!MU51</f>
        <v>0</v>
      </c>
      <c r="AR358" s="310">
        <f>Plan!MU52</f>
        <v>0</v>
      </c>
      <c r="AS358" s="310">
        <f>Plan!MU53</f>
        <v>0</v>
      </c>
      <c r="AT358" s="310">
        <f>Plan!MU54</f>
        <v>0</v>
      </c>
      <c r="AU358" s="310">
        <f>Plan!MU55</f>
        <v>0</v>
      </c>
      <c r="AV358" s="310">
        <f>Plan!MU56</f>
        <v>0</v>
      </c>
      <c r="AW358" s="310">
        <f>Plan!MU57</f>
        <v>0</v>
      </c>
      <c r="AX358" s="310">
        <f>Plan!MU58</f>
        <v>0</v>
      </c>
      <c r="AY358" s="310">
        <f>Plan!MU59</f>
        <v>0</v>
      </c>
      <c r="AZ358" s="310">
        <f>Plan!MU60</f>
        <v>0</v>
      </c>
      <c r="BA358" s="310">
        <f>Plan!MU61</f>
        <v>0</v>
      </c>
      <c r="BB358" s="310">
        <f>Plan!MU62</f>
        <v>0</v>
      </c>
      <c r="BC358" s="310">
        <f>Plan!MU63</f>
        <v>0</v>
      </c>
      <c r="BD358" s="310">
        <f>Plan!MU64</f>
        <v>0</v>
      </c>
    </row>
    <row r="359" spans="1:56" ht="6" customHeight="1">
      <c r="A359"/>
      <c r="B359" s="306">
        <f>COUNTIF(Feiertage!$H$3:$H$164,F359)</f>
        <v>0</v>
      </c>
      <c r="C359" s="307">
        <f t="shared" si="16"/>
        <v>2</v>
      </c>
      <c r="D359" s="307">
        <f t="shared" si="17"/>
        <v>12</v>
      </c>
      <c r="E359" s="311"/>
      <c r="F359" s="309">
        <f t="shared" si="15"/>
        <v>42724</v>
      </c>
      <c r="G359" s="310">
        <f>Plan!MV15</f>
        <v>0</v>
      </c>
      <c r="H359" s="310">
        <f>Plan!MV16</f>
        <v>0</v>
      </c>
      <c r="I359" s="310">
        <f>Plan!MV17</f>
        <v>0</v>
      </c>
      <c r="J359" s="310">
        <f>Plan!MV18</f>
        <v>0</v>
      </c>
      <c r="K359" s="310">
        <f>Plan!MV19</f>
        <v>0</v>
      </c>
      <c r="L359" s="310">
        <f>Plan!MV20</f>
        <v>0</v>
      </c>
      <c r="M359" s="310">
        <f>Plan!MV21</f>
        <v>0</v>
      </c>
      <c r="N359" s="310">
        <f>Plan!MV22</f>
        <v>0</v>
      </c>
      <c r="O359" s="310">
        <f>Plan!MV23</f>
        <v>0</v>
      </c>
      <c r="P359" s="310">
        <f>Plan!MV24</f>
        <v>0</v>
      </c>
      <c r="Q359" s="310">
        <f>Plan!MV25</f>
        <v>0</v>
      </c>
      <c r="R359" s="310">
        <f>Plan!MV26</f>
        <v>0</v>
      </c>
      <c r="S359" s="310">
        <f>Plan!MV27</f>
        <v>0</v>
      </c>
      <c r="T359" s="310">
        <f>Plan!MV28</f>
        <v>0</v>
      </c>
      <c r="U359" s="310">
        <f>Plan!MV29</f>
        <v>0</v>
      </c>
      <c r="V359" s="310">
        <f>Plan!MV30</f>
        <v>0</v>
      </c>
      <c r="W359" s="310">
        <f>Plan!MV31</f>
        <v>0</v>
      </c>
      <c r="X359" s="310">
        <f>Plan!MV32</f>
        <v>0</v>
      </c>
      <c r="Y359" s="310">
        <f>Plan!MV33</f>
        <v>0</v>
      </c>
      <c r="Z359" s="310">
        <f>Plan!MV34</f>
        <v>0</v>
      </c>
      <c r="AA359" s="310">
        <f>Plan!MV35</f>
        <v>0</v>
      </c>
      <c r="AB359" s="310">
        <f>Plan!MV36</f>
        <v>0</v>
      </c>
      <c r="AC359" s="310">
        <f>Plan!MV37</f>
        <v>0</v>
      </c>
      <c r="AD359" s="310">
        <f>Plan!MV38</f>
        <v>0</v>
      </c>
      <c r="AE359" s="310">
        <f>Plan!MV39</f>
        <v>0</v>
      </c>
      <c r="AF359" s="310">
        <f>Plan!MV40</f>
        <v>0</v>
      </c>
      <c r="AG359" s="310">
        <f>Plan!MV41</f>
        <v>0</v>
      </c>
      <c r="AH359" s="310">
        <f>Plan!MV42</f>
        <v>0</v>
      </c>
      <c r="AI359" s="310">
        <f>Plan!MV43</f>
        <v>0</v>
      </c>
      <c r="AJ359" s="310">
        <f>Plan!MV44</f>
        <v>0</v>
      </c>
      <c r="AK359" s="310">
        <f>Plan!MV45</f>
        <v>0</v>
      </c>
      <c r="AL359" s="310">
        <f>Plan!MV46</f>
        <v>0</v>
      </c>
      <c r="AM359" s="310">
        <f>Plan!MV47</f>
        <v>0</v>
      </c>
      <c r="AN359" s="310">
        <f>Plan!MV48</f>
        <v>0</v>
      </c>
      <c r="AO359" s="310">
        <f>Plan!MV49</f>
        <v>0</v>
      </c>
      <c r="AP359" s="310">
        <f>Plan!MV50</f>
        <v>0</v>
      </c>
      <c r="AQ359" s="310">
        <f>Plan!MV51</f>
        <v>0</v>
      </c>
      <c r="AR359" s="310">
        <f>Plan!MV52</f>
        <v>0</v>
      </c>
      <c r="AS359" s="310">
        <f>Plan!MV53</f>
        <v>0</v>
      </c>
      <c r="AT359" s="310">
        <f>Plan!MV54</f>
        <v>0</v>
      </c>
      <c r="AU359" s="310">
        <f>Plan!MV55</f>
        <v>0</v>
      </c>
      <c r="AV359" s="310">
        <f>Plan!MV56</f>
        <v>0</v>
      </c>
      <c r="AW359" s="310">
        <f>Plan!MV57</f>
        <v>0</v>
      </c>
      <c r="AX359" s="310">
        <f>Plan!MV58</f>
        <v>0</v>
      </c>
      <c r="AY359" s="310">
        <f>Plan!MV59</f>
        <v>0</v>
      </c>
      <c r="AZ359" s="310">
        <f>Plan!MV60</f>
        <v>0</v>
      </c>
      <c r="BA359" s="310">
        <f>Plan!MV61</f>
        <v>0</v>
      </c>
      <c r="BB359" s="310">
        <f>Plan!MV62</f>
        <v>0</v>
      </c>
      <c r="BC359" s="310">
        <f>Plan!MV63</f>
        <v>0</v>
      </c>
      <c r="BD359" s="310">
        <f>Plan!MV64</f>
        <v>0</v>
      </c>
    </row>
    <row r="360" spans="1:56" ht="6" customHeight="1">
      <c r="A360"/>
      <c r="B360" s="306">
        <f>COUNTIF(Feiertage!$H$3:$H$164,F360)</f>
        <v>0</v>
      </c>
      <c r="C360" s="307">
        <f t="shared" si="16"/>
        <v>3</v>
      </c>
      <c r="D360" s="307">
        <f t="shared" si="17"/>
        <v>12</v>
      </c>
      <c r="E360" s="311"/>
      <c r="F360" s="309">
        <f t="shared" si="15"/>
        <v>42725</v>
      </c>
      <c r="G360" s="310">
        <f>Plan!MW15</f>
        <v>0</v>
      </c>
      <c r="H360" s="310">
        <f>Plan!MW16</f>
        <v>0</v>
      </c>
      <c r="I360" s="310">
        <f>Plan!MW17</f>
        <v>0</v>
      </c>
      <c r="J360" s="310">
        <f>Plan!MW18</f>
        <v>0</v>
      </c>
      <c r="K360" s="310">
        <f>Plan!MW19</f>
        <v>0</v>
      </c>
      <c r="L360" s="310">
        <f>Plan!MW20</f>
        <v>0</v>
      </c>
      <c r="M360" s="310">
        <f>Plan!MW21</f>
        <v>0</v>
      </c>
      <c r="N360" s="310">
        <f>Plan!MW22</f>
        <v>0</v>
      </c>
      <c r="O360" s="310">
        <f>Plan!MW23</f>
        <v>0</v>
      </c>
      <c r="P360" s="310">
        <f>Plan!MW24</f>
        <v>0</v>
      </c>
      <c r="Q360" s="310">
        <f>Plan!MW25</f>
        <v>0</v>
      </c>
      <c r="R360" s="310">
        <f>Plan!MW26</f>
        <v>0</v>
      </c>
      <c r="S360" s="310">
        <f>Plan!MW27</f>
        <v>0</v>
      </c>
      <c r="T360" s="310">
        <f>Plan!MW28</f>
        <v>0</v>
      </c>
      <c r="U360" s="310">
        <f>Plan!MW29</f>
        <v>0</v>
      </c>
      <c r="V360" s="310">
        <f>Plan!MW30</f>
        <v>0</v>
      </c>
      <c r="W360" s="310">
        <f>Plan!MW31</f>
        <v>0</v>
      </c>
      <c r="X360" s="310">
        <f>Plan!MW32</f>
        <v>0</v>
      </c>
      <c r="Y360" s="310">
        <f>Plan!MW33</f>
        <v>0</v>
      </c>
      <c r="Z360" s="310">
        <f>Plan!MW34</f>
        <v>0</v>
      </c>
      <c r="AA360" s="310">
        <f>Plan!MW35</f>
        <v>0</v>
      </c>
      <c r="AB360" s="310">
        <f>Plan!MW36</f>
        <v>0</v>
      </c>
      <c r="AC360" s="310">
        <f>Plan!MW37</f>
        <v>0</v>
      </c>
      <c r="AD360" s="310">
        <f>Plan!MW38</f>
        <v>0</v>
      </c>
      <c r="AE360" s="310">
        <f>Plan!MW39</f>
        <v>0</v>
      </c>
      <c r="AF360" s="310">
        <f>Plan!MW40</f>
        <v>0</v>
      </c>
      <c r="AG360" s="310">
        <f>Plan!MW41</f>
        <v>0</v>
      </c>
      <c r="AH360" s="310">
        <f>Plan!MW42</f>
        <v>0</v>
      </c>
      <c r="AI360" s="310">
        <f>Plan!MW43</f>
        <v>0</v>
      </c>
      <c r="AJ360" s="310">
        <f>Plan!MW44</f>
        <v>0</v>
      </c>
      <c r="AK360" s="310">
        <f>Plan!MW45</f>
        <v>0</v>
      </c>
      <c r="AL360" s="310">
        <f>Plan!MW46</f>
        <v>0</v>
      </c>
      <c r="AM360" s="310">
        <f>Plan!MW47</f>
        <v>0</v>
      </c>
      <c r="AN360" s="310">
        <f>Plan!MW48</f>
        <v>0</v>
      </c>
      <c r="AO360" s="310">
        <f>Plan!MW49</f>
        <v>0</v>
      </c>
      <c r="AP360" s="310">
        <f>Plan!MW50</f>
        <v>0</v>
      </c>
      <c r="AQ360" s="310">
        <f>Plan!MW51</f>
        <v>0</v>
      </c>
      <c r="AR360" s="310">
        <f>Plan!MW52</f>
        <v>0</v>
      </c>
      <c r="AS360" s="310">
        <f>Plan!MW53</f>
        <v>0</v>
      </c>
      <c r="AT360" s="310">
        <f>Plan!MW54</f>
        <v>0</v>
      </c>
      <c r="AU360" s="310">
        <f>Plan!MW55</f>
        <v>0</v>
      </c>
      <c r="AV360" s="310">
        <f>Plan!MW56</f>
        <v>0</v>
      </c>
      <c r="AW360" s="310">
        <f>Plan!MW57</f>
        <v>0</v>
      </c>
      <c r="AX360" s="310">
        <f>Plan!MW58</f>
        <v>0</v>
      </c>
      <c r="AY360" s="310">
        <f>Plan!MW59</f>
        <v>0</v>
      </c>
      <c r="AZ360" s="310">
        <f>Plan!MW60</f>
        <v>0</v>
      </c>
      <c r="BA360" s="310">
        <f>Plan!MW61</f>
        <v>0</v>
      </c>
      <c r="BB360" s="310">
        <f>Plan!MW62</f>
        <v>0</v>
      </c>
      <c r="BC360" s="310">
        <f>Plan!MW63</f>
        <v>0</v>
      </c>
      <c r="BD360" s="310">
        <f>Plan!MW64</f>
        <v>0</v>
      </c>
    </row>
    <row r="361" spans="1:56" ht="6" customHeight="1">
      <c r="A361"/>
      <c r="B361" s="306">
        <f>COUNTIF(Feiertage!$H$3:$H$164,F361)</f>
        <v>0</v>
      </c>
      <c r="C361" s="307">
        <f t="shared" si="16"/>
        <v>4</v>
      </c>
      <c r="D361" s="307">
        <f t="shared" si="17"/>
        <v>12</v>
      </c>
      <c r="E361" s="311"/>
      <c r="F361" s="309">
        <f t="shared" si="15"/>
        <v>42726</v>
      </c>
      <c r="G361" s="310">
        <f>Plan!MX15</f>
        <v>0</v>
      </c>
      <c r="H361" s="310">
        <f>Plan!MX16</f>
        <v>0</v>
      </c>
      <c r="I361" s="310">
        <f>Plan!MX17</f>
        <v>0</v>
      </c>
      <c r="J361" s="310">
        <f>Plan!MX18</f>
        <v>0</v>
      </c>
      <c r="K361" s="310">
        <f>Plan!MX19</f>
        <v>0</v>
      </c>
      <c r="L361" s="310">
        <f>Plan!MX20</f>
        <v>0</v>
      </c>
      <c r="M361" s="310">
        <f>Plan!MX21</f>
        <v>0</v>
      </c>
      <c r="N361" s="310">
        <f>Plan!MX22</f>
        <v>0</v>
      </c>
      <c r="O361" s="310">
        <f>Plan!MX23</f>
        <v>0</v>
      </c>
      <c r="P361" s="310">
        <f>Plan!MX24</f>
        <v>0</v>
      </c>
      <c r="Q361" s="310">
        <f>Plan!MX25</f>
        <v>0</v>
      </c>
      <c r="R361" s="310">
        <f>Plan!MX26</f>
        <v>0</v>
      </c>
      <c r="S361" s="310">
        <f>Plan!MX27</f>
        <v>0</v>
      </c>
      <c r="T361" s="310">
        <f>Plan!MX28</f>
        <v>0</v>
      </c>
      <c r="U361" s="310">
        <f>Plan!MX29</f>
        <v>0</v>
      </c>
      <c r="V361" s="310">
        <f>Plan!MX30</f>
        <v>0</v>
      </c>
      <c r="W361" s="310">
        <f>Plan!MX31</f>
        <v>0</v>
      </c>
      <c r="X361" s="310">
        <f>Plan!MX32</f>
        <v>0</v>
      </c>
      <c r="Y361" s="310">
        <f>Plan!MX33</f>
        <v>0</v>
      </c>
      <c r="Z361" s="310">
        <f>Plan!MX34</f>
        <v>0</v>
      </c>
      <c r="AA361" s="310">
        <f>Plan!MX35</f>
        <v>0</v>
      </c>
      <c r="AB361" s="310">
        <f>Plan!MX36</f>
        <v>0</v>
      </c>
      <c r="AC361" s="310">
        <f>Plan!MX37</f>
        <v>0</v>
      </c>
      <c r="AD361" s="310">
        <f>Plan!MX38</f>
        <v>0</v>
      </c>
      <c r="AE361" s="310">
        <f>Plan!MX39</f>
        <v>0</v>
      </c>
      <c r="AF361" s="310">
        <f>Plan!MX40</f>
        <v>0</v>
      </c>
      <c r="AG361" s="310">
        <f>Plan!MX41</f>
        <v>0</v>
      </c>
      <c r="AH361" s="310">
        <f>Plan!MX42</f>
        <v>0</v>
      </c>
      <c r="AI361" s="310">
        <f>Plan!MX43</f>
        <v>0</v>
      </c>
      <c r="AJ361" s="310">
        <f>Plan!MX44</f>
        <v>0</v>
      </c>
      <c r="AK361" s="310">
        <f>Plan!MX45</f>
        <v>0</v>
      </c>
      <c r="AL361" s="310">
        <f>Plan!MX46</f>
        <v>0</v>
      </c>
      <c r="AM361" s="310">
        <f>Plan!MX47</f>
        <v>0</v>
      </c>
      <c r="AN361" s="310">
        <f>Plan!MX48</f>
        <v>0</v>
      </c>
      <c r="AO361" s="310">
        <f>Plan!MX49</f>
        <v>0</v>
      </c>
      <c r="AP361" s="310">
        <f>Plan!MX50</f>
        <v>0</v>
      </c>
      <c r="AQ361" s="310">
        <f>Plan!MX51</f>
        <v>0</v>
      </c>
      <c r="AR361" s="310">
        <f>Plan!MX52</f>
        <v>0</v>
      </c>
      <c r="AS361" s="310">
        <f>Plan!MX53</f>
        <v>0</v>
      </c>
      <c r="AT361" s="310">
        <f>Plan!MX54</f>
        <v>0</v>
      </c>
      <c r="AU361" s="310">
        <f>Plan!MX55</f>
        <v>0</v>
      </c>
      <c r="AV361" s="310">
        <f>Plan!MX56</f>
        <v>0</v>
      </c>
      <c r="AW361" s="310">
        <f>Plan!MX57</f>
        <v>0</v>
      </c>
      <c r="AX361" s="310">
        <f>Plan!MX58</f>
        <v>0</v>
      </c>
      <c r="AY361" s="310">
        <f>Plan!MX59</f>
        <v>0</v>
      </c>
      <c r="AZ361" s="310">
        <f>Plan!MX60</f>
        <v>0</v>
      </c>
      <c r="BA361" s="310">
        <f>Plan!MX61</f>
        <v>0</v>
      </c>
      <c r="BB361" s="310">
        <f>Plan!MX62</f>
        <v>0</v>
      </c>
      <c r="BC361" s="310">
        <f>Plan!MX63</f>
        <v>0</v>
      </c>
      <c r="BD361" s="310">
        <f>Plan!MX64</f>
        <v>0</v>
      </c>
    </row>
    <row r="362" spans="1:56" ht="6" customHeight="1">
      <c r="A362"/>
      <c r="B362" s="306">
        <f>COUNTIF(Feiertage!$H$3:$H$164,F362)</f>
        <v>0</v>
      </c>
      <c r="C362" s="307">
        <f t="shared" si="16"/>
        <v>5</v>
      </c>
      <c r="D362" s="307">
        <f t="shared" si="17"/>
        <v>12</v>
      </c>
      <c r="E362" s="311"/>
      <c r="F362" s="309">
        <f t="shared" si="15"/>
        <v>42727</v>
      </c>
      <c r="G362" s="310">
        <f>Plan!MY15</f>
        <v>0</v>
      </c>
      <c r="H362" s="310">
        <f>Plan!MY16</f>
        <v>0</v>
      </c>
      <c r="I362" s="310">
        <f>Plan!MY17</f>
        <v>0</v>
      </c>
      <c r="J362" s="310">
        <f>Plan!MY18</f>
        <v>0</v>
      </c>
      <c r="K362" s="310">
        <f>Plan!MY19</f>
        <v>0</v>
      </c>
      <c r="L362" s="310">
        <f>Plan!MY20</f>
        <v>0</v>
      </c>
      <c r="M362" s="310">
        <f>Plan!MY21</f>
        <v>0</v>
      </c>
      <c r="N362" s="310">
        <f>Plan!MY22</f>
        <v>0</v>
      </c>
      <c r="O362" s="310">
        <f>Plan!MY23</f>
        <v>0</v>
      </c>
      <c r="P362" s="310">
        <f>Plan!MY24</f>
        <v>0</v>
      </c>
      <c r="Q362" s="310">
        <f>Plan!MY25</f>
        <v>0</v>
      </c>
      <c r="R362" s="310">
        <f>Plan!MY26</f>
        <v>0</v>
      </c>
      <c r="S362" s="310">
        <f>Plan!MY27</f>
        <v>0</v>
      </c>
      <c r="T362" s="310">
        <f>Plan!MY28</f>
        <v>0</v>
      </c>
      <c r="U362" s="310">
        <f>Plan!MY29</f>
        <v>0</v>
      </c>
      <c r="V362" s="310">
        <f>Plan!MY30</f>
        <v>0</v>
      </c>
      <c r="W362" s="310">
        <f>Plan!MY31</f>
        <v>0</v>
      </c>
      <c r="X362" s="310">
        <f>Plan!MY32</f>
        <v>0</v>
      </c>
      <c r="Y362" s="310">
        <f>Plan!MY33</f>
        <v>0</v>
      </c>
      <c r="Z362" s="310">
        <f>Plan!MY34</f>
        <v>0</v>
      </c>
      <c r="AA362" s="310">
        <f>Plan!MY35</f>
        <v>0</v>
      </c>
      <c r="AB362" s="310">
        <f>Plan!MY36</f>
        <v>0</v>
      </c>
      <c r="AC362" s="310">
        <f>Plan!MY37</f>
        <v>0</v>
      </c>
      <c r="AD362" s="310">
        <f>Plan!MY38</f>
        <v>0</v>
      </c>
      <c r="AE362" s="310">
        <f>Plan!MY39</f>
        <v>0</v>
      </c>
      <c r="AF362" s="310">
        <f>Plan!MY40</f>
        <v>0</v>
      </c>
      <c r="AG362" s="310">
        <f>Plan!MY41</f>
        <v>0</v>
      </c>
      <c r="AH362" s="310">
        <f>Plan!MY42</f>
        <v>0</v>
      </c>
      <c r="AI362" s="310">
        <f>Plan!MY43</f>
        <v>0</v>
      </c>
      <c r="AJ362" s="310">
        <f>Plan!MY44</f>
        <v>0</v>
      </c>
      <c r="AK362" s="310">
        <f>Plan!MY45</f>
        <v>0</v>
      </c>
      <c r="AL362" s="310">
        <f>Plan!MY46</f>
        <v>0</v>
      </c>
      <c r="AM362" s="310">
        <f>Plan!MY47</f>
        <v>0</v>
      </c>
      <c r="AN362" s="310">
        <f>Plan!MY48</f>
        <v>0</v>
      </c>
      <c r="AO362" s="310">
        <f>Plan!MY49</f>
        <v>0</v>
      </c>
      <c r="AP362" s="310">
        <f>Plan!MY50</f>
        <v>0</v>
      </c>
      <c r="AQ362" s="310">
        <f>Plan!MY51</f>
        <v>0</v>
      </c>
      <c r="AR362" s="310">
        <f>Plan!MY52</f>
        <v>0</v>
      </c>
      <c r="AS362" s="310">
        <f>Plan!MY53</f>
        <v>0</v>
      </c>
      <c r="AT362" s="310">
        <f>Plan!MY54</f>
        <v>0</v>
      </c>
      <c r="AU362" s="310">
        <f>Plan!MY55</f>
        <v>0</v>
      </c>
      <c r="AV362" s="310">
        <f>Plan!MY56</f>
        <v>0</v>
      </c>
      <c r="AW362" s="310">
        <f>Plan!MY57</f>
        <v>0</v>
      </c>
      <c r="AX362" s="310">
        <f>Plan!MY58</f>
        <v>0</v>
      </c>
      <c r="AY362" s="310">
        <f>Plan!MY59</f>
        <v>0</v>
      </c>
      <c r="AZ362" s="310">
        <f>Plan!MY60</f>
        <v>0</v>
      </c>
      <c r="BA362" s="310">
        <f>Plan!MY61</f>
        <v>0</v>
      </c>
      <c r="BB362" s="310">
        <f>Plan!MY62</f>
        <v>0</v>
      </c>
      <c r="BC362" s="310">
        <f>Plan!MY63</f>
        <v>0</v>
      </c>
      <c r="BD362" s="310">
        <f>Plan!MY64</f>
        <v>0</v>
      </c>
    </row>
    <row r="363" spans="1:56" ht="6" customHeight="1">
      <c r="A363"/>
      <c r="B363" s="306">
        <f>COUNTIF(Feiertage!$H$3:$H$164,F363)</f>
        <v>0</v>
      </c>
      <c r="C363" s="307">
        <f t="shared" si="16"/>
        <v>6</v>
      </c>
      <c r="D363" s="307">
        <f>IF(F363="","",MONTH(F363))</f>
        <v>12</v>
      </c>
      <c r="E363" s="311"/>
      <c r="F363" s="309">
        <f t="shared" si="15"/>
        <v>42728</v>
      </c>
      <c r="G363" s="310">
        <f>Plan!MZ15</f>
        <v>0</v>
      </c>
      <c r="H363" s="310">
        <f>Plan!MZ16</f>
        <v>0</v>
      </c>
      <c r="I363" s="310">
        <f>Plan!MZ17</f>
        <v>0</v>
      </c>
      <c r="J363" s="310">
        <f>Plan!MZ18</f>
        <v>0</v>
      </c>
      <c r="K363" s="310">
        <f>Plan!MZ19</f>
        <v>0</v>
      </c>
      <c r="L363" s="310">
        <f>Plan!MZ20</f>
        <v>0</v>
      </c>
      <c r="M363" s="310">
        <f>Plan!MZ21</f>
        <v>0</v>
      </c>
      <c r="N363" s="310">
        <f>Plan!MZ22</f>
        <v>0</v>
      </c>
      <c r="O363" s="310">
        <f>Plan!MZ23</f>
        <v>0</v>
      </c>
      <c r="P363" s="310">
        <f>Plan!MZ24</f>
        <v>0</v>
      </c>
      <c r="Q363" s="310">
        <f>Plan!MZ25</f>
        <v>0</v>
      </c>
      <c r="R363" s="310">
        <f>Plan!MZ26</f>
        <v>0</v>
      </c>
      <c r="S363" s="310">
        <f>Plan!MZ27</f>
        <v>0</v>
      </c>
      <c r="T363" s="310">
        <f>Plan!MZ28</f>
        <v>0</v>
      </c>
      <c r="U363" s="310">
        <f>Plan!MZ29</f>
        <v>0</v>
      </c>
      <c r="V363" s="310">
        <f>Plan!MZ30</f>
        <v>0</v>
      </c>
      <c r="W363" s="310">
        <f>Plan!MZ31</f>
        <v>0</v>
      </c>
      <c r="X363" s="310">
        <f>Plan!MZ32</f>
        <v>0</v>
      </c>
      <c r="Y363" s="310">
        <f>Plan!MZ33</f>
        <v>0</v>
      </c>
      <c r="Z363" s="310">
        <f>Plan!MZ34</f>
        <v>0</v>
      </c>
      <c r="AA363" s="310">
        <f>Plan!MZ35</f>
        <v>0</v>
      </c>
      <c r="AB363" s="310">
        <f>Plan!MZ36</f>
        <v>0</v>
      </c>
      <c r="AC363" s="310">
        <f>Plan!MZ37</f>
        <v>0</v>
      </c>
      <c r="AD363" s="310">
        <f>Plan!MZ38</f>
        <v>0</v>
      </c>
      <c r="AE363" s="310">
        <f>Plan!MZ39</f>
        <v>0</v>
      </c>
      <c r="AF363" s="310">
        <f>Plan!MZ40</f>
        <v>0</v>
      </c>
      <c r="AG363" s="310">
        <f>Plan!MZ41</f>
        <v>0</v>
      </c>
      <c r="AH363" s="310">
        <f>Plan!MZ42</f>
        <v>0</v>
      </c>
      <c r="AI363" s="310">
        <f>Plan!MZ43</f>
        <v>0</v>
      </c>
      <c r="AJ363" s="310">
        <f>Plan!MZ44</f>
        <v>0</v>
      </c>
      <c r="AK363" s="310">
        <f>Plan!MZ45</f>
        <v>0</v>
      </c>
      <c r="AL363" s="310">
        <f>Plan!MZ46</f>
        <v>0</v>
      </c>
      <c r="AM363" s="310">
        <f>Plan!MZ47</f>
        <v>0</v>
      </c>
      <c r="AN363" s="310">
        <f>Plan!MZ48</f>
        <v>0</v>
      </c>
      <c r="AO363" s="310">
        <f>Plan!MZ49</f>
        <v>0</v>
      </c>
      <c r="AP363" s="310">
        <f>Plan!MZ50</f>
        <v>0</v>
      </c>
      <c r="AQ363" s="310">
        <f>Plan!MZ51</f>
        <v>0</v>
      </c>
      <c r="AR363" s="310">
        <f>Plan!MZ52</f>
        <v>0</v>
      </c>
      <c r="AS363" s="310">
        <f>Plan!MZ53</f>
        <v>0</v>
      </c>
      <c r="AT363" s="310">
        <f>Plan!MZ54</f>
        <v>0</v>
      </c>
      <c r="AU363" s="310">
        <f>Plan!MZ55</f>
        <v>0</v>
      </c>
      <c r="AV363" s="310">
        <f>Plan!MZ56</f>
        <v>0</v>
      </c>
      <c r="AW363" s="310">
        <f>Plan!MZ57</f>
        <v>0</v>
      </c>
      <c r="AX363" s="310">
        <f>Plan!MZ58</f>
        <v>0</v>
      </c>
      <c r="AY363" s="310">
        <f>Plan!MZ59</f>
        <v>0</v>
      </c>
      <c r="AZ363" s="310">
        <f>Plan!MZ60</f>
        <v>0</v>
      </c>
      <c r="BA363" s="310">
        <f>Plan!MZ61</f>
        <v>0</v>
      </c>
      <c r="BB363" s="310">
        <f>Plan!MZ62</f>
        <v>0</v>
      </c>
      <c r="BC363" s="310">
        <f>Plan!MZ63</f>
        <v>0</v>
      </c>
      <c r="BD363" s="310">
        <f>Plan!MZ64</f>
        <v>0</v>
      </c>
    </row>
    <row r="364" spans="1:56" ht="6" customHeight="1">
      <c r="A364"/>
      <c r="B364" s="306">
        <f>COUNTIF(Feiertage!$H$3:$H$164,F364)</f>
        <v>1</v>
      </c>
      <c r="C364" s="307">
        <f t="shared" si="16"/>
        <v>7</v>
      </c>
      <c r="D364" s="307">
        <f t="shared" si="17"/>
        <v>12</v>
      </c>
      <c r="E364" s="311"/>
      <c r="F364" s="309">
        <f t="shared" si="15"/>
        <v>42729</v>
      </c>
      <c r="G364" s="310">
        <f>Plan!NA15</f>
        <v>0</v>
      </c>
      <c r="H364" s="310">
        <f>Plan!NA16</f>
        <v>0</v>
      </c>
      <c r="I364" s="310">
        <f>Plan!NA17</f>
        <v>0</v>
      </c>
      <c r="J364" s="310">
        <f>Plan!NA18</f>
        <v>0</v>
      </c>
      <c r="K364" s="310">
        <f>Plan!NA19</f>
        <v>0</v>
      </c>
      <c r="L364" s="310">
        <f>Plan!NA20</f>
        <v>0</v>
      </c>
      <c r="M364" s="310">
        <f>Plan!NA21</f>
        <v>0</v>
      </c>
      <c r="N364" s="310">
        <f>Plan!NA22</f>
        <v>0</v>
      </c>
      <c r="O364" s="310">
        <f>Plan!NA23</f>
        <v>0</v>
      </c>
      <c r="P364" s="310">
        <f>Plan!NA24</f>
        <v>0</v>
      </c>
      <c r="Q364" s="310">
        <f>Plan!NA25</f>
        <v>0</v>
      </c>
      <c r="R364" s="310">
        <f>Plan!NA26</f>
        <v>0</v>
      </c>
      <c r="S364" s="310">
        <f>Plan!NA27</f>
        <v>0</v>
      </c>
      <c r="T364" s="310">
        <f>Plan!NA28</f>
        <v>0</v>
      </c>
      <c r="U364" s="310">
        <f>Plan!NA29</f>
        <v>0</v>
      </c>
      <c r="V364" s="310">
        <f>Plan!NA30</f>
        <v>0</v>
      </c>
      <c r="W364" s="310">
        <f>Plan!NA31</f>
        <v>0</v>
      </c>
      <c r="X364" s="310">
        <f>Plan!NA32</f>
        <v>0</v>
      </c>
      <c r="Y364" s="310">
        <f>Plan!NA33</f>
        <v>0</v>
      </c>
      <c r="Z364" s="310">
        <f>Plan!NA34</f>
        <v>0</v>
      </c>
      <c r="AA364" s="310">
        <f>Plan!NA35</f>
        <v>0</v>
      </c>
      <c r="AB364" s="310">
        <f>Plan!NA36</f>
        <v>0</v>
      </c>
      <c r="AC364" s="310">
        <f>Plan!NA37</f>
        <v>0</v>
      </c>
      <c r="AD364" s="310">
        <f>Plan!NA38</f>
        <v>0</v>
      </c>
      <c r="AE364" s="310">
        <f>Plan!NA39</f>
        <v>0</v>
      </c>
      <c r="AF364" s="310">
        <f>Plan!NA40</f>
        <v>0</v>
      </c>
      <c r="AG364" s="310">
        <f>Plan!NA41</f>
        <v>0</v>
      </c>
      <c r="AH364" s="310">
        <f>Plan!NA42</f>
        <v>0</v>
      </c>
      <c r="AI364" s="310">
        <f>Plan!NA43</f>
        <v>0</v>
      </c>
      <c r="AJ364" s="310">
        <f>Plan!NA44</f>
        <v>0</v>
      </c>
      <c r="AK364" s="310">
        <f>Plan!NA45</f>
        <v>0</v>
      </c>
      <c r="AL364" s="310">
        <f>Plan!NA46</f>
        <v>0</v>
      </c>
      <c r="AM364" s="310">
        <f>Plan!NA47</f>
        <v>0</v>
      </c>
      <c r="AN364" s="310">
        <f>Plan!NA48</f>
        <v>0</v>
      </c>
      <c r="AO364" s="310">
        <f>Plan!NA49</f>
        <v>0</v>
      </c>
      <c r="AP364" s="310">
        <f>Plan!NA50</f>
        <v>0</v>
      </c>
      <c r="AQ364" s="310">
        <f>Plan!NA51</f>
        <v>0</v>
      </c>
      <c r="AR364" s="310">
        <f>Plan!NA52</f>
        <v>0</v>
      </c>
      <c r="AS364" s="310">
        <f>Plan!NA53</f>
        <v>0</v>
      </c>
      <c r="AT364" s="310">
        <f>Plan!NA54</f>
        <v>0</v>
      </c>
      <c r="AU364" s="310">
        <f>Plan!NA55</f>
        <v>0</v>
      </c>
      <c r="AV364" s="310">
        <f>Plan!NA56</f>
        <v>0</v>
      </c>
      <c r="AW364" s="310">
        <f>Plan!NA57</f>
        <v>0</v>
      </c>
      <c r="AX364" s="310">
        <f>Plan!NA58</f>
        <v>0</v>
      </c>
      <c r="AY364" s="310">
        <f>Plan!NA59</f>
        <v>0</v>
      </c>
      <c r="AZ364" s="310">
        <f>Plan!NA60</f>
        <v>0</v>
      </c>
      <c r="BA364" s="310">
        <f>Plan!NA61</f>
        <v>0</v>
      </c>
      <c r="BB364" s="310">
        <f>Plan!NA62</f>
        <v>0</v>
      </c>
      <c r="BC364" s="310">
        <f>Plan!NA63</f>
        <v>0</v>
      </c>
      <c r="BD364" s="310">
        <f>Plan!NA64</f>
        <v>0</v>
      </c>
    </row>
    <row r="365" spans="1:56" ht="6" customHeight="1">
      <c r="A365"/>
      <c r="B365" s="306">
        <f>COUNTIF(Feiertage!$H$3:$H$164,F365)</f>
        <v>1</v>
      </c>
      <c r="C365" s="307">
        <f t="shared" si="16"/>
        <v>1</v>
      </c>
      <c r="D365" s="307">
        <f t="shared" si="17"/>
        <v>12</v>
      </c>
      <c r="E365" s="311"/>
      <c r="F365" s="309">
        <f t="shared" si="15"/>
        <v>42730</v>
      </c>
      <c r="G365" s="310">
        <f>Plan!NB15</f>
        <v>0</v>
      </c>
      <c r="H365" s="310">
        <f>Plan!NB16</f>
        <v>0</v>
      </c>
      <c r="I365" s="310">
        <f>Plan!NB17</f>
        <v>0</v>
      </c>
      <c r="J365" s="310">
        <f>Plan!NB18</f>
        <v>0</v>
      </c>
      <c r="K365" s="310">
        <f>Plan!NB19</f>
        <v>0</v>
      </c>
      <c r="L365" s="310">
        <f>Plan!NB20</f>
        <v>0</v>
      </c>
      <c r="M365" s="310">
        <f>Plan!NB21</f>
        <v>0</v>
      </c>
      <c r="N365" s="310">
        <f>Plan!NB22</f>
        <v>0</v>
      </c>
      <c r="O365" s="310">
        <f>Plan!NB23</f>
        <v>0</v>
      </c>
      <c r="P365" s="310">
        <f>Plan!NB24</f>
        <v>0</v>
      </c>
      <c r="Q365" s="310">
        <f>Plan!NB25</f>
        <v>0</v>
      </c>
      <c r="R365" s="310">
        <f>Plan!NB26</f>
        <v>0</v>
      </c>
      <c r="S365" s="310">
        <f>Plan!NB27</f>
        <v>0</v>
      </c>
      <c r="T365" s="310">
        <f>Plan!NB28</f>
        <v>0</v>
      </c>
      <c r="U365" s="310">
        <f>Plan!NB29</f>
        <v>0</v>
      </c>
      <c r="V365" s="310">
        <f>Plan!NB30</f>
        <v>0</v>
      </c>
      <c r="W365" s="310">
        <f>Plan!NB31</f>
        <v>0</v>
      </c>
      <c r="X365" s="310">
        <f>Plan!NB32</f>
        <v>0</v>
      </c>
      <c r="Y365" s="310">
        <f>Plan!NB33</f>
        <v>0</v>
      </c>
      <c r="Z365" s="310">
        <f>Plan!NB34</f>
        <v>0</v>
      </c>
      <c r="AA365" s="310">
        <f>Plan!NB35</f>
        <v>0</v>
      </c>
      <c r="AB365" s="310">
        <f>Plan!NB36</f>
        <v>0</v>
      </c>
      <c r="AC365" s="310">
        <f>Plan!NB37</f>
        <v>0</v>
      </c>
      <c r="AD365" s="310">
        <f>Plan!NB38</f>
        <v>0</v>
      </c>
      <c r="AE365" s="310">
        <f>Plan!NB39</f>
        <v>0</v>
      </c>
      <c r="AF365" s="310">
        <f>Plan!NB40</f>
        <v>0</v>
      </c>
      <c r="AG365" s="310">
        <f>Plan!NB41</f>
        <v>0</v>
      </c>
      <c r="AH365" s="310">
        <f>Plan!NB42</f>
        <v>0</v>
      </c>
      <c r="AI365" s="310">
        <f>Plan!NB43</f>
        <v>0</v>
      </c>
      <c r="AJ365" s="310">
        <f>Plan!NB44</f>
        <v>0</v>
      </c>
      <c r="AK365" s="310">
        <f>Plan!NB45</f>
        <v>0</v>
      </c>
      <c r="AL365" s="310">
        <f>Plan!NB46</f>
        <v>0</v>
      </c>
      <c r="AM365" s="310">
        <f>Plan!NB47</f>
        <v>0</v>
      </c>
      <c r="AN365" s="310">
        <f>Plan!NB48</f>
        <v>0</v>
      </c>
      <c r="AO365" s="310">
        <f>Plan!NB49</f>
        <v>0</v>
      </c>
      <c r="AP365" s="310">
        <f>Plan!NB50</f>
        <v>0</v>
      </c>
      <c r="AQ365" s="310">
        <f>Plan!NB51</f>
        <v>0</v>
      </c>
      <c r="AR365" s="310">
        <f>Plan!NB52</f>
        <v>0</v>
      </c>
      <c r="AS365" s="310">
        <f>Plan!NB53</f>
        <v>0</v>
      </c>
      <c r="AT365" s="310">
        <f>Plan!NB54</f>
        <v>0</v>
      </c>
      <c r="AU365" s="310">
        <f>Plan!NB55</f>
        <v>0</v>
      </c>
      <c r="AV365" s="310">
        <f>Plan!NB56</f>
        <v>0</v>
      </c>
      <c r="AW365" s="310">
        <f>Plan!NB57</f>
        <v>0</v>
      </c>
      <c r="AX365" s="310">
        <f>Plan!NB58</f>
        <v>0</v>
      </c>
      <c r="AY365" s="310">
        <f>Plan!NB59</f>
        <v>0</v>
      </c>
      <c r="AZ365" s="310">
        <f>Plan!NB60</f>
        <v>0</v>
      </c>
      <c r="BA365" s="310">
        <f>Plan!NB61</f>
        <v>0</v>
      </c>
      <c r="BB365" s="310">
        <f>Plan!NB62</f>
        <v>0</v>
      </c>
      <c r="BC365" s="310">
        <f>Plan!NB63</f>
        <v>0</v>
      </c>
      <c r="BD365" s="310">
        <f>Plan!NB64</f>
        <v>0</v>
      </c>
    </row>
    <row r="366" spans="1:56" ht="6" customHeight="1">
      <c r="A366"/>
      <c r="B366" s="306">
        <f>COUNTIF(Feiertage!$H$3:$H$164,F366)</f>
        <v>0</v>
      </c>
      <c r="C366" s="307">
        <f t="shared" si="16"/>
        <v>2</v>
      </c>
      <c r="D366" s="307">
        <f t="shared" si="17"/>
        <v>12</v>
      </c>
      <c r="E366" s="311"/>
      <c r="F366" s="309">
        <f t="shared" si="15"/>
        <v>42731</v>
      </c>
      <c r="G366" s="310">
        <f>Plan!NC15</f>
        <v>0</v>
      </c>
      <c r="H366" s="310">
        <f>Plan!NC16</f>
        <v>0</v>
      </c>
      <c r="I366" s="310">
        <f>Plan!NC17</f>
        <v>0</v>
      </c>
      <c r="J366" s="310">
        <f>Plan!NC18</f>
        <v>0</v>
      </c>
      <c r="K366" s="310">
        <f>Plan!NC19</f>
        <v>0</v>
      </c>
      <c r="L366" s="310">
        <f>Plan!NC20</f>
        <v>0</v>
      </c>
      <c r="M366" s="310">
        <f>Plan!NC21</f>
        <v>0</v>
      </c>
      <c r="N366" s="310">
        <f>Plan!NC22</f>
        <v>0</v>
      </c>
      <c r="O366" s="310">
        <f>Plan!NC23</f>
        <v>0</v>
      </c>
      <c r="P366" s="310">
        <f>Plan!NC24</f>
        <v>0</v>
      </c>
      <c r="Q366" s="310">
        <f>Plan!NC25</f>
        <v>0</v>
      </c>
      <c r="R366" s="310">
        <f>Plan!NC26</f>
        <v>0</v>
      </c>
      <c r="S366" s="310">
        <f>Plan!NC27</f>
        <v>0</v>
      </c>
      <c r="T366" s="310">
        <f>Plan!NC28</f>
        <v>0</v>
      </c>
      <c r="U366" s="310">
        <f>Plan!NC29</f>
        <v>0</v>
      </c>
      <c r="V366" s="310">
        <f>Plan!NC30</f>
        <v>0</v>
      </c>
      <c r="W366" s="310">
        <f>Plan!NC31</f>
        <v>0</v>
      </c>
      <c r="X366" s="310">
        <f>Plan!NC32</f>
        <v>0</v>
      </c>
      <c r="Y366" s="310">
        <f>Plan!NC33</f>
        <v>0</v>
      </c>
      <c r="Z366" s="310">
        <f>Plan!NC34</f>
        <v>0</v>
      </c>
      <c r="AA366" s="310">
        <f>Plan!NC35</f>
        <v>0</v>
      </c>
      <c r="AB366" s="310">
        <f>Plan!NC36</f>
        <v>0</v>
      </c>
      <c r="AC366" s="310">
        <f>Plan!NC37</f>
        <v>0</v>
      </c>
      <c r="AD366" s="310">
        <f>Plan!NC38</f>
        <v>0</v>
      </c>
      <c r="AE366" s="310">
        <f>Plan!NC39</f>
        <v>0</v>
      </c>
      <c r="AF366" s="310">
        <f>Plan!NC40</f>
        <v>0</v>
      </c>
      <c r="AG366" s="310">
        <f>Plan!NC41</f>
        <v>0</v>
      </c>
      <c r="AH366" s="310">
        <f>Plan!NC42</f>
        <v>0</v>
      </c>
      <c r="AI366" s="310">
        <f>Plan!NC43</f>
        <v>0</v>
      </c>
      <c r="AJ366" s="310">
        <f>Plan!NC44</f>
        <v>0</v>
      </c>
      <c r="AK366" s="310">
        <f>Plan!NC45</f>
        <v>0</v>
      </c>
      <c r="AL366" s="310">
        <f>Plan!NC46</f>
        <v>0</v>
      </c>
      <c r="AM366" s="310">
        <f>Plan!NC47</f>
        <v>0</v>
      </c>
      <c r="AN366" s="310">
        <f>Plan!NC48</f>
        <v>0</v>
      </c>
      <c r="AO366" s="310">
        <f>Plan!NC49</f>
        <v>0</v>
      </c>
      <c r="AP366" s="310">
        <f>Plan!NC50</f>
        <v>0</v>
      </c>
      <c r="AQ366" s="310">
        <f>Plan!NC51</f>
        <v>0</v>
      </c>
      <c r="AR366" s="310">
        <f>Plan!NC52</f>
        <v>0</v>
      </c>
      <c r="AS366" s="310">
        <f>Plan!NC53</f>
        <v>0</v>
      </c>
      <c r="AT366" s="310">
        <f>Plan!NC54</f>
        <v>0</v>
      </c>
      <c r="AU366" s="310">
        <f>Plan!NC55</f>
        <v>0</v>
      </c>
      <c r="AV366" s="310">
        <f>Plan!NC56</f>
        <v>0</v>
      </c>
      <c r="AW366" s="310">
        <f>Plan!NC57</f>
        <v>0</v>
      </c>
      <c r="AX366" s="310">
        <f>Plan!NC58</f>
        <v>0</v>
      </c>
      <c r="AY366" s="310">
        <f>Plan!NC59</f>
        <v>0</v>
      </c>
      <c r="AZ366" s="310">
        <f>Plan!NC60</f>
        <v>0</v>
      </c>
      <c r="BA366" s="310">
        <f>Plan!NC61</f>
        <v>0</v>
      </c>
      <c r="BB366" s="310">
        <f>Plan!NC62</f>
        <v>0</v>
      </c>
      <c r="BC366" s="310">
        <f>Plan!NC63</f>
        <v>0</v>
      </c>
      <c r="BD366" s="310">
        <f>Plan!NC64</f>
        <v>0</v>
      </c>
    </row>
    <row r="367" spans="1:56" ht="6" customHeight="1">
      <c r="A367"/>
      <c r="B367" s="306">
        <f>COUNTIF(Feiertage!$H$3:$H$164,F367)</f>
        <v>0</v>
      </c>
      <c r="C367" s="307">
        <f t="shared" si="16"/>
        <v>3</v>
      </c>
      <c r="D367" s="307">
        <f t="shared" si="17"/>
        <v>12</v>
      </c>
      <c r="E367" s="311"/>
      <c r="F367" s="309">
        <f t="shared" si="15"/>
        <v>42732</v>
      </c>
      <c r="G367" s="310">
        <f>Plan!ND15</f>
        <v>0</v>
      </c>
      <c r="H367" s="310">
        <f>Plan!ND16</f>
        <v>0</v>
      </c>
      <c r="I367" s="310">
        <f>Plan!ND17</f>
        <v>0</v>
      </c>
      <c r="J367" s="310">
        <f>Plan!ND18</f>
        <v>0</v>
      </c>
      <c r="K367" s="310">
        <f>Plan!ND19</f>
        <v>0</v>
      </c>
      <c r="L367" s="310">
        <f>Plan!ND20</f>
        <v>0</v>
      </c>
      <c r="M367" s="310">
        <f>Plan!ND21</f>
        <v>0</v>
      </c>
      <c r="N367" s="310">
        <f>Plan!ND22</f>
        <v>0</v>
      </c>
      <c r="O367" s="310">
        <f>Plan!ND23</f>
        <v>0</v>
      </c>
      <c r="P367" s="310">
        <f>Plan!ND24</f>
        <v>0</v>
      </c>
      <c r="Q367" s="310">
        <f>Plan!ND25</f>
        <v>0</v>
      </c>
      <c r="R367" s="310">
        <f>Plan!ND26</f>
        <v>0</v>
      </c>
      <c r="S367" s="310">
        <f>Plan!ND27</f>
        <v>0</v>
      </c>
      <c r="T367" s="310">
        <f>Plan!ND28</f>
        <v>0</v>
      </c>
      <c r="U367" s="310">
        <f>Plan!ND29</f>
        <v>0</v>
      </c>
      <c r="V367" s="310">
        <f>Plan!ND30</f>
        <v>0</v>
      </c>
      <c r="W367" s="310">
        <f>Plan!ND31</f>
        <v>0</v>
      </c>
      <c r="X367" s="310">
        <f>Plan!ND32</f>
        <v>0</v>
      </c>
      <c r="Y367" s="310">
        <f>Plan!ND33</f>
        <v>0</v>
      </c>
      <c r="Z367" s="310">
        <f>Plan!ND34</f>
        <v>0</v>
      </c>
      <c r="AA367" s="310">
        <f>Plan!ND35</f>
        <v>0</v>
      </c>
      <c r="AB367" s="310">
        <f>Plan!ND36</f>
        <v>0</v>
      </c>
      <c r="AC367" s="310">
        <f>Plan!ND37</f>
        <v>0</v>
      </c>
      <c r="AD367" s="310">
        <f>Plan!ND38</f>
        <v>0</v>
      </c>
      <c r="AE367" s="310">
        <f>Plan!ND39</f>
        <v>0</v>
      </c>
      <c r="AF367" s="310">
        <f>Plan!ND40</f>
        <v>0</v>
      </c>
      <c r="AG367" s="310">
        <f>Plan!ND41</f>
        <v>0</v>
      </c>
      <c r="AH367" s="310">
        <f>Plan!ND42</f>
        <v>0</v>
      </c>
      <c r="AI367" s="310">
        <f>Plan!ND43</f>
        <v>0</v>
      </c>
      <c r="AJ367" s="310">
        <f>Plan!ND44</f>
        <v>0</v>
      </c>
      <c r="AK367" s="310">
        <f>Plan!ND45</f>
        <v>0</v>
      </c>
      <c r="AL367" s="310">
        <f>Plan!ND46</f>
        <v>0</v>
      </c>
      <c r="AM367" s="310">
        <f>Plan!ND47</f>
        <v>0</v>
      </c>
      <c r="AN367" s="310">
        <f>Plan!ND48</f>
        <v>0</v>
      </c>
      <c r="AO367" s="310">
        <f>Plan!ND49</f>
        <v>0</v>
      </c>
      <c r="AP367" s="310">
        <f>Plan!ND50</f>
        <v>0</v>
      </c>
      <c r="AQ367" s="310">
        <f>Plan!ND51</f>
        <v>0</v>
      </c>
      <c r="AR367" s="310">
        <f>Plan!ND52</f>
        <v>0</v>
      </c>
      <c r="AS367" s="310">
        <f>Plan!ND53</f>
        <v>0</v>
      </c>
      <c r="AT367" s="310">
        <f>Plan!ND54</f>
        <v>0</v>
      </c>
      <c r="AU367" s="310">
        <f>Plan!ND55</f>
        <v>0</v>
      </c>
      <c r="AV367" s="310">
        <f>Plan!ND56</f>
        <v>0</v>
      </c>
      <c r="AW367" s="310">
        <f>Plan!ND57</f>
        <v>0</v>
      </c>
      <c r="AX367" s="310">
        <f>Plan!ND58</f>
        <v>0</v>
      </c>
      <c r="AY367" s="310">
        <f>Plan!ND59</f>
        <v>0</v>
      </c>
      <c r="AZ367" s="310">
        <f>Plan!ND60</f>
        <v>0</v>
      </c>
      <c r="BA367" s="310">
        <f>Plan!ND61</f>
        <v>0</v>
      </c>
      <c r="BB367" s="310">
        <f>Plan!ND62</f>
        <v>0</v>
      </c>
      <c r="BC367" s="310">
        <f>Plan!ND63</f>
        <v>0</v>
      </c>
      <c r="BD367" s="310">
        <f>Plan!ND64</f>
        <v>0</v>
      </c>
    </row>
    <row r="368" spans="1:56" ht="6" customHeight="1">
      <c r="A368"/>
      <c r="B368" s="306">
        <f>COUNTIF(Feiertage!$H$3:$H$164,F368)</f>
        <v>0</v>
      </c>
      <c r="C368" s="307">
        <f t="shared" si="16"/>
        <v>4</v>
      </c>
      <c r="D368" s="307">
        <f t="shared" si="17"/>
        <v>12</v>
      </c>
      <c r="E368" s="311"/>
      <c r="F368" s="309">
        <f t="shared" si="15"/>
        <v>42733</v>
      </c>
      <c r="G368" s="310">
        <f>Plan!NE15</f>
        <v>0</v>
      </c>
      <c r="H368" s="310">
        <f>Plan!NE16</f>
        <v>0</v>
      </c>
      <c r="I368" s="310">
        <f>Plan!NE17</f>
        <v>0</v>
      </c>
      <c r="J368" s="310">
        <f>Plan!NE18</f>
        <v>0</v>
      </c>
      <c r="K368" s="310">
        <f>Plan!NE19</f>
        <v>0</v>
      </c>
      <c r="L368" s="310">
        <f>Plan!NE20</f>
        <v>0</v>
      </c>
      <c r="M368" s="310">
        <f>Plan!NE21</f>
        <v>0</v>
      </c>
      <c r="N368" s="310">
        <f>Plan!NE22</f>
        <v>0</v>
      </c>
      <c r="O368" s="310">
        <f>Plan!NE23</f>
        <v>0</v>
      </c>
      <c r="P368" s="310">
        <f>Plan!NE24</f>
        <v>0</v>
      </c>
      <c r="Q368" s="310">
        <f>Plan!NE25</f>
        <v>0</v>
      </c>
      <c r="R368" s="310">
        <f>Plan!NE26</f>
        <v>0</v>
      </c>
      <c r="S368" s="310">
        <f>Plan!NE27</f>
        <v>0</v>
      </c>
      <c r="T368" s="310">
        <f>Plan!NE28</f>
        <v>0</v>
      </c>
      <c r="U368" s="310">
        <f>Plan!NE29</f>
        <v>0</v>
      </c>
      <c r="V368" s="310">
        <f>Plan!NE30</f>
        <v>0</v>
      </c>
      <c r="W368" s="310">
        <f>Plan!NE31</f>
        <v>0</v>
      </c>
      <c r="X368" s="310">
        <f>Plan!NE32</f>
        <v>0</v>
      </c>
      <c r="Y368" s="310">
        <f>Plan!NE33</f>
        <v>0</v>
      </c>
      <c r="Z368" s="310">
        <f>Plan!NE34</f>
        <v>0</v>
      </c>
      <c r="AA368" s="310">
        <f>Plan!NE35</f>
        <v>0</v>
      </c>
      <c r="AB368" s="310">
        <f>Plan!NE36</f>
        <v>0</v>
      </c>
      <c r="AC368" s="310">
        <f>Plan!NE37</f>
        <v>0</v>
      </c>
      <c r="AD368" s="310">
        <f>Plan!NE38</f>
        <v>0</v>
      </c>
      <c r="AE368" s="310">
        <f>Plan!NE39</f>
        <v>0</v>
      </c>
      <c r="AF368" s="310">
        <f>Plan!NE40</f>
        <v>0</v>
      </c>
      <c r="AG368" s="310">
        <f>Plan!NE41</f>
        <v>0</v>
      </c>
      <c r="AH368" s="310">
        <f>Plan!NE42</f>
        <v>0</v>
      </c>
      <c r="AI368" s="310">
        <f>Plan!NE43</f>
        <v>0</v>
      </c>
      <c r="AJ368" s="310">
        <f>Plan!NE44</f>
        <v>0</v>
      </c>
      <c r="AK368" s="310">
        <f>Plan!NE45</f>
        <v>0</v>
      </c>
      <c r="AL368" s="310">
        <f>Plan!NE46</f>
        <v>0</v>
      </c>
      <c r="AM368" s="310">
        <f>Plan!NE47</f>
        <v>0</v>
      </c>
      <c r="AN368" s="310">
        <f>Plan!NE48</f>
        <v>0</v>
      </c>
      <c r="AO368" s="310">
        <f>Plan!NE49</f>
        <v>0</v>
      </c>
      <c r="AP368" s="310">
        <f>Plan!NE50</f>
        <v>0</v>
      </c>
      <c r="AQ368" s="310">
        <f>Plan!NE51</f>
        <v>0</v>
      </c>
      <c r="AR368" s="310">
        <f>Plan!NE52</f>
        <v>0</v>
      </c>
      <c r="AS368" s="310">
        <f>Plan!NE53</f>
        <v>0</v>
      </c>
      <c r="AT368" s="310">
        <f>Plan!NE54</f>
        <v>0</v>
      </c>
      <c r="AU368" s="310">
        <f>Plan!NE55</f>
        <v>0</v>
      </c>
      <c r="AV368" s="310">
        <f>Plan!NE56</f>
        <v>0</v>
      </c>
      <c r="AW368" s="310">
        <f>Plan!NE57</f>
        <v>0</v>
      </c>
      <c r="AX368" s="310">
        <f>Plan!NE58</f>
        <v>0</v>
      </c>
      <c r="AY368" s="310">
        <f>Plan!NE59</f>
        <v>0</v>
      </c>
      <c r="AZ368" s="310">
        <f>Plan!NE60</f>
        <v>0</v>
      </c>
      <c r="BA368" s="310">
        <f>Plan!NE61</f>
        <v>0</v>
      </c>
      <c r="BB368" s="310">
        <f>Plan!NE62</f>
        <v>0</v>
      </c>
      <c r="BC368" s="310">
        <f>Plan!NE63</f>
        <v>0</v>
      </c>
      <c r="BD368" s="310">
        <f>Plan!NE64</f>
        <v>0</v>
      </c>
    </row>
    <row r="369" spans="1:56" ht="6" customHeight="1">
      <c r="A369"/>
      <c r="B369" s="306">
        <f>COUNTIF(Feiertage!$H$3:$H$164,F369)</f>
        <v>0</v>
      </c>
      <c r="C369" s="307">
        <f t="shared" ref="C369" si="18">IF(F369="","",WEEKDAY(F369,2))</f>
        <v>5</v>
      </c>
      <c r="D369" s="307">
        <f t="shared" ref="D369" si="19">IF(F369="","",MONTH(F369))</f>
        <v>12</v>
      </c>
      <c r="E369" s="311"/>
      <c r="F369" s="309">
        <f t="shared" si="15"/>
        <v>42734</v>
      </c>
      <c r="G369" s="320">
        <f>Plan!NF15</f>
        <v>0</v>
      </c>
      <c r="H369" s="310">
        <f>Plan!NF16</f>
        <v>0</v>
      </c>
      <c r="I369" s="310">
        <f>Plan!NF17</f>
        <v>0</v>
      </c>
      <c r="J369" s="310">
        <f>Plan!NF18</f>
        <v>0</v>
      </c>
      <c r="K369" s="310">
        <f>Plan!NF19</f>
        <v>0</v>
      </c>
      <c r="L369" s="310">
        <f>Plan!NF20</f>
        <v>0</v>
      </c>
      <c r="M369" s="310">
        <f>Plan!NF21</f>
        <v>0</v>
      </c>
      <c r="N369" s="310">
        <f>Plan!NF22</f>
        <v>0</v>
      </c>
      <c r="O369" s="310">
        <f>Plan!NF23</f>
        <v>0</v>
      </c>
      <c r="P369" s="310">
        <f>Plan!NF24</f>
        <v>0</v>
      </c>
      <c r="Q369" s="310">
        <f>Plan!NF25</f>
        <v>0</v>
      </c>
      <c r="R369" s="310">
        <f>Plan!NF26</f>
        <v>0</v>
      </c>
      <c r="S369" s="310">
        <f>Plan!NF27</f>
        <v>0</v>
      </c>
      <c r="T369" s="310">
        <f>Plan!NF28</f>
        <v>0</v>
      </c>
      <c r="U369" s="310">
        <f>Plan!NF29</f>
        <v>0</v>
      </c>
      <c r="V369" s="310">
        <f>Plan!NF30</f>
        <v>0</v>
      </c>
      <c r="W369" s="310">
        <f>Plan!NF31</f>
        <v>0</v>
      </c>
      <c r="X369" s="310">
        <f>Plan!NF32</f>
        <v>0</v>
      </c>
      <c r="Y369" s="310">
        <f>Plan!NF33</f>
        <v>0</v>
      </c>
      <c r="Z369" s="310">
        <f>Plan!NF34</f>
        <v>0</v>
      </c>
      <c r="AA369" s="310">
        <f>Plan!NF35</f>
        <v>0</v>
      </c>
      <c r="AB369" s="310">
        <f>Plan!NF36</f>
        <v>0</v>
      </c>
      <c r="AC369" s="310">
        <f>Plan!NF37</f>
        <v>0</v>
      </c>
      <c r="AD369" s="310">
        <f>Plan!NF38</f>
        <v>0</v>
      </c>
      <c r="AE369" s="310">
        <f>Plan!NF39</f>
        <v>0</v>
      </c>
      <c r="AF369" s="310">
        <f>Plan!NF40</f>
        <v>0</v>
      </c>
      <c r="AG369" s="310">
        <f>Plan!NF41</f>
        <v>0</v>
      </c>
      <c r="AH369" s="310">
        <f>Plan!NF42</f>
        <v>0</v>
      </c>
      <c r="AI369" s="310">
        <f>Plan!NF43</f>
        <v>0</v>
      </c>
      <c r="AJ369" s="310">
        <f>Plan!NF44</f>
        <v>0</v>
      </c>
      <c r="AK369" s="310">
        <f>Plan!NF45</f>
        <v>0</v>
      </c>
      <c r="AL369" s="310">
        <f>Plan!NF46</f>
        <v>0</v>
      </c>
      <c r="AM369" s="310">
        <f>Plan!NF47</f>
        <v>0</v>
      </c>
      <c r="AN369" s="310">
        <f>Plan!NF48</f>
        <v>0</v>
      </c>
      <c r="AO369" s="310">
        <f>Plan!NF49</f>
        <v>0</v>
      </c>
      <c r="AP369" s="310">
        <f>Plan!NF50</f>
        <v>0</v>
      </c>
      <c r="AQ369" s="310">
        <f>Plan!NF51</f>
        <v>0</v>
      </c>
      <c r="AR369" s="310">
        <f>Plan!NF52</f>
        <v>0</v>
      </c>
      <c r="AS369" s="310">
        <f>Plan!NF53</f>
        <v>0</v>
      </c>
      <c r="AT369" s="310">
        <f>Plan!NF54</f>
        <v>0</v>
      </c>
      <c r="AU369" s="310">
        <f>Plan!NF55</f>
        <v>0</v>
      </c>
      <c r="AV369" s="310">
        <f>Plan!NF56</f>
        <v>0</v>
      </c>
      <c r="AW369" s="310">
        <f>Plan!NF57</f>
        <v>0</v>
      </c>
      <c r="AX369" s="310">
        <f>Plan!NF58</f>
        <v>0</v>
      </c>
      <c r="AY369" s="310">
        <f>Plan!NF59</f>
        <v>0</v>
      </c>
      <c r="AZ369" s="310">
        <f>Plan!NF60</f>
        <v>0</v>
      </c>
      <c r="BA369" s="310">
        <f>Plan!NF61</f>
        <v>0</v>
      </c>
      <c r="BB369" s="310">
        <f>Plan!NF62</f>
        <v>0</v>
      </c>
      <c r="BC369" s="310">
        <f>Plan!NF63</f>
        <v>0</v>
      </c>
      <c r="BD369" s="310">
        <f>Plan!NF64</f>
        <v>0</v>
      </c>
    </row>
    <row r="370" spans="1:56" ht="6" customHeight="1">
      <c r="A370"/>
      <c r="B370" s="306">
        <f>COUNTIF(Feiertage!$H$3:$H$164,F370)</f>
        <v>0</v>
      </c>
      <c r="C370" s="307">
        <f t="shared" si="16"/>
        <v>6</v>
      </c>
      <c r="D370" s="307">
        <f t="shared" si="17"/>
        <v>12</v>
      </c>
      <c r="E370" s="312"/>
      <c r="F370" s="309">
        <f t="shared" si="15"/>
        <v>42735</v>
      </c>
      <c r="G370" s="310">
        <f>Plan!NG15</f>
        <v>0</v>
      </c>
      <c r="H370" s="310">
        <f>Plan!NG16</f>
        <v>0</v>
      </c>
      <c r="I370" s="310">
        <f>Plan!NG17</f>
        <v>0</v>
      </c>
      <c r="J370" s="310">
        <f>Plan!NG18</f>
        <v>0</v>
      </c>
      <c r="K370" s="310">
        <f>Plan!NG19</f>
        <v>0</v>
      </c>
      <c r="L370" s="310">
        <f>Plan!NG20</f>
        <v>0</v>
      </c>
      <c r="M370" s="310">
        <f>Plan!NG21</f>
        <v>0</v>
      </c>
      <c r="N370" s="310">
        <f>Plan!NG22</f>
        <v>0</v>
      </c>
      <c r="O370" s="310">
        <f>Plan!NG23</f>
        <v>0</v>
      </c>
      <c r="P370" s="310">
        <f>Plan!NG24</f>
        <v>0</v>
      </c>
      <c r="Q370" s="310">
        <f>Plan!NG25</f>
        <v>0</v>
      </c>
      <c r="R370" s="310">
        <f>Plan!NG26</f>
        <v>0</v>
      </c>
      <c r="S370" s="310">
        <f>Plan!NG27</f>
        <v>0</v>
      </c>
      <c r="T370" s="310">
        <f>Plan!NG28</f>
        <v>0</v>
      </c>
      <c r="U370" s="310">
        <f>Plan!NG29</f>
        <v>0</v>
      </c>
      <c r="V370" s="310">
        <f>Plan!NG30</f>
        <v>0</v>
      </c>
      <c r="W370" s="310">
        <f>Plan!NG31</f>
        <v>0</v>
      </c>
      <c r="X370" s="310">
        <f>Plan!NG32</f>
        <v>0</v>
      </c>
      <c r="Y370" s="310">
        <f>Plan!NG33</f>
        <v>0</v>
      </c>
      <c r="Z370" s="310">
        <f>Plan!NG34</f>
        <v>0</v>
      </c>
      <c r="AA370" s="310">
        <f>Plan!NG35</f>
        <v>0</v>
      </c>
      <c r="AB370" s="310">
        <f>Plan!NG36</f>
        <v>0</v>
      </c>
      <c r="AC370" s="310">
        <f>Plan!NG37</f>
        <v>0</v>
      </c>
      <c r="AD370" s="310">
        <f>Plan!NG38</f>
        <v>0</v>
      </c>
      <c r="AE370" s="310">
        <f>Plan!NG39</f>
        <v>0</v>
      </c>
      <c r="AF370" s="310">
        <f>Plan!NG40</f>
        <v>0</v>
      </c>
      <c r="AG370" s="310">
        <f>Plan!NG41</f>
        <v>0</v>
      </c>
      <c r="AH370" s="310">
        <f>Plan!NG42</f>
        <v>0</v>
      </c>
      <c r="AI370" s="310">
        <f>Plan!NG43</f>
        <v>0</v>
      </c>
      <c r="AJ370" s="310">
        <f>Plan!NG44</f>
        <v>0</v>
      </c>
      <c r="AK370" s="310">
        <f>Plan!NG45</f>
        <v>0</v>
      </c>
      <c r="AL370" s="310">
        <f>Plan!NG46</f>
        <v>0</v>
      </c>
      <c r="AM370" s="310">
        <f>Plan!NG47</f>
        <v>0</v>
      </c>
      <c r="AN370" s="310">
        <f>Plan!NG48</f>
        <v>0</v>
      </c>
      <c r="AO370" s="310">
        <f>Plan!NG49</f>
        <v>0</v>
      </c>
      <c r="AP370" s="310">
        <f>Plan!NG50</f>
        <v>0</v>
      </c>
      <c r="AQ370" s="310">
        <f>Plan!NG51</f>
        <v>0</v>
      </c>
      <c r="AR370" s="310">
        <f>Plan!NG52</f>
        <v>0</v>
      </c>
      <c r="AS370" s="310">
        <f>Plan!NG53</f>
        <v>0</v>
      </c>
      <c r="AT370" s="310">
        <f>Plan!NG54</f>
        <v>0</v>
      </c>
      <c r="AU370" s="310">
        <f>Plan!NG55</f>
        <v>0</v>
      </c>
      <c r="AV370" s="310">
        <f>Plan!NG56</f>
        <v>0</v>
      </c>
      <c r="AW370" s="310">
        <f>Plan!NG57</f>
        <v>0</v>
      </c>
      <c r="AX370" s="310">
        <f>Plan!NG58</f>
        <v>0</v>
      </c>
      <c r="AY370" s="310">
        <f>Plan!NG59</f>
        <v>0</v>
      </c>
      <c r="AZ370" s="310">
        <f>Plan!NG60</f>
        <v>0</v>
      </c>
      <c r="BA370" s="310">
        <f>Plan!NG61</f>
        <v>0</v>
      </c>
      <c r="BB370" s="310">
        <f>Plan!NG62</f>
        <v>0</v>
      </c>
      <c r="BC370" s="310">
        <f>Plan!NG63</f>
        <v>0</v>
      </c>
      <c r="BD370" s="310">
        <f>Plan!NG64</f>
        <v>0</v>
      </c>
    </row>
  </sheetData>
  <sheetProtection password="8205" sheet="1" objects="1" scenarios="1" selectLockedCells="1" selectUnlockedCells="1"/>
  <conditionalFormatting sqref="F6:F370">
    <cfRule type="expression" dxfId="16" priority="7" stopIfTrue="1">
      <formula>OR(C6=6,C6=7,B6=1)</formula>
    </cfRule>
    <cfRule type="expression" dxfId="15" priority="8" stopIfTrue="1">
      <formula>OR(D6=1,D6=3,D6=5,D6=7=D6=9,D6=11)</formula>
    </cfRule>
  </conditionalFormatting>
  <conditionalFormatting sqref="E5:E370">
    <cfRule type="expression" dxfId="14" priority="6" stopIfTrue="1">
      <formula>OR(D5=1,D5=3,D5=5,D5=7,D5=9,D5=11)</formula>
    </cfRule>
  </conditionalFormatting>
  <conditionalFormatting sqref="F5">
    <cfRule type="expression" dxfId="13" priority="4" stopIfTrue="1">
      <formula>OR($C5=6,$C5=7,$B5=1)</formula>
    </cfRule>
    <cfRule type="expression" dxfId="12" priority="5" stopIfTrue="1">
      <formula>OR($D$5=1,$D$5=3,$D$5=5,$D$5=7=$D$5=9,$D$5=11)</formula>
    </cfRule>
  </conditionalFormatting>
  <conditionalFormatting sqref="G5:BD370">
    <cfRule type="expression" dxfId="11" priority="1" stopIfTrue="1">
      <formula>OR(G5=$G$1,G5=$H$1,G5=$I$1,G5=$J$1,G5=$K$1,G5=$L$1,G5=$M$1)</formula>
    </cfRule>
    <cfRule type="expression" dxfId="10" priority="2" stopIfTrue="1">
      <formula>OR(G5=$N$1,G5=$O$1,G5=$P$1,G5=$Q$1,G5=$R$1,G5=$S$1,G5=$T$1)</formula>
    </cfRule>
    <cfRule type="expression" dxfId="9" priority="3" stopIfTrue="1">
      <formula>OR($C5=6,$C5=7,$B5=1)</formula>
    </cfRule>
  </conditionalFormatting>
  <pageMargins left="0.15748031496062992" right="0.31496062992125984" top="0.35433070866141736" bottom="0.43307086614173229" header="0.27559055118110237" footer="0.23622047244094491"/>
  <pageSetup paperSize="9" scale="95" orientation="portrait" r:id="rId1"/>
  <headerFooter alignWithMargins="0">
    <oddFooter>&amp;L&amp;A - &amp;D - &amp;T&amp;RSeite: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Tabelle7" enableFormatConditionsCalculation="0">
    <tabColor indexed="51"/>
    <pageSetUpPr autoPageBreaks="0"/>
  </sheetPr>
  <dimension ref="B1:W58"/>
  <sheetViews>
    <sheetView showGridLines="0" showRowColHeaders="0" showZeros="0" showOutlineSymbols="0" zoomScale="90" workbookViewId="0">
      <pane xSplit="3" ySplit="5" topLeftCell="G6" activePane="bottomRight" state="frozen"/>
      <selection pane="topRight" activeCell="D1" sqref="D1"/>
      <selection pane="bottomLeft" activeCell="A6" sqref="A6"/>
      <selection pane="bottomRight" activeCell="H7" sqref="H7"/>
    </sheetView>
  </sheetViews>
  <sheetFormatPr baseColWidth="10" defaultRowHeight="13.2"/>
  <cols>
    <col min="1" max="1" width="1.88671875" customWidth="1"/>
    <col min="2" max="2" width="15.88671875" customWidth="1"/>
    <col min="3" max="3" width="14.44140625" customWidth="1"/>
    <col min="4" max="4" width="17.33203125" customWidth="1"/>
    <col min="12" max="23" width="7.6640625" customWidth="1"/>
  </cols>
  <sheetData>
    <row r="1" spans="2:23" ht="8.25" customHeight="1"/>
    <row r="2" spans="2:23" ht="15.6">
      <c r="B2" s="24" t="s">
        <v>89</v>
      </c>
      <c r="C2" s="25">
        <f>Feiertage!A1</f>
        <v>2016</v>
      </c>
    </row>
    <row r="3" spans="2:23" ht="15.6">
      <c r="B3" s="24"/>
      <c r="C3" s="130"/>
    </row>
    <row r="4" spans="2:23" ht="15.9" customHeight="1">
      <c r="B4" s="162" t="s">
        <v>149</v>
      </c>
      <c r="C4" s="157"/>
      <c r="D4" s="157"/>
      <c r="E4" s="158"/>
      <c r="F4" s="159" t="s">
        <v>117</v>
      </c>
      <c r="G4" s="157"/>
      <c r="H4" s="157"/>
      <c r="I4" s="157"/>
      <c r="J4" s="157"/>
      <c r="K4" s="158"/>
      <c r="L4" s="159" t="s">
        <v>123</v>
      </c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1"/>
    </row>
    <row r="5" spans="2:23" s="1" customFormat="1" ht="33.75" customHeight="1">
      <c r="B5" s="22" t="s">
        <v>38</v>
      </c>
      <c r="C5" s="22" t="s">
        <v>39</v>
      </c>
      <c r="D5" s="23" t="s">
        <v>41</v>
      </c>
      <c r="E5" s="154" t="s">
        <v>113</v>
      </c>
      <c r="F5" s="151" t="s">
        <v>148</v>
      </c>
      <c r="G5" s="120" t="s">
        <v>153</v>
      </c>
      <c r="H5" s="203" t="s">
        <v>122</v>
      </c>
      <c r="I5" s="204" t="s">
        <v>124</v>
      </c>
      <c r="J5" s="205" t="s">
        <v>86</v>
      </c>
      <c r="K5" s="150" t="s">
        <v>112</v>
      </c>
      <c r="L5" s="153" t="s">
        <v>54</v>
      </c>
      <c r="M5" s="128" t="s">
        <v>55</v>
      </c>
      <c r="N5" s="129" t="s">
        <v>56</v>
      </c>
      <c r="O5" s="128" t="s">
        <v>57</v>
      </c>
      <c r="P5" s="129" t="s">
        <v>58</v>
      </c>
      <c r="Q5" s="128" t="s">
        <v>59</v>
      </c>
      <c r="R5" s="129" t="s">
        <v>60</v>
      </c>
      <c r="S5" s="128" t="s">
        <v>61</v>
      </c>
      <c r="T5" s="342" t="s">
        <v>62</v>
      </c>
      <c r="U5" s="128" t="s">
        <v>63</v>
      </c>
      <c r="V5" s="129" t="s">
        <v>64</v>
      </c>
      <c r="W5" s="128" t="s">
        <v>65</v>
      </c>
    </row>
    <row r="6" spans="2:23" ht="18" customHeight="1">
      <c r="B6" s="21" t="str">
        <f>IF(Mitarbeiter!B7="","",Mitarbeiter!B7)</f>
        <v/>
      </c>
      <c r="C6" s="21" t="str">
        <f>IF(Mitarbeiter!C7="","",Mitarbeiter!C7)</f>
        <v/>
      </c>
      <c r="D6" s="21" t="str">
        <f>IF(Mitarbeiter!E7="","",Mitarbeiter!E7)</f>
        <v/>
      </c>
      <c r="E6" s="155">
        <f>Mitarbeiter!W7</f>
        <v>0</v>
      </c>
      <c r="F6" s="166">
        <f>COUNTIF(Plan!F15:QT15,"u")+(COUNTIF(Plan!F15:QT15,"u2")/2)+COUNTIF(Plan!F15:QT15,"s")+(COUNTIF(Plan!F15:QT15,"s2")/2)</f>
        <v>0</v>
      </c>
      <c r="G6" s="131">
        <f>COUNTIF(Plan!F15:QT15,"x")+(COUNTIF(Plan!F15:QT15,"x2")/2)+COUNTIF(Plan!F15:QT15,"az")+COUNTIF(Plan!F15:QT15,"fz")</f>
        <v>0</v>
      </c>
      <c r="H6" s="131">
        <f>COUNTIF(Plan!F15:QT15,"f")+(COUNTIF(Plan!F15:QT15,"f2")/2)</f>
        <v>0</v>
      </c>
      <c r="I6" s="167">
        <f>COUNTIF(Plan!F15:QT15,"k")+(COUNTIF(Plan!F15:QT15,"k2")/2)</f>
        <v>0</v>
      </c>
      <c r="J6" s="131">
        <f>COUNTIF(Plan!F15:QT15,"a")</f>
        <v>0</v>
      </c>
      <c r="K6" s="343">
        <f t="shared" ref="K6:K55" si="0">SUM(F6:J6)</f>
        <v>0</v>
      </c>
      <c r="L6" s="349">
        <f>(SUMPRODUCT((Plan!$F$5:$NG$5=1)*(Plan!$F$15:$NG$15&gt;0)))-(SUMPRODUCT((Plan!$F$5:$NG$5=1)*((Plan!$F$15:$NG$15="u2")/2)))-(SUMPRODUCT((Plan!$F$5:$NG$5=1)*((Plan!$F$15:$NG$15="x2")/2)))-(SUMPRODUCT((Plan!$F$5:$NG$5=1)*((Plan!$F$15:$NG$15="k2")/2)))-(SUMPRODUCT((Plan!$F$5:$NG$5=1)*((Plan!$F$15:$NG$15="f2")/2)))</f>
        <v>0</v>
      </c>
      <c r="M6" s="206">
        <f>(SUMPRODUCT((Plan!$F$5:$NG$5=2)*(Plan!$F$15:$NG$15&gt;0)))-(SUMPRODUCT((Plan!$F$5:$NG$5=2)*((Plan!$F$15:$NG$15="u2")/2)))-(SUMPRODUCT((Plan!$F$5:$NG$5=2)*((Plan!$F$15:$NG$15="x2")/2)))-(SUMPRODUCT((Plan!$F$5:$NG$5=2)*((Plan!$F$15:$NG$15="k2")/2)))-(SUMPRODUCT((Plan!$F$5:$NG$5=2)*((Plan!$F$15:$NG$15="f2")/2)))</f>
        <v>0</v>
      </c>
      <c r="N6" s="207">
        <f>(SUMPRODUCT((Plan!$F$5:$NG$5=3)*(Plan!$F$15:$NG$15&gt;0)))-(SUMPRODUCT((Plan!$F$5:$NG$5=3)*((Plan!$F$15:$NG$15="u2")/2)))-(SUMPRODUCT((Plan!$F$5:$NG$5=3)*((Plan!$F$15:$NG$15="x2")/2)))-(SUMPRODUCT((Plan!$F$5:$NG$5=3)*((Plan!$F$15:$NG$15="k2")/2)))-(SUMPRODUCT((Plan!$F$5:$NG$5=3)*((Plan!$F$15:$NG$15="f2")/2)))</f>
        <v>0</v>
      </c>
      <c r="O6" s="206">
        <f>(SUMPRODUCT((Plan!$F$5:$NG$5=4)*(Plan!$F$15:$NG$15&gt;0)))-(SUMPRODUCT((Plan!$F$5:$NG$5=4)*((Plan!$F$15:$NG$15="u2")/2)))-(SUMPRODUCT((Plan!$F$5:$NG$5=4)*((Plan!$F$15:$NG$15="x2")/2)))-(SUMPRODUCT((Plan!$F$5:$NG$5=4)*((Plan!$F$15:$NG$15="k2")/2)))-(SUMPRODUCT((Plan!$F$5:$NG$5=4)*((Plan!$F$15:$NG$15="f2")/2)))</f>
        <v>0</v>
      </c>
      <c r="P6" s="207">
        <f>(SUMPRODUCT((Plan!$F$5:$NG$5=5)*(Plan!$F$15:$NG$15&gt;0)))-(SUMPRODUCT((Plan!$F$5:$NG$5=5)*((Plan!$F$15:$NG$15="u2")/2)))-(SUMPRODUCT((Plan!$F$5:$NG$5=5)*((Plan!$F$15:$NG$15="x2")/2)))-(SUMPRODUCT((Plan!$F$5:$NG$5=5)*((Plan!$F$15:$NG$15="k2")/2)))-(SUMPRODUCT((Plan!$F$5:$NG$5=5)*((Plan!$F$15:$NG$15="f2")/2)))</f>
        <v>0</v>
      </c>
      <c r="Q6" s="206">
        <f>(SUMPRODUCT((Plan!$F$5:$NG$5=6)*(Plan!$F$15:$NG$15&gt;0)))-(SUMPRODUCT((Plan!$F$5:$NG$5=6)*((Plan!$F$15:$NG$15="u2")/2)))-(SUMPRODUCT((Plan!$F$5:$NG$5=6)*((Plan!$F$15:$NG$15="x2")/2)))-(SUMPRODUCT((Plan!$F$5:$NG$5=6)*((Plan!$F$15:$NG$15="k2")/2)))-(SUMPRODUCT((Plan!$F$5:$NG$5=6)*((Plan!$F$15:$NG$15="f2")/2)))</f>
        <v>0</v>
      </c>
      <c r="R6" s="207">
        <f>(SUMPRODUCT((Plan!$F$5:$NG$5=7)*(Plan!$F$15:$NG$15&gt;0)))-(SUMPRODUCT((Plan!$F$5:$NG$5=7)*((Plan!$F$15:$NG$15="u2")/2)))-(SUMPRODUCT((Plan!$F$5:$NG$5=7)*((Plan!$F$15:$NG$15="x2")/2)))-(SUMPRODUCT((Plan!$F$5:$NG$5=7)*((Plan!$F$15:$NG$15="k2")/2)))-(SUMPRODUCT((Plan!$F$5:$NG$5=7)*((Plan!$F$15:$NG$15="f2")/2)))</f>
        <v>0</v>
      </c>
      <c r="S6" s="206">
        <f>(SUMPRODUCT((Plan!$F$5:$NG$5=8)*(Plan!$F$15:$NG$15&gt;0)))-(SUMPRODUCT((Plan!$F$5:$NG$5=8)*((Plan!$F$15:$NG$15="u2")/2)))-(SUMPRODUCT((Plan!$F$5:$NG$5=8)*((Plan!$F$15:$NG$15="x2")/2)))-(SUMPRODUCT((Plan!$F$5:$NG$5=8)*((Plan!$F$15:$NG$15="k2")/2)))-(SUMPRODUCT((Plan!$F$5:$NG$5=8)*((Plan!$F$15:$NG$15="f2")/2)))</f>
        <v>0</v>
      </c>
      <c r="T6" s="207">
        <f>(SUMPRODUCT((Plan!$F$5:$NG$5=9)*(Plan!$F$15:$NG$15&gt;0)))-(SUMPRODUCT((Plan!$F$5:$NG$5=9)*((Plan!$F$15:$NG$15="u2")/2)))-(SUMPRODUCT((Plan!$F$5:$NG$5=9)*((Plan!$F$15:$NG$15="x2")/2)))-(SUMPRODUCT((Plan!$F$5:$NG$5=9)*((Plan!$F$15:$NG$15="k2")/2)))-(SUMPRODUCT((Plan!$F$5:$NG$5=9)*((Plan!$F$15:$NG$15="f2")/2)))</f>
        <v>0</v>
      </c>
      <c r="U6" s="206">
        <f>(SUMPRODUCT((Plan!$F$5:$NG$5=10)*(Plan!$F$15:$NG$15&gt;0)))-(SUMPRODUCT((Plan!$F$5:$NG$5=10)*((Plan!$F$15:$NG$15="u2")/2)))-(SUMPRODUCT((Plan!$F$5:$NG$5=10)*((Plan!$F$15:$NG$15="x2")/2)))-(SUMPRODUCT((Plan!$F$5:$NG$5=10)*((Plan!$F$15:$NG$15="k2")/2)))-(SUMPRODUCT((Plan!$F$5:$NG$5=10)*((Plan!$F$15:$NG$15="f2")/2)))</f>
        <v>0</v>
      </c>
      <c r="V6" s="207">
        <f>(SUMPRODUCT((Plan!$F$5:$NG$5=11)*(Plan!$F$15:$NG$15&gt;0)))-(SUMPRODUCT((Plan!$F$5:$NG$5=11)*((Plan!$F$15:$NG$15="u2")/2)))-(SUMPRODUCT((Plan!$F$5:$NG$5=11)*((Plan!$F$15:$NG$15="x2")/2)))-(SUMPRODUCT((Plan!$F$5:$NG$5=11)*((Plan!$F$15:$NG$15="k2")/2)))-(SUMPRODUCT((Plan!$F$5:$NG$5=11)*((Plan!$F$15:$NG$15="f2")/2)))</f>
        <v>0</v>
      </c>
      <c r="W6" s="206">
        <f>(SUMPRODUCT((Plan!$F$5:$NG$5=12)*(Plan!$F$15:$NG$15&gt;0)))-(SUMPRODUCT((Plan!$F$5:$NG$5=12)*((Plan!$F$15:$NG$15="u2")/2)))-(SUMPRODUCT((Plan!$F$5:$NG$5=12)*((Plan!$F$15:$NG$15="x2")/2)))-(SUMPRODUCT((Plan!$F$5:$NG$5=12)*((Plan!$F$15:$NG$15="k2")/2)))-(SUMPRODUCT((Plan!$F$5:$NG$5=12)*((Plan!$F$15:$NG$15="f2")/2)))</f>
        <v>0</v>
      </c>
    </row>
    <row r="7" spans="2:23" ht="18" customHeight="1">
      <c r="B7" s="21" t="str">
        <f>IF(Mitarbeiter!B8="","",Mitarbeiter!B8)</f>
        <v/>
      </c>
      <c r="C7" s="21" t="str">
        <f>IF(Mitarbeiter!C8="","",Mitarbeiter!C8)</f>
        <v/>
      </c>
      <c r="D7" s="21" t="str">
        <f>IF(Mitarbeiter!E8="","",Mitarbeiter!E8)</f>
        <v/>
      </c>
      <c r="E7" s="155">
        <f>Mitarbeiter!W8</f>
        <v>0</v>
      </c>
      <c r="F7" s="166">
        <f>COUNTIF(Plan!F16:QT16,"u")+(COUNTIF(Plan!F16:QT16,"u2")/2)+COUNTIF(Plan!F16:QT16,"s")+(COUNTIF(Plan!F16:QT16,"s2")/2)</f>
        <v>0</v>
      </c>
      <c r="G7" s="131">
        <f>COUNTIF(Plan!F16:QT16,"x")+(COUNTIF(Plan!F16:QT16,"x2")/2)+COUNTIF(Plan!F16:QT16,"az")+COUNTIF(Plan!F16:QT16,"fz")</f>
        <v>0</v>
      </c>
      <c r="H7" s="131">
        <f>COUNTIF(Plan!F16:QT16,"f")+(COUNTIF(Plan!F16:QT16,"f2")/2)</f>
        <v>0</v>
      </c>
      <c r="I7" s="167">
        <f>COUNTIF(Plan!F16:QT16,"k")+(COUNTIF(Plan!F16:QT16,"k2")/2)</f>
        <v>0</v>
      </c>
      <c r="J7" s="131">
        <f>COUNTIF(Plan!F16:QT16,"a")</f>
        <v>0</v>
      </c>
      <c r="K7" s="343">
        <f t="shared" ref="K7:K16" si="1">SUM(F7:J7)</f>
        <v>0</v>
      </c>
      <c r="L7" s="349">
        <f>(SUMPRODUCT((Plan!$F$5:$NG$5=1)*(Plan!$F$16:$NG$16&gt;0)))-(SUMPRODUCT((Plan!$F$5:$NG$5=1)*((Plan!$F$16:$NG$16="u2")/2)))-(SUMPRODUCT((Plan!$F$5:$NG$5=1)*((Plan!$F$16:$NG$16="x2")/2)))-(SUMPRODUCT((Plan!$F$5:$NG$5=1)*((Plan!$F$16:$NG$16="k2")/2)))-(SUMPRODUCT((Plan!$F$5:$NG$5=1)*((Plan!$F$16:$NG$16="f2")/2)))</f>
        <v>0</v>
      </c>
      <c r="M7" s="206">
        <f>(SUMPRODUCT((Plan!$F$5:$NG$5=2)*(Plan!$F$16:$NG$16&gt;0)))-(SUMPRODUCT((Plan!$F$5:$NG$5=2)*((Plan!$F$16:$NG$16="u2")/2)))-(SUMPRODUCT((Plan!$F$5:$NG$5=2)*((Plan!$F$16:$NG$16="x2")/2)))-(SUMPRODUCT((Plan!$F$5:$NG$5=2)*((Plan!$F$16:$NG$16="k2")/2)))-(SUMPRODUCT((Plan!$F$5:$NG$5=2)*((Plan!$F$16:$NG$16="f2")/2)))</f>
        <v>0</v>
      </c>
      <c r="N7" s="207">
        <f>(SUMPRODUCT((Plan!$F$5:$NG$5=3)*(Plan!$F$16:$NG$16&gt;0)))-(SUMPRODUCT((Plan!$F$5:$NG$5=3)*((Plan!$F$16:$NG$16="u2")/2)))-(SUMPRODUCT((Plan!$F$5:$NG$5=3)*((Plan!$F$16:$NG$16="x2")/2)))-(SUMPRODUCT((Plan!$F$5:$NG$5=3)*((Plan!$F$16:$NG$16="k2")/2)))-(SUMPRODUCT((Plan!$F$5:$NG$5=3)*((Plan!$F$16:$NG$16="f2")/2)))</f>
        <v>0</v>
      </c>
      <c r="O7" s="206">
        <f>(SUMPRODUCT((Plan!$F$5:$NG$5=4)*(Plan!$F$16:$NG$16&gt;0)))-(SUMPRODUCT((Plan!$F$5:$NG$5=4)*((Plan!$F$16:$NG$16="u2")/2)))-(SUMPRODUCT((Plan!$F$5:$NG$5=4)*((Plan!$F$16:$NG$16="x2")/2)))-(SUMPRODUCT((Plan!$F$5:$NG$5=4)*((Plan!$F$16:$NG$16="k2")/2)))-(SUMPRODUCT((Plan!$F$5:$NG$5=4)*((Plan!$F$16:$NG$16="f2")/2)))</f>
        <v>0</v>
      </c>
      <c r="P7" s="207">
        <f>(SUMPRODUCT((Plan!$F$5:$NG$5=5)*(Plan!$F$16:$NG$16&gt;0)))-(SUMPRODUCT((Plan!$F$5:$NG$5=5)*((Plan!$F$16:$NG$16="u2")/2)))-(SUMPRODUCT((Plan!$F$5:$NG$5=5)*((Plan!$F$16:$NG$16="x2")/2)))-(SUMPRODUCT((Plan!$F$5:$NG$5=5)*((Plan!$F$16:$NG$16="k2")/2)))-(SUMPRODUCT((Plan!$F$5:$NG$5=5)*((Plan!$F$16:$NG$16="f2")/2)))</f>
        <v>0</v>
      </c>
      <c r="Q7" s="206">
        <f>(SUMPRODUCT((Plan!$F$5:$NG$5=6)*(Plan!$F$16:$NG$16&gt;0)))-(SUMPRODUCT((Plan!$F$5:$NG$5=6)*((Plan!$F$16:$NG$16="u2")/2)))-(SUMPRODUCT((Plan!$F$5:$NG$5=6)*((Plan!$F$16:$NG$16="x2")/2)))-(SUMPRODUCT((Plan!$F$5:$NG$5=6)*((Plan!$F$16:$NG$16="k2")/2)))-(SUMPRODUCT((Plan!$F$5:$NG$5=6)*((Plan!$F$16:$NG$16="f2")/2)))</f>
        <v>0</v>
      </c>
      <c r="R7" s="207">
        <f>(SUMPRODUCT((Plan!$F$5:$NG$5=7)*(Plan!$F$16:$NG$16&gt;0)))-(SUMPRODUCT((Plan!$F$5:$NG$5=7)*((Plan!$F$16:$NG$16="u2")/2)))-(SUMPRODUCT((Plan!$F$5:$NG$5=7)*((Plan!$F$16:$NG$16="x2")/2)))-(SUMPRODUCT((Plan!$F$5:$NG$5=7)*((Plan!$F$16:$NG$16="k2")/2)))-(SUMPRODUCT((Plan!$F$5:$NG$5=7)*((Plan!$F$16:$NG$16="f2")/2)))</f>
        <v>0</v>
      </c>
      <c r="S7" s="206">
        <f>(SUMPRODUCT((Plan!$F$5:$NG$5=8)*(Plan!$F$16:$NG$16&gt;0)))-(SUMPRODUCT((Plan!$F$5:$NG$5=8)*((Plan!$F$16:$NG$16="u2")/2)))-(SUMPRODUCT((Plan!$F$5:$NG$5=8)*((Plan!$F$16:$NG$16="x2")/2)))-(SUMPRODUCT((Plan!$F$5:$NG$5=8)*((Plan!$F$16:$NG$16="k2")/2)))-(SUMPRODUCT((Plan!$F$5:$NG$5=8)*((Plan!$F$16:$NG$16="f2")/2)))</f>
        <v>0</v>
      </c>
      <c r="T7" s="207">
        <f>(SUMPRODUCT((Plan!$F$5:$NG$5=9)*(Plan!$F$16:$NG$16&gt;0)))-(SUMPRODUCT((Plan!$F$5:$NG$5=9)*((Plan!$F$16:$NG$16="u2")/2)))-(SUMPRODUCT((Plan!$F$5:$NG$5=9)*((Plan!$F$16:$NG$16="x2")/2)))-(SUMPRODUCT((Plan!$F$5:$NG$5=9)*((Plan!$F$16:$NG$16="k2")/2)))-(SUMPRODUCT((Plan!$F$5:$NG$5=9)*((Plan!$F$16:$NG$16="f2")/2)))</f>
        <v>0</v>
      </c>
      <c r="U7" s="206">
        <f>(SUMPRODUCT((Plan!$F$5:$NG$5=10)*(Plan!$F$16:$NG$16&gt;0)))-(SUMPRODUCT((Plan!$F$5:$NG$5=10)*((Plan!$F$16:$NG$16="u2")/2)))-(SUMPRODUCT((Plan!$F$5:$NG$5=10)*((Plan!$F$16:$NG$16="x2")/2)))-(SUMPRODUCT((Plan!$F$5:$NG$5=10)*((Plan!$F$16:$NG$16="k2")/2)))-(SUMPRODUCT((Plan!$F$5:$NG$5=10)*((Plan!$F$16:$NG$16="f2")/2)))</f>
        <v>0</v>
      </c>
      <c r="V7" s="207">
        <f>(SUMPRODUCT((Plan!$F$5:$NG$5=11)*(Plan!$F$16:$NG$16&gt;0)))-(SUMPRODUCT((Plan!$F$5:$NG$5=11)*((Plan!$F$16:$NG$16="u2")/2)))-(SUMPRODUCT((Plan!$F$5:$NG$5=11)*((Plan!$F$16:$NG$16="x2")/2)))-(SUMPRODUCT((Plan!$F$5:$NG$5=11)*((Plan!$F$16:$NG$16="k2")/2)))-(SUMPRODUCT((Plan!$F$5:$NG$5=11)*((Plan!$F$16:$NG$16="f2")/2)))</f>
        <v>0</v>
      </c>
      <c r="W7" s="206">
        <f>(SUMPRODUCT((Plan!$F$5:$NG$5=12)*(Plan!$F$16:$NG$16&gt;0)))-(SUMPRODUCT((Plan!$F$5:$NG$5=12)*((Plan!$F$16:$NG$16="u2")/2)))-(SUMPRODUCT((Plan!$F$5:$NG$5=12)*((Plan!$F$16:$NG$16="x2")/2)))-(SUMPRODUCT((Plan!$F$5:$NG$5=12)*((Plan!$F$16:$NG$16="k2")/2)))-(SUMPRODUCT((Plan!$F$5:$NG$5=12)*((Plan!$F$16:$NG$16="f2")/2)))</f>
        <v>0</v>
      </c>
    </row>
    <row r="8" spans="2:23" ht="18" customHeight="1">
      <c r="B8" s="21" t="str">
        <f>IF(Mitarbeiter!B9="","",Mitarbeiter!B9)</f>
        <v/>
      </c>
      <c r="C8" s="21" t="str">
        <f>IF(Mitarbeiter!C9="","",Mitarbeiter!C9)</f>
        <v/>
      </c>
      <c r="D8" s="21" t="str">
        <f>IF(Mitarbeiter!E9="","",Mitarbeiter!E9)</f>
        <v/>
      </c>
      <c r="E8" s="155">
        <f>Mitarbeiter!W9</f>
        <v>0</v>
      </c>
      <c r="F8" s="166">
        <f>COUNTIF(Plan!F17:QT17,"u")+(COUNTIF(Plan!F17:QT17,"u2")/2)+COUNTIF(Plan!F17:QT17,"s")+(COUNTIF(Plan!F17:QT17,"s2")/2)</f>
        <v>0</v>
      </c>
      <c r="G8" s="131">
        <f>COUNTIF(Plan!F17:QT17,"x")+(COUNTIF(Plan!F17:QT17,"x2")/2)+COUNTIF(Plan!F17:QT17,"az")+COUNTIF(Plan!F17:QT17,"fz")</f>
        <v>0</v>
      </c>
      <c r="H8" s="131">
        <f>COUNTIF(Plan!F17:QT17,"f")+(COUNTIF(Plan!F17:QT17,"f2")/2)</f>
        <v>0</v>
      </c>
      <c r="I8" s="167">
        <f>COUNTIF(Plan!F17:QT17,"k")+(COUNTIF(Plan!F17:QT17,"k2")/2)</f>
        <v>0</v>
      </c>
      <c r="J8" s="131">
        <f>COUNTIF(Plan!F17:QT17,"a")</f>
        <v>0</v>
      </c>
      <c r="K8" s="343">
        <f t="shared" si="1"/>
        <v>0</v>
      </c>
      <c r="L8" s="349">
        <f>(SUMPRODUCT((Plan!$F$5:$NG$5=1)*(Plan!$F$17:$NG$17&gt;0)))-(SUMPRODUCT((Plan!$F$5:$NG$5=1)*((Plan!$F$17:$NG$17="u2")/2)))-(SUMPRODUCT((Plan!$F$5:$NG$5=1)*((Plan!$F$17:$NG$17="x2")/2)))-(SUMPRODUCT((Plan!$F$5:$NG$5=1)*((Plan!$F$17:$NG$17="k2")/2)))-(SUMPRODUCT((Plan!$F$5:$NG$5=1)*((Plan!$F$17:$NG$17="f2")/2)))</f>
        <v>0</v>
      </c>
      <c r="M8" s="206">
        <f>(SUMPRODUCT((Plan!$F$5:$NG$5=2)*(Plan!$F$17:$NG$17&gt;0)))-(SUMPRODUCT((Plan!$F$5:$NG$5=2)*((Plan!$F$17:$NG$17="u2")/2)))-(SUMPRODUCT((Plan!$F$5:$NG$5=2)*((Plan!$F$17:$NG$17="x2")/2)))-(SUMPRODUCT((Plan!$F$5:$NG$5=2)*((Plan!$F$17:$NG$17="k2")/2)))-(SUMPRODUCT((Plan!$F$5:$NG$5=2)*((Plan!$F$17:$NG$17="f2")/2)))</f>
        <v>0</v>
      </c>
      <c r="N8" s="207">
        <f>(SUMPRODUCT((Plan!$F$5:$NG$5=3)*(Plan!$F$17:$NG$17&gt;0)))-(SUMPRODUCT((Plan!$F$5:$NG$5=3)*((Plan!$F$17:$NG$17="u2")/2)))-(SUMPRODUCT((Plan!$F$5:$NG$5=3)*((Plan!$F$17:$NG$17="x2")/2)))-(SUMPRODUCT((Plan!$F$5:$NG$5=3)*((Plan!$F$17:$NG$17="k2")/2)))-(SUMPRODUCT((Plan!$F$5:$NG$5=3)*((Plan!$F$17:$NG$17="f2")/2)))</f>
        <v>0</v>
      </c>
      <c r="O8" s="206">
        <f>(SUMPRODUCT((Plan!$F$5:$NG$5=4)*(Plan!$F$17:$NG$17&gt;0)))-(SUMPRODUCT((Plan!$F$5:$NG$5=4)*((Plan!$F$17:$NG$17="u2")/2)))-(SUMPRODUCT((Plan!$F$5:$NG$5=4)*((Plan!$F$17:$NG$17="x2")/2)))-(SUMPRODUCT((Plan!$F$5:$NG$5=4)*((Plan!$F$17:$NG$17="k2")/2)))-(SUMPRODUCT((Plan!$F$5:$NG$5=4)*((Plan!$F$17:$NG$17="f2")/2)))</f>
        <v>0</v>
      </c>
      <c r="P8" s="207">
        <f>(SUMPRODUCT((Plan!$F$5:$NG$5=5)*(Plan!$F$17:$NG$17&gt;0)))-(SUMPRODUCT((Plan!$F$5:$NG$5=5)*((Plan!$F$17:$NG$17="u2")/2)))-(SUMPRODUCT((Plan!$F$5:$NG$5=5)*((Plan!$F$17:$NG$17="x2")/2)))-(SUMPRODUCT((Plan!$F$5:$NG$5=5)*((Plan!$F$17:$NG$17="k2")/2)))-(SUMPRODUCT((Plan!$F$5:$NG$5=5)*((Plan!$F$17:$NG$17="f2")/2)))</f>
        <v>0</v>
      </c>
      <c r="Q8" s="206">
        <f>(SUMPRODUCT((Plan!$F$5:$NG$5=6)*(Plan!$F$17:$NG$17&gt;0)))-(SUMPRODUCT((Plan!$F$5:$NG$5=6)*((Plan!$F$17:$NG$17="u2")/2)))-(SUMPRODUCT((Plan!$F$5:$NG$5=6)*((Plan!$F$17:$NG$17="x2")/2)))-(SUMPRODUCT((Plan!$F$5:$NG$5=6)*((Plan!$F$17:$NG$17="k2")/2)))-(SUMPRODUCT((Plan!$F$5:$NG$5=6)*((Plan!$F$17:$NG$17="f2")/2)))</f>
        <v>0</v>
      </c>
      <c r="R8" s="207">
        <f>(SUMPRODUCT((Plan!$F$5:$NG$5=7)*(Plan!$F$17:$NG$17&gt;0)))-(SUMPRODUCT((Plan!$F$5:$NG$5=7)*((Plan!$F$17:$NG$17="u2")/2)))-(SUMPRODUCT((Plan!$F$5:$NG$5=7)*((Plan!$F$17:$NG$17="x2")/2)))-(SUMPRODUCT((Plan!$F$5:$NG$5=7)*((Plan!$F$17:$NG$17="k2")/2)))-(SUMPRODUCT((Plan!$F$5:$NG$5=7)*((Plan!$F$17:$NG$17="f2")/2)))</f>
        <v>0</v>
      </c>
      <c r="S8" s="206">
        <f>(SUMPRODUCT((Plan!$F$5:$NG$5=8)*(Plan!$F$17:$NG$17&gt;0)))-(SUMPRODUCT((Plan!$F$5:$NG$5=8)*((Plan!$F$17:$NG$17="u2")/2)))-(SUMPRODUCT((Plan!$F$5:$NG$5=8)*((Plan!$F$17:$NG$17="x2")/2)))-(SUMPRODUCT((Plan!$F$5:$NG$5=8)*((Plan!$F$17:$NG$17="k2")/2)))-(SUMPRODUCT((Plan!$F$5:$NG$5=8)*((Plan!$F$17:$NG$17="f2")/2)))</f>
        <v>0</v>
      </c>
      <c r="T8" s="207">
        <f>(SUMPRODUCT((Plan!$F$5:$NG$5=9)*(Plan!$F$17:$NG$17&gt;0)))-(SUMPRODUCT((Plan!$F$5:$NG$5=9)*((Plan!$F$17:$NG$17="u2")/2)))-(SUMPRODUCT((Plan!$F$5:$NG$5=9)*((Plan!$F$17:$NG$17="x2")/2)))-(SUMPRODUCT((Plan!$F$5:$NG$5=9)*((Plan!$F$17:$NG$17="k2")/2)))-(SUMPRODUCT((Plan!$F$5:$NG$5=9)*((Plan!$F$17:$NG$17="f2")/2)))</f>
        <v>0</v>
      </c>
      <c r="U8" s="206">
        <f>(SUMPRODUCT((Plan!$F$5:$NG$5=10)*(Plan!$F$17:$NG$17&gt;0)))-(SUMPRODUCT((Plan!$F$5:$NG$5=10)*((Plan!$F$17:$NG$17="u2")/2)))-(SUMPRODUCT((Plan!$F$5:$NG$5=10)*((Plan!$F$17:$NG$17="x2")/2)))-(SUMPRODUCT((Plan!$F$5:$NG$5=10)*((Plan!$F$17:$NG$17="k2")/2)))-(SUMPRODUCT((Plan!$F$5:$NG$5=10)*((Plan!$F$17:$NG$17="f2")/2)))</f>
        <v>0</v>
      </c>
      <c r="V8" s="207">
        <f>(SUMPRODUCT((Plan!$F$5:$NG$5=11)*(Plan!$F$17:$NG$17&gt;0)))-(SUMPRODUCT((Plan!$F$5:$NG$5=11)*((Plan!$F$17:$NG$17="u2")/2)))-(SUMPRODUCT((Plan!$F$5:$NG$5=11)*((Plan!$F$17:$NG$17="x2")/2)))-(SUMPRODUCT((Plan!$F$5:$NG$5=11)*((Plan!$F$17:$NG$17="k2")/2)))-(SUMPRODUCT((Plan!$F$5:$NG$5=11)*((Plan!$F$17:$NG$17="f2")/2)))</f>
        <v>0</v>
      </c>
      <c r="W8" s="206">
        <f>(SUMPRODUCT((Plan!$F$5:$NG$5=12)*(Plan!$F$17:$NG$17&gt;0)))-(SUMPRODUCT((Plan!$F$5:$NG$5=12)*((Plan!$F$17:$NG$17="u2")/2)))-(SUMPRODUCT((Plan!$F$5:$NG$5=12)*((Plan!$F$17:$NG$17="x2")/2)))-(SUMPRODUCT((Plan!$F$5:$NG$5=12)*((Plan!$F$17:$NG$17="k2")/2)))-(SUMPRODUCT((Plan!$F$5:$NG$5=12)*((Plan!$F$17:$NG$17="f2")/2)))</f>
        <v>0</v>
      </c>
    </row>
    <row r="9" spans="2:23" ht="18" customHeight="1">
      <c r="B9" s="21" t="str">
        <f>IF(Mitarbeiter!B10="","",Mitarbeiter!B10)</f>
        <v/>
      </c>
      <c r="C9" s="21" t="str">
        <f>IF(Mitarbeiter!C10="","",Mitarbeiter!C10)</f>
        <v/>
      </c>
      <c r="D9" s="21" t="str">
        <f>IF(Mitarbeiter!E10="","",Mitarbeiter!E10)</f>
        <v/>
      </c>
      <c r="E9" s="155">
        <f>Mitarbeiter!W10</f>
        <v>0</v>
      </c>
      <c r="F9" s="166">
        <f>COUNTIF(Plan!F18:QT18,"u")+(COUNTIF(Plan!F18:QT18,"u2")/2)+COUNTIF(Plan!F18:QT18,"s")+(COUNTIF(Plan!F18:QT18,"s2")/2)</f>
        <v>0</v>
      </c>
      <c r="G9" s="131">
        <f>COUNTIF(Plan!F18:QT18,"x")+(COUNTIF(Plan!F18:QT18,"x2")/2)+COUNTIF(Plan!F18:QT18,"az")+COUNTIF(Plan!F18:QT18,"fz")</f>
        <v>0</v>
      </c>
      <c r="H9" s="131">
        <f>COUNTIF(Plan!F18:QT18,"f")+(COUNTIF(Plan!F18:QT18,"f2")/2)</f>
        <v>0</v>
      </c>
      <c r="I9" s="167">
        <f>COUNTIF(Plan!F18:QT18,"k")+(COUNTIF(Plan!F18:QT18,"k2")/2)</f>
        <v>0</v>
      </c>
      <c r="J9" s="131">
        <f>COUNTIF(Plan!F18:QT18,"a")</f>
        <v>0</v>
      </c>
      <c r="K9" s="343">
        <f t="shared" si="1"/>
        <v>0</v>
      </c>
      <c r="L9" s="349">
        <f>(SUMPRODUCT((Plan!$F$5:$NG$5=1)*(Plan!$F$18:$NG$18&gt;0)))-(SUMPRODUCT((Plan!$F$5:$NG$5=1)*((Plan!$F$18:$NG$18="u2")/2)))-(SUMPRODUCT((Plan!$F$5:$NG$5=1)*((Plan!$F$18:$NG$18="x2")/2)))-(SUMPRODUCT((Plan!$F$5:$NG$5=1)*((Plan!$F$18:$NG$18="k2")/2)))-(SUMPRODUCT((Plan!$F$5:$NG$5=1)*((Plan!$F$18:$NG$18="f2")/2)))</f>
        <v>0</v>
      </c>
      <c r="M9" s="206">
        <f>(SUMPRODUCT((Plan!$F$5:$NG$5=2)*(Plan!$F$18:$NG$18&gt;0)))-(SUMPRODUCT((Plan!$F$5:$NG$5=2)*((Plan!$F$18:$NG$18="u2")/2)))-(SUMPRODUCT((Plan!$F$5:$NG$5=2)*((Plan!$F$18:$NG$18="x2")/2)))-(SUMPRODUCT((Plan!$F$5:$NG$5=2)*((Plan!$F$18:$NG$18="k2")/2)))-(SUMPRODUCT((Plan!$F$5:$NG$5=2)*((Plan!$F$18:$NG$18="f2")/2)))</f>
        <v>0</v>
      </c>
      <c r="N9" s="207">
        <f>(SUMPRODUCT((Plan!$F$5:$NG$5=3)*(Plan!$F$18:$NG$18&gt;0)))-(SUMPRODUCT((Plan!$F$5:$NG$5=3)*((Plan!$F$18:$NG$18="u2")/2)))-(SUMPRODUCT((Plan!$F$5:$NG$5=3)*((Plan!$F$18:$NG$18="x2")/2)))-(SUMPRODUCT((Plan!$F$5:$NG$5=3)*((Plan!$F$18:$NG$18="k2")/2)))-(SUMPRODUCT((Plan!$F$5:$NG$5=3)*((Plan!$F$18:$NG$18="f2")/2)))</f>
        <v>0</v>
      </c>
      <c r="O9" s="206">
        <f>(SUMPRODUCT((Plan!$F$5:$NG$5=4)*(Plan!$F$18:$NG$18&gt;0)))-(SUMPRODUCT((Plan!$F$5:$NG$5=4)*((Plan!$F$18:$NG$18="u2")/2)))-(SUMPRODUCT((Plan!$F$5:$NG$5=4)*((Plan!$F$18:$NG$18="x2")/2)))-(SUMPRODUCT((Plan!$F$5:$NG$5=4)*((Plan!$F$18:$NG$18="k2")/2)))-(SUMPRODUCT((Plan!$F$5:$NG$5=4)*((Plan!$F$18:$NG$18="f2")/2)))</f>
        <v>0</v>
      </c>
      <c r="P9" s="207">
        <f>(SUMPRODUCT((Plan!$F$5:$NG$5=5)*(Plan!$F$18:$NG$18&gt;0)))-(SUMPRODUCT((Plan!$F$5:$NG$5=5)*((Plan!$F$18:$NG$18="u2")/2)))-(SUMPRODUCT((Plan!$F$5:$NG$5=5)*((Plan!$F$18:$NG$18="x2")/2)))-(SUMPRODUCT((Plan!$F$5:$NG$5=5)*((Plan!$F$18:$NG$18="k2")/2)))-(SUMPRODUCT((Plan!$F$5:$NG$5=5)*((Plan!$F$18:$NG$18="f2")/2)))</f>
        <v>0</v>
      </c>
      <c r="Q9" s="206">
        <f>(SUMPRODUCT((Plan!$F$5:$NG$5=6)*(Plan!$F$18:$NG$18&gt;0)))-(SUMPRODUCT((Plan!$F$5:$NG$5=6)*((Plan!$F$18:$NG$18="u2")/2)))-(SUMPRODUCT((Plan!$F$5:$NG$5=6)*((Plan!$F$18:$NG$18="x2")/2)))-(SUMPRODUCT((Plan!$F$5:$NG$5=6)*((Plan!$F$18:$NG$18="k2")/2)))-(SUMPRODUCT((Plan!$F$5:$NG$5=6)*((Plan!$F$18:$NG$18="f2")/2)))</f>
        <v>0</v>
      </c>
      <c r="R9" s="207">
        <f>(SUMPRODUCT((Plan!$F$5:$NG$5=7)*(Plan!$F$18:$NG$18&gt;0)))-(SUMPRODUCT((Plan!$F$5:$NG$5=7)*((Plan!$F$18:$NG$18="u2")/2)))-(SUMPRODUCT((Plan!$F$5:$NG$5=7)*((Plan!$F$18:$NG$18="x2")/2)))-(SUMPRODUCT((Plan!$F$5:$NG$5=7)*((Plan!$F$18:$NG$18="k2")/2)))-(SUMPRODUCT((Plan!$F$5:$NG$5=7)*((Plan!$F$18:$NG$18="f2")/2)))</f>
        <v>0</v>
      </c>
      <c r="S9" s="206">
        <f>(SUMPRODUCT((Plan!$F$5:$NG$5=8)*(Plan!$F$18:$NG$18&gt;0)))-(SUMPRODUCT((Plan!$F$5:$NG$5=8)*((Plan!$F$18:$NG$18="u2")/2)))-(SUMPRODUCT((Plan!$F$5:$NG$5=8)*((Plan!$F$18:$NG$18="x2")/2)))-(SUMPRODUCT((Plan!$F$5:$NG$5=8)*((Plan!$F$18:$NG$18="k2")/2)))-(SUMPRODUCT((Plan!$F$5:$NG$5=8)*((Plan!$F$18:$NG$18="f2")/2)))</f>
        <v>0</v>
      </c>
      <c r="T9" s="207">
        <f>(SUMPRODUCT((Plan!$F$5:$NG$5=9)*(Plan!$F$18:$NG$18&gt;0)))-(SUMPRODUCT((Plan!$F$5:$NG$5=9)*((Plan!$F$18:$NG$18="u2")/2)))-(SUMPRODUCT((Plan!$F$5:$NG$5=9)*((Plan!$F$18:$NG$18="x2")/2)))-(SUMPRODUCT((Plan!$F$5:$NG$5=9)*((Plan!$F$18:$NG$18="k2")/2)))-(SUMPRODUCT((Plan!$F$5:$NG$5=9)*((Plan!$F$18:$NG$18="f2")/2)))</f>
        <v>0</v>
      </c>
      <c r="U9" s="206">
        <f>(SUMPRODUCT((Plan!$F$5:$NG$5=10)*(Plan!$F$18:$NG$18&gt;0)))-(SUMPRODUCT((Plan!$F$5:$NG$5=10)*((Plan!$F$18:$NG$18="u2")/2)))-(SUMPRODUCT((Plan!$F$5:$NG$5=10)*((Plan!$F$18:$NG$18="x2")/2)))-(SUMPRODUCT((Plan!$F$5:$NG$5=10)*((Plan!$F$18:$NG$18="k2")/2)))-(SUMPRODUCT((Plan!$F$5:$NG$5=10)*((Plan!$F$18:$NG$18="f2")/2)))</f>
        <v>0</v>
      </c>
      <c r="V9" s="207">
        <f>(SUMPRODUCT((Plan!$F$5:$NG$5=11)*(Plan!$F$18:$NG$18&gt;0)))-(SUMPRODUCT((Plan!$F$5:$NG$5=11)*((Plan!$F$18:$NG$18="u2")/2)))-(SUMPRODUCT((Plan!$F$5:$NG$5=11)*((Plan!$F$18:$NG$18="x2")/2)))-(SUMPRODUCT((Plan!$F$5:$NG$5=11)*((Plan!$F$18:$NG$18="k2")/2)))-(SUMPRODUCT((Plan!$F$5:$NG$5=11)*((Plan!$F$18:$NG$18="f2")/2)))</f>
        <v>0</v>
      </c>
      <c r="W9" s="206">
        <f>(SUMPRODUCT((Plan!$F$5:$NG$5=12)*(Plan!$F$18:$NG$18&gt;0)))-(SUMPRODUCT((Plan!$F$5:$NG$5=12)*((Plan!$F$18:$NG$18="u2")/2)))-(SUMPRODUCT((Plan!$F$5:$NG$5=12)*((Plan!$F$18:$NG$18="x2")/2)))-(SUMPRODUCT((Plan!$F$5:$NG$5=12)*((Plan!$F$18:$NG$18="k2")/2)))-(SUMPRODUCT((Plan!$F$5:$NG$5=12)*((Plan!$F$18:$NG$18="f2")/2)))</f>
        <v>0</v>
      </c>
    </row>
    <row r="10" spans="2:23" ht="18" customHeight="1">
      <c r="B10" s="21" t="str">
        <f>IF(Mitarbeiter!B11="","",Mitarbeiter!B11)</f>
        <v/>
      </c>
      <c r="C10" s="21" t="str">
        <f>IF(Mitarbeiter!C11="","",Mitarbeiter!C11)</f>
        <v/>
      </c>
      <c r="D10" s="21" t="str">
        <f>IF(Mitarbeiter!E11="","",Mitarbeiter!E11)</f>
        <v/>
      </c>
      <c r="E10" s="155">
        <f>Mitarbeiter!W11</f>
        <v>0</v>
      </c>
      <c r="F10" s="166">
        <f>COUNTIF(Plan!F19:QT19,"u")+(COUNTIF(Plan!F19:QT19,"u2")/2)+COUNTIF(Plan!F19:QT19,"s")+(COUNTIF(Plan!F19:QT19,"s2")/2)</f>
        <v>0</v>
      </c>
      <c r="G10" s="131">
        <f>COUNTIF(Plan!F19:QT19,"x")+(COUNTIF(Plan!F19:QT19,"x2")/2)+COUNTIF(Plan!F19:QT19,"az")+COUNTIF(Plan!F19:QT19,"fz")</f>
        <v>0</v>
      </c>
      <c r="H10" s="131">
        <f>COUNTIF(Plan!F19:QT19,"f")+(COUNTIF(Plan!F19:QT19,"f2")/2)</f>
        <v>0</v>
      </c>
      <c r="I10" s="167">
        <f>COUNTIF(Plan!F19:QT19,"k")+(COUNTIF(Plan!F19:QT19,"k2")/2)</f>
        <v>0</v>
      </c>
      <c r="J10" s="131">
        <f>COUNTIF(Plan!F19:QT19,"a")</f>
        <v>0</v>
      </c>
      <c r="K10" s="343">
        <f t="shared" si="1"/>
        <v>0</v>
      </c>
      <c r="L10" s="349">
        <f>(SUMPRODUCT((Plan!$F$5:$NG$5=1)*(Plan!$F$19:$NG$19&gt;0)))-(SUMPRODUCT((Plan!$F$5:$NG$5=1)*((Plan!$F$19:$NG$19="u2")/2)))-(SUMPRODUCT((Plan!$F$5:$NG$5=1)*((Plan!$F$19:$NG$19="x2")/2)))-(SUMPRODUCT((Plan!$F$5:$NG$5=1)*((Plan!$F$19:$NG$19="k2")/2)))-(SUMPRODUCT((Plan!$F$5:$NG$5=1)*((Plan!$F$19:$NG$19="f2")/2)))</f>
        <v>0</v>
      </c>
      <c r="M10" s="206">
        <f>(SUMPRODUCT((Plan!$F$5:$NG$5=2)*(Plan!$F$19:$NG$19&gt;0)))-(SUMPRODUCT((Plan!$F$5:$NG$5=2)*((Plan!$F$19:$NG$19="u2")/2)))-(SUMPRODUCT((Plan!$F$5:$NG$5=2)*((Plan!$F$19:$NG$19="x2")/2)))-(SUMPRODUCT((Plan!$F$5:$NG$5=2)*((Plan!$F$19:$NG$19="k2")/2)))-(SUMPRODUCT((Plan!$F$5:$NG$5=2)*((Plan!$F$19:$NG$19="f2")/2)))</f>
        <v>0</v>
      </c>
      <c r="N10" s="207">
        <f>(SUMPRODUCT((Plan!$F$5:$NG$5=3)*(Plan!$F$19:$NG$19&gt;0)))-(SUMPRODUCT((Plan!$F$5:$NG$5=3)*((Plan!$F$19:$NG$19="u2")/2)))-(SUMPRODUCT((Plan!$F$5:$NG$5=3)*((Plan!$F$19:$NG$19="x2")/2)))-(SUMPRODUCT((Plan!$F$5:$NG$5=3)*((Plan!$F$19:$NG$19="k2")/2)))-(SUMPRODUCT((Plan!$F$5:$NG$5=3)*((Plan!$F$19:$NG$19="f2")/2)))</f>
        <v>0</v>
      </c>
      <c r="O10" s="206">
        <f>(SUMPRODUCT((Plan!$F$5:$NG$5=4)*(Plan!$F$19:$NG$19&gt;0)))-(SUMPRODUCT((Plan!$F$5:$NG$5=4)*((Plan!$F$19:$NG$19="u2")/2)))-(SUMPRODUCT((Plan!$F$5:$NG$5=4)*((Plan!$F$19:$NG$19="x2")/2)))-(SUMPRODUCT((Plan!$F$5:$NG$5=4)*((Plan!$F$19:$NG$19="k2")/2)))-(SUMPRODUCT((Plan!$F$5:$NG$5=4)*((Plan!$F$19:$NG$19="f2")/2)))</f>
        <v>0</v>
      </c>
      <c r="P10" s="207">
        <f>(SUMPRODUCT((Plan!$F$5:$NG$5=5)*(Plan!$F$19:$NG$19&gt;0)))-(SUMPRODUCT((Plan!$F$5:$NG$5=5)*((Plan!$F$19:$NG$19="u2")/2)))-(SUMPRODUCT((Plan!$F$5:$NG$5=5)*((Plan!$F$19:$NG$19="x2")/2)))-(SUMPRODUCT((Plan!$F$5:$NG$5=5)*((Plan!$F$19:$NG$19="k2")/2)))-(SUMPRODUCT((Plan!$F$5:$NG$5=5)*((Plan!$F$19:$NG$19="f2")/2)))</f>
        <v>0</v>
      </c>
      <c r="Q10" s="206">
        <f>(SUMPRODUCT((Plan!$F$5:$NG$5=6)*(Plan!$F$19:$NG$19&gt;0)))-(SUMPRODUCT((Plan!$F$5:$NG$5=6)*((Plan!$F$19:$NG$19="u2")/2)))-(SUMPRODUCT((Plan!$F$5:$NG$5=6)*((Plan!$F$19:$NG$19="x2")/2)))-(SUMPRODUCT((Plan!$F$5:$NG$5=6)*((Plan!$F$19:$NG$19="k2")/2)))-(SUMPRODUCT((Plan!$F$5:$NG$5=6)*((Plan!$F$19:$NG$19="f2")/2)))</f>
        <v>0</v>
      </c>
      <c r="R10" s="207">
        <f>(SUMPRODUCT((Plan!$F$5:$NG$5=7)*(Plan!$F$19:$NG$19&gt;0)))-(SUMPRODUCT((Plan!$F$5:$NG$5=7)*((Plan!$F$19:$NG$19="u2")/2)))-(SUMPRODUCT((Plan!$F$5:$NG$5=7)*((Plan!$F$19:$NG$19="x2")/2)))-(SUMPRODUCT((Plan!$F$5:$NG$5=7)*((Plan!$F$19:$NG$19="k2")/2)))-(SUMPRODUCT((Plan!$F$5:$NG$5=7)*((Plan!$F$19:$NG$19="f2")/2)))</f>
        <v>0</v>
      </c>
      <c r="S10" s="206">
        <f>(SUMPRODUCT((Plan!$F$5:$NG$5=8)*(Plan!$F$19:$NG$19&gt;0)))-(SUMPRODUCT((Plan!$F$5:$NG$5=8)*((Plan!$F$19:$NG$19="u2")/2)))-(SUMPRODUCT((Plan!$F$5:$NG$5=8)*((Plan!$F$19:$NG$19="x2")/2)))-(SUMPRODUCT((Plan!$F$5:$NG$5=8)*((Plan!$F$19:$NG$19="k2")/2)))-(SUMPRODUCT((Plan!$F$5:$NG$5=8)*((Plan!$F$19:$NG$19="f2")/2)))</f>
        <v>0</v>
      </c>
      <c r="T10" s="207">
        <f>(SUMPRODUCT((Plan!$F$5:$NG$5=9)*(Plan!$F$19:$NG$19&gt;0)))-(SUMPRODUCT((Plan!$F$5:$NG$5=9)*((Plan!$F$19:$NG$19="u2")/2)))-(SUMPRODUCT((Plan!$F$5:$NG$5=9)*((Plan!$F$19:$NG$19="x2")/2)))-(SUMPRODUCT((Plan!$F$5:$NG$5=9)*((Plan!$F$19:$NG$19="k2")/2)))-(SUMPRODUCT((Plan!$F$5:$NG$5=9)*((Plan!$F$19:$NG$19="f2")/2)))</f>
        <v>0</v>
      </c>
      <c r="U10" s="206">
        <f>(SUMPRODUCT((Plan!$F$5:$NG$5=10)*(Plan!$F$19:$NG$19&gt;0)))-(SUMPRODUCT((Plan!$F$5:$NG$5=10)*((Plan!$F$19:$NG$19="u2")/2)))-(SUMPRODUCT((Plan!$F$5:$NG$5=10)*((Plan!$F$19:$NG$19="x2")/2)))-(SUMPRODUCT((Plan!$F$5:$NG$5=10)*((Plan!$F$19:$NG$19="k2")/2)))-(SUMPRODUCT((Plan!$F$5:$NG$5=10)*((Plan!$F$19:$NG$19="f2")/2)))</f>
        <v>0</v>
      </c>
      <c r="V10" s="207">
        <f>(SUMPRODUCT((Plan!$F$5:$NG$5=11)*(Plan!$F$19:$NG$19&gt;0)))-(SUMPRODUCT((Plan!$F$5:$NG$5=11)*((Plan!$F$19:$NG$19="u2")/2)))-(SUMPRODUCT((Plan!$F$5:$NG$5=11)*((Plan!$F$19:$NG$19="x2")/2)))-(SUMPRODUCT((Plan!$F$5:$NG$5=11)*((Plan!$F$19:$NG$19="k2")/2)))-(SUMPRODUCT((Plan!$F$5:$NG$5=11)*((Plan!$F$19:$NG$19="f2")/2)))</f>
        <v>0</v>
      </c>
      <c r="W10" s="206">
        <f>(SUMPRODUCT((Plan!$F$5:$NG$5=12)*(Plan!$F$19:$NG$19&gt;0)))-(SUMPRODUCT((Plan!$F$5:$NG$5=12)*((Plan!$F$19:$NG$19="u2")/2)))-(SUMPRODUCT((Plan!$F$5:$NG$5=12)*((Plan!$F$19:$NG$19="x2")/2)))-(SUMPRODUCT((Plan!$F$5:$NG$5=12)*((Plan!$F$19:$NG$19="k2")/2)))-(SUMPRODUCT((Plan!$F$5:$NG$5=12)*((Plan!$F$19:$NG$19="f2")/2)))</f>
        <v>0</v>
      </c>
    </row>
    <row r="11" spans="2:23" ht="18" customHeight="1">
      <c r="B11" s="21" t="str">
        <f>IF(Mitarbeiter!B12="","",Mitarbeiter!B12)</f>
        <v/>
      </c>
      <c r="C11" s="21" t="str">
        <f>IF(Mitarbeiter!C12="","",Mitarbeiter!C12)</f>
        <v/>
      </c>
      <c r="D11" s="21" t="str">
        <f>IF(Mitarbeiter!E12="","",Mitarbeiter!E12)</f>
        <v/>
      </c>
      <c r="E11" s="155">
        <f>Mitarbeiter!W12</f>
        <v>0</v>
      </c>
      <c r="F11" s="166">
        <f>COUNTIF(Plan!F20:QT20,"u")+(COUNTIF(Plan!F20:QT20,"u2")/2)+COUNTIF(Plan!F20:QT20,"s")+(COUNTIF(Plan!F20:QT20,"s2")/2)</f>
        <v>0</v>
      </c>
      <c r="G11" s="131">
        <f>COUNTIF(Plan!F20:QT20,"x")+(COUNTIF(Plan!F20:QT20,"x2")/2)+COUNTIF(Plan!F20:QT20,"az")+COUNTIF(Plan!F20:QT20,"fz")</f>
        <v>0</v>
      </c>
      <c r="H11" s="131">
        <f>COUNTIF(Plan!F20:QT20,"f")+(COUNTIF(Plan!F20:QT20,"f2")/2)</f>
        <v>0</v>
      </c>
      <c r="I11" s="167">
        <f>COUNTIF(Plan!F20:QT20,"k")+(COUNTIF(Plan!F20:QT20,"k2")/2)</f>
        <v>0</v>
      </c>
      <c r="J11" s="131">
        <f>COUNTIF(Plan!F20:QT20,"a")</f>
        <v>0</v>
      </c>
      <c r="K11" s="343">
        <f t="shared" si="1"/>
        <v>0</v>
      </c>
      <c r="L11" s="349">
        <f>(SUMPRODUCT((Plan!$F$5:$NG$5=1)*(Plan!$F$20:$NG$20&gt;0)))-(SUMPRODUCT((Plan!$F$5:$NG$5=1)*((Plan!$F$20:$NG$20="u2")/2)))-(SUMPRODUCT((Plan!$F$5:$NG$5=1)*((Plan!$F$20:$NG$20="x2")/2)))-(SUMPRODUCT((Plan!$F$5:$NG$5=1)*((Plan!$F$20:$NG$20="k2")/2)))-(SUMPRODUCT((Plan!$F$5:$NG$5=1)*((Plan!$F$20:$NG$20="f2")/2)))</f>
        <v>0</v>
      </c>
      <c r="M11" s="206">
        <f>(SUMPRODUCT((Plan!$F$5:$NG$5=2)*(Plan!$F$20:$NG$20&gt;0)))-(SUMPRODUCT((Plan!$F$5:$NG$5=2)*((Plan!$F$20:$NG$20="u2")/2)))-(SUMPRODUCT((Plan!$F$5:$NG$5=2)*((Plan!$F$20:$NG$20="x2")/2)))-(SUMPRODUCT((Plan!$F$5:$NG$5=2)*((Plan!$F$20:$NG$20="k2")/2)))-(SUMPRODUCT((Plan!$F$5:$NG$5=2)*((Plan!$F$20:$NG$20="f2")/2)))</f>
        <v>0</v>
      </c>
      <c r="N11" s="207">
        <f>(SUMPRODUCT((Plan!$F$5:$NG$5=3)*(Plan!$F$20:$NG$20&gt;0)))-(SUMPRODUCT((Plan!$F$5:$NG$5=3)*((Plan!$F$20:$NG$20="u2")/2)))-(SUMPRODUCT((Plan!$F$5:$NG$5=3)*((Plan!$F$20:$NG$20="x2")/2)))-(SUMPRODUCT((Plan!$F$5:$NG$5=3)*((Plan!$F$20:$NG$20="k2")/2)))-(SUMPRODUCT((Plan!$F$5:$NG$5=3)*((Plan!$F$20:$NG$20="f2")/2)))</f>
        <v>0</v>
      </c>
      <c r="O11" s="206">
        <f>(SUMPRODUCT((Plan!$F$5:$NG$5=4)*(Plan!$F$20:$NG$20&gt;0)))-(SUMPRODUCT((Plan!$F$5:$NG$5=4)*((Plan!$F$20:$NG$20="u2")/2)))-(SUMPRODUCT((Plan!$F$5:$NG$5=4)*((Plan!$F$20:$NG$20="x2")/2)))-(SUMPRODUCT((Plan!$F$5:$NG$5=4)*((Plan!$F$20:$NG$20="k2")/2)))-(SUMPRODUCT((Plan!$F$5:$NG$5=4)*((Plan!$F$20:$NG$20="f2")/2)))</f>
        <v>0</v>
      </c>
      <c r="P11" s="207">
        <f>(SUMPRODUCT((Plan!$F$5:$NG$5=5)*(Plan!$F$20:$NG$20&gt;0)))-(SUMPRODUCT((Plan!$F$5:$NG$5=5)*((Plan!$F$20:$NG$20="u2")/2)))-(SUMPRODUCT((Plan!$F$5:$NG$5=5)*((Plan!$F$20:$NG$20="x2")/2)))-(SUMPRODUCT((Plan!$F$5:$NG$5=5)*((Plan!$F$20:$NG$20="k2")/2)))-(SUMPRODUCT((Plan!$F$5:$NG$5=5)*((Plan!$F$20:$NG$20="f2")/2)))</f>
        <v>0</v>
      </c>
      <c r="Q11" s="206">
        <f>(SUMPRODUCT((Plan!$F$5:$NG$5=6)*(Plan!$F$20:$NG$20&gt;0)))-(SUMPRODUCT((Plan!$F$5:$NG$5=6)*((Plan!$F$20:$NG$20="u2")/2)))-(SUMPRODUCT((Plan!$F$5:$NG$5=6)*((Plan!$F$20:$NG$20="x2")/2)))-(SUMPRODUCT((Plan!$F$5:$NG$5=6)*((Plan!$F$20:$NG$20="k2")/2)))-(SUMPRODUCT((Plan!$F$5:$NG$5=6)*((Plan!$F$20:$NG$20="f2")/2)))</f>
        <v>0</v>
      </c>
      <c r="R11" s="207">
        <f>(SUMPRODUCT((Plan!$F$5:$NG$5=7)*(Plan!$F$20:$NG$20&gt;0)))-(SUMPRODUCT((Plan!$F$5:$NG$5=7)*((Plan!$F$20:$NG$20="u2")/2)))-(SUMPRODUCT((Plan!$F$5:$NG$5=7)*((Plan!$F$20:$NG$20="x2")/2)))-(SUMPRODUCT((Plan!$F$5:$NG$5=7)*((Plan!$F$20:$NG$20="k2")/2)))-(SUMPRODUCT((Plan!$F$5:$NG$5=7)*((Plan!$F$20:$NG$20="f2")/2)))</f>
        <v>0</v>
      </c>
      <c r="S11" s="206">
        <f>(SUMPRODUCT((Plan!$F$5:$NG$5=8)*(Plan!$F$20:$NG$20&gt;0)))-(SUMPRODUCT((Plan!$F$5:$NG$5=8)*((Plan!$F$20:$NG$20="u2")/2)))-(SUMPRODUCT((Plan!$F$5:$NG$5=8)*((Plan!$F$20:$NG$20="x2")/2)))-(SUMPRODUCT((Plan!$F$5:$NG$5=8)*((Plan!$F$20:$NG$20="k2")/2)))-(SUMPRODUCT((Plan!$F$5:$NG$5=8)*((Plan!$F$20:$NG$20="f2")/2)))</f>
        <v>0</v>
      </c>
      <c r="T11" s="207">
        <f>(SUMPRODUCT((Plan!$F$5:$NG$5=9)*(Plan!$F$20:$NG$20&gt;0)))-(SUMPRODUCT((Plan!$F$5:$NG$5=9)*((Plan!$F$20:$NG$20="u2")/2)))-(SUMPRODUCT((Plan!$F$5:$NG$5=9)*((Plan!$F$20:$NG$20="x2")/2)))-(SUMPRODUCT((Plan!$F$5:$NG$5=9)*((Plan!$F$20:$NG$20="k2")/2)))-(SUMPRODUCT((Plan!$F$5:$NG$5=9)*((Plan!$F$20:$NG$20="f2")/2)))</f>
        <v>0</v>
      </c>
      <c r="U11" s="206">
        <f>(SUMPRODUCT((Plan!$F$5:$NG$5=10)*(Plan!$F$20:$NG$20&gt;0)))-(SUMPRODUCT((Plan!$F$5:$NG$5=10)*((Plan!$F$20:$NG$20="u2")/2)))-(SUMPRODUCT((Plan!$F$5:$NG$5=10)*((Plan!$F$20:$NG$20="x2")/2)))-(SUMPRODUCT((Plan!$F$5:$NG$5=10)*((Plan!$F$20:$NG$20="k2")/2)))-(SUMPRODUCT((Plan!$F$5:$NG$5=10)*((Plan!$F$20:$NG$20="f2")/2)))</f>
        <v>0</v>
      </c>
      <c r="V11" s="207">
        <f>(SUMPRODUCT((Plan!$F$5:$NG$5=11)*(Plan!$F$20:$NG$20&gt;0)))-(SUMPRODUCT((Plan!$F$5:$NG$5=11)*((Plan!$F$20:$NG$20="u2")/2)))-(SUMPRODUCT((Plan!$F$5:$NG$5=11)*((Plan!$F$20:$NG$20="x2")/2)))-(SUMPRODUCT((Plan!$F$5:$NG$5=11)*((Plan!$F$20:$NG$20="k2")/2)))-(SUMPRODUCT((Plan!$F$5:$NG$5=11)*((Plan!$F$20:$NG$20="f2")/2)))</f>
        <v>0</v>
      </c>
      <c r="W11" s="206">
        <f>(SUMPRODUCT((Plan!$F$5:$NG$5=12)*(Plan!$F$20:$NG$20&gt;0)))-(SUMPRODUCT((Plan!$F$5:$NG$5=12)*((Plan!$F$20:$NG$20="u2")/2)))-(SUMPRODUCT((Plan!$F$5:$NG$5=12)*((Plan!$F$20:$NG$20="x2")/2)))-(SUMPRODUCT((Plan!$F$5:$NG$5=12)*((Plan!$F$20:$NG$20="k2")/2)))-(SUMPRODUCT((Plan!$F$5:$NG$5=12)*((Plan!$F$20:$NG$20="f2")/2)))</f>
        <v>0</v>
      </c>
    </row>
    <row r="12" spans="2:23" ht="18" customHeight="1">
      <c r="B12" s="21" t="str">
        <f>IF(Mitarbeiter!B13="","",Mitarbeiter!B13)</f>
        <v/>
      </c>
      <c r="C12" s="21" t="str">
        <f>IF(Mitarbeiter!C13="","",Mitarbeiter!C13)</f>
        <v/>
      </c>
      <c r="D12" s="21" t="str">
        <f>IF(Mitarbeiter!E13="","",Mitarbeiter!E13)</f>
        <v/>
      </c>
      <c r="E12" s="155">
        <f>Mitarbeiter!W13</f>
        <v>0</v>
      </c>
      <c r="F12" s="166">
        <f>COUNTIF(Plan!F21:QT21,"u")+(COUNTIF(Plan!F21:QT21,"u2")/2)+COUNTIF(Plan!F21:QT21,"s")+(COUNTIF(Plan!F21:QT21,"s2")/2)</f>
        <v>0</v>
      </c>
      <c r="G12" s="131">
        <f>COUNTIF(Plan!F21:QT21,"x")+(COUNTIF(Plan!F21:QT21,"x2")/2)+COUNTIF(Plan!F21:QT21,"az")+COUNTIF(Plan!F21:QT21,"fz")</f>
        <v>0</v>
      </c>
      <c r="H12" s="131">
        <f>COUNTIF(Plan!F21:QT21,"f")+(COUNTIF(Plan!F21:QT21,"f2")/2)</f>
        <v>0</v>
      </c>
      <c r="I12" s="167">
        <f>COUNTIF(Plan!F21:QT21,"k")+(COUNTIF(Plan!F21:QT21,"k2")/2)</f>
        <v>0</v>
      </c>
      <c r="J12" s="131">
        <f>COUNTIF(Plan!F21:QT21,"a")</f>
        <v>0</v>
      </c>
      <c r="K12" s="343">
        <f t="shared" si="1"/>
        <v>0</v>
      </c>
      <c r="L12" s="349">
        <f>(SUMPRODUCT((Plan!$F$5:$NG$5=1)*(Plan!$F$21:$NG$21&gt;0)))-(SUMPRODUCT((Plan!$F$5:$NG$5=1)*((Plan!$F$21:$NG$21="u2")/2)))-(SUMPRODUCT((Plan!$F$5:$NG$5=1)*((Plan!$F$21:$NG$21="x2")/2)))-(SUMPRODUCT((Plan!$F$5:$NG$5=1)*((Plan!$F$21:$NG$21="k2")/2)))-(SUMPRODUCT((Plan!$F$5:$NG$5=1)*((Plan!$F$21:$NG$21="f2")/2)))</f>
        <v>0</v>
      </c>
      <c r="M12" s="206">
        <f>(SUMPRODUCT((Plan!$F$5:$NG$5=2)*(Plan!$F$21:$NG$21&gt;0)))-(SUMPRODUCT((Plan!$F$5:$NG$5=2)*((Plan!$F$21:$NG$21="u2")/2)))-(SUMPRODUCT((Plan!$F$5:$NG$5=2)*((Plan!$F$21:$NG$21="x2")/2)))-(SUMPRODUCT((Plan!$F$5:$NG$5=2)*((Plan!$F$21:$NG$21="k2")/2)))-(SUMPRODUCT((Plan!$F$5:$NG$5=2)*((Plan!$F$21:$NG$21="f2")/2)))</f>
        <v>0</v>
      </c>
      <c r="N12" s="207">
        <f>(SUMPRODUCT((Plan!$F$5:$NG$5=3)*(Plan!$F$21:$NG$21&gt;0)))-(SUMPRODUCT((Plan!$F$5:$NG$5=3)*((Plan!$F$21:$NG$21="u2")/2)))-(SUMPRODUCT((Plan!$F$5:$NG$5=3)*((Plan!$F$21:$NG$21="x2")/2)))-(SUMPRODUCT((Plan!$F$5:$NG$5=3)*((Plan!$F$21:$NG$21="k2")/2)))-(SUMPRODUCT((Plan!$F$5:$NG$5=3)*((Plan!$F$21:$NG$21="f2")/2)))</f>
        <v>0</v>
      </c>
      <c r="O12" s="206">
        <f>(SUMPRODUCT((Plan!$F$5:$NG$5=4)*(Plan!$F$21:$NG$21&gt;0)))-(SUMPRODUCT((Plan!$F$5:$NG$5=4)*((Plan!$F$21:$NG$21="u2")/2)))-(SUMPRODUCT((Plan!$F$5:$NG$5=4)*((Plan!$F$21:$NG$21="x2")/2)))-(SUMPRODUCT((Plan!$F$5:$NG$5=4)*((Plan!$F$21:$NG$21="k2")/2)))-(SUMPRODUCT((Plan!$F$5:$NG$5=4)*((Plan!$F$21:$NG$21="f2")/2)))</f>
        <v>0</v>
      </c>
      <c r="P12" s="207">
        <f>(SUMPRODUCT((Plan!$F$5:$NG$5=5)*(Plan!$F$21:$NG$21&gt;0)))-(SUMPRODUCT((Plan!$F$5:$NG$5=5)*((Plan!$F$21:$NG$21="u2")/2)))-(SUMPRODUCT((Plan!$F$5:$NG$5=5)*((Plan!$F$21:$NG$21="x2")/2)))-(SUMPRODUCT((Plan!$F$5:$NG$5=5)*((Plan!$F$21:$NG$21="k2")/2)))-(SUMPRODUCT((Plan!$F$5:$NG$5=5)*((Plan!$F$21:$NG$21="f2")/2)))</f>
        <v>0</v>
      </c>
      <c r="Q12" s="206">
        <f>(SUMPRODUCT((Plan!$F$5:$NG$5=6)*(Plan!$F$21:$NG$21&gt;0)))-(SUMPRODUCT((Plan!$F$5:$NG$5=6)*((Plan!$F$21:$NG$21="u2")/2)))-(SUMPRODUCT((Plan!$F$5:$NG$5=6)*((Plan!$F$21:$NG$21="x2")/2)))-(SUMPRODUCT((Plan!$F$5:$NG$5=6)*((Plan!$F$21:$NG$21="k2")/2)))-(SUMPRODUCT((Plan!$F$5:$NG$5=6)*((Plan!$F$21:$NG$21="f2")/2)))</f>
        <v>0</v>
      </c>
      <c r="R12" s="207">
        <f>(SUMPRODUCT((Plan!$F$5:$NG$5=7)*(Plan!$F$21:$NG$21&gt;0)))-(SUMPRODUCT((Plan!$F$5:$NG$5=7)*((Plan!$F$21:$NG$21="u2")/2)))-(SUMPRODUCT((Plan!$F$5:$NG$5=7)*((Plan!$F$21:$NG$21="x2")/2)))-(SUMPRODUCT((Plan!$F$5:$NG$5=7)*((Plan!$F$21:$NG$21="k2")/2)))-(SUMPRODUCT((Plan!$F$5:$NG$5=7)*((Plan!$F$21:$NG$21="f2")/2)))</f>
        <v>0</v>
      </c>
      <c r="S12" s="206">
        <f>(SUMPRODUCT((Plan!$F$5:$NG$5=8)*(Plan!$F$21:$NG$21&gt;0)))-(SUMPRODUCT((Plan!$F$5:$NG$5=8)*((Plan!$F$21:$NG$21="u2")/2)))-(SUMPRODUCT((Plan!$F$5:$NG$5=8)*((Plan!$F$21:$NG$21="x2")/2)))-(SUMPRODUCT((Plan!$F$5:$NG$5=8)*((Plan!$F$21:$NG$21="k2")/2)))-(SUMPRODUCT((Plan!$F$5:$NG$5=8)*((Plan!$F$21:$NG$21="f2")/2)))</f>
        <v>0</v>
      </c>
      <c r="T12" s="207">
        <f>(SUMPRODUCT((Plan!$F$5:$NG$5=9)*(Plan!$F$21:$NG$21&gt;0)))-(SUMPRODUCT((Plan!$F$5:$NG$5=9)*((Plan!$F$21:$NG$21="u2")/2)))-(SUMPRODUCT((Plan!$F$5:$NG$5=9)*((Plan!$F$21:$NG$21="x2")/2)))-(SUMPRODUCT((Plan!$F$5:$NG$5=9)*((Plan!$F$21:$NG$21="k2")/2)))-(SUMPRODUCT((Plan!$F$5:$NG$5=9)*((Plan!$F$21:$NG$21="f2")/2)))</f>
        <v>0</v>
      </c>
      <c r="U12" s="206">
        <f>(SUMPRODUCT((Plan!$F$5:$NG$5=10)*(Plan!$F$21:$NG$21&gt;0)))-(SUMPRODUCT((Plan!$F$5:$NG$5=10)*((Plan!$F$21:$NG$21="u2")/2)))-(SUMPRODUCT((Plan!$F$5:$NG$5=10)*((Plan!$F$21:$NG$21="x2")/2)))-(SUMPRODUCT((Plan!$F$5:$NG$5=10)*((Plan!$F$21:$NG$21="k2")/2)))-(SUMPRODUCT((Plan!$F$5:$NG$5=10)*((Plan!$F$21:$NG$21="f2")/2)))</f>
        <v>0</v>
      </c>
      <c r="V12" s="207">
        <f>(SUMPRODUCT((Plan!$F$5:$NG$5=11)*(Plan!$F$21:$NG$21&gt;0)))-(SUMPRODUCT((Plan!$F$5:$NG$5=11)*((Plan!$F$21:$NG$21="u2")/2)))-(SUMPRODUCT((Plan!$F$5:$NG$5=11)*((Plan!$F$21:$NG$21="x2")/2)))-(SUMPRODUCT((Plan!$F$5:$NG$5=11)*((Plan!$F$21:$NG$21="k2")/2)))-(SUMPRODUCT((Plan!$F$5:$NG$5=11)*((Plan!$F$21:$NG$21="f2")/2)))</f>
        <v>0</v>
      </c>
      <c r="W12" s="206">
        <f>(SUMPRODUCT((Plan!$F$5:$NG$5=12)*(Plan!$F$21:$NG$21&gt;0)))-(SUMPRODUCT((Plan!$F$5:$NG$5=12)*((Plan!$F$21:$NG$21="u2")/2)))-(SUMPRODUCT((Plan!$F$5:$NG$5=12)*((Plan!$F$21:$NG$21="x2")/2)))-(SUMPRODUCT((Plan!$F$5:$NG$5=12)*((Plan!$F$21:$NG$21="k2")/2)))-(SUMPRODUCT((Plan!$F$5:$NG$5=12)*((Plan!$F$21:$NG$21="f2")/2)))</f>
        <v>0</v>
      </c>
    </row>
    <row r="13" spans="2:23" ht="18" customHeight="1">
      <c r="B13" s="21" t="str">
        <f>IF(Mitarbeiter!B14="","",Mitarbeiter!B14)</f>
        <v/>
      </c>
      <c r="C13" s="21" t="str">
        <f>IF(Mitarbeiter!C14="","",Mitarbeiter!C14)</f>
        <v/>
      </c>
      <c r="D13" s="21" t="str">
        <f>IF(Mitarbeiter!E14="","",Mitarbeiter!E14)</f>
        <v/>
      </c>
      <c r="E13" s="155">
        <f>Mitarbeiter!W14</f>
        <v>0</v>
      </c>
      <c r="F13" s="166">
        <f>COUNTIF(Plan!F22:QT22,"u")+(COUNTIF(Plan!F22:QT22,"u2")/2)+COUNTIF(Plan!F22:QT22,"s")+(COUNTIF(Plan!F22:QT22,"s2")/2)</f>
        <v>0</v>
      </c>
      <c r="G13" s="131">
        <f>COUNTIF(Plan!F22:QT22,"x")+(COUNTIF(Plan!F22:QT22,"x2")/2)+COUNTIF(Plan!F22:QT22,"az")+COUNTIF(Plan!F22:QT22,"fz")</f>
        <v>0</v>
      </c>
      <c r="H13" s="131">
        <f>COUNTIF(Plan!F22:QT22,"f")+(COUNTIF(Plan!F22:QT22,"f2")/2)</f>
        <v>0</v>
      </c>
      <c r="I13" s="167">
        <f>COUNTIF(Plan!F22:QT22,"k")+(COUNTIF(Plan!F22:QT22,"k2")/2)</f>
        <v>0</v>
      </c>
      <c r="J13" s="131">
        <f>COUNTIF(Plan!F22:QT22,"a")</f>
        <v>0</v>
      </c>
      <c r="K13" s="343">
        <f t="shared" si="1"/>
        <v>0</v>
      </c>
      <c r="L13" s="349">
        <f>(SUMPRODUCT((Plan!$F$5:$NG$5=1)*(Plan!$F$22:$NG$22&gt;0)))-(SUMPRODUCT((Plan!$F$5:$NG$5=1)*((Plan!$F$22:$NG$22="u2")/2)))-(SUMPRODUCT((Plan!$F$5:$NG$5=1)*((Plan!$F$22:$NG$22="x2")/2)))-(SUMPRODUCT((Plan!$F$5:$NG$5=1)*((Plan!$F$22:$NG$22="k2")/2)))-(SUMPRODUCT((Plan!$F$5:$NG$5=1)*((Plan!$F$22:$NG$22="f2")/2)))</f>
        <v>0</v>
      </c>
      <c r="M13" s="206">
        <f>(SUMPRODUCT((Plan!$F$5:$NG$5=2)*(Plan!$F$22:$NG$22&gt;0)))-(SUMPRODUCT((Plan!$F$5:$NG$5=2)*((Plan!$F$22:$NG$22="u2")/2)))-(SUMPRODUCT((Plan!$F$5:$NG$5=2)*((Plan!$F$22:$NG$22="x2")/2)))-(SUMPRODUCT((Plan!$F$5:$NG$5=2)*((Plan!$F$22:$NG$22="k2")/2)))-(SUMPRODUCT((Plan!$F$5:$NG$5=2)*((Plan!$F$22:$NG$22="f2")/2)))</f>
        <v>0</v>
      </c>
      <c r="N13" s="207">
        <f>(SUMPRODUCT((Plan!$F$5:$NG$5=3)*(Plan!$F$22:$NG$22&gt;0)))-(SUMPRODUCT((Plan!$F$5:$NG$5=3)*((Plan!$F$22:$NG$22="u2")/2)))-(SUMPRODUCT((Plan!$F$5:$NG$5=3)*((Plan!$F$22:$NG$22="x2")/2)))-(SUMPRODUCT((Plan!$F$5:$NG$5=3)*((Plan!$F$22:$NG$22="k2")/2)))-(SUMPRODUCT((Plan!$F$5:$NG$5=3)*((Plan!$F$22:$NG$22="f2")/2)))</f>
        <v>0</v>
      </c>
      <c r="O13" s="206">
        <f>(SUMPRODUCT((Plan!$F$5:$NG$5=4)*(Plan!$F$22:$NG$22&gt;0)))-(SUMPRODUCT((Plan!$F$5:$NG$5=4)*((Plan!$F$22:$NG$22="u2")/2)))-(SUMPRODUCT((Plan!$F$5:$NG$5=4)*((Plan!$F$22:$NG$22="x2")/2)))-(SUMPRODUCT((Plan!$F$5:$NG$5=4)*((Plan!$F$22:$NG$22="k2")/2)))-(SUMPRODUCT((Plan!$F$5:$NG$5=4)*((Plan!$F$22:$NG$22="f2")/2)))</f>
        <v>0</v>
      </c>
      <c r="P13" s="207">
        <f>(SUMPRODUCT((Plan!$F$5:$NG$5=5)*(Plan!$F$22:$NG$22&gt;0)))-(SUMPRODUCT((Plan!$F$5:$NG$5=5)*((Plan!$F$22:$NG$22="u2")/2)))-(SUMPRODUCT((Plan!$F$5:$NG$5=5)*((Plan!$F$22:$NG$22="x2")/2)))-(SUMPRODUCT((Plan!$F$5:$NG$5=5)*((Plan!$F$22:$NG$22="k2")/2)))-(SUMPRODUCT((Plan!$F$5:$NG$5=5)*((Plan!$F$22:$NG$22="f2")/2)))</f>
        <v>0</v>
      </c>
      <c r="Q13" s="206">
        <f>(SUMPRODUCT((Plan!$F$5:$NG$5=6)*(Plan!$F$22:$NG$22&gt;0)))-(SUMPRODUCT((Plan!$F$5:$NG$5=6)*((Plan!$F$22:$NG$22="u2")/2)))-(SUMPRODUCT((Plan!$F$5:$NG$5=6)*((Plan!$F$22:$NG$22="x2")/2)))-(SUMPRODUCT((Plan!$F$5:$NG$5=6)*((Plan!$F$22:$NG$22="k2")/2)))-(SUMPRODUCT((Plan!$F$5:$NG$5=6)*((Plan!$F$22:$NG$22="f2")/2)))</f>
        <v>0</v>
      </c>
      <c r="R13" s="207">
        <f>(SUMPRODUCT((Plan!$F$5:$NG$5=7)*(Plan!$F$22:$NG$22&gt;0)))-(SUMPRODUCT((Plan!$F$5:$NG$5=7)*((Plan!$F$22:$NG$22="u2")/2)))-(SUMPRODUCT((Plan!$F$5:$NG$5=7)*((Plan!$F$22:$NG$22="x2")/2)))-(SUMPRODUCT((Plan!$F$5:$NG$5=7)*((Plan!$F$22:$NG$22="k2")/2)))-(SUMPRODUCT((Plan!$F$5:$NG$5=7)*((Plan!$F$22:$NG$22="f2")/2)))</f>
        <v>0</v>
      </c>
      <c r="S13" s="206">
        <f>(SUMPRODUCT((Plan!$F$5:$NG$5=8)*(Plan!$F$22:$NG$22&gt;0)))-(SUMPRODUCT((Plan!$F$5:$NG$5=8)*((Plan!$F$22:$NG$22="u2")/2)))-(SUMPRODUCT((Plan!$F$5:$NG$5=8)*((Plan!$F$22:$NG$22="x2")/2)))-(SUMPRODUCT((Plan!$F$5:$NG$5=8)*((Plan!$F$22:$NG$22="k2")/2)))-(SUMPRODUCT((Plan!$F$5:$NG$5=8)*((Plan!$F$22:$NG$22="f2")/2)))</f>
        <v>0</v>
      </c>
      <c r="T13" s="207">
        <f>(SUMPRODUCT((Plan!$F$5:$NG$5=9)*(Plan!$F$22:$NG$22&gt;0)))-(SUMPRODUCT((Plan!$F$5:$NG$5=9)*((Plan!$F$22:$NG$22="u2")/2)))-(SUMPRODUCT((Plan!$F$5:$NG$5=9)*((Plan!$F$22:$NG$22="x2")/2)))-(SUMPRODUCT((Plan!$F$5:$NG$5=9)*((Plan!$F$22:$NG$22="k2")/2)))-(SUMPRODUCT((Plan!$F$5:$NG$5=9)*((Plan!$F$22:$NG$22="f2")/2)))</f>
        <v>0</v>
      </c>
      <c r="U13" s="206">
        <f>(SUMPRODUCT((Plan!$F$5:$NG$5=10)*(Plan!$F$22:$NG$22&gt;0)))-(SUMPRODUCT((Plan!$F$5:$NG$5=10)*((Plan!$F$22:$NG$22="u2")/2)))-(SUMPRODUCT((Plan!$F$5:$NG$5=10)*((Plan!$F$22:$NG$22="x2")/2)))-(SUMPRODUCT((Plan!$F$5:$NG$5=10)*((Plan!$F$22:$NG$22="k2")/2)))-(SUMPRODUCT((Plan!$F$5:$NG$5=10)*((Plan!$F$22:$NG$22="f2")/2)))</f>
        <v>0</v>
      </c>
      <c r="V13" s="207">
        <f>(SUMPRODUCT((Plan!$F$5:$NG$5=11)*(Plan!$F$22:$NG$22&gt;0)))-(SUMPRODUCT((Plan!$F$5:$NG$5=11)*((Plan!$F$22:$NG$22="u2")/2)))-(SUMPRODUCT((Plan!$F$5:$NG$5=11)*((Plan!$F$22:$NG$22="x2")/2)))-(SUMPRODUCT((Plan!$F$5:$NG$5=11)*((Plan!$F$22:$NG$22="k2")/2)))-(SUMPRODUCT((Plan!$F$5:$NG$5=11)*((Plan!$F$22:$NG$22="f2")/2)))</f>
        <v>0</v>
      </c>
      <c r="W13" s="206">
        <f>(SUMPRODUCT((Plan!$F$5:$NG$5=12)*(Plan!$F$22:$NG$22&gt;0)))-(SUMPRODUCT((Plan!$F$5:$NG$5=12)*((Plan!$F$22:$NG$22="u2")/2)))-(SUMPRODUCT((Plan!$F$5:$NG$5=12)*((Plan!$F$22:$NG$22="x2")/2)))-(SUMPRODUCT((Plan!$F$5:$NG$5=12)*((Plan!$F$22:$NG$22="k2")/2)))-(SUMPRODUCT((Plan!$F$5:$NG$5=12)*((Plan!$F$22:$NG$22="f2")/2)))</f>
        <v>0</v>
      </c>
    </row>
    <row r="14" spans="2:23" ht="18" customHeight="1">
      <c r="B14" s="21" t="str">
        <f>IF(Mitarbeiter!B15="","",Mitarbeiter!B15)</f>
        <v/>
      </c>
      <c r="C14" s="21" t="str">
        <f>IF(Mitarbeiter!C15="","",Mitarbeiter!C15)</f>
        <v/>
      </c>
      <c r="D14" s="21" t="str">
        <f>IF(Mitarbeiter!E15="","",Mitarbeiter!E15)</f>
        <v/>
      </c>
      <c r="E14" s="155">
        <f>Mitarbeiter!W15</f>
        <v>0</v>
      </c>
      <c r="F14" s="166">
        <f>COUNTIF(Plan!F23:QT23,"u")+(COUNTIF(Plan!F23:QT23,"u2")/2)+COUNTIF(Plan!F23:QT23,"s")+(COUNTIF(Plan!F23:QT23,"s2")/2)</f>
        <v>0</v>
      </c>
      <c r="G14" s="131">
        <f>COUNTIF(Plan!F23:QT23,"x")+(COUNTIF(Plan!F23:QT23,"x2")/2)+COUNTIF(Plan!F23:QT23,"az")+COUNTIF(Plan!F23:QT23,"fz")</f>
        <v>0</v>
      </c>
      <c r="H14" s="131">
        <f>COUNTIF(Plan!F23:QT23,"f")+(COUNTIF(Plan!F23:QT23,"f2")/2)</f>
        <v>0</v>
      </c>
      <c r="I14" s="167">
        <f>COUNTIF(Plan!F23:QT23,"k")+(COUNTIF(Plan!F23:QT23,"k2")/2)</f>
        <v>0</v>
      </c>
      <c r="J14" s="131">
        <f>COUNTIF(Plan!F23:QT23,"a")</f>
        <v>0</v>
      </c>
      <c r="K14" s="343">
        <f t="shared" si="1"/>
        <v>0</v>
      </c>
      <c r="L14" s="349">
        <f>(SUMPRODUCT((Plan!$F$5:$NG$5=1)*(Plan!$F$23:$NG$23&gt;0)))-(SUMPRODUCT((Plan!$F$5:$NG$5=1)*((Plan!$F$23:$NG$23="u2")/2)))-(SUMPRODUCT((Plan!$F$5:$NG$5=1)*((Plan!$F$23:$NG$23="x2")/2)))-(SUMPRODUCT((Plan!$F$5:$NG$5=1)*((Plan!$F$23:$NG$23="k2")/2)))-(SUMPRODUCT((Plan!$F$5:$NG$5=1)*((Plan!$F$23:$NG$23="f2")/2)))</f>
        <v>0</v>
      </c>
      <c r="M14" s="206">
        <f>(SUMPRODUCT((Plan!$F$5:$NG$5=2)*(Plan!$F$23:$NG$23&gt;0)))-(SUMPRODUCT((Plan!$F$5:$NG$5=2)*((Plan!$F$23:$NG$23="u2")/2)))-(SUMPRODUCT((Plan!$F$5:$NG$5=2)*((Plan!$F$23:$NG$23="x2")/2)))-(SUMPRODUCT((Plan!$F$5:$NG$5=2)*((Plan!$F$23:$NG$23="k2")/2)))-(SUMPRODUCT((Plan!$F$5:$NG$5=2)*((Plan!$F$23:$NG$23="f2")/2)))</f>
        <v>0</v>
      </c>
      <c r="N14" s="207">
        <f>(SUMPRODUCT((Plan!$F$5:$NG$5=3)*(Plan!$F$23:$NG$23&gt;0)))-(SUMPRODUCT((Plan!$F$5:$NG$5=3)*((Plan!$F$23:$NG$23="u2")/2)))-(SUMPRODUCT((Plan!$F$5:$NG$5=3)*((Plan!$F$23:$NG$23="x2")/2)))-(SUMPRODUCT((Plan!$F$5:$NG$5=3)*((Plan!$F$23:$NG$23="k2")/2)))-(SUMPRODUCT((Plan!$F$5:$NG$5=3)*((Plan!$F$23:$NG$23="f2")/2)))</f>
        <v>0</v>
      </c>
      <c r="O14" s="206">
        <f>(SUMPRODUCT((Plan!$F$5:$NG$5=4)*(Plan!$F$23:$NG$23&gt;0)))-(SUMPRODUCT((Plan!$F$5:$NG$5=4)*((Plan!$F$23:$NG$23="u2")/2)))-(SUMPRODUCT((Plan!$F$5:$NG$5=4)*((Plan!$F$23:$NG$23="x2")/2)))-(SUMPRODUCT((Plan!$F$5:$NG$5=4)*((Plan!$F$23:$NG$23="k2")/2)))-(SUMPRODUCT((Plan!$F$5:$NG$5=4)*((Plan!$F$23:$NG$23="f2")/2)))</f>
        <v>0</v>
      </c>
      <c r="P14" s="207">
        <f>(SUMPRODUCT((Plan!$F$5:$NG$5=5)*(Plan!$F$23:$NG$23&gt;0)))-(SUMPRODUCT((Plan!$F$5:$NG$5=5)*((Plan!$F$23:$NG$23="u2")/2)))-(SUMPRODUCT((Plan!$F$5:$NG$5=5)*((Plan!$F$23:$NG$23="x2")/2)))-(SUMPRODUCT((Plan!$F$5:$NG$5=5)*((Plan!$F$23:$NG$23="k2")/2)))-(SUMPRODUCT((Plan!$F$5:$NG$5=5)*((Plan!$F$23:$NG$23="f2")/2)))</f>
        <v>0</v>
      </c>
      <c r="Q14" s="206">
        <f>(SUMPRODUCT((Plan!$F$5:$NG$5=6)*(Plan!$F$23:$NG$23&gt;0)))-(SUMPRODUCT((Plan!$F$5:$NG$5=6)*((Plan!$F$23:$NG$23="u2")/2)))-(SUMPRODUCT((Plan!$F$5:$NG$5=6)*((Plan!$F$23:$NG$23="x2")/2)))-(SUMPRODUCT((Plan!$F$5:$NG$5=6)*((Plan!$F$23:$NG$23="k2")/2)))-(SUMPRODUCT((Plan!$F$5:$NG$5=6)*((Plan!$F$23:$NG$23="f2")/2)))</f>
        <v>0</v>
      </c>
      <c r="R14" s="207">
        <f>(SUMPRODUCT((Plan!$F$5:$NG$5=7)*(Plan!$F$23:$NG$23&gt;0)))-(SUMPRODUCT((Plan!$F$5:$NG$5=7)*((Plan!$F$23:$NG$23="u2")/2)))-(SUMPRODUCT((Plan!$F$5:$NG$5=7)*((Plan!$F$23:$NG$23="x2")/2)))-(SUMPRODUCT((Plan!$F$5:$NG$5=7)*((Plan!$F$23:$NG$23="k2")/2)))-(SUMPRODUCT((Plan!$F$5:$NG$5=7)*((Plan!$F$23:$NG$23="f2")/2)))</f>
        <v>0</v>
      </c>
      <c r="S14" s="206">
        <f>(SUMPRODUCT((Plan!$F$5:$NG$5=8)*(Plan!$F$23:$NG$23&gt;0)))-(SUMPRODUCT((Plan!$F$5:$NG$5=8)*((Plan!$F$23:$NG$23="u2")/2)))-(SUMPRODUCT((Plan!$F$5:$NG$5=8)*((Plan!$F$23:$NG$23="x2")/2)))-(SUMPRODUCT((Plan!$F$5:$NG$5=8)*((Plan!$F$23:$NG$23="k2")/2)))-(SUMPRODUCT((Plan!$F$5:$NG$5=8)*((Plan!$F$23:$NG$23="f2")/2)))</f>
        <v>0</v>
      </c>
      <c r="T14" s="207">
        <f>(SUMPRODUCT((Plan!$F$5:$NG$5=9)*(Plan!$F$23:$NG$23&gt;0)))-(SUMPRODUCT((Plan!$F$5:$NG$5=9)*((Plan!$F$23:$NG$23="u2")/2)))-(SUMPRODUCT((Plan!$F$5:$NG$5=9)*((Plan!$F$23:$NG$23="x2")/2)))-(SUMPRODUCT((Plan!$F$5:$NG$5=9)*((Plan!$F$23:$NG$23="k2")/2)))-(SUMPRODUCT((Plan!$F$5:$NG$5=9)*((Plan!$F$23:$NG$23="f2")/2)))</f>
        <v>0</v>
      </c>
      <c r="U14" s="206">
        <f>(SUMPRODUCT((Plan!$F$5:$NG$5=10)*(Plan!$F$23:$NG$23&gt;0)))-(SUMPRODUCT((Plan!$F$5:$NG$5=10)*((Plan!$F$23:$NG$23="u2")/2)))-(SUMPRODUCT((Plan!$F$5:$NG$5=10)*((Plan!$F$23:$NG$23="x2")/2)))-(SUMPRODUCT((Plan!$F$5:$NG$5=10)*((Plan!$F$23:$NG$23="k2")/2)))-(SUMPRODUCT((Plan!$F$5:$NG$5=10)*((Plan!$F$23:$NG$23="f2")/2)))</f>
        <v>0</v>
      </c>
      <c r="V14" s="207">
        <f>(SUMPRODUCT((Plan!$F$5:$NG$5=11)*(Plan!$F$23:$NG$23&gt;0)))-(SUMPRODUCT((Plan!$F$5:$NG$5=11)*((Plan!$F$23:$NG$23="u2")/2)))-(SUMPRODUCT((Plan!$F$5:$NG$5=11)*((Plan!$F$23:$NG$23="x2")/2)))-(SUMPRODUCT((Plan!$F$5:$NG$5=11)*((Plan!$F$23:$NG$23="k2")/2)))-(SUMPRODUCT((Plan!$F$5:$NG$5=11)*((Plan!$F$23:$NG$23="f2")/2)))</f>
        <v>0</v>
      </c>
      <c r="W14" s="206">
        <f>(SUMPRODUCT((Plan!$F$5:$NG$5=12)*(Plan!$F$23:$NG$23&gt;0)))-(SUMPRODUCT((Plan!$F$5:$NG$5=12)*((Plan!$F$23:$NG$23="u2")/2)))-(SUMPRODUCT((Plan!$F$5:$NG$5=12)*((Plan!$F$23:$NG$23="x2")/2)))-(SUMPRODUCT((Plan!$F$5:$NG$5=12)*((Plan!$F$23:$NG$23="k2")/2)))-(SUMPRODUCT((Plan!$F$5:$NG$5=12)*((Plan!$F$23:$NG$23="f2")/2)))</f>
        <v>0</v>
      </c>
    </row>
    <row r="15" spans="2:23" ht="18" customHeight="1">
      <c r="B15" s="21" t="str">
        <f>IF(Mitarbeiter!B16="","",Mitarbeiter!B16)</f>
        <v/>
      </c>
      <c r="C15" s="21" t="str">
        <f>IF(Mitarbeiter!C16="","",Mitarbeiter!C16)</f>
        <v/>
      </c>
      <c r="D15" s="21" t="str">
        <f>IF(Mitarbeiter!E16="","",Mitarbeiter!E16)</f>
        <v/>
      </c>
      <c r="E15" s="155">
        <f>Mitarbeiter!W16</f>
        <v>0</v>
      </c>
      <c r="F15" s="166">
        <f>COUNTIF(Plan!F24:QT24,"u")+(COUNTIF(Plan!F24:QT24,"u2")/2)+COUNTIF(Plan!F24:QT24,"s")+(COUNTIF(Plan!F24:QT24,"s2")/2)</f>
        <v>0</v>
      </c>
      <c r="G15" s="131">
        <f>COUNTIF(Plan!F24:QT24,"x")+(COUNTIF(Plan!F24:QT24,"x2")/2)+COUNTIF(Plan!F24:QT24,"az")+COUNTIF(Plan!F24:QT24,"fz")</f>
        <v>0</v>
      </c>
      <c r="H15" s="131">
        <f>COUNTIF(Plan!F24:QT24,"f")+(COUNTIF(Plan!F24:QT24,"f2")/2)</f>
        <v>0</v>
      </c>
      <c r="I15" s="167">
        <f>COUNTIF(Plan!F24:QT24,"k")+(COUNTIF(Plan!F24:QT24,"k2")/2)</f>
        <v>0</v>
      </c>
      <c r="J15" s="131">
        <f>COUNTIF(Plan!F24:QT24,"a")</f>
        <v>0</v>
      </c>
      <c r="K15" s="343">
        <f t="shared" si="1"/>
        <v>0</v>
      </c>
      <c r="L15" s="349">
        <f>(SUMPRODUCT((Plan!$F$5:$NG$5=1)*(Plan!$F$24:$NG$24&gt;0)))-(SUMPRODUCT((Plan!$F$5:$NG$5=1)*((Plan!$F$24:$NG$24="u2")/2)))-(SUMPRODUCT((Plan!$F$5:$NG$5=1)*((Plan!$F$24:$NG$24="x2")/2)))-(SUMPRODUCT((Plan!$F$5:$NG$5=1)*((Plan!$F$24:$NG$24="k2")/2)))-(SUMPRODUCT((Plan!$F$5:$NG$5=1)*((Plan!$F$24:$NG$24="f2")/2)))</f>
        <v>0</v>
      </c>
      <c r="M15" s="206">
        <f>(SUMPRODUCT((Plan!$F$5:$NG$5=2)*(Plan!$F$24:$NG$24&gt;0)))-(SUMPRODUCT((Plan!$F$5:$NG$5=2)*((Plan!$F$24:$NG$24="u2")/2)))-(SUMPRODUCT((Plan!$F$5:$NG$5=2)*((Plan!$F$24:$NG$24="x2")/2)))-(SUMPRODUCT((Plan!$F$5:$NG$5=2)*((Plan!$F$24:$NG$24="k2")/2)))-(SUMPRODUCT((Plan!$F$5:$NG$5=2)*((Plan!$F$24:$NG$24="f2")/2)))</f>
        <v>0</v>
      </c>
      <c r="N15" s="207">
        <f>(SUMPRODUCT((Plan!$F$5:$NG$5=3)*(Plan!$F$24:$NG$24&gt;0)))-(SUMPRODUCT((Plan!$F$5:$NG$5=3)*((Plan!$F$24:$NG$24="u2")/2)))-(SUMPRODUCT((Plan!$F$5:$NG$5=3)*((Plan!$F$24:$NG$24="x2")/2)))-(SUMPRODUCT((Plan!$F$5:$NG$5=3)*((Plan!$F$24:$NG$24="k2")/2)))-(SUMPRODUCT((Plan!$F$5:$NG$5=3)*((Plan!$F$24:$NG$24="f2")/2)))</f>
        <v>0</v>
      </c>
      <c r="O15" s="206">
        <f>(SUMPRODUCT((Plan!$F$5:$NG$5=4)*(Plan!$F$24:$NG$24&gt;0)))-(SUMPRODUCT((Plan!$F$5:$NG$5=4)*((Plan!$F$24:$NG$24="u2")/2)))-(SUMPRODUCT((Plan!$F$5:$NG$5=4)*((Plan!$F$24:$NG$24="x2")/2)))-(SUMPRODUCT((Plan!$F$5:$NG$5=4)*((Plan!$F$24:$NG$24="k2")/2)))-(SUMPRODUCT((Plan!$F$5:$NG$5=4)*((Plan!$F$24:$NG$24="f2")/2)))</f>
        <v>0</v>
      </c>
      <c r="P15" s="207">
        <f>(SUMPRODUCT((Plan!$F$5:$NG$5=5)*(Plan!$F$24:$NG$24&gt;0)))-(SUMPRODUCT((Plan!$F$5:$NG$5=5)*((Plan!$F$24:$NG$24="u2")/2)))-(SUMPRODUCT((Plan!$F$5:$NG$5=5)*((Plan!$F$24:$NG$24="x2")/2)))-(SUMPRODUCT((Plan!$F$5:$NG$5=5)*((Plan!$F$24:$NG$24="k2")/2)))-(SUMPRODUCT((Plan!$F$5:$NG$5=5)*((Plan!$F$24:$NG$24="f2")/2)))</f>
        <v>0</v>
      </c>
      <c r="Q15" s="206">
        <f>(SUMPRODUCT((Plan!$F$5:$NG$5=6)*(Plan!$F$24:$NG$24&gt;0)))-(SUMPRODUCT((Plan!$F$5:$NG$5=6)*((Plan!$F$24:$NG$24="u2")/2)))-(SUMPRODUCT((Plan!$F$5:$NG$5=6)*((Plan!$F$24:$NG$24="x2")/2)))-(SUMPRODUCT((Plan!$F$5:$NG$5=6)*((Plan!$F$24:$NG$24="k2")/2)))-(SUMPRODUCT((Plan!$F$5:$NG$5=6)*((Plan!$F$24:$NG$24="f2")/2)))</f>
        <v>0</v>
      </c>
      <c r="R15" s="207">
        <f>(SUMPRODUCT((Plan!$F$5:$NG$5=7)*(Plan!$F$24:$NG$24&gt;0)))-(SUMPRODUCT((Plan!$F$5:$NG$5=7)*((Plan!$F$24:$NG$24="u2")/2)))-(SUMPRODUCT((Plan!$F$5:$NG$5=7)*((Plan!$F$24:$NG$24="x2")/2)))-(SUMPRODUCT((Plan!$F$5:$NG$5=7)*((Plan!$F$24:$NG$24="k2")/2)))-(SUMPRODUCT((Plan!$F$5:$NG$5=7)*((Plan!$F$24:$NG$24="f2")/2)))</f>
        <v>0</v>
      </c>
      <c r="S15" s="206">
        <f>(SUMPRODUCT((Plan!$F$5:$NG$5=8)*(Plan!$F$24:$NG$24&gt;0)))-(SUMPRODUCT((Plan!$F$5:$NG$5=8)*((Plan!$F$24:$NG$24="u2")/2)))-(SUMPRODUCT((Plan!$F$5:$NG$5=8)*((Plan!$F$24:$NG$24="x2")/2)))-(SUMPRODUCT((Plan!$F$5:$NG$5=8)*((Plan!$F$24:$NG$24="k2")/2)))-(SUMPRODUCT((Plan!$F$5:$NG$5=8)*((Plan!$F$24:$NG$24="f2")/2)))</f>
        <v>0</v>
      </c>
      <c r="T15" s="207">
        <f>(SUMPRODUCT((Plan!$F$5:$NG$5=9)*(Plan!$F$24:$NG$24&gt;0)))-(SUMPRODUCT((Plan!$F$5:$NG$5=9)*((Plan!$F$24:$NG$24="u2")/2)))-(SUMPRODUCT((Plan!$F$5:$NG$5=9)*((Plan!$F$24:$NG$24="x2")/2)))-(SUMPRODUCT((Plan!$F$5:$NG$5=9)*((Plan!$F$24:$NG$24="k2")/2)))-(SUMPRODUCT((Plan!$F$5:$NG$5=9)*((Plan!$F$24:$NG$24="f2")/2)))</f>
        <v>0</v>
      </c>
      <c r="U15" s="206">
        <f>(SUMPRODUCT((Plan!$F$5:$NG$5=10)*(Plan!$F$24:$NG$24&gt;0)))-(SUMPRODUCT((Plan!$F$5:$NG$5=10)*((Plan!$F$24:$NG$24="u2")/2)))-(SUMPRODUCT((Plan!$F$5:$NG$5=10)*((Plan!$F$24:$NG$24="x2")/2)))-(SUMPRODUCT((Plan!$F$5:$NG$5=10)*((Plan!$F$24:$NG$24="k2")/2)))-(SUMPRODUCT((Plan!$F$5:$NG$5=10)*((Plan!$F$24:$NG$24="f2")/2)))</f>
        <v>0</v>
      </c>
      <c r="V15" s="207">
        <f>(SUMPRODUCT((Plan!$F$5:$NG$5=11)*(Plan!$F$24:$NG$24&gt;0)))-(SUMPRODUCT((Plan!$F$5:$NG$5=11)*((Plan!$F$24:$NG$24="u2")/2)))-(SUMPRODUCT((Plan!$F$5:$NG$5=11)*((Plan!$F$24:$NG$24="x2")/2)))-(SUMPRODUCT((Plan!$F$5:$NG$5=11)*((Plan!$F$24:$NG$24="k2")/2)))-(SUMPRODUCT((Plan!$F$5:$NG$5=11)*((Plan!$F$24:$NG$24="f2")/2)))</f>
        <v>0</v>
      </c>
      <c r="W15" s="206">
        <f>(SUMPRODUCT((Plan!$F$5:$NG$5=12)*(Plan!$F$24:$NG$24&gt;0)))-(SUMPRODUCT((Plan!$F$5:$NG$5=12)*((Plan!$F$24:$NG$24="u2")/2)))-(SUMPRODUCT((Plan!$F$5:$NG$5=12)*((Plan!$F$24:$NG$24="x2")/2)))-(SUMPRODUCT((Plan!$F$5:$NG$5=12)*((Plan!$F$24:$NG$24="k2")/2)))-(SUMPRODUCT((Plan!$F$5:$NG$5=12)*((Plan!$F$24:$NG$24="f2")/2)))</f>
        <v>0</v>
      </c>
    </row>
    <row r="16" spans="2:23" ht="18" customHeight="1">
      <c r="B16" s="21" t="str">
        <f>IF(Mitarbeiter!B17="","",Mitarbeiter!B17)</f>
        <v/>
      </c>
      <c r="C16" s="21" t="str">
        <f>IF(Mitarbeiter!C17="","",Mitarbeiter!C17)</f>
        <v/>
      </c>
      <c r="D16" s="21" t="str">
        <f>IF(Mitarbeiter!E17="","",Mitarbeiter!E17)</f>
        <v/>
      </c>
      <c r="E16" s="155">
        <f>Mitarbeiter!W17</f>
        <v>0</v>
      </c>
      <c r="F16" s="166">
        <f>COUNTIF(Plan!F25:QT25,"u")+(COUNTIF(Plan!F25:QT25,"u2")/2)+COUNTIF(Plan!F25:QT25,"s")+(COUNTIF(Plan!F25:QT25,"s2")/2)</f>
        <v>0</v>
      </c>
      <c r="G16" s="131">
        <f>COUNTIF(Plan!F25:QT25,"x")+(COUNTIF(Plan!F25:QT25,"x2")/2)+COUNTIF(Plan!F25:QT25,"az")+COUNTIF(Plan!F25:QT25,"fz")</f>
        <v>0</v>
      </c>
      <c r="H16" s="131">
        <f>COUNTIF(Plan!F25:QT25,"f")+(COUNTIF(Plan!F25:QT25,"f2")/2)</f>
        <v>0</v>
      </c>
      <c r="I16" s="167">
        <f>COUNTIF(Plan!F25:QT25,"k")+(COUNTIF(Plan!F25:QT25,"k2")/2)</f>
        <v>0</v>
      </c>
      <c r="J16" s="131">
        <f>COUNTIF(Plan!F25:QT25,"a")</f>
        <v>0</v>
      </c>
      <c r="K16" s="343">
        <f t="shared" si="1"/>
        <v>0</v>
      </c>
      <c r="L16" s="349">
        <f>(SUMPRODUCT((Plan!$F$5:$NG$5=1)*(Plan!$F$25:$NG$25&gt;0)))-(SUMPRODUCT((Plan!$F$5:$NG$5=1)*((Plan!$F$25:$NG$25="u2")/2)))-(SUMPRODUCT((Plan!$F$5:$NG$5=1)*((Plan!$F$25:$NG$25="x2")/2)))-(SUMPRODUCT((Plan!$F$5:$NG$5=1)*((Plan!$F$25:$NG$25="k2")/2)))-(SUMPRODUCT((Plan!$F$5:$NG$5=1)*((Plan!$F$25:$NG$25="f2")/2)))</f>
        <v>0</v>
      </c>
      <c r="M16" s="206">
        <f>(SUMPRODUCT((Plan!$F$5:$NG$5=2)*(Plan!$F$25:$NG$25&gt;0)))-(SUMPRODUCT((Plan!$F$5:$NG$5=2)*((Plan!$F$25:$NG$25="u2")/2)))-(SUMPRODUCT((Plan!$F$5:$NG$5=2)*((Plan!$F$25:$NG$25="x2")/2)))-(SUMPRODUCT((Plan!$F$5:$NG$5=2)*((Plan!$F$25:$NG$25="k2")/2)))-(SUMPRODUCT((Plan!$F$5:$NG$5=2)*((Plan!$F$25:$NG$25="f2")/2)))</f>
        <v>0</v>
      </c>
      <c r="N16" s="207">
        <f>(SUMPRODUCT((Plan!$F$5:$NG$5=3)*(Plan!$F$25:$NG$25&gt;0)))-(SUMPRODUCT((Plan!$F$5:$NG$5=3)*((Plan!$F$25:$NG$25="u2")/2)))-(SUMPRODUCT((Plan!$F$5:$NG$5=3)*((Plan!$F$25:$NG$25="x2")/2)))-(SUMPRODUCT((Plan!$F$5:$NG$5=3)*((Plan!$F$25:$NG$25="k2")/2)))-(SUMPRODUCT((Plan!$F$5:$NG$5=3)*((Plan!$F$25:$NG$25="f2")/2)))</f>
        <v>0</v>
      </c>
      <c r="O16" s="206">
        <f>(SUMPRODUCT((Plan!$F$5:$NG$5=4)*(Plan!$F$25:$NG$25&gt;0)))-(SUMPRODUCT((Plan!$F$5:$NG$5=4)*((Plan!$F$25:$NG$25="u2")/2)))-(SUMPRODUCT((Plan!$F$5:$NG$5=4)*((Plan!$F$25:$NG$25="x2")/2)))-(SUMPRODUCT((Plan!$F$5:$NG$5=4)*((Plan!$F$25:$NG$25="k2")/2)))-(SUMPRODUCT((Plan!$F$5:$NG$5=4)*((Plan!$F$25:$NG$25="f2")/2)))</f>
        <v>0</v>
      </c>
      <c r="P16" s="207">
        <f>(SUMPRODUCT((Plan!$F$5:$NG$5=5)*(Plan!$F$25:$NG$25&gt;0)))-(SUMPRODUCT((Plan!$F$5:$NG$5=5)*((Plan!$F$25:$NG$25="u2")/2)))-(SUMPRODUCT((Plan!$F$5:$NG$5=5)*((Plan!$F$25:$NG$25="x2")/2)))-(SUMPRODUCT((Plan!$F$5:$NG$5=5)*((Plan!$F$25:$NG$25="k2")/2)))-(SUMPRODUCT((Plan!$F$5:$NG$5=5)*((Plan!$F$25:$NG$25="f2")/2)))</f>
        <v>0</v>
      </c>
      <c r="Q16" s="206">
        <f>(SUMPRODUCT((Plan!$F$5:$NG$5=6)*(Plan!$F$25:$NG$25&gt;0)))-(SUMPRODUCT((Plan!$F$5:$NG$5=6)*((Plan!$F$25:$NG$25="u2")/2)))-(SUMPRODUCT((Plan!$F$5:$NG$5=6)*((Plan!$F$25:$NG$25="x2")/2)))-(SUMPRODUCT((Plan!$F$5:$NG$5=6)*((Plan!$F$25:$NG$25="k2")/2)))-(SUMPRODUCT((Plan!$F$5:$NG$5=6)*((Plan!$F$25:$NG$25="f2")/2)))</f>
        <v>0</v>
      </c>
      <c r="R16" s="207">
        <f>(SUMPRODUCT((Plan!$F$5:$NG$5=7)*(Plan!$F$25:$NG$25&gt;0)))-(SUMPRODUCT((Plan!$F$5:$NG$5=7)*((Plan!$F$25:$NG$25="u2")/2)))-(SUMPRODUCT((Plan!$F$5:$NG$5=7)*((Plan!$F$25:$NG$25="x2")/2)))-(SUMPRODUCT((Plan!$F$5:$NG$5=7)*((Plan!$F$25:$NG$25="k2")/2)))-(SUMPRODUCT((Plan!$F$5:$NG$5=7)*((Plan!$F$25:$NG$25="f2")/2)))</f>
        <v>0</v>
      </c>
      <c r="S16" s="206">
        <f>(SUMPRODUCT((Plan!$F$5:$NG$5=8)*(Plan!$F$25:$NG$25&gt;0)))-(SUMPRODUCT((Plan!$F$5:$NG$5=8)*((Plan!$F$25:$NG$25="u2")/2)))-(SUMPRODUCT((Plan!$F$5:$NG$5=8)*((Plan!$F$25:$NG$25="x2")/2)))-(SUMPRODUCT((Plan!$F$5:$NG$5=8)*((Plan!$F$25:$NG$25="k2")/2)))-(SUMPRODUCT((Plan!$F$5:$NG$5=8)*((Plan!$F$25:$NG$25="f2")/2)))</f>
        <v>0</v>
      </c>
      <c r="T16" s="207">
        <f>(SUMPRODUCT((Plan!$F$5:$NG$5=9)*(Plan!$F$25:$NG$25&gt;0)))-(SUMPRODUCT((Plan!$F$5:$NG$5=9)*((Plan!$F$25:$NG$25="u2")/2)))-(SUMPRODUCT((Plan!$F$5:$NG$5=9)*((Plan!$F$25:$NG$25="x2")/2)))-(SUMPRODUCT((Plan!$F$5:$NG$5=9)*((Plan!$F$25:$NG$25="k2")/2)))-(SUMPRODUCT((Plan!$F$5:$NG$5=9)*((Plan!$F$25:$NG$25="f2")/2)))</f>
        <v>0</v>
      </c>
      <c r="U16" s="206">
        <f>(SUMPRODUCT((Plan!$F$5:$NG$5=10)*(Plan!$F$25:$NG$25&gt;0)))-(SUMPRODUCT((Plan!$F$5:$NG$5=10)*((Plan!$F$25:$NG$25="u2")/2)))-(SUMPRODUCT((Plan!$F$5:$NG$5=10)*((Plan!$F$25:$NG$25="x2")/2)))-(SUMPRODUCT((Plan!$F$5:$NG$5=10)*((Plan!$F$25:$NG$25="k2")/2)))-(SUMPRODUCT((Plan!$F$5:$NG$5=10)*((Plan!$F$25:$NG$25="f2")/2)))</f>
        <v>0</v>
      </c>
      <c r="V16" s="207">
        <f>(SUMPRODUCT((Plan!$F$5:$NG$5=11)*(Plan!$F$25:$NG$25&gt;0)))-(SUMPRODUCT((Plan!$F$5:$NG$5=11)*((Plan!$F$25:$NG$25="u2")/2)))-(SUMPRODUCT((Plan!$F$5:$NG$5=11)*((Plan!$F$25:$NG$25="x2")/2)))-(SUMPRODUCT((Plan!$F$5:$NG$5=11)*((Plan!$F$25:$NG$25="k2")/2)))-(SUMPRODUCT((Plan!$F$5:$NG$5=11)*((Plan!$F$25:$NG$25="f2")/2)))</f>
        <v>0</v>
      </c>
      <c r="W16" s="206">
        <f>(SUMPRODUCT((Plan!$F$5:$NG$5=12)*(Plan!$F$25:$NG$25&gt;0)))-(SUMPRODUCT((Plan!$F$5:$NG$5=12)*((Plan!$F$25:$NG$25="u2")/2)))-(SUMPRODUCT((Plan!$F$5:$NG$5=12)*((Plan!$F$25:$NG$25="x2")/2)))-(SUMPRODUCT((Plan!$F$5:$NG$5=12)*((Plan!$F$25:$NG$25="k2")/2)))-(SUMPRODUCT((Plan!$F$5:$NG$5=12)*((Plan!$F$25:$NG$25="f2")/2)))</f>
        <v>0</v>
      </c>
    </row>
    <row r="17" spans="2:23" ht="18" customHeight="1">
      <c r="B17" s="21" t="str">
        <f>IF(Mitarbeiter!B18="","",Mitarbeiter!B18)</f>
        <v/>
      </c>
      <c r="C17" s="21" t="str">
        <f>IF(Mitarbeiter!C18="","",Mitarbeiter!C18)</f>
        <v/>
      </c>
      <c r="D17" s="21" t="str">
        <f>IF(Mitarbeiter!E18="","",Mitarbeiter!E18)</f>
        <v/>
      </c>
      <c r="E17" s="155">
        <f>Mitarbeiter!W18</f>
        <v>0</v>
      </c>
      <c r="F17" s="166">
        <f>COUNTIF(Plan!F26:QT26,"u")+(COUNTIF(Plan!F26:QT26,"u2")/2)+COUNTIF(Plan!F26:QT26,"s")+(COUNTIF(Plan!F26:QT26,"s2")/2)</f>
        <v>0</v>
      </c>
      <c r="G17" s="131">
        <f>COUNTIF(Plan!F26:QT26,"x")+(COUNTIF(Plan!F26:QT26,"x2")/2)+COUNTIF(Plan!F26:QT26,"az")+COUNTIF(Plan!F26:QT26,"fz")</f>
        <v>0</v>
      </c>
      <c r="H17" s="131">
        <f>COUNTIF(Plan!F26:QT26,"f")+(COUNTIF(Plan!F26:QT26,"f2")/2)</f>
        <v>0</v>
      </c>
      <c r="I17" s="167">
        <f>COUNTIF(Plan!F26:QT26,"k")+(COUNTIF(Plan!F26:QT26,"k2")/2)</f>
        <v>0</v>
      </c>
      <c r="J17" s="131">
        <f>COUNTIF(Plan!F26:QT26,"a")</f>
        <v>0</v>
      </c>
      <c r="K17" s="343">
        <f t="shared" si="0"/>
        <v>0</v>
      </c>
      <c r="L17" s="349">
        <f>(SUMPRODUCT((Plan!$F$5:$NG$5=1)*(Plan!$F$26:$NG$26&gt;0)))-(SUMPRODUCT((Plan!$F$5:$NG$5=1)*((Plan!$F$26:$NG$26="u2")/2)))-(SUMPRODUCT((Plan!$F$5:$NG$5=1)*((Plan!$F$26:$NG$26="x2")/2)))-(SUMPRODUCT((Plan!$F$5:$NG$5=1)*((Plan!$F$26:$NG$26="k2")/2)))-(SUMPRODUCT((Plan!$F$5:$NG$5=1)*((Plan!$F$26:$NG$26="f2")/2)))</f>
        <v>0</v>
      </c>
      <c r="M17" s="206">
        <f>(SUMPRODUCT((Plan!$F$5:$NG$5=2)*(Plan!$F$26:$NG$26&gt;0)))-(SUMPRODUCT((Plan!$F$5:$NG$5=2)*((Plan!$F$26:$NG$26="u2")/2)))-(SUMPRODUCT((Plan!$F$5:$NG$5=2)*((Plan!$F$26:$NG$26="x2")/2)))-(SUMPRODUCT((Plan!$F$5:$NG$5=2)*((Plan!$F$26:$NG$26="k2")/2)))-(SUMPRODUCT((Plan!$F$5:$NG$5=2)*((Plan!$F$26:$NG$26="f2")/2)))</f>
        <v>0</v>
      </c>
      <c r="N17" s="207">
        <f>(SUMPRODUCT((Plan!$F$5:$NG$5=3)*(Plan!$F$26:$NG$26&gt;0)))-(SUMPRODUCT((Plan!$F$5:$NG$5=3)*((Plan!$F$26:$NG$26="u2")/2)))-(SUMPRODUCT((Plan!$F$5:$NG$5=3)*((Plan!$F$26:$NG$26="x2")/2)))-(SUMPRODUCT((Plan!$F$5:$NG$5=3)*((Plan!$F$26:$NG$26="k2")/2)))-(SUMPRODUCT((Plan!$F$5:$NG$5=3)*((Plan!$F$26:$NG$26="f2")/2)))</f>
        <v>0</v>
      </c>
      <c r="O17" s="206">
        <f>(SUMPRODUCT((Plan!$F$5:$NG$5=4)*(Plan!$F$26:$NG$26&gt;0)))-(SUMPRODUCT((Plan!$F$5:$NG$5=4)*((Plan!$F$26:$NG$26="u2")/2)))-(SUMPRODUCT((Plan!$F$5:$NG$5=4)*((Plan!$F$26:$NG$26="x2")/2)))-(SUMPRODUCT((Plan!$F$5:$NG$5=4)*((Plan!$F$26:$NG$26="k2")/2)))-(SUMPRODUCT((Plan!$F$5:$NG$5=4)*((Plan!$F$26:$NG$26="f2")/2)))</f>
        <v>0</v>
      </c>
      <c r="P17" s="207">
        <f>(SUMPRODUCT((Plan!$F$5:$NG$5=5)*(Plan!$F$26:$NG$26&gt;0)))-(SUMPRODUCT((Plan!$F$5:$NG$5=5)*((Plan!$F$26:$NG$26="u2")/2)))-(SUMPRODUCT((Plan!$F$5:$NG$5=5)*((Plan!$F$26:$NG$26="x2")/2)))-(SUMPRODUCT((Plan!$F$5:$NG$5=5)*((Plan!$F$26:$NG$26="k2")/2)))-(SUMPRODUCT((Plan!$F$5:$NG$5=5)*((Plan!$F$26:$NG$26="f2")/2)))</f>
        <v>0</v>
      </c>
      <c r="Q17" s="206">
        <f>(SUMPRODUCT((Plan!$F$5:$NG$5=6)*(Plan!$F$26:$NG$26&gt;0)))-(SUMPRODUCT((Plan!$F$5:$NG$5=6)*((Plan!$F$26:$NG$26="u2")/2)))-(SUMPRODUCT((Plan!$F$5:$NG$5=6)*((Plan!$F$26:$NG$26="x2")/2)))-(SUMPRODUCT((Plan!$F$5:$NG$5=6)*((Plan!$F$26:$NG$26="k2")/2)))-(SUMPRODUCT((Plan!$F$5:$NG$5=6)*((Plan!$F$26:$NG$26="f2")/2)))</f>
        <v>0</v>
      </c>
      <c r="R17" s="207">
        <f>(SUMPRODUCT((Plan!$F$5:$NG$5=7)*(Plan!$F$26:$NG$26&gt;0)))-(SUMPRODUCT((Plan!$F$5:$NG$5=7)*((Plan!$F$26:$NG$26="u2")/2)))-(SUMPRODUCT((Plan!$F$5:$NG$5=7)*((Plan!$F$26:$NG$26="x2")/2)))-(SUMPRODUCT((Plan!$F$5:$NG$5=7)*((Plan!$F$26:$NG$26="k2")/2)))-(SUMPRODUCT((Plan!$F$5:$NG$5=7)*((Plan!$F$26:$NG$26="f2")/2)))</f>
        <v>0</v>
      </c>
      <c r="S17" s="206">
        <f>(SUMPRODUCT((Plan!$F$5:$NG$5=8)*(Plan!$F$26:$NG$26&gt;0)))-(SUMPRODUCT((Plan!$F$5:$NG$5=8)*((Plan!$F$26:$NG$26="u2")/2)))-(SUMPRODUCT((Plan!$F$5:$NG$5=8)*((Plan!$F$26:$NG$26="x2")/2)))-(SUMPRODUCT((Plan!$F$5:$NG$5=8)*((Plan!$F$26:$NG$26="k2")/2)))-(SUMPRODUCT((Plan!$F$5:$NG$5=8)*((Plan!$F$26:$NG$26="f2")/2)))</f>
        <v>0</v>
      </c>
      <c r="T17" s="207">
        <f>(SUMPRODUCT((Plan!$F$5:$NG$5=9)*(Plan!$F$26:$NG$26&gt;0)))-(SUMPRODUCT((Plan!$F$5:$NG$5=9)*((Plan!$F$26:$NG$26="u2")/2)))-(SUMPRODUCT((Plan!$F$5:$NG$5=9)*((Plan!$F$26:$NG$26="x2")/2)))-(SUMPRODUCT((Plan!$F$5:$NG$5=9)*((Plan!$F$26:$NG$26="k2")/2)))-(SUMPRODUCT((Plan!$F$5:$NG$5=9)*((Plan!$F$26:$NG$26="f2")/2)))</f>
        <v>0</v>
      </c>
      <c r="U17" s="206">
        <f>(SUMPRODUCT((Plan!$F$5:$NG$5=10)*(Plan!$F$26:$NG$26&gt;0)))-(SUMPRODUCT((Plan!$F$5:$NG$5=10)*((Plan!$F$26:$NG$26="u2")/2)))-(SUMPRODUCT((Plan!$F$5:$NG$5=10)*((Plan!$F$26:$NG$26="x2")/2)))-(SUMPRODUCT((Plan!$F$5:$NG$5=10)*((Plan!$F$26:$NG$26="k2")/2)))-(SUMPRODUCT((Plan!$F$5:$NG$5=10)*((Plan!$F$26:$NG$26="f2")/2)))</f>
        <v>0</v>
      </c>
      <c r="V17" s="207">
        <f>(SUMPRODUCT((Plan!$F$5:$NG$5=11)*(Plan!$F$26:$NG$26&gt;0)))-(SUMPRODUCT((Plan!$F$5:$NG$5=11)*((Plan!$F$26:$NG$26="u2")/2)))-(SUMPRODUCT((Plan!$F$5:$NG$5=11)*((Plan!$F$26:$NG$26="x2")/2)))-(SUMPRODUCT((Plan!$F$5:$NG$5=11)*((Plan!$F$26:$NG$26="k2")/2)))-(SUMPRODUCT((Plan!$F$5:$NG$5=11)*((Plan!$F$26:$NG$26="f2")/2)))</f>
        <v>0</v>
      </c>
      <c r="W17" s="206">
        <f>(SUMPRODUCT((Plan!$F$5:$NG$5=12)*(Plan!$F$26:$NG$26&gt;0)))-(SUMPRODUCT((Plan!$F$5:$NG$5=12)*((Plan!$F$26:$NG$26="u2")/2)))-(SUMPRODUCT((Plan!$F$5:$NG$5=12)*((Plan!$F$26:$NG$26="x2")/2)))-(SUMPRODUCT((Plan!$F$5:$NG$5=12)*((Plan!$F$26:$NG$26="k2")/2)))-(SUMPRODUCT((Plan!$F$5:$NG$5=12)*((Plan!$F$26:$NG$26="f2")/2)))</f>
        <v>0</v>
      </c>
    </row>
    <row r="18" spans="2:23" ht="18" customHeight="1">
      <c r="B18" s="21" t="str">
        <f>IF(Mitarbeiter!B19="","",Mitarbeiter!B19)</f>
        <v/>
      </c>
      <c r="C18" s="21" t="str">
        <f>IF(Mitarbeiter!C19="","",Mitarbeiter!C19)</f>
        <v/>
      </c>
      <c r="D18" s="21" t="str">
        <f>IF(Mitarbeiter!E19="","",Mitarbeiter!E19)</f>
        <v/>
      </c>
      <c r="E18" s="155">
        <f>Mitarbeiter!W19</f>
        <v>0</v>
      </c>
      <c r="F18" s="166">
        <f>COUNTIF(Plan!F27:QT27,"u")+(COUNTIF(Plan!F27:QT27,"u2")/2)+COUNTIF(Plan!F27:QT27,"s")+(COUNTIF(Plan!F27:QT27,"s2")/2)</f>
        <v>0</v>
      </c>
      <c r="G18" s="131">
        <f>COUNTIF(Plan!F27:QT27,"x")+(COUNTIF(Plan!F27:QT27,"x2")/2)+COUNTIF(Plan!F27:QT27,"az")+COUNTIF(Plan!F27:QT27,"fz")</f>
        <v>0</v>
      </c>
      <c r="H18" s="131">
        <f>COUNTIF(Plan!F27:QT27,"f")+(COUNTIF(Plan!F27:QT27,"f2")/2)</f>
        <v>0</v>
      </c>
      <c r="I18" s="167">
        <f>COUNTIF(Plan!F27:QT27,"k")+(COUNTIF(Plan!F27:QT27,"k2")/2)</f>
        <v>0</v>
      </c>
      <c r="J18" s="131">
        <f>COUNTIF(Plan!F27:QT27,"a")</f>
        <v>0</v>
      </c>
      <c r="K18" s="343">
        <f t="shared" si="0"/>
        <v>0</v>
      </c>
      <c r="L18" s="349">
        <f>(SUMPRODUCT((Plan!$F$5:$NG$5=1)*(Plan!$F$27:$NG$27&gt;0)))-(SUMPRODUCT((Plan!$F$5:$NG$5=1)*((Plan!$F$27:$NG$27="u2")/2)))-(SUMPRODUCT((Plan!$F$5:$NG$5=1)*((Plan!$F$27:$NG$27="x2")/2)))-(SUMPRODUCT((Plan!$F$5:$NG$5=1)*((Plan!$F$27:$NG$27="k2")/2)))-(SUMPRODUCT((Plan!$F$5:$NG$5=1)*((Plan!$F$27:$NG$27="f2")/2)))</f>
        <v>0</v>
      </c>
      <c r="M18" s="206">
        <f>(SUMPRODUCT((Plan!$F$5:$NG$5=2)*(Plan!$F$27:$NG$27&gt;0)))-(SUMPRODUCT((Plan!$F$5:$NG$5=2)*((Plan!$F$27:$NG$27="u2")/2)))-(SUMPRODUCT((Plan!$F$5:$NG$5=2)*((Plan!$F$27:$NG$27="x2")/2)))-(SUMPRODUCT((Plan!$F$5:$NG$5=2)*((Plan!$F$27:$NG$27="k2")/2)))-(SUMPRODUCT((Plan!$F$5:$NG$5=2)*((Plan!$F$27:$NG$27="f2")/2)))</f>
        <v>0</v>
      </c>
      <c r="N18" s="207">
        <f>(SUMPRODUCT((Plan!$F$5:$NG$5=3)*(Plan!$F$27:$NG$27&gt;0)))-(SUMPRODUCT((Plan!$F$5:$NG$5=3)*((Plan!$F$27:$NG$27="u2")/2)))-(SUMPRODUCT((Plan!$F$5:$NG$5=3)*((Plan!$F$27:$NG$27="x2")/2)))-(SUMPRODUCT((Plan!$F$5:$NG$5=3)*((Plan!$F$27:$NG$27="k2")/2)))-(SUMPRODUCT((Plan!$F$5:$NG$5=3)*((Plan!$F$27:$NG$27="f2")/2)))</f>
        <v>0</v>
      </c>
      <c r="O18" s="206">
        <f>(SUMPRODUCT((Plan!$F$5:$NG$5=4)*(Plan!$F$27:$NG$27&gt;0)))-(SUMPRODUCT((Plan!$F$5:$NG$5=4)*((Plan!$F$27:$NG$27="u2")/2)))-(SUMPRODUCT((Plan!$F$5:$NG$5=4)*((Plan!$F$27:$NG$27="x2")/2)))-(SUMPRODUCT((Plan!$F$5:$NG$5=4)*((Plan!$F$27:$NG$27="k2")/2)))-(SUMPRODUCT((Plan!$F$5:$NG$5=4)*((Plan!$F$27:$NG$27="f2")/2)))</f>
        <v>0</v>
      </c>
      <c r="P18" s="207">
        <f>(SUMPRODUCT((Plan!$F$5:$NG$5=5)*(Plan!$F$27:$NG$27&gt;0)))-(SUMPRODUCT((Plan!$F$5:$NG$5=5)*((Plan!$F$27:$NG$27="u2")/2)))-(SUMPRODUCT((Plan!$F$5:$NG$5=5)*((Plan!$F$27:$NG$27="x2")/2)))-(SUMPRODUCT((Plan!$F$5:$NG$5=5)*((Plan!$F$27:$NG$27="k2")/2)))-(SUMPRODUCT((Plan!$F$5:$NG$5=5)*((Plan!$F$27:$NG$27="f2")/2)))</f>
        <v>0</v>
      </c>
      <c r="Q18" s="206">
        <f>(SUMPRODUCT((Plan!$F$5:$NG$5=6)*(Plan!$F$27:$NG$27&gt;0)))-(SUMPRODUCT((Plan!$F$5:$NG$5=6)*((Plan!$F$27:$NG$27="u2")/2)))-(SUMPRODUCT((Plan!$F$5:$NG$5=6)*((Plan!$F$27:$NG$27="x2")/2)))-(SUMPRODUCT((Plan!$F$5:$NG$5=6)*((Plan!$F$27:$NG$27="k2")/2)))-(SUMPRODUCT((Plan!$F$5:$NG$5=6)*((Plan!$F$27:$NG$27="f2")/2)))</f>
        <v>0</v>
      </c>
      <c r="R18" s="207">
        <f>(SUMPRODUCT((Plan!$F$5:$NG$5=7)*(Plan!$F$27:$NG$27&gt;0)))-(SUMPRODUCT((Plan!$F$5:$NG$5=7)*((Plan!$F$27:$NG$27="u2")/2)))-(SUMPRODUCT((Plan!$F$5:$NG$5=7)*((Plan!$F$27:$NG$27="x2")/2)))-(SUMPRODUCT((Plan!$F$5:$NG$5=7)*((Plan!$F$27:$NG$27="k2")/2)))-(SUMPRODUCT((Plan!$F$5:$NG$5=7)*((Plan!$F$27:$NG$27="f2")/2)))</f>
        <v>0</v>
      </c>
      <c r="S18" s="206">
        <f>(SUMPRODUCT((Plan!$F$5:$NG$5=8)*(Plan!$F$27:$NG$27&gt;0)))-(SUMPRODUCT((Plan!$F$5:$NG$5=8)*((Plan!$F$27:$NG$27="u2")/2)))-(SUMPRODUCT((Plan!$F$5:$NG$5=8)*((Plan!$F$27:$NG$27="x2")/2)))-(SUMPRODUCT((Plan!$F$5:$NG$5=8)*((Plan!$F$27:$NG$27="k2")/2)))-(SUMPRODUCT((Plan!$F$5:$NG$5=8)*((Plan!$F$27:$NG$27="f2")/2)))</f>
        <v>0</v>
      </c>
      <c r="T18" s="207">
        <f>(SUMPRODUCT((Plan!$F$5:$NG$5=9)*(Plan!$F$27:$NG$27&gt;0)))-(SUMPRODUCT((Plan!$F$5:$NG$5=9)*((Plan!$F$27:$NG$27="u2")/2)))-(SUMPRODUCT((Plan!$F$5:$NG$5=9)*((Plan!$F$27:$NG$27="x2")/2)))-(SUMPRODUCT((Plan!$F$5:$NG$5=9)*((Plan!$F$27:$NG$27="k2")/2)))-(SUMPRODUCT((Plan!$F$5:$NG$5=9)*((Plan!$F$27:$NG$27="f2")/2)))</f>
        <v>0</v>
      </c>
      <c r="U18" s="206">
        <f>(SUMPRODUCT((Plan!$F$5:$NG$5=10)*(Plan!$F$27:$NG$27&gt;0)))-(SUMPRODUCT((Plan!$F$5:$NG$5=10)*((Plan!$F$27:$NG$27="u2")/2)))-(SUMPRODUCT((Plan!$F$5:$NG$5=10)*((Plan!$F$27:$NG$27="x2")/2)))-(SUMPRODUCT((Plan!$F$5:$NG$5=10)*((Plan!$F$27:$NG$27="k2")/2)))-(SUMPRODUCT((Plan!$F$5:$NG$5=10)*((Plan!$F$27:$NG$27="f2")/2)))</f>
        <v>0</v>
      </c>
      <c r="V18" s="207">
        <f>(SUMPRODUCT((Plan!$F$5:$NG$5=11)*(Plan!$F$27:$NG$27&gt;0)))-(SUMPRODUCT((Plan!$F$5:$NG$5=11)*((Plan!$F$27:$NG$27="u2")/2)))-(SUMPRODUCT((Plan!$F$5:$NG$5=11)*((Plan!$F$27:$NG$27="x2")/2)))-(SUMPRODUCT((Plan!$F$5:$NG$5=11)*((Plan!$F$27:$NG$27="k2")/2)))-(SUMPRODUCT((Plan!$F$5:$NG$5=11)*((Plan!$F$27:$NG$27="f2")/2)))</f>
        <v>0</v>
      </c>
      <c r="W18" s="206">
        <f>(SUMPRODUCT((Plan!$F$5:$NG$5=12)*(Plan!$F$27:$NG$27&gt;0)))-(SUMPRODUCT((Plan!$F$5:$NG$5=12)*((Plan!$F$27:$NG$27="u2")/2)))-(SUMPRODUCT((Plan!$F$5:$NG$5=12)*((Plan!$F$27:$NG$27="x2")/2)))-(SUMPRODUCT((Plan!$F$5:$NG$5=12)*((Plan!$F$27:$NG$27="k2")/2)))-(SUMPRODUCT((Plan!$F$5:$NG$5=12)*((Plan!$F$27:$NG$27="f2")/2)))</f>
        <v>0</v>
      </c>
    </row>
    <row r="19" spans="2:23" ht="18" customHeight="1">
      <c r="B19" s="21" t="str">
        <f>IF(Mitarbeiter!B20="","",Mitarbeiter!B20)</f>
        <v/>
      </c>
      <c r="C19" s="21" t="str">
        <f>IF(Mitarbeiter!C20="","",Mitarbeiter!C20)</f>
        <v/>
      </c>
      <c r="D19" s="21" t="str">
        <f>IF(Mitarbeiter!E20="","",Mitarbeiter!E20)</f>
        <v/>
      </c>
      <c r="E19" s="155">
        <f>Mitarbeiter!W20</f>
        <v>0</v>
      </c>
      <c r="F19" s="166">
        <f>COUNTIF(Plan!F28:QT28,"u")+(COUNTIF(Plan!F28:QT28,"u2")/2)+COUNTIF(Plan!F28:QT28,"s")+(COUNTIF(Plan!F28:QT28,"s2")/2)</f>
        <v>0</v>
      </c>
      <c r="G19" s="131">
        <f>COUNTIF(Plan!F28:QT28,"x")+(COUNTIF(Plan!F28:QT28,"x2")/2)+COUNTIF(Plan!F28:QT28,"az")+COUNTIF(Plan!F28:QT28,"fz")</f>
        <v>0</v>
      </c>
      <c r="H19" s="131">
        <f>COUNTIF(Plan!F28:QT28,"f")+(COUNTIF(Plan!F28:QT28,"f2")/2)</f>
        <v>0</v>
      </c>
      <c r="I19" s="167">
        <f>COUNTIF(Plan!F28:QT28,"k")+(COUNTIF(Plan!F28:QT28,"k2")/2)</f>
        <v>0</v>
      </c>
      <c r="J19" s="131">
        <f>COUNTIF(Plan!F28:QT28,"a")</f>
        <v>0</v>
      </c>
      <c r="K19" s="343">
        <f t="shared" si="0"/>
        <v>0</v>
      </c>
      <c r="L19" s="349">
        <f>(SUMPRODUCT((Plan!$F$5:$NG$5=1)*(Plan!$F$28:$NG$28&gt;0)))-(SUMPRODUCT((Plan!$F$5:$NG$5=1)*((Plan!$F$28:$NG$28="u2")/2)))-(SUMPRODUCT((Plan!$F$5:$NG$5=1)*((Plan!$F$28:$NG$28="x2")/2)))-(SUMPRODUCT((Plan!$F$5:$NG$5=1)*((Plan!$F$28:$NG$28="k2")/2)))-(SUMPRODUCT((Plan!$F$5:$NG$5=1)*((Plan!$F$28:$NG$28="f2")/2)))</f>
        <v>0</v>
      </c>
      <c r="M19" s="206">
        <f>(SUMPRODUCT((Plan!$F$5:$NG$5=2)*(Plan!$F$28:$NG$28&gt;0)))-(SUMPRODUCT((Plan!$F$5:$NG$5=2)*((Plan!$F$28:$NG$28="u2")/2)))-(SUMPRODUCT((Plan!$F$5:$NG$5=2)*((Plan!$F$28:$NG$28="x2")/2)))-(SUMPRODUCT((Plan!$F$5:$NG$5=2)*((Plan!$F$28:$NG$28="k2")/2)))-(SUMPRODUCT((Plan!$F$5:$NG$5=2)*((Plan!$F$28:$NG$28="f2")/2)))</f>
        <v>0</v>
      </c>
      <c r="N19" s="207">
        <f>(SUMPRODUCT((Plan!$F$5:$NG$5=3)*(Plan!$F$28:$NG$28&gt;0)))-(SUMPRODUCT((Plan!$F$5:$NG$5=3)*((Plan!$F$28:$NG$28="u2")/2)))-(SUMPRODUCT((Plan!$F$5:$NG$5=3)*((Plan!$F$28:$NG$28="x2")/2)))-(SUMPRODUCT((Plan!$F$5:$NG$5=3)*((Plan!$F$28:$NG$28="k2")/2)))-(SUMPRODUCT((Plan!$F$5:$NG$5=3)*((Plan!$F$28:$NG$28="f2")/2)))</f>
        <v>0</v>
      </c>
      <c r="O19" s="206">
        <f>(SUMPRODUCT((Plan!$F$5:$NG$5=4)*(Plan!$F$28:$NG$28&gt;0)))-(SUMPRODUCT((Plan!$F$5:$NG$5=4)*((Plan!$F$28:$NG$28="u2")/2)))-(SUMPRODUCT((Plan!$F$5:$NG$5=4)*((Plan!$F$28:$NG$28="x2")/2)))-(SUMPRODUCT((Plan!$F$5:$NG$5=4)*((Plan!$F$28:$NG$28="k2")/2)))-(SUMPRODUCT((Plan!$F$5:$NG$5=4)*((Plan!$F$28:$NG$28="f2")/2)))</f>
        <v>0</v>
      </c>
      <c r="P19" s="207">
        <f>(SUMPRODUCT((Plan!$F$5:$NG$5=5)*(Plan!$F$28:$NG$28&gt;0)))-(SUMPRODUCT((Plan!$F$5:$NG$5=5)*((Plan!$F$28:$NG$28="u2")/2)))-(SUMPRODUCT((Plan!$F$5:$NG$5=5)*((Plan!$F$28:$NG$28="x2")/2)))-(SUMPRODUCT((Plan!$F$5:$NG$5=5)*((Plan!$F$28:$NG$28="k2")/2)))-(SUMPRODUCT((Plan!$F$5:$NG$5=5)*((Plan!$F$28:$NG$28="f2")/2)))</f>
        <v>0</v>
      </c>
      <c r="Q19" s="206">
        <f>(SUMPRODUCT((Plan!$F$5:$NG$5=6)*(Plan!$F$28:$NG$28&gt;0)))-(SUMPRODUCT((Plan!$F$5:$NG$5=6)*((Plan!$F$28:$NG$28="u2")/2)))-(SUMPRODUCT((Plan!$F$5:$NG$5=6)*((Plan!$F$28:$NG$28="x2")/2)))-(SUMPRODUCT((Plan!$F$5:$NG$5=6)*((Plan!$F$28:$NG$28="k2")/2)))-(SUMPRODUCT((Plan!$F$5:$NG$5=6)*((Plan!$F$28:$NG$28="f2")/2)))</f>
        <v>0</v>
      </c>
      <c r="R19" s="207">
        <f>(SUMPRODUCT((Plan!$F$5:$NG$5=7)*(Plan!$F$28:$NG$28&gt;0)))-(SUMPRODUCT((Plan!$F$5:$NG$5=7)*((Plan!$F$28:$NG$28="u2")/2)))-(SUMPRODUCT((Plan!$F$5:$NG$5=7)*((Plan!$F$28:$NG$28="x2")/2)))-(SUMPRODUCT((Plan!$F$5:$NG$5=7)*((Plan!$F$28:$NG$28="k2")/2)))-(SUMPRODUCT((Plan!$F$5:$NG$5=7)*((Plan!$F$28:$NG$28="f2")/2)))</f>
        <v>0</v>
      </c>
      <c r="S19" s="206">
        <f>(SUMPRODUCT((Plan!$F$5:$NG$5=8)*(Plan!$F$28:$NG$28&gt;0)))-(SUMPRODUCT((Plan!$F$5:$NG$5=8)*((Plan!$F$28:$NG$28="u2")/2)))-(SUMPRODUCT((Plan!$F$5:$NG$5=8)*((Plan!$F$28:$NG$28="x2")/2)))-(SUMPRODUCT((Plan!$F$5:$NG$5=8)*((Plan!$F$28:$NG$28="k2")/2)))-(SUMPRODUCT((Plan!$F$5:$NG$5=8)*((Plan!$F$28:$NG$28="f2")/2)))</f>
        <v>0</v>
      </c>
      <c r="T19" s="207">
        <f>(SUMPRODUCT((Plan!$F$5:$NG$5=9)*(Plan!$F$28:$NG$28&gt;0)))-(SUMPRODUCT((Plan!$F$5:$NG$5=9)*((Plan!$F$28:$NG$28="u2")/2)))-(SUMPRODUCT((Plan!$F$5:$NG$5=9)*((Plan!$F$28:$NG$28="x2")/2)))-(SUMPRODUCT((Plan!$F$5:$NG$5=9)*((Plan!$F$28:$NG$28="k2")/2)))-(SUMPRODUCT((Plan!$F$5:$NG$5=9)*((Plan!$F$28:$NG$28="f2")/2)))</f>
        <v>0</v>
      </c>
      <c r="U19" s="206">
        <f>(SUMPRODUCT((Plan!$F$5:$NG$5=10)*(Plan!$F$28:$NG$28&gt;0)))-(SUMPRODUCT((Plan!$F$5:$NG$5=10)*((Plan!$F$28:$NG$28="u2")/2)))-(SUMPRODUCT((Plan!$F$5:$NG$5=10)*((Plan!$F$28:$NG$28="x2")/2)))-(SUMPRODUCT((Plan!$F$5:$NG$5=10)*((Plan!$F$28:$NG$28="k2")/2)))-(SUMPRODUCT((Plan!$F$5:$NG$5=10)*((Plan!$F$28:$NG$28="f2")/2)))</f>
        <v>0</v>
      </c>
      <c r="V19" s="207">
        <f>(SUMPRODUCT((Plan!$F$5:$NG$5=11)*(Plan!$F$28:$NG$28&gt;0)))-(SUMPRODUCT((Plan!$F$5:$NG$5=11)*((Plan!$F$28:$NG$28="u2")/2)))-(SUMPRODUCT((Plan!$F$5:$NG$5=11)*((Plan!$F$28:$NG$28="x2")/2)))-(SUMPRODUCT((Plan!$F$5:$NG$5=11)*((Plan!$F$28:$NG$28="k2")/2)))-(SUMPRODUCT((Plan!$F$5:$NG$5=11)*((Plan!$F$28:$NG$28="f2")/2)))</f>
        <v>0</v>
      </c>
      <c r="W19" s="206">
        <f>(SUMPRODUCT((Plan!$F$5:$NG$5=12)*(Plan!$F$28:$NG$28&gt;0)))-(SUMPRODUCT((Plan!$F$5:$NG$5=12)*((Plan!$F$28:$NG$28="u2")/2)))-(SUMPRODUCT((Plan!$F$5:$NG$5=12)*((Plan!$F$28:$NG$28="x2")/2)))-(SUMPRODUCT((Plan!$F$5:$NG$5=12)*((Plan!$F$28:$NG$28="k2")/2)))-(SUMPRODUCT((Plan!$F$5:$NG$5=12)*((Plan!$F$28:$NG$28="f2")/2)))</f>
        <v>0</v>
      </c>
    </row>
    <row r="20" spans="2:23" ht="18" customHeight="1">
      <c r="B20" s="21" t="str">
        <f>IF(Mitarbeiter!B21="","",Mitarbeiter!B21)</f>
        <v/>
      </c>
      <c r="C20" s="21" t="str">
        <f>IF(Mitarbeiter!C21="","",Mitarbeiter!C21)</f>
        <v/>
      </c>
      <c r="D20" s="21" t="str">
        <f>IF(Mitarbeiter!E21="","",Mitarbeiter!E21)</f>
        <v/>
      </c>
      <c r="E20" s="155">
        <f>Mitarbeiter!W21</f>
        <v>0</v>
      </c>
      <c r="F20" s="166">
        <f>COUNTIF(Plan!F29:QT29,"u")+(COUNTIF(Plan!F29:QT29,"u2")/2)+COUNTIF(Plan!F29:QT29,"s")+(COUNTIF(Plan!F29:QT29,"s2")/2)</f>
        <v>0</v>
      </c>
      <c r="G20" s="131">
        <f>COUNTIF(Plan!F29:QT29,"x")+(COUNTIF(Plan!F29:QT29,"x2")/2)+COUNTIF(Plan!F29:QT29,"az")+COUNTIF(Plan!F29:QT29,"fz")</f>
        <v>0</v>
      </c>
      <c r="H20" s="131">
        <f>COUNTIF(Plan!F29:QT29,"f")+(COUNTIF(Plan!F29:QT29,"f2")/2)</f>
        <v>0</v>
      </c>
      <c r="I20" s="167">
        <f>COUNTIF(Plan!F29:QT29,"k")+(COUNTIF(Plan!F29:QT29,"k2")/2)</f>
        <v>0</v>
      </c>
      <c r="J20" s="131">
        <f>COUNTIF(Plan!F29:QT29,"a")</f>
        <v>0</v>
      </c>
      <c r="K20" s="343">
        <f t="shared" si="0"/>
        <v>0</v>
      </c>
      <c r="L20" s="349">
        <f>(SUMPRODUCT((Plan!$F$5:$NG$5=1)*(Plan!F29:NG29&gt;0)))-(SUMPRODUCT((Plan!$F$5:$NG$5=1)*((Plan!F29:NG29="u2")/2)))-(SUMPRODUCT((Plan!$F$5:$NG$5=1)*((Plan!F29:NG29="x2")/2)))-(SUMPRODUCT((Plan!$F$5:$NG$5=1)*((Plan!F29:NG29="k2")/2)))-(SUMPRODUCT((Plan!$F$5:$NG$5=1)*((Plan!F29:NG29="f2")/2)))</f>
        <v>0</v>
      </c>
      <c r="M20" s="206">
        <f>(SUMPRODUCT((Plan!$F$5:$NG$5=2)*(Plan!F29:NG29&gt;0)))-(SUMPRODUCT((Plan!$F$5:$NG$5=2)*((Plan!F29:NG29="u2")/2)))-(SUMPRODUCT((Plan!$F$5:$NG$5=2)*((Plan!F29:NG29="x2")/2)))-(SUMPRODUCT((Plan!$F$5:$NG$5=2)*((Plan!F29:NG29="k2")/2)))-(SUMPRODUCT((Plan!$F$5:$NG$5=2)*((Plan!F29:NG29="f2")/2)))</f>
        <v>0</v>
      </c>
      <c r="N20" s="207">
        <f>(SUMPRODUCT((Plan!$F$5:$NG$5=3)*(Plan!F29:NG29&gt;0)))-(SUMPRODUCT((Plan!$F$5:$NG$5=3)*((Plan!F29:NG29="u2")/2)))-(SUMPRODUCT((Plan!$F$5:$NG$5=3)*((Plan!F29:NG29="x2")/2)))-(SUMPRODUCT((Plan!$F$5:$NG$5=3)*((Plan!F29:NG29="k2")/2)))-(SUMPRODUCT((Plan!$F$5:$NG$5=3)*((Plan!F29:NG29="f2")/2)))</f>
        <v>0</v>
      </c>
      <c r="O20" s="206">
        <f>(SUMPRODUCT((Plan!$F$5:$NG$5=4)*(Plan!F29:NG29&gt;0)))-(SUMPRODUCT((Plan!$F$5:$NG$5=4)*((Plan!F29:NG29="u2")/2)))-(SUMPRODUCT((Plan!$F$5:$NG$5=4)*((Plan!F29:NG29="x2")/2)))-(SUMPRODUCT((Plan!$F$5:$NG$5=4)*((Plan!F29:NG29="k2")/2)))-(SUMPRODUCT((Plan!$F$5:$NG$5=4)*((Plan!F29:NG29="f2")/2)))</f>
        <v>0</v>
      </c>
      <c r="P20" s="207">
        <f>(SUMPRODUCT((Plan!$F$5:$NG$5=5)*(Plan!F29:NG29&gt;0)))-(SUMPRODUCT((Plan!$F$5:$NG$5=5)*((Plan!F29:NG29="u2")/2)))-(SUMPRODUCT((Plan!$F$5:$NG$5=5)*((Plan!F29:NG29="x2")/2)))-(SUMPRODUCT((Plan!$F$5:$NG$5=5)*((Plan!F29:NG29="k2")/2)))-(SUMPRODUCT((Plan!$F$5:$NG$5=5)*((Plan!F29:NG29="f2")/2)))</f>
        <v>0</v>
      </c>
      <c r="Q20" s="206">
        <f>(SUMPRODUCT((Plan!$F$5:$NG$5=6)*(Plan!F29:NG29&gt;0)))-(SUMPRODUCT((Plan!$F$5:$NG$5=6)*((Plan!F29:NG29="u2")/2)))-(SUMPRODUCT((Plan!$F$5:$NG$5=6)*((Plan!F29:NG29="x2")/2)))-(SUMPRODUCT((Plan!$F$5:$NG$5=6)*((Plan!F29:NG29="k2")/2)))-(SUMPRODUCT((Plan!$F$5:$NG$5=6)*((Plan!F29:NG29="f2")/2)))</f>
        <v>0</v>
      </c>
      <c r="R20" s="207">
        <f>(SUMPRODUCT((Plan!$F$5:$NG$5=7)*(Plan!F29:NG29&gt;0)))-(SUMPRODUCT((Plan!$F$5:$NG$5=7)*((Plan!F29:NG29="u2")/2)))-(SUMPRODUCT((Plan!$F$5:$NG$5=7)*((Plan!F29:NG29="x2")/2)))-(SUMPRODUCT((Plan!$F$5:$NG$5=7)*((Plan!F29:NG29="k2")/2)))-(SUMPRODUCT((Plan!$F$5:$NG$5=7)*((Plan!F29:NG29="f2")/2)))</f>
        <v>0</v>
      </c>
      <c r="S20" s="206">
        <f>(SUMPRODUCT((Plan!$F$5:$NG$5=8)*(Plan!F29:NG29&gt;0)))-(SUMPRODUCT((Plan!$F$5:$NG$5=8)*((Plan!F29:NG29="u2")/2)))-(SUMPRODUCT((Plan!$F$5:$NG$5=8)*((Plan!F29:NG29="x2")/2)))-(SUMPRODUCT((Plan!$F$5:$NG$5=8)*((Plan!F29:NG29="k2")/2)))-(SUMPRODUCT((Plan!$F$5:$NG$5=8)*((Plan!F29:NG29="f2")/2)))</f>
        <v>0</v>
      </c>
      <c r="T20" s="207">
        <f>(SUMPRODUCT((Plan!$F$5:$NG$5=9)*(Plan!F29:NG29&gt;0)))-(SUMPRODUCT((Plan!$F$5:$NG$5=9)*((Plan!F29:NG29="u2")/2)))-(SUMPRODUCT((Plan!$F$5:$NG$5=9)*((Plan!F29:NG29="x2")/2)))-(SUMPRODUCT((Plan!$F$5:$NG$5=9)*((Plan!F29:NG29="k2")/2)))-(SUMPRODUCT((Plan!$F$5:$NG$5=9)*((Plan!F29:NG29="f2")/2)))</f>
        <v>0</v>
      </c>
      <c r="U20" s="206">
        <f>(SUMPRODUCT((Plan!$F$5:$NG$5=10)*(Plan!F29:NG29&gt;0)))-(SUMPRODUCT((Plan!$F$5:$NG$5=10)*((Plan!F29:NG29="u2")/2)))-(SUMPRODUCT((Plan!$F$5:$NG$5=10)*((Plan!F29:NG29="x2")/2)))-(SUMPRODUCT((Plan!$F$5:$NG$5=10)*((Plan!F29:NG29="k2")/2)))-(SUMPRODUCT((Plan!$F$5:$NG$5=10)*((Plan!F29:NG29="f2")/2)))</f>
        <v>0</v>
      </c>
      <c r="V20" s="207">
        <f>(SUMPRODUCT((Plan!$F$5:$NG$5=11)*(Plan!F29:NG29&gt;0)))-(SUMPRODUCT((Plan!$F$5:$NG$5=11)*((Plan!F29:NG29="u2")/2)))-(SUMPRODUCT((Plan!$F$5:$NG$5=11)*((Plan!F29:NG29="x2")/2)))-(SUMPRODUCT((Plan!$F$5:$NG$5=11)*((Plan!F29:NG29="k2")/2)))-(SUMPRODUCT((Plan!$F$5:$NG$5=11)*((Plan!F29:NG29="f2")/2)))</f>
        <v>0</v>
      </c>
      <c r="W20" s="206">
        <f>(SUMPRODUCT((Plan!$F$5:$NG$5=12)*(Plan!F29:NG29&gt;0)))-(SUMPRODUCT((Plan!$F$5:$NG$5=12)*((Plan!F29:NG29="u2")/2)))-(SUMPRODUCT((Plan!$F$5:$NG$5=12)*((Plan!F29:NG29="x2")/2)))-(SUMPRODUCT((Plan!$F$5:$NG$5=12)*((Plan!F29:NG29="k2")/2)))-(SUMPRODUCT((Plan!$F$5:$NG$5=12)*((Plan!F29:NG29="f2")/2)))</f>
        <v>0</v>
      </c>
    </row>
    <row r="21" spans="2:23" ht="18" customHeight="1">
      <c r="B21" s="21" t="str">
        <f>IF(Mitarbeiter!B22="","",Mitarbeiter!B22)</f>
        <v/>
      </c>
      <c r="C21" s="21" t="str">
        <f>IF(Mitarbeiter!C22="","",Mitarbeiter!C22)</f>
        <v/>
      </c>
      <c r="D21" s="21" t="str">
        <f>IF(Mitarbeiter!E22="","",Mitarbeiter!E22)</f>
        <v/>
      </c>
      <c r="E21" s="155">
        <f>Mitarbeiter!W22</f>
        <v>0</v>
      </c>
      <c r="F21" s="166">
        <f>COUNTIF(Plan!F30:QT30,"u")+(COUNTIF(Plan!F30:QT30,"u2")/2)+COUNTIF(Plan!F30:QT30,"s")+(COUNTIF(Plan!F30:QT30,"s2")/2)</f>
        <v>0</v>
      </c>
      <c r="G21" s="131">
        <f>COUNTIF(Plan!F30:QT30,"x")+(COUNTIF(Plan!F30:QT30,"x2")/2)+COUNTIF(Plan!F30:QT30,"az")+COUNTIF(Plan!F30:QT30,"fz")</f>
        <v>0</v>
      </c>
      <c r="H21" s="131">
        <f>COUNTIF(Plan!F30:QT30,"f")+(COUNTIF(Plan!F30:QT30,"f2")/2)</f>
        <v>0</v>
      </c>
      <c r="I21" s="167">
        <f>COUNTIF(Plan!F30:QT30,"k")+(COUNTIF(Plan!F30:QT30,"k2")/2)</f>
        <v>0</v>
      </c>
      <c r="J21" s="131">
        <f>COUNTIF(Plan!F30:QT30,"a")</f>
        <v>0</v>
      </c>
      <c r="K21" s="343">
        <f t="shared" si="0"/>
        <v>0</v>
      </c>
      <c r="L21" s="349">
        <f>(SUMPRODUCT((Plan!$F$5:$NG$5=1)*(Plan!F30:NG30&gt;0)))-(SUMPRODUCT((Plan!$F$5:$NG$5=1)*((Plan!F30:NG30="u2")/2)))-(SUMPRODUCT((Plan!$F$5:$NG$5=1)*((Plan!F30:NG30="x2")/2)))-(SUMPRODUCT((Plan!$F$5:$NG$5=1)*((Plan!F30:NG30="k2")/2)))-(SUMPRODUCT((Plan!$F$5:$NG$5=1)*((Plan!F30:NG30="f2")/2)))</f>
        <v>0</v>
      </c>
      <c r="M21" s="206">
        <f>(SUMPRODUCT((Plan!$F$5:$NG$5=2)*(Plan!F30:NG30&gt;0)))-(SUMPRODUCT((Plan!$F$5:$NG$5=2)*((Plan!F30:NG30="u2")/2)))-(SUMPRODUCT((Plan!$F$5:$NG$5=2)*((Plan!F30:NG30="x2")/2)))-(SUMPRODUCT((Plan!$F$5:$NG$5=2)*((Plan!F30:NG30="k2")/2)))-(SUMPRODUCT((Plan!$F$5:$NG$5=2)*((Plan!F30:NG30="f2")/2)))</f>
        <v>0</v>
      </c>
      <c r="N21" s="207">
        <f>(SUMPRODUCT((Plan!$F$5:$NG$5=3)*(Plan!F30:NG30&gt;0)))-(SUMPRODUCT((Plan!$F$5:$NG$5=3)*((Plan!F30:NG30="u2")/2)))-(SUMPRODUCT((Plan!$F$5:$NG$5=3)*((Plan!F30:NG30="x2")/2)))-(SUMPRODUCT((Plan!$F$5:$NG$5=3)*((Plan!F30:NG30="k2")/2)))-(SUMPRODUCT((Plan!$F$5:$NG$5=3)*((Plan!F30:NG30="f2")/2)))</f>
        <v>0</v>
      </c>
      <c r="O21" s="206">
        <f>(SUMPRODUCT((Plan!$F$5:$NG$5=4)*(Plan!F30:NG30&gt;0)))-(SUMPRODUCT((Plan!$F$5:$NG$5=4)*((Plan!F30:NG30="u2")/2)))-(SUMPRODUCT((Plan!$F$5:$NG$5=4)*((Plan!F30:NG30="x2")/2)))-(SUMPRODUCT((Plan!$F$5:$NG$5=4)*((Plan!F30:NG30="k2")/2)))-(SUMPRODUCT((Plan!$F$5:$NG$5=4)*((Plan!F30:NG30="f2")/2)))</f>
        <v>0</v>
      </c>
      <c r="P21" s="207">
        <f>(SUMPRODUCT((Plan!$F$5:$NG$5=5)*(Plan!F30:NG30&gt;0)))-(SUMPRODUCT((Plan!$F$5:$NG$5=5)*((Plan!F30:NG30="u2")/2)))-(SUMPRODUCT((Plan!$F$5:$NG$5=5)*((Plan!F30:NG30="x2")/2)))-(SUMPRODUCT((Plan!$F$5:$NG$5=5)*((Plan!F30:NG30="k2")/2)))-(SUMPRODUCT((Plan!$F$5:$NG$5=5)*((Plan!F30:NG30="f2")/2)))</f>
        <v>0</v>
      </c>
      <c r="Q21" s="206">
        <f>(SUMPRODUCT((Plan!$F$5:$NG$5=6)*(Plan!F30:NG30&gt;0)))-(SUMPRODUCT((Plan!$F$5:$NG$5=6)*((Plan!F30:NG30="u2")/2)))-(SUMPRODUCT((Plan!$F$5:$NG$5=6)*((Plan!F30:NG30="x2")/2)))-(SUMPRODUCT((Plan!$F$5:$NG$5=6)*((Plan!F30:NG30="k2")/2)))-(SUMPRODUCT((Plan!$F$5:$NG$5=6)*((Plan!F30:NG30="f2")/2)))</f>
        <v>0</v>
      </c>
      <c r="R21" s="207">
        <f>(SUMPRODUCT((Plan!$F$5:$NG$5=7)*(Plan!F30:NG30&gt;0)))-(SUMPRODUCT((Plan!$F$5:$NG$5=7)*((Plan!F30:NG30="u2")/2)))-(SUMPRODUCT((Plan!$F$5:$NG$5=7)*((Plan!F30:NG30="x2")/2)))-(SUMPRODUCT((Plan!$F$5:$NG$5=7)*((Plan!F30:NG30="k2")/2)))-(SUMPRODUCT((Plan!$F$5:$NG$5=7)*((Plan!F30:NG30="f2")/2)))</f>
        <v>0</v>
      </c>
      <c r="S21" s="206">
        <f>(SUMPRODUCT((Plan!$F$5:$NG$5=8)*(Plan!F30:NG30&gt;0)))-(SUMPRODUCT((Plan!$F$5:$NG$5=8)*((Plan!F30:NG30="u2")/2)))-(SUMPRODUCT((Plan!$F$5:$NG$5=8)*((Plan!F30:NG30="x2")/2)))-(SUMPRODUCT((Plan!$F$5:$NG$5=8)*((Plan!F30:NG30="k2")/2)))-(SUMPRODUCT((Plan!$F$5:$NG$5=8)*((Plan!F30:NG30="f2")/2)))</f>
        <v>0</v>
      </c>
      <c r="T21" s="207">
        <f>(SUMPRODUCT((Plan!$F$5:$NG$5=9)*(Plan!F30:NG30&gt;0)))-(SUMPRODUCT((Plan!$F$5:$NG$5=9)*((Plan!F30:NG30="u2")/2)))-(SUMPRODUCT((Plan!$F$5:$NG$5=9)*((Plan!F30:NG30="x2")/2)))-(SUMPRODUCT((Plan!$F$5:$NG$5=9)*((Plan!F30:NG30="k2")/2)))-(SUMPRODUCT((Plan!$F$5:$NG$5=9)*((Plan!F30:NG30="f2")/2)))</f>
        <v>0</v>
      </c>
      <c r="U21" s="206">
        <f>(SUMPRODUCT((Plan!$F$5:$NG$5=10)*(Plan!F30:NG30&gt;0)))-(SUMPRODUCT((Plan!$F$5:$NG$5=10)*((Plan!F30:NG30="u2")/2)))-(SUMPRODUCT((Plan!$F$5:$NG$5=10)*((Plan!F30:NG30="x2")/2)))-(SUMPRODUCT((Plan!$F$5:$NG$5=10)*((Plan!F30:NG30="k2")/2)))-(SUMPRODUCT((Plan!$F$5:$NG$5=10)*((Plan!F30:NG30="f2")/2)))</f>
        <v>0</v>
      </c>
      <c r="V21" s="207">
        <f>(SUMPRODUCT((Plan!$F$5:$NG$5=11)*(Plan!F30:NG30&gt;0)))-(SUMPRODUCT((Plan!$F$5:$NG$5=11)*((Plan!F30:NG30="u2")/2)))-(SUMPRODUCT((Plan!$F$5:$NG$5=11)*((Plan!F30:NG30="x2")/2)))-(SUMPRODUCT((Plan!$F$5:$NG$5=11)*((Plan!F30:NG30="k2")/2)))-(SUMPRODUCT((Plan!$F$5:$NG$5=11)*((Plan!F30:NG30="f2")/2)))</f>
        <v>0</v>
      </c>
      <c r="W21" s="206">
        <f>(SUMPRODUCT((Plan!$F$5:$NG$5=12)*(Plan!F30:NG30&gt;0)))-(SUMPRODUCT((Plan!$F$5:$NG$5=12)*((Plan!F30:NG30="u2")/2)))-(SUMPRODUCT((Plan!$F$5:$NG$5=12)*((Plan!F30:NG30="x2")/2)))-(SUMPRODUCT((Plan!$F$5:$NG$5=12)*((Plan!F30:NG30="k2")/2)))-(SUMPRODUCT((Plan!$F$5:$NG$5=12)*((Plan!F30:NG30="f2")/2)))</f>
        <v>0</v>
      </c>
    </row>
    <row r="22" spans="2:23" ht="18" customHeight="1">
      <c r="B22" s="21" t="str">
        <f>IF(Mitarbeiter!B23="","",Mitarbeiter!B23)</f>
        <v/>
      </c>
      <c r="C22" s="21" t="str">
        <f>IF(Mitarbeiter!C23="","",Mitarbeiter!C23)</f>
        <v/>
      </c>
      <c r="D22" s="21" t="str">
        <f>IF(Mitarbeiter!E23="","",Mitarbeiter!E23)</f>
        <v/>
      </c>
      <c r="E22" s="155">
        <f>Mitarbeiter!W23</f>
        <v>0</v>
      </c>
      <c r="F22" s="166">
        <f>COUNTIF(Plan!F31:QT31,"u")+(COUNTIF(Plan!F31:QT31,"u2")/2)+COUNTIF(Plan!F31:QT31,"s")+(COUNTIF(Plan!F31:QT31,"s2")/2)</f>
        <v>0</v>
      </c>
      <c r="G22" s="131">
        <f>COUNTIF(Plan!F31:QT31,"x")+(COUNTIF(Plan!F31:QT31,"x2")/2)+COUNTIF(Plan!F31:QT31,"az")+COUNTIF(Plan!F31:QT31,"fz")</f>
        <v>0</v>
      </c>
      <c r="H22" s="131">
        <f>COUNTIF(Plan!F31:QT31,"f")+(COUNTIF(Plan!F31:QT31,"f2")/2)</f>
        <v>0</v>
      </c>
      <c r="I22" s="167">
        <f>COUNTIF(Plan!F31:QT31,"k")+(COUNTIF(Plan!F31:QT31,"k2")/2)</f>
        <v>0</v>
      </c>
      <c r="J22" s="131">
        <f>COUNTIF(Plan!F31:QT31,"a")</f>
        <v>0</v>
      </c>
      <c r="K22" s="343">
        <f t="shared" si="0"/>
        <v>0</v>
      </c>
      <c r="L22" s="349">
        <f>(SUMPRODUCT((Plan!$F$5:$NG$5=1)*(Plan!F31:NG31&gt;0)))-(SUMPRODUCT((Plan!$F$5:$NG$5=1)*((Plan!F31:NG31="u2")/2)))-(SUMPRODUCT((Plan!$F$5:$NG$5=1)*((Plan!F31:NG31="x2")/2)))-(SUMPRODUCT((Plan!$F$5:$NG$5=1)*((Plan!F31:NG31="k2")/2)))-(SUMPRODUCT((Plan!$F$5:$NG$5=1)*((Plan!F31:NG31="f2")/2)))</f>
        <v>0</v>
      </c>
      <c r="M22" s="206">
        <f>(SUMPRODUCT((Plan!$F$5:$NG$5=2)*(Plan!F31:NG31&gt;0)))-(SUMPRODUCT((Plan!$F$5:$NG$5=2)*((Plan!F31:NG31="u2")/2)))-(SUMPRODUCT((Plan!$F$5:$NG$5=2)*((Plan!F31:NG31="x2")/2)))-(SUMPRODUCT((Plan!$F$5:$NG$5=2)*((Plan!F31:NG31="k2")/2)))-(SUMPRODUCT((Plan!$F$5:$NG$5=2)*((Plan!F31:NG31="f2")/2)))</f>
        <v>0</v>
      </c>
      <c r="N22" s="207">
        <f>(SUMPRODUCT((Plan!$F$5:$NG$5=3)*(Plan!F31:NG31&gt;0)))-(SUMPRODUCT((Plan!$F$5:$NG$5=3)*((Plan!F31:NG31="u2")/2)))-(SUMPRODUCT((Plan!$F$5:$NG$5=3)*((Plan!F31:NG31="x2")/2)))-(SUMPRODUCT((Plan!$F$5:$NG$5=3)*((Plan!F31:NG31="k2")/2)))-(SUMPRODUCT((Plan!$F$5:$NG$5=3)*((Plan!F31:NG31="f2")/2)))</f>
        <v>0</v>
      </c>
      <c r="O22" s="206">
        <f>(SUMPRODUCT((Plan!$F$5:$NG$5=4)*(Plan!F31:NG31&gt;0)))-(SUMPRODUCT((Plan!$F$5:$NG$5=4)*((Plan!F31:NG31="u2")/2)))-(SUMPRODUCT((Plan!$F$5:$NG$5=4)*((Plan!F31:NG31="x2")/2)))-(SUMPRODUCT((Plan!$F$5:$NG$5=4)*((Plan!F31:NG31="k2")/2)))-(SUMPRODUCT((Plan!$F$5:$NG$5=4)*((Plan!F31:NG31="f2")/2)))</f>
        <v>0</v>
      </c>
      <c r="P22" s="207">
        <f>(SUMPRODUCT((Plan!$F$5:$NG$5=5)*(Plan!F31:NG31&gt;0)))-(SUMPRODUCT((Plan!$F$5:$NG$5=5)*((Plan!F31:NG31="u2")/2)))-(SUMPRODUCT((Plan!$F$5:$NG$5=5)*((Plan!F31:NG31="x2")/2)))-(SUMPRODUCT((Plan!$F$5:$NG$5=5)*((Plan!F31:NG31="k2")/2)))-(SUMPRODUCT((Plan!$F$5:$NG$5=5)*((Plan!F31:NG31="f2")/2)))</f>
        <v>0</v>
      </c>
      <c r="Q22" s="206">
        <f>(SUMPRODUCT((Plan!$F$5:$NG$5=6)*(Plan!F31:NG31&gt;0)))-(SUMPRODUCT((Plan!$F$5:$NG$5=6)*((Plan!F31:NG31="u2")/2)))-(SUMPRODUCT((Plan!$F$5:$NG$5=6)*((Plan!F31:NG31="x2")/2)))-(SUMPRODUCT((Plan!$F$5:$NG$5=6)*((Plan!F31:NG31="k2")/2)))-(SUMPRODUCT((Plan!$F$5:$NG$5=6)*((Plan!F31:NG31="f2")/2)))</f>
        <v>0</v>
      </c>
      <c r="R22" s="207">
        <f>(SUMPRODUCT((Plan!$F$5:$NG$5=7)*(Plan!F31:NG31&gt;0)))-(SUMPRODUCT((Plan!$F$5:$NG$5=7)*((Plan!F31:NG31="u2")/2)))-(SUMPRODUCT((Plan!$F$5:$NG$5=7)*((Plan!F31:NG31="x2")/2)))-(SUMPRODUCT((Plan!$F$5:$NG$5=7)*((Plan!F31:NG31="k2")/2)))-(SUMPRODUCT((Plan!$F$5:$NG$5=7)*((Plan!F31:NG31="f2")/2)))</f>
        <v>0</v>
      </c>
      <c r="S22" s="206">
        <f>(SUMPRODUCT((Plan!$F$5:$NG$5=8)*(Plan!F31:NG31&gt;0)))-(SUMPRODUCT((Plan!$F$5:$NG$5=8)*((Plan!F31:NG31="u2")/2)))-(SUMPRODUCT((Plan!$F$5:$NG$5=8)*((Plan!F31:NG31="x2")/2)))-(SUMPRODUCT((Plan!$F$5:$NG$5=8)*((Plan!F31:NG31="k2")/2)))-(SUMPRODUCT((Plan!$F$5:$NG$5=8)*((Plan!F31:NG31="f2")/2)))</f>
        <v>0</v>
      </c>
      <c r="T22" s="207">
        <f>(SUMPRODUCT((Plan!$F$5:$NG$5=9)*(Plan!F31:NG31&gt;0)))-(SUMPRODUCT((Plan!$F$5:$NG$5=9)*((Plan!F31:NG31="u2")/2)))-(SUMPRODUCT((Plan!$F$5:$NG$5=9)*((Plan!F31:NG31="x2")/2)))-(SUMPRODUCT((Plan!$F$5:$NG$5=9)*((Plan!F31:NG31="k2")/2)))-(SUMPRODUCT((Plan!$F$5:$NG$5=9)*((Plan!F31:NG31="f2")/2)))</f>
        <v>0</v>
      </c>
      <c r="U22" s="206">
        <f>(SUMPRODUCT((Plan!$F$5:$NG$5=10)*(Plan!F31:NG31&gt;0)))-(SUMPRODUCT((Plan!$F$5:$NG$5=10)*((Plan!F31:NG31="u2")/2)))-(SUMPRODUCT((Plan!$F$5:$NG$5=10)*((Plan!F31:NG31="x2")/2)))-(SUMPRODUCT((Plan!$F$5:$NG$5=10)*((Plan!F31:NG31="k2")/2)))-(SUMPRODUCT((Plan!$F$5:$NG$5=10)*((Plan!F31:NG31="f2")/2)))</f>
        <v>0</v>
      </c>
      <c r="V22" s="207">
        <f>(SUMPRODUCT((Plan!$F$5:$NG$5=11)*(Plan!F31:NG31&gt;0)))-(SUMPRODUCT((Plan!$F$5:$NG$5=11)*((Plan!F31:NG31="u2")/2)))-(SUMPRODUCT((Plan!$F$5:$NG$5=11)*((Plan!F31:NG31="x2")/2)))-(SUMPRODUCT((Plan!$F$5:$NG$5=11)*((Plan!F31:NG31="k2")/2)))-(SUMPRODUCT((Plan!$F$5:$NG$5=11)*((Plan!F31:NG31="f2")/2)))</f>
        <v>0</v>
      </c>
      <c r="W22" s="206">
        <f>(SUMPRODUCT((Plan!$F$5:$NG$5=12)*(Plan!F31:NG31&gt;0)))-(SUMPRODUCT((Plan!$F$5:$NG$5=12)*((Plan!F31:NG31="u2")/2)))-(SUMPRODUCT((Plan!$F$5:$NG$5=12)*((Plan!F31:NG31="x2")/2)))-(SUMPRODUCT((Plan!$F$5:$NG$5=12)*((Plan!F31:NG31="k2")/2)))-(SUMPRODUCT((Plan!$F$5:$NG$5=12)*((Plan!F31:NG31="f2")/2)))</f>
        <v>0</v>
      </c>
    </row>
    <row r="23" spans="2:23" ht="18" customHeight="1">
      <c r="B23" s="21" t="str">
        <f>IF(Mitarbeiter!B24="","",Mitarbeiter!B24)</f>
        <v/>
      </c>
      <c r="C23" s="21" t="str">
        <f>IF(Mitarbeiter!C24="","",Mitarbeiter!C24)</f>
        <v/>
      </c>
      <c r="D23" s="21" t="str">
        <f>IF(Mitarbeiter!E24="","",Mitarbeiter!E24)</f>
        <v/>
      </c>
      <c r="E23" s="155">
        <f>Mitarbeiter!W24</f>
        <v>0</v>
      </c>
      <c r="F23" s="166">
        <f>COUNTIF(Plan!F32:QT32,"u")+(COUNTIF(Plan!F32:QT32,"u2")/2)+COUNTIF(Plan!F32:QT32,"s")+(COUNTIF(Plan!F32:QT32,"s2")/2)</f>
        <v>0</v>
      </c>
      <c r="G23" s="131">
        <f>COUNTIF(Plan!F32:QT32,"x")+(COUNTIF(Plan!F32:QT32,"x2")/2)+COUNTIF(Plan!F32:QT32,"az")+COUNTIF(Plan!F32:QT32,"fz")</f>
        <v>0</v>
      </c>
      <c r="H23" s="131">
        <f>COUNTIF(Plan!F32:QT32,"f")+(COUNTIF(Plan!F32:QT32,"f2")/2)</f>
        <v>0</v>
      </c>
      <c r="I23" s="167">
        <f>COUNTIF(Plan!F32:QT32,"k")+(COUNTIF(Plan!F32:QT32,"k2")/2)</f>
        <v>0</v>
      </c>
      <c r="J23" s="131">
        <f>COUNTIF(Plan!F32:QT32,"a")</f>
        <v>0</v>
      </c>
      <c r="K23" s="343">
        <f t="shared" si="0"/>
        <v>0</v>
      </c>
      <c r="L23" s="349">
        <f>(SUMPRODUCT((Plan!$F$5:$NG$5=1)*(Plan!F32:NG32&gt;0)))-(SUMPRODUCT((Plan!$F$5:$NG$5=1)*((Plan!F32:NG32="u2")/2)))-(SUMPRODUCT((Plan!$F$5:$NG$5=1)*((Plan!F32:NG32="x2")/2)))-(SUMPRODUCT((Plan!$F$5:$NG$5=1)*((Plan!F32:NG32="k2")/2)))-(SUMPRODUCT((Plan!$F$5:$NG$5=1)*((Plan!F32:NG32="f2")/2)))</f>
        <v>0</v>
      </c>
      <c r="M23" s="206">
        <f>(SUMPRODUCT((Plan!$F$5:$NG$5=2)*(Plan!F32:NG32&gt;0)))-(SUMPRODUCT((Plan!$F$5:$NG$5=2)*((Plan!F32:NG32="u2")/2)))-(SUMPRODUCT((Plan!$F$5:$NG$5=2)*((Plan!F32:NG32="x2")/2)))-(SUMPRODUCT((Plan!$F$5:$NG$5=2)*((Plan!F32:NG32="k2")/2)))-(SUMPRODUCT((Plan!$F$5:$NG$5=2)*((Plan!F32:NG32="f2")/2)))</f>
        <v>0</v>
      </c>
      <c r="N23" s="207">
        <f>(SUMPRODUCT((Plan!$F$5:$NG$5=3)*(Plan!F32:NG32&gt;0)))-(SUMPRODUCT((Plan!$F$5:$NG$5=3)*((Plan!F32:NG32="u2")/2)))-(SUMPRODUCT((Plan!$F$5:$NG$5=3)*((Plan!F32:NG32="x2")/2)))-(SUMPRODUCT((Plan!$F$5:$NG$5=3)*((Plan!F32:NG32="k2")/2)))-(SUMPRODUCT((Plan!$F$5:$NG$5=3)*((Plan!F32:NG32="f2")/2)))</f>
        <v>0</v>
      </c>
      <c r="O23" s="206">
        <f>(SUMPRODUCT((Plan!$F$5:$NG$5=4)*(Plan!F32:NG32&gt;0)))-(SUMPRODUCT((Plan!$F$5:$NG$5=4)*((Plan!F32:NG32="u2")/2)))-(SUMPRODUCT((Plan!$F$5:$NG$5=4)*((Plan!F32:NG32="x2")/2)))-(SUMPRODUCT((Plan!$F$5:$NG$5=4)*((Plan!F32:NG32="k2")/2)))-(SUMPRODUCT((Plan!$F$5:$NG$5=4)*((Plan!F32:NG32="f2")/2)))</f>
        <v>0</v>
      </c>
      <c r="P23" s="207">
        <f>(SUMPRODUCT((Plan!$F$5:$NG$5=5)*(Plan!F32:NG32&gt;0)))-(SUMPRODUCT((Plan!$F$5:$NG$5=5)*((Plan!F32:NG32="u2")/2)))-(SUMPRODUCT((Plan!$F$5:$NG$5=5)*((Plan!F32:NG32="x2")/2)))-(SUMPRODUCT((Plan!$F$5:$NG$5=5)*((Plan!F32:NG32="k2")/2)))-(SUMPRODUCT((Plan!$F$5:$NG$5=5)*((Plan!F32:NG32="f2")/2)))</f>
        <v>0</v>
      </c>
      <c r="Q23" s="206">
        <f>(SUMPRODUCT((Plan!$F$5:$NG$5=6)*(Plan!F32:NG32&gt;0)))-(SUMPRODUCT((Plan!$F$5:$NG$5=6)*((Plan!F32:NG32="u2")/2)))-(SUMPRODUCT((Plan!$F$5:$NG$5=6)*((Plan!F32:NG32="x2")/2)))-(SUMPRODUCT((Plan!$F$5:$NG$5=6)*((Plan!F32:NG32="k2")/2)))-(SUMPRODUCT((Plan!$F$5:$NG$5=6)*((Plan!F32:NG32="f2")/2)))</f>
        <v>0</v>
      </c>
      <c r="R23" s="207">
        <f>(SUMPRODUCT((Plan!$F$5:$NG$5=7)*(Plan!F32:NG32&gt;0)))-(SUMPRODUCT((Plan!$F$5:$NG$5=7)*((Plan!F32:NG32="u2")/2)))-(SUMPRODUCT((Plan!$F$5:$NG$5=7)*((Plan!F32:NG32="x2")/2)))-(SUMPRODUCT((Plan!$F$5:$NG$5=7)*((Plan!F32:NG32="k2")/2)))-(SUMPRODUCT((Plan!$F$5:$NG$5=7)*((Plan!F32:NG32="f2")/2)))</f>
        <v>0</v>
      </c>
      <c r="S23" s="206">
        <f>(SUMPRODUCT((Plan!$F$5:$NG$5=8)*(Plan!F32:NG32&gt;0)))-(SUMPRODUCT((Plan!$F$5:$NG$5=8)*((Plan!F32:NG32="u2")/2)))-(SUMPRODUCT((Plan!$F$5:$NG$5=8)*((Plan!F32:NG32="x2")/2)))-(SUMPRODUCT((Plan!$F$5:$NG$5=8)*((Plan!F32:NG32="k2")/2)))-(SUMPRODUCT((Plan!$F$5:$NG$5=8)*((Plan!F32:NG32="f2")/2)))</f>
        <v>0</v>
      </c>
      <c r="T23" s="207">
        <f>(SUMPRODUCT((Plan!$F$5:$NG$5=9)*(Plan!F32:NG32&gt;0)))-(SUMPRODUCT((Plan!$F$5:$NG$5=9)*((Plan!F32:NG32="u2")/2)))-(SUMPRODUCT((Plan!$F$5:$NG$5=9)*((Plan!F32:NG32="x2")/2)))-(SUMPRODUCT((Plan!$F$5:$NG$5=9)*((Plan!F32:NG32="k2")/2)))-(SUMPRODUCT((Plan!$F$5:$NG$5=9)*((Plan!F32:NG32="f2")/2)))</f>
        <v>0</v>
      </c>
      <c r="U23" s="206">
        <f>(SUMPRODUCT((Plan!$F$5:$NG$5=10)*(Plan!F32:NG32&gt;0)))-(SUMPRODUCT((Plan!$F$5:$NG$5=10)*((Plan!F32:NG32="u2")/2)))-(SUMPRODUCT((Plan!$F$5:$NG$5=10)*((Plan!F32:NG32="x2")/2)))-(SUMPRODUCT((Plan!$F$5:$NG$5=10)*((Plan!F32:NG32="k2")/2)))-(SUMPRODUCT((Plan!$F$5:$NG$5=10)*((Plan!F32:NG32="f2")/2)))</f>
        <v>0</v>
      </c>
      <c r="V23" s="207">
        <f>(SUMPRODUCT((Plan!$F$5:$NG$5=11)*(Plan!F32:NG32&gt;0)))-(SUMPRODUCT((Plan!$F$5:$NG$5=11)*((Plan!F32:NG32="u2")/2)))-(SUMPRODUCT((Plan!$F$5:$NG$5=11)*((Plan!F32:NG32="x2")/2)))-(SUMPRODUCT((Plan!$F$5:$NG$5=11)*((Plan!F32:NG32="k2")/2)))-(SUMPRODUCT((Plan!$F$5:$NG$5=11)*((Plan!F32:NG32="f2")/2)))</f>
        <v>0</v>
      </c>
      <c r="W23" s="206">
        <f>(SUMPRODUCT((Plan!$F$5:$NG$5=12)*(Plan!F32:NG32&gt;0)))-(SUMPRODUCT((Plan!$F$5:$NG$5=12)*((Plan!F32:NG32="u2")/2)))-(SUMPRODUCT((Plan!$F$5:$NG$5=12)*((Plan!F32:NG32="x2")/2)))-(SUMPRODUCT((Plan!$F$5:$NG$5=12)*((Plan!F32:NG32="k2")/2)))-(SUMPRODUCT((Plan!$F$5:$NG$5=12)*((Plan!F32:NG32="f2")/2)))</f>
        <v>0</v>
      </c>
    </row>
    <row r="24" spans="2:23" ht="18" customHeight="1">
      <c r="B24" s="21" t="str">
        <f>IF(Mitarbeiter!B25="","",Mitarbeiter!B25)</f>
        <v/>
      </c>
      <c r="C24" s="21" t="str">
        <f>IF(Mitarbeiter!C25="","",Mitarbeiter!C25)</f>
        <v/>
      </c>
      <c r="D24" s="21" t="str">
        <f>IF(Mitarbeiter!E25="","",Mitarbeiter!E25)</f>
        <v/>
      </c>
      <c r="E24" s="155">
        <f>Mitarbeiter!W25</f>
        <v>0</v>
      </c>
      <c r="F24" s="166">
        <f>COUNTIF(Plan!F33:QT33,"u")+(COUNTIF(Plan!F33:QT33,"u2")/2)+COUNTIF(Plan!F33:QT33,"s")+(COUNTIF(Plan!F33:QT33,"s2")/2)</f>
        <v>0</v>
      </c>
      <c r="G24" s="131">
        <f>COUNTIF(Plan!F33:QT33,"x")+(COUNTIF(Plan!F33:QT33,"x2")/2)+COUNTIF(Plan!F33:QT33,"az")+COUNTIF(Plan!F33:QT33,"fz")</f>
        <v>0</v>
      </c>
      <c r="H24" s="131">
        <f>COUNTIF(Plan!F33:QT33,"f")+(COUNTIF(Plan!F33:QT33,"f2")/2)</f>
        <v>0</v>
      </c>
      <c r="I24" s="167">
        <f>COUNTIF(Plan!F33:QT33,"k")+(COUNTIF(Plan!F33:QT33,"k2")/2)</f>
        <v>0</v>
      </c>
      <c r="J24" s="131">
        <f>COUNTIF(Plan!F33:QT33,"a")</f>
        <v>0</v>
      </c>
      <c r="K24" s="343">
        <f t="shared" si="0"/>
        <v>0</v>
      </c>
      <c r="L24" s="349">
        <f>(SUMPRODUCT((Plan!$F$5:$NG$5=1)*(Plan!F33:NG33&gt;0)))-(SUMPRODUCT((Plan!$F$5:$NG$5=1)*((Plan!F33:NG33="u2")/2)))-(SUMPRODUCT((Plan!$F$5:$NG$5=1)*((Plan!F33:NG33="x2")/2)))-(SUMPRODUCT((Plan!$F$5:$NG$5=1)*((Plan!F33:NG33="k2")/2)))-(SUMPRODUCT((Plan!$F$5:$NG$5=1)*((Plan!F33:NG33="f2")/2)))</f>
        <v>0</v>
      </c>
      <c r="M24" s="206">
        <f>(SUMPRODUCT((Plan!$F$5:$NG$5=2)*(Plan!F33:NG33&gt;0)))-(SUMPRODUCT((Plan!$F$5:$NG$5=2)*((Plan!F33:NG33="u2")/2)))-(SUMPRODUCT((Plan!$F$5:$NG$5=2)*((Plan!F33:NG33="x2")/2)))-(SUMPRODUCT((Plan!$F$5:$NG$5=2)*((Plan!F33:NG33="k2")/2)))-(SUMPRODUCT((Plan!$F$5:$NG$5=2)*((Plan!F33:NG33="f2")/2)))</f>
        <v>0</v>
      </c>
      <c r="N24" s="207">
        <f>(SUMPRODUCT((Plan!$F$5:$NG$5=3)*(Plan!F33:NG33&gt;0)))-(SUMPRODUCT((Plan!$F$5:$NG$5=3)*((Plan!F33:NG33="u2")/2)))-(SUMPRODUCT((Plan!$F$5:$NG$5=3)*((Plan!F33:NG33="x2")/2)))-(SUMPRODUCT((Plan!$F$5:$NG$5=3)*((Plan!F33:NG33="k2")/2)))-(SUMPRODUCT((Plan!$F$5:$NG$5=3)*((Plan!F33:NG33="f2")/2)))</f>
        <v>0</v>
      </c>
      <c r="O24" s="206">
        <f>(SUMPRODUCT((Plan!$F$5:$NG$5=4)*(Plan!F33:NG33&gt;0)))-(SUMPRODUCT((Plan!$F$5:$NG$5=4)*((Plan!F33:NG33="u2")/2)))-(SUMPRODUCT((Plan!$F$5:$NG$5=4)*((Plan!F33:NG33="x2")/2)))-(SUMPRODUCT((Plan!$F$5:$NG$5=4)*((Plan!F33:NG33="k2")/2)))-(SUMPRODUCT((Plan!$F$5:$NG$5=4)*((Plan!F33:NG33="f2")/2)))</f>
        <v>0</v>
      </c>
      <c r="P24" s="207">
        <f>(SUMPRODUCT((Plan!$F$5:$NG$5=5)*(Plan!F33:NG33&gt;0)))-(SUMPRODUCT((Plan!$F$5:$NG$5=5)*((Plan!F33:NG33="u2")/2)))-(SUMPRODUCT((Plan!$F$5:$NG$5=5)*((Plan!F33:NG33="x2")/2)))-(SUMPRODUCT((Plan!$F$5:$NG$5=5)*((Plan!F33:NG33="k2")/2)))-(SUMPRODUCT((Plan!$F$5:$NG$5=5)*((Plan!F33:NG33="f2")/2)))</f>
        <v>0</v>
      </c>
      <c r="Q24" s="206">
        <f>(SUMPRODUCT((Plan!$F$5:$NG$5=6)*(Plan!F33:NG33&gt;0)))-(SUMPRODUCT((Plan!$F$5:$NG$5=6)*((Plan!F33:NG33="u2")/2)))-(SUMPRODUCT((Plan!$F$5:$NG$5=6)*((Plan!F33:NG33="x2")/2)))-(SUMPRODUCT((Plan!$F$5:$NG$5=6)*((Plan!F33:NG33="k2")/2)))-(SUMPRODUCT((Plan!$F$5:$NG$5=6)*((Plan!F33:NG33="f2")/2)))</f>
        <v>0</v>
      </c>
      <c r="R24" s="207">
        <f>(SUMPRODUCT((Plan!$F$5:$NG$5=7)*(Plan!F33:NG33&gt;0)))-(SUMPRODUCT((Plan!$F$5:$NG$5=7)*((Plan!F33:NG33="u2")/2)))-(SUMPRODUCT((Plan!$F$5:$NG$5=7)*((Plan!F33:NG33="x2")/2)))-(SUMPRODUCT((Plan!$F$5:$NG$5=7)*((Plan!F33:NG33="k2")/2)))-(SUMPRODUCT((Plan!$F$5:$NG$5=7)*((Plan!F33:NG33="f2")/2)))</f>
        <v>0</v>
      </c>
      <c r="S24" s="206">
        <f>(SUMPRODUCT((Plan!$F$5:$NG$5=8)*(Plan!F33:NG33&gt;0)))-(SUMPRODUCT((Plan!$F$5:$NG$5=8)*((Plan!F33:NG33="u2")/2)))-(SUMPRODUCT((Plan!$F$5:$NG$5=8)*((Plan!F33:NG33="x2")/2)))-(SUMPRODUCT((Plan!$F$5:$NG$5=8)*((Plan!F33:NG33="k2")/2)))-(SUMPRODUCT((Plan!$F$5:$NG$5=8)*((Plan!F33:NG33="f2")/2)))</f>
        <v>0</v>
      </c>
      <c r="T24" s="207">
        <f>(SUMPRODUCT((Plan!$F$5:$NG$5=9)*(Plan!F33:NG33&gt;0)))-(SUMPRODUCT((Plan!$F$5:$NG$5=9)*((Plan!F33:NG33="u2")/2)))-(SUMPRODUCT((Plan!$F$5:$NG$5=9)*((Plan!F33:NG33="x2")/2)))-(SUMPRODUCT((Plan!$F$5:$NG$5=9)*((Plan!F33:NG33="k2")/2)))-(SUMPRODUCT((Plan!$F$5:$NG$5=9)*((Plan!F33:NG33="f2")/2)))</f>
        <v>0</v>
      </c>
      <c r="U24" s="206">
        <f>(SUMPRODUCT((Plan!$F$5:$NG$5=10)*(Plan!F33:NG33&gt;0)))-(SUMPRODUCT((Plan!$F$5:$NG$5=10)*((Plan!F33:NG33="u2")/2)))-(SUMPRODUCT((Plan!$F$5:$NG$5=10)*((Plan!F33:NG33="x2")/2)))-(SUMPRODUCT((Plan!$F$5:$NG$5=10)*((Plan!F33:NG33="k2")/2)))-(SUMPRODUCT((Plan!$F$5:$NG$5=10)*((Plan!F33:NG33="f2")/2)))</f>
        <v>0</v>
      </c>
      <c r="V24" s="207">
        <f>(SUMPRODUCT((Plan!$F$5:$NG$5=11)*(Plan!F33:NG33&gt;0)))-(SUMPRODUCT((Plan!$F$5:$NG$5=11)*((Plan!F33:NG33="u2")/2)))-(SUMPRODUCT((Plan!$F$5:$NG$5=11)*((Plan!F33:NG33="x2")/2)))-(SUMPRODUCT((Plan!$F$5:$NG$5=11)*((Plan!F33:NG33="k2")/2)))-(SUMPRODUCT((Plan!$F$5:$NG$5=11)*((Plan!F33:NG33="f2")/2)))</f>
        <v>0</v>
      </c>
      <c r="W24" s="206">
        <f>(SUMPRODUCT((Plan!$F$5:$NG$5=12)*(Plan!F33:NG33&gt;0)))-(SUMPRODUCT((Plan!$F$5:$NG$5=12)*((Plan!F33:NG33="u2")/2)))-(SUMPRODUCT((Plan!$F$5:$NG$5=12)*((Plan!F33:NG33="x2")/2)))-(SUMPRODUCT((Plan!$F$5:$NG$5=12)*((Plan!F33:NG33="k2")/2)))-(SUMPRODUCT((Plan!$F$5:$NG$5=12)*((Plan!F33:NG33="f2")/2)))</f>
        <v>0</v>
      </c>
    </row>
    <row r="25" spans="2:23" ht="18" customHeight="1">
      <c r="B25" s="21" t="str">
        <f>IF(Mitarbeiter!B26="","",Mitarbeiter!B26)</f>
        <v/>
      </c>
      <c r="C25" s="21" t="str">
        <f>IF(Mitarbeiter!C26="","",Mitarbeiter!C26)</f>
        <v/>
      </c>
      <c r="D25" s="21" t="str">
        <f>IF(Mitarbeiter!E26="","",Mitarbeiter!E26)</f>
        <v/>
      </c>
      <c r="E25" s="155">
        <f>Mitarbeiter!W26</f>
        <v>0</v>
      </c>
      <c r="F25" s="166">
        <f>COUNTIF(Plan!F34:QT34,"u")+(COUNTIF(Plan!F34:QT34,"u2")/2)+COUNTIF(Plan!F34:QT34,"s")+(COUNTIF(Plan!F34:QT34,"s2")/2)</f>
        <v>0</v>
      </c>
      <c r="G25" s="131">
        <f>COUNTIF(Plan!F34:QT34,"x")+(COUNTIF(Plan!F34:QT34,"x2")/2)+COUNTIF(Plan!F34:QT34,"az")+COUNTIF(Plan!F34:QT34,"fz")</f>
        <v>0</v>
      </c>
      <c r="H25" s="131">
        <f>COUNTIF(Plan!F34:QT34,"f")+(COUNTIF(Plan!F34:QT34,"f2")/2)</f>
        <v>0</v>
      </c>
      <c r="I25" s="167">
        <f>COUNTIF(Plan!F34:QT34,"k")+(COUNTIF(Plan!F34:QT34,"k2")/2)</f>
        <v>0</v>
      </c>
      <c r="J25" s="131">
        <f>COUNTIF(Plan!F34:QT34,"a")</f>
        <v>0</v>
      </c>
      <c r="K25" s="343">
        <f t="shared" si="0"/>
        <v>0</v>
      </c>
      <c r="L25" s="349">
        <f>(SUMPRODUCT((Plan!$F$5:$NG$5=1)*(Plan!F34:NG34&gt;0)))-(SUMPRODUCT((Plan!$F$5:$NG$5=1)*((Plan!F34:NG34="u2")/2)))-(SUMPRODUCT((Plan!$F$5:$NG$5=1)*((Plan!F34:NG34="x2")/2)))-(SUMPRODUCT((Plan!$F$5:$NG$5=1)*((Plan!F34:NG34="k2")/2)))-(SUMPRODUCT((Plan!$F$5:$NG$5=1)*((Plan!F34:NG34="f2")/2)))</f>
        <v>0</v>
      </c>
      <c r="M25" s="206">
        <f>(SUMPRODUCT((Plan!$F$5:$NG$5=2)*(Plan!F34:NG34&gt;0)))-(SUMPRODUCT((Plan!$F$5:$NG$5=2)*((Plan!F34:NG34="u2")/2)))-(SUMPRODUCT((Plan!$F$5:$NG$5=2)*((Plan!F34:NG34="x2")/2)))-(SUMPRODUCT((Plan!$F$5:$NG$5=2)*((Plan!F34:NG34="k2")/2)))-(SUMPRODUCT((Plan!$F$5:$NG$5=2)*((Plan!F34:NG34="f2")/2)))</f>
        <v>0</v>
      </c>
      <c r="N25" s="207">
        <f>(SUMPRODUCT((Plan!$F$5:$NG$5=3)*(Plan!F34:NG34&gt;0)))-(SUMPRODUCT((Plan!$F$5:$NG$5=3)*((Plan!F34:NG34="u2")/2)))-(SUMPRODUCT((Plan!$F$5:$NG$5=3)*((Plan!F34:NG34="x2")/2)))-(SUMPRODUCT((Plan!$F$5:$NG$5=3)*((Plan!F34:NG34="k2")/2)))-(SUMPRODUCT((Plan!$F$5:$NG$5=3)*((Plan!F34:NG34="f2")/2)))</f>
        <v>0</v>
      </c>
      <c r="O25" s="206">
        <f>(SUMPRODUCT((Plan!$F$5:$NG$5=4)*(Plan!F34:NG34&gt;0)))-(SUMPRODUCT((Plan!$F$5:$NG$5=4)*((Plan!F34:NG34="u2")/2)))-(SUMPRODUCT((Plan!$F$5:$NG$5=4)*((Plan!F34:NG34="x2")/2)))-(SUMPRODUCT((Plan!$F$5:$NG$5=4)*((Plan!F34:NG34="k2")/2)))-(SUMPRODUCT((Plan!$F$5:$NG$5=4)*((Plan!F34:NG34="f2")/2)))</f>
        <v>0</v>
      </c>
      <c r="P25" s="207">
        <f>(SUMPRODUCT((Plan!$F$5:$NG$5=5)*(Plan!F34:NG34&gt;0)))-(SUMPRODUCT((Plan!$F$5:$NG$5=5)*((Plan!F34:NG34="u2")/2)))-(SUMPRODUCT((Plan!$F$5:$NG$5=5)*((Plan!F34:NG34="x2")/2)))-(SUMPRODUCT((Plan!$F$5:$NG$5=5)*((Plan!F34:NG34="k2")/2)))-(SUMPRODUCT((Plan!$F$5:$NG$5=5)*((Plan!F34:NG34="f2")/2)))</f>
        <v>0</v>
      </c>
      <c r="Q25" s="206">
        <f>(SUMPRODUCT((Plan!$F$5:$NG$5=6)*(Plan!F34:NG34&gt;0)))-(SUMPRODUCT((Plan!$F$5:$NG$5=6)*((Plan!F34:NG34="u2")/2)))-(SUMPRODUCT((Plan!$F$5:$NG$5=6)*((Plan!F34:NG34="x2")/2)))-(SUMPRODUCT((Plan!$F$5:$NG$5=6)*((Plan!F34:NG34="k2")/2)))-(SUMPRODUCT((Plan!$F$5:$NG$5=6)*((Plan!F34:NG34="f2")/2)))</f>
        <v>0</v>
      </c>
      <c r="R25" s="207">
        <f>(SUMPRODUCT((Plan!$F$5:$NG$5=7)*(Plan!F34:NG34&gt;0)))-(SUMPRODUCT((Plan!$F$5:$NG$5=7)*((Plan!F34:NG34="u2")/2)))-(SUMPRODUCT((Plan!$F$5:$NG$5=7)*((Plan!F34:NG34="x2")/2)))-(SUMPRODUCT((Plan!$F$5:$NG$5=7)*((Plan!F34:NG34="k2")/2)))-(SUMPRODUCT((Plan!$F$5:$NG$5=7)*((Plan!F34:NG34="f2")/2)))</f>
        <v>0</v>
      </c>
      <c r="S25" s="206">
        <f>(SUMPRODUCT((Plan!$F$5:$NG$5=8)*(Plan!F34:NG34&gt;0)))-(SUMPRODUCT((Plan!$F$5:$NG$5=8)*((Plan!F34:NG34="u2")/2)))-(SUMPRODUCT((Plan!$F$5:$NG$5=8)*((Plan!F34:NG34="x2")/2)))-(SUMPRODUCT((Plan!$F$5:$NG$5=8)*((Plan!F34:NG34="k2")/2)))-(SUMPRODUCT((Plan!$F$5:$NG$5=8)*((Plan!F34:NG34="f2")/2)))</f>
        <v>0</v>
      </c>
      <c r="T25" s="207">
        <f>(SUMPRODUCT((Plan!$F$5:$NG$5=9)*(Plan!F34:NG34&gt;0)))-(SUMPRODUCT((Plan!$F$5:$NG$5=9)*((Plan!F34:NG34="u2")/2)))-(SUMPRODUCT((Plan!$F$5:$NG$5=9)*((Plan!F34:NG34="x2")/2)))-(SUMPRODUCT((Plan!$F$5:$NG$5=9)*((Plan!F34:NG34="k2")/2)))-(SUMPRODUCT((Plan!$F$5:$NG$5=9)*((Plan!F34:NG34="f2")/2)))</f>
        <v>0</v>
      </c>
      <c r="U25" s="206">
        <f>(SUMPRODUCT((Plan!$F$5:$NG$5=10)*(Plan!F34:NG34&gt;0)))-(SUMPRODUCT((Plan!$F$5:$NG$5=10)*((Plan!F34:NG34="u2")/2)))-(SUMPRODUCT((Plan!$F$5:$NG$5=10)*((Plan!F34:NG34="x2")/2)))-(SUMPRODUCT((Plan!$F$5:$NG$5=10)*((Plan!F34:NG34="k2")/2)))-(SUMPRODUCT((Plan!$F$5:$NG$5=10)*((Plan!F34:NG34="f2")/2)))</f>
        <v>0</v>
      </c>
      <c r="V25" s="207">
        <f>(SUMPRODUCT((Plan!$F$5:$NG$5=11)*(Plan!F34:NG34&gt;0)))-(SUMPRODUCT((Plan!$F$5:$NG$5=11)*((Plan!F34:NG34="u2")/2)))-(SUMPRODUCT((Plan!$F$5:$NG$5=11)*((Plan!F34:NG34="x2")/2)))-(SUMPRODUCT((Plan!$F$5:$NG$5=11)*((Plan!F34:NG34="k2")/2)))-(SUMPRODUCT((Plan!$F$5:$NG$5=11)*((Plan!F34:NG34="f2")/2)))</f>
        <v>0</v>
      </c>
      <c r="W25" s="206">
        <f>(SUMPRODUCT((Plan!$F$5:$NG$5=12)*(Plan!F34:NG34&gt;0)))-(SUMPRODUCT((Plan!$F$5:$NG$5=12)*((Plan!F34:NG34="u2")/2)))-(SUMPRODUCT((Plan!$F$5:$NG$5=12)*((Plan!F34:NG34="x2")/2)))-(SUMPRODUCT((Plan!$F$5:$NG$5=12)*((Plan!F34:NG34="k2")/2)))-(SUMPRODUCT((Plan!$F$5:$NG$5=12)*((Plan!F34:NG34="f2")/2)))</f>
        <v>0</v>
      </c>
    </row>
    <row r="26" spans="2:23" ht="18" customHeight="1">
      <c r="B26" s="21" t="str">
        <f>IF(Mitarbeiter!B27="","",Mitarbeiter!B27)</f>
        <v/>
      </c>
      <c r="C26" s="21" t="str">
        <f>IF(Mitarbeiter!C27="","",Mitarbeiter!C27)</f>
        <v/>
      </c>
      <c r="D26" s="21" t="str">
        <f>IF(Mitarbeiter!E27="","",Mitarbeiter!E27)</f>
        <v/>
      </c>
      <c r="E26" s="155">
        <f>Mitarbeiter!W27</f>
        <v>0</v>
      </c>
      <c r="F26" s="166">
        <f>COUNTIF(Plan!F35:QT35,"u")+(COUNTIF(Plan!F35:QT35,"u2")/2)+COUNTIF(Plan!F35:QT35,"s")+(COUNTIF(Plan!F35:QT35,"s2")/2)</f>
        <v>0</v>
      </c>
      <c r="G26" s="131">
        <f>COUNTIF(Plan!F35:QT35,"x")+(COUNTIF(Plan!F35:QT35,"x2")/2)+COUNTIF(Plan!F35:QT35,"az")+COUNTIF(Plan!F35:QT35,"fz")</f>
        <v>0</v>
      </c>
      <c r="H26" s="131">
        <f>COUNTIF(Plan!F35:QT35,"f")+(COUNTIF(Plan!F35:QT35,"f2")/2)</f>
        <v>0</v>
      </c>
      <c r="I26" s="167">
        <f>COUNTIF(Plan!F35:QT35,"k")+(COUNTIF(Plan!F35:QT35,"k2")/2)</f>
        <v>0</v>
      </c>
      <c r="J26" s="131">
        <f>COUNTIF(Plan!F35:QT35,"a")</f>
        <v>0</v>
      </c>
      <c r="K26" s="343">
        <f t="shared" si="0"/>
        <v>0</v>
      </c>
      <c r="L26" s="349">
        <f>(SUMPRODUCT((Plan!$F$5:$NG$5=1)*(Plan!F35:NG35&gt;0)))-(SUMPRODUCT((Plan!$F$5:$NG$5=1)*((Plan!F35:NG35="u2")/2)))-(SUMPRODUCT((Plan!$F$5:$NG$5=1)*((Plan!F35:NG35="x2")/2)))-(SUMPRODUCT((Plan!$F$5:$NG$5=1)*((Plan!F35:NG35="k2")/2)))-(SUMPRODUCT((Plan!$F$5:$NG$5=1)*((Plan!F35:NG35="f2")/2)))</f>
        <v>0</v>
      </c>
      <c r="M26" s="206">
        <f>(SUMPRODUCT((Plan!$F$5:$NG$5=2)*(Plan!F35:NG35&gt;0)))-(SUMPRODUCT((Plan!$F$5:$NG$5=2)*((Plan!F35:NG35="u2")/2)))-(SUMPRODUCT((Plan!$F$5:$NG$5=2)*((Plan!F35:NG35="x2")/2)))-(SUMPRODUCT((Plan!$F$5:$NG$5=2)*((Plan!F35:NG35="k2")/2)))-(SUMPRODUCT((Plan!$F$5:$NG$5=2)*((Plan!F35:NG35="f2")/2)))</f>
        <v>0</v>
      </c>
      <c r="N26" s="207">
        <f>(SUMPRODUCT((Plan!$F$5:$NG$5=3)*(Plan!F35:NG35&gt;0)))-(SUMPRODUCT((Plan!$F$5:$NG$5=3)*((Plan!F35:NG35="u2")/2)))-(SUMPRODUCT((Plan!$F$5:$NG$5=3)*((Plan!F35:NG35="x2")/2)))-(SUMPRODUCT((Plan!$F$5:$NG$5=3)*((Plan!F35:NG35="k2")/2)))-(SUMPRODUCT((Plan!$F$5:$NG$5=3)*((Plan!F35:NG35="f2")/2)))</f>
        <v>0</v>
      </c>
      <c r="O26" s="206">
        <f>(SUMPRODUCT((Plan!$F$5:$NG$5=4)*(Plan!F35:NG35&gt;0)))-(SUMPRODUCT((Plan!$F$5:$NG$5=4)*((Plan!F35:NG35="u2")/2)))-(SUMPRODUCT((Plan!$F$5:$NG$5=4)*((Plan!F35:NG35="x2")/2)))-(SUMPRODUCT((Plan!$F$5:$NG$5=4)*((Plan!F35:NG35="k2")/2)))-(SUMPRODUCT((Plan!$F$5:$NG$5=4)*((Plan!F35:NG35="f2")/2)))</f>
        <v>0</v>
      </c>
      <c r="P26" s="207">
        <f>(SUMPRODUCT((Plan!$F$5:$NG$5=5)*(Plan!F35:NG35&gt;0)))-(SUMPRODUCT((Plan!$F$5:$NG$5=5)*((Plan!F35:NG35="u2")/2)))-(SUMPRODUCT((Plan!$F$5:$NG$5=5)*((Plan!F35:NG35="x2")/2)))-(SUMPRODUCT((Plan!$F$5:$NG$5=5)*((Plan!F35:NG35="k2")/2)))-(SUMPRODUCT((Plan!$F$5:$NG$5=5)*((Plan!F35:NG35="f2")/2)))</f>
        <v>0</v>
      </c>
      <c r="Q26" s="206">
        <f>(SUMPRODUCT((Plan!$F$5:$NG$5=6)*(Plan!F35:NG35&gt;0)))-(SUMPRODUCT((Plan!$F$5:$NG$5=6)*((Plan!F35:NG35="u2")/2)))-(SUMPRODUCT((Plan!$F$5:$NG$5=6)*((Plan!F35:NG35="x2")/2)))-(SUMPRODUCT((Plan!$F$5:$NG$5=6)*((Plan!F35:NG35="k2")/2)))-(SUMPRODUCT((Plan!$F$5:$NG$5=6)*((Plan!F35:NG35="f2")/2)))</f>
        <v>0</v>
      </c>
      <c r="R26" s="207">
        <f>(SUMPRODUCT((Plan!$F$5:$NG$5=7)*(Plan!F35:NG35&gt;0)))-(SUMPRODUCT((Plan!$F$5:$NG$5=7)*((Plan!F35:NG35="u2")/2)))-(SUMPRODUCT((Plan!$F$5:$NG$5=7)*((Plan!F35:NG35="x2")/2)))-(SUMPRODUCT((Plan!$F$5:$NG$5=7)*((Plan!F35:NG35="k2")/2)))-(SUMPRODUCT((Plan!$F$5:$NG$5=7)*((Plan!F35:NG35="f2")/2)))</f>
        <v>0</v>
      </c>
      <c r="S26" s="206">
        <f>(SUMPRODUCT((Plan!$F$5:$NG$5=8)*(Plan!F35:NG35&gt;0)))-(SUMPRODUCT((Plan!$F$5:$NG$5=8)*((Plan!F35:NG35="u2")/2)))-(SUMPRODUCT((Plan!$F$5:$NG$5=8)*((Plan!F35:NG35="x2")/2)))-(SUMPRODUCT((Plan!$F$5:$NG$5=8)*((Plan!F35:NG35="k2")/2)))-(SUMPRODUCT((Plan!$F$5:$NG$5=8)*((Plan!F35:NG35="f2")/2)))</f>
        <v>0</v>
      </c>
      <c r="T26" s="207">
        <f>(SUMPRODUCT((Plan!$F$5:$NG$5=9)*(Plan!F35:NG35&gt;0)))-(SUMPRODUCT((Plan!$F$5:$NG$5=9)*((Plan!F35:NG35="u2")/2)))-(SUMPRODUCT((Plan!$F$5:$NG$5=9)*((Plan!F35:NG35="x2")/2)))-(SUMPRODUCT((Plan!$F$5:$NG$5=9)*((Plan!F35:NG35="k2")/2)))-(SUMPRODUCT((Plan!$F$5:$NG$5=9)*((Plan!F35:NG35="f2")/2)))</f>
        <v>0</v>
      </c>
      <c r="U26" s="206">
        <f>(SUMPRODUCT((Plan!$F$5:$NG$5=10)*(Plan!F35:NG35&gt;0)))-(SUMPRODUCT((Plan!$F$5:$NG$5=10)*((Plan!F35:NG35="u2")/2)))-(SUMPRODUCT((Plan!$F$5:$NG$5=10)*((Plan!F35:NG35="x2")/2)))-(SUMPRODUCT((Plan!$F$5:$NG$5=10)*((Plan!F35:NG35="k2")/2)))-(SUMPRODUCT((Plan!$F$5:$NG$5=10)*((Plan!F35:NG35="f2")/2)))</f>
        <v>0</v>
      </c>
      <c r="V26" s="207">
        <f>(SUMPRODUCT((Plan!$F$5:$NG$5=11)*(Plan!F35:NG35&gt;0)))-(SUMPRODUCT((Plan!$F$5:$NG$5=11)*((Plan!F35:NG35="u2")/2)))-(SUMPRODUCT((Plan!$F$5:$NG$5=11)*((Plan!F35:NG35="x2")/2)))-(SUMPRODUCT((Plan!$F$5:$NG$5=11)*((Plan!F35:NG35="k2")/2)))-(SUMPRODUCT((Plan!$F$5:$NG$5=11)*((Plan!F35:NG35="f2")/2)))</f>
        <v>0</v>
      </c>
      <c r="W26" s="206">
        <f>(SUMPRODUCT((Plan!$F$5:$NG$5=12)*(Plan!F35:NG35&gt;0)))-(SUMPRODUCT((Plan!$F$5:$NG$5=12)*((Plan!F35:NG35="u2")/2)))-(SUMPRODUCT((Plan!$F$5:$NG$5=12)*((Plan!F35:NG35="x2")/2)))-(SUMPRODUCT((Plan!$F$5:$NG$5=12)*((Plan!F35:NG35="k2")/2)))-(SUMPRODUCT((Plan!$F$5:$NG$5=12)*((Plan!F35:NG35="f2")/2)))</f>
        <v>0</v>
      </c>
    </row>
    <row r="27" spans="2:23" ht="18" customHeight="1">
      <c r="B27" s="21" t="str">
        <f>IF(Mitarbeiter!B28="","",Mitarbeiter!B28)</f>
        <v/>
      </c>
      <c r="C27" s="21" t="str">
        <f>IF(Mitarbeiter!C28="","",Mitarbeiter!C28)</f>
        <v/>
      </c>
      <c r="D27" s="21" t="str">
        <f>IF(Mitarbeiter!E28="","",Mitarbeiter!E28)</f>
        <v/>
      </c>
      <c r="E27" s="155">
        <f>Mitarbeiter!W28</f>
        <v>0</v>
      </c>
      <c r="F27" s="166">
        <f>COUNTIF(Plan!F36:QT36,"u")+(COUNTIF(Plan!F36:QT36,"u2")/2)+COUNTIF(Plan!F36:QT36,"s")+(COUNTIF(Plan!F36:QT36,"s2")/2)</f>
        <v>0</v>
      </c>
      <c r="G27" s="131">
        <f>COUNTIF(Plan!F36:QT36,"x")+(COUNTIF(Plan!F36:QT36,"x2")/2)+COUNTIF(Plan!F36:QT36,"az")+COUNTIF(Plan!F36:QT36,"fz")</f>
        <v>0</v>
      </c>
      <c r="H27" s="131">
        <f>COUNTIF(Plan!F36:QT36,"f")+(COUNTIF(Plan!F36:QT36,"f2")/2)</f>
        <v>0</v>
      </c>
      <c r="I27" s="167">
        <f>COUNTIF(Plan!F36:QT36,"k")+(COUNTIF(Plan!F36:QT36,"k2")/2)</f>
        <v>0</v>
      </c>
      <c r="J27" s="131">
        <f>COUNTIF(Plan!F36:QT36,"a")</f>
        <v>0</v>
      </c>
      <c r="K27" s="343">
        <f t="shared" si="0"/>
        <v>0</v>
      </c>
      <c r="L27" s="349">
        <f>(SUMPRODUCT((Plan!$F$5:$NG$5=1)*(Plan!F36:NG36&gt;0)))-(SUMPRODUCT((Plan!$F$5:$NG$5=1)*((Plan!F36:NG36="u2")/2)))-(SUMPRODUCT((Plan!$F$5:$NG$5=1)*((Plan!F36:NG36="x2")/2)))-(SUMPRODUCT((Plan!$F$5:$NG$5=1)*((Plan!F36:NG36="k2")/2)))-(SUMPRODUCT((Plan!$F$5:$NG$5=1)*((Plan!F36:NG36="f2")/2)))</f>
        <v>0</v>
      </c>
      <c r="M27" s="206">
        <f>(SUMPRODUCT((Plan!$F$5:$NG$5=2)*(Plan!F36:NG36&gt;0)))-(SUMPRODUCT((Plan!$F$5:$NG$5=2)*((Plan!F36:NG36="u2")/2)))-(SUMPRODUCT((Plan!$F$5:$NG$5=2)*((Plan!F36:NG36="x2")/2)))-(SUMPRODUCT((Plan!$F$5:$NG$5=2)*((Plan!F36:NG36="k2")/2)))-(SUMPRODUCT((Plan!$F$5:$NG$5=2)*((Plan!F36:NG36="f2")/2)))</f>
        <v>0</v>
      </c>
      <c r="N27" s="207">
        <f>(SUMPRODUCT((Plan!$F$5:$NG$5=3)*(Plan!F36:NG36&gt;0)))-(SUMPRODUCT((Plan!$F$5:$NG$5=3)*((Plan!F36:NG36="u2")/2)))-(SUMPRODUCT((Plan!$F$5:$NG$5=3)*((Plan!F36:NG36="x2")/2)))-(SUMPRODUCT((Plan!$F$5:$NG$5=3)*((Plan!F36:NG36="k2")/2)))-(SUMPRODUCT((Plan!$F$5:$NG$5=3)*((Plan!F36:NG36="f2")/2)))</f>
        <v>0</v>
      </c>
      <c r="O27" s="206">
        <f>(SUMPRODUCT((Plan!$F$5:$NG$5=4)*(Plan!F36:NG36&gt;0)))-(SUMPRODUCT((Plan!$F$5:$NG$5=4)*((Plan!F36:NG36="u2")/2)))-(SUMPRODUCT((Plan!$F$5:$NG$5=4)*((Plan!F36:NG36="x2")/2)))-(SUMPRODUCT((Plan!$F$5:$NG$5=4)*((Plan!F36:NG36="k2")/2)))-(SUMPRODUCT((Plan!$F$5:$NG$5=4)*((Plan!F36:NG36="f2")/2)))</f>
        <v>0</v>
      </c>
      <c r="P27" s="207">
        <f>(SUMPRODUCT((Plan!$F$5:$NG$5=5)*(Plan!F36:NG36&gt;0)))-(SUMPRODUCT((Plan!$F$5:$NG$5=5)*((Plan!F36:NG36="u2")/2)))-(SUMPRODUCT((Plan!$F$5:$NG$5=5)*((Plan!F36:NG36="x2")/2)))-(SUMPRODUCT((Plan!$F$5:$NG$5=5)*((Plan!F36:NG36="k2")/2)))-(SUMPRODUCT((Plan!$F$5:$NG$5=5)*((Plan!F36:NG36="f2")/2)))</f>
        <v>0</v>
      </c>
      <c r="Q27" s="206">
        <f>(SUMPRODUCT((Plan!$F$5:$NG$5=6)*(Plan!F36:NG36&gt;0)))-(SUMPRODUCT((Plan!$F$5:$NG$5=6)*((Plan!F36:NG36="u2")/2)))-(SUMPRODUCT((Plan!$F$5:$NG$5=6)*((Plan!F36:NG36="x2")/2)))-(SUMPRODUCT((Plan!$F$5:$NG$5=6)*((Plan!F36:NG36="k2")/2)))-(SUMPRODUCT((Plan!$F$5:$NG$5=6)*((Plan!F36:NG36="f2")/2)))</f>
        <v>0</v>
      </c>
      <c r="R27" s="207">
        <f>(SUMPRODUCT((Plan!$F$5:$NG$5=7)*(Plan!F36:NG36&gt;0)))-(SUMPRODUCT((Plan!$F$5:$NG$5=7)*((Plan!F36:NG36="u2")/2)))-(SUMPRODUCT((Plan!$F$5:$NG$5=7)*((Plan!F36:NG36="x2")/2)))-(SUMPRODUCT((Plan!$F$5:$NG$5=7)*((Plan!F36:NG36="k2")/2)))-(SUMPRODUCT((Plan!$F$5:$NG$5=7)*((Plan!F36:NG36="f2")/2)))</f>
        <v>0</v>
      </c>
      <c r="S27" s="206">
        <f>(SUMPRODUCT((Plan!$F$5:$NG$5=8)*(Plan!F36:NG36&gt;0)))-(SUMPRODUCT((Plan!$F$5:$NG$5=8)*((Plan!F36:NG36="u2")/2)))-(SUMPRODUCT((Plan!$F$5:$NG$5=8)*((Plan!F36:NG36="x2")/2)))-(SUMPRODUCT((Plan!$F$5:$NG$5=8)*((Plan!F36:NG36="k2")/2)))-(SUMPRODUCT((Plan!$F$5:$NG$5=8)*((Plan!F36:NG36="f2")/2)))</f>
        <v>0</v>
      </c>
      <c r="T27" s="207">
        <f>(SUMPRODUCT((Plan!$F$5:$NG$5=9)*(Plan!F36:NG36&gt;0)))-(SUMPRODUCT((Plan!$F$5:$NG$5=9)*((Plan!F36:NG36="u2")/2)))-(SUMPRODUCT((Plan!$F$5:$NG$5=9)*((Plan!F36:NG36="x2")/2)))-(SUMPRODUCT((Plan!$F$5:$NG$5=9)*((Plan!F36:NG36="k2")/2)))-(SUMPRODUCT((Plan!$F$5:$NG$5=9)*((Plan!F36:NG36="f2")/2)))</f>
        <v>0</v>
      </c>
      <c r="U27" s="206">
        <f>(SUMPRODUCT((Plan!$F$5:$NG$5=10)*(Plan!F36:NG36&gt;0)))-(SUMPRODUCT((Plan!$F$5:$NG$5=10)*((Plan!F36:NG36="u2")/2)))-(SUMPRODUCT((Plan!$F$5:$NG$5=10)*((Plan!F36:NG36="x2")/2)))-(SUMPRODUCT((Plan!$F$5:$NG$5=10)*((Plan!F36:NG36="k2")/2)))-(SUMPRODUCT((Plan!$F$5:$NG$5=10)*((Plan!F36:NG36="f2")/2)))</f>
        <v>0</v>
      </c>
      <c r="V27" s="207">
        <f>(SUMPRODUCT((Plan!$F$5:$NG$5=11)*(Plan!F36:NG36&gt;0)))-(SUMPRODUCT((Plan!$F$5:$NG$5=11)*((Plan!F36:NG36="u2")/2)))-(SUMPRODUCT((Plan!$F$5:$NG$5=11)*((Plan!F36:NG36="x2")/2)))-(SUMPRODUCT((Plan!$F$5:$NG$5=11)*((Plan!F36:NG36="k2")/2)))-(SUMPRODUCT((Plan!$F$5:$NG$5=11)*((Plan!F36:NG36="f2")/2)))</f>
        <v>0</v>
      </c>
      <c r="W27" s="206">
        <f>(SUMPRODUCT((Plan!$F$5:$NG$5=12)*(Plan!F36:NG36&gt;0)))-(SUMPRODUCT((Plan!$F$5:$NG$5=12)*((Plan!F36:NG36="u2")/2)))-(SUMPRODUCT((Plan!$F$5:$NG$5=12)*((Plan!F36:NG36="x2")/2)))-(SUMPRODUCT((Plan!$F$5:$NG$5=12)*((Plan!F36:NG36="k2")/2)))-(SUMPRODUCT((Plan!$F$5:$NG$5=12)*((Plan!F36:NG36="f2")/2)))</f>
        <v>0</v>
      </c>
    </row>
    <row r="28" spans="2:23" ht="18" customHeight="1">
      <c r="B28" s="21" t="str">
        <f>IF(Mitarbeiter!B29="","",Mitarbeiter!B29)</f>
        <v/>
      </c>
      <c r="C28" s="21" t="str">
        <f>IF(Mitarbeiter!C29="","",Mitarbeiter!C29)</f>
        <v/>
      </c>
      <c r="D28" s="21" t="str">
        <f>IF(Mitarbeiter!E29="","",Mitarbeiter!E29)</f>
        <v/>
      </c>
      <c r="E28" s="155">
        <f>Mitarbeiter!W29</f>
        <v>0</v>
      </c>
      <c r="F28" s="166">
        <f>COUNTIF(Plan!F37:QT37,"u")+(COUNTIF(Plan!F37:QT37,"u2")/2)+COUNTIF(Plan!F37:QT37,"s")+(COUNTIF(Plan!F37:QT37,"s2")/2)</f>
        <v>0</v>
      </c>
      <c r="G28" s="131">
        <f>COUNTIF(Plan!F37:QT37,"x")+(COUNTIF(Plan!F37:QT37,"x2")/2)+COUNTIF(Plan!F37:QT37,"az")+COUNTIF(Plan!F37:QT37,"fz")</f>
        <v>0</v>
      </c>
      <c r="H28" s="131">
        <f>COUNTIF(Plan!F37:QT37,"f")+(COUNTIF(Plan!F37:QT37,"f2")/2)</f>
        <v>0</v>
      </c>
      <c r="I28" s="167">
        <f>COUNTIF(Plan!F37:QT37,"k")+(COUNTIF(Plan!F37:QT37,"k2")/2)</f>
        <v>0</v>
      </c>
      <c r="J28" s="131">
        <f>COUNTIF(Plan!F37:QT37,"a")</f>
        <v>0</v>
      </c>
      <c r="K28" s="343">
        <f t="shared" si="0"/>
        <v>0</v>
      </c>
      <c r="L28" s="349">
        <f>(SUMPRODUCT((Plan!$F$5:$NG$5=1)*(Plan!F37:NG37&gt;0)))-(SUMPRODUCT((Plan!$F$5:$NG$5=1)*((Plan!F37:NG37="u2")/2)))-(SUMPRODUCT((Plan!$F$5:$NG$5=1)*((Plan!F37:NG37="x2")/2)))-(SUMPRODUCT((Plan!$F$5:$NG$5=1)*((Plan!F37:NG37="k2")/2)))-(SUMPRODUCT((Plan!$F$5:$NG$5=1)*((Plan!F37:NG37="f2")/2)))</f>
        <v>0</v>
      </c>
      <c r="M28" s="206">
        <f>(SUMPRODUCT((Plan!$F$5:$NG$5=2)*(Plan!F37:NG37&gt;0)))-(SUMPRODUCT((Plan!$F$5:$NG$5=2)*((Plan!F37:NG37="u2")/2)))-(SUMPRODUCT((Plan!$F$5:$NG$5=2)*((Plan!F37:NG37="x2")/2)))-(SUMPRODUCT((Plan!$F$5:$NG$5=2)*((Plan!F37:NG37="k2")/2)))-(SUMPRODUCT((Plan!$F$5:$NG$5=2)*((Plan!F37:NG37="f2")/2)))</f>
        <v>0</v>
      </c>
      <c r="N28" s="207">
        <f>(SUMPRODUCT((Plan!$F$5:$NG$5=3)*(Plan!F37:NG37&gt;0)))-(SUMPRODUCT((Plan!$F$5:$NG$5=3)*((Plan!F37:NG37="u2")/2)))-(SUMPRODUCT((Plan!$F$5:$NG$5=3)*((Plan!F37:NG37="x2")/2)))-(SUMPRODUCT((Plan!$F$5:$NG$5=3)*((Plan!F37:NG37="k2")/2)))-(SUMPRODUCT((Plan!$F$5:$NG$5=3)*((Plan!F37:NG37="f2")/2)))</f>
        <v>0</v>
      </c>
      <c r="O28" s="206">
        <f>(SUMPRODUCT((Plan!$F$5:$NG$5=4)*(Plan!F37:NG37&gt;0)))-(SUMPRODUCT((Plan!$F$5:$NG$5=4)*((Plan!F37:NG37="u2")/2)))-(SUMPRODUCT((Plan!$F$5:$NG$5=4)*((Plan!F37:NG37="x2")/2)))-(SUMPRODUCT((Plan!$F$5:$NG$5=4)*((Plan!F37:NG37="k2")/2)))-(SUMPRODUCT((Plan!$F$5:$NG$5=4)*((Plan!F37:NG37="f2")/2)))</f>
        <v>0</v>
      </c>
      <c r="P28" s="207">
        <f>(SUMPRODUCT((Plan!$F$5:$NG$5=5)*(Plan!F37:NG37&gt;0)))-(SUMPRODUCT((Plan!$F$5:$NG$5=5)*((Plan!F37:NG37="u2")/2)))-(SUMPRODUCT((Plan!$F$5:$NG$5=5)*((Plan!F37:NG37="x2")/2)))-(SUMPRODUCT((Plan!$F$5:$NG$5=5)*((Plan!F37:NG37="k2")/2)))-(SUMPRODUCT((Plan!$F$5:$NG$5=5)*((Plan!F37:NG37="f2")/2)))</f>
        <v>0</v>
      </c>
      <c r="Q28" s="206">
        <f>(SUMPRODUCT((Plan!$F$5:$NG$5=6)*(Plan!F37:NG37&gt;0)))-(SUMPRODUCT((Plan!$F$5:$NG$5=6)*((Plan!F37:NG37="u2")/2)))-(SUMPRODUCT((Plan!$F$5:$NG$5=6)*((Plan!F37:NG37="x2")/2)))-(SUMPRODUCT((Plan!$F$5:$NG$5=6)*((Plan!F37:NG37="k2")/2)))-(SUMPRODUCT((Plan!$F$5:$NG$5=6)*((Plan!F37:NG37="f2")/2)))</f>
        <v>0</v>
      </c>
      <c r="R28" s="207">
        <f>(SUMPRODUCT((Plan!$F$5:$NG$5=7)*(Plan!F37:NG37&gt;0)))-(SUMPRODUCT((Plan!$F$5:$NG$5=7)*((Plan!F37:NG37="u2")/2)))-(SUMPRODUCT((Plan!$F$5:$NG$5=7)*((Plan!F37:NG37="x2")/2)))-(SUMPRODUCT((Plan!$F$5:$NG$5=7)*((Plan!F37:NG37="k2")/2)))-(SUMPRODUCT((Plan!$F$5:$NG$5=7)*((Plan!F37:NG37="f2")/2)))</f>
        <v>0</v>
      </c>
      <c r="S28" s="206">
        <f>(SUMPRODUCT((Plan!$F$5:$NG$5=8)*(Plan!F37:NG37&gt;0)))-(SUMPRODUCT((Plan!$F$5:$NG$5=8)*((Plan!F37:NG37="u2")/2)))-(SUMPRODUCT((Plan!$F$5:$NG$5=8)*((Plan!F37:NG37="x2")/2)))-(SUMPRODUCT((Plan!$F$5:$NG$5=8)*((Plan!F37:NG37="k2")/2)))-(SUMPRODUCT((Plan!$F$5:$NG$5=8)*((Plan!F37:NG37="f2")/2)))</f>
        <v>0</v>
      </c>
      <c r="T28" s="207">
        <f>(SUMPRODUCT((Plan!$F$5:$NG$5=9)*(Plan!F37:NG37&gt;0)))-(SUMPRODUCT((Plan!$F$5:$NG$5=9)*((Plan!F37:NG37="u2")/2)))-(SUMPRODUCT((Plan!$F$5:$NG$5=9)*((Plan!F37:NG37="x2")/2)))-(SUMPRODUCT((Plan!$F$5:$NG$5=9)*((Plan!F37:NG37="k2")/2)))-(SUMPRODUCT((Plan!$F$5:$NG$5=9)*((Plan!F37:NG37="f2")/2)))</f>
        <v>0</v>
      </c>
      <c r="U28" s="206">
        <f>(SUMPRODUCT((Plan!$F$5:$NG$5=10)*(Plan!F37:NG37&gt;0)))-(SUMPRODUCT((Plan!$F$5:$NG$5=10)*((Plan!F37:NG37="u2")/2)))-(SUMPRODUCT((Plan!$F$5:$NG$5=10)*((Plan!F37:NG37="x2")/2)))-(SUMPRODUCT((Plan!$F$5:$NG$5=10)*((Plan!F37:NG37="k2")/2)))-(SUMPRODUCT((Plan!$F$5:$NG$5=10)*((Plan!F37:NG37="f2")/2)))</f>
        <v>0</v>
      </c>
      <c r="V28" s="207">
        <f>(SUMPRODUCT((Plan!$F$5:$NG$5=11)*(Plan!F37:NG37&gt;0)))-(SUMPRODUCT((Plan!$F$5:$NG$5=11)*((Plan!F37:NG37="u2")/2)))-(SUMPRODUCT((Plan!$F$5:$NG$5=11)*((Plan!F37:NG37="x2")/2)))-(SUMPRODUCT((Plan!$F$5:$NG$5=11)*((Plan!F37:NG37="k2")/2)))-(SUMPRODUCT((Plan!$F$5:$NG$5=11)*((Plan!F37:NG37="f2")/2)))</f>
        <v>0</v>
      </c>
      <c r="W28" s="206">
        <f>(SUMPRODUCT((Plan!$F$5:$NG$5=12)*(Plan!F37:NG37&gt;0)))-(SUMPRODUCT((Plan!$F$5:$NG$5=12)*((Plan!F37:NG37="u2")/2)))-(SUMPRODUCT((Plan!$F$5:$NG$5=12)*((Plan!F37:NG37="x2")/2)))-(SUMPRODUCT((Plan!$F$5:$NG$5=12)*((Plan!F37:NG37="k2")/2)))-(SUMPRODUCT((Plan!$F$5:$NG$5=12)*((Plan!F37:NG37="f2")/2)))</f>
        <v>0</v>
      </c>
    </row>
    <row r="29" spans="2:23" ht="18" customHeight="1">
      <c r="B29" s="21" t="str">
        <f>IF(Mitarbeiter!B30="","",Mitarbeiter!B30)</f>
        <v/>
      </c>
      <c r="C29" s="21" t="str">
        <f>IF(Mitarbeiter!C30="","",Mitarbeiter!C30)</f>
        <v/>
      </c>
      <c r="D29" s="21" t="str">
        <f>IF(Mitarbeiter!E30="","",Mitarbeiter!E30)</f>
        <v/>
      </c>
      <c r="E29" s="155">
        <f>Mitarbeiter!W30</f>
        <v>0</v>
      </c>
      <c r="F29" s="166">
        <f>COUNTIF(Plan!F38:QT38,"u")+(COUNTIF(Plan!F38:QT38,"u2")/2)+COUNTIF(Plan!F38:QT38,"s")+(COUNTIF(Plan!F38:QT38,"s2")/2)</f>
        <v>0</v>
      </c>
      <c r="G29" s="131">
        <f>COUNTIF(Plan!F38:QT38,"x")+(COUNTIF(Plan!F38:QT38,"x2")/2)+COUNTIF(Plan!F38:QT38,"az")+COUNTIF(Plan!F38:QT38,"fz")</f>
        <v>0</v>
      </c>
      <c r="H29" s="131">
        <f>COUNTIF(Plan!F38:QT38,"f")+(COUNTIF(Plan!F38:QT38,"f2")/2)</f>
        <v>0</v>
      </c>
      <c r="I29" s="167">
        <f>COUNTIF(Plan!F38:QT38,"k")+(COUNTIF(Plan!F38:QT38,"k2")/2)</f>
        <v>0</v>
      </c>
      <c r="J29" s="131">
        <f>COUNTIF(Plan!F38:QT38,"a")</f>
        <v>0</v>
      </c>
      <c r="K29" s="343">
        <f t="shared" si="0"/>
        <v>0</v>
      </c>
      <c r="L29" s="349">
        <f>(SUMPRODUCT((Plan!$F$5:$NG$5=1)*(Plan!F38:NG38&gt;0)))-(SUMPRODUCT((Plan!$F$5:$NG$5=1)*((Plan!F38:NG38="u2")/2)))-(SUMPRODUCT((Plan!$F$5:$NG$5=1)*((Plan!F38:NG38="x2")/2)))-(SUMPRODUCT((Plan!$F$5:$NG$5=1)*((Plan!F38:NG38="k2")/2)))-(SUMPRODUCT((Plan!$F$5:$NG$5=1)*((Plan!F38:NG38="f2")/2)))</f>
        <v>0</v>
      </c>
      <c r="M29" s="206">
        <f>(SUMPRODUCT((Plan!$F$5:$NG$5=2)*(Plan!F38:NG38&gt;0)))-(SUMPRODUCT((Plan!$F$5:$NG$5=2)*((Plan!F38:NG38="u2")/2)))-(SUMPRODUCT((Plan!$F$5:$NG$5=2)*((Plan!F38:NG38="x2")/2)))-(SUMPRODUCT((Plan!$F$5:$NG$5=2)*((Plan!F38:NG38="k2")/2)))-(SUMPRODUCT((Plan!$F$5:$NG$5=2)*((Plan!F38:NG38="f2")/2)))</f>
        <v>0</v>
      </c>
      <c r="N29" s="207">
        <f>(SUMPRODUCT((Plan!$F$5:$NG$5=3)*(Plan!F38:NG38&gt;0)))-(SUMPRODUCT((Plan!$F$5:$NG$5=3)*((Plan!F38:NG38="u2")/2)))-(SUMPRODUCT((Plan!$F$5:$NG$5=3)*((Plan!F38:NG38="x2")/2)))-(SUMPRODUCT((Plan!$F$5:$NG$5=3)*((Plan!F38:NG38="k2")/2)))-(SUMPRODUCT((Plan!$F$5:$NG$5=3)*((Plan!F38:NG38="f2")/2)))</f>
        <v>0</v>
      </c>
      <c r="O29" s="206">
        <f>(SUMPRODUCT((Plan!$F$5:$NG$5=4)*(Plan!F38:NG38&gt;0)))-(SUMPRODUCT((Plan!$F$5:$NG$5=4)*((Plan!F38:NG38="u2")/2)))-(SUMPRODUCT((Plan!$F$5:$NG$5=4)*((Plan!F38:NG38="x2")/2)))-(SUMPRODUCT((Plan!$F$5:$NG$5=4)*((Plan!F38:NG38="k2")/2)))-(SUMPRODUCT((Plan!$F$5:$NG$5=4)*((Plan!F38:NG38="f2")/2)))</f>
        <v>0</v>
      </c>
      <c r="P29" s="207">
        <f>(SUMPRODUCT((Plan!$F$5:$NG$5=5)*(Plan!F38:NG38&gt;0)))-(SUMPRODUCT((Plan!$F$5:$NG$5=5)*((Plan!F38:NG38="u2")/2)))-(SUMPRODUCT((Plan!$F$5:$NG$5=5)*((Plan!F38:NG38="x2")/2)))-(SUMPRODUCT((Plan!$F$5:$NG$5=5)*((Plan!F38:NG38="k2")/2)))-(SUMPRODUCT((Plan!$F$5:$NG$5=5)*((Plan!F38:NG38="f2")/2)))</f>
        <v>0</v>
      </c>
      <c r="Q29" s="206">
        <f>(SUMPRODUCT((Plan!$F$5:$NG$5=6)*(Plan!F38:NG38&gt;0)))-(SUMPRODUCT((Plan!$F$5:$NG$5=6)*((Plan!F38:NG38="u2")/2)))-(SUMPRODUCT((Plan!$F$5:$NG$5=6)*((Plan!F38:NG38="x2")/2)))-(SUMPRODUCT((Plan!$F$5:$NG$5=6)*((Plan!F38:NG38="k2")/2)))-(SUMPRODUCT((Plan!$F$5:$NG$5=6)*((Plan!F38:NG38="f2")/2)))</f>
        <v>0</v>
      </c>
      <c r="R29" s="207">
        <f>(SUMPRODUCT((Plan!$F$5:$NG$5=7)*(Plan!F38:NG38&gt;0)))-(SUMPRODUCT((Plan!$F$5:$NG$5=7)*((Plan!F38:NG38="u2")/2)))-(SUMPRODUCT((Plan!$F$5:$NG$5=7)*((Plan!F38:NG38="x2")/2)))-(SUMPRODUCT((Plan!$F$5:$NG$5=7)*((Plan!F38:NG38="k2")/2)))-(SUMPRODUCT((Plan!$F$5:$NG$5=7)*((Plan!F38:NG38="f2")/2)))</f>
        <v>0</v>
      </c>
      <c r="S29" s="206">
        <f>(SUMPRODUCT((Plan!$F$5:$NG$5=8)*(Plan!F38:NG38&gt;0)))-(SUMPRODUCT((Plan!$F$5:$NG$5=8)*((Plan!F38:NG38="u2")/2)))-(SUMPRODUCT((Plan!$F$5:$NG$5=8)*((Plan!F38:NG38="x2")/2)))-(SUMPRODUCT((Plan!$F$5:$NG$5=8)*((Plan!F38:NG38="k2")/2)))-(SUMPRODUCT((Plan!$F$5:$NG$5=8)*((Plan!F38:NG38="f2")/2)))</f>
        <v>0</v>
      </c>
      <c r="T29" s="207">
        <f>(SUMPRODUCT((Plan!$F$5:$NG$5=9)*(Plan!F38:NG38&gt;0)))-(SUMPRODUCT((Plan!$F$5:$NG$5=9)*((Plan!F38:NG38="u2")/2)))-(SUMPRODUCT((Plan!$F$5:$NG$5=9)*((Plan!F38:NG38="x2")/2)))-(SUMPRODUCT((Plan!$F$5:$NG$5=9)*((Plan!F38:NG38="k2")/2)))-(SUMPRODUCT((Plan!$F$5:$NG$5=9)*((Plan!F38:NG38="f2")/2)))</f>
        <v>0</v>
      </c>
      <c r="U29" s="206">
        <f>(SUMPRODUCT((Plan!$F$5:$NG$5=10)*(Plan!F38:NG38&gt;0)))-(SUMPRODUCT((Plan!$F$5:$NG$5=10)*((Plan!F38:NG38="u2")/2)))-(SUMPRODUCT((Plan!$F$5:$NG$5=10)*((Plan!F38:NG38="x2")/2)))-(SUMPRODUCT((Plan!$F$5:$NG$5=10)*((Plan!F38:NG38="k2")/2)))-(SUMPRODUCT((Plan!$F$5:$NG$5=10)*((Plan!F38:NG38="f2")/2)))</f>
        <v>0</v>
      </c>
      <c r="V29" s="207">
        <f>(SUMPRODUCT((Plan!$F$5:$NG$5=11)*(Plan!F38:NG38&gt;0)))-(SUMPRODUCT((Plan!$F$5:$NG$5=11)*((Plan!F38:NG38="u2")/2)))-(SUMPRODUCT((Plan!$F$5:$NG$5=11)*((Plan!F38:NG38="x2")/2)))-(SUMPRODUCT((Plan!$F$5:$NG$5=11)*((Plan!F38:NG38="k2")/2)))-(SUMPRODUCT((Plan!$F$5:$NG$5=11)*((Plan!F38:NG38="f2")/2)))</f>
        <v>0</v>
      </c>
      <c r="W29" s="206">
        <f>(SUMPRODUCT((Plan!$F$5:$NG$5=12)*(Plan!F38:NG38&gt;0)))-(SUMPRODUCT((Plan!$F$5:$NG$5=12)*((Plan!F38:NG38="u2")/2)))-(SUMPRODUCT((Plan!$F$5:$NG$5=12)*((Plan!F38:NG38="x2")/2)))-(SUMPRODUCT((Plan!$F$5:$NG$5=12)*((Plan!F38:NG38="k2")/2)))-(SUMPRODUCT((Plan!$F$5:$NG$5=12)*((Plan!F38:NG38="f2")/2)))</f>
        <v>0</v>
      </c>
    </row>
    <row r="30" spans="2:23" ht="18" customHeight="1">
      <c r="B30" s="21" t="str">
        <f>IF(Mitarbeiter!B31="","",Mitarbeiter!B31)</f>
        <v/>
      </c>
      <c r="C30" s="21" t="str">
        <f>IF(Mitarbeiter!C31="","",Mitarbeiter!C31)</f>
        <v/>
      </c>
      <c r="D30" s="21" t="str">
        <f>IF(Mitarbeiter!E31="","",Mitarbeiter!E31)</f>
        <v/>
      </c>
      <c r="E30" s="155">
        <f>Mitarbeiter!W31</f>
        <v>0</v>
      </c>
      <c r="F30" s="166">
        <f>COUNTIF(Plan!F39:QT39,"u")+(COUNTIF(Plan!F39:QT39,"u2")/2)+COUNTIF(Plan!F39:QT39,"s")+(COUNTIF(Plan!F39:QT39,"s2")/2)</f>
        <v>0</v>
      </c>
      <c r="G30" s="131">
        <f>COUNTIF(Plan!F39:QT39,"x")+(COUNTIF(Plan!F39:QT39,"x2")/2)+COUNTIF(Plan!F39:QT39,"az")+COUNTIF(Plan!F39:QT39,"fz")</f>
        <v>0</v>
      </c>
      <c r="H30" s="131">
        <f>COUNTIF(Plan!F39:QT39,"f")+(COUNTIF(Plan!F39:QT39,"f2")/2)</f>
        <v>0</v>
      </c>
      <c r="I30" s="167">
        <f>COUNTIF(Plan!F39:QT39,"k")+(COUNTIF(Plan!F39:QT39,"k2")/2)</f>
        <v>0</v>
      </c>
      <c r="J30" s="131">
        <f>COUNTIF(Plan!F39:QT39,"a")</f>
        <v>0</v>
      </c>
      <c r="K30" s="343">
        <f t="shared" si="0"/>
        <v>0</v>
      </c>
      <c r="L30" s="349">
        <f>(SUMPRODUCT((Plan!$F$5:$NG$5=1)*(Plan!F39:NG39&gt;0)))-(SUMPRODUCT((Plan!$F$5:$NG$5=1)*((Plan!F39:NG39="u2")/2)))-(SUMPRODUCT((Plan!$F$5:$NG$5=1)*((Plan!F39:NG39="x2")/2)))-(SUMPRODUCT((Plan!$F$5:$NG$5=1)*((Plan!F39:NG39="k2")/2)))-(SUMPRODUCT((Plan!$F$5:$NG$5=1)*((Plan!F39:NG39="f2")/2)))</f>
        <v>0</v>
      </c>
      <c r="M30" s="206">
        <f>(SUMPRODUCT((Plan!$F$5:$NG$5=2)*(Plan!F39:NG39&gt;0)))-(SUMPRODUCT((Plan!$F$5:$NG$5=2)*((Plan!F39:NG39="u2")/2)))-(SUMPRODUCT((Plan!$F$5:$NG$5=2)*((Plan!F39:NG39="x2")/2)))-(SUMPRODUCT((Plan!$F$5:$NG$5=2)*((Plan!F39:NG39="k2")/2)))-(SUMPRODUCT((Plan!$F$5:$NG$5=2)*((Plan!F39:NG39="f2")/2)))</f>
        <v>0</v>
      </c>
      <c r="N30" s="207">
        <f>(SUMPRODUCT((Plan!$F$5:$NG$5=3)*(Plan!F39:NG39&gt;0)))-(SUMPRODUCT((Plan!$F$5:$NG$5=3)*((Plan!F39:NG39="u2")/2)))-(SUMPRODUCT((Plan!$F$5:$NG$5=3)*((Plan!F39:NG39="x2")/2)))-(SUMPRODUCT((Plan!$F$5:$NG$5=3)*((Plan!F39:NG39="k2")/2)))-(SUMPRODUCT((Plan!$F$5:$NG$5=3)*((Plan!F39:NG39="f2")/2)))</f>
        <v>0</v>
      </c>
      <c r="O30" s="206">
        <f>(SUMPRODUCT((Plan!$F$5:$NG$5=4)*(Plan!F39:NG39&gt;0)))-(SUMPRODUCT((Plan!$F$5:$NG$5=4)*((Plan!F39:NG39="u2")/2)))-(SUMPRODUCT((Plan!$F$5:$NG$5=4)*((Plan!F39:NG39="x2")/2)))-(SUMPRODUCT((Plan!$F$5:$NG$5=4)*((Plan!F39:NG39="k2")/2)))-(SUMPRODUCT((Plan!$F$5:$NG$5=4)*((Plan!F39:NG39="f2")/2)))</f>
        <v>0</v>
      </c>
      <c r="P30" s="207">
        <f>(SUMPRODUCT((Plan!$F$5:$NG$5=5)*(Plan!F39:NG39&gt;0)))-(SUMPRODUCT((Plan!$F$5:$NG$5=5)*((Plan!F39:NG39="u2")/2)))-(SUMPRODUCT((Plan!$F$5:$NG$5=5)*((Plan!F39:NG39="x2")/2)))-(SUMPRODUCT((Plan!$F$5:$NG$5=5)*((Plan!F39:NG39="k2")/2)))-(SUMPRODUCT((Plan!$F$5:$NG$5=5)*((Plan!F39:NG39="f2")/2)))</f>
        <v>0</v>
      </c>
      <c r="Q30" s="206">
        <f>(SUMPRODUCT((Plan!$F$5:$NG$5=6)*(Plan!F39:NG39&gt;0)))-(SUMPRODUCT((Plan!$F$5:$NG$5=6)*((Plan!F39:NG39="u2")/2)))-(SUMPRODUCT((Plan!$F$5:$NG$5=6)*((Plan!F39:NG39="x2")/2)))-(SUMPRODUCT((Plan!$F$5:$NG$5=6)*((Plan!F39:NG39="k2")/2)))-(SUMPRODUCT((Plan!$F$5:$NG$5=6)*((Plan!F39:NG39="f2")/2)))</f>
        <v>0</v>
      </c>
      <c r="R30" s="207">
        <f>(SUMPRODUCT((Plan!$F$5:$NG$5=7)*(Plan!F39:NG39&gt;0)))-(SUMPRODUCT((Plan!$F$5:$NG$5=7)*((Plan!F39:NG39="u2")/2)))-(SUMPRODUCT((Plan!$F$5:$NG$5=7)*((Plan!F39:NG39="x2")/2)))-(SUMPRODUCT((Plan!$F$5:$NG$5=7)*((Plan!F39:NG39="k2")/2)))-(SUMPRODUCT((Plan!$F$5:$NG$5=7)*((Plan!F39:NG39="f2")/2)))</f>
        <v>0</v>
      </c>
      <c r="S30" s="206">
        <f>(SUMPRODUCT((Plan!$F$5:$NG$5=8)*(Plan!F39:NG39&gt;0)))-(SUMPRODUCT((Plan!$F$5:$NG$5=8)*((Plan!F39:NG39="u2")/2)))-(SUMPRODUCT((Plan!$F$5:$NG$5=8)*((Plan!F39:NG39="x2")/2)))-(SUMPRODUCT((Plan!$F$5:$NG$5=8)*((Plan!F39:NG39="k2")/2)))-(SUMPRODUCT((Plan!$F$5:$NG$5=8)*((Plan!F39:NG39="f2")/2)))</f>
        <v>0</v>
      </c>
      <c r="T30" s="207">
        <f>(SUMPRODUCT((Plan!$F$5:$NG$5=9)*(Plan!F39:NG39&gt;0)))-(SUMPRODUCT((Plan!$F$5:$NG$5=9)*((Plan!F39:NG39="u2")/2)))-(SUMPRODUCT((Plan!$F$5:$NG$5=9)*((Plan!F39:NG39="x2")/2)))-(SUMPRODUCT((Plan!$F$5:$NG$5=9)*((Plan!F39:NG39="k2")/2)))-(SUMPRODUCT((Plan!$F$5:$NG$5=9)*((Plan!F39:NG39="f2")/2)))</f>
        <v>0</v>
      </c>
      <c r="U30" s="206">
        <f>(SUMPRODUCT((Plan!$F$5:$NG$5=10)*(Plan!F39:NG39&gt;0)))-(SUMPRODUCT((Plan!$F$5:$NG$5=10)*((Plan!F39:NG39="u2")/2)))-(SUMPRODUCT((Plan!$F$5:$NG$5=10)*((Plan!F39:NG39="x2")/2)))-(SUMPRODUCT((Plan!$F$5:$NG$5=10)*((Plan!F39:NG39="k2")/2)))-(SUMPRODUCT((Plan!$F$5:$NG$5=10)*((Plan!F39:NG39="f2")/2)))</f>
        <v>0</v>
      </c>
      <c r="V30" s="207">
        <f>(SUMPRODUCT((Plan!$F$5:$NG$5=11)*(Plan!F39:NG39&gt;0)))-(SUMPRODUCT((Plan!$F$5:$NG$5=11)*((Plan!F39:NG39="u2")/2)))-(SUMPRODUCT((Plan!$F$5:$NG$5=11)*((Plan!F39:NG39="x2")/2)))-(SUMPRODUCT((Plan!$F$5:$NG$5=11)*((Plan!F39:NG39="k2")/2)))-(SUMPRODUCT((Plan!$F$5:$NG$5=11)*((Plan!F39:NG39="f2")/2)))</f>
        <v>0</v>
      </c>
      <c r="W30" s="206">
        <f>(SUMPRODUCT((Plan!$F$5:$NG$5=12)*(Plan!F39:NG39&gt;0)))-(SUMPRODUCT((Plan!$F$5:$NG$5=12)*((Plan!F39:NG39="u2")/2)))-(SUMPRODUCT((Plan!$F$5:$NG$5=12)*((Plan!F39:NG39="x2")/2)))-(SUMPRODUCT((Plan!$F$5:$NG$5=12)*((Plan!F39:NG39="k2")/2)))-(SUMPRODUCT((Plan!$F$5:$NG$5=12)*((Plan!F39:NG39="f2")/2)))</f>
        <v>0</v>
      </c>
    </row>
    <row r="31" spans="2:23" ht="18" customHeight="1">
      <c r="B31" s="21" t="str">
        <f>IF(Mitarbeiter!B32="","",Mitarbeiter!B32)</f>
        <v/>
      </c>
      <c r="C31" s="21" t="str">
        <f>IF(Mitarbeiter!C32="","",Mitarbeiter!C32)</f>
        <v/>
      </c>
      <c r="D31" s="21" t="str">
        <f>IF(Mitarbeiter!E32="","",Mitarbeiter!E32)</f>
        <v/>
      </c>
      <c r="E31" s="155">
        <f>Mitarbeiter!W32</f>
        <v>0</v>
      </c>
      <c r="F31" s="166">
        <f>COUNTIF(Plan!F40:QT40,"u")+(COUNTIF(Plan!F40:QT40,"u2")/2)+COUNTIF(Plan!F40:QT40,"s")+(COUNTIF(Plan!F40:QT40,"s2")/2)</f>
        <v>0</v>
      </c>
      <c r="G31" s="131">
        <f>COUNTIF(Plan!F40:QT40,"x")+(COUNTIF(Plan!F40:QT40,"x2")/2)+COUNTIF(Plan!F40:QT40,"az")+COUNTIF(Plan!F40:QT40,"fz")</f>
        <v>0</v>
      </c>
      <c r="H31" s="131">
        <f>COUNTIF(Plan!F40:QT40,"f")+(COUNTIF(Plan!F40:QT40,"f2")/2)</f>
        <v>0</v>
      </c>
      <c r="I31" s="167">
        <f>COUNTIF(Plan!F40:QT40,"k")+(COUNTIF(Plan!F40:QT40,"k2")/2)</f>
        <v>0</v>
      </c>
      <c r="J31" s="131">
        <f>COUNTIF(Plan!F40:QT40,"a")</f>
        <v>0</v>
      </c>
      <c r="K31" s="343">
        <f t="shared" si="0"/>
        <v>0</v>
      </c>
      <c r="L31" s="349">
        <f>(SUMPRODUCT((Plan!$F$5:$NG$5=1)*(Plan!F40:NG40&gt;0)))-(SUMPRODUCT((Plan!$F$5:$NG$5=1)*((Plan!F40:NG40="u2")/2)))-(SUMPRODUCT((Plan!$F$5:$NG$5=1)*((Plan!F40:NG40="x2")/2)))-(SUMPRODUCT((Plan!$F$5:$NG$5=1)*((Plan!F40:NG40="k2")/2)))-(SUMPRODUCT((Plan!$F$5:$NG$5=1)*((Plan!F40:NG40="f2")/2)))</f>
        <v>0</v>
      </c>
      <c r="M31" s="206">
        <f>(SUMPRODUCT((Plan!$F$5:$NG$5=2)*(Plan!F40:NG40&gt;0)))-(SUMPRODUCT((Plan!$F$5:$NG$5=2)*((Plan!F40:NG40="u2")/2)))-(SUMPRODUCT((Plan!$F$5:$NG$5=2)*((Plan!F40:NG40="x2")/2)))-(SUMPRODUCT((Plan!$F$5:$NG$5=2)*((Plan!F40:NG40="k2")/2)))-(SUMPRODUCT((Plan!$F$5:$NG$5=2)*((Plan!F40:NG40="f2")/2)))</f>
        <v>0</v>
      </c>
      <c r="N31" s="207">
        <f>(SUMPRODUCT((Plan!$F$5:$NG$5=3)*(Plan!F40:NG40&gt;0)))-(SUMPRODUCT((Plan!$F$5:$NG$5=3)*((Plan!F40:NG40="u2")/2)))-(SUMPRODUCT((Plan!$F$5:$NG$5=3)*((Plan!F40:NG40="x2")/2)))-(SUMPRODUCT((Plan!$F$5:$NG$5=3)*((Plan!F40:NG40="k2")/2)))-(SUMPRODUCT((Plan!$F$5:$NG$5=3)*((Plan!F40:NG40="f2")/2)))</f>
        <v>0</v>
      </c>
      <c r="O31" s="206">
        <f>(SUMPRODUCT((Plan!$F$5:$NG$5=4)*(Plan!F40:NG40&gt;0)))-(SUMPRODUCT((Plan!$F$5:$NG$5=4)*((Plan!F40:NG40="u2")/2)))-(SUMPRODUCT((Plan!$F$5:$NG$5=4)*((Plan!F40:NG40="x2")/2)))-(SUMPRODUCT((Plan!$F$5:$NG$5=4)*((Plan!F40:NG40="k2")/2)))-(SUMPRODUCT((Plan!$F$5:$NG$5=4)*((Plan!F40:NG40="f2")/2)))</f>
        <v>0</v>
      </c>
      <c r="P31" s="207">
        <f>(SUMPRODUCT((Plan!$F$5:$NG$5=5)*(Plan!F40:NG40&gt;0)))-(SUMPRODUCT((Plan!$F$5:$NG$5=5)*((Plan!F40:NG40="u2")/2)))-(SUMPRODUCT((Plan!$F$5:$NG$5=5)*((Plan!F40:NG40="x2")/2)))-(SUMPRODUCT((Plan!$F$5:$NG$5=5)*((Plan!F40:NG40="k2")/2)))-(SUMPRODUCT((Plan!$F$5:$NG$5=5)*((Plan!F40:NG40="f2")/2)))</f>
        <v>0</v>
      </c>
      <c r="Q31" s="206">
        <f>(SUMPRODUCT((Plan!$F$5:$NG$5=6)*(Plan!F40:NG40&gt;0)))-(SUMPRODUCT((Plan!$F$5:$NG$5=6)*((Plan!F40:NG40="u2")/2)))-(SUMPRODUCT((Plan!$F$5:$NG$5=6)*((Plan!F40:NG40="x2")/2)))-(SUMPRODUCT((Plan!$F$5:$NG$5=6)*((Plan!F40:NG40="k2")/2)))-(SUMPRODUCT((Plan!$F$5:$NG$5=6)*((Plan!F40:NG40="f2")/2)))</f>
        <v>0</v>
      </c>
      <c r="R31" s="207">
        <f>(SUMPRODUCT((Plan!$F$5:$NG$5=7)*(Plan!F40:NG40&gt;0)))-(SUMPRODUCT((Plan!$F$5:$NG$5=7)*((Plan!F40:NG40="u2")/2)))-(SUMPRODUCT((Plan!$F$5:$NG$5=7)*((Plan!F40:NG40="x2")/2)))-(SUMPRODUCT((Plan!$F$5:$NG$5=7)*((Plan!F40:NG40="k2")/2)))-(SUMPRODUCT((Plan!$F$5:$NG$5=7)*((Plan!F40:NG40="f2")/2)))</f>
        <v>0</v>
      </c>
      <c r="S31" s="206">
        <f>(SUMPRODUCT((Plan!$F$5:$NG$5=8)*(Plan!F40:NG40&gt;0)))-(SUMPRODUCT((Plan!$F$5:$NG$5=8)*((Plan!F40:NG40="u2")/2)))-(SUMPRODUCT((Plan!$F$5:$NG$5=8)*((Plan!F40:NG40="x2")/2)))-(SUMPRODUCT((Plan!$F$5:$NG$5=8)*((Plan!F40:NG40="k2")/2)))-(SUMPRODUCT((Plan!$F$5:$NG$5=8)*((Plan!F40:NG40="f2")/2)))</f>
        <v>0</v>
      </c>
      <c r="T31" s="207">
        <f>(SUMPRODUCT((Plan!$F$5:$NG$5=9)*(Plan!F40:NG40&gt;0)))-(SUMPRODUCT((Plan!$F$5:$NG$5=9)*((Plan!F40:NG40="u2")/2)))-(SUMPRODUCT((Plan!$F$5:$NG$5=9)*((Plan!F40:NG40="x2")/2)))-(SUMPRODUCT((Plan!$F$5:$NG$5=9)*((Plan!F40:NG40="k2")/2)))-(SUMPRODUCT((Plan!$F$5:$NG$5=9)*((Plan!F40:NG40="f2")/2)))</f>
        <v>0</v>
      </c>
      <c r="U31" s="206">
        <f>(SUMPRODUCT((Plan!$F$5:$NG$5=10)*(Plan!F40:NG40&gt;0)))-(SUMPRODUCT((Plan!$F$5:$NG$5=10)*((Plan!F40:NG40="u2")/2)))-(SUMPRODUCT((Plan!$F$5:$NG$5=10)*((Plan!F40:NG40="x2")/2)))-(SUMPRODUCT((Plan!$F$5:$NG$5=10)*((Plan!F40:NG40="k2")/2)))-(SUMPRODUCT((Plan!$F$5:$NG$5=10)*((Plan!F40:NG40="f2")/2)))</f>
        <v>0</v>
      </c>
      <c r="V31" s="207">
        <f>(SUMPRODUCT((Plan!$F$5:$NG$5=11)*(Plan!F40:NG40&gt;0)))-(SUMPRODUCT((Plan!$F$5:$NG$5=11)*((Plan!F40:NG40="u2")/2)))-(SUMPRODUCT((Plan!$F$5:$NG$5=11)*((Plan!F40:NG40="x2")/2)))-(SUMPRODUCT((Plan!$F$5:$NG$5=11)*((Plan!F40:NG40="k2")/2)))-(SUMPRODUCT((Plan!$F$5:$NG$5=11)*((Plan!F40:NG40="f2")/2)))</f>
        <v>0</v>
      </c>
      <c r="W31" s="206">
        <f>(SUMPRODUCT((Plan!$F$5:$NG$5=12)*(Plan!F40:NG40&gt;0)))-(SUMPRODUCT((Plan!$F$5:$NG$5=12)*((Plan!F40:NG40="u2")/2)))-(SUMPRODUCT((Plan!$F$5:$NG$5=12)*((Plan!F40:NG40="x2")/2)))-(SUMPRODUCT((Plan!$F$5:$NG$5=12)*((Plan!F40:NG40="k2")/2)))-(SUMPRODUCT((Plan!$F$5:$NG$5=12)*((Plan!F40:NG40="f2")/2)))</f>
        <v>0</v>
      </c>
    </row>
    <row r="32" spans="2:23" ht="18" customHeight="1">
      <c r="B32" s="21" t="str">
        <f>IF(Mitarbeiter!B33="","",Mitarbeiter!B33)</f>
        <v/>
      </c>
      <c r="C32" s="21" t="str">
        <f>IF(Mitarbeiter!C33="","",Mitarbeiter!C33)</f>
        <v/>
      </c>
      <c r="D32" s="21" t="str">
        <f>IF(Mitarbeiter!E33="","",Mitarbeiter!E33)</f>
        <v/>
      </c>
      <c r="E32" s="155">
        <f>Mitarbeiter!W33</f>
        <v>0</v>
      </c>
      <c r="F32" s="166">
        <f>COUNTIF(Plan!F41:QT41,"u")+(COUNTIF(Plan!F41:QT41,"u2")/2)+COUNTIF(Plan!F41:QT41,"s")+(COUNTIF(Plan!F41:QT41,"s2")/2)</f>
        <v>0</v>
      </c>
      <c r="G32" s="131">
        <f>COUNTIF(Plan!F41:QT41,"x")+(COUNTIF(Plan!F41:QT41,"x2")/2)+COUNTIF(Plan!F41:QT41,"az")+COUNTIF(Plan!F41:QT41,"fz")</f>
        <v>0</v>
      </c>
      <c r="H32" s="131">
        <f>COUNTIF(Plan!F41:QT41,"f")+(COUNTIF(Plan!F41:QT41,"f2")/2)</f>
        <v>0</v>
      </c>
      <c r="I32" s="167">
        <f>COUNTIF(Plan!F41:QT41,"k")+(COUNTIF(Plan!F41:QT41,"k2")/2)</f>
        <v>0</v>
      </c>
      <c r="J32" s="131">
        <f>COUNTIF(Plan!F41:QT41,"a")</f>
        <v>0</v>
      </c>
      <c r="K32" s="343">
        <f t="shared" si="0"/>
        <v>0</v>
      </c>
      <c r="L32" s="349">
        <f>(SUMPRODUCT((Plan!$F$5:$NG$5=1)*(Plan!F41:NG41&gt;0)))-(SUMPRODUCT((Plan!$F$5:$NG$5=1)*((Plan!F41:NG41="u2")/2)))-(SUMPRODUCT((Plan!$F$5:$NG$5=1)*((Plan!F41:NG41="x2")/2)))-(SUMPRODUCT((Plan!$F$5:$NG$5=1)*((Plan!F41:NG41="k2")/2)))-(SUMPRODUCT((Plan!$F$5:$NG$5=1)*((Plan!F41:NG41="f2")/2)))</f>
        <v>0</v>
      </c>
      <c r="M32" s="206">
        <f>(SUMPRODUCT((Plan!$F$5:$NG$5=2)*(Plan!F41:NG41&gt;0)))-(SUMPRODUCT((Plan!$F$5:$NG$5=2)*((Plan!F41:NG41="u2")/2)))-(SUMPRODUCT((Plan!$F$5:$NG$5=2)*((Plan!F41:NG41="x2")/2)))-(SUMPRODUCT((Plan!$F$5:$NG$5=2)*((Plan!F41:NG41="k2")/2)))-(SUMPRODUCT((Plan!$F$5:$NG$5=2)*((Plan!F41:NG41="f2")/2)))</f>
        <v>0</v>
      </c>
      <c r="N32" s="207">
        <f>(SUMPRODUCT((Plan!$F$5:$NG$5=3)*(Plan!F41:NG41&gt;0)))-(SUMPRODUCT((Plan!$F$5:$NG$5=3)*((Plan!F41:NG41="u2")/2)))-(SUMPRODUCT((Plan!$F$5:$NG$5=3)*((Plan!F41:NG41="x2")/2)))-(SUMPRODUCT((Plan!$F$5:$NG$5=3)*((Plan!F41:NG41="k2")/2)))-(SUMPRODUCT((Plan!$F$5:$NG$5=3)*((Plan!F41:NG41="f2")/2)))</f>
        <v>0</v>
      </c>
      <c r="O32" s="206">
        <f>(SUMPRODUCT((Plan!$F$5:$NG$5=4)*(Plan!F41:NG41&gt;0)))-(SUMPRODUCT((Plan!$F$5:$NG$5=4)*((Plan!F41:NG41="u2")/2)))-(SUMPRODUCT((Plan!$F$5:$NG$5=4)*((Plan!F41:NG41="x2")/2)))-(SUMPRODUCT((Plan!$F$5:$NG$5=4)*((Plan!F41:NG41="k2")/2)))-(SUMPRODUCT((Plan!$F$5:$NG$5=4)*((Plan!F41:NG41="f2")/2)))</f>
        <v>0</v>
      </c>
      <c r="P32" s="207">
        <f>(SUMPRODUCT((Plan!$F$5:$NG$5=5)*(Plan!F41:NG41&gt;0)))-(SUMPRODUCT((Plan!$F$5:$NG$5=5)*((Plan!F41:NG41="u2")/2)))-(SUMPRODUCT((Plan!$F$5:$NG$5=5)*((Plan!F41:NG41="x2")/2)))-(SUMPRODUCT((Plan!$F$5:$NG$5=5)*((Plan!F41:NG41="k2")/2)))-(SUMPRODUCT((Plan!$F$5:$NG$5=5)*((Plan!F41:NG41="f2")/2)))</f>
        <v>0</v>
      </c>
      <c r="Q32" s="206">
        <f>(SUMPRODUCT((Plan!$F$5:$NG$5=6)*(Plan!F41:NG41&gt;0)))-(SUMPRODUCT((Plan!$F$5:$NG$5=6)*((Plan!F41:NG41="u2")/2)))-(SUMPRODUCT((Plan!$F$5:$NG$5=6)*((Plan!F41:NG41="x2")/2)))-(SUMPRODUCT((Plan!$F$5:$NG$5=6)*((Plan!F41:NG41="k2")/2)))-(SUMPRODUCT((Plan!$F$5:$NG$5=6)*((Plan!F41:NG41="f2")/2)))</f>
        <v>0</v>
      </c>
      <c r="R32" s="207">
        <f>(SUMPRODUCT((Plan!$F$5:$NG$5=7)*(Plan!F41:NG41&gt;0)))-(SUMPRODUCT((Plan!$F$5:$NG$5=7)*((Plan!F41:NG41="u2")/2)))-(SUMPRODUCT((Plan!$F$5:$NG$5=7)*((Plan!F41:NG41="x2")/2)))-(SUMPRODUCT((Plan!$F$5:$NG$5=7)*((Plan!F41:NG41="k2")/2)))-(SUMPRODUCT((Plan!$F$5:$NG$5=7)*((Plan!F41:NG41="f2")/2)))</f>
        <v>0</v>
      </c>
      <c r="S32" s="206">
        <f>(SUMPRODUCT((Plan!$F$5:$NG$5=8)*(Plan!F41:NG41&gt;0)))-(SUMPRODUCT((Plan!$F$5:$NG$5=8)*((Plan!F41:NG41="u2")/2)))-(SUMPRODUCT((Plan!$F$5:$NG$5=8)*((Plan!F41:NG41="x2")/2)))-(SUMPRODUCT((Plan!$F$5:$NG$5=8)*((Plan!F41:NG41="k2")/2)))-(SUMPRODUCT((Plan!$F$5:$NG$5=8)*((Plan!F41:NG41="f2")/2)))</f>
        <v>0</v>
      </c>
      <c r="T32" s="207">
        <f>(SUMPRODUCT((Plan!$F$5:$NG$5=9)*(Plan!F41:NG41&gt;0)))-(SUMPRODUCT((Plan!$F$5:$NG$5=9)*((Plan!F41:NG41="u2")/2)))-(SUMPRODUCT((Plan!$F$5:$NG$5=9)*((Plan!F41:NG41="x2")/2)))-(SUMPRODUCT((Plan!$F$5:$NG$5=9)*((Plan!F41:NG41="k2")/2)))-(SUMPRODUCT((Plan!$F$5:$NG$5=9)*((Plan!F41:NG41="f2")/2)))</f>
        <v>0</v>
      </c>
      <c r="U32" s="206">
        <f>(SUMPRODUCT((Plan!$F$5:$NG$5=10)*(Plan!F41:NG41&gt;0)))-(SUMPRODUCT((Plan!$F$5:$NG$5=10)*((Plan!F41:NG41="u2")/2)))-(SUMPRODUCT((Plan!$F$5:$NG$5=10)*((Plan!F41:NG41="x2")/2)))-(SUMPRODUCT((Plan!$F$5:$NG$5=10)*((Plan!F41:NG41="k2")/2)))-(SUMPRODUCT((Plan!$F$5:$NG$5=10)*((Plan!F41:NG41="f2")/2)))</f>
        <v>0</v>
      </c>
      <c r="V32" s="207">
        <f>(SUMPRODUCT((Plan!$F$5:$NG$5=11)*(Plan!F41:NG41&gt;0)))-(SUMPRODUCT((Plan!$F$5:$NG$5=11)*((Plan!F41:NG41="u2")/2)))-(SUMPRODUCT((Plan!$F$5:$NG$5=11)*((Plan!F41:NG41="x2")/2)))-(SUMPRODUCT((Plan!$F$5:$NG$5=11)*((Plan!F41:NG41="k2")/2)))-(SUMPRODUCT((Plan!$F$5:$NG$5=11)*((Plan!F41:NG41="f2")/2)))</f>
        <v>0</v>
      </c>
      <c r="W32" s="206">
        <f>(SUMPRODUCT((Plan!$F$5:$NG$5=12)*(Plan!F41:NG41&gt;0)))-(SUMPRODUCT((Plan!$F$5:$NG$5=12)*((Plan!F41:NG41="u2")/2)))-(SUMPRODUCT((Plan!$F$5:$NG$5=12)*((Plan!F41:NG41="x2")/2)))-(SUMPRODUCT((Plan!$F$5:$NG$5=12)*((Plan!F41:NG41="k2")/2)))-(SUMPRODUCT((Plan!$F$5:$NG$5=12)*((Plan!F41:NG41="f2")/2)))</f>
        <v>0</v>
      </c>
    </row>
    <row r="33" spans="2:23" ht="18" customHeight="1">
      <c r="B33" s="21" t="str">
        <f>IF(Mitarbeiter!B34="","",Mitarbeiter!B34)</f>
        <v/>
      </c>
      <c r="C33" s="21" t="str">
        <f>IF(Mitarbeiter!C34="","",Mitarbeiter!C34)</f>
        <v/>
      </c>
      <c r="D33" s="21" t="str">
        <f>IF(Mitarbeiter!E34="","",Mitarbeiter!E34)</f>
        <v/>
      </c>
      <c r="E33" s="155">
        <f>Mitarbeiter!W34</f>
        <v>0</v>
      </c>
      <c r="F33" s="166">
        <f>COUNTIF(Plan!F42:QT42,"u")+(COUNTIF(Plan!F42:QT42,"u2")/2)+COUNTIF(Plan!F42:QT42,"s")+(COUNTIF(Plan!F42:QT42,"s2")/2)</f>
        <v>0</v>
      </c>
      <c r="G33" s="131">
        <f>COUNTIF(Plan!F42:QT42,"x")+(COUNTIF(Plan!F42:QT42,"x2")/2)+COUNTIF(Plan!F42:QT42,"az")+COUNTIF(Plan!F42:QT42,"fz")</f>
        <v>0</v>
      </c>
      <c r="H33" s="131">
        <f>COUNTIF(Plan!F42:QT42,"f")+(COUNTIF(Plan!F42:QT42,"f2")/2)</f>
        <v>0</v>
      </c>
      <c r="I33" s="167">
        <f>COUNTIF(Plan!F42:QT42,"k")+(COUNTIF(Plan!F42:QT42,"k2")/2)</f>
        <v>0</v>
      </c>
      <c r="J33" s="131">
        <f>COUNTIF(Plan!F42:QT42,"a")</f>
        <v>0</v>
      </c>
      <c r="K33" s="343">
        <f t="shared" si="0"/>
        <v>0</v>
      </c>
      <c r="L33" s="349">
        <f>(SUMPRODUCT((Plan!$F$5:$NG$5=1)*(Plan!F42:NG42&gt;0)))-(SUMPRODUCT((Plan!$F$5:$NG$5=1)*((Plan!F42:NG42="u2")/2)))-(SUMPRODUCT((Plan!$F$5:$NG$5=1)*((Plan!F42:NG42="x2")/2)))-(SUMPRODUCT((Plan!$F$5:$NG$5=1)*((Plan!F42:NG42="k2")/2)))-(SUMPRODUCT((Plan!$F$5:$NG$5=1)*((Plan!F42:NG42="f2")/2)))</f>
        <v>0</v>
      </c>
      <c r="M33" s="206">
        <f>(SUMPRODUCT((Plan!$F$5:$NG$5=2)*(Plan!F42:NG42&gt;0)))-(SUMPRODUCT((Plan!$F$5:$NG$5=2)*((Plan!F42:NG42="u2")/2)))-(SUMPRODUCT((Plan!$F$5:$NG$5=2)*((Plan!F42:NG42="x2")/2)))-(SUMPRODUCT((Plan!$F$5:$NG$5=2)*((Plan!F42:NG42="k2")/2)))-(SUMPRODUCT((Plan!$F$5:$NG$5=2)*((Plan!F42:NG42="f2")/2)))</f>
        <v>0</v>
      </c>
      <c r="N33" s="207">
        <f>(SUMPRODUCT((Plan!$F$5:$NG$5=3)*(Plan!F42:NG42&gt;0)))-(SUMPRODUCT((Plan!$F$5:$NG$5=3)*((Plan!F42:NG42="u2")/2)))-(SUMPRODUCT((Plan!$F$5:$NG$5=3)*((Plan!F42:NG42="x2")/2)))-(SUMPRODUCT((Plan!$F$5:$NG$5=3)*((Plan!F42:NG42="k2")/2)))-(SUMPRODUCT((Plan!$F$5:$NG$5=3)*((Plan!F42:NG42="f2")/2)))</f>
        <v>0</v>
      </c>
      <c r="O33" s="206">
        <f>(SUMPRODUCT((Plan!$F$5:$NG$5=4)*(Plan!F42:NG42&gt;0)))-(SUMPRODUCT((Plan!$F$5:$NG$5=4)*((Plan!F42:NG42="u2")/2)))-(SUMPRODUCT((Plan!$F$5:$NG$5=4)*((Plan!F42:NG42="x2")/2)))-(SUMPRODUCT((Plan!$F$5:$NG$5=4)*((Plan!F42:NG42="k2")/2)))-(SUMPRODUCT((Plan!$F$5:$NG$5=4)*((Plan!F42:NG42="f2")/2)))</f>
        <v>0</v>
      </c>
      <c r="P33" s="207">
        <f>(SUMPRODUCT((Plan!$F$5:$NG$5=5)*(Plan!F42:NG42&gt;0)))-(SUMPRODUCT((Plan!$F$5:$NG$5=5)*((Plan!F42:NG42="u2")/2)))-(SUMPRODUCT((Plan!$F$5:$NG$5=5)*((Plan!F42:NG42="x2")/2)))-(SUMPRODUCT((Plan!$F$5:$NG$5=5)*((Plan!F42:NG42="k2")/2)))-(SUMPRODUCT((Plan!$F$5:$NG$5=5)*((Plan!F42:NG42="f2")/2)))</f>
        <v>0</v>
      </c>
      <c r="Q33" s="206">
        <f>(SUMPRODUCT((Plan!$F$5:$NG$5=6)*(Plan!F42:NG42&gt;0)))-(SUMPRODUCT((Plan!$F$5:$NG$5=6)*((Plan!F42:NG42="u2")/2)))-(SUMPRODUCT((Plan!$F$5:$NG$5=6)*((Plan!F42:NG42="x2")/2)))-(SUMPRODUCT((Plan!$F$5:$NG$5=6)*((Plan!F42:NG42="k2")/2)))-(SUMPRODUCT((Plan!$F$5:$NG$5=6)*((Plan!F42:NG42="f2")/2)))</f>
        <v>0</v>
      </c>
      <c r="R33" s="207">
        <f>(SUMPRODUCT((Plan!$F$5:$NG$5=7)*(Plan!F42:NG42&gt;0)))-(SUMPRODUCT((Plan!$F$5:$NG$5=7)*((Plan!F42:NG42="u2")/2)))-(SUMPRODUCT((Plan!$F$5:$NG$5=7)*((Plan!F42:NG42="x2")/2)))-(SUMPRODUCT((Plan!$F$5:$NG$5=7)*((Plan!F42:NG42="k2")/2)))-(SUMPRODUCT((Plan!$F$5:$NG$5=7)*((Plan!F42:NG42="f2")/2)))</f>
        <v>0</v>
      </c>
      <c r="S33" s="206">
        <f>(SUMPRODUCT((Plan!$F$5:$NG$5=8)*(Plan!F42:NG42&gt;0)))-(SUMPRODUCT((Plan!$F$5:$NG$5=8)*((Plan!F42:NG42="u2")/2)))-(SUMPRODUCT((Plan!$F$5:$NG$5=8)*((Plan!F42:NG42="x2")/2)))-(SUMPRODUCT((Plan!$F$5:$NG$5=8)*((Plan!F42:NG42="k2")/2)))-(SUMPRODUCT((Plan!$F$5:$NG$5=8)*((Plan!F42:NG42="f2")/2)))</f>
        <v>0</v>
      </c>
      <c r="T33" s="207">
        <f>(SUMPRODUCT((Plan!$F$5:$NG$5=9)*(Plan!F42:NG42&gt;0)))-(SUMPRODUCT((Plan!$F$5:$NG$5=9)*((Plan!F42:NG42="u2")/2)))-(SUMPRODUCT((Plan!$F$5:$NG$5=9)*((Plan!F42:NG42="x2")/2)))-(SUMPRODUCT((Plan!$F$5:$NG$5=9)*((Plan!F42:NG42="k2")/2)))-(SUMPRODUCT((Plan!$F$5:$NG$5=9)*((Plan!F42:NG42="f2")/2)))</f>
        <v>0</v>
      </c>
      <c r="U33" s="206">
        <f>(SUMPRODUCT((Plan!$F$5:$NG$5=10)*(Plan!F42:NG42&gt;0)))-(SUMPRODUCT((Plan!$F$5:$NG$5=10)*((Plan!F42:NG42="u2")/2)))-(SUMPRODUCT((Plan!$F$5:$NG$5=10)*((Plan!F42:NG42="x2")/2)))-(SUMPRODUCT((Plan!$F$5:$NG$5=10)*((Plan!F42:NG42="k2")/2)))-(SUMPRODUCT((Plan!$F$5:$NG$5=10)*((Plan!F42:NG42="f2")/2)))</f>
        <v>0</v>
      </c>
      <c r="V33" s="207">
        <f>(SUMPRODUCT((Plan!$F$5:$NG$5=11)*(Plan!F42:NG42&gt;0)))-(SUMPRODUCT((Plan!$F$5:$NG$5=11)*((Plan!F42:NG42="u2")/2)))-(SUMPRODUCT((Plan!$F$5:$NG$5=11)*((Plan!F42:NG42="x2")/2)))-(SUMPRODUCT((Plan!$F$5:$NG$5=11)*((Plan!F42:NG42="k2")/2)))-(SUMPRODUCT((Plan!$F$5:$NG$5=11)*((Plan!F42:NG42="f2")/2)))</f>
        <v>0</v>
      </c>
      <c r="W33" s="206">
        <f>(SUMPRODUCT((Plan!$F$5:$NG$5=12)*(Plan!F42:NG42&gt;0)))-(SUMPRODUCT((Plan!$F$5:$NG$5=12)*((Plan!F42:NG42="u2")/2)))-(SUMPRODUCT((Plan!$F$5:$NG$5=12)*((Plan!F42:NG42="x2")/2)))-(SUMPRODUCT((Plan!$F$5:$NG$5=12)*((Plan!F42:NG42="k2")/2)))-(SUMPRODUCT((Plan!$F$5:$NG$5=12)*((Plan!F42:NG42="f2")/2)))</f>
        <v>0</v>
      </c>
    </row>
    <row r="34" spans="2:23" ht="18" customHeight="1">
      <c r="B34" s="21" t="str">
        <f>IF(Mitarbeiter!B35="","",Mitarbeiter!B35)</f>
        <v/>
      </c>
      <c r="C34" s="21" t="str">
        <f>IF(Mitarbeiter!C35="","",Mitarbeiter!C35)</f>
        <v/>
      </c>
      <c r="D34" s="21" t="str">
        <f>IF(Mitarbeiter!E35="","",Mitarbeiter!E35)</f>
        <v/>
      </c>
      <c r="E34" s="155">
        <f>Mitarbeiter!W35</f>
        <v>0</v>
      </c>
      <c r="F34" s="166">
        <f>COUNTIF(Plan!F43:QT43,"u")+(COUNTIF(Plan!F43:QT43,"u2")/2)+COUNTIF(Plan!F43:QT43,"s")+(COUNTIF(Plan!F43:QT43,"s2")/2)</f>
        <v>0</v>
      </c>
      <c r="G34" s="131">
        <f>COUNTIF(Plan!F43:QT43,"x")+(COUNTIF(Plan!F43:QT43,"x2")/2)+COUNTIF(Plan!F43:QT43,"az")+COUNTIF(Plan!F43:QT43,"fz")</f>
        <v>0</v>
      </c>
      <c r="H34" s="131">
        <f>COUNTIF(Plan!F43:QT43,"f")+(COUNTIF(Plan!F43:QT43,"f2")/2)</f>
        <v>0</v>
      </c>
      <c r="I34" s="167">
        <f>COUNTIF(Plan!F43:QT43,"k")+(COUNTIF(Plan!F43:QT43,"k2")/2)</f>
        <v>0</v>
      </c>
      <c r="J34" s="131">
        <f>COUNTIF(Plan!F43:QT43,"a")</f>
        <v>0</v>
      </c>
      <c r="K34" s="343">
        <f t="shared" si="0"/>
        <v>0</v>
      </c>
      <c r="L34" s="349">
        <f>(SUMPRODUCT((Plan!$F$5:$NG$5=1)*(Plan!F43:NG43&gt;0)))-(SUMPRODUCT((Plan!$F$5:$NG$5=1)*((Plan!F43:NG43="u2")/2)))-(SUMPRODUCT((Plan!$F$5:$NG$5=1)*((Plan!F43:NG43="x2")/2)))-(SUMPRODUCT((Plan!$F$5:$NG$5=1)*((Plan!F43:NG43="k2")/2)))-(SUMPRODUCT((Plan!$F$5:$NG$5=1)*((Plan!F43:NG43="f2")/2)))</f>
        <v>0</v>
      </c>
      <c r="M34" s="206">
        <f>(SUMPRODUCT((Plan!$F$5:$NG$5=2)*(Plan!F43:NG43&gt;0)))-(SUMPRODUCT((Plan!$F$5:$NG$5=2)*((Plan!F43:NG43="u2")/2)))-(SUMPRODUCT((Plan!$F$5:$NG$5=2)*((Plan!F43:NG43="x2")/2)))-(SUMPRODUCT((Plan!$F$5:$NG$5=2)*((Plan!F43:NG43="k2")/2)))-(SUMPRODUCT((Plan!$F$5:$NG$5=2)*((Plan!F43:NG43="f2")/2)))</f>
        <v>0</v>
      </c>
      <c r="N34" s="207">
        <f>(SUMPRODUCT((Plan!$F$5:$NG$5=3)*(Plan!F43:NG43&gt;0)))-(SUMPRODUCT((Plan!$F$5:$NG$5=3)*((Plan!F43:NG43="u2")/2)))-(SUMPRODUCT((Plan!$F$5:$NG$5=3)*((Plan!F43:NG43="x2")/2)))-(SUMPRODUCT((Plan!$F$5:$NG$5=3)*((Plan!F43:NG43="k2")/2)))-(SUMPRODUCT((Plan!$F$5:$NG$5=3)*((Plan!F43:NG43="f2")/2)))</f>
        <v>0</v>
      </c>
      <c r="O34" s="206">
        <f>(SUMPRODUCT((Plan!$F$5:$NG$5=4)*(Plan!F43:NG43&gt;0)))-(SUMPRODUCT((Plan!$F$5:$NG$5=4)*((Plan!F43:NG43="u2")/2)))-(SUMPRODUCT((Plan!$F$5:$NG$5=4)*((Plan!F43:NG43="x2")/2)))-(SUMPRODUCT((Plan!$F$5:$NG$5=4)*((Plan!F43:NG43="k2")/2)))-(SUMPRODUCT((Plan!$F$5:$NG$5=4)*((Plan!F43:NG43="f2")/2)))</f>
        <v>0</v>
      </c>
      <c r="P34" s="207">
        <f>(SUMPRODUCT((Plan!$F$5:$NG$5=5)*(Plan!F43:NG43&gt;0)))-(SUMPRODUCT((Plan!$F$5:$NG$5=5)*((Plan!F43:NG43="u2")/2)))-(SUMPRODUCT((Plan!$F$5:$NG$5=5)*((Plan!F43:NG43="x2")/2)))-(SUMPRODUCT((Plan!$F$5:$NG$5=5)*((Plan!F43:NG43="k2")/2)))-(SUMPRODUCT((Plan!$F$5:$NG$5=5)*((Plan!F43:NG43="f2")/2)))</f>
        <v>0</v>
      </c>
      <c r="Q34" s="206">
        <f>(SUMPRODUCT((Plan!$F$5:$NG$5=6)*(Plan!F43:NG43&gt;0)))-(SUMPRODUCT((Plan!$F$5:$NG$5=6)*((Plan!F43:NG43="u2")/2)))-(SUMPRODUCT((Plan!$F$5:$NG$5=6)*((Plan!F43:NG43="x2")/2)))-(SUMPRODUCT((Plan!$F$5:$NG$5=6)*((Plan!F43:NG43="k2")/2)))-(SUMPRODUCT((Plan!$F$5:$NG$5=6)*((Plan!F43:NG43="f2")/2)))</f>
        <v>0</v>
      </c>
      <c r="R34" s="207">
        <f>(SUMPRODUCT((Plan!$F$5:$NG$5=7)*(Plan!F43:NG43&gt;0)))-(SUMPRODUCT((Plan!$F$5:$NG$5=7)*((Plan!F43:NG43="u2")/2)))-(SUMPRODUCT((Plan!$F$5:$NG$5=7)*((Plan!F43:NG43="x2")/2)))-(SUMPRODUCT((Plan!$F$5:$NG$5=7)*((Plan!F43:NG43="k2")/2)))-(SUMPRODUCT((Plan!$F$5:$NG$5=7)*((Plan!F43:NG43="f2")/2)))</f>
        <v>0</v>
      </c>
      <c r="S34" s="206">
        <f>(SUMPRODUCT((Plan!$F$5:$NG$5=8)*(Plan!F43:NG43&gt;0)))-(SUMPRODUCT((Plan!$F$5:$NG$5=8)*((Plan!F43:NG43="u2")/2)))-(SUMPRODUCT((Plan!$F$5:$NG$5=8)*((Plan!F43:NG43="x2")/2)))-(SUMPRODUCT((Plan!$F$5:$NG$5=8)*((Plan!F43:NG43="k2")/2)))-(SUMPRODUCT((Plan!$F$5:$NG$5=8)*((Plan!F43:NG43="f2")/2)))</f>
        <v>0</v>
      </c>
      <c r="T34" s="207">
        <f>(SUMPRODUCT((Plan!$F$5:$NG$5=9)*(Plan!F43:NG43&gt;0)))-(SUMPRODUCT((Plan!$F$5:$NG$5=9)*((Plan!F43:NG43="u2")/2)))-(SUMPRODUCT((Plan!$F$5:$NG$5=9)*((Plan!F43:NG43="x2")/2)))-(SUMPRODUCT((Plan!$F$5:$NG$5=9)*((Plan!F43:NG43="k2")/2)))-(SUMPRODUCT((Plan!$F$5:$NG$5=9)*((Plan!F43:NG43="f2")/2)))</f>
        <v>0</v>
      </c>
      <c r="U34" s="206">
        <f>(SUMPRODUCT((Plan!$F$5:$NG$5=10)*(Plan!F43:NG43&gt;0)))-(SUMPRODUCT((Plan!$F$5:$NG$5=10)*((Plan!F43:NG43="u2")/2)))-(SUMPRODUCT((Plan!$F$5:$NG$5=10)*((Plan!F43:NG43="x2")/2)))-(SUMPRODUCT((Plan!$F$5:$NG$5=10)*((Plan!F43:NG43="k2")/2)))-(SUMPRODUCT((Plan!$F$5:$NG$5=10)*((Plan!F43:NG43="f2")/2)))</f>
        <v>0</v>
      </c>
      <c r="V34" s="207">
        <f>(SUMPRODUCT((Plan!$F$5:$NG$5=11)*(Plan!F43:NG43&gt;0)))-(SUMPRODUCT((Plan!$F$5:$NG$5=11)*((Plan!F43:NG43="u2")/2)))-(SUMPRODUCT((Plan!$F$5:$NG$5=11)*((Plan!F43:NG43="x2")/2)))-(SUMPRODUCT((Plan!$F$5:$NG$5=11)*((Plan!F43:NG43="k2")/2)))-(SUMPRODUCT((Plan!$F$5:$NG$5=11)*((Plan!F43:NG43="f2")/2)))</f>
        <v>0</v>
      </c>
      <c r="W34" s="206">
        <f>(SUMPRODUCT((Plan!$F$5:$NG$5=12)*(Plan!F43:NG43&gt;0)))-(SUMPRODUCT((Plan!$F$5:$NG$5=12)*((Plan!F43:NG43="u2")/2)))-(SUMPRODUCT((Plan!$F$5:$NG$5=12)*((Plan!F43:NG43="x2")/2)))-(SUMPRODUCT((Plan!$F$5:$NG$5=12)*((Plan!F43:NG43="k2")/2)))-(SUMPRODUCT((Plan!$F$5:$NG$5=12)*((Plan!F43:NG43="f2")/2)))</f>
        <v>0</v>
      </c>
    </row>
    <row r="35" spans="2:23" ht="18" customHeight="1">
      <c r="B35" s="21" t="str">
        <f>IF(Mitarbeiter!B36="","",Mitarbeiter!B36)</f>
        <v/>
      </c>
      <c r="C35" s="21" t="str">
        <f>IF(Mitarbeiter!C36="","",Mitarbeiter!C36)</f>
        <v/>
      </c>
      <c r="D35" s="21" t="str">
        <f>IF(Mitarbeiter!E36="","",Mitarbeiter!E36)</f>
        <v/>
      </c>
      <c r="E35" s="155">
        <f>Mitarbeiter!W36</f>
        <v>0</v>
      </c>
      <c r="F35" s="166">
        <f>COUNTIF(Plan!F44:QT44,"u")+(COUNTIF(Plan!F44:QT44,"u2")/2)+COUNTIF(Plan!F44:QT44,"s")+(COUNTIF(Plan!F44:QT44,"s2")/2)</f>
        <v>0</v>
      </c>
      <c r="G35" s="131">
        <f>COUNTIF(Plan!F44:QT44,"x")+(COUNTIF(Plan!F44:QT44,"x2")/2)+COUNTIF(Plan!F44:QT44,"az")+COUNTIF(Plan!F44:QT44,"fz")</f>
        <v>0</v>
      </c>
      <c r="H35" s="131">
        <f>COUNTIF(Plan!F44:QT44,"f")+(COUNTIF(Plan!F44:QT44,"f2")/2)</f>
        <v>0</v>
      </c>
      <c r="I35" s="167">
        <f>COUNTIF(Plan!F44:QT44,"k")+(COUNTIF(Plan!F44:QT44,"k2")/2)</f>
        <v>0</v>
      </c>
      <c r="J35" s="131">
        <f>COUNTIF(Plan!F44:QT44,"a")</f>
        <v>0</v>
      </c>
      <c r="K35" s="343">
        <f t="shared" si="0"/>
        <v>0</v>
      </c>
      <c r="L35" s="349">
        <f>(SUMPRODUCT((Plan!$F$5:$NG$5=1)*(Plan!F44:NG44&gt;0)))-(SUMPRODUCT((Plan!$F$5:$NG$5=1)*((Plan!F44:NG44="u2")/2)))-(SUMPRODUCT((Plan!$F$5:$NG$5=1)*((Plan!F44:NG44="x2")/2)))-(SUMPRODUCT((Plan!$F$5:$NG$5=1)*((Plan!F44:NG44="k2")/2)))-(SUMPRODUCT((Plan!$F$5:$NG$5=1)*((Plan!F44:NG44="f2")/2)))</f>
        <v>0</v>
      </c>
      <c r="M35" s="206">
        <f>(SUMPRODUCT((Plan!$F$5:$NG$5=2)*(Plan!F44:NG44&gt;0)))-(SUMPRODUCT((Plan!$F$5:$NG$5=2)*((Plan!F44:NG44="u2")/2)))-(SUMPRODUCT((Plan!$F$5:$NG$5=2)*((Plan!F44:NG44="x2")/2)))-(SUMPRODUCT((Plan!$F$5:$NG$5=2)*((Plan!F44:NG44="k2")/2)))-(SUMPRODUCT((Plan!$F$5:$NG$5=2)*((Plan!F44:NG44="f2")/2)))</f>
        <v>0</v>
      </c>
      <c r="N35" s="207">
        <f>(SUMPRODUCT((Plan!$F$5:$NG$5=3)*(Plan!F44:NG44&gt;0)))-(SUMPRODUCT((Plan!$F$5:$NG$5=3)*((Plan!F44:NG44="u2")/2)))-(SUMPRODUCT((Plan!$F$5:$NG$5=3)*((Plan!F44:NG44="x2")/2)))-(SUMPRODUCT((Plan!$F$5:$NG$5=3)*((Plan!F44:NG44="k2")/2)))-(SUMPRODUCT((Plan!$F$5:$NG$5=3)*((Plan!F44:NG44="f2")/2)))</f>
        <v>0</v>
      </c>
      <c r="O35" s="206">
        <f>(SUMPRODUCT((Plan!$F$5:$NG$5=4)*(Plan!F44:NG44&gt;0)))-(SUMPRODUCT((Plan!$F$5:$NG$5=4)*((Plan!F44:NG44="u2")/2)))-(SUMPRODUCT((Plan!$F$5:$NG$5=4)*((Plan!F44:NG44="x2")/2)))-(SUMPRODUCT((Plan!$F$5:$NG$5=4)*((Plan!F44:NG44="k2")/2)))-(SUMPRODUCT((Plan!$F$5:$NG$5=4)*((Plan!F44:NG44="f2")/2)))</f>
        <v>0</v>
      </c>
      <c r="P35" s="207">
        <f>(SUMPRODUCT((Plan!$F$5:$NG$5=5)*(Plan!F44:NG44&gt;0)))-(SUMPRODUCT((Plan!$F$5:$NG$5=5)*((Plan!F44:NG44="u2")/2)))-(SUMPRODUCT((Plan!$F$5:$NG$5=5)*((Plan!F44:NG44="x2")/2)))-(SUMPRODUCT((Plan!$F$5:$NG$5=5)*((Plan!F44:NG44="k2")/2)))-(SUMPRODUCT((Plan!$F$5:$NG$5=5)*((Plan!F44:NG44="f2")/2)))</f>
        <v>0</v>
      </c>
      <c r="Q35" s="206">
        <f>(SUMPRODUCT((Plan!$F$5:$NG$5=6)*(Plan!F44:NG44&gt;0)))-(SUMPRODUCT((Plan!$F$5:$NG$5=6)*((Plan!F44:NG44="u2")/2)))-(SUMPRODUCT((Plan!$F$5:$NG$5=6)*((Plan!F44:NG44="x2")/2)))-(SUMPRODUCT((Plan!$F$5:$NG$5=6)*((Plan!F44:NG44="k2")/2)))-(SUMPRODUCT((Plan!$F$5:$NG$5=6)*((Plan!F44:NG44="f2")/2)))</f>
        <v>0</v>
      </c>
      <c r="R35" s="207">
        <f>(SUMPRODUCT((Plan!$F$5:$NG$5=7)*(Plan!F44:NG44&gt;0)))-(SUMPRODUCT((Plan!$F$5:$NG$5=7)*((Plan!F44:NG44="u2")/2)))-(SUMPRODUCT((Plan!$F$5:$NG$5=7)*((Plan!F44:NG44="x2")/2)))-(SUMPRODUCT((Plan!$F$5:$NG$5=7)*((Plan!F44:NG44="k2")/2)))-(SUMPRODUCT((Plan!$F$5:$NG$5=7)*((Plan!F44:NG44="f2")/2)))</f>
        <v>0</v>
      </c>
      <c r="S35" s="206">
        <f>(SUMPRODUCT((Plan!$F$5:$NG$5=8)*(Plan!F44:NG44&gt;0)))-(SUMPRODUCT((Plan!$F$5:$NG$5=8)*((Plan!F44:NG44="u2")/2)))-(SUMPRODUCT((Plan!$F$5:$NG$5=8)*((Plan!F44:NG44="x2")/2)))-(SUMPRODUCT((Plan!$F$5:$NG$5=8)*((Plan!F44:NG44="k2")/2)))-(SUMPRODUCT((Plan!$F$5:$NG$5=8)*((Plan!F44:NG44="f2")/2)))</f>
        <v>0</v>
      </c>
      <c r="T35" s="207">
        <f>(SUMPRODUCT((Plan!$F$5:$NG$5=9)*(Plan!F44:NG44&gt;0)))-(SUMPRODUCT((Plan!$F$5:$NG$5=9)*((Plan!F44:NG44="u2")/2)))-(SUMPRODUCT((Plan!$F$5:$NG$5=9)*((Plan!F44:NG44="x2")/2)))-(SUMPRODUCT((Plan!$F$5:$NG$5=9)*((Plan!F44:NG44="k2")/2)))-(SUMPRODUCT((Plan!$F$5:$NG$5=9)*((Plan!F44:NG44="f2")/2)))</f>
        <v>0</v>
      </c>
      <c r="U35" s="206">
        <f>(SUMPRODUCT((Plan!$F$5:$NG$5=10)*(Plan!F44:NG44&gt;0)))-(SUMPRODUCT((Plan!$F$5:$NG$5=10)*((Plan!F44:NG44="u2")/2)))-(SUMPRODUCT((Plan!$F$5:$NG$5=10)*((Plan!F44:NG44="x2")/2)))-(SUMPRODUCT((Plan!$F$5:$NG$5=10)*((Plan!F44:NG44="k2")/2)))-(SUMPRODUCT((Plan!$F$5:$NG$5=10)*((Plan!F44:NG44="f2")/2)))</f>
        <v>0</v>
      </c>
      <c r="V35" s="207">
        <f>(SUMPRODUCT((Plan!$F$5:$NG$5=11)*(Plan!F44:NG44&gt;0)))-(SUMPRODUCT((Plan!$F$5:$NG$5=11)*((Plan!F44:NG44="u2")/2)))-(SUMPRODUCT((Plan!$F$5:$NG$5=11)*((Plan!F44:NG44="x2")/2)))-(SUMPRODUCT((Plan!$F$5:$NG$5=11)*((Plan!F44:NG44="k2")/2)))-(SUMPRODUCT((Plan!$F$5:$NG$5=11)*((Plan!F44:NG44="f2")/2)))</f>
        <v>0</v>
      </c>
      <c r="W35" s="206">
        <f>(SUMPRODUCT((Plan!$F$5:$NG$5=12)*(Plan!F44:NG44&gt;0)))-(SUMPRODUCT((Plan!$F$5:$NG$5=12)*((Plan!F44:NG44="u2")/2)))-(SUMPRODUCT((Plan!$F$5:$NG$5=12)*((Plan!F44:NG44="x2")/2)))-(SUMPRODUCT((Plan!$F$5:$NG$5=12)*((Plan!F44:NG44="k2")/2)))-(SUMPRODUCT((Plan!$F$5:$NG$5=12)*((Plan!F44:NG44="f2")/2)))</f>
        <v>0</v>
      </c>
    </row>
    <row r="36" spans="2:23" ht="18" customHeight="1">
      <c r="B36" s="21" t="str">
        <f>IF(Mitarbeiter!B37="","",Mitarbeiter!B37)</f>
        <v/>
      </c>
      <c r="C36" s="21" t="str">
        <f>IF(Mitarbeiter!C37="","",Mitarbeiter!C37)</f>
        <v/>
      </c>
      <c r="D36" s="21" t="str">
        <f>IF(Mitarbeiter!E37="","",Mitarbeiter!E37)</f>
        <v/>
      </c>
      <c r="E36" s="155">
        <f>Mitarbeiter!W37</f>
        <v>0</v>
      </c>
      <c r="F36" s="166">
        <f>COUNTIF(Plan!F45:QT45,"u")+(COUNTIF(Plan!F45:QT45,"u2")/2)+COUNTIF(Plan!F45:QT45,"s")+(COUNTIF(Plan!F45:QT45,"s2")/2)</f>
        <v>0</v>
      </c>
      <c r="G36" s="131">
        <f>COUNTIF(Plan!F45:QT45,"x")+(COUNTIF(Plan!F45:QT45,"x2")/2)+COUNTIF(Plan!F45:QT45,"az")+COUNTIF(Plan!F45:QT45,"fz")</f>
        <v>0</v>
      </c>
      <c r="H36" s="131">
        <f>COUNTIF(Plan!F45:QT45,"f")+(COUNTIF(Plan!F45:QT45,"f2")/2)</f>
        <v>0</v>
      </c>
      <c r="I36" s="167">
        <f>COUNTIF(Plan!F45:QT45,"k")+(COUNTIF(Plan!F45:QT45,"k2")/2)</f>
        <v>0</v>
      </c>
      <c r="J36" s="131">
        <f>COUNTIF(Plan!F45:QT45,"a")</f>
        <v>0</v>
      </c>
      <c r="K36" s="343">
        <f t="shared" si="0"/>
        <v>0</v>
      </c>
      <c r="L36" s="349">
        <f>(SUMPRODUCT((Plan!$F$5:$NG$5=1)*(Plan!F45:NG45&gt;0)))-(SUMPRODUCT((Plan!$F$5:$NG$5=1)*((Plan!F45:NG45="u2")/2)))-(SUMPRODUCT((Plan!$F$5:$NG$5=1)*((Plan!F45:NG45="x2")/2)))-(SUMPRODUCT((Plan!$F$5:$NG$5=1)*((Plan!F45:NG45="k2")/2)))-(SUMPRODUCT((Plan!$F$5:$NG$5=1)*((Plan!F45:NG45="f2")/2)))</f>
        <v>0</v>
      </c>
      <c r="M36" s="206">
        <f>(SUMPRODUCT((Plan!$F$5:$NG$5=2)*(Plan!F45:NG45&gt;0)))-(SUMPRODUCT((Plan!$F$5:$NG$5=2)*((Plan!F45:NG45="u2")/2)))-(SUMPRODUCT((Plan!$F$5:$NG$5=2)*((Plan!F45:NG45="x2")/2)))-(SUMPRODUCT((Plan!$F$5:$NG$5=2)*((Plan!F45:NG45="k2")/2)))-(SUMPRODUCT((Plan!$F$5:$NG$5=2)*((Plan!F45:NG45="f2")/2)))</f>
        <v>0</v>
      </c>
      <c r="N36" s="207">
        <f>(SUMPRODUCT((Plan!$F$5:$NG$5=3)*(Plan!F45:NG45&gt;0)))-(SUMPRODUCT((Plan!$F$5:$NG$5=3)*((Plan!F45:NG45="u2")/2)))-(SUMPRODUCT((Plan!$F$5:$NG$5=3)*((Plan!F45:NG45="x2")/2)))-(SUMPRODUCT((Plan!$F$5:$NG$5=3)*((Plan!F45:NG45="k2")/2)))-(SUMPRODUCT((Plan!$F$5:$NG$5=3)*((Plan!F45:NG45="f2")/2)))</f>
        <v>0</v>
      </c>
      <c r="O36" s="206">
        <f>(SUMPRODUCT((Plan!$F$5:$NG$5=4)*(Plan!F45:NG45&gt;0)))-(SUMPRODUCT((Plan!$F$5:$NG$5=4)*((Plan!F45:NG45="u2")/2)))-(SUMPRODUCT((Plan!$F$5:$NG$5=4)*((Plan!F45:NG45="x2")/2)))-(SUMPRODUCT((Plan!$F$5:$NG$5=4)*((Plan!F45:NG45="k2")/2)))-(SUMPRODUCT((Plan!$F$5:$NG$5=4)*((Plan!F45:NG45="f2")/2)))</f>
        <v>0</v>
      </c>
      <c r="P36" s="207">
        <f>(SUMPRODUCT((Plan!$F$5:$NG$5=5)*(Plan!F45:NG45&gt;0)))-(SUMPRODUCT((Plan!$F$5:$NG$5=5)*((Plan!F45:NG45="u2")/2)))-(SUMPRODUCT((Plan!$F$5:$NG$5=5)*((Plan!F45:NG45="x2")/2)))-(SUMPRODUCT((Plan!$F$5:$NG$5=5)*((Plan!F45:NG45="k2")/2)))-(SUMPRODUCT((Plan!$F$5:$NG$5=5)*((Plan!F45:NG45="f2")/2)))</f>
        <v>0</v>
      </c>
      <c r="Q36" s="206">
        <f>(SUMPRODUCT((Plan!$F$5:$NG$5=6)*(Plan!F45:NG45&gt;0)))-(SUMPRODUCT((Plan!$F$5:$NG$5=6)*((Plan!F45:NG45="u2")/2)))-(SUMPRODUCT((Plan!$F$5:$NG$5=6)*((Plan!F45:NG45="x2")/2)))-(SUMPRODUCT((Plan!$F$5:$NG$5=6)*((Plan!F45:NG45="k2")/2)))-(SUMPRODUCT((Plan!$F$5:$NG$5=6)*((Plan!F45:NG45="f2")/2)))</f>
        <v>0</v>
      </c>
      <c r="R36" s="207">
        <f>(SUMPRODUCT((Plan!$F$5:$NG$5=7)*(Plan!F45:NG45&gt;0)))-(SUMPRODUCT((Plan!$F$5:$NG$5=7)*((Plan!F45:NG45="u2")/2)))-(SUMPRODUCT((Plan!$F$5:$NG$5=7)*((Plan!F45:NG45="x2")/2)))-(SUMPRODUCT((Plan!$F$5:$NG$5=7)*((Plan!F45:NG45="k2")/2)))-(SUMPRODUCT((Plan!$F$5:$NG$5=7)*((Plan!F45:NG45="f2")/2)))</f>
        <v>0</v>
      </c>
      <c r="S36" s="206">
        <f>(SUMPRODUCT((Plan!$F$5:$NG$5=8)*(Plan!F45:NG45&gt;0)))-(SUMPRODUCT((Plan!$F$5:$NG$5=8)*((Plan!F45:NG45="u2")/2)))-(SUMPRODUCT((Plan!$F$5:$NG$5=8)*((Plan!F45:NG45="x2")/2)))-(SUMPRODUCT((Plan!$F$5:$NG$5=8)*((Plan!F45:NG45="k2")/2)))-(SUMPRODUCT((Plan!$F$5:$NG$5=8)*((Plan!F45:NG45="f2")/2)))</f>
        <v>0</v>
      </c>
      <c r="T36" s="207">
        <f>(SUMPRODUCT((Plan!$F$5:$NG$5=9)*(Plan!F45:NG45&gt;0)))-(SUMPRODUCT((Plan!$F$5:$NG$5=9)*((Plan!F45:NG45="u2")/2)))-(SUMPRODUCT((Plan!$F$5:$NG$5=9)*((Plan!F45:NG45="x2")/2)))-(SUMPRODUCT((Plan!$F$5:$NG$5=9)*((Plan!F45:NG45="k2")/2)))-(SUMPRODUCT((Plan!$F$5:$NG$5=9)*((Plan!F45:NG45="f2")/2)))</f>
        <v>0</v>
      </c>
      <c r="U36" s="206">
        <f>(SUMPRODUCT((Plan!$F$5:$NG$5=10)*(Plan!F45:NG45&gt;0)))-(SUMPRODUCT((Plan!$F$5:$NG$5=10)*((Plan!F45:NG45="u2")/2)))-(SUMPRODUCT((Plan!$F$5:$NG$5=10)*((Plan!F45:NG45="x2")/2)))-(SUMPRODUCT((Plan!$F$5:$NG$5=10)*((Plan!F45:NG45="k2")/2)))-(SUMPRODUCT((Plan!$F$5:$NG$5=10)*((Plan!F45:NG45="f2")/2)))</f>
        <v>0</v>
      </c>
      <c r="V36" s="207">
        <f>(SUMPRODUCT((Plan!$F$5:$NG$5=11)*(Plan!F45:NG45&gt;0)))-(SUMPRODUCT((Plan!$F$5:$NG$5=11)*((Plan!F45:NG45="u2")/2)))-(SUMPRODUCT((Plan!$F$5:$NG$5=11)*((Plan!F45:NG45="x2")/2)))-(SUMPRODUCT((Plan!$F$5:$NG$5=11)*((Plan!F45:NG45="k2")/2)))-(SUMPRODUCT((Plan!$F$5:$NG$5=11)*((Plan!F45:NG45="f2")/2)))</f>
        <v>0</v>
      </c>
      <c r="W36" s="206">
        <f>(SUMPRODUCT((Plan!$F$5:$NG$5=12)*(Plan!F45:NG45&gt;0)))-(SUMPRODUCT((Plan!$F$5:$NG$5=12)*((Plan!F45:NG45="u2")/2)))-(SUMPRODUCT((Plan!$F$5:$NG$5=12)*((Plan!F45:NG45="x2")/2)))-(SUMPRODUCT((Plan!$F$5:$NG$5=12)*((Plan!F45:NG45="k2")/2)))-(SUMPRODUCT((Plan!$F$5:$NG$5=12)*((Plan!F45:NG45="f2")/2)))</f>
        <v>0</v>
      </c>
    </row>
    <row r="37" spans="2:23" ht="18" customHeight="1">
      <c r="B37" s="21" t="str">
        <f>IF(Mitarbeiter!B38="","",Mitarbeiter!B38)</f>
        <v/>
      </c>
      <c r="C37" s="21" t="str">
        <f>IF(Mitarbeiter!C38="","",Mitarbeiter!C38)</f>
        <v/>
      </c>
      <c r="D37" s="21" t="str">
        <f>IF(Mitarbeiter!E38="","",Mitarbeiter!E38)</f>
        <v/>
      </c>
      <c r="E37" s="155">
        <f>Mitarbeiter!W38</f>
        <v>0</v>
      </c>
      <c r="F37" s="166">
        <f>COUNTIF(Plan!F46:QT46,"u")+(COUNTIF(Plan!F46:QT46,"u2")/2)+COUNTIF(Plan!F46:QT46,"s")+(COUNTIF(Plan!F46:QT46,"s2")/2)</f>
        <v>0</v>
      </c>
      <c r="G37" s="131">
        <f>COUNTIF(Plan!F46:QT46,"x")+(COUNTIF(Plan!F46:QT46,"x2")/2)+COUNTIF(Plan!F46:QT46,"az")+COUNTIF(Plan!F46:QT46,"fz")</f>
        <v>0</v>
      </c>
      <c r="H37" s="131">
        <f>COUNTIF(Plan!F46:QT46,"f")+(COUNTIF(Plan!F46:QT46,"f2")/2)</f>
        <v>0</v>
      </c>
      <c r="I37" s="167">
        <f>COUNTIF(Plan!F46:QT46,"k")+(COUNTIF(Plan!F46:QT46,"k2")/2)</f>
        <v>0</v>
      </c>
      <c r="J37" s="131">
        <f>COUNTIF(Plan!F46:QT46,"a")</f>
        <v>0</v>
      </c>
      <c r="K37" s="343">
        <f t="shared" si="0"/>
        <v>0</v>
      </c>
      <c r="L37" s="349">
        <f>(SUMPRODUCT((Plan!$F$5:$NG$5=1)*(Plan!F46:NG46&gt;0)))-(SUMPRODUCT((Plan!$F$5:$NG$5=1)*((Plan!F46:NG46="u2")/2)))-(SUMPRODUCT((Plan!$F$5:$NG$5=1)*((Plan!F46:NG46="x2")/2)))-(SUMPRODUCT((Plan!$F$5:$NG$5=1)*((Plan!F46:NG46="k2")/2)))-(SUMPRODUCT((Plan!$F$5:$NG$5=1)*((Plan!F46:NG46="f2")/2)))</f>
        <v>0</v>
      </c>
      <c r="M37" s="206">
        <f>(SUMPRODUCT((Plan!$F$5:$NG$5=2)*(Plan!F46:NG46&gt;0)))-(SUMPRODUCT((Plan!$F$5:$NG$5=2)*((Plan!F46:NG46="u2")/2)))-(SUMPRODUCT((Plan!$F$5:$NG$5=2)*((Plan!F46:NG46="x2")/2)))-(SUMPRODUCT((Plan!$F$5:$NG$5=2)*((Plan!F46:NG46="k2")/2)))-(SUMPRODUCT((Plan!$F$5:$NG$5=2)*((Plan!F46:NG46="f2")/2)))</f>
        <v>0</v>
      </c>
      <c r="N37" s="207">
        <f>(SUMPRODUCT((Plan!$F$5:$NG$5=3)*(Plan!F46:NG46&gt;0)))-(SUMPRODUCT((Plan!$F$5:$NG$5=3)*((Plan!F46:NG46="u2")/2)))-(SUMPRODUCT((Plan!$F$5:$NG$5=3)*((Plan!F46:NG46="x2")/2)))-(SUMPRODUCT((Plan!$F$5:$NG$5=3)*((Plan!F46:NG46="k2")/2)))-(SUMPRODUCT((Plan!$F$5:$NG$5=3)*((Plan!F46:NG46="f2")/2)))</f>
        <v>0</v>
      </c>
      <c r="O37" s="206">
        <f>(SUMPRODUCT((Plan!$F$5:$NG$5=4)*(Plan!F46:NG46&gt;0)))-(SUMPRODUCT((Plan!$F$5:$NG$5=4)*((Plan!F46:NG46="u2")/2)))-(SUMPRODUCT((Plan!$F$5:$NG$5=4)*((Plan!F46:NG46="x2")/2)))-(SUMPRODUCT((Plan!$F$5:$NG$5=4)*((Plan!F46:NG46="k2")/2)))-(SUMPRODUCT((Plan!$F$5:$NG$5=4)*((Plan!F46:NG46="f2")/2)))</f>
        <v>0</v>
      </c>
      <c r="P37" s="207">
        <f>(SUMPRODUCT((Plan!$F$5:$NG$5=5)*(Plan!F46:NG46&gt;0)))-(SUMPRODUCT((Plan!$F$5:$NG$5=5)*((Plan!F46:NG46="u2")/2)))-(SUMPRODUCT((Plan!$F$5:$NG$5=5)*((Plan!F46:NG46="x2")/2)))-(SUMPRODUCT((Plan!$F$5:$NG$5=5)*((Plan!F46:NG46="k2")/2)))-(SUMPRODUCT((Plan!$F$5:$NG$5=5)*((Plan!F46:NG46="f2")/2)))</f>
        <v>0</v>
      </c>
      <c r="Q37" s="206">
        <f>(SUMPRODUCT((Plan!$F$5:$NG$5=6)*(Plan!F46:NG46&gt;0)))-(SUMPRODUCT((Plan!$F$5:$NG$5=6)*((Plan!F46:NG46="u2")/2)))-(SUMPRODUCT((Plan!$F$5:$NG$5=6)*((Plan!F46:NG46="x2")/2)))-(SUMPRODUCT((Plan!$F$5:$NG$5=6)*((Plan!F46:NG46="k2")/2)))-(SUMPRODUCT((Plan!$F$5:$NG$5=6)*((Plan!F46:NG46="f2")/2)))</f>
        <v>0</v>
      </c>
      <c r="R37" s="207">
        <f>(SUMPRODUCT((Plan!$F$5:$NG$5=7)*(Plan!F46:NG46&gt;0)))-(SUMPRODUCT((Plan!$F$5:$NG$5=7)*((Plan!F46:NG46="u2")/2)))-(SUMPRODUCT((Plan!$F$5:$NG$5=7)*((Plan!F46:NG46="x2")/2)))-(SUMPRODUCT((Plan!$F$5:$NG$5=7)*((Plan!F46:NG46="k2")/2)))-(SUMPRODUCT((Plan!$F$5:$NG$5=7)*((Plan!F46:NG46="f2")/2)))</f>
        <v>0</v>
      </c>
      <c r="S37" s="206">
        <f>(SUMPRODUCT((Plan!$F$5:$NG$5=8)*(Plan!F46:NG46&gt;0)))-(SUMPRODUCT((Plan!$F$5:$NG$5=8)*((Plan!F46:NG46="u2")/2)))-(SUMPRODUCT((Plan!$F$5:$NG$5=8)*((Plan!F46:NG46="x2")/2)))-(SUMPRODUCT((Plan!$F$5:$NG$5=8)*((Plan!F46:NG46="k2")/2)))-(SUMPRODUCT((Plan!$F$5:$NG$5=8)*((Plan!F46:NG46="f2")/2)))</f>
        <v>0</v>
      </c>
      <c r="T37" s="207">
        <f>(SUMPRODUCT((Plan!$F$5:$NG$5=9)*(Plan!F46:NG46&gt;0)))-(SUMPRODUCT((Plan!$F$5:$NG$5=9)*((Plan!F46:NG46="u2")/2)))-(SUMPRODUCT((Plan!$F$5:$NG$5=9)*((Plan!F46:NG46="x2")/2)))-(SUMPRODUCT((Plan!$F$5:$NG$5=9)*((Plan!F46:NG46="k2")/2)))-(SUMPRODUCT((Plan!$F$5:$NG$5=9)*((Plan!F46:NG46="f2")/2)))</f>
        <v>0</v>
      </c>
      <c r="U37" s="206">
        <f>(SUMPRODUCT((Plan!$F$5:$NG$5=10)*(Plan!F46:NG46&gt;0)))-(SUMPRODUCT((Plan!$F$5:$NG$5=10)*((Plan!F46:NG46="u2")/2)))-(SUMPRODUCT((Plan!$F$5:$NG$5=10)*((Plan!F46:NG46="x2")/2)))-(SUMPRODUCT((Plan!$F$5:$NG$5=10)*((Plan!F46:NG46="k2")/2)))-(SUMPRODUCT((Plan!$F$5:$NG$5=10)*((Plan!F46:NG46="f2")/2)))</f>
        <v>0</v>
      </c>
      <c r="V37" s="207">
        <f>(SUMPRODUCT((Plan!$F$5:$NG$5=11)*(Plan!F46:NG46&gt;0)))-(SUMPRODUCT((Plan!$F$5:$NG$5=11)*((Plan!F46:NG46="u2")/2)))-(SUMPRODUCT((Plan!$F$5:$NG$5=11)*((Plan!F46:NG46="x2")/2)))-(SUMPRODUCT((Plan!$F$5:$NG$5=11)*((Plan!F46:NG46="k2")/2)))-(SUMPRODUCT((Plan!$F$5:$NG$5=11)*((Plan!F46:NG46="f2")/2)))</f>
        <v>0</v>
      </c>
      <c r="W37" s="206">
        <f>(SUMPRODUCT((Plan!$F$5:$NG$5=12)*(Plan!F46:NG46&gt;0)))-(SUMPRODUCT((Plan!$F$5:$NG$5=12)*((Plan!F46:NG46="u2")/2)))-(SUMPRODUCT((Plan!$F$5:$NG$5=12)*((Plan!F46:NG46="x2")/2)))-(SUMPRODUCT((Plan!$F$5:$NG$5=12)*((Plan!F46:NG46="k2")/2)))-(SUMPRODUCT((Plan!$F$5:$NG$5=12)*((Plan!F46:NG46="f2")/2)))</f>
        <v>0</v>
      </c>
    </row>
    <row r="38" spans="2:23" ht="18" customHeight="1">
      <c r="B38" s="21" t="str">
        <f>IF(Mitarbeiter!B39="","",Mitarbeiter!B39)</f>
        <v/>
      </c>
      <c r="C38" s="21" t="str">
        <f>IF(Mitarbeiter!C39="","",Mitarbeiter!C39)</f>
        <v/>
      </c>
      <c r="D38" s="21" t="str">
        <f>IF(Mitarbeiter!E39="","",Mitarbeiter!E39)</f>
        <v/>
      </c>
      <c r="E38" s="155">
        <f>Mitarbeiter!W39</f>
        <v>0</v>
      </c>
      <c r="F38" s="166">
        <f>COUNTIF(Plan!F47:QT47,"u")+(COUNTIF(Plan!F47:QT47,"u2")/2)+COUNTIF(Plan!F47:QT47,"s")+(COUNTIF(Plan!F47:QT47,"s2")/2)</f>
        <v>0</v>
      </c>
      <c r="G38" s="131">
        <f>COUNTIF(Plan!F47:QT47,"x")+(COUNTIF(Plan!F47:QT47,"x2")/2)+COUNTIF(Plan!F47:QT47,"az")+COUNTIF(Plan!F47:QT47,"fz")</f>
        <v>0</v>
      </c>
      <c r="H38" s="131">
        <f>COUNTIF(Plan!F47:QT47,"f")+(COUNTIF(Plan!F47:QT47,"f2")/2)</f>
        <v>0</v>
      </c>
      <c r="I38" s="167">
        <f>COUNTIF(Plan!F47:QT47,"k")+(COUNTIF(Plan!F47:QT47,"k2")/2)</f>
        <v>0</v>
      </c>
      <c r="J38" s="131">
        <f>COUNTIF(Plan!F47:QT47,"a")</f>
        <v>0</v>
      </c>
      <c r="K38" s="343">
        <f t="shared" si="0"/>
        <v>0</v>
      </c>
      <c r="L38" s="349">
        <f>(SUMPRODUCT((Plan!$F$5:$NG$5=1)*(Plan!F47:NG47&gt;0)))-(SUMPRODUCT((Plan!$F$5:$NG$5=1)*((Plan!F47:NG47="u2")/2)))-(SUMPRODUCT((Plan!$F$5:$NG$5=1)*((Plan!F47:NG47="x2")/2)))-(SUMPRODUCT((Plan!$F$5:$NG$5=1)*((Plan!F47:NG47="k2")/2)))-(SUMPRODUCT((Plan!$F$5:$NG$5=1)*((Plan!F47:NG47="f2")/2)))</f>
        <v>0</v>
      </c>
      <c r="M38" s="206">
        <f>(SUMPRODUCT((Plan!$F$5:$NG$5=2)*(Plan!F47:NG47&gt;0)))-(SUMPRODUCT((Plan!$F$5:$NG$5=2)*((Plan!F47:NG47="u2")/2)))-(SUMPRODUCT((Plan!$F$5:$NG$5=2)*((Plan!F47:NG47="x2")/2)))-(SUMPRODUCT((Plan!$F$5:$NG$5=2)*((Plan!F47:NG47="k2")/2)))-(SUMPRODUCT((Plan!$F$5:$NG$5=2)*((Plan!F47:NG47="f2")/2)))</f>
        <v>0</v>
      </c>
      <c r="N38" s="207">
        <f>(SUMPRODUCT((Plan!$F$5:$NG$5=3)*(Plan!F47:NG47&gt;0)))-(SUMPRODUCT((Plan!$F$5:$NG$5=3)*((Plan!F47:NG47="u2")/2)))-(SUMPRODUCT((Plan!$F$5:$NG$5=3)*((Plan!F47:NG47="x2")/2)))-(SUMPRODUCT((Plan!$F$5:$NG$5=3)*((Plan!F47:NG47="k2")/2)))-(SUMPRODUCT((Plan!$F$5:$NG$5=3)*((Plan!F47:NG47="f2")/2)))</f>
        <v>0</v>
      </c>
      <c r="O38" s="206">
        <f>(SUMPRODUCT((Plan!$F$5:$NG$5=4)*(Plan!F47:NG47&gt;0)))-(SUMPRODUCT((Plan!$F$5:$NG$5=4)*((Plan!F47:NG47="u2")/2)))-(SUMPRODUCT((Plan!$F$5:$NG$5=4)*((Plan!F47:NG47="x2")/2)))-(SUMPRODUCT((Plan!$F$5:$NG$5=4)*((Plan!F47:NG47="k2")/2)))-(SUMPRODUCT((Plan!$F$5:$NG$5=4)*((Plan!F47:NG47="f2")/2)))</f>
        <v>0</v>
      </c>
      <c r="P38" s="207">
        <f>(SUMPRODUCT((Plan!$F$5:$NG$5=5)*(Plan!F47:NG47&gt;0)))-(SUMPRODUCT((Plan!$F$5:$NG$5=5)*((Plan!F47:NG47="u2")/2)))-(SUMPRODUCT((Plan!$F$5:$NG$5=5)*((Plan!F47:NG47="x2")/2)))-(SUMPRODUCT((Plan!$F$5:$NG$5=5)*((Plan!F47:NG47="k2")/2)))-(SUMPRODUCT((Plan!$F$5:$NG$5=5)*((Plan!F47:NG47="f2")/2)))</f>
        <v>0</v>
      </c>
      <c r="Q38" s="206">
        <f>(SUMPRODUCT((Plan!$F$5:$NG$5=6)*(Plan!F47:NG47&gt;0)))-(SUMPRODUCT((Plan!$F$5:$NG$5=6)*((Plan!F47:NG47="u2")/2)))-(SUMPRODUCT((Plan!$F$5:$NG$5=6)*((Plan!F47:NG47="x2")/2)))-(SUMPRODUCT((Plan!$F$5:$NG$5=6)*((Plan!F47:NG47="k2")/2)))-(SUMPRODUCT((Plan!$F$5:$NG$5=6)*((Plan!F47:NG47="f2")/2)))</f>
        <v>0</v>
      </c>
      <c r="R38" s="207">
        <f>(SUMPRODUCT((Plan!$F$5:$NG$5=7)*(Plan!F47:NG47&gt;0)))-(SUMPRODUCT((Plan!$F$5:$NG$5=7)*((Plan!F47:NG47="u2")/2)))-(SUMPRODUCT((Plan!$F$5:$NG$5=7)*((Plan!F47:NG47="x2")/2)))-(SUMPRODUCT((Plan!$F$5:$NG$5=7)*((Plan!F47:NG47="k2")/2)))-(SUMPRODUCT((Plan!$F$5:$NG$5=7)*((Plan!F47:NG47="f2")/2)))</f>
        <v>0</v>
      </c>
      <c r="S38" s="206">
        <f>(SUMPRODUCT((Plan!$F$5:$NG$5=8)*(Plan!F47:NG47&gt;0)))-(SUMPRODUCT((Plan!$F$5:$NG$5=8)*((Plan!F47:NG47="u2")/2)))-(SUMPRODUCT((Plan!$F$5:$NG$5=8)*((Plan!F47:NG47="x2")/2)))-(SUMPRODUCT((Plan!$F$5:$NG$5=8)*((Plan!F47:NG47="k2")/2)))-(SUMPRODUCT((Plan!$F$5:$NG$5=8)*((Plan!F47:NG47="f2")/2)))</f>
        <v>0</v>
      </c>
      <c r="T38" s="207">
        <f>(SUMPRODUCT((Plan!$F$5:$NG$5=9)*(Plan!F47:NG47&gt;0)))-(SUMPRODUCT((Plan!$F$5:$NG$5=9)*((Plan!F47:NG47="u2")/2)))-(SUMPRODUCT((Plan!$F$5:$NG$5=9)*((Plan!F47:NG47="x2")/2)))-(SUMPRODUCT((Plan!$F$5:$NG$5=9)*((Plan!F47:NG47="k2")/2)))-(SUMPRODUCT((Plan!$F$5:$NG$5=9)*((Plan!F47:NG47="f2")/2)))</f>
        <v>0</v>
      </c>
      <c r="U38" s="206">
        <f>(SUMPRODUCT((Plan!$F$5:$NG$5=10)*(Plan!F47:NG47&gt;0)))-(SUMPRODUCT((Plan!$F$5:$NG$5=10)*((Plan!F47:NG47="u2")/2)))-(SUMPRODUCT((Plan!$F$5:$NG$5=10)*((Plan!F47:NG47="x2")/2)))-(SUMPRODUCT((Plan!$F$5:$NG$5=10)*((Plan!F47:NG47="k2")/2)))-(SUMPRODUCT((Plan!$F$5:$NG$5=10)*((Plan!F47:NG47="f2")/2)))</f>
        <v>0</v>
      </c>
      <c r="V38" s="207">
        <f>(SUMPRODUCT((Plan!$F$5:$NG$5=11)*(Plan!F47:NG47&gt;0)))-(SUMPRODUCT((Plan!$F$5:$NG$5=11)*((Plan!F47:NG47="u2")/2)))-(SUMPRODUCT((Plan!$F$5:$NG$5=11)*((Plan!F47:NG47="x2")/2)))-(SUMPRODUCT((Plan!$F$5:$NG$5=11)*((Plan!F47:NG47="k2")/2)))-(SUMPRODUCT((Plan!$F$5:$NG$5=11)*((Plan!F47:NG47="f2")/2)))</f>
        <v>0</v>
      </c>
      <c r="W38" s="206">
        <f>(SUMPRODUCT((Plan!$F$5:$NG$5=12)*(Plan!F47:NG47&gt;0)))-(SUMPRODUCT((Plan!$F$5:$NG$5=12)*((Plan!F47:NG47="u2")/2)))-(SUMPRODUCT((Plan!$F$5:$NG$5=12)*((Plan!F47:NG47="x2")/2)))-(SUMPRODUCT((Plan!$F$5:$NG$5=12)*((Plan!F47:NG47="k2")/2)))-(SUMPRODUCT((Plan!$F$5:$NG$5=12)*((Plan!F47:NG47="f2")/2)))</f>
        <v>0</v>
      </c>
    </row>
    <row r="39" spans="2:23" ht="18" customHeight="1">
      <c r="B39" s="21" t="str">
        <f>IF(Mitarbeiter!B40="","",Mitarbeiter!B40)</f>
        <v/>
      </c>
      <c r="C39" s="21" t="str">
        <f>IF(Mitarbeiter!C40="","",Mitarbeiter!C40)</f>
        <v/>
      </c>
      <c r="D39" s="21" t="str">
        <f>IF(Mitarbeiter!E40="","",Mitarbeiter!E40)</f>
        <v/>
      </c>
      <c r="E39" s="155">
        <f>Mitarbeiter!W40</f>
        <v>0</v>
      </c>
      <c r="F39" s="166">
        <f>COUNTIF(Plan!F48:QT48,"u")+(COUNTIF(Plan!F48:QT48,"u2")/2)+COUNTIF(Plan!F48:QT48,"s")+(COUNTIF(Plan!F48:QT48,"s2")/2)</f>
        <v>0</v>
      </c>
      <c r="G39" s="131">
        <f>COUNTIF(Plan!F48:QT48,"x")+(COUNTIF(Plan!F48:QT48,"x2")/2)+COUNTIF(Plan!F48:QT48,"az")+COUNTIF(Plan!F48:QT48,"fz")</f>
        <v>0</v>
      </c>
      <c r="H39" s="131">
        <f>COUNTIF(Plan!F48:QT48,"f")+(COUNTIF(Plan!F48:QT48,"f2")/2)</f>
        <v>0</v>
      </c>
      <c r="I39" s="167">
        <f>COUNTIF(Plan!F48:QT48,"k")+(COUNTIF(Plan!F48:QT48,"k2")/2)</f>
        <v>0</v>
      </c>
      <c r="J39" s="131">
        <f>COUNTIF(Plan!F48:QT48,"a")</f>
        <v>0</v>
      </c>
      <c r="K39" s="343">
        <f t="shared" si="0"/>
        <v>0</v>
      </c>
      <c r="L39" s="349">
        <f>(SUMPRODUCT((Plan!$F$5:$NG$5=1)*(Plan!F48:NG48&gt;0)))-(SUMPRODUCT((Plan!$F$5:$NG$5=1)*((Plan!F48:NG48="u2")/2)))-(SUMPRODUCT((Plan!$F$5:$NG$5=1)*((Plan!F48:NG48="x2")/2)))-(SUMPRODUCT((Plan!$F$5:$NG$5=1)*((Plan!F48:NG48="k2")/2)))-(SUMPRODUCT((Plan!$F$5:$NG$5=1)*((Plan!F48:NG48="f2")/2)))</f>
        <v>0</v>
      </c>
      <c r="M39" s="206">
        <f>(SUMPRODUCT((Plan!$F$5:$NG$5=2)*(Plan!F48:NG48&gt;0)))-(SUMPRODUCT((Plan!$F$5:$NG$5=2)*((Plan!F48:NG48="u2")/2)))-(SUMPRODUCT((Plan!$F$5:$NG$5=2)*((Plan!F48:NG48="x2")/2)))-(SUMPRODUCT((Plan!$F$5:$NG$5=2)*((Plan!F48:NG48="k2")/2)))-(SUMPRODUCT((Plan!$F$5:$NG$5=2)*((Plan!F48:NG48="f2")/2)))</f>
        <v>0</v>
      </c>
      <c r="N39" s="207">
        <f>(SUMPRODUCT((Plan!$F$5:$NG$5=3)*(Plan!F48:NG48&gt;0)))-(SUMPRODUCT((Plan!$F$5:$NG$5=3)*((Plan!F48:NG48="u2")/2)))-(SUMPRODUCT((Plan!$F$5:$NG$5=3)*((Plan!F48:NG48="x2")/2)))-(SUMPRODUCT((Plan!$F$5:$NG$5=3)*((Plan!F48:NG48="k2")/2)))-(SUMPRODUCT((Plan!$F$5:$NG$5=3)*((Plan!F48:NG48="f2")/2)))</f>
        <v>0</v>
      </c>
      <c r="O39" s="206">
        <f>(SUMPRODUCT((Plan!$F$5:$NG$5=4)*(Plan!F48:NG48&gt;0)))-(SUMPRODUCT((Plan!$F$5:$NG$5=4)*((Plan!F48:NG48="u2")/2)))-(SUMPRODUCT((Plan!$F$5:$NG$5=4)*((Plan!F48:NG48="x2")/2)))-(SUMPRODUCT((Plan!$F$5:$NG$5=4)*((Plan!F48:NG48="k2")/2)))-(SUMPRODUCT((Plan!$F$5:$NG$5=4)*((Plan!F48:NG48="f2")/2)))</f>
        <v>0</v>
      </c>
      <c r="P39" s="207">
        <f>(SUMPRODUCT((Plan!$F$5:$NG$5=5)*(Plan!F48:NG48&gt;0)))-(SUMPRODUCT((Plan!$F$5:$NG$5=5)*((Plan!F48:NG48="u2")/2)))-(SUMPRODUCT((Plan!$F$5:$NG$5=5)*((Plan!F48:NG48="x2")/2)))-(SUMPRODUCT((Plan!$F$5:$NG$5=5)*((Plan!F48:NG48="k2")/2)))-(SUMPRODUCT((Plan!$F$5:$NG$5=5)*((Plan!F48:NG48="f2")/2)))</f>
        <v>0</v>
      </c>
      <c r="Q39" s="206">
        <f>(SUMPRODUCT((Plan!$F$5:$NG$5=6)*(Plan!F48:NG48&gt;0)))-(SUMPRODUCT((Plan!$F$5:$NG$5=6)*((Plan!F48:NG48="u2")/2)))-(SUMPRODUCT((Plan!$F$5:$NG$5=6)*((Plan!F48:NG48="x2")/2)))-(SUMPRODUCT((Plan!$F$5:$NG$5=6)*((Plan!F48:NG48="k2")/2)))-(SUMPRODUCT((Plan!$F$5:$NG$5=6)*((Plan!F48:NG48="f2")/2)))</f>
        <v>0</v>
      </c>
      <c r="R39" s="207">
        <f>(SUMPRODUCT((Plan!$F$5:$NG$5=7)*(Plan!F48:NG48&gt;0)))-(SUMPRODUCT((Plan!$F$5:$NG$5=7)*((Plan!F48:NG48="u2")/2)))-(SUMPRODUCT((Plan!$F$5:$NG$5=7)*((Plan!F48:NG48="x2")/2)))-(SUMPRODUCT((Plan!$F$5:$NG$5=7)*((Plan!F48:NG48="k2")/2)))-(SUMPRODUCT((Plan!$F$5:$NG$5=7)*((Plan!F48:NG48="f2")/2)))</f>
        <v>0</v>
      </c>
      <c r="S39" s="206">
        <f>(SUMPRODUCT((Plan!$F$5:$NG$5=8)*(Plan!F48:NG48&gt;0)))-(SUMPRODUCT((Plan!$F$5:$NG$5=8)*((Plan!F48:NG48="u2")/2)))-(SUMPRODUCT((Plan!$F$5:$NG$5=8)*((Plan!F48:NG48="x2")/2)))-(SUMPRODUCT((Plan!$F$5:$NG$5=8)*((Plan!F48:NG48="k2")/2)))-(SUMPRODUCT((Plan!$F$5:$NG$5=8)*((Plan!F48:NG48="f2")/2)))</f>
        <v>0</v>
      </c>
      <c r="T39" s="207">
        <f>(SUMPRODUCT((Plan!$F$5:$NG$5=9)*(Plan!F48:NG48&gt;0)))-(SUMPRODUCT((Plan!$F$5:$NG$5=9)*((Plan!F48:NG48="u2")/2)))-(SUMPRODUCT((Plan!$F$5:$NG$5=9)*((Plan!F48:NG48="x2")/2)))-(SUMPRODUCT((Plan!$F$5:$NG$5=9)*((Plan!F48:NG48="k2")/2)))-(SUMPRODUCT((Plan!$F$5:$NG$5=9)*((Plan!F48:NG48="f2")/2)))</f>
        <v>0</v>
      </c>
      <c r="U39" s="206">
        <f>(SUMPRODUCT((Plan!$F$5:$NG$5=10)*(Plan!F48:NG48&gt;0)))-(SUMPRODUCT((Plan!$F$5:$NG$5=10)*((Plan!F48:NG48="u2")/2)))-(SUMPRODUCT((Plan!$F$5:$NG$5=10)*((Plan!F48:NG48="x2")/2)))-(SUMPRODUCT((Plan!$F$5:$NG$5=10)*((Plan!F48:NG48="k2")/2)))-(SUMPRODUCT((Plan!$F$5:$NG$5=10)*((Plan!F48:NG48="f2")/2)))</f>
        <v>0</v>
      </c>
      <c r="V39" s="207">
        <f>(SUMPRODUCT((Plan!$F$5:$NG$5=11)*(Plan!F48:NG48&gt;0)))-(SUMPRODUCT((Plan!$F$5:$NG$5=11)*((Plan!F48:NG48="u2")/2)))-(SUMPRODUCT((Plan!$F$5:$NG$5=11)*((Plan!F48:NG48="x2")/2)))-(SUMPRODUCT((Plan!$F$5:$NG$5=11)*((Plan!F48:NG48="k2")/2)))-(SUMPRODUCT((Plan!$F$5:$NG$5=11)*((Plan!F48:NG48="f2")/2)))</f>
        <v>0</v>
      </c>
      <c r="W39" s="206">
        <f>(SUMPRODUCT((Plan!$F$5:$NG$5=12)*(Plan!F48:NG48&gt;0)))-(SUMPRODUCT((Plan!$F$5:$NG$5=12)*((Plan!F48:NG48="u2")/2)))-(SUMPRODUCT((Plan!$F$5:$NG$5=12)*((Plan!F48:NG48="x2")/2)))-(SUMPRODUCT((Plan!$F$5:$NG$5=12)*((Plan!F48:NG48="k2")/2)))-(SUMPRODUCT((Plan!$F$5:$NG$5=12)*((Plan!F48:NG48="f2")/2)))</f>
        <v>0</v>
      </c>
    </row>
    <row r="40" spans="2:23" ht="18" customHeight="1">
      <c r="B40" s="21" t="str">
        <f>IF(Mitarbeiter!B41="","",Mitarbeiter!B41)</f>
        <v/>
      </c>
      <c r="C40" s="21" t="str">
        <f>IF(Mitarbeiter!C41="","",Mitarbeiter!C41)</f>
        <v/>
      </c>
      <c r="D40" s="21" t="str">
        <f>IF(Mitarbeiter!E41="","",Mitarbeiter!E41)</f>
        <v/>
      </c>
      <c r="E40" s="155">
        <f>Mitarbeiter!W41</f>
        <v>0</v>
      </c>
      <c r="F40" s="166">
        <f>COUNTIF(Plan!F49:QT49,"u")+(COUNTIF(Plan!F49:QT49,"u2")/2)+COUNTIF(Plan!F49:QT49,"s")+(COUNTIF(Plan!F49:QT49,"s2")/2)</f>
        <v>0</v>
      </c>
      <c r="G40" s="131">
        <f>COUNTIF(Plan!F49:QT49,"x")+(COUNTIF(Plan!F49:QT49,"x2")/2)+COUNTIF(Plan!F49:QT49,"az")+COUNTIF(Plan!F49:QT49,"fz")</f>
        <v>0</v>
      </c>
      <c r="H40" s="131">
        <f>COUNTIF(Plan!F49:QT49,"f")+(COUNTIF(Plan!F49:QT49,"f2")/2)</f>
        <v>0</v>
      </c>
      <c r="I40" s="167">
        <f>COUNTIF(Plan!F49:QT49,"k")+(COUNTIF(Plan!F49:QT49,"k2")/2)</f>
        <v>0</v>
      </c>
      <c r="J40" s="131">
        <f>COUNTIF(Plan!F49:QT49,"a")</f>
        <v>0</v>
      </c>
      <c r="K40" s="343">
        <f t="shared" si="0"/>
        <v>0</v>
      </c>
      <c r="L40" s="349">
        <f>(SUMPRODUCT((Plan!$F$5:$NG$5=1)*(Plan!F49:NG49&gt;0)))-(SUMPRODUCT((Plan!$F$5:$NG$5=1)*((Plan!F49:NG49="u2")/2)))-(SUMPRODUCT((Plan!$F$5:$NG$5=1)*((Plan!F49:NG49="x2")/2)))-(SUMPRODUCT((Plan!$F$5:$NG$5=1)*((Plan!F49:NG49="k2")/2)))-(SUMPRODUCT((Plan!$F$5:$NG$5=1)*((Plan!F49:NG49="f2")/2)))</f>
        <v>0</v>
      </c>
      <c r="M40" s="206">
        <f>(SUMPRODUCT((Plan!$F$5:$NG$5=2)*(Plan!F49:NG49&gt;0)))-(SUMPRODUCT((Plan!$F$5:$NG$5=2)*((Plan!F49:NG49="u2")/2)))-(SUMPRODUCT((Plan!$F$5:$NG$5=2)*((Plan!F49:NG49="x2")/2)))-(SUMPRODUCT((Plan!$F$5:$NG$5=2)*((Plan!F49:NG49="k2")/2)))-(SUMPRODUCT((Plan!$F$5:$NG$5=2)*((Plan!F49:NG49="f2")/2)))</f>
        <v>0</v>
      </c>
      <c r="N40" s="207">
        <f>(SUMPRODUCT((Plan!$F$5:$NG$5=3)*(Plan!F49:NG49&gt;0)))-(SUMPRODUCT((Plan!$F$5:$NG$5=3)*((Plan!F49:NG49="u2")/2)))-(SUMPRODUCT((Plan!$F$5:$NG$5=3)*((Plan!F49:NG49="x2")/2)))-(SUMPRODUCT((Plan!$F$5:$NG$5=3)*((Plan!F49:NG49="k2")/2)))-(SUMPRODUCT((Plan!$F$5:$NG$5=3)*((Plan!F49:NG49="f2")/2)))</f>
        <v>0</v>
      </c>
      <c r="O40" s="206">
        <f>(SUMPRODUCT((Plan!$F$5:$NG$5=4)*(Plan!F49:NG49&gt;0)))-(SUMPRODUCT((Plan!$F$5:$NG$5=4)*((Plan!F49:NG49="u2")/2)))-(SUMPRODUCT((Plan!$F$5:$NG$5=4)*((Plan!F49:NG49="x2")/2)))-(SUMPRODUCT((Plan!$F$5:$NG$5=4)*((Plan!F49:NG49="k2")/2)))-(SUMPRODUCT((Plan!$F$5:$NG$5=4)*((Plan!F49:NG49="f2")/2)))</f>
        <v>0</v>
      </c>
      <c r="P40" s="207">
        <f>(SUMPRODUCT((Plan!$F$5:$NG$5=5)*(Plan!F49:NG49&gt;0)))-(SUMPRODUCT((Plan!$F$5:$NG$5=5)*((Plan!F49:NG49="u2")/2)))-(SUMPRODUCT((Plan!$F$5:$NG$5=5)*((Plan!F49:NG49="x2")/2)))-(SUMPRODUCT((Plan!$F$5:$NG$5=5)*((Plan!F49:NG49="k2")/2)))-(SUMPRODUCT((Plan!$F$5:$NG$5=5)*((Plan!F49:NG49="f2")/2)))</f>
        <v>0</v>
      </c>
      <c r="Q40" s="206">
        <f>(SUMPRODUCT((Plan!$F$5:$NG$5=6)*(Plan!F49:NG49&gt;0)))-(SUMPRODUCT((Plan!$F$5:$NG$5=6)*((Plan!F49:NG49="u2")/2)))-(SUMPRODUCT((Plan!$F$5:$NG$5=6)*((Plan!F49:NG49="x2")/2)))-(SUMPRODUCT((Plan!$F$5:$NG$5=6)*((Plan!F49:NG49="k2")/2)))-(SUMPRODUCT((Plan!$F$5:$NG$5=6)*((Plan!F49:NG49="f2")/2)))</f>
        <v>0</v>
      </c>
      <c r="R40" s="207">
        <f>(SUMPRODUCT((Plan!$F$5:$NG$5=7)*(Plan!F49:NG49&gt;0)))-(SUMPRODUCT((Plan!$F$5:$NG$5=7)*((Plan!F49:NG49="u2")/2)))-(SUMPRODUCT((Plan!$F$5:$NG$5=7)*((Plan!F49:NG49="x2")/2)))-(SUMPRODUCT((Plan!$F$5:$NG$5=7)*((Plan!F49:NG49="k2")/2)))-(SUMPRODUCT((Plan!$F$5:$NG$5=7)*((Plan!F49:NG49="f2")/2)))</f>
        <v>0</v>
      </c>
      <c r="S40" s="206">
        <f>(SUMPRODUCT((Plan!$F$5:$NG$5=8)*(Plan!F49:NG49&gt;0)))-(SUMPRODUCT((Plan!$F$5:$NG$5=8)*((Plan!F49:NG49="u2")/2)))-(SUMPRODUCT((Plan!$F$5:$NG$5=8)*((Plan!F49:NG49="x2")/2)))-(SUMPRODUCT((Plan!$F$5:$NG$5=8)*((Plan!F49:NG49="k2")/2)))-(SUMPRODUCT((Plan!$F$5:$NG$5=8)*((Plan!F49:NG49="f2")/2)))</f>
        <v>0</v>
      </c>
      <c r="T40" s="207">
        <f>(SUMPRODUCT((Plan!$F$5:$NG$5=9)*(Plan!F49:NG49&gt;0)))-(SUMPRODUCT((Plan!$F$5:$NG$5=9)*((Plan!F49:NG49="u2")/2)))-(SUMPRODUCT((Plan!$F$5:$NG$5=9)*((Plan!F49:NG49="x2")/2)))-(SUMPRODUCT((Plan!$F$5:$NG$5=9)*((Plan!F49:NG49="k2")/2)))-(SUMPRODUCT((Plan!$F$5:$NG$5=9)*((Plan!F49:NG49="f2")/2)))</f>
        <v>0</v>
      </c>
      <c r="U40" s="206">
        <f>(SUMPRODUCT((Plan!$F$5:$NG$5=10)*(Plan!F49:NG49&gt;0)))-(SUMPRODUCT((Plan!$F$5:$NG$5=10)*((Plan!F49:NG49="u2")/2)))-(SUMPRODUCT((Plan!$F$5:$NG$5=10)*((Plan!F49:NG49="x2")/2)))-(SUMPRODUCT((Plan!$F$5:$NG$5=10)*((Plan!F49:NG49="k2")/2)))-(SUMPRODUCT((Plan!$F$5:$NG$5=10)*((Plan!F49:NG49="f2")/2)))</f>
        <v>0</v>
      </c>
      <c r="V40" s="207">
        <f>(SUMPRODUCT((Plan!$F$5:$NG$5=11)*(Plan!F49:NG49&gt;0)))-(SUMPRODUCT((Plan!$F$5:$NG$5=11)*((Plan!F49:NG49="u2")/2)))-(SUMPRODUCT((Plan!$F$5:$NG$5=11)*((Plan!F49:NG49="x2")/2)))-(SUMPRODUCT((Plan!$F$5:$NG$5=11)*((Plan!F49:NG49="k2")/2)))-(SUMPRODUCT((Plan!$F$5:$NG$5=11)*((Plan!F49:NG49="f2")/2)))</f>
        <v>0</v>
      </c>
      <c r="W40" s="206">
        <f>(SUMPRODUCT((Plan!$F$5:$NG$5=12)*(Plan!F49:NG49&gt;0)))-(SUMPRODUCT((Plan!$F$5:$NG$5=12)*((Plan!F49:NG49="u2")/2)))-(SUMPRODUCT((Plan!$F$5:$NG$5=12)*((Plan!F49:NG49="x2")/2)))-(SUMPRODUCT((Plan!$F$5:$NG$5=12)*((Plan!F49:NG49="k2")/2)))-(SUMPRODUCT((Plan!$F$5:$NG$5=12)*((Plan!F49:NG49="f2")/2)))</f>
        <v>0</v>
      </c>
    </row>
    <row r="41" spans="2:23" ht="18" customHeight="1">
      <c r="B41" s="21" t="str">
        <f>IF(Mitarbeiter!B42="","",Mitarbeiter!B42)</f>
        <v/>
      </c>
      <c r="C41" s="21" t="str">
        <f>IF(Mitarbeiter!C42="","",Mitarbeiter!C42)</f>
        <v/>
      </c>
      <c r="D41" s="21" t="str">
        <f>IF(Mitarbeiter!E42="","",Mitarbeiter!E42)</f>
        <v/>
      </c>
      <c r="E41" s="155">
        <f>Mitarbeiter!W42</f>
        <v>0</v>
      </c>
      <c r="F41" s="166">
        <f>COUNTIF(Plan!F50:QT50,"u")+(COUNTIF(Plan!F50:QT50,"u2")/2)+COUNTIF(Plan!F50:QT50,"s")+(COUNTIF(Plan!F50:QT50,"s2")/2)</f>
        <v>0</v>
      </c>
      <c r="G41" s="131">
        <f>COUNTIF(Plan!F50:QT50,"x")+(COUNTIF(Plan!F50:QT50,"x2")/2)+COUNTIF(Plan!F50:QT50,"az")+COUNTIF(Plan!F50:QT50,"fz")</f>
        <v>0</v>
      </c>
      <c r="H41" s="131">
        <f>COUNTIF(Plan!F50:QT50,"f")+(COUNTIF(Plan!F50:QT50,"f2")/2)</f>
        <v>0</v>
      </c>
      <c r="I41" s="167">
        <f>COUNTIF(Plan!F50:QT50,"k")+(COUNTIF(Plan!F50:QT50,"k2")/2)</f>
        <v>0</v>
      </c>
      <c r="J41" s="131">
        <f>COUNTIF(Plan!F50:QT50,"a")</f>
        <v>0</v>
      </c>
      <c r="K41" s="343">
        <f t="shared" si="0"/>
        <v>0</v>
      </c>
      <c r="L41" s="349">
        <f>(SUMPRODUCT((Plan!$F$5:$NG$5=1)*(Plan!F50:NG50&gt;0)))-(SUMPRODUCT((Plan!$F$5:$NG$5=1)*((Plan!F50:NG50="u2")/2)))-(SUMPRODUCT((Plan!$F$5:$NG$5=1)*((Plan!F50:NG50="x2")/2)))-(SUMPRODUCT((Plan!$F$5:$NG$5=1)*((Plan!F50:NG50="k2")/2)))-(SUMPRODUCT((Plan!$F$5:$NG$5=1)*((Plan!F50:NG50="f2")/2)))</f>
        <v>0</v>
      </c>
      <c r="M41" s="206">
        <f>(SUMPRODUCT((Plan!$F$5:$NG$5=2)*(Plan!F50:NG50&gt;0)))-(SUMPRODUCT((Plan!$F$5:$NG$5=2)*((Plan!F50:NG50="u2")/2)))-(SUMPRODUCT((Plan!$F$5:$NG$5=2)*((Plan!F50:NG50="x2")/2)))-(SUMPRODUCT((Plan!$F$5:$NG$5=2)*((Plan!F50:NG50="k2")/2)))-(SUMPRODUCT((Plan!$F$5:$NG$5=2)*((Plan!F50:NG50="f2")/2)))</f>
        <v>0</v>
      </c>
      <c r="N41" s="207">
        <f>(SUMPRODUCT((Plan!$F$5:$NG$5=3)*(Plan!F50:NG50&gt;0)))-(SUMPRODUCT((Plan!$F$5:$NG$5=3)*((Plan!F50:NG50="u2")/2)))-(SUMPRODUCT((Plan!$F$5:$NG$5=3)*((Plan!F50:NG50="x2")/2)))-(SUMPRODUCT((Plan!$F$5:$NG$5=3)*((Plan!F50:NG50="k2")/2)))-(SUMPRODUCT((Plan!$F$5:$NG$5=3)*((Plan!F50:NG50="f2")/2)))</f>
        <v>0</v>
      </c>
      <c r="O41" s="206">
        <f>(SUMPRODUCT((Plan!$F$5:$NG$5=4)*(Plan!F50:NG50&gt;0)))-(SUMPRODUCT((Plan!$F$5:$NG$5=4)*((Plan!F50:NG50="u2")/2)))-(SUMPRODUCT((Plan!$F$5:$NG$5=4)*((Plan!F50:NG50="x2")/2)))-(SUMPRODUCT((Plan!$F$5:$NG$5=4)*((Plan!F50:NG50="k2")/2)))-(SUMPRODUCT((Plan!$F$5:$NG$5=4)*((Plan!F50:NG50="f2")/2)))</f>
        <v>0</v>
      </c>
      <c r="P41" s="207">
        <f>(SUMPRODUCT((Plan!$F$5:$NG$5=5)*(Plan!F50:NG50&gt;0)))-(SUMPRODUCT((Plan!$F$5:$NG$5=5)*((Plan!F50:NG50="u2")/2)))-(SUMPRODUCT((Plan!$F$5:$NG$5=5)*((Plan!F50:NG50="x2")/2)))-(SUMPRODUCT((Plan!$F$5:$NG$5=5)*((Plan!F50:NG50="k2")/2)))-(SUMPRODUCT((Plan!$F$5:$NG$5=5)*((Plan!F50:NG50="f2")/2)))</f>
        <v>0</v>
      </c>
      <c r="Q41" s="206">
        <f>(SUMPRODUCT((Plan!$F$5:$NG$5=6)*(Plan!F50:NG50&gt;0)))-(SUMPRODUCT((Plan!$F$5:$NG$5=6)*((Plan!F50:NG50="u2")/2)))-(SUMPRODUCT((Plan!$F$5:$NG$5=6)*((Plan!F50:NG50="x2")/2)))-(SUMPRODUCT((Plan!$F$5:$NG$5=6)*((Plan!F50:NG50="k2")/2)))-(SUMPRODUCT((Plan!$F$5:$NG$5=6)*((Plan!F50:NG50="f2")/2)))</f>
        <v>0</v>
      </c>
      <c r="R41" s="207">
        <f>(SUMPRODUCT((Plan!$F$5:$NG$5=7)*(Plan!F50:NG50&gt;0)))-(SUMPRODUCT((Plan!$F$5:$NG$5=7)*((Plan!F50:NG50="u2")/2)))-(SUMPRODUCT((Plan!$F$5:$NG$5=7)*((Plan!F50:NG50="x2")/2)))-(SUMPRODUCT((Plan!$F$5:$NG$5=7)*((Plan!F50:NG50="k2")/2)))-(SUMPRODUCT((Plan!$F$5:$NG$5=7)*((Plan!F50:NG50="f2")/2)))</f>
        <v>0</v>
      </c>
      <c r="S41" s="206">
        <f>(SUMPRODUCT((Plan!$F$5:$NG$5=8)*(Plan!F50:NG50&gt;0)))-(SUMPRODUCT((Plan!$F$5:$NG$5=8)*((Plan!F50:NG50="u2")/2)))-(SUMPRODUCT((Plan!$F$5:$NG$5=8)*((Plan!F50:NG50="x2")/2)))-(SUMPRODUCT((Plan!$F$5:$NG$5=8)*((Plan!F50:NG50="k2")/2)))-(SUMPRODUCT((Plan!$F$5:$NG$5=8)*((Plan!F50:NG50="f2")/2)))</f>
        <v>0</v>
      </c>
      <c r="T41" s="207">
        <f>(SUMPRODUCT((Plan!$F$5:$NG$5=9)*(Plan!F50:NG50&gt;0)))-(SUMPRODUCT((Plan!$F$5:$NG$5=9)*((Plan!F50:NG50="u2")/2)))-(SUMPRODUCT((Plan!$F$5:$NG$5=9)*((Plan!F50:NG50="x2")/2)))-(SUMPRODUCT((Plan!$F$5:$NG$5=9)*((Plan!F50:NG50="k2")/2)))-(SUMPRODUCT((Plan!$F$5:$NG$5=9)*((Plan!F50:NG50="f2")/2)))</f>
        <v>0</v>
      </c>
      <c r="U41" s="206">
        <f>(SUMPRODUCT((Plan!$F$5:$NG$5=10)*(Plan!F50:NG50&gt;0)))-(SUMPRODUCT((Plan!$F$5:$NG$5=10)*((Plan!F50:NG50="u2")/2)))-(SUMPRODUCT((Plan!$F$5:$NG$5=10)*((Plan!F50:NG50="x2")/2)))-(SUMPRODUCT((Plan!$F$5:$NG$5=10)*((Plan!F50:NG50="k2")/2)))-(SUMPRODUCT((Plan!$F$5:$NG$5=10)*((Plan!F50:NG50="f2")/2)))</f>
        <v>0</v>
      </c>
      <c r="V41" s="207">
        <f>(SUMPRODUCT((Plan!$F$5:$NG$5=11)*(Plan!F50:NG50&gt;0)))-(SUMPRODUCT((Plan!$F$5:$NG$5=11)*((Plan!F50:NG50="u2")/2)))-(SUMPRODUCT((Plan!$F$5:$NG$5=11)*((Plan!F50:NG50="x2")/2)))-(SUMPRODUCT((Plan!$F$5:$NG$5=11)*((Plan!F50:NG50="k2")/2)))-(SUMPRODUCT((Plan!$F$5:$NG$5=11)*((Plan!F50:NG50="f2")/2)))</f>
        <v>0</v>
      </c>
      <c r="W41" s="206">
        <f>(SUMPRODUCT((Plan!$F$5:$NG$5=12)*(Plan!F50:NG50&gt;0)))-(SUMPRODUCT((Plan!$F$5:$NG$5=12)*((Plan!F50:NG50="u2")/2)))-(SUMPRODUCT((Plan!$F$5:$NG$5=12)*((Plan!F50:NG50="x2")/2)))-(SUMPRODUCT((Plan!$F$5:$NG$5=12)*((Plan!F50:NG50="k2")/2)))-(SUMPRODUCT((Plan!$F$5:$NG$5=12)*((Plan!F50:NG50="f2")/2)))</f>
        <v>0</v>
      </c>
    </row>
    <row r="42" spans="2:23" ht="18" customHeight="1">
      <c r="B42" s="21" t="str">
        <f>IF(Mitarbeiter!B43="","",Mitarbeiter!B43)</f>
        <v/>
      </c>
      <c r="C42" s="21" t="str">
        <f>IF(Mitarbeiter!C43="","",Mitarbeiter!C43)</f>
        <v/>
      </c>
      <c r="D42" s="21" t="str">
        <f>IF(Mitarbeiter!E43="","",Mitarbeiter!E43)</f>
        <v/>
      </c>
      <c r="E42" s="155">
        <f>Mitarbeiter!W43</f>
        <v>0</v>
      </c>
      <c r="F42" s="166">
        <f>COUNTIF(Plan!F51:QT51,"u")+(COUNTIF(Plan!F51:QT51,"u2")/2)+COUNTIF(Plan!F51:QT51,"s")+(COUNTIF(Plan!F51:QT51,"s2")/2)</f>
        <v>0</v>
      </c>
      <c r="G42" s="131">
        <f>COUNTIF(Plan!F51:QT51,"x")+(COUNTIF(Plan!F51:QT51,"x2")/2)+COUNTIF(Plan!F51:QT51,"az")+COUNTIF(Plan!F51:QT51,"fz")</f>
        <v>0</v>
      </c>
      <c r="H42" s="131">
        <f>COUNTIF(Plan!F51:QT51,"f")+(COUNTIF(Plan!F51:QT51,"f2")/2)</f>
        <v>0</v>
      </c>
      <c r="I42" s="167">
        <f>COUNTIF(Plan!F51:QT51,"k")+(COUNTIF(Plan!F51:QT51,"k2")/2)</f>
        <v>0</v>
      </c>
      <c r="J42" s="131">
        <f>COUNTIF(Plan!F51:QT51,"a")</f>
        <v>0</v>
      </c>
      <c r="K42" s="343">
        <f t="shared" si="0"/>
        <v>0</v>
      </c>
      <c r="L42" s="349">
        <f>(SUMPRODUCT((Plan!$F$5:$NG$5=1)*(Plan!F51:NG51&gt;0)))-(SUMPRODUCT((Plan!$F$5:$NG$5=1)*((Plan!F51:NG51="u2")/2)))-(SUMPRODUCT((Plan!$F$5:$NG$5=1)*((Plan!F51:NG51="x2")/2)))-(SUMPRODUCT((Plan!$F$5:$NG$5=1)*((Plan!F51:NG51="k2")/2)))-(SUMPRODUCT((Plan!$F$5:$NG$5=1)*((Plan!F51:NG51="f2")/2)))</f>
        <v>0</v>
      </c>
      <c r="M42" s="206">
        <f>(SUMPRODUCT((Plan!$F$5:$NG$5=2)*(Plan!F51:NG51&gt;0)))-(SUMPRODUCT((Plan!$F$5:$NG$5=2)*((Plan!F51:NG51="u2")/2)))-(SUMPRODUCT((Plan!$F$5:$NG$5=2)*((Plan!F51:NG51="x2")/2)))-(SUMPRODUCT((Plan!$F$5:$NG$5=2)*((Plan!F51:NG51="k2")/2)))-(SUMPRODUCT((Plan!$F$5:$NG$5=2)*((Plan!F51:NG51="f2")/2)))</f>
        <v>0</v>
      </c>
      <c r="N42" s="207">
        <f>(SUMPRODUCT((Plan!$F$5:$NG$5=3)*(Plan!F51:NG51&gt;0)))-(SUMPRODUCT((Plan!$F$5:$NG$5=3)*((Plan!F51:NG51="u2")/2)))-(SUMPRODUCT((Plan!$F$5:$NG$5=3)*((Plan!F51:NG51="x2")/2)))-(SUMPRODUCT((Plan!$F$5:$NG$5=3)*((Plan!F51:NG51="k2")/2)))-(SUMPRODUCT((Plan!$F$5:$NG$5=3)*((Plan!F51:NG51="f2")/2)))</f>
        <v>0</v>
      </c>
      <c r="O42" s="206">
        <f>(SUMPRODUCT((Plan!$F$5:$NG$5=4)*(Plan!F51:NG51&gt;0)))-(SUMPRODUCT((Plan!$F$5:$NG$5=4)*((Plan!F51:NG51="u2")/2)))-(SUMPRODUCT((Plan!$F$5:$NG$5=4)*((Plan!F51:NG51="x2")/2)))-(SUMPRODUCT((Plan!$F$5:$NG$5=4)*((Plan!F51:NG51="k2")/2)))-(SUMPRODUCT((Plan!$F$5:$NG$5=4)*((Plan!F51:NG51="f2")/2)))</f>
        <v>0</v>
      </c>
      <c r="P42" s="207">
        <f>(SUMPRODUCT((Plan!$F$5:$NG$5=5)*(Plan!F51:NG51&gt;0)))-(SUMPRODUCT((Plan!$F$5:$NG$5=5)*((Plan!F51:NG51="u2")/2)))-(SUMPRODUCT((Plan!$F$5:$NG$5=5)*((Plan!F51:NG51="x2")/2)))-(SUMPRODUCT((Plan!$F$5:$NG$5=5)*((Plan!F51:NG51="k2")/2)))-(SUMPRODUCT((Plan!$F$5:$NG$5=5)*((Plan!F51:NG51="f2")/2)))</f>
        <v>0</v>
      </c>
      <c r="Q42" s="206">
        <f>(SUMPRODUCT((Plan!$F$5:$NG$5=6)*(Plan!F51:NG51&gt;0)))-(SUMPRODUCT((Plan!$F$5:$NG$5=6)*((Plan!F51:NG51="u2")/2)))-(SUMPRODUCT((Plan!$F$5:$NG$5=6)*((Plan!F51:NG51="x2")/2)))-(SUMPRODUCT((Plan!$F$5:$NG$5=6)*((Plan!F51:NG51="k2")/2)))-(SUMPRODUCT((Plan!$F$5:$NG$5=6)*((Plan!F51:NG51="f2")/2)))</f>
        <v>0</v>
      </c>
      <c r="R42" s="207">
        <f>(SUMPRODUCT((Plan!$F$5:$NG$5=7)*(Plan!F51:NG51&gt;0)))-(SUMPRODUCT((Plan!$F$5:$NG$5=7)*((Plan!F51:NG51="u2")/2)))-(SUMPRODUCT((Plan!$F$5:$NG$5=7)*((Plan!F51:NG51="x2")/2)))-(SUMPRODUCT((Plan!$F$5:$NG$5=7)*((Plan!F51:NG51="k2")/2)))-(SUMPRODUCT((Plan!$F$5:$NG$5=7)*((Plan!F51:NG51="f2")/2)))</f>
        <v>0</v>
      </c>
      <c r="S42" s="206">
        <f>(SUMPRODUCT((Plan!$F$5:$NG$5=8)*(Plan!F51:NG51&gt;0)))-(SUMPRODUCT((Plan!$F$5:$NG$5=8)*((Plan!F51:NG51="u2")/2)))-(SUMPRODUCT((Plan!$F$5:$NG$5=8)*((Plan!F51:NG51="x2")/2)))-(SUMPRODUCT((Plan!$F$5:$NG$5=8)*((Plan!F51:NG51="k2")/2)))-(SUMPRODUCT((Plan!$F$5:$NG$5=8)*((Plan!F51:NG51="f2")/2)))</f>
        <v>0</v>
      </c>
      <c r="T42" s="207">
        <f>(SUMPRODUCT((Plan!$F$5:$NG$5=9)*(Plan!F51:NG51&gt;0)))-(SUMPRODUCT((Plan!$F$5:$NG$5=9)*((Plan!F51:NG51="u2")/2)))-(SUMPRODUCT((Plan!$F$5:$NG$5=9)*((Plan!F51:NG51="x2")/2)))-(SUMPRODUCT((Plan!$F$5:$NG$5=9)*((Plan!F51:NG51="k2")/2)))-(SUMPRODUCT((Plan!$F$5:$NG$5=9)*((Plan!F51:NG51="f2")/2)))</f>
        <v>0</v>
      </c>
      <c r="U42" s="206">
        <f>(SUMPRODUCT((Plan!$F$5:$NG$5=10)*(Plan!F51:NG51&gt;0)))-(SUMPRODUCT((Plan!$F$5:$NG$5=10)*((Plan!F51:NG51="u2")/2)))-(SUMPRODUCT((Plan!$F$5:$NG$5=10)*((Plan!F51:NG51="x2")/2)))-(SUMPRODUCT((Plan!$F$5:$NG$5=10)*((Plan!F51:NG51="k2")/2)))-(SUMPRODUCT((Plan!$F$5:$NG$5=10)*((Plan!F51:NG51="f2")/2)))</f>
        <v>0</v>
      </c>
      <c r="V42" s="207">
        <f>(SUMPRODUCT((Plan!$F$5:$NG$5=11)*(Plan!F51:NG51&gt;0)))-(SUMPRODUCT((Plan!$F$5:$NG$5=11)*((Plan!F51:NG51="u2")/2)))-(SUMPRODUCT((Plan!$F$5:$NG$5=11)*((Plan!F51:NG51="x2")/2)))-(SUMPRODUCT((Plan!$F$5:$NG$5=11)*((Plan!F51:NG51="k2")/2)))-(SUMPRODUCT((Plan!$F$5:$NG$5=11)*((Plan!F51:NG51="f2")/2)))</f>
        <v>0</v>
      </c>
      <c r="W42" s="206">
        <f>(SUMPRODUCT((Plan!$F$5:$NG$5=12)*(Plan!F51:NG51&gt;0)))-(SUMPRODUCT((Plan!$F$5:$NG$5=12)*((Plan!F51:NG51="u2")/2)))-(SUMPRODUCT((Plan!$F$5:$NG$5=12)*((Plan!F51:NG51="x2")/2)))-(SUMPRODUCT((Plan!$F$5:$NG$5=12)*((Plan!F51:NG51="k2")/2)))-(SUMPRODUCT((Plan!$F$5:$NG$5=12)*((Plan!F51:NG51="f2")/2)))</f>
        <v>0</v>
      </c>
    </row>
    <row r="43" spans="2:23" ht="18" customHeight="1">
      <c r="B43" s="21" t="str">
        <f>IF(Mitarbeiter!B44="","",Mitarbeiter!B44)</f>
        <v/>
      </c>
      <c r="C43" s="21" t="str">
        <f>IF(Mitarbeiter!C44="","",Mitarbeiter!C44)</f>
        <v/>
      </c>
      <c r="D43" s="21" t="str">
        <f>IF(Mitarbeiter!E44="","",Mitarbeiter!E44)</f>
        <v/>
      </c>
      <c r="E43" s="155">
        <f>Mitarbeiter!W44</f>
        <v>0</v>
      </c>
      <c r="F43" s="166">
        <f>COUNTIF(Plan!F52:QT52,"u")+(COUNTIF(Plan!F52:QT52,"u2")/2)+COUNTIF(Plan!F52:QT52,"s")+(COUNTIF(Plan!F52:QT52,"s2")/2)</f>
        <v>0</v>
      </c>
      <c r="G43" s="131">
        <f>COUNTIF(Plan!F52:QT52,"x")+(COUNTIF(Plan!F52:QT52,"x2")/2)+COUNTIF(Plan!F52:QT52,"az")+COUNTIF(Plan!F52:QT52,"fz")</f>
        <v>0</v>
      </c>
      <c r="H43" s="131">
        <f>COUNTIF(Plan!F52:QT52,"f")+(COUNTIF(Plan!F52:QT52,"f2")/2)</f>
        <v>0</v>
      </c>
      <c r="I43" s="167">
        <f>COUNTIF(Plan!F52:QT52,"k")+(COUNTIF(Plan!F52:QT52,"k2")/2)</f>
        <v>0</v>
      </c>
      <c r="J43" s="131">
        <f>COUNTIF(Plan!F52:QT52,"a")</f>
        <v>0</v>
      </c>
      <c r="K43" s="343">
        <f t="shared" si="0"/>
        <v>0</v>
      </c>
      <c r="L43" s="349">
        <f>(SUMPRODUCT((Plan!$F$5:$NG$5=1)*(Plan!F52:NG52&gt;0)))-(SUMPRODUCT((Plan!$F$5:$NG$5=1)*((Plan!F52:NG52="u2")/2)))-(SUMPRODUCT((Plan!$F$5:$NG$5=1)*((Plan!F52:NG52="x2")/2)))-(SUMPRODUCT((Plan!$F$5:$NG$5=1)*((Plan!F52:NG52="k2")/2)))-(SUMPRODUCT((Plan!$F$5:$NG$5=1)*((Plan!F52:NG52="f2")/2)))</f>
        <v>0</v>
      </c>
      <c r="M43" s="206">
        <f>(SUMPRODUCT((Plan!$F$5:$NG$5=2)*(Plan!F52:NG52&gt;0)))-(SUMPRODUCT((Plan!$F$5:$NG$5=2)*((Plan!F52:NG52="u2")/2)))-(SUMPRODUCT((Plan!$F$5:$NG$5=2)*((Plan!F52:NG52="x2")/2)))-(SUMPRODUCT((Plan!$F$5:$NG$5=2)*((Plan!F52:NG52="k2")/2)))-(SUMPRODUCT((Plan!$F$5:$NG$5=2)*((Plan!F52:NG52="f2")/2)))</f>
        <v>0</v>
      </c>
      <c r="N43" s="207">
        <f>(SUMPRODUCT((Plan!$F$5:$NG$5=3)*(Plan!F52:NG52&gt;0)))-(SUMPRODUCT((Plan!$F$5:$NG$5=3)*((Plan!F52:NG52="u2")/2)))-(SUMPRODUCT((Plan!$F$5:$NG$5=3)*((Plan!F52:NG52="x2")/2)))-(SUMPRODUCT((Plan!$F$5:$NG$5=3)*((Plan!F52:NG52="k2")/2)))-(SUMPRODUCT((Plan!$F$5:$NG$5=3)*((Plan!F52:NG52="f2")/2)))</f>
        <v>0</v>
      </c>
      <c r="O43" s="206">
        <f>(SUMPRODUCT((Plan!$F$5:$NG$5=4)*(Plan!F52:NG52&gt;0)))-(SUMPRODUCT((Plan!$F$5:$NG$5=4)*((Plan!F52:NG52="u2")/2)))-(SUMPRODUCT((Plan!$F$5:$NG$5=4)*((Plan!F52:NG52="x2")/2)))-(SUMPRODUCT((Plan!$F$5:$NG$5=4)*((Plan!F52:NG52="k2")/2)))-(SUMPRODUCT((Plan!$F$5:$NG$5=4)*((Plan!F52:NG52="f2")/2)))</f>
        <v>0</v>
      </c>
      <c r="P43" s="207">
        <f>(SUMPRODUCT((Plan!$F$5:$NG$5=5)*(Plan!F52:NG52&gt;0)))-(SUMPRODUCT((Plan!$F$5:$NG$5=5)*((Plan!F52:NG52="u2")/2)))-(SUMPRODUCT((Plan!$F$5:$NG$5=5)*((Plan!F52:NG52="x2")/2)))-(SUMPRODUCT((Plan!$F$5:$NG$5=5)*((Plan!F52:NG52="k2")/2)))-(SUMPRODUCT((Plan!$F$5:$NG$5=5)*((Plan!F52:NG52="f2")/2)))</f>
        <v>0</v>
      </c>
      <c r="Q43" s="206">
        <f>(SUMPRODUCT((Plan!$F$5:$NG$5=6)*(Plan!F52:NG52&gt;0)))-(SUMPRODUCT((Plan!$F$5:$NG$5=6)*((Plan!F52:NG52="u2")/2)))-(SUMPRODUCT((Plan!$F$5:$NG$5=6)*((Plan!F52:NG52="x2")/2)))-(SUMPRODUCT((Plan!$F$5:$NG$5=6)*((Plan!F52:NG52="k2")/2)))-(SUMPRODUCT((Plan!$F$5:$NG$5=6)*((Plan!F52:NG52="f2")/2)))</f>
        <v>0</v>
      </c>
      <c r="R43" s="207">
        <f>(SUMPRODUCT((Plan!$F$5:$NG$5=7)*(Plan!F52:NG52&gt;0)))-(SUMPRODUCT((Plan!$F$5:$NG$5=7)*((Plan!F52:NG52="u2")/2)))-(SUMPRODUCT((Plan!$F$5:$NG$5=7)*((Plan!F52:NG52="x2")/2)))-(SUMPRODUCT((Plan!$F$5:$NG$5=7)*((Plan!F52:NG52="k2")/2)))-(SUMPRODUCT((Plan!$F$5:$NG$5=7)*((Plan!F52:NG52="f2")/2)))</f>
        <v>0</v>
      </c>
      <c r="S43" s="206">
        <f>(SUMPRODUCT((Plan!$F$5:$NG$5=8)*(Plan!F52:NG52&gt;0)))-(SUMPRODUCT((Plan!$F$5:$NG$5=8)*((Plan!F52:NG52="u2")/2)))-(SUMPRODUCT((Plan!$F$5:$NG$5=8)*((Plan!F52:NG52="x2")/2)))-(SUMPRODUCT((Plan!$F$5:$NG$5=8)*((Plan!F52:NG52="k2")/2)))-(SUMPRODUCT((Plan!$F$5:$NG$5=8)*((Plan!F52:NG52="f2")/2)))</f>
        <v>0</v>
      </c>
      <c r="T43" s="207">
        <f>(SUMPRODUCT((Plan!$F$5:$NG$5=9)*(Plan!F52:NG52&gt;0)))-(SUMPRODUCT((Plan!$F$5:$NG$5=9)*((Plan!F52:NG52="u2")/2)))-(SUMPRODUCT((Plan!$F$5:$NG$5=9)*((Plan!F52:NG52="x2")/2)))-(SUMPRODUCT((Plan!$F$5:$NG$5=9)*((Plan!F52:NG52="k2")/2)))-(SUMPRODUCT((Plan!$F$5:$NG$5=9)*((Plan!F52:NG52="f2")/2)))</f>
        <v>0</v>
      </c>
      <c r="U43" s="206">
        <f>(SUMPRODUCT((Plan!$F$5:$NG$5=10)*(Plan!F52:NG52&gt;0)))-(SUMPRODUCT((Plan!$F$5:$NG$5=10)*((Plan!F52:NG52="u2")/2)))-(SUMPRODUCT((Plan!$F$5:$NG$5=10)*((Plan!F52:NG52="x2")/2)))-(SUMPRODUCT((Plan!$F$5:$NG$5=10)*((Plan!F52:NG52="k2")/2)))-(SUMPRODUCT((Plan!$F$5:$NG$5=10)*((Plan!F52:NG52="f2")/2)))</f>
        <v>0</v>
      </c>
      <c r="V43" s="207">
        <f>(SUMPRODUCT((Plan!$F$5:$NG$5=11)*(Plan!F52:NG52&gt;0)))-(SUMPRODUCT((Plan!$F$5:$NG$5=11)*((Plan!F52:NG52="u2")/2)))-(SUMPRODUCT((Plan!$F$5:$NG$5=11)*((Plan!F52:NG52="x2")/2)))-(SUMPRODUCT((Plan!$F$5:$NG$5=11)*((Plan!F52:NG52="k2")/2)))-(SUMPRODUCT((Plan!$F$5:$NG$5=11)*((Plan!F52:NG52="f2")/2)))</f>
        <v>0</v>
      </c>
      <c r="W43" s="206">
        <f>(SUMPRODUCT((Plan!$F$5:$NG$5=12)*(Plan!F52:NG52&gt;0)))-(SUMPRODUCT((Plan!$F$5:$NG$5=12)*((Plan!F52:NG52="u2")/2)))-(SUMPRODUCT((Plan!$F$5:$NG$5=12)*((Plan!F52:NG52="x2")/2)))-(SUMPRODUCT((Plan!$F$5:$NG$5=12)*((Plan!F52:NG52="k2")/2)))-(SUMPRODUCT((Plan!$F$5:$NG$5=12)*((Plan!F52:NG52="f2")/2)))</f>
        <v>0</v>
      </c>
    </row>
    <row r="44" spans="2:23" ht="18" customHeight="1">
      <c r="B44" s="21" t="str">
        <f>IF(Mitarbeiter!B45="","",Mitarbeiter!B45)</f>
        <v/>
      </c>
      <c r="C44" s="21" t="str">
        <f>IF(Mitarbeiter!C45="","",Mitarbeiter!C45)</f>
        <v/>
      </c>
      <c r="D44" s="21" t="str">
        <f>IF(Mitarbeiter!E45="","",Mitarbeiter!E45)</f>
        <v/>
      </c>
      <c r="E44" s="155">
        <f>Mitarbeiter!W45</f>
        <v>0</v>
      </c>
      <c r="F44" s="166">
        <f>COUNTIF(Plan!F53:QT53,"u")+(COUNTIF(Plan!F53:QT53,"u2")/2)+COUNTIF(Plan!F53:QT53,"s")+(COUNTIF(Plan!F53:QT53,"s2")/2)</f>
        <v>0</v>
      </c>
      <c r="G44" s="131">
        <f>COUNTIF(Plan!F53:QT53,"x")+(COUNTIF(Plan!F53:QT53,"x2")/2)+COUNTIF(Plan!F53:QT53,"az")+COUNTIF(Plan!F53:QT53,"fz")</f>
        <v>0</v>
      </c>
      <c r="H44" s="131">
        <f>COUNTIF(Plan!F53:QT53,"f")+(COUNTIF(Plan!F53:QT53,"f2")/2)</f>
        <v>0</v>
      </c>
      <c r="I44" s="167">
        <f>COUNTIF(Plan!F53:QT53,"k")+(COUNTIF(Plan!F53:QT53,"k2")/2)</f>
        <v>0</v>
      </c>
      <c r="J44" s="131">
        <f>COUNTIF(Plan!F53:QT53,"a")</f>
        <v>0</v>
      </c>
      <c r="K44" s="343">
        <f t="shared" si="0"/>
        <v>0</v>
      </c>
      <c r="L44" s="349">
        <f>(SUMPRODUCT((Plan!$F$5:$NG$5=1)*(Plan!F53:NG53&gt;0)))-(SUMPRODUCT((Plan!$F$5:$NG$5=1)*((Plan!F53:NG53="u2")/2)))-(SUMPRODUCT((Plan!$F$5:$NG$5=1)*((Plan!F53:NG53="x2")/2)))-(SUMPRODUCT((Plan!$F$5:$NG$5=1)*((Plan!F53:NG53="k2")/2)))-(SUMPRODUCT((Plan!$F$5:$NG$5=1)*((Plan!F53:NG53="f2")/2)))</f>
        <v>0</v>
      </c>
      <c r="M44" s="206">
        <f>(SUMPRODUCT((Plan!$F$5:$NG$5=2)*(Plan!F53:NG53&gt;0)))-(SUMPRODUCT((Plan!$F$5:$NG$5=2)*((Plan!F53:NG53="u2")/2)))-(SUMPRODUCT((Plan!$F$5:$NG$5=2)*((Plan!F53:NG53="x2")/2)))-(SUMPRODUCT((Plan!$F$5:$NG$5=2)*((Plan!F53:NG53="k2")/2)))-(SUMPRODUCT((Plan!$F$5:$NG$5=2)*((Plan!F53:NG53="f2")/2)))</f>
        <v>0</v>
      </c>
      <c r="N44" s="207">
        <f>(SUMPRODUCT((Plan!$F$5:$NG$5=3)*(Plan!F53:NG53&gt;0)))-(SUMPRODUCT((Plan!$F$5:$NG$5=3)*((Plan!F53:NG53="u2")/2)))-(SUMPRODUCT((Plan!$F$5:$NG$5=3)*((Plan!F53:NG53="x2")/2)))-(SUMPRODUCT((Plan!$F$5:$NG$5=3)*((Plan!F53:NG53="k2")/2)))-(SUMPRODUCT((Plan!$F$5:$NG$5=3)*((Plan!F53:NG53="f2")/2)))</f>
        <v>0</v>
      </c>
      <c r="O44" s="206">
        <f>(SUMPRODUCT((Plan!$F$5:$NG$5=4)*(Plan!F53:NG53&gt;0)))-(SUMPRODUCT((Plan!$F$5:$NG$5=4)*((Plan!F53:NG53="u2")/2)))-(SUMPRODUCT((Plan!$F$5:$NG$5=4)*((Plan!F53:NG53="x2")/2)))-(SUMPRODUCT((Plan!$F$5:$NG$5=4)*((Plan!F53:NG53="k2")/2)))-(SUMPRODUCT((Plan!$F$5:$NG$5=4)*((Plan!F53:NG53="f2")/2)))</f>
        <v>0</v>
      </c>
      <c r="P44" s="207">
        <f>(SUMPRODUCT((Plan!$F$5:$NG$5=5)*(Plan!F53:NG53&gt;0)))-(SUMPRODUCT((Plan!$F$5:$NG$5=5)*((Plan!F53:NG53="u2")/2)))-(SUMPRODUCT((Plan!$F$5:$NG$5=5)*((Plan!F53:NG53="x2")/2)))-(SUMPRODUCT((Plan!$F$5:$NG$5=5)*((Plan!F53:NG53="k2")/2)))-(SUMPRODUCT((Plan!$F$5:$NG$5=5)*((Plan!F53:NG53="f2")/2)))</f>
        <v>0</v>
      </c>
      <c r="Q44" s="206">
        <f>(SUMPRODUCT((Plan!$F$5:$NG$5=6)*(Plan!F53:NG53&gt;0)))-(SUMPRODUCT((Plan!$F$5:$NG$5=6)*((Plan!F53:NG53="u2")/2)))-(SUMPRODUCT((Plan!$F$5:$NG$5=6)*((Plan!F53:NG53="x2")/2)))-(SUMPRODUCT((Plan!$F$5:$NG$5=6)*((Plan!F53:NG53="k2")/2)))-(SUMPRODUCT((Plan!$F$5:$NG$5=6)*((Plan!F53:NG53="f2")/2)))</f>
        <v>0</v>
      </c>
      <c r="R44" s="207">
        <f>(SUMPRODUCT((Plan!$F$5:$NG$5=7)*(Plan!F53:NG53&gt;0)))-(SUMPRODUCT((Plan!$F$5:$NG$5=7)*((Plan!F53:NG53="u2")/2)))-(SUMPRODUCT((Plan!$F$5:$NG$5=7)*((Plan!F53:NG53="x2")/2)))-(SUMPRODUCT((Plan!$F$5:$NG$5=7)*((Plan!F53:NG53="k2")/2)))-(SUMPRODUCT((Plan!$F$5:$NG$5=7)*((Plan!F53:NG53="f2")/2)))</f>
        <v>0</v>
      </c>
      <c r="S44" s="206">
        <f>(SUMPRODUCT((Plan!$F$5:$NG$5=8)*(Plan!F53:NG53&gt;0)))-(SUMPRODUCT((Plan!$F$5:$NG$5=8)*((Plan!F53:NG53="u2")/2)))-(SUMPRODUCT((Plan!$F$5:$NG$5=8)*((Plan!F53:NG53="x2")/2)))-(SUMPRODUCT((Plan!$F$5:$NG$5=8)*((Plan!F53:NG53="k2")/2)))-(SUMPRODUCT((Plan!$F$5:$NG$5=8)*((Plan!F53:NG53="f2")/2)))</f>
        <v>0</v>
      </c>
      <c r="T44" s="207">
        <f>(SUMPRODUCT((Plan!$F$5:$NG$5=9)*(Plan!F53:NG53&gt;0)))-(SUMPRODUCT((Plan!$F$5:$NG$5=9)*((Plan!F53:NG53="u2")/2)))-(SUMPRODUCT((Plan!$F$5:$NG$5=9)*((Plan!F53:NG53="x2")/2)))-(SUMPRODUCT((Plan!$F$5:$NG$5=9)*((Plan!F53:NG53="k2")/2)))-(SUMPRODUCT((Plan!$F$5:$NG$5=9)*((Plan!F53:NG53="f2")/2)))</f>
        <v>0</v>
      </c>
      <c r="U44" s="206">
        <f>(SUMPRODUCT((Plan!$F$5:$NG$5=10)*(Plan!F53:NG53&gt;0)))-(SUMPRODUCT((Plan!$F$5:$NG$5=10)*((Plan!F53:NG53="u2")/2)))-(SUMPRODUCT((Plan!$F$5:$NG$5=10)*((Plan!F53:NG53="x2")/2)))-(SUMPRODUCT((Plan!$F$5:$NG$5=10)*((Plan!F53:NG53="k2")/2)))-(SUMPRODUCT((Plan!$F$5:$NG$5=10)*((Plan!F53:NG53="f2")/2)))</f>
        <v>0</v>
      </c>
      <c r="V44" s="207">
        <f>(SUMPRODUCT((Plan!$F$5:$NG$5=11)*(Plan!F53:NG53&gt;0)))-(SUMPRODUCT((Plan!$F$5:$NG$5=11)*((Plan!F53:NG53="u2")/2)))-(SUMPRODUCT((Plan!$F$5:$NG$5=11)*((Plan!F53:NG53="x2")/2)))-(SUMPRODUCT((Plan!$F$5:$NG$5=11)*((Plan!F53:NG53="k2")/2)))-(SUMPRODUCT((Plan!$F$5:$NG$5=11)*((Plan!F53:NG53="f2")/2)))</f>
        <v>0</v>
      </c>
      <c r="W44" s="206">
        <f>(SUMPRODUCT((Plan!$F$5:$NG$5=12)*(Plan!F53:NG53&gt;0)))-(SUMPRODUCT((Plan!$F$5:$NG$5=12)*((Plan!F53:NG53="u2")/2)))-(SUMPRODUCT((Plan!$F$5:$NG$5=12)*((Plan!F53:NG53="x2")/2)))-(SUMPRODUCT((Plan!$F$5:$NG$5=12)*((Plan!F53:NG53="k2")/2)))-(SUMPRODUCT((Plan!$F$5:$NG$5=12)*((Plan!F53:NG53="f2")/2)))</f>
        <v>0</v>
      </c>
    </row>
    <row r="45" spans="2:23" ht="18" customHeight="1">
      <c r="B45" s="21" t="str">
        <f>IF(Mitarbeiter!B46="","",Mitarbeiter!B46)</f>
        <v/>
      </c>
      <c r="C45" s="21" t="str">
        <f>IF(Mitarbeiter!C46="","",Mitarbeiter!C46)</f>
        <v/>
      </c>
      <c r="D45" s="21" t="str">
        <f>IF(Mitarbeiter!E46="","",Mitarbeiter!E46)</f>
        <v/>
      </c>
      <c r="E45" s="155">
        <f>Mitarbeiter!W46</f>
        <v>0</v>
      </c>
      <c r="F45" s="166">
        <f>COUNTIF(Plan!F54:QT54,"u")+(COUNTIF(Plan!F54:QT54,"u2")/2)+COUNTIF(Plan!F54:QT54,"s")+(COUNTIF(Plan!F54:QT54,"s2")/2)</f>
        <v>0</v>
      </c>
      <c r="G45" s="131">
        <f>COUNTIF(Plan!F54:QT54,"x")+(COUNTIF(Plan!F54:QT54,"x2")/2)+COUNTIF(Plan!F54:QT54,"az")+COUNTIF(Plan!F54:QT54,"fz")</f>
        <v>0</v>
      </c>
      <c r="H45" s="131">
        <f>COUNTIF(Plan!F54:QT54,"f")+(COUNTIF(Plan!F54:QT54,"f2")/2)</f>
        <v>0</v>
      </c>
      <c r="I45" s="167">
        <f>COUNTIF(Plan!F54:QT54,"k")+(COUNTIF(Plan!F54:QT54,"k2")/2)</f>
        <v>0</v>
      </c>
      <c r="J45" s="131">
        <f>COUNTIF(Plan!F54:QT54,"a")</f>
        <v>0</v>
      </c>
      <c r="K45" s="343">
        <f t="shared" ref="K45:K54" si="2">SUM(F45:J45)</f>
        <v>0</v>
      </c>
      <c r="L45" s="349">
        <f>(SUMPRODUCT((Plan!$F$5:$NG$5=1)*(Plan!F54:NG54&gt;0)))-(SUMPRODUCT((Plan!$F$5:$NG$5=1)*((Plan!F54:NG54="u2")/2)))-(SUMPRODUCT((Plan!$F$5:$NG$5=1)*((Plan!F54:NG54="x2")/2)))-(SUMPRODUCT((Plan!$F$5:$NG$5=1)*((Plan!F54:NG54="k2")/2)))-(SUMPRODUCT((Plan!$F$5:$NG$5=1)*((Plan!F54:NG54="f2")/2)))</f>
        <v>0</v>
      </c>
      <c r="M45" s="206">
        <f>(SUMPRODUCT((Plan!$F$5:$NG$5=2)*(Plan!F54:NG54&gt;0)))-(SUMPRODUCT((Plan!$F$5:$NG$5=2)*((Plan!F54:NG54="u2")/2)))-(SUMPRODUCT((Plan!$F$5:$NG$5=2)*((Plan!F54:NG54="x2")/2)))-(SUMPRODUCT((Plan!$F$5:$NG$5=2)*((Plan!F54:NG54="k2")/2)))-(SUMPRODUCT((Plan!$F$5:$NG$5=2)*((Plan!F54:NG54="f2")/2)))</f>
        <v>0</v>
      </c>
      <c r="N45" s="207">
        <f>(SUMPRODUCT((Plan!$F$5:$NG$5=3)*(Plan!F54:NG54&gt;0)))-(SUMPRODUCT((Plan!$F$5:$NG$5=3)*((Plan!F54:NG54="u2")/2)))-(SUMPRODUCT((Plan!$F$5:$NG$5=3)*((Plan!F54:NG54="x2")/2)))-(SUMPRODUCT((Plan!$F$5:$NG$5=3)*((Plan!F54:NG54="k2")/2)))-(SUMPRODUCT((Plan!$F$5:$NG$5=3)*((Plan!F54:NG54="f2")/2)))</f>
        <v>0</v>
      </c>
      <c r="O45" s="206">
        <f>(SUMPRODUCT((Plan!$F$5:$NG$5=4)*(Plan!F54:NG54&gt;0)))-(SUMPRODUCT((Plan!$F$5:$NG$5=4)*((Plan!F54:NG54="u2")/2)))-(SUMPRODUCT((Plan!$F$5:$NG$5=4)*((Plan!F54:NG54="x2")/2)))-(SUMPRODUCT((Plan!$F$5:$NG$5=4)*((Plan!F54:NG54="k2")/2)))-(SUMPRODUCT((Plan!$F$5:$NG$5=4)*((Plan!F54:NG54="f2")/2)))</f>
        <v>0</v>
      </c>
      <c r="P45" s="207">
        <f>(SUMPRODUCT((Plan!$F$5:$NG$5=5)*(Plan!F54:NG54&gt;0)))-(SUMPRODUCT((Plan!$F$5:$NG$5=5)*((Plan!F54:NG54="u2")/2)))-(SUMPRODUCT((Plan!$F$5:$NG$5=5)*((Plan!F54:NG54="x2")/2)))-(SUMPRODUCT((Plan!$F$5:$NG$5=5)*((Plan!F54:NG54="k2")/2)))-(SUMPRODUCT((Plan!$F$5:$NG$5=5)*((Plan!F54:NG54="f2")/2)))</f>
        <v>0</v>
      </c>
      <c r="Q45" s="206">
        <f>(SUMPRODUCT((Plan!$F$5:$NG$5=6)*(Plan!F54:NG54&gt;0)))-(SUMPRODUCT((Plan!$F$5:$NG$5=6)*((Plan!F54:NG54="u2")/2)))-(SUMPRODUCT((Plan!$F$5:$NG$5=6)*((Plan!F54:NG54="x2")/2)))-(SUMPRODUCT((Plan!$F$5:$NG$5=6)*((Plan!F54:NG54="k2")/2)))-(SUMPRODUCT((Plan!$F$5:$NG$5=6)*((Plan!F54:NG54="f2")/2)))</f>
        <v>0</v>
      </c>
      <c r="R45" s="207">
        <f>(SUMPRODUCT((Plan!$F$5:$NG$5=7)*(Plan!F54:NG54&gt;0)))-(SUMPRODUCT((Plan!$F$5:$NG$5=7)*((Plan!F54:NG54="u2")/2)))-(SUMPRODUCT((Plan!$F$5:$NG$5=7)*((Plan!F54:NG54="x2")/2)))-(SUMPRODUCT((Plan!$F$5:$NG$5=7)*((Plan!F54:NG54="k2")/2)))-(SUMPRODUCT((Plan!$F$5:$NG$5=7)*((Plan!F54:NG54="f2")/2)))</f>
        <v>0</v>
      </c>
      <c r="S45" s="206">
        <f>(SUMPRODUCT((Plan!$F$5:$NG$5=8)*(Plan!F54:NG54&gt;0)))-(SUMPRODUCT((Plan!$F$5:$NG$5=8)*((Plan!F54:NG54="u2")/2)))-(SUMPRODUCT((Plan!$F$5:$NG$5=8)*((Plan!F54:NG54="x2")/2)))-(SUMPRODUCT((Plan!$F$5:$NG$5=8)*((Plan!F54:NG54="k2")/2)))-(SUMPRODUCT((Plan!$F$5:$NG$5=8)*((Plan!F54:NG54="f2")/2)))</f>
        <v>0</v>
      </c>
      <c r="T45" s="207">
        <f>(SUMPRODUCT((Plan!$F$5:$NG$5=9)*(Plan!F54:NG54&gt;0)))-(SUMPRODUCT((Plan!$F$5:$NG$5=9)*((Plan!F54:NG54="u2")/2)))-(SUMPRODUCT((Plan!$F$5:$NG$5=9)*((Plan!F54:NG54="x2")/2)))-(SUMPRODUCT((Plan!$F$5:$NG$5=9)*((Plan!F54:NG54="k2")/2)))-(SUMPRODUCT((Plan!$F$5:$NG$5=9)*((Plan!F54:NG54="f2")/2)))</f>
        <v>0</v>
      </c>
      <c r="U45" s="206">
        <f>(SUMPRODUCT((Plan!$F$5:$NG$5=10)*(Plan!F54:NG54&gt;0)))-(SUMPRODUCT((Plan!$F$5:$NG$5=10)*((Plan!F54:NG54="u2")/2)))-(SUMPRODUCT((Plan!$F$5:$NG$5=10)*((Plan!F54:NG54="x2")/2)))-(SUMPRODUCT((Plan!$F$5:$NG$5=10)*((Plan!F54:NG54="k2")/2)))-(SUMPRODUCT((Plan!$F$5:$NG$5=10)*((Plan!F54:NG54="f2")/2)))</f>
        <v>0</v>
      </c>
      <c r="V45" s="207">
        <f>(SUMPRODUCT((Plan!$F$5:$NG$5=11)*(Plan!F54:NG54&gt;0)))-(SUMPRODUCT((Plan!$F$5:$NG$5=11)*((Plan!F54:NG54="u2")/2)))-(SUMPRODUCT((Plan!$F$5:$NG$5=11)*((Plan!F54:NG54="x2")/2)))-(SUMPRODUCT((Plan!$F$5:$NG$5=11)*((Plan!F54:NG54="k2")/2)))-(SUMPRODUCT((Plan!$F$5:$NG$5=11)*((Plan!F54:NG54="f2")/2)))</f>
        <v>0</v>
      </c>
      <c r="W45" s="206">
        <f>(SUMPRODUCT((Plan!$F$5:$NG$5=12)*(Plan!F54:NG54&gt;0)))-(SUMPRODUCT((Plan!$F$5:$NG$5=12)*((Plan!F54:NG54="u2")/2)))-(SUMPRODUCT((Plan!$F$5:$NG$5=12)*((Plan!F54:NG54="x2")/2)))-(SUMPRODUCT((Plan!$F$5:$NG$5=12)*((Plan!F54:NG54="k2")/2)))-(SUMPRODUCT((Plan!$F$5:$NG$5=12)*((Plan!F54:NG54="f2")/2)))</f>
        <v>0</v>
      </c>
    </row>
    <row r="46" spans="2:23" ht="18" customHeight="1">
      <c r="B46" s="21" t="str">
        <f>IF(Mitarbeiter!B47="","",Mitarbeiter!B47)</f>
        <v/>
      </c>
      <c r="C46" s="21" t="str">
        <f>IF(Mitarbeiter!C47="","",Mitarbeiter!C47)</f>
        <v/>
      </c>
      <c r="D46" s="21" t="str">
        <f>IF(Mitarbeiter!E47="","",Mitarbeiter!E47)</f>
        <v/>
      </c>
      <c r="E46" s="155">
        <f>Mitarbeiter!W47</f>
        <v>0</v>
      </c>
      <c r="F46" s="166">
        <f>COUNTIF(Plan!F55:QT55,"u")+(COUNTIF(Plan!F55:QT55,"u2")/2)+COUNTIF(Plan!F55:QT55,"s")+(COUNTIF(Plan!F55:QT55,"s2")/2)</f>
        <v>0</v>
      </c>
      <c r="G46" s="131">
        <f>COUNTIF(Plan!F55:QT55,"x")+(COUNTIF(Plan!F55:QT55,"x2")/2)+COUNTIF(Plan!F55:QT55,"az")+COUNTIF(Plan!F55:QT55,"fz")</f>
        <v>0</v>
      </c>
      <c r="H46" s="131">
        <f>COUNTIF(Plan!F55:QT55,"f")+(COUNTIF(Plan!F55:QT55,"f2")/2)</f>
        <v>0</v>
      </c>
      <c r="I46" s="167">
        <f>COUNTIF(Plan!F55:QT55,"k")+(COUNTIF(Plan!F55:QT55,"k2")/2)</f>
        <v>0</v>
      </c>
      <c r="J46" s="131">
        <f>COUNTIF(Plan!F55:QT55,"a")</f>
        <v>0</v>
      </c>
      <c r="K46" s="343">
        <f t="shared" si="2"/>
        <v>0</v>
      </c>
      <c r="L46" s="349">
        <f>(SUMPRODUCT((Plan!$F$5:$NG$5=1)*(Plan!F55:NG55&gt;0)))-(SUMPRODUCT((Plan!$F$5:$NG$5=1)*((Plan!F55:NG55="u2")/2)))-(SUMPRODUCT((Plan!$F$5:$NG$5=1)*((Plan!F55:NG55="x2")/2)))-(SUMPRODUCT((Plan!$F$5:$NG$5=1)*((Plan!F55:NG55="k2")/2)))-(SUMPRODUCT((Plan!$F$5:$NG$5=1)*((Plan!F55:NG55="f2")/2)))</f>
        <v>0</v>
      </c>
      <c r="M46" s="206">
        <f>(SUMPRODUCT((Plan!$F$5:$NG$5=2)*(Plan!F55:NG55&gt;0)))-(SUMPRODUCT((Plan!$F$5:$NG$5=2)*((Plan!F55:NG55="u2")/2)))-(SUMPRODUCT((Plan!$F$5:$NG$5=2)*((Plan!F55:NG55="x2")/2)))-(SUMPRODUCT((Plan!$F$5:$NG$5=2)*((Plan!F55:NG55="k2")/2)))-(SUMPRODUCT((Plan!$F$5:$NG$5=2)*((Plan!F55:NG55="f2")/2)))</f>
        <v>0</v>
      </c>
      <c r="N46" s="207">
        <f>(SUMPRODUCT((Plan!$F$5:$NG$5=3)*(Plan!F55:NG55&gt;0)))-(SUMPRODUCT((Plan!$F$5:$NG$5=3)*((Plan!F55:NG55="u2")/2)))-(SUMPRODUCT((Plan!$F$5:$NG$5=3)*((Plan!F55:NG55="x2")/2)))-(SUMPRODUCT((Plan!$F$5:$NG$5=3)*((Plan!F55:NG55="k2")/2)))-(SUMPRODUCT((Plan!$F$5:$NG$5=3)*((Plan!F55:NG55="f2")/2)))</f>
        <v>0</v>
      </c>
      <c r="O46" s="206">
        <f>(SUMPRODUCT((Plan!$F$5:$NG$5=4)*(Plan!F55:NG55&gt;0)))-(SUMPRODUCT((Plan!$F$5:$NG$5=4)*((Plan!F55:NG55="u2")/2)))-(SUMPRODUCT((Plan!$F$5:$NG$5=4)*((Plan!F55:NG55="x2")/2)))-(SUMPRODUCT((Plan!$F$5:$NG$5=4)*((Plan!F55:NG55="k2")/2)))-(SUMPRODUCT((Plan!$F$5:$NG$5=4)*((Plan!F55:NG55="f2")/2)))</f>
        <v>0</v>
      </c>
      <c r="P46" s="207">
        <f>(SUMPRODUCT((Plan!$F$5:$NG$5=5)*(Plan!F55:NG55&gt;0)))-(SUMPRODUCT((Plan!$F$5:$NG$5=5)*((Plan!F55:NG55="u2")/2)))-(SUMPRODUCT((Plan!$F$5:$NG$5=5)*((Plan!F55:NG55="x2")/2)))-(SUMPRODUCT((Plan!$F$5:$NG$5=5)*((Plan!F55:NG55="k2")/2)))-(SUMPRODUCT((Plan!$F$5:$NG$5=5)*((Plan!F55:NG55="f2")/2)))</f>
        <v>0</v>
      </c>
      <c r="Q46" s="206">
        <f>(SUMPRODUCT((Plan!$F$5:$NG$5=6)*(Plan!F55:NG55&gt;0)))-(SUMPRODUCT((Plan!$F$5:$NG$5=6)*((Plan!F55:NG55="u2")/2)))-(SUMPRODUCT((Plan!$F$5:$NG$5=6)*((Plan!F55:NG55="x2")/2)))-(SUMPRODUCT((Plan!$F$5:$NG$5=6)*((Plan!F55:NG55="k2")/2)))-(SUMPRODUCT((Plan!$F$5:$NG$5=6)*((Plan!F55:NG55="f2")/2)))</f>
        <v>0</v>
      </c>
      <c r="R46" s="207">
        <f>(SUMPRODUCT((Plan!$F$5:$NG$5=7)*(Plan!F55:NG55&gt;0)))-(SUMPRODUCT((Plan!$F$5:$NG$5=7)*((Plan!F55:NG55="u2")/2)))-(SUMPRODUCT((Plan!$F$5:$NG$5=7)*((Plan!F55:NG55="x2")/2)))-(SUMPRODUCT((Plan!$F$5:$NG$5=7)*((Plan!F55:NG55="k2")/2)))-(SUMPRODUCT((Plan!$F$5:$NG$5=7)*((Plan!F55:NG55="f2")/2)))</f>
        <v>0</v>
      </c>
      <c r="S46" s="206">
        <f>(SUMPRODUCT((Plan!$F$5:$NG$5=8)*(Plan!F55:NG55&gt;0)))-(SUMPRODUCT((Plan!$F$5:$NG$5=8)*((Plan!F55:NG55="u2")/2)))-(SUMPRODUCT((Plan!$F$5:$NG$5=8)*((Plan!F55:NG55="x2")/2)))-(SUMPRODUCT((Plan!$F$5:$NG$5=8)*((Plan!F55:NG55="k2")/2)))-(SUMPRODUCT((Plan!$F$5:$NG$5=8)*((Plan!F55:NG55="f2")/2)))</f>
        <v>0</v>
      </c>
      <c r="T46" s="207">
        <f>(SUMPRODUCT((Plan!$F$5:$NG$5=9)*(Plan!F55:NG55&gt;0)))-(SUMPRODUCT((Plan!$F$5:$NG$5=9)*((Plan!F55:NG55="u2")/2)))-(SUMPRODUCT((Plan!$F$5:$NG$5=9)*((Plan!F55:NG55="x2")/2)))-(SUMPRODUCT((Plan!$F$5:$NG$5=9)*((Plan!F55:NG55="k2")/2)))-(SUMPRODUCT((Plan!$F$5:$NG$5=9)*((Plan!F55:NG55="f2")/2)))</f>
        <v>0</v>
      </c>
      <c r="U46" s="206">
        <f>(SUMPRODUCT((Plan!$F$5:$NG$5=10)*(Plan!F55:NG55&gt;0)))-(SUMPRODUCT((Plan!$F$5:$NG$5=10)*((Plan!F55:NG55="u2")/2)))-(SUMPRODUCT((Plan!$F$5:$NG$5=10)*((Plan!F55:NG55="x2")/2)))-(SUMPRODUCT((Plan!$F$5:$NG$5=10)*((Plan!F55:NG55="k2")/2)))-(SUMPRODUCT((Plan!$F$5:$NG$5=10)*((Plan!F55:NG55="f2")/2)))</f>
        <v>0</v>
      </c>
      <c r="V46" s="207">
        <f>(SUMPRODUCT((Plan!$F$5:$NG$5=11)*(Plan!F55:NG55&gt;0)))-(SUMPRODUCT((Plan!$F$5:$NG$5=11)*((Plan!F55:NG55="u2")/2)))-(SUMPRODUCT((Plan!$F$5:$NG$5=11)*((Plan!F55:NG55="x2")/2)))-(SUMPRODUCT((Plan!$F$5:$NG$5=11)*((Plan!F55:NG55="k2")/2)))-(SUMPRODUCT((Plan!$F$5:$NG$5=11)*((Plan!F55:NG55="f2")/2)))</f>
        <v>0</v>
      </c>
      <c r="W46" s="206">
        <f>(SUMPRODUCT((Plan!$F$5:$NG$5=12)*(Plan!F55:NG55&gt;0)))-(SUMPRODUCT((Plan!$F$5:$NG$5=12)*((Plan!F55:NG55="u2")/2)))-(SUMPRODUCT((Plan!$F$5:$NG$5=12)*((Plan!F55:NG55="x2")/2)))-(SUMPRODUCT((Plan!$F$5:$NG$5=12)*((Plan!F55:NG55="k2")/2)))-(SUMPRODUCT((Plan!$F$5:$NG$5=12)*((Plan!F55:NG55="f2")/2)))</f>
        <v>0</v>
      </c>
    </row>
    <row r="47" spans="2:23" ht="18" customHeight="1">
      <c r="B47" s="21" t="str">
        <f>IF(Mitarbeiter!B48="","",Mitarbeiter!B48)</f>
        <v/>
      </c>
      <c r="C47" s="21" t="str">
        <f>IF(Mitarbeiter!C48="","",Mitarbeiter!C48)</f>
        <v/>
      </c>
      <c r="D47" s="21" t="str">
        <f>IF(Mitarbeiter!E48="","",Mitarbeiter!E48)</f>
        <v/>
      </c>
      <c r="E47" s="155">
        <f>Mitarbeiter!W48</f>
        <v>0</v>
      </c>
      <c r="F47" s="166">
        <f>COUNTIF(Plan!F56:QT56,"u")+(COUNTIF(Plan!F56:QT56,"u2")/2)+COUNTIF(Plan!F56:QT56,"s")+(COUNTIF(Plan!F56:QT56,"s2")/2)</f>
        <v>0</v>
      </c>
      <c r="G47" s="131">
        <f>COUNTIF(Plan!F56:QT56,"x")+(COUNTIF(Plan!F56:QT56,"x2")/2)+COUNTIF(Plan!F56:QT56,"az")+COUNTIF(Plan!F56:QT56,"fz")</f>
        <v>0</v>
      </c>
      <c r="H47" s="131">
        <f>COUNTIF(Plan!F56:QT56,"f")+(COUNTIF(Plan!F56:QT56,"f2")/2)</f>
        <v>0</v>
      </c>
      <c r="I47" s="167">
        <f>COUNTIF(Plan!F56:QT56,"k")+(COUNTIF(Plan!F56:QT56,"k2")/2)</f>
        <v>0</v>
      </c>
      <c r="J47" s="131">
        <f>COUNTIF(Plan!F56:QT56,"a")</f>
        <v>0</v>
      </c>
      <c r="K47" s="343">
        <f t="shared" si="2"/>
        <v>0</v>
      </c>
      <c r="L47" s="349">
        <f>(SUMPRODUCT((Plan!$F$5:$NG$5=1)*(Plan!F56:NG56&gt;0)))-(SUMPRODUCT((Plan!$F$5:$NG$5=1)*((Plan!F56:NG56="u2")/2)))-(SUMPRODUCT((Plan!$F$5:$NG$5=1)*((Plan!F56:NG56="x2")/2)))-(SUMPRODUCT((Plan!$F$5:$NG$5=1)*((Plan!F56:NG56="k2")/2)))-(SUMPRODUCT((Plan!$F$5:$NG$5=1)*((Plan!F56:NG56="f2")/2)))</f>
        <v>0</v>
      </c>
      <c r="M47" s="206">
        <f>(SUMPRODUCT((Plan!$F$5:$NG$5=2)*(Plan!F56:NG56&gt;0)))-(SUMPRODUCT((Plan!$F$5:$NG$5=2)*((Plan!F56:NG56="u2")/2)))-(SUMPRODUCT((Plan!$F$5:$NG$5=2)*((Plan!F56:NG56="x2")/2)))-(SUMPRODUCT((Plan!$F$5:$NG$5=2)*((Plan!F56:NG56="k2")/2)))-(SUMPRODUCT((Plan!$F$5:$NG$5=2)*((Plan!F56:NG56="f2")/2)))</f>
        <v>0</v>
      </c>
      <c r="N47" s="207">
        <f>(SUMPRODUCT((Plan!$F$5:$NG$5=3)*(Plan!F56:NG56&gt;0)))-(SUMPRODUCT((Plan!$F$5:$NG$5=3)*((Plan!F56:NG56="u2")/2)))-(SUMPRODUCT((Plan!$F$5:$NG$5=3)*((Plan!F56:NG56="x2")/2)))-(SUMPRODUCT((Plan!$F$5:$NG$5=3)*((Plan!F56:NG56="k2")/2)))-(SUMPRODUCT((Plan!$F$5:$NG$5=3)*((Plan!F56:NG56="f2")/2)))</f>
        <v>0</v>
      </c>
      <c r="O47" s="206">
        <f>(SUMPRODUCT((Plan!$F$5:$NG$5=4)*(Plan!F56:NG56&gt;0)))-(SUMPRODUCT((Plan!$F$5:$NG$5=4)*((Plan!F56:NG56="u2")/2)))-(SUMPRODUCT((Plan!$F$5:$NG$5=4)*((Plan!F56:NG56="x2")/2)))-(SUMPRODUCT((Plan!$F$5:$NG$5=4)*((Plan!F56:NG56="k2")/2)))-(SUMPRODUCT((Plan!$F$5:$NG$5=4)*((Plan!F56:NG56="f2")/2)))</f>
        <v>0</v>
      </c>
      <c r="P47" s="207">
        <f>(SUMPRODUCT((Plan!$F$5:$NG$5=5)*(Plan!F56:NG56&gt;0)))-(SUMPRODUCT((Plan!$F$5:$NG$5=5)*((Plan!F56:NG56="u2")/2)))-(SUMPRODUCT((Plan!$F$5:$NG$5=5)*((Plan!F56:NG56="x2")/2)))-(SUMPRODUCT((Plan!$F$5:$NG$5=5)*((Plan!F56:NG56="k2")/2)))-(SUMPRODUCT((Plan!$F$5:$NG$5=5)*((Plan!F56:NG56="f2")/2)))</f>
        <v>0</v>
      </c>
      <c r="Q47" s="206">
        <f>(SUMPRODUCT((Plan!$F$5:$NG$5=6)*(Plan!F56:NG56&gt;0)))-(SUMPRODUCT((Plan!$F$5:$NG$5=6)*((Plan!F56:NG56="u2")/2)))-(SUMPRODUCT((Plan!$F$5:$NG$5=6)*((Plan!F56:NG56="x2")/2)))-(SUMPRODUCT((Plan!$F$5:$NG$5=6)*((Plan!F56:NG56="k2")/2)))-(SUMPRODUCT((Plan!$F$5:$NG$5=6)*((Plan!F56:NG56="f2")/2)))</f>
        <v>0</v>
      </c>
      <c r="R47" s="207">
        <f>(SUMPRODUCT((Plan!$F$5:$NG$5=7)*(Plan!F56:NG56&gt;0)))-(SUMPRODUCT((Plan!$F$5:$NG$5=7)*((Plan!F56:NG56="u2")/2)))-(SUMPRODUCT((Plan!$F$5:$NG$5=7)*((Plan!F56:NG56="x2")/2)))-(SUMPRODUCT((Plan!$F$5:$NG$5=7)*((Plan!F56:NG56="k2")/2)))-(SUMPRODUCT((Plan!$F$5:$NG$5=7)*((Plan!F56:NG56="f2")/2)))</f>
        <v>0</v>
      </c>
      <c r="S47" s="206">
        <f>(SUMPRODUCT((Plan!$F$5:$NG$5=8)*(Plan!F56:NG56&gt;0)))-(SUMPRODUCT((Plan!$F$5:$NG$5=8)*((Plan!F56:NG56="u2")/2)))-(SUMPRODUCT((Plan!$F$5:$NG$5=8)*((Plan!F56:NG56="x2")/2)))-(SUMPRODUCT((Plan!$F$5:$NG$5=8)*((Plan!F56:NG56="k2")/2)))-(SUMPRODUCT((Plan!$F$5:$NG$5=8)*((Plan!F56:NG56="f2")/2)))</f>
        <v>0</v>
      </c>
      <c r="T47" s="207">
        <f>(SUMPRODUCT((Plan!$F$5:$NG$5=9)*(Plan!F56:NG56&gt;0)))-(SUMPRODUCT((Plan!$F$5:$NG$5=9)*((Plan!F56:NG56="u2")/2)))-(SUMPRODUCT((Plan!$F$5:$NG$5=9)*((Plan!F56:NG56="x2")/2)))-(SUMPRODUCT((Plan!$F$5:$NG$5=9)*((Plan!F56:NG56="k2")/2)))-(SUMPRODUCT((Plan!$F$5:$NG$5=9)*((Plan!F56:NG56="f2")/2)))</f>
        <v>0</v>
      </c>
      <c r="U47" s="206">
        <f>(SUMPRODUCT((Plan!$F$5:$NG$5=10)*(Plan!F56:NG56&gt;0)))-(SUMPRODUCT((Plan!$F$5:$NG$5=10)*((Plan!F56:NG56="u2")/2)))-(SUMPRODUCT((Plan!$F$5:$NG$5=10)*((Plan!F56:NG56="x2")/2)))-(SUMPRODUCT((Plan!$F$5:$NG$5=10)*((Plan!F56:NG56="k2")/2)))-(SUMPRODUCT((Plan!$F$5:$NG$5=10)*((Plan!F56:NG56="f2")/2)))</f>
        <v>0</v>
      </c>
      <c r="V47" s="207">
        <f>(SUMPRODUCT((Plan!$F$5:$NG$5=11)*(Plan!F56:NG56&gt;0)))-(SUMPRODUCT((Plan!$F$5:$NG$5=11)*((Plan!F56:NG56="u2")/2)))-(SUMPRODUCT((Plan!$F$5:$NG$5=11)*((Plan!F56:NG56="x2")/2)))-(SUMPRODUCT((Plan!$F$5:$NG$5=11)*((Plan!F56:NG56="k2")/2)))-(SUMPRODUCT((Plan!$F$5:$NG$5=11)*((Plan!F56:NG56="f2")/2)))</f>
        <v>0</v>
      </c>
      <c r="W47" s="206">
        <f>(SUMPRODUCT((Plan!$F$5:$NG$5=12)*(Plan!F56:NG56&gt;0)))-(SUMPRODUCT((Plan!$F$5:$NG$5=12)*((Plan!F56:NG56="u2")/2)))-(SUMPRODUCT((Plan!$F$5:$NG$5=12)*((Plan!F56:NG56="x2")/2)))-(SUMPRODUCT((Plan!$F$5:$NG$5=12)*((Plan!F56:NG56="k2")/2)))-(SUMPRODUCT((Plan!$F$5:$NG$5=12)*((Plan!F56:NG56="f2")/2)))</f>
        <v>0</v>
      </c>
    </row>
    <row r="48" spans="2:23" ht="18" customHeight="1">
      <c r="B48" s="21" t="str">
        <f>IF(Mitarbeiter!B49="","",Mitarbeiter!B49)</f>
        <v/>
      </c>
      <c r="C48" s="21" t="str">
        <f>IF(Mitarbeiter!C49="","",Mitarbeiter!C49)</f>
        <v/>
      </c>
      <c r="D48" s="21" t="str">
        <f>IF(Mitarbeiter!E49="","",Mitarbeiter!E49)</f>
        <v/>
      </c>
      <c r="E48" s="155">
        <f>Mitarbeiter!W49</f>
        <v>0</v>
      </c>
      <c r="F48" s="166">
        <f>COUNTIF(Plan!F57:QT57,"u")+(COUNTIF(Plan!F57:QT57,"u2")/2)+COUNTIF(Plan!F57:QT57,"s")+(COUNTIF(Plan!F57:QT57,"s2")/2)</f>
        <v>0</v>
      </c>
      <c r="G48" s="131">
        <f>COUNTIF(Plan!F57:QT57,"x")+(COUNTIF(Plan!F57:QT57,"x2")/2)+COUNTIF(Plan!F57:QT57,"az")+COUNTIF(Plan!F57:QT57,"fz")</f>
        <v>0</v>
      </c>
      <c r="H48" s="131">
        <f>COUNTIF(Plan!F57:QT57,"f")+(COUNTIF(Plan!F57:QT57,"f2")/2)</f>
        <v>0</v>
      </c>
      <c r="I48" s="167">
        <f>COUNTIF(Plan!F57:QT57,"k")+(COUNTIF(Plan!F57:QT57,"k2")/2)</f>
        <v>0</v>
      </c>
      <c r="J48" s="131">
        <f>COUNTIF(Plan!F57:QT57,"a")</f>
        <v>0</v>
      </c>
      <c r="K48" s="343">
        <f t="shared" si="2"/>
        <v>0</v>
      </c>
      <c r="L48" s="349">
        <f>(SUMPRODUCT((Plan!$F$5:$NG$5=1)*(Plan!F57:NG57&gt;0)))-(SUMPRODUCT((Plan!$F$5:$NG$5=1)*((Plan!F57:NG57="u2")/2)))-(SUMPRODUCT((Plan!$F$5:$NG$5=1)*((Plan!F57:NG57="x2")/2)))-(SUMPRODUCT((Plan!$F$5:$NG$5=1)*((Plan!F57:NG57="k2")/2)))-(SUMPRODUCT((Plan!$F$5:$NG$5=1)*((Plan!F57:NG57="f2")/2)))</f>
        <v>0</v>
      </c>
      <c r="M48" s="206">
        <f>(SUMPRODUCT((Plan!$F$5:$NG$5=2)*(Plan!F57:NG57&gt;0)))-(SUMPRODUCT((Plan!$F$5:$NG$5=2)*((Plan!F57:NG57="u2")/2)))-(SUMPRODUCT((Plan!$F$5:$NG$5=2)*((Plan!F57:NG57="x2")/2)))-(SUMPRODUCT((Plan!$F$5:$NG$5=2)*((Plan!F57:NG57="k2")/2)))-(SUMPRODUCT((Plan!$F$5:$NG$5=2)*((Plan!F57:NG57="f2")/2)))</f>
        <v>0</v>
      </c>
      <c r="N48" s="207">
        <f>(SUMPRODUCT((Plan!$F$5:$NG$5=3)*(Plan!F57:NG57&gt;0)))-(SUMPRODUCT((Plan!$F$5:$NG$5=3)*((Plan!F57:NG57="u2")/2)))-(SUMPRODUCT((Plan!$F$5:$NG$5=3)*((Plan!F57:NG57="x2")/2)))-(SUMPRODUCT((Plan!$F$5:$NG$5=3)*((Plan!F57:NG57="k2")/2)))-(SUMPRODUCT((Plan!$F$5:$NG$5=3)*((Plan!F57:NG57="f2")/2)))</f>
        <v>0</v>
      </c>
      <c r="O48" s="206">
        <f>(SUMPRODUCT((Plan!$F$5:$NG$5=4)*(Plan!F57:NG57&gt;0)))-(SUMPRODUCT((Plan!$F$5:$NG$5=4)*((Plan!F57:NG57="u2")/2)))-(SUMPRODUCT((Plan!$F$5:$NG$5=4)*((Plan!F57:NG57="x2")/2)))-(SUMPRODUCT((Plan!$F$5:$NG$5=4)*((Plan!F57:NG57="k2")/2)))-(SUMPRODUCT((Plan!$F$5:$NG$5=4)*((Plan!F57:NG57="f2")/2)))</f>
        <v>0</v>
      </c>
      <c r="P48" s="207">
        <f>(SUMPRODUCT((Plan!$F$5:$NG$5=5)*(Plan!F57:NG57&gt;0)))-(SUMPRODUCT((Plan!$F$5:$NG$5=5)*((Plan!F57:NG57="u2")/2)))-(SUMPRODUCT((Plan!$F$5:$NG$5=5)*((Plan!F57:NG57="x2")/2)))-(SUMPRODUCT((Plan!$F$5:$NG$5=5)*((Plan!F57:NG57="k2")/2)))-(SUMPRODUCT((Plan!$F$5:$NG$5=5)*((Plan!F57:NG57="f2")/2)))</f>
        <v>0</v>
      </c>
      <c r="Q48" s="206">
        <f>(SUMPRODUCT((Plan!$F$5:$NG$5=6)*(Plan!F57:NG57&gt;0)))-(SUMPRODUCT((Plan!$F$5:$NG$5=6)*((Plan!F57:NG57="u2")/2)))-(SUMPRODUCT((Plan!$F$5:$NG$5=6)*((Plan!F57:NG57="x2")/2)))-(SUMPRODUCT((Plan!$F$5:$NG$5=6)*((Plan!F57:NG57="k2")/2)))-(SUMPRODUCT((Plan!$F$5:$NG$5=6)*((Plan!F57:NG57="f2")/2)))</f>
        <v>0</v>
      </c>
      <c r="R48" s="207">
        <f>(SUMPRODUCT((Plan!$F$5:$NG$5=7)*(Plan!F57:NG57&gt;0)))-(SUMPRODUCT((Plan!$F$5:$NG$5=7)*((Plan!F57:NG57="u2")/2)))-(SUMPRODUCT((Plan!$F$5:$NG$5=7)*((Plan!F57:NG57="x2")/2)))-(SUMPRODUCT((Plan!$F$5:$NG$5=7)*((Plan!F57:NG57="k2")/2)))-(SUMPRODUCT((Plan!$F$5:$NG$5=7)*((Plan!F57:NG57="f2")/2)))</f>
        <v>0</v>
      </c>
      <c r="S48" s="206">
        <f>(SUMPRODUCT((Plan!$F$5:$NG$5=8)*(Plan!F57:NG57&gt;0)))-(SUMPRODUCT((Plan!$F$5:$NG$5=8)*((Plan!F57:NG57="u2")/2)))-(SUMPRODUCT((Plan!$F$5:$NG$5=8)*((Plan!F57:NG57="x2")/2)))-(SUMPRODUCT((Plan!$F$5:$NG$5=8)*((Plan!F57:NG57="k2")/2)))-(SUMPRODUCT((Plan!$F$5:$NG$5=8)*((Plan!F57:NG57="f2")/2)))</f>
        <v>0</v>
      </c>
      <c r="T48" s="207">
        <f>(SUMPRODUCT((Plan!$F$5:$NG$5=9)*(Plan!F57:NG57&gt;0)))-(SUMPRODUCT((Plan!$F$5:$NG$5=9)*((Plan!F57:NG57="u2")/2)))-(SUMPRODUCT((Plan!$F$5:$NG$5=9)*((Plan!F57:NG57="x2")/2)))-(SUMPRODUCT((Plan!$F$5:$NG$5=9)*((Plan!F57:NG57="k2")/2)))-(SUMPRODUCT((Plan!$F$5:$NG$5=9)*((Plan!F57:NG57="f2")/2)))</f>
        <v>0</v>
      </c>
      <c r="U48" s="206">
        <f>(SUMPRODUCT((Plan!$F$5:$NG$5=10)*(Plan!F57:NG57&gt;0)))-(SUMPRODUCT((Plan!$F$5:$NG$5=10)*((Plan!F57:NG57="u2")/2)))-(SUMPRODUCT((Plan!$F$5:$NG$5=10)*((Plan!F57:NG57="x2")/2)))-(SUMPRODUCT((Plan!$F$5:$NG$5=10)*((Plan!F57:NG57="k2")/2)))-(SUMPRODUCT((Plan!$F$5:$NG$5=10)*((Plan!F57:NG57="f2")/2)))</f>
        <v>0</v>
      </c>
      <c r="V48" s="207">
        <f>(SUMPRODUCT((Plan!$F$5:$NG$5=11)*(Plan!F57:NG57&gt;0)))-(SUMPRODUCT((Plan!$F$5:$NG$5=11)*((Plan!F57:NG57="u2")/2)))-(SUMPRODUCT((Plan!$F$5:$NG$5=11)*((Plan!F57:NG57="x2")/2)))-(SUMPRODUCT((Plan!$F$5:$NG$5=11)*((Plan!F57:NG57="k2")/2)))-(SUMPRODUCT((Plan!$F$5:$NG$5=11)*((Plan!F57:NG57="f2")/2)))</f>
        <v>0</v>
      </c>
      <c r="W48" s="206">
        <f>(SUMPRODUCT((Plan!$F$5:$NG$5=12)*(Plan!F57:NG57&gt;0)))-(SUMPRODUCT((Plan!$F$5:$NG$5=12)*((Plan!F57:NG57="u2")/2)))-(SUMPRODUCT((Plan!$F$5:$NG$5=12)*((Plan!F57:NG57="x2")/2)))-(SUMPRODUCT((Plan!$F$5:$NG$5=12)*((Plan!F57:NG57="k2")/2)))-(SUMPRODUCT((Plan!$F$5:$NG$5=12)*((Plan!F57:NG57="f2")/2)))</f>
        <v>0</v>
      </c>
    </row>
    <row r="49" spans="2:23" ht="18" customHeight="1">
      <c r="B49" s="21" t="str">
        <f>IF(Mitarbeiter!B50="","",Mitarbeiter!B50)</f>
        <v/>
      </c>
      <c r="C49" s="21" t="str">
        <f>IF(Mitarbeiter!C50="","",Mitarbeiter!C50)</f>
        <v/>
      </c>
      <c r="D49" s="21" t="str">
        <f>IF(Mitarbeiter!E50="","",Mitarbeiter!E50)</f>
        <v/>
      </c>
      <c r="E49" s="155">
        <f>Mitarbeiter!W50</f>
        <v>0</v>
      </c>
      <c r="F49" s="166">
        <f>COUNTIF(Plan!F58:QT58,"u")+(COUNTIF(Plan!F58:QT58,"u2")/2)+COUNTIF(Plan!F58:QT58,"s")+(COUNTIF(Plan!F58:QT58,"s2")/2)</f>
        <v>0</v>
      </c>
      <c r="G49" s="131">
        <f>COUNTIF(Plan!F58:QT58,"x")+(COUNTIF(Plan!F58:QT58,"x2")/2)+COUNTIF(Plan!F58:QT58,"az")+COUNTIF(Plan!F58:QT58,"fz")</f>
        <v>0</v>
      </c>
      <c r="H49" s="131">
        <f>COUNTIF(Plan!F58:QT58,"f")+(COUNTIF(Plan!F58:QT58,"f2")/2)</f>
        <v>0</v>
      </c>
      <c r="I49" s="167">
        <f>COUNTIF(Plan!F58:QT58,"k")+(COUNTIF(Plan!F58:QT58,"k2")/2)</f>
        <v>0</v>
      </c>
      <c r="J49" s="131">
        <f>COUNTIF(Plan!F58:QT58,"a")</f>
        <v>0</v>
      </c>
      <c r="K49" s="343">
        <f t="shared" si="2"/>
        <v>0</v>
      </c>
      <c r="L49" s="349">
        <f>(SUMPRODUCT((Plan!$F$5:$NG$5=1)*(Plan!F58:NG58&gt;0)))-(SUMPRODUCT((Plan!$F$5:$NG$5=1)*((Plan!F58:NG58="u2")/2)))-(SUMPRODUCT((Plan!$F$5:$NG$5=1)*((Plan!F58:NG58="x2")/2)))-(SUMPRODUCT((Plan!$F$5:$NG$5=1)*((Plan!F58:NG58="k2")/2)))-(SUMPRODUCT((Plan!$F$5:$NG$5=1)*((Plan!F58:NG58="f2")/2)))</f>
        <v>0</v>
      </c>
      <c r="M49" s="206">
        <f>(SUMPRODUCT((Plan!$F$5:$NG$5=2)*(Plan!F58:NG58&gt;0)))-(SUMPRODUCT((Plan!$F$5:$NG$5=2)*((Plan!F58:NG58="u2")/2)))-(SUMPRODUCT((Plan!$F$5:$NG$5=2)*((Plan!F58:NG58="x2")/2)))-(SUMPRODUCT((Plan!$F$5:$NG$5=2)*((Plan!F58:NG58="k2")/2)))-(SUMPRODUCT((Plan!$F$5:$NG$5=2)*((Plan!F58:NG58="f2")/2)))</f>
        <v>0</v>
      </c>
      <c r="N49" s="207">
        <f>(SUMPRODUCT((Plan!$F$5:$NG$5=3)*(Plan!F58:NG58&gt;0)))-(SUMPRODUCT((Plan!$F$5:$NG$5=3)*((Plan!F58:NG58="u2")/2)))-(SUMPRODUCT((Plan!$F$5:$NG$5=3)*((Plan!F58:NG58="x2")/2)))-(SUMPRODUCT((Plan!$F$5:$NG$5=3)*((Plan!F58:NG58="k2")/2)))-(SUMPRODUCT((Plan!$F$5:$NG$5=3)*((Plan!F58:NG58="f2")/2)))</f>
        <v>0</v>
      </c>
      <c r="O49" s="206">
        <f>(SUMPRODUCT((Plan!$F$5:$NG$5=4)*(Plan!F58:NG58&gt;0)))-(SUMPRODUCT((Plan!$F$5:$NG$5=4)*((Plan!F58:NG58="u2")/2)))-(SUMPRODUCT((Plan!$F$5:$NG$5=4)*((Plan!F58:NG58="x2")/2)))-(SUMPRODUCT((Plan!$F$5:$NG$5=4)*((Plan!F58:NG58="k2")/2)))-(SUMPRODUCT((Plan!$F$5:$NG$5=4)*((Plan!F58:NG58="f2")/2)))</f>
        <v>0</v>
      </c>
      <c r="P49" s="207">
        <f>(SUMPRODUCT((Plan!$F$5:$NG$5=5)*(Plan!F58:NG58&gt;0)))-(SUMPRODUCT((Plan!$F$5:$NG$5=5)*((Plan!F58:NG58="u2")/2)))-(SUMPRODUCT((Plan!$F$5:$NG$5=5)*((Plan!F58:NG58="x2")/2)))-(SUMPRODUCT((Plan!$F$5:$NG$5=5)*((Plan!F58:NG58="k2")/2)))-(SUMPRODUCT((Plan!$F$5:$NG$5=5)*((Plan!F58:NG58="f2")/2)))</f>
        <v>0</v>
      </c>
      <c r="Q49" s="206">
        <f>(SUMPRODUCT((Plan!$F$5:$NG$5=6)*(Plan!F58:NG58&gt;0)))-(SUMPRODUCT((Plan!$F$5:$NG$5=6)*((Plan!F58:NG58="u2")/2)))-(SUMPRODUCT((Plan!$F$5:$NG$5=6)*((Plan!F58:NG58="x2")/2)))-(SUMPRODUCT((Plan!$F$5:$NG$5=6)*((Plan!F58:NG58="k2")/2)))-(SUMPRODUCT((Plan!$F$5:$NG$5=6)*((Plan!F58:NG58="f2")/2)))</f>
        <v>0</v>
      </c>
      <c r="R49" s="207">
        <f>(SUMPRODUCT((Plan!$F$5:$NG$5=7)*(Plan!F58:NG58&gt;0)))-(SUMPRODUCT((Plan!$F$5:$NG$5=7)*((Plan!F58:NG58="u2")/2)))-(SUMPRODUCT((Plan!$F$5:$NG$5=7)*((Plan!F58:NG58="x2")/2)))-(SUMPRODUCT((Plan!$F$5:$NG$5=7)*((Plan!F58:NG58="k2")/2)))-(SUMPRODUCT((Plan!$F$5:$NG$5=7)*((Plan!F58:NG58="f2")/2)))</f>
        <v>0</v>
      </c>
      <c r="S49" s="206">
        <f>(SUMPRODUCT((Plan!$F$5:$NG$5=8)*(Plan!F58:NG58&gt;0)))-(SUMPRODUCT((Plan!$F$5:$NG$5=8)*((Plan!F58:NG58="u2")/2)))-(SUMPRODUCT((Plan!$F$5:$NG$5=8)*((Plan!F58:NG58="x2")/2)))-(SUMPRODUCT((Plan!$F$5:$NG$5=8)*((Plan!F58:NG58="k2")/2)))-(SUMPRODUCT((Plan!$F$5:$NG$5=8)*((Plan!F58:NG58="f2")/2)))</f>
        <v>0</v>
      </c>
      <c r="T49" s="207">
        <f>(SUMPRODUCT((Plan!$F$5:$NG$5=9)*(Plan!F58:NG58&gt;0)))-(SUMPRODUCT((Plan!$F$5:$NG$5=9)*((Plan!F58:NG58="u2")/2)))-(SUMPRODUCT((Plan!$F$5:$NG$5=9)*((Plan!F58:NG58="x2")/2)))-(SUMPRODUCT((Plan!$F$5:$NG$5=9)*((Plan!F58:NG58="k2")/2)))-(SUMPRODUCT((Plan!$F$5:$NG$5=9)*((Plan!F58:NG58="f2")/2)))</f>
        <v>0</v>
      </c>
      <c r="U49" s="206">
        <f>(SUMPRODUCT((Plan!$F$5:$NG$5=10)*(Plan!F58:NG58&gt;0)))-(SUMPRODUCT((Plan!$F$5:$NG$5=10)*((Plan!F58:NG58="u2")/2)))-(SUMPRODUCT((Plan!$F$5:$NG$5=10)*((Plan!F58:NG58="x2")/2)))-(SUMPRODUCT((Plan!$F$5:$NG$5=10)*((Plan!F58:NG58="k2")/2)))-(SUMPRODUCT((Plan!$F$5:$NG$5=10)*((Plan!F58:NG58="f2")/2)))</f>
        <v>0</v>
      </c>
      <c r="V49" s="207">
        <f>(SUMPRODUCT((Plan!$F$5:$NG$5=11)*(Plan!F58:NG58&gt;0)))-(SUMPRODUCT((Plan!$F$5:$NG$5=11)*((Plan!F58:NG58="u2")/2)))-(SUMPRODUCT((Plan!$F$5:$NG$5=11)*((Plan!F58:NG58="x2")/2)))-(SUMPRODUCT((Plan!$F$5:$NG$5=11)*((Plan!F58:NG58="k2")/2)))-(SUMPRODUCT((Plan!$F$5:$NG$5=11)*((Plan!F58:NG58="f2")/2)))</f>
        <v>0</v>
      </c>
      <c r="W49" s="206">
        <f>(SUMPRODUCT((Plan!$F$5:$NG$5=12)*(Plan!F58:NG58&gt;0)))-(SUMPRODUCT((Plan!$F$5:$NG$5=12)*((Plan!F58:NG58="u2")/2)))-(SUMPRODUCT((Plan!$F$5:$NG$5=12)*((Plan!F58:NG58="x2")/2)))-(SUMPRODUCT((Plan!$F$5:$NG$5=12)*((Plan!F58:NG58="k2")/2)))-(SUMPRODUCT((Plan!$F$5:$NG$5=12)*((Plan!F58:NG58="f2")/2)))</f>
        <v>0</v>
      </c>
    </row>
    <row r="50" spans="2:23" ht="18" customHeight="1">
      <c r="B50" s="21" t="str">
        <f>IF(Mitarbeiter!B51="","",Mitarbeiter!B51)</f>
        <v/>
      </c>
      <c r="C50" s="21" t="str">
        <f>IF(Mitarbeiter!C51="","",Mitarbeiter!C51)</f>
        <v/>
      </c>
      <c r="D50" s="21" t="str">
        <f>IF(Mitarbeiter!E51="","",Mitarbeiter!E51)</f>
        <v/>
      </c>
      <c r="E50" s="155">
        <f>Mitarbeiter!W51</f>
        <v>0</v>
      </c>
      <c r="F50" s="166">
        <f>COUNTIF(Plan!F59:QT59,"u")+(COUNTIF(Plan!F59:QT59,"u2")/2)+COUNTIF(Plan!F59:QT59,"s")+(COUNTIF(Plan!F59:QT59,"s2")/2)</f>
        <v>0</v>
      </c>
      <c r="G50" s="131">
        <f>COUNTIF(Plan!F59:QT59,"x")+(COUNTIF(Plan!F59:QT59,"x2")/2)+COUNTIF(Plan!F59:QT59,"az")+COUNTIF(Plan!F59:QT59,"fz")</f>
        <v>0</v>
      </c>
      <c r="H50" s="131">
        <f>COUNTIF(Plan!F59:QT59,"f")+(COUNTIF(Plan!F59:QT59,"f2")/2)</f>
        <v>0</v>
      </c>
      <c r="I50" s="167">
        <f>COUNTIF(Plan!F59:QT59,"k")+(COUNTIF(Plan!F59:QT59,"k2")/2)</f>
        <v>0</v>
      </c>
      <c r="J50" s="131">
        <f>COUNTIF(Plan!F59:QT59,"a")</f>
        <v>0</v>
      </c>
      <c r="K50" s="343">
        <f t="shared" si="2"/>
        <v>0</v>
      </c>
      <c r="L50" s="349">
        <f>(SUMPRODUCT((Plan!$F$5:$NG$5=1)*(Plan!F59:NG59&gt;0)))-(SUMPRODUCT((Plan!$F$5:$NG$5=1)*((Plan!F59:NG59="u2")/2)))-(SUMPRODUCT((Plan!$F$5:$NG$5=1)*((Plan!F59:NG59="x2")/2)))-(SUMPRODUCT((Plan!$F$5:$NG$5=1)*((Plan!F59:NG59="k2")/2)))-(SUMPRODUCT((Plan!$F$5:$NG$5=1)*((Plan!F59:NG59="f2")/2)))</f>
        <v>0</v>
      </c>
      <c r="M50" s="206">
        <f>(SUMPRODUCT((Plan!$F$5:$NG$5=2)*(Plan!F59:NG59&gt;0)))-(SUMPRODUCT((Plan!$F$5:$NG$5=2)*((Plan!F59:NG59="u2")/2)))-(SUMPRODUCT((Plan!$F$5:$NG$5=2)*((Plan!F59:NG59="x2")/2)))-(SUMPRODUCT((Plan!$F$5:$NG$5=2)*((Plan!F59:NG59="k2")/2)))-(SUMPRODUCT((Plan!$F$5:$NG$5=2)*((Plan!F59:NG59="f2")/2)))</f>
        <v>0</v>
      </c>
      <c r="N50" s="207">
        <f>(SUMPRODUCT((Plan!$F$5:$NG$5=3)*(Plan!F59:NG59&gt;0)))-(SUMPRODUCT((Plan!$F$5:$NG$5=3)*((Plan!F59:NG59="u2")/2)))-(SUMPRODUCT((Plan!$F$5:$NG$5=3)*((Plan!F59:NG59="x2")/2)))-(SUMPRODUCT((Plan!$F$5:$NG$5=3)*((Plan!F59:NG59="k2")/2)))-(SUMPRODUCT((Plan!$F$5:$NG$5=3)*((Plan!F59:NG59="f2")/2)))</f>
        <v>0</v>
      </c>
      <c r="O50" s="206">
        <f>(SUMPRODUCT((Plan!$F$5:$NG$5=4)*(Plan!F59:NG59&gt;0)))-(SUMPRODUCT((Plan!$F$5:$NG$5=4)*((Plan!F59:NG59="u2")/2)))-(SUMPRODUCT((Plan!$F$5:$NG$5=4)*((Plan!F59:NG59="x2")/2)))-(SUMPRODUCT((Plan!$F$5:$NG$5=4)*((Plan!F59:NG59="k2")/2)))-(SUMPRODUCT((Plan!$F$5:$NG$5=4)*((Plan!F59:NG59="f2")/2)))</f>
        <v>0</v>
      </c>
      <c r="P50" s="207">
        <f>(SUMPRODUCT((Plan!$F$5:$NG$5=5)*(Plan!F59:NG59&gt;0)))-(SUMPRODUCT((Plan!$F$5:$NG$5=5)*((Plan!F59:NG59="u2")/2)))-(SUMPRODUCT((Plan!$F$5:$NG$5=5)*((Plan!F59:NG59="x2")/2)))-(SUMPRODUCT((Plan!$F$5:$NG$5=5)*((Plan!F59:NG59="k2")/2)))-(SUMPRODUCT((Plan!$F$5:$NG$5=5)*((Plan!F59:NG59="f2")/2)))</f>
        <v>0</v>
      </c>
      <c r="Q50" s="206">
        <f>(SUMPRODUCT((Plan!$F$5:$NG$5=6)*(Plan!F59:NG59&gt;0)))-(SUMPRODUCT((Plan!$F$5:$NG$5=6)*((Plan!F59:NG59="u2")/2)))-(SUMPRODUCT((Plan!$F$5:$NG$5=6)*((Plan!F59:NG59="x2")/2)))-(SUMPRODUCT((Plan!$F$5:$NG$5=6)*((Plan!F59:NG59="k2")/2)))-(SUMPRODUCT((Plan!$F$5:$NG$5=6)*((Plan!F59:NG59="f2")/2)))</f>
        <v>0</v>
      </c>
      <c r="R50" s="207">
        <f>(SUMPRODUCT((Plan!$F$5:$NG$5=7)*(Plan!F59:NG59&gt;0)))-(SUMPRODUCT((Plan!$F$5:$NG$5=7)*((Plan!F59:NG59="u2")/2)))-(SUMPRODUCT((Plan!$F$5:$NG$5=7)*((Plan!F59:NG59="x2")/2)))-(SUMPRODUCT((Plan!$F$5:$NG$5=7)*((Plan!F59:NG59="k2")/2)))-(SUMPRODUCT((Plan!$F$5:$NG$5=7)*((Plan!F59:NG59="f2")/2)))</f>
        <v>0</v>
      </c>
      <c r="S50" s="206">
        <f>(SUMPRODUCT((Plan!$F$5:$NG$5=8)*(Plan!F59:NG59&gt;0)))-(SUMPRODUCT((Plan!$F$5:$NG$5=8)*((Plan!F59:NG59="u2")/2)))-(SUMPRODUCT((Plan!$F$5:$NG$5=8)*((Plan!F59:NG59="x2")/2)))-(SUMPRODUCT((Plan!$F$5:$NG$5=8)*((Plan!F59:NG59="k2")/2)))-(SUMPRODUCT((Plan!$F$5:$NG$5=8)*((Plan!F59:NG59="f2")/2)))</f>
        <v>0</v>
      </c>
      <c r="T50" s="207">
        <f>(SUMPRODUCT((Plan!$F$5:$NG$5=9)*(Plan!F59:NG59&gt;0)))-(SUMPRODUCT((Plan!$F$5:$NG$5=9)*((Plan!F59:NG59="u2")/2)))-(SUMPRODUCT((Plan!$F$5:$NG$5=9)*((Plan!F59:NG59="x2")/2)))-(SUMPRODUCT((Plan!$F$5:$NG$5=9)*((Plan!F59:NG59="k2")/2)))-(SUMPRODUCT((Plan!$F$5:$NG$5=9)*((Plan!F59:NG59="f2")/2)))</f>
        <v>0</v>
      </c>
      <c r="U50" s="206">
        <f>(SUMPRODUCT((Plan!$F$5:$NG$5=10)*(Plan!F59:NG59&gt;0)))-(SUMPRODUCT((Plan!$F$5:$NG$5=10)*((Plan!F59:NG59="u2")/2)))-(SUMPRODUCT((Plan!$F$5:$NG$5=10)*((Plan!F59:NG59="x2")/2)))-(SUMPRODUCT((Plan!$F$5:$NG$5=10)*((Plan!F59:NG59="k2")/2)))-(SUMPRODUCT((Plan!$F$5:$NG$5=10)*((Plan!F59:NG59="f2")/2)))</f>
        <v>0</v>
      </c>
      <c r="V50" s="207">
        <f>(SUMPRODUCT((Plan!$F$5:$NG$5=11)*(Plan!F59:NG59&gt;0)))-(SUMPRODUCT((Plan!$F$5:$NG$5=11)*((Plan!F59:NG59="u2")/2)))-(SUMPRODUCT((Plan!$F$5:$NG$5=11)*((Plan!F59:NG59="x2")/2)))-(SUMPRODUCT((Plan!$F$5:$NG$5=11)*((Plan!F59:NG59="k2")/2)))-(SUMPRODUCT((Plan!$F$5:$NG$5=11)*((Plan!F59:NG59="f2")/2)))</f>
        <v>0</v>
      </c>
      <c r="W50" s="206">
        <f>(SUMPRODUCT((Plan!$F$5:$NG$5=12)*(Plan!F59:NG59&gt;0)))-(SUMPRODUCT((Plan!$F$5:$NG$5=12)*((Plan!F59:NG59="u2")/2)))-(SUMPRODUCT((Plan!$F$5:$NG$5=12)*((Plan!F59:NG59="x2")/2)))-(SUMPRODUCT((Plan!$F$5:$NG$5=12)*((Plan!F59:NG59="k2")/2)))-(SUMPRODUCT((Plan!$F$5:$NG$5=12)*((Plan!F59:NG59="f2")/2)))</f>
        <v>0</v>
      </c>
    </row>
    <row r="51" spans="2:23" ht="18" customHeight="1">
      <c r="B51" s="21" t="str">
        <f>IF(Mitarbeiter!B52="","",Mitarbeiter!B52)</f>
        <v/>
      </c>
      <c r="C51" s="21" t="str">
        <f>IF(Mitarbeiter!C52="","",Mitarbeiter!C52)</f>
        <v/>
      </c>
      <c r="D51" s="21" t="str">
        <f>IF(Mitarbeiter!E52="","",Mitarbeiter!E52)</f>
        <v/>
      </c>
      <c r="E51" s="155">
        <f>Mitarbeiter!W52</f>
        <v>0</v>
      </c>
      <c r="F51" s="166">
        <f>COUNTIF(Plan!F60:QT60,"u")+(COUNTIF(Plan!F60:QT60,"u2")/2)+COUNTIF(Plan!F60:QT60,"s")+(COUNTIF(Plan!F60:QT60,"s2")/2)</f>
        <v>0</v>
      </c>
      <c r="G51" s="131">
        <f>COUNTIF(Plan!F60:QT60,"x")+(COUNTIF(Plan!F60:QT60,"x2")/2)+COUNTIF(Plan!F60:QT60,"az")+COUNTIF(Plan!F60:QT60,"fz")</f>
        <v>0</v>
      </c>
      <c r="H51" s="131">
        <f>COUNTIF(Plan!F60:QT60,"f")+(COUNTIF(Plan!F60:QT60,"f2")/2)</f>
        <v>0</v>
      </c>
      <c r="I51" s="167">
        <f>COUNTIF(Plan!F60:QT60,"k")+(COUNTIF(Plan!F60:QT60,"k2")/2)</f>
        <v>0</v>
      </c>
      <c r="J51" s="131">
        <f>COUNTIF(Plan!F60:QT60,"a")</f>
        <v>0</v>
      </c>
      <c r="K51" s="343">
        <f t="shared" si="2"/>
        <v>0</v>
      </c>
      <c r="L51" s="349">
        <f>(SUMPRODUCT((Plan!$F$5:$NG$5=1)*(Plan!F60:NG60&gt;0)))-(SUMPRODUCT((Plan!$F$5:$NG$5=1)*((Plan!F60:NG60="u2")/2)))-(SUMPRODUCT((Plan!$F$5:$NG$5=1)*((Plan!F60:NG60="x2")/2)))-(SUMPRODUCT((Plan!$F$5:$NG$5=1)*((Plan!F60:NG60="k2")/2)))-(SUMPRODUCT((Plan!$F$5:$NG$5=1)*((Plan!F60:NG60="f2")/2)))</f>
        <v>0</v>
      </c>
      <c r="M51" s="206">
        <f>(SUMPRODUCT((Plan!$F$5:$NG$5=2)*(Plan!F60:NG60&gt;0)))-(SUMPRODUCT((Plan!$F$5:$NG$5=2)*((Plan!F60:NG60="u2")/2)))-(SUMPRODUCT((Plan!$F$5:$NG$5=2)*((Plan!F60:NG60="x2")/2)))-(SUMPRODUCT((Plan!$F$5:$NG$5=2)*((Plan!F60:NG60="k2")/2)))-(SUMPRODUCT((Plan!$F$5:$NG$5=2)*((Plan!F60:NG60="f2")/2)))</f>
        <v>0</v>
      </c>
      <c r="N51" s="207">
        <f>(SUMPRODUCT((Plan!$F$5:$NG$5=3)*(Plan!F60:NG60&gt;0)))-(SUMPRODUCT((Plan!$F$5:$NG$5=3)*((Plan!F60:NG60="u2")/2)))-(SUMPRODUCT((Plan!$F$5:$NG$5=3)*((Plan!F60:NG60="x2")/2)))-(SUMPRODUCT((Plan!$F$5:$NG$5=3)*((Plan!F60:NG60="k2")/2)))-(SUMPRODUCT((Plan!$F$5:$NG$5=3)*((Plan!F60:NG60="f2")/2)))</f>
        <v>0</v>
      </c>
      <c r="O51" s="206">
        <f>(SUMPRODUCT((Plan!$F$5:$NG$5=4)*(Plan!F60:NG60&gt;0)))-(SUMPRODUCT((Plan!$F$5:$NG$5=4)*((Plan!F60:NG60="u2")/2)))-(SUMPRODUCT((Plan!$F$5:$NG$5=4)*((Plan!F60:NG60="x2")/2)))-(SUMPRODUCT((Plan!$F$5:$NG$5=4)*((Plan!F60:NG60="k2")/2)))-(SUMPRODUCT((Plan!$F$5:$NG$5=4)*((Plan!F60:NG60="f2")/2)))</f>
        <v>0</v>
      </c>
      <c r="P51" s="207">
        <f>(SUMPRODUCT((Plan!$F$5:$NG$5=5)*(Plan!F60:NG60&gt;0)))-(SUMPRODUCT((Plan!$F$5:$NG$5=5)*((Plan!F60:NG60="u2")/2)))-(SUMPRODUCT((Plan!$F$5:$NG$5=5)*((Plan!F60:NG60="x2")/2)))-(SUMPRODUCT((Plan!$F$5:$NG$5=5)*((Plan!F60:NG60="k2")/2)))-(SUMPRODUCT((Plan!$F$5:$NG$5=5)*((Plan!F60:NG60="f2")/2)))</f>
        <v>0</v>
      </c>
      <c r="Q51" s="206">
        <f>(SUMPRODUCT((Plan!$F$5:$NG$5=6)*(Plan!F60:NG60&gt;0)))-(SUMPRODUCT((Plan!$F$5:$NG$5=6)*((Plan!F60:NG60="u2")/2)))-(SUMPRODUCT((Plan!$F$5:$NG$5=6)*((Plan!F60:NG60="x2")/2)))-(SUMPRODUCT((Plan!$F$5:$NG$5=6)*((Plan!F60:NG60="k2")/2)))-(SUMPRODUCT((Plan!$F$5:$NG$5=6)*((Plan!F60:NG60="f2")/2)))</f>
        <v>0</v>
      </c>
      <c r="R51" s="207">
        <f>(SUMPRODUCT((Plan!$F$5:$NG$5=7)*(Plan!F60:NG60&gt;0)))-(SUMPRODUCT((Plan!$F$5:$NG$5=7)*((Plan!F60:NG60="u2")/2)))-(SUMPRODUCT((Plan!$F$5:$NG$5=7)*((Plan!F60:NG60="x2")/2)))-(SUMPRODUCT((Plan!$F$5:$NG$5=7)*((Plan!F60:NG60="k2")/2)))-(SUMPRODUCT((Plan!$F$5:$NG$5=7)*((Plan!F60:NG60="f2")/2)))</f>
        <v>0</v>
      </c>
      <c r="S51" s="206">
        <f>(SUMPRODUCT((Plan!$F$5:$NG$5=8)*(Plan!F60:NG60&gt;0)))-(SUMPRODUCT((Plan!$F$5:$NG$5=8)*((Plan!F60:NG60="u2")/2)))-(SUMPRODUCT((Plan!$F$5:$NG$5=8)*((Plan!F60:NG60="x2")/2)))-(SUMPRODUCT((Plan!$F$5:$NG$5=8)*((Plan!F60:NG60="k2")/2)))-(SUMPRODUCT((Plan!$F$5:$NG$5=8)*((Plan!F60:NG60="f2")/2)))</f>
        <v>0</v>
      </c>
      <c r="T51" s="207">
        <f>(SUMPRODUCT((Plan!$F$5:$NG$5=9)*(Plan!F60:NG60&gt;0)))-(SUMPRODUCT((Plan!$F$5:$NG$5=9)*((Plan!F60:NG60="u2")/2)))-(SUMPRODUCT((Plan!$F$5:$NG$5=9)*((Plan!F60:NG60="x2")/2)))-(SUMPRODUCT((Plan!$F$5:$NG$5=9)*((Plan!F60:NG60="k2")/2)))-(SUMPRODUCT((Plan!$F$5:$NG$5=9)*((Plan!F60:NG60="f2")/2)))</f>
        <v>0</v>
      </c>
      <c r="U51" s="206">
        <f>(SUMPRODUCT((Plan!$F$5:$NG$5=10)*(Plan!F60:NG60&gt;0)))-(SUMPRODUCT((Plan!$F$5:$NG$5=10)*((Plan!F60:NG60="u2")/2)))-(SUMPRODUCT((Plan!$F$5:$NG$5=10)*((Plan!F60:NG60="x2")/2)))-(SUMPRODUCT((Plan!$F$5:$NG$5=10)*((Plan!F60:NG60="k2")/2)))-(SUMPRODUCT((Plan!$F$5:$NG$5=10)*((Plan!F60:NG60="f2")/2)))</f>
        <v>0</v>
      </c>
      <c r="V51" s="207">
        <f>(SUMPRODUCT((Plan!$F$5:$NG$5=11)*(Plan!F60:NG60&gt;0)))-(SUMPRODUCT((Plan!$F$5:$NG$5=11)*((Plan!F60:NG60="u2")/2)))-(SUMPRODUCT((Plan!$F$5:$NG$5=11)*((Plan!F60:NG60="x2")/2)))-(SUMPRODUCT((Plan!$F$5:$NG$5=11)*((Plan!F60:NG60="k2")/2)))-(SUMPRODUCT((Plan!$F$5:$NG$5=11)*((Plan!F60:NG60="f2")/2)))</f>
        <v>0</v>
      </c>
      <c r="W51" s="206">
        <f>(SUMPRODUCT((Plan!$F$5:$NG$5=12)*(Plan!F60:NG60&gt;0)))-(SUMPRODUCT((Plan!$F$5:$NG$5=12)*((Plan!F60:NG60="u2")/2)))-(SUMPRODUCT((Plan!$F$5:$NG$5=12)*((Plan!F60:NG60="x2")/2)))-(SUMPRODUCT((Plan!$F$5:$NG$5=12)*((Plan!F60:NG60="k2")/2)))-(SUMPRODUCT((Plan!$F$5:$NG$5=12)*((Plan!F60:NG60="f2")/2)))</f>
        <v>0</v>
      </c>
    </row>
    <row r="52" spans="2:23" ht="18" customHeight="1">
      <c r="B52" s="21" t="str">
        <f>IF(Mitarbeiter!B53="","",Mitarbeiter!B53)</f>
        <v/>
      </c>
      <c r="C52" s="21" t="str">
        <f>IF(Mitarbeiter!C53="","",Mitarbeiter!C53)</f>
        <v/>
      </c>
      <c r="D52" s="21" t="str">
        <f>IF(Mitarbeiter!E53="","",Mitarbeiter!E53)</f>
        <v/>
      </c>
      <c r="E52" s="155">
        <f>Mitarbeiter!W53</f>
        <v>0</v>
      </c>
      <c r="F52" s="166">
        <f>COUNTIF(Plan!F61:QT61,"u")+(COUNTIF(Plan!F61:QT61,"u2")/2)+COUNTIF(Plan!F61:QT61,"s")+(COUNTIF(Plan!F61:QT61,"s2")/2)</f>
        <v>0</v>
      </c>
      <c r="G52" s="131">
        <f>COUNTIF(Plan!F61:QT61,"x")+(COUNTIF(Plan!F61:QT61,"x2")/2)+COUNTIF(Plan!F61:QT61,"az")+COUNTIF(Plan!F61:QT61,"fz")</f>
        <v>0</v>
      </c>
      <c r="H52" s="131">
        <f>COUNTIF(Plan!F61:QT61,"f")+(COUNTIF(Plan!F61:QT61,"f2")/2)</f>
        <v>0</v>
      </c>
      <c r="I52" s="167">
        <f>COUNTIF(Plan!F61:QT61,"k")+(COUNTIF(Plan!F61:QT61,"k2")/2)</f>
        <v>0</v>
      </c>
      <c r="J52" s="131">
        <f>COUNTIF(Plan!F61:QT61,"a")</f>
        <v>0</v>
      </c>
      <c r="K52" s="343">
        <f t="shared" si="2"/>
        <v>0</v>
      </c>
      <c r="L52" s="349">
        <f>(SUMPRODUCT((Plan!$F$5:$NG$5=1)*(Plan!F61:NG61&gt;0)))-(SUMPRODUCT((Plan!$F$5:$NG$5=1)*((Plan!F61:NG61="u2")/2)))-(SUMPRODUCT((Plan!$F$5:$NG$5=1)*((Plan!F61:NG61="x2")/2)))-(SUMPRODUCT((Plan!$F$5:$NG$5=1)*((Plan!F61:NG61="k2")/2)))-(SUMPRODUCT((Plan!$F$5:$NG$5=1)*((Plan!F61:NG61="f2")/2)))</f>
        <v>0</v>
      </c>
      <c r="M52" s="206">
        <f>(SUMPRODUCT((Plan!$F$5:$NG$5=2)*(Plan!F61:NG61&gt;0)))-(SUMPRODUCT((Plan!$F$5:$NG$5=2)*((Plan!F61:NG61="u2")/2)))-(SUMPRODUCT((Plan!$F$5:$NG$5=2)*((Plan!F61:NG61="x2")/2)))-(SUMPRODUCT((Plan!$F$5:$NG$5=2)*((Plan!F61:NG61="k2")/2)))-(SUMPRODUCT((Plan!$F$5:$NG$5=2)*((Plan!F61:NG61="f2")/2)))</f>
        <v>0</v>
      </c>
      <c r="N52" s="207">
        <f>(SUMPRODUCT((Plan!$F$5:$NG$5=3)*(Plan!F61:NG61&gt;0)))-(SUMPRODUCT((Plan!$F$5:$NG$5=3)*((Plan!F61:NG61="u2")/2)))-(SUMPRODUCT((Plan!$F$5:$NG$5=3)*((Plan!F61:NG61="x2")/2)))-(SUMPRODUCT((Plan!$F$5:$NG$5=3)*((Plan!F61:NG61="k2")/2)))-(SUMPRODUCT((Plan!$F$5:$NG$5=3)*((Plan!F61:NG61="f2")/2)))</f>
        <v>0</v>
      </c>
      <c r="O52" s="206">
        <f>(SUMPRODUCT((Plan!$F$5:$NG$5=4)*(Plan!F61:NG61&gt;0)))-(SUMPRODUCT((Plan!$F$5:$NG$5=4)*((Plan!F61:NG61="u2")/2)))-(SUMPRODUCT((Plan!$F$5:$NG$5=4)*((Plan!F61:NG61="x2")/2)))-(SUMPRODUCT((Plan!$F$5:$NG$5=4)*((Plan!F61:NG61="k2")/2)))-(SUMPRODUCT((Plan!$F$5:$NG$5=4)*((Plan!F61:NG61="f2")/2)))</f>
        <v>0</v>
      </c>
      <c r="P52" s="207">
        <f>(SUMPRODUCT((Plan!$F$5:$NG$5=5)*(Plan!F61:NG61&gt;0)))-(SUMPRODUCT((Plan!$F$5:$NG$5=5)*((Plan!F61:NG61="u2")/2)))-(SUMPRODUCT((Plan!$F$5:$NG$5=5)*((Plan!F61:NG61="x2")/2)))-(SUMPRODUCT((Plan!$F$5:$NG$5=5)*((Plan!F61:NG61="k2")/2)))-(SUMPRODUCT((Plan!$F$5:$NG$5=5)*((Plan!F61:NG61="f2")/2)))</f>
        <v>0</v>
      </c>
      <c r="Q52" s="206">
        <f>(SUMPRODUCT((Plan!$F$5:$NG$5=6)*(Plan!F61:NG61&gt;0)))-(SUMPRODUCT((Plan!$F$5:$NG$5=6)*((Plan!F61:NG61="u2")/2)))-(SUMPRODUCT((Plan!$F$5:$NG$5=6)*((Plan!F61:NG61="x2")/2)))-(SUMPRODUCT((Plan!$F$5:$NG$5=6)*((Plan!F61:NG61="k2")/2)))-(SUMPRODUCT((Plan!$F$5:$NG$5=6)*((Plan!F61:NG61="f2")/2)))</f>
        <v>0</v>
      </c>
      <c r="R52" s="207">
        <f>(SUMPRODUCT((Plan!$F$5:$NG$5=7)*(Plan!F61:NG61&gt;0)))-(SUMPRODUCT((Plan!$F$5:$NG$5=7)*((Plan!F61:NG61="u2")/2)))-(SUMPRODUCT((Plan!$F$5:$NG$5=7)*((Plan!F61:NG61="x2")/2)))-(SUMPRODUCT((Plan!$F$5:$NG$5=7)*((Plan!F61:NG61="k2")/2)))-(SUMPRODUCT((Plan!$F$5:$NG$5=7)*((Plan!F61:NG61="f2")/2)))</f>
        <v>0</v>
      </c>
      <c r="S52" s="206">
        <f>(SUMPRODUCT((Plan!$F$5:$NG$5=8)*(Plan!F61:NG61&gt;0)))-(SUMPRODUCT((Plan!$F$5:$NG$5=8)*((Plan!F61:NG61="u2")/2)))-(SUMPRODUCT((Plan!$F$5:$NG$5=8)*((Plan!F61:NG61="x2")/2)))-(SUMPRODUCT((Plan!$F$5:$NG$5=8)*((Plan!F61:NG61="k2")/2)))-(SUMPRODUCT((Plan!$F$5:$NG$5=8)*((Plan!F61:NG61="f2")/2)))</f>
        <v>0</v>
      </c>
      <c r="T52" s="207">
        <f>(SUMPRODUCT((Plan!$F$5:$NG$5=9)*(Plan!F61:NG61&gt;0)))-(SUMPRODUCT((Plan!$F$5:$NG$5=9)*((Plan!F61:NG61="u2")/2)))-(SUMPRODUCT((Plan!$F$5:$NG$5=9)*((Plan!F61:NG61="x2")/2)))-(SUMPRODUCT((Plan!$F$5:$NG$5=9)*((Plan!F61:NG61="k2")/2)))-(SUMPRODUCT((Plan!$F$5:$NG$5=9)*((Plan!F61:NG61="f2")/2)))</f>
        <v>0</v>
      </c>
      <c r="U52" s="206">
        <f>(SUMPRODUCT((Plan!$F$5:$NG$5=10)*(Plan!F61:NG61&gt;0)))-(SUMPRODUCT((Plan!$F$5:$NG$5=10)*((Plan!F61:NG61="u2")/2)))-(SUMPRODUCT((Plan!$F$5:$NG$5=10)*((Plan!F61:NG61="x2")/2)))-(SUMPRODUCT((Plan!$F$5:$NG$5=10)*((Plan!F61:NG61="k2")/2)))-(SUMPRODUCT((Plan!$F$5:$NG$5=10)*((Plan!F61:NG61="f2")/2)))</f>
        <v>0</v>
      </c>
      <c r="V52" s="207">
        <f>(SUMPRODUCT((Plan!$F$5:$NG$5=11)*(Plan!F61:NG61&gt;0)))-(SUMPRODUCT((Plan!$F$5:$NG$5=11)*((Plan!F61:NG61="u2")/2)))-(SUMPRODUCT((Plan!$F$5:$NG$5=11)*((Plan!F61:NG61="x2")/2)))-(SUMPRODUCT((Plan!$F$5:$NG$5=11)*((Plan!F61:NG61="k2")/2)))-(SUMPRODUCT((Plan!$F$5:$NG$5=11)*((Plan!F61:NG61="f2")/2)))</f>
        <v>0</v>
      </c>
      <c r="W52" s="206">
        <f>(SUMPRODUCT((Plan!$F$5:$NG$5=12)*(Plan!F61:NG61&gt;0)))-(SUMPRODUCT((Plan!$F$5:$NG$5=12)*((Plan!F61:NG61="u2")/2)))-(SUMPRODUCT((Plan!$F$5:$NG$5=12)*((Plan!F61:NG61="x2")/2)))-(SUMPRODUCT((Plan!$F$5:$NG$5=12)*((Plan!F61:NG61="k2")/2)))-(SUMPRODUCT((Plan!$F$5:$NG$5=12)*((Plan!F61:NG61="f2")/2)))</f>
        <v>0</v>
      </c>
    </row>
    <row r="53" spans="2:23" ht="18" customHeight="1">
      <c r="B53" s="21" t="str">
        <f>IF(Mitarbeiter!B54="","",Mitarbeiter!B54)</f>
        <v/>
      </c>
      <c r="C53" s="21" t="str">
        <f>IF(Mitarbeiter!C54="","",Mitarbeiter!C54)</f>
        <v/>
      </c>
      <c r="D53" s="21" t="str">
        <f>IF(Mitarbeiter!E54="","",Mitarbeiter!E54)</f>
        <v/>
      </c>
      <c r="E53" s="155">
        <f>Mitarbeiter!W54</f>
        <v>0</v>
      </c>
      <c r="F53" s="166">
        <f>COUNTIF(Plan!F62:QT62,"u")+(COUNTIF(Plan!F62:QT62,"u2")/2)+COUNTIF(Plan!F62:QT62,"s")+(COUNTIF(Plan!F62:QT62,"s2")/2)</f>
        <v>0</v>
      </c>
      <c r="G53" s="131">
        <f>COUNTIF(Plan!F62:QT62,"x")+(COUNTIF(Plan!F62:QT62,"x2")/2)+COUNTIF(Plan!F62:QT62,"az")+COUNTIF(Plan!F62:QT62,"fz")</f>
        <v>0</v>
      </c>
      <c r="H53" s="131">
        <f>COUNTIF(Plan!F62:QT62,"f")+(COUNTIF(Plan!F62:QT62,"f2")/2)</f>
        <v>0</v>
      </c>
      <c r="I53" s="167">
        <f>COUNTIF(Plan!F62:QT62,"k")+(COUNTIF(Plan!F62:QT62,"k2")/2)</f>
        <v>0</v>
      </c>
      <c r="J53" s="131">
        <f>COUNTIF(Plan!F62:QT62,"a")</f>
        <v>0</v>
      </c>
      <c r="K53" s="343">
        <f t="shared" si="2"/>
        <v>0</v>
      </c>
      <c r="L53" s="349">
        <f>(SUMPRODUCT((Plan!$F$5:$NG$5=1)*(Plan!F62:NG62&gt;0)))-(SUMPRODUCT((Plan!$F$5:$NG$5=1)*((Plan!F62:NG62="u2")/2)))-(SUMPRODUCT((Plan!$F$5:$NG$5=1)*((Plan!F62:NG62="x2")/2)))-(SUMPRODUCT((Plan!$F$5:$NG$5=1)*((Plan!F62:NG62="k2")/2)))-(SUMPRODUCT((Plan!$F$5:$NG$5=1)*((Plan!F62:NG62="f2")/2)))</f>
        <v>0</v>
      </c>
      <c r="M53" s="206">
        <f>(SUMPRODUCT((Plan!$F$5:$NG$5=2)*(Plan!F62:NG62&gt;0)))-(SUMPRODUCT((Plan!$F$5:$NG$5=2)*((Plan!F62:NG62="u2")/2)))-(SUMPRODUCT((Plan!$F$5:$NG$5=2)*((Plan!F62:NG62="x2")/2)))-(SUMPRODUCT((Plan!$F$5:$NG$5=2)*((Plan!F62:NG62="k2")/2)))-(SUMPRODUCT((Plan!$F$5:$NG$5=2)*((Plan!F62:NG62="f2")/2)))</f>
        <v>0</v>
      </c>
      <c r="N53" s="207">
        <f>(SUMPRODUCT((Plan!$F$5:$NG$5=3)*(Plan!F62:NG62&gt;0)))-(SUMPRODUCT((Plan!$F$5:$NG$5=3)*((Plan!F62:NG62="u2")/2)))-(SUMPRODUCT((Plan!$F$5:$NG$5=3)*((Plan!F62:NG62="x2")/2)))-(SUMPRODUCT((Plan!$F$5:$NG$5=3)*((Plan!F62:NG62="k2")/2)))-(SUMPRODUCT((Plan!$F$5:$NG$5=3)*((Plan!F62:NG62="f2")/2)))</f>
        <v>0</v>
      </c>
      <c r="O53" s="206">
        <f>(SUMPRODUCT((Plan!$F$5:$NG$5=4)*(Plan!F62:NG62&gt;0)))-(SUMPRODUCT((Plan!$F$5:$NG$5=4)*((Plan!F62:NG62="u2")/2)))-(SUMPRODUCT((Plan!$F$5:$NG$5=4)*((Plan!F62:NG62="x2")/2)))-(SUMPRODUCT((Plan!$F$5:$NG$5=4)*((Plan!F62:NG62="k2")/2)))-(SUMPRODUCT((Plan!$F$5:$NG$5=4)*((Plan!F62:NG62="f2")/2)))</f>
        <v>0</v>
      </c>
      <c r="P53" s="207">
        <f>(SUMPRODUCT((Plan!$F$5:$NG$5=5)*(Plan!F62:NG62&gt;0)))-(SUMPRODUCT((Plan!$F$5:$NG$5=5)*((Plan!F62:NG62="u2")/2)))-(SUMPRODUCT((Plan!$F$5:$NG$5=5)*((Plan!F62:NG62="x2")/2)))-(SUMPRODUCT((Plan!$F$5:$NG$5=5)*((Plan!F62:NG62="k2")/2)))-(SUMPRODUCT((Plan!$F$5:$NG$5=5)*((Plan!F62:NG62="f2")/2)))</f>
        <v>0</v>
      </c>
      <c r="Q53" s="206">
        <f>(SUMPRODUCT((Plan!$F$5:$NG$5=6)*(Plan!F62:NG62&gt;0)))-(SUMPRODUCT((Plan!$F$5:$NG$5=6)*((Plan!F62:NG62="u2")/2)))-(SUMPRODUCT((Plan!$F$5:$NG$5=6)*((Plan!F62:NG62="x2")/2)))-(SUMPRODUCT((Plan!$F$5:$NG$5=6)*((Plan!F62:NG62="k2")/2)))-(SUMPRODUCT((Plan!$F$5:$NG$5=6)*((Plan!F62:NG62="f2")/2)))</f>
        <v>0</v>
      </c>
      <c r="R53" s="207">
        <f>(SUMPRODUCT((Plan!$F$5:$NG$5=7)*(Plan!F62:NG62&gt;0)))-(SUMPRODUCT((Plan!$F$5:$NG$5=7)*((Plan!F62:NG62="u2")/2)))-(SUMPRODUCT((Plan!$F$5:$NG$5=7)*((Plan!F62:NG62="x2")/2)))-(SUMPRODUCT((Plan!$F$5:$NG$5=7)*((Plan!F62:NG62="k2")/2)))-(SUMPRODUCT((Plan!$F$5:$NG$5=7)*((Plan!F62:NG62="f2")/2)))</f>
        <v>0</v>
      </c>
      <c r="S53" s="206">
        <f>(SUMPRODUCT((Plan!$F$5:$NG$5=8)*(Plan!F62:NG62&gt;0)))-(SUMPRODUCT((Plan!$F$5:$NG$5=8)*((Plan!F62:NG62="u2")/2)))-(SUMPRODUCT((Plan!$F$5:$NG$5=8)*((Plan!F62:NG62="x2")/2)))-(SUMPRODUCT((Plan!$F$5:$NG$5=8)*((Plan!F62:NG62="k2")/2)))-(SUMPRODUCT((Plan!$F$5:$NG$5=8)*((Plan!F62:NG62="f2")/2)))</f>
        <v>0</v>
      </c>
      <c r="T53" s="207">
        <f>(SUMPRODUCT((Plan!$F$5:$NG$5=9)*(Plan!F62:NG62&gt;0)))-(SUMPRODUCT((Plan!$F$5:$NG$5=9)*((Plan!F62:NG62="u2")/2)))-(SUMPRODUCT((Plan!$F$5:$NG$5=9)*((Plan!F62:NG62="x2")/2)))-(SUMPRODUCT((Plan!$F$5:$NG$5=9)*((Plan!F62:NG62="k2")/2)))-(SUMPRODUCT((Plan!$F$5:$NG$5=9)*((Plan!F62:NG62="f2")/2)))</f>
        <v>0</v>
      </c>
      <c r="U53" s="206">
        <f>(SUMPRODUCT((Plan!$F$5:$NG$5=10)*(Plan!F62:NG62&gt;0)))-(SUMPRODUCT((Plan!$F$5:$NG$5=10)*((Plan!F62:NG62="u2")/2)))-(SUMPRODUCT((Plan!$F$5:$NG$5=10)*((Plan!F62:NG62="x2")/2)))-(SUMPRODUCT((Plan!$F$5:$NG$5=10)*((Plan!F62:NG62="k2")/2)))-(SUMPRODUCT((Plan!$F$5:$NG$5=10)*((Plan!F62:NG62="f2")/2)))</f>
        <v>0</v>
      </c>
      <c r="V53" s="207">
        <f>(SUMPRODUCT((Plan!$F$5:$NG$5=11)*(Plan!F62:NG62&gt;0)))-(SUMPRODUCT((Plan!$F$5:$NG$5=11)*((Plan!F62:NG62="u2")/2)))-(SUMPRODUCT((Plan!$F$5:$NG$5=11)*((Plan!F62:NG62="x2")/2)))-(SUMPRODUCT((Plan!$F$5:$NG$5=11)*((Plan!F62:NG62="k2")/2)))-(SUMPRODUCT((Plan!$F$5:$NG$5=11)*((Plan!F62:NG62="f2")/2)))</f>
        <v>0</v>
      </c>
      <c r="W53" s="206">
        <f>(SUMPRODUCT((Plan!$F$5:$NG$5=12)*(Plan!F62:NG62&gt;0)))-(SUMPRODUCT((Plan!$F$5:$NG$5=12)*((Plan!F62:NG62="u2")/2)))-(SUMPRODUCT((Plan!$F$5:$NG$5=12)*((Plan!F62:NG62="x2")/2)))-(SUMPRODUCT((Plan!$F$5:$NG$5=12)*((Plan!F62:NG62="k2")/2)))-(SUMPRODUCT((Plan!$F$5:$NG$5=12)*((Plan!F62:NG62="f2")/2)))</f>
        <v>0</v>
      </c>
    </row>
    <row r="54" spans="2:23" ht="18" customHeight="1">
      <c r="B54" s="21" t="str">
        <f>IF(Mitarbeiter!B55="","",Mitarbeiter!B55)</f>
        <v/>
      </c>
      <c r="C54" s="21" t="str">
        <f>IF(Mitarbeiter!C55="","",Mitarbeiter!C55)</f>
        <v/>
      </c>
      <c r="D54" s="21" t="str">
        <f>IF(Mitarbeiter!E55="","",Mitarbeiter!E55)</f>
        <v/>
      </c>
      <c r="E54" s="155">
        <f>Mitarbeiter!W55</f>
        <v>0</v>
      </c>
      <c r="F54" s="166">
        <f>COUNTIF(Plan!F63:QT63,"u")+(COUNTIF(Plan!F63:QT63,"u2")/2)+COUNTIF(Plan!F63:QT63,"s")+(COUNTIF(Plan!F63:QT63,"s2")/2)</f>
        <v>0</v>
      </c>
      <c r="G54" s="131">
        <f>COUNTIF(Plan!F63:QT63,"x")+(COUNTIF(Plan!F63:QT63,"x2")/2)+COUNTIF(Plan!F63:QT63,"az")+COUNTIF(Plan!F63:QT63,"fz")</f>
        <v>0</v>
      </c>
      <c r="H54" s="131">
        <f>COUNTIF(Plan!F63:QT63,"f")+(COUNTIF(Plan!F63:QT63,"f2")/2)</f>
        <v>0</v>
      </c>
      <c r="I54" s="167">
        <f>COUNTIF(Plan!F63:QT63,"k")+(COUNTIF(Plan!F63:QT63,"k2")/2)</f>
        <v>0</v>
      </c>
      <c r="J54" s="131">
        <f>COUNTIF(Plan!F63:QT63,"a")</f>
        <v>0</v>
      </c>
      <c r="K54" s="343">
        <f t="shared" si="2"/>
        <v>0</v>
      </c>
      <c r="L54" s="349">
        <f>(SUMPRODUCT((Plan!$F$5:$NG$5=1)*(Plan!F63:NG63&gt;0)))-(SUMPRODUCT((Plan!$F$5:$NG$5=1)*((Plan!F63:NG63="u2")/2)))-(SUMPRODUCT((Plan!$F$5:$NG$5=1)*((Plan!F63:NG63="x2")/2)))-(SUMPRODUCT((Plan!$F$5:$NG$5=1)*((Plan!F63:NG63="k2")/2)))-(SUMPRODUCT((Plan!$F$5:$NG$5=1)*((Plan!F63:NG63="f2")/2)))</f>
        <v>0</v>
      </c>
      <c r="M54" s="206">
        <f>(SUMPRODUCT((Plan!$F$5:$NG$5=2)*(Plan!F63:NG63&gt;0)))-(SUMPRODUCT((Plan!$F$5:$NG$5=2)*((Plan!F63:NG63="u2")/2)))-(SUMPRODUCT((Plan!$F$5:$NG$5=2)*((Plan!F63:NG63="x2")/2)))-(SUMPRODUCT((Plan!$F$5:$NG$5=2)*((Plan!F63:NG63="k2")/2)))-(SUMPRODUCT((Plan!$F$5:$NG$5=2)*((Plan!F63:NG63="f2")/2)))</f>
        <v>0</v>
      </c>
      <c r="N54" s="207">
        <f>(SUMPRODUCT((Plan!$F$5:$NG$5=3)*(Plan!F63:NG63&gt;0)))-(SUMPRODUCT((Plan!$F$5:$NG$5=3)*((Plan!F63:NG63="u2")/2)))-(SUMPRODUCT((Plan!$F$5:$NG$5=3)*((Plan!F63:NG63="x2")/2)))-(SUMPRODUCT((Plan!$F$5:$NG$5=3)*((Plan!F63:NG63="k2")/2)))-(SUMPRODUCT((Plan!$F$5:$NG$5=3)*((Plan!F63:NG63="f2")/2)))</f>
        <v>0</v>
      </c>
      <c r="O54" s="206">
        <f>(SUMPRODUCT((Plan!$F$5:$NG$5=4)*(Plan!F63:NG63&gt;0)))-(SUMPRODUCT((Plan!$F$5:$NG$5=4)*((Plan!F63:NG63="u2")/2)))-(SUMPRODUCT((Plan!$F$5:$NG$5=4)*((Plan!F63:NG63="x2")/2)))-(SUMPRODUCT((Plan!$F$5:$NG$5=4)*((Plan!F63:NG63="k2")/2)))-(SUMPRODUCT((Plan!$F$5:$NG$5=4)*((Plan!F63:NG63="f2")/2)))</f>
        <v>0</v>
      </c>
      <c r="P54" s="207">
        <f>(SUMPRODUCT((Plan!$F$5:$NG$5=5)*(Plan!F63:NG63&gt;0)))-(SUMPRODUCT((Plan!$F$5:$NG$5=5)*((Plan!F63:NG63="u2")/2)))-(SUMPRODUCT((Plan!$F$5:$NG$5=5)*((Plan!F63:NG63="x2")/2)))-(SUMPRODUCT((Plan!$F$5:$NG$5=5)*((Plan!F63:NG63="k2")/2)))-(SUMPRODUCT((Plan!$F$5:$NG$5=5)*((Plan!F63:NG63="f2")/2)))</f>
        <v>0</v>
      </c>
      <c r="Q54" s="206">
        <f>(SUMPRODUCT((Plan!$F$5:$NG$5=6)*(Plan!F63:NG63&gt;0)))-(SUMPRODUCT((Plan!$F$5:$NG$5=6)*((Plan!F63:NG63="u2")/2)))-(SUMPRODUCT((Plan!$F$5:$NG$5=6)*((Plan!F63:NG63="x2")/2)))-(SUMPRODUCT((Plan!$F$5:$NG$5=6)*((Plan!F63:NG63="k2")/2)))-(SUMPRODUCT((Plan!$F$5:$NG$5=6)*((Plan!F63:NG63="f2")/2)))</f>
        <v>0</v>
      </c>
      <c r="R54" s="207">
        <f>(SUMPRODUCT((Plan!$F$5:$NG$5=7)*(Plan!F63:NG63&gt;0)))-(SUMPRODUCT((Plan!$F$5:$NG$5=7)*((Plan!F63:NG63="u2")/2)))-(SUMPRODUCT((Plan!$F$5:$NG$5=7)*((Plan!F63:NG63="x2")/2)))-(SUMPRODUCT((Plan!$F$5:$NG$5=7)*((Plan!F63:NG63="k2")/2)))-(SUMPRODUCT((Plan!$F$5:$NG$5=7)*((Plan!F63:NG63="f2")/2)))</f>
        <v>0</v>
      </c>
      <c r="S54" s="206">
        <f>(SUMPRODUCT((Plan!$F$5:$NG$5=8)*(Plan!F63:NG63&gt;0)))-(SUMPRODUCT((Plan!$F$5:$NG$5=8)*((Plan!F63:NG63="u2")/2)))-(SUMPRODUCT((Plan!$F$5:$NG$5=8)*((Plan!F63:NG63="x2")/2)))-(SUMPRODUCT((Plan!$F$5:$NG$5=8)*((Plan!F63:NG63="k2")/2)))-(SUMPRODUCT((Plan!$F$5:$NG$5=8)*((Plan!F63:NG63="f2")/2)))</f>
        <v>0</v>
      </c>
      <c r="T54" s="207">
        <f>(SUMPRODUCT((Plan!$F$5:$NG$5=9)*(Plan!F63:NG63&gt;0)))-(SUMPRODUCT((Plan!$F$5:$NG$5=9)*((Plan!F63:NG63="u2")/2)))-(SUMPRODUCT((Plan!$F$5:$NG$5=9)*((Plan!F63:NG63="x2")/2)))-(SUMPRODUCT((Plan!$F$5:$NG$5=9)*((Plan!F63:NG63="k2")/2)))-(SUMPRODUCT((Plan!$F$5:$NG$5=9)*((Plan!F63:NG63="f2")/2)))</f>
        <v>0</v>
      </c>
      <c r="U54" s="206">
        <f>(SUMPRODUCT((Plan!$F$5:$NG$5=10)*(Plan!F63:NG63&gt;0)))-(SUMPRODUCT((Plan!$F$5:$NG$5=10)*((Plan!F63:NG63="u2")/2)))-(SUMPRODUCT((Plan!$F$5:$NG$5=10)*((Plan!F63:NG63="x2")/2)))-(SUMPRODUCT((Plan!$F$5:$NG$5=10)*((Plan!F63:NG63="k2")/2)))-(SUMPRODUCT((Plan!$F$5:$NG$5=10)*((Plan!F63:NG63="f2")/2)))</f>
        <v>0</v>
      </c>
      <c r="V54" s="207">
        <f>(SUMPRODUCT((Plan!$F$5:$NG$5=11)*(Plan!F63:NG63&gt;0)))-(SUMPRODUCT((Plan!$F$5:$NG$5=11)*((Plan!F63:NG63="u2")/2)))-(SUMPRODUCT((Plan!$F$5:$NG$5=11)*((Plan!F63:NG63="x2")/2)))-(SUMPRODUCT((Plan!$F$5:$NG$5=11)*((Plan!F63:NG63="k2")/2)))-(SUMPRODUCT((Plan!$F$5:$NG$5=11)*((Plan!F63:NG63="f2")/2)))</f>
        <v>0</v>
      </c>
      <c r="W54" s="206">
        <f>(SUMPRODUCT((Plan!$F$5:$NG$5=12)*(Plan!F63:NG63&gt;0)))-(SUMPRODUCT((Plan!$F$5:$NG$5=12)*((Plan!F63:NG63="u2")/2)))-(SUMPRODUCT((Plan!$F$5:$NG$5=12)*((Plan!F63:NG63="x2")/2)))-(SUMPRODUCT((Plan!$F$5:$NG$5=12)*((Plan!F63:NG63="k2")/2)))-(SUMPRODUCT((Plan!$F$5:$NG$5=12)*((Plan!F63:NG63="f2")/2)))</f>
        <v>0</v>
      </c>
    </row>
    <row r="55" spans="2:23" ht="18" customHeight="1" thickBot="1">
      <c r="B55" s="21" t="str">
        <f>IF(Mitarbeiter!B56="","",Mitarbeiter!B56)</f>
        <v/>
      </c>
      <c r="C55" s="21" t="str">
        <f>IF(Mitarbeiter!C56="","",Mitarbeiter!C56)</f>
        <v/>
      </c>
      <c r="D55" s="21" t="str">
        <f>IF(Mitarbeiter!E56="","",Mitarbeiter!E56)</f>
        <v/>
      </c>
      <c r="E55" s="155">
        <f>Mitarbeiter!W56</f>
        <v>0</v>
      </c>
      <c r="F55" s="166">
        <f>COUNTIF(Plan!F64:QT64,"u")+(COUNTIF(Plan!F64:QT64,"u2")/2)+COUNTIF(Plan!F64:QT64,"s")+(COUNTIF(Plan!F64:QT64,"s2")/2)</f>
        <v>0</v>
      </c>
      <c r="G55" s="131">
        <f>COUNTIF(Plan!F64:QT64,"x")+(COUNTIF(Plan!F64:QT64,"x2")/2)+COUNTIF(Plan!F64:QT64,"az")+COUNTIF(Plan!F64:QT64,"fz")</f>
        <v>0</v>
      </c>
      <c r="H55" s="131">
        <f>COUNTIF(Plan!F64:QT64,"f")+(COUNTIF(Plan!F64:QT64,"f2")/2)</f>
        <v>0</v>
      </c>
      <c r="I55" s="167">
        <f>COUNTIF(Plan!F64:QT64,"k")+(COUNTIF(Plan!F64:QT64,"k2")/2)</f>
        <v>0</v>
      </c>
      <c r="J55" s="131">
        <f>COUNTIF(Plan!F64:QT64,"a")</f>
        <v>0</v>
      </c>
      <c r="K55" s="344">
        <f t="shared" si="0"/>
        <v>0</v>
      </c>
      <c r="L55" s="350">
        <f>(SUMPRODUCT((Plan!$F$5:$NG$5=1)*(Plan!F64:NG64&gt;0)))-(SUMPRODUCT((Plan!$F$5:$NG$5=1)*((Plan!F64:NG64="u2")/2)))-(SUMPRODUCT((Plan!$F$5:$NG$5=1)*((Plan!F64:NG64="x2")/2)))-(SUMPRODUCT((Plan!$F$5:$NG$5=1)*((Plan!F64:NG64="k2")/2)))-(SUMPRODUCT((Plan!$F$5:$NG$5=1)*((Plan!F64:NG64="f2")/2)))</f>
        <v>0</v>
      </c>
      <c r="M55" s="345">
        <f>(SUMPRODUCT((Plan!$F$5:$NG$5=2)*(Plan!F64:NG64&gt;0)))-(SUMPRODUCT((Plan!$F$5:$NG$5=2)*((Plan!F64:NG64="u2")/2)))-(SUMPRODUCT((Plan!$F$5:$NG$5=2)*((Plan!F64:NG64="x2")/2)))-(SUMPRODUCT((Plan!$F$5:$NG$5=2)*((Plan!F64:NG64="k2")/2)))-(SUMPRODUCT((Plan!$F$5:$NG$5=2)*((Plan!F64:NG64="f2")/2)))</f>
        <v>0</v>
      </c>
      <c r="N55" s="346">
        <f>(SUMPRODUCT((Plan!$F$5:$NG$5=3)*(Plan!F64:NG64&gt;0)))-(SUMPRODUCT((Plan!$F$5:$NG$5=3)*((Plan!F64:NG64="u2")/2)))-(SUMPRODUCT((Plan!$F$5:$NG$5=3)*((Plan!F64:NG64="x2")/2)))-(SUMPRODUCT((Plan!$F$5:$NG$5=3)*((Plan!F64:NG64="k2")/2)))-(SUMPRODUCT((Plan!$F$5:$NG$5=3)*((Plan!F64:NG64="f2")/2)))</f>
        <v>0</v>
      </c>
      <c r="O55" s="345">
        <f>(SUMPRODUCT((Plan!$F$5:$NG$5=4)*(Plan!F64:NG64&gt;0)))-(SUMPRODUCT((Plan!$F$5:$NG$5=4)*((Plan!F64:NG64="u2")/2)))-(SUMPRODUCT((Plan!$F$5:$NG$5=4)*((Plan!F64:NG64="x2")/2)))-(SUMPRODUCT((Plan!$F$5:$NG$5=4)*((Plan!F64:NG64="k2")/2)))-(SUMPRODUCT((Plan!$F$5:$NG$5=4)*((Plan!F64:NG64="f2")/2)))</f>
        <v>0</v>
      </c>
      <c r="P55" s="346">
        <f>(SUMPRODUCT((Plan!$F$5:$NG$5=5)*(Plan!F64:NG64&gt;0)))-(SUMPRODUCT((Plan!$F$5:$NG$5=5)*((Plan!F64:NG64="u2")/2)))-(SUMPRODUCT((Plan!$F$5:$NG$5=5)*((Plan!F64:NG64="x2")/2)))-(SUMPRODUCT((Plan!$F$5:$NG$5=5)*((Plan!F64:NG64="k2")/2)))-(SUMPRODUCT((Plan!$F$5:$NG$5=5)*((Plan!F64:NG64="f2")/2)))</f>
        <v>0</v>
      </c>
      <c r="Q55" s="345">
        <f>(SUMPRODUCT((Plan!$F$5:$NG$5=6)*(Plan!F64:NG64&gt;0)))-(SUMPRODUCT((Plan!$F$5:$NG$5=6)*((Plan!F64:NG64="u2")/2)))-(SUMPRODUCT((Plan!$F$5:$NG$5=6)*((Plan!F64:NG64="x2")/2)))-(SUMPRODUCT((Plan!$F$5:$NG$5=6)*((Plan!F64:NG64="k2")/2)))-(SUMPRODUCT((Plan!$F$5:$NG$5=6)*((Plan!F64:NG64="f2")/2)))</f>
        <v>0</v>
      </c>
      <c r="R55" s="346">
        <f>(SUMPRODUCT((Plan!$F$5:$NG$5=7)*(Plan!F64:NG64&gt;0)))-(SUMPRODUCT((Plan!$F$5:$NG$5=7)*((Plan!F64:NG64="u2")/2)))-(SUMPRODUCT((Plan!$F$5:$NG$5=7)*((Plan!F64:NG64="x2")/2)))-(SUMPRODUCT((Plan!$F$5:$NG$5=7)*((Plan!F64:NG64="k2")/2)))-(SUMPRODUCT((Plan!$F$5:$NG$5=7)*((Plan!F64:NG64="f2")/2)))</f>
        <v>0</v>
      </c>
      <c r="S55" s="345">
        <f>(SUMPRODUCT((Plan!$F$5:$NG$5=8)*(Plan!F64:NG64&gt;0)))-(SUMPRODUCT((Plan!$F$5:$NG$5=8)*((Plan!F64:NG64="u2")/2)))-(SUMPRODUCT((Plan!$F$5:$NG$5=8)*((Plan!F64:NG64="x2")/2)))-(SUMPRODUCT((Plan!$F$5:$NG$5=8)*((Plan!F64:NG64="k2")/2)))-(SUMPRODUCT((Plan!$F$5:$NG$5=8)*((Plan!F64:NG64="f2")/2)))</f>
        <v>0</v>
      </c>
      <c r="T55" s="346">
        <f>(SUMPRODUCT((Plan!$F$5:$NG$5=9)*(Plan!F64:NG64&gt;0)))-(SUMPRODUCT((Plan!$F$5:$NG$5=9)*((Plan!F64:NG64="u2")/2)))-(SUMPRODUCT((Plan!$F$5:$NG$5=9)*((Plan!F64:NG64="x2")/2)))-(SUMPRODUCT((Plan!$F$5:$NG$5=9)*((Plan!F64:NG64="k2")/2)))-(SUMPRODUCT((Plan!$F$5:$NG$5=9)*((Plan!F64:NG64="f2")/2)))</f>
        <v>0</v>
      </c>
      <c r="U55" s="345">
        <f>(SUMPRODUCT((Plan!$F$5:$NG$5=10)*(Plan!F64:NG64&gt;0)))-(SUMPRODUCT((Plan!$F$5:$NG$5=10)*((Plan!F64:NG64="u2")/2)))-(SUMPRODUCT((Plan!$F$5:$NG$5=10)*((Plan!F64:NG64="x2")/2)))-(SUMPRODUCT((Plan!$F$5:$NG$5=10)*((Plan!F64:NG64="k2")/2)))-(SUMPRODUCT((Plan!$F$5:$NG$5=10)*((Plan!F64:NG64="f2")/2)))</f>
        <v>0</v>
      </c>
      <c r="V55" s="346">
        <f>(SUMPRODUCT((Plan!$F$5:$NG$5=11)*(Plan!F64:NG64&gt;0)))-(SUMPRODUCT((Plan!$F$5:$NG$5=11)*((Plan!F64:NG64="u2")/2)))-(SUMPRODUCT((Plan!$F$5:$NG$5=11)*((Plan!F64:NG64="x2")/2)))-(SUMPRODUCT((Plan!$F$5:$NG$5=11)*((Plan!F64:NG64="k2")/2)))-(SUMPRODUCT((Plan!$F$5:$NG$5=11)*((Plan!F64:NG64="f2")/2)))</f>
        <v>0</v>
      </c>
      <c r="W55" s="345">
        <f>(SUMPRODUCT((Plan!$F$5:$NG$5=12)*(Plan!F64:NG64&gt;0)))-(SUMPRODUCT((Plan!$F$5:$NG$5=12)*((Plan!F64:NG64="u2")/2)))-(SUMPRODUCT((Plan!$F$5:$NG$5=12)*((Plan!F64:NG64="x2")/2)))-(SUMPRODUCT((Plan!$F$5:$NG$5=12)*((Plan!F64:NG64="k2")/2)))-(SUMPRODUCT((Plan!$F$5:$NG$5=12)*((Plan!F64:NG64="f2")/2)))</f>
        <v>0</v>
      </c>
    </row>
    <row r="56" spans="2:23" ht="18" customHeight="1" thickTop="1" thickBot="1">
      <c r="B56" s="211"/>
      <c r="C56" s="211"/>
      <c r="D56" s="212" t="s">
        <v>66</v>
      </c>
      <c r="E56" s="156">
        <f t="shared" ref="E56:W56" si="3">SUM(E6:E55)</f>
        <v>0</v>
      </c>
      <c r="F56" s="152">
        <f t="shared" si="3"/>
        <v>0</v>
      </c>
      <c r="G56" s="132">
        <f t="shared" si="3"/>
        <v>0</v>
      </c>
      <c r="H56" s="132">
        <f t="shared" si="3"/>
        <v>0</v>
      </c>
      <c r="I56" s="132">
        <f t="shared" si="3"/>
        <v>0</v>
      </c>
      <c r="J56" s="132">
        <f t="shared" si="3"/>
        <v>0</v>
      </c>
      <c r="K56" s="347">
        <f t="shared" si="3"/>
        <v>0</v>
      </c>
      <c r="L56" s="208">
        <f t="shared" si="3"/>
        <v>0</v>
      </c>
      <c r="M56" s="209">
        <f t="shared" si="3"/>
        <v>0</v>
      </c>
      <c r="N56" s="210">
        <f t="shared" si="3"/>
        <v>0</v>
      </c>
      <c r="O56" s="209">
        <f t="shared" si="3"/>
        <v>0</v>
      </c>
      <c r="P56" s="210">
        <f t="shared" si="3"/>
        <v>0</v>
      </c>
      <c r="Q56" s="209">
        <f t="shared" si="3"/>
        <v>0</v>
      </c>
      <c r="R56" s="210">
        <f t="shared" si="3"/>
        <v>0</v>
      </c>
      <c r="S56" s="209">
        <f t="shared" si="3"/>
        <v>0</v>
      </c>
      <c r="T56" s="210">
        <f t="shared" si="3"/>
        <v>0</v>
      </c>
      <c r="U56" s="209">
        <f t="shared" si="3"/>
        <v>0</v>
      </c>
      <c r="V56" s="210">
        <f t="shared" si="3"/>
        <v>0</v>
      </c>
      <c r="W56" s="209">
        <f t="shared" si="3"/>
        <v>0</v>
      </c>
    </row>
    <row r="57" spans="2:23" ht="18" customHeight="1" thickTop="1" thickBot="1">
      <c r="B57" s="213"/>
      <c r="C57" s="214" t="s">
        <v>150</v>
      </c>
      <c r="D57" s="215">
        <f>COUNTIF(B6:B55,"&gt; ")</f>
        <v>0</v>
      </c>
      <c r="E57" s="216">
        <f t="shared" ref="E57:W57" si="4">COUNTIF(E6:E55,"&lt;&gt;0")</f>
        <v>0</v>
      </c>
      <c r="F57" s="217">
        <f t="shared" si="4"/>
        <v>0</v>
      </c>
      <c r="G57" s="218">
        <f t="shared" si="4"/>
        <v>0</v>
      </c>
      <c r="H57" s="218">
        <f t="shared" si="4"/>
        <v>0</v>
      </c>
      <c r="I57" s="218">
        <f t="shared" si="4"/>
        <v>0</v>
      </c>
      <c r="J57" s="218">
        <f t="shared" si="4"/>
        <v>0</v>
      </c>
      <c r="K57" s="348">
        <f t="shared" si="4"/>
        <v>0</v>
      </c>
      <c r="L57" s="219">
        <f t="shared" si="4"/>
        <v>0</v>
      </c>
      <c r="M57" s="220">
        <f t="shared" si="4"/>
        <v>0</v>
      </c>
      <c r="N57" s="221">
        <f t="shared" si="4"/>
        <v>0</v>
      </c>
      <c r="O57" s="220">
        <f t="shared" si="4"/>
        <v>0</v>
      </c>
      <c r="P57" s="221">
        <f t="shared" si="4"/>
        <v>0</v>
      </c>
      <c r="Q57" s="220">
        <f t="shared" si="4"/>
        <v>0</v>
      </c>
      <c r="R57" s="221">
        <f t="shared" si="4"/>
        <v>0</v>
      </c>
      <c r="S57" s="220">
        <f t="shared" si="4"/>
        <v>0</v>
      </c>
      <c r="T57" s="221">
        <f t="shared" si="4"/>
        <v>0</v>
      </c>
      <c r="U57" s="220">
        <f t="shared" si="4"/>
        <v>0</v>
      </c>
      <c r="V57" s="221">
        <f t="shared" si="4"/>
        <v>0</v>
      </c>
      <c r="W57" s="220">
        <f t="shared" si="4"/>
        <v>0</v>
      </c>
    </row>
    <row r="58" spans="2:23" ht="13.8" thickTop="1"/>
  </sheetData>
  <sheetProtection password="8205" sheet="1" objects="1" scenarios="1" selectLockedCells="1" selectUnlockedCells="1"/>
  <phoneticPr fontId="3" type="noConversion"/>
  <printOptions horizontalCentered="1"/>
  <pageMargins left="0.19685039370078741" right="0.23622047244094491" top="0.70866141732283472" bottom="0.77" header="0.51181102362204722" footer="0.51181102362204722"/>
  <pageSetup paperSize="9" orientation="landscape" r:id="rId1"/>
  <headerFooter alignWithMargins="0">
    <oddFooter>&amp;L&amp;A - &amp;D - &amp;T&amp;RSeite: &amp;P</oddFooter>
  </headerFooter>
  <rowBreaks count="1" manualBreakCount="1">
    <brk id="59" max="16383" man="1"/>
  </rowBreaks>
  <colBreaks count="1" manualBreakCount="1">
    <brk id="11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Tabelle1" enableFormatConditionsCalculation="0">
    <tabColor indexed="45"/>
  </sheetPr>
  <dimension ref="B1:Z375"/>
  <sheetViews>
    <sheetView showGridLines="0" showRowColHeaders="0" workbookViewId="0">
      <selection activeCell="C11" sqref="C11"/>
    </sheetView>
  </sheetViews>
  <sheetFormatPr baseColWidth="10" defaultColWidth="11.44140625" defaultRowHeight="13.2"/>
  <cols>
    <col min="1" max="1" width="3.33203125" style="37" customWidth="1"/>
    <col min="2" max="2" width="37.5546875" style="37" customWidth="1"/>
    <col min="3" max="3" width="17" style="37" customWidth="1"/>
    <col min="4" max="4" width="18.109375" style="37" customWidth="1"/>
    <col min="5" max="5" width="14" style="37" customWidth="1"/>
    <col min="6" max="6" width="11.44140625" style="41" hidden="1" customWidth="1"/>
    <col min="7" max="7" width="11.6640625" style="41" hidden="1" customWidth="1"/>
    <col min="8" max="18" width="11.44140625" style="41" hidden="1" customWidth="1"/>
    <col min="19" max="16384" width="11.44140625" style="37"/>
  </cols>
  <sheetData>
    <row r="1" spans="2:26" ht="49.5" customHeight="1">
      <c r="F1" s="196" t="s">
        <v>2</v>
      </c>
      <c r="G1" s="202" t="str">
        <f>IF($B10="","",$B10)</f>
        <v>Weihnachtsferien 2015 (Vorjahr)</v>
      </c>
      <c r="H1" s="196" t="str">
        <f>IF($B11="","",$B11)</f>
        <v>Winterferien</v>
      </c>
      <c r="I1" s="196" t="str">
        <f>IF($B12="","",$B12)</f>
        <v>Osterferien</v>
      </c>
      <c r="J1" s="196" t="str">
        <f>IF($B13="","",$B13)</f>
        <v>Maiferien</v>
      </c>
      <c r="K1" s="196" t="str">
        <f>IF($B14="","",$B14)</f>
        <v>Pfingstferien</v>
      </c>
      <c r="L1" s="196" t="str">
        <f>IF($B15="","",$B15)</f>
        <v>Sommerferien</v>
      </c>
      <c r="M1" s="196" t="str">
        <f>IF($B16="","",$B16)</f>
        <v>Herbstferien</v>
      </c>
      <c r="N1" s="196" t="str">
        <f>IF($B17="","",$B17)</f>
        <v>Weihnachtsferien</v>
      </c>
      <c r="O1" s="196" t="str">
        <f>IF($B18="","",$B18)</f>
        <v>Winterferien 2017 (Folgejahr)</v>
      </c>
      <c r="P1" s="196" t="str">
        <f>IF($B19="","",$B19)</f>
        <v>Osterferien 2017 (Folgejahr)</v>
      </c>
      <c r="Q1" s="196" t="str">
        <f>IF($B20="","",$B20)</f>
        <v/>
      </c>
      <c r="R1" s="196" t="str">
        <f>IF($B21="","",$B21)</f>
        <v/>
      </c>
    </row>
    <row r="2" spans="2:26" ht="15.6">
      <c r="B2" s="2" t="s">
        <v>134</v>
      </c>
      <c r="C2" s="133"/>
      <c r="D2" s="7"/>
      <c r="F2" s="197">
        <f>DATE(C6,1,1)</f>
        <v>42370</v>
      </c>
      <c r="G2" s="198" t="str">
        <f>IF(C10="","",C10)</f>
        <v/>
      </c>
      <c r="H2" s="199" t="str">
        <f>IF(C11="","",C11)</f>
        <v/>
      </c>
      <c r="I2" s="199" t="str">
        <f>IF(C12="","",C12)</f>
        <v/>
      </c>
      <c r="J2" s="199" t="str">
        <f>IF(C13="","",C13)</f>
        <v/>
      </c>
      <c r="K2" s="199" t="str">
        <f>IF(C14="","",C14)</f>
        <v/>
      </c>
      <c r="L2" s="199" t="str">
        <f>IF(C15="","",C15)</f>
        <v/>
      </c>
      <c r="M2" s="199" t="str">
        <f>IF(C16="","",C16)</f>
        <v/>
      </c>
      <c r="N2" s="199" t="str">
        <f>IF(C17="","",C17)</f>
        <v/>
      </c>
      <c r="O2" s="199" t="str">
        <f>IF(C18="","",C18)</f>
        <v/>
      </c>
      <c r="P2" s="199" t="str">
        <f>IF(C19="","",C19)</f>
        <v/>
      </c>
      <c r="Q2" s="199" t="str">
        <f>IF(C20="","",C20)</f>
        <v/>
      </c>
      <c r="R2" s="199" t="str">
        <f>IF(C21="","",C21)</f>
        <v/>
      </c>
    </row>
    <row r="3" spans="2:26" ht="14.25" customHeight="1">
      <c r="B3" s="2"/>
      <c r="C3" s="51"/>
      <c r="D3" s="51"/>
      <c r="F3" s="197">
        <f>F2+1</f>
        <v>42371</v>
      </c>
      <c r="G3" s="198" t="str">
        <f>IF(G2="","",IF(G2+1&lt;=$D$10,G2+1,""))</f>
        <v/>
      </c>
      <c r="H3" s="199" t="str">
        <f>IF(H2="","",IF(H2+1&lt;=$D$11,H2+1,""))</f>
        <v/>
      </c>
      <c r="I3" s="199" t="str">
        <f>IF(I2="","",IF(I2+1&lt;=$D$12,I2+1,""))</f>
        <v/>
      </c>
      <c r="J3" s="199" t="str">
        <f>IF(J2="","",IF(J2+1&lt;=$D$13,J2+1,""))</f>
        <v/>
      </c>
      <c r="K3" s="199" t="str">
        <f>IF(K2="","",IF(K2+1&lt;=$D$14,K2+1,""))</f>
        <v/>
      </c>
      <c r="L3" s="199" t="str">
        <f>IF(L2="","",IF(L2+1&lt;=$D$15,L2+1,""))</f>
        <v/>
      </c>
      <c r="M3" s="199" t="str">
        <f>IF(M2="","",IF(M2+1&lt;=$D$16,M2+1,""))</f>
        <v/>
      </c>
      <c r="N3" s="199" t="str">
        <f>IF(N2="","",IF(N2+1&lt;=$D$17,N2+1,""))</f>
        <v/>
      </c>
      <c r="O3" s="199" t="str">
        <f>IF(O2="","",IF(O2+1&lt;=$D$18,O2+1,""))</f>
        <v/>
      </c>
      <c r="P3" s="199" t="str">
        <f>IF(P2="","",IF(P2+1&lt;=$D$19,P2+1,""))</f>
        <v/>
      </c>
      <c r="Q3" s="199" t="str">
        <f>IF(Q2="","",IF(Q2+1&lt;=$D$20,Q2+1,""))</f>
        <v/>
      </c>
      <c r="R3" s="199" t="str">
        <f>IF(R2="","",IF(R2+1&lt;=$D$21,R2+1,""))</f>
        <v/>
      </c>
    </row>
    <row r="4" spans="2:26" ht="15.6">
      <c r="B4" s="180" t="s">
        <v>135</v>
      </c>
      <c r="C4" s="181" t="s">
        <v>136</v>
      </c>
      <c r="D4" s="51"/>
      <c r="F4" s="197">
        <f t="shared" ref="F4:F67" si="0">F3+1</f>
        <v>42372</v>
      </c>
      <c r="G4" s="198" t="str">
        <f t="shared" ref="G4:G67" si="1">IF(G3="","",IF(G3+1&lt;=$D$10,G3+1,""))</f>
        <v/>
      </c>
      <c r="H4" s="199" t="str">
        <f t="shared" ref="H4:H67" si="2">IF(H3="","",IF(H3+1&lt;=$D$11,H3+1,""))</f>
        <v/>
      </c>
      <c r="I4" s="199" t="str">
        <f t="shared" ref="I4:I67" si="3">IF(I3="","",IF(I3+1&lt;=$D$12,I3+1,""))</f>
        <v/>
      </c>
      <c r="J4" s="199" t="str">
        <f t="shared" ref="J4:J67" si="4">IF(J3="","",IF(J3+1&lt;=$D$13,J3+1,""))</f>
        <v/>
      </c>
      <c r="K4" s="199" t="str">
        <f t="shared" ref="K4:K67" si="5">IF(K3="","",IF(K3+1&lt;=$D$14,K3+1,""))</f>
        <v/>
      </c>
      <c r="L4" s="199" t="str">
        <f t="shared" ref="L4:L67" si="6">IF(L3="","",IF(L3+1&lt;=$D$15,L3+1,""))</f>
        <v/>
      </c>
      <c r="M4" s="199" t="str">
        <f t="shared" ref="M4:M67" si="7">IF(M3="","",IF(M3+1&lt;=$D$16,M3+1,""))</f>
        <v/>
      </c>
      <c r="N4" s="199" t="str">
        <f t="shared" ref="N4:N67" si="8">IF(N3="","",IF(N3+1&lt;=$D$17,N3+1,""))</f>
        <v/>
      </c>
      <c r="O4" s="199" t="str">
        <f t="shared" ref="O4:O67" si="9">IF(O3="","",IF(O3+1&lt;=$D$18,O3+1,""))</f>
        <v/>
      </c>
      <c r="P4" s="199" t="str">
        <f t="shared" ref="P4:P67" si="10">IF(P3="","",IF(P3+1&lt;=$D$19,P3+1,""))</f>
        <v/>
      </c>
      <c r="Q4" s="199" t="str">
        <f t="shared" ref="Q4:Q67" si="11">IF(Q3="","",IF(Q3+1&lt;=$D$20,Q3+1,""))</f>
        <v/>
      </c>
      <c r="R4" s="199" t="str">
        <f t="shared" ref="R4:R67" si="12">IF(R3="","",IF(R3+1&lt;=$D$21,R3+1,""))</f>
        <v/>
      </c>
    </row>
    <row r="5" spans="2:26" ht="15.6">
      <c r="B5" s="2"/>
      <c r="C5" s="51"/>
      <c r="D5" s="51"/>
      <c r="F5" s="197">
        <f t="shared" si="0"/>
        <v>42373</v>
      </c>
      <c r="G5" s="198" t="str">
        <f t="shared" si="1"/>
        <v/>
      </c>
      <c r="H5" s="199" t="str">
        <f t="shared" si="2"/>
        <v/>
      </c>
      <c r="I5" s="199" t="str">
        <f t="shared" si="3"/>
        <v/>
      </c>
      <c r="J5" s="199" t="str">
        <f t="shared" si="4"/>
        <v/>
      </c>
      <c r="K5" s="199" t="str">
        <f t="shared" si="5"/>
        <v/>
      </c>
      <c r="L5" s="199" t="str">
        <f t="shared" si="6"/>
        <v/>
      </c>
      <c r="M5" s="199" t="str">
        <f t="shared" si="7"/>
        <v/>
      </c>
      <c r="N5" s="199" t="str">
        <f t="shared" si="8"/>
        <v/>
      </c>
      <c r="O5" s="199" t="str">
        <f t="shared" si="9"/>
        <v/>
      </c>
      <c r="P5" s="199" t="str">
        <f t="shared" si="10"/>
        <v/>
      </c>
      <c r="Q5" s="199" t="str">
        <f t="shared" si="11"/>
        <v/>
      </c>
      <c r="R5" s="199" t="str">
        <f t="shared" si="12"/>
        <v/>
      </c>
    </row>
    <row r="6" spans="2:26" ht="15.6">
      <c r="B6" s="2" t="s">
        <v>99</v>
      </c>
      <c r="C6" s="52">
        <f>Feiertage!A1</f>
        <v>2016</v>
      </c>
      <c r="D6" s="53" t="str">
        <f>IF(YEAR(D15)&lt;&gt;C6,"Ferienjahr und Kalenderjahr","")</f>
        <v>Ferienjahr und Kalenderjahr</v>
      </c>
      <c r="F6" s="197">
        <f t="shared" si="0"/>
        <v>42374</v>
      </c>
      <c r="G6" s="198" t="str">
        <f t="shared" si="1"/>
        <v/>
      </c>
      <c r="H6" s="199" t="str">
        <f t="shared" si="2"/>
        <v/>
      </c>
      <c r="I6" s="199" t="str">
        <f t="shared" si="3"/>
        <v/>
      </c>
      <c r="J6" s="199" t="str">
        <f t="shared" si="4"/>
        <v/>
      </c>
      <c r="K6" s="199" t="str">
        <f t="shared" si="5"/>
        <v/>
      </c>
      <c r="L6" s="199" t="str">
        <f t="shared" si="6"/>
        <v/>
      </c>
      <c r="M6" s="199" t="str">
        <f t="shared" si="7"/>
        <v/>
      </c>
      <c r="N6" s="199" t="str">
        <f t="shared" si="8"/>
        <v/>
      </c>
      <c r="O6" s="199" t="str">
        <f t="shared" si="9"/>
        <v/>
      </c>
      <c r="P6" s="199" t="str">
        <f t="shared" si="10"/>
        <v/>
      </c>
      <c r="Q6" s="199" t="str">
        <f t="shared" si="11"/>
        <v/>
      </c>
      <c r="R6" s="199" t="str">
        <f t="shared" si="12"/>
        <v/>
      </c>
    </row>
    <row r="7" spans="2:26" ht="15.6">
      <c r="B7" s="2" t="s">
        <v>101</v>
      </c>
      <c r="C7" s="52" t="str">
        <f>IF(D15="","Eingabe fehlt!",YEAR(D15))</f>
        <v>Eingabe fehlt!</v>
      </c>
      <c r="D7" s="53" t="str">
        <f>IF(YEAR(D15)&lt;&gt;C6,"stimmen nicht überein!!","")</f>
        <v>stimmen nicht überein!!</v>
      </c>
      <c r="F7" s="197">
        <f t="shared" si="0"/>
        <v>42375</v>
      </c>
      <c r="G7" s="198" t="str">
        <f t="shared" si="1"/>
        <v/>
      </c>
      <c r="H7" s="199" t="str">
        <f t="shared" si="2"/>
        <v/>
      </c>
      <c r="I7" s="199" t="str">
        <f t="shared" si="3"/>
        <v/>
      </c>
      <c r="J7" s="199" t="str">
        <f t="shared" si="4"/>
        <v/>
      </c>
      <c r="K7" s="199" t="str">
        <f t="shared" si="5"/>
        <v/>
      </c>
      <c r="L7" s="199" t="str">
        <f t="shared" si="6"/>
        <v/>
      </c>
      <c r="M7" s="199" t="str">
        <f t="shared" si="7"/>
        <v/>
      </c>
      <c r="N7" s="199" t="str">
        <f t="shared" si="8"/>
        <v/>
      </c>
      <c r="O7" s="199" t="str">
        <f t="shared" si="9"/>
        <v/>
      </c>
      <c r="P7" s="199" t="str">
        <f t="shared" si="10"/>
        <v/>
      </c>
      <c r="Q7" s="199" t="str">
        <f t="shared" si="11"/>
        <v/>
      </c>
      <c r="R7" s="199" t="str">
        <f t="shared" si="12"/>
        <v/>
      </c>
    </row>
    <row r="8" spans="2:26">
      <c r="B8" s="3"/>
      <c r="C8" s="4"/>
      <c r="D8" s="4"/>
      <c r="F8" s="197">
        <f t="shared" si="0"/>
        <v>42376</v>
      </c>
      <c r="G8" s="198" t="str">
        <f t="shared" si="1"/>
        <v/>
      </c>
      <c r="H8" s="199" t="str">
        <f t="shared" si="2"/>
        <v/>
      </c>
      <c r="I8" s="199" t="str">
        <f t="shared" si="3"/>
        <v/>
      </c>
      <c r="J8" s="199" t="str">
        <f t="shared" si="4"/>
        <v/>
      </c>
      <c r="K8" s="199" t="str">
        <f t="shared" si="5"/>
        <v/>
      </c>
      <c r="L8" s="199" t="str">
        <f t="shared" si="6"/>
        <v/>
      </c>
      <c r="M8" s="199" t="str">
        <f t="shared" si="7"/>
        <v/>
      </c>
      <c r="N8" s="199" t="str">
        <f t="shared" si="8"/>
        <v/>
      </c>
      <c r="O8" s="199" t="str">
        <f t="shared" si="9"/>
        <v/>
      </c>
      <c r="P8" s="199" t="str">
        <f t="shared" si="10"/>
        <v/>
      </c>
      <c r="Q8" s="199" t="str">
        <f t="shared" si="11"/>
        <v/>
      </c>
      <c r="R8" s="199" t="str">
        <f t="shared" si="12"/>
        <v/>
      </c>
    </row>
    <row r="9" spans="2:26" ht="13.8">
      <c r="B9" s="236" t="s">
        <v>27</v>
      </c>
      <c r="C9" s="5" t="s">
        <v>28</v>
      </c>
      <c r="D9" s="5" t="s">
        <v>29</v>
      </c>
      <c r="F9" s="197">
        <f t="shared" si="0"/>
        <v>42377</v>
      </c>
      <c r="G9" s="198" t="str">
        <f t="shared" si="1"/>
        <v/>
      </c>
      <c r="H9" s="199" t="str">
        <f t="shared" si="2"/>
        <v/>
      </c>
      <c r="I9" s="199" t="str">
        <f t="shared" si="3"/>
        <v/>
      </c>
      <c r="J9" s="199" t="str">
        <f t="shared" si="4"/>
        <v/>
      </c>
      <c r="K9" s="199" t="str">
        <f t="shared" si="5"/>
        <v/>
      </c>
      <c r="L9" s="199" t="str">
        <f t="shared" si="6"/>
        <v/>
      </c>
      <c r="M9" s="199" t="str">
        <f t="shared" si="7"/>
        <v/>
      </c>
      <c r="N9" s="199" t="str">
        <f t="shared" si="8"/>
        <v/>
      </c>
      <c r="O9" s="199" t="str">
        <f t="shared" si="9"/>
        <v/>
      </c>
      <c r="P9" s="199" t="str">
        <f t="shared" si="10"/>
        <v/>
      </c>
      <c r="Q9" s="199" t="str">
        <f t="shared" si="11"/>
        <v/>
      </c>
      <c r="R9" s="199" t="str">
        <f t="shared" si="12"/>
        <v/>
      </c>
    </row>
    <row r="10" spans="2:26" ht="13.8">
      <c r="B10" s="316" t="str">
        <f>CONCATENATE("Weihnachtsferien ",C6-1," (Vorjahr)")</f>
        <v>Weihnachtsferien 2015 (Vorjahr)</v>
      </c>
      <c r="C10" s="134"/>
      <c r="D10" s="134"/>
      <c r="F10" s="197">
        <f t="shared" si="0"/>
        <v>42378</v>
      </c>
      <c r="G10" s="198" t="str">
        <f t="shared" si="1"/>
        <v/>
      </c>
      <c r="H10" s="199" t="str">
        <f t="shared" si="2"/>
        <v/>
      </c>
      <c r="I10" s="199" t="str">
        <f t="shared" si="3"/>
        <v/>
      </c>
      <c r="J10" s="199" t="str">
        <f t="shared" si="4"/>
        <v/>
      </c>
      <c r="K10" s="199" t="str">
        <f t="shared" si="5"/>
        <v/>
      </c>
      <c r="L10" s="199" t="str">
        <f t="shared" si="6"/>
        <v/>
      </c>
      <c r="M10" s="199" t="str">
        <f t="shared" si="7"/>
        <v/>
      </c>
      <c r="N10" s="199" t="str">
        <f t="shared" si="8"/>
        <v/>
      </c>
      <c r="O10" s="199" t="str">
        <f t="shared" si="9"/>
        <v/>
      </c>
      <c r="P10" s="199" t="str">
        <f t="shared" si="10"/>
        <v/>
      </c>
      <c r="Q10" s="199" t="str">
        <f t="shared" si="11"/>
        <v/>
      </c>
      <c r="R10" s="199" t="str">
        <f t="shared" si="12"/>
        <v/>
      </c>
    </row>
    <row r="11" spans="2:26" ht="13.8">
      <c r="B11" s="316" t="s">
        <v>30</v>
      </c>
      <c r="C11" s="135"/>
      <c r="D11" s="135"/>
      <c r="F11" s="197">
        <f t="shared" si="0"/>
        <v>42379</v>
      </c>
      <c r="G11" s="198" t="str">
        <f t="shared" si="1"/>
        <v/>
      </c>
      <c r="H11" s="199" t="str">
        <f t="shared" si="2"/>
        <v/>
      </c>
      <c r="I11" s="199" t="str">
        <f t="shared" si="3"/>
        <v/>
      </c>
      <c r="J11" s="199" t="str">
        <f t="shared" si="4"/>
        <v/>
      </c>
      <c r="K11" s="199" t="str">
        <f t="shared" si="5"/>
        <v/>
      </c>
      <c r="L11" s="199" t="str">
        <f t="shared" si="6"/>
        <v/>
      </c>
      <c r="M11" s="199" t="str">
        <f t="shared" si="7"/>
        <v/>
      </c>
      <c r="N11" s="199" t="str">
        <f t="shared" si="8"/>
        <v/>
      </c>
      <c r="O11" s="199" t="str">
        <f t="shared" si="9"/>
        <v/>
      </c>
      <c r="P11" s="199" t="str">
        <f t="shared" si="10"/>
        <v/>
      </c>
      <c r="Q11" s="199" t="str">
        <f t="shared" si="11"/>
        <v/>
      </c>
      <c r="R11" s="199" t="str">
        <f t="shared" si="12"/>
        <v/>
      </c>
    </row>
    <row r="12" spans="2:26" ht="13.8">
      <c r="B12" s="316" t="s">
        <v>31</v>
      </c>
      <c r="C12" s="134"/>
      <c r="D12" s="134"/>
      <c r="F12" s="197">
        <f t="shared" si="0"/>
        <v>42380</v>
      </c>
      <c r="G12" s="198" t="str">
        <f t="shared" si="1"/>
        <v/>
      </c>
      <c r="H12" s="199" t="str">
        <f t="shared" si="2"/>
        <v/>
      </c>
      <c r="I12" s="199" t="str">
        <f t="shared" si="3"/>
        <v/>
      </c>
      <c r="J12" s="199" t="str">
        <f t="shared" si="4"/>
        <v/>
      </c>
      <c r="K12" s="199" t="str">
        <f t="shared" si="5"/>
        <v/>
      </c>
      <c r="L12" s="199" t="str">
        <f t="shared" si="6"/>
        <v/>
      </c>
      <c r="M12" s="199" t="str">
        <f t="shared" si="7"/>
        <v/>
      </c>
      <c r="N12" s="199" t="str">
        <f t="shared" si="8"/>
        <v/>
      </c>
      <c r="O12" s="199" t="str">
        <f t="shared" si="9"/>
        <v/>
      </c>
      <c r="P12" s="199" t="str">
        <f t="shared" si="10"/>
        <v/>
      </c>
      <c r="Q12" s="199" t="str">
        <f t="shared" si="11"/>
        <v/>
      </c>
      <c r="R12" s="199" t="str">
        <f t="shared" si="12"/>
        <v/>
      </c>
    </row>
    <row r="13" spans="2:26" ht="13.8">
      <c r="B13" s="316" t="s">
        <v>32</v>
      </c>
      <c r="C13" s="134"/>
      <c r="D13" s="134"/>
      <c r="F13" s="197">
        <f t="shared" si="0"/>
        <v>42381</v>
      </c>
      <c r="G13" s="198" t="str">
        <f t="shared" si="1"/>
        <v/>
      </c>
      <c r="H13" s="199" t="str">
        <f t="shared" si="2"/>
        <v/>
      </c>
      <c r="I13" s="199" t="str">
        <f t="shared" si="3"/>
        <v/>
      </c>
      <c r="J13" s="199" t="str">
        <f t="shared" si="4"/>
        <v/>
      </c>
      <c r="K13" s="199" t="str">
        <f t="shared" si="5"/>
        <v/>
      </c>
      <c r="L13" s="199" t="str">
        <f t="shared" si="6"/>
        <v/>
      </c>
      <c r="M13" s="199" t="str">
        <f t="shared" si="7"/>
        <v/>
      </c>
      <c r="N13" s="199" t="str">
        <f t="shared" si="8"/>
        <v/>
      </c>
      <c r="O13" s="199" t="str">
        <f t="shared" si="9"/>
        <v/>
      </c>
      <c r="P13" s="199" t="str">
        <f t="shared" si="10"/>
        <v/>
      </c>
      <c r="Q13" s="199" t="str">
        <f t="shared" si="11"/>
        <v/>
      </c>
      <c r="R13" s="199" t="str">
        <f t="shared" si="12"/>
        <v/>
      </c>
    </row>
    <row r="14" spans="2:26" ht="13.8">
      <c r="B14" s="316" t="s">
        <v>33</v>
      </c>
      <c r="C14" s="134"/>
      <c r="D14" s="134"/>
      <c r="F14" s="197">
        <f t="shared" si="0"/>
        <v>42382</v>
      </c>
      <c r="G14" s="198" t="str">
        <f t="shared" si="1"/>
        <v/>
      </c>
      <c r="H14" s="199" t="str">
        <f t="shared" si="2"/>
        <v/>
      </c>
      <c r="I14" s="199" t="str">
        <f t="shared" si="3"/>
        <v/>
      </c>
      <c r="J14" s="199" t="str">
        <f t="shared" si="4"/>
        <v/>
      </c>
      <c r="K14" s="199" t="str">
        <f t="shared" si="5"/>
        <v/>
      </c>
      <c r="L14" s="199" t="str">
        <f t="shared" si="6"/>
        <v/>
      </c>
      <c r="M14" s="199" t="str">
        <f t="shared" si="7"/>
        <v/>
      </c>
      <c r="N14" s="199" t="str">
        <f t="shared" si="8"/>
        <v/>
      </c>
      <c r="O14" s="199" t="str">
        <f t="shared" si="9"/>
        <v/>
      </c>
      <c r="P14" s="199" t="str">
        <f t="shared" si="10"/>
        <v/>
      </c>
      <c r="Q14" s="199" t="str">
        <f t="shared" si="11"/>
        <v/>
      </c>
      <c r="R14" s="199" t="str">
        <f t="shared" si="12"/>
        <v/>
      </c>
      <c r="Z14" s="238"/>
    </row>
    <row r="15" spans="2:26" ht="13.8">
      <c r="B15" s="316" t="s">
        <v>34</v>
      </c>
      <c r="C15" s="134"/>
      <c r="D15" s="134"/>
      <c r="F15" s="197">
        <f t="shared" si="0"/>
        <v>42383</v>
      </c>
      <c r="G15" s="198" t="str">
        <f t="shared" si="1"/>
        <v/>
      </c>
      <c r="H15" s="199" t="str">
        <f t="shared" si="2"/>
        <v/>
      </c>
      <c r="I15" s="199" t="str">
        <f t="shared" si="3"/>
        <v/>
      </c>
      <c r="J15" s="199" t="str">
        <f t="shared" si="4"/>
        <v/>
      </c>
      <c r="K15" s="199" t="str">
        <f t="shared" si="5"/>
        <v/>
      </c>
      <c r="L15" s="199" t="str">
        <f t="shared" si="6"/>
        <v/>
      </c>
      <c r="M15" s="199" t="str">
        <f t="shared" si="7"/>
        <v/>
      </c>
      <c r="N15" s="199" t="str">
        <f t="shared" si="8"/>
        <v/>
      </c>
      <c r="O15" s="199" t="str">
        <f t="shared" si="9"/>
        <v/>
      </c>
      <c r="P15" s="199" t="str">
        <f t="shared" si="10"/>
        <v/>
      </c>
      <c r="Q15" s="199" t="str">
        <f t="shared" si="11"/>
        <v/>
      </c>
      <c r="R15" s="199" t="str">
        <f t="shared" si="12"/>
        <v/>
      </c>
    </row>
    <row r="16" spans="2:26" ht="13.8">
      <c r="B16" s="316" t="s">
        <v>35</v>
      </c>
      <c r="C16" s="134"/>
      <c r="D16" s="134"/>
      <c r="F16" s="197">
        <f t="shared" si="0"/>
        <v>42384</v>
      </c>
      <c r="G16" s="198" t="str">
        <f t="shared" si="1"/>
        <v/>
      </c>
      <c r="H16" s="199" t="str">
        <f t="shared" si="2"/>
        <v/>
      </c>
      <c r="I16" s="199" t="str">
        <f t="shared" si="3"/>
        <v/>
      </c>
      <c r="J16" s="199" t="str">
        <f t="shared" si="4"/>
        <v/>
      </c>
      <c r="K16" s="199" t="str">
        <f t="shared" si="5"/>
        <v/>
      </c>
      <c r="L16" s="199" t="str">
        <f t="shared" si="6"/>
        <v/>
      </c>
      <c r="M16" s="199" t="str">
        <f t="shared" si="7"/>
        <v/>
      </c>
      <c r="N16" s="199" t="str">
        <f t="shared" si="8"/>
        <v/>
      </c>
      <c r="O16" s="199" t="str">
        <f t="shared" si="9"/>
        <v/>
      </c>
      <c r="P16" s="199" t="str">
        <f t="shared" si="10"/>
        <v/>
      </c>
      <c r="Q16" s="199" t="str">
        <f t="shared" si="11"/>
        <v/>
      </c>
      <c r="R16" s="199" t="str">
        <f t="shared" si="12"/>
        <v/>
      </c>
    </row>
    <row r="17" spans="2:18" ht="13.8">
      <c r="B17" s="316" t="s">
        <v>159</v>
      </c>
      <c r="C17" s="134"/>
      <c r="D17" s="134"/>
      <c r="F17" s="197">
        <f t="shared" si="0"/>
        <v>42385</v>
      </c>
      <c r="G17" s="198" t="str">
        <f t="shared" si="1"/>
        <v/>
      </c>
      <c r="H17" s="199" t="str">
        <f t="shared" si="2"/>
        <v/>
      </c>
      <c r="I17" s="199" t="str">
        <f t="shared" si="3"/>
        <v/>
      </c>
      <c r="J17" s="199" t="str">
        <f t="shared" si="4"/>
        <v/>
      </c>
      <c r="K17" s="199" t="str">
        <f t="shared" si="5"/>
        <v/>
      </c>
      <c r="L17" s="199" t="str">
        <f t="shared" si="6"/>
        <v/>
      </c>
      <c r="M17" s="199" t="str">
        <f t="shared" si="7"/>
        <v/>
      </c>
      <c r="N17" s="199" t="str">
        <f t="shared" si="8"/>
        <v/>
      </c>
      <c r="O17" s="199" t="str">
        <f t="shared" si="9"/>
        <v/>
      </c>
      <c r="P17" s="199" t="str">
        <f t="shared" si="10"/>
        <v/>
      </c>
      <c r="Q17" s="199" t="str">
        <f t="shared" si="11"/>
        <v/>
      </c>
      <c r="R17" s="199" t="str">
        <f t="shared" si="12"/>
        <v/>
      </c>
    </row>
    <row r="18" spans="2:18" ht="13.8">
      <c r="B18" s="316" t="str">
        <f>CONCATENATE("Winterferien ",C6+1," (Folgejahr)")</f>
        <v>Winterferien 2017 (Folgejahr)</v>
      </c>
      <c r="C18" s="134"/>
      <c r="D18" s="6"/>
      <c r="F18" s="197">
        <f t="shared" si="0"/>
        <v>42386</v>
      </c>
      <c r="G18" s="198" t="str">
        <f t="shared" si="1"/>
        <v/>
      </c>
      <c r="H18" s="199" t="str">
        <f t="shared" si="2"/>
        <v/>
      </c>
      <c r="I18" s="199" t="str">
        <f t="shared" si="3"/>
        <v/>
      </c>
      <c r="J18" s="199" t="str">
        <f t="shared" si="4"/>
        <v/>
      </c>
      <c r="K18" s="199" t="str">
        <f t="shared" si="5"/>
        <v/>
      </c>
      <c r="L18" s="199" t="str">
        <f t="shared" si="6"/>
        <v/>
      </c>
      <c r="M18" s="199" t="str">
        <f t="shared" si="7"/>
        <v/>
      </c>
      <c r="N18" s="199" t="str">
        <f t="shared" si="8"/>
        <v/>
      </c>
      <c r="O18" s="199" t="str">
        <f t="shared" si="9"/>
        <v/>
      </c>
      <c r="P18" s="199" t="str">
        <f t="shared" si="10"/>
        <v/>
      </c>
      <c r="Q18" s="199" t="str">
        <f t="shared" si="11"/>
        <v/>
      </c>
      <c r="R18" s="199" t="str">
        <f t="shared" si="12"/>
        <v/>
      </c>
    </row>
    <row r="19" spans="2:18" ht="13.8">
      <c r="B19" s="317" t="str">
        <f>CONCATENATE("Osterferien ",C6+1," (Folgejahr)")</f>
        <v>Osterferien 2017 (Folgejahr)</v>
      </c>
      <c r="C19" s="134"/>
      <c r="D19" s="134"/>
      <c r="F19" s="197">
        <f t="shared" si="0"/>
        <v>42387</v>
      </c>
      <c r="G19" s="198" t="str">
        <f t="shared" si="1"/>
        <v/>
      </c>
      <c r="H19" s="199" t="str">
        <f t="shared" si="2"/>
        <v/>
      </c>
      <c r="I19" s="199" t="str">
        <f t="shared" si="3"/>
        <v/>
      </c>
      <c r="J19" s="199" t="str">
        <f t="shared" si="4"/>
        <v/>
      </c>
      <c r="K19" s="199" t="str">
        <f t="shared" si="5"/>
        <v/>
      </c>
      <c r="L19" s="199" t="str">
        <f t="shared" si="6"/>
        <v/>
      </c>
      <c r="M19" s="199" t="str">
        <f t="shared" si="7"/>
        <v/>
      </c>
      <c r="N19" s="199" t="str">
        <f t="shared" si="8"/>
        <v/>
      </c>
      <c r="O19" s="199" t="str">
        <f t="shared" si="9"/>
        <v/>
      </c>
      <c r="P19" s="199" t="str">
        <f t="shared" si="10"/>
        <v/>
      </c>
      <c r="Q19" s="199" t="str">
        <f t="shared" si="11"/>
        <v/>
      </c>
      <c r="R19" s="199" t="str">
        <f t="shared" si="12"/>
        <v/>
      </c>
    </row>
    <row r="20" spans="2:18" ht="13.8">
      <c r="B20" s="237"/>
      <c r="C20" s="134"/>
      <c r="D20" s="134"/>
      <c r="F20" s="197">
        <f t="shared" si="0"/>
        <v>42388</v>
      </c>
      <c r="G20" s="198" t="str">
        <f t="shared" si="1"/>
        <v/>
      </c>
      <c r="H20" s="199" t="str">
        <f t="shared" si="2"/>
        <v/>
      </c>
      <c r="I20" s="199" t="str">
        <f t="shared" si="3"/>
        <v/>
      </c>
      <c r="J20" s="199" t="str">
        <f t="shared" si="4"/>
        <v/>
      </c>
      <c r="K20" s="199" t="str">
        <f t="shared" si="5"/>
        <v/>
      </c>
      <c r="L20" s="199" t="str">
        <f t="shared" si="6"/>
        <v/>
      </c>
      <c r="M20" s="199" t="str">
        <f t="shared" si="7"/>
        <v/>
      </c>
      <c r="N20" s="199" t="str">
        <f t="shared" si="8"/>
        <v/>
      </c>
      <c r="O20" s="199" t="str">
        <f t="shared" si="9"/>
        <v/>
      </c>
      <c r="P20" s="199" t="str">
        <f t="shared" si="10"/>
        <v/>
      </c>
      <c r="Q20" s="199" t="str">
        <f t="shared" si="11"/>
        <v/>
      </c>
      <c r="R20" s="199" t="str">
        <f t="shared" si="12"/>
        <v/>
      </c>
    </row>
    <row r="21" spans="2:18" ht="13.8">
      <c r="B21" s="237"/>
      <c r="C21" s="134"/>
      <c r="D21" s="134"/>
      <c r="F21" s="197">
        <f t="shared" si="0"/>
        <v>42389</v>
      </c>
      <c r="G21" s="198" t="str">
        <f t="shared" si="1"/>
        <v/>
      </c>
      <c r="H21" s="199" t="str">
        <f t="shared" si="2"/>
        <v/>
      </c>
      <c r="I21" s="199" t="str">
        <f t="shared" si="3"/>
        <v/>
      </c>
      <c r="J21" s="199" t="str">
        <f t="shared" si="4"/>
        <v/>
      </c>
      <c r="K21" s="199" t="str">
        <f t="shared" si="5"/>
        <v/>
      </c>
      <c r="L21" s="199" t="str">
        <f t="shared" si="6"/>
        <v/>
      </c>
      <c r="M21" s="199" t="str">
        <f t="shared" si="7"/>
        <v/>
      </c>
      <c r="N21" s="199" t="str">
        <f t="shared" si="8"/>
        <v/>
      </c>
      <c r="O21" s="199" t="str">
        <f t="shared" si="9"/>
        <v/>
      </c>
      <c r="P21" s="199" t="str">
        <f t="shared" si="10"/>
        <v/>
      </c>
      <c r="Q21" s="199" t="str">
        <f t="shared" si="11"/>
        <v/>
      </c>
      <c r="R21" s="199" t="str">
        <f t="shared" si="12"/>
        <v/>
      </c>
    </row>
    <row r="22" spans="2:18">
      <c r="F22" s="197">
        <f t="shared" si="0"/>
        <v>42390</v>
      </c>
      <c r="G22" s="198" t="str">
        <f t="shared" si="1"/>
        <v/>
      </c>
      <c r="H22" s="199" t="str">
        <f t="shared" si="2"/>
        <v/>
      </c>
      <c r="I22" s="199" t="str">
        <f t="shared" si="3"/>
        <v/>
      </c>
      <c r="J22" s="199" t="str">
        <f t="shared" si="4"/>
        <v/>
      </c>
      <c r="K22" s="199" t="str">
        <f t="shared" si="5"/>
        <v/>
      </c>
      <c r="L22" s="199" t="str">
        <f t="shared" si="6"/>
        <v/>
      </c>
      <c r="M22" s="199" t="str">
        <f t="shared" si="7"/>
        <v/>
      </c>
      <c r="N22" s="199" t="str">
        <f t="shared" si="8"/>
        <v/>
      </c>
      <c r="O22" s="199" t="str">
        <f t="shared" si="9"/>
        <v/>
      </c>
      <c r="P22" s="199" t="str">
        <f t="shared" si="10"/>
        <v/>
      </c>
      <c r="Q22" s="199" t="str">
        <f t="shared" si="11"/>
        <v/>
      </c>
      <c r="R22" s="199" t="str">
        <f t="shared" si="12"/>
        <v/>
      </c>
    </row>
    <row r="23" spans="2:18">
      <c r="F23" s="197">
        <f t="shared" si="0"/>
        <v>42391</v>
      </c>
      <c r="G23" s="198" t="str">
        <f t="shared" si="1"/>
        <v/>
      </c>
      <c r="H23" s="199" t="str">
        <f t="shared" si="2"/>
        <v/>
      </c>
      <c r="I23" s="199" t="str">
        <f t="shared" si="3"/>
        <v/>
      </c>
      <c r="J23" s="199" t="str">
        <f t="shared" si="4"/>
        <v/>
      </c>
      <c r="K23" s="199" t="str">
        <f t="shared" si="5"/>
        <v/>
      </c>
      <c r="L23" s="199" t="str">
        <f t="shared" si="6"/>
        <v/>
      </c>
      <c r="M23" s="199" t="str">
        <f t="shared" si="7"/>
        <v/>
      </c>
      <c r="N23" s="199" t="str">
        <f t="shared" si="8"/>
        <v/>
      </c>
      <c r="O23" s="199" t="str">
        <f t="shared" si="9"/>
        <v/>
      </c>
      <c r="P23" s="199" t="str">
        <f t="shared" si="10"/>
        <v/>
      </c>
      <c r="Q23" s="199" t="str">
        <f t="shared" si="11"/>
        <v/>
      </c>
      <c r="R23" s="199" t="str">
        <f t="shared" si="12"/>
        <v/>
      </c>
    </row>
    <row r="24" spans="2:18">
      <c r="F24" s="197">
        <f t="shared" si="0"/>
        <v>42392</v>
      </c>
      <c r="G24" s="198" t="str">
        <f t="shared" si="1"/>
        <v/>
      </c>
      <c r="H24" s="199" t="str">
        <f t="shared" si="2"/>
        <v/>
      </c>
      <c r="I24" s="199" t="str">
        <f t="shared" si="3"/>
        <v/>
      </c>
      <c r="J24" s="199" t="str">
        <f t="shared" si="4"/>
        <v/>
      </c>
      <c r="K24" s="199" t="str">
        <f t="shared" si="5"/>
        <v/>
      </c>
      <c r="L24" s="199" t="str">
        <f t="shared" si="6"/>
        <v/>
      </c>
      <c r="M24" s="199" t="str">
        <f t="shared" si="7"/>
        <v/>
      </c>
      <c r="N24" s="199" t="str">
        <f t="shared" si="8"/>
        <v/>
      </c>
      <c r="O24" s="199" t="str">
        <f t="shared" si="9"/>
        <v/>
      </c>
      <c r="P24" s="199" t="str">
        <f t="shared" si="10"/>
        <v/>
      </c>
      <c r="Q24" s="199" t="str">
        <f t="shared" si="11"/>
        <v/>
      </c>
      <c r="R24" s="199" t="str">
        <f t="shared" si="12"/>
        <v/>
      </c>
    </row>
    <row r="25" spans="2:18">
      <c r="F25" s="197">
        <f t="shared" si="0"/>
        <v>42393</v>
      </c>
      <c r="G25" s="198" t="str">
        <f t="shared" si="1"/>
        <v/>
      </c>
      <c r="H25" s="199" t="str">
        <f t="shared" si="2"/>
        <v/>
      </c>
      <c r="I25" s="199" t="str">
        <f t="shared" si="3"/>
        <v/>
      </c>
      <c r="J25" s="199" t="str">
        <f t="shared" si="4"/>
        <v/>
      </c>
      <c r="K25" s="199" t="str">
        <f t="shared" si="5"/>
        <v/>
      </c>
      <c r="L25" s="199" t="str">
        <f t="shared" si="6"/>
        <v/>
      </c>
      <c r="M25" s="199" t="str">
        <f t="shared" si="7"/>
        <v/>
      </c>
      <c r="N25" s="199" t="str">
        <f t="shared" si="8"/>
        <v/>
      </c>
      <c r="O25" s="199" t="str">
        <f t="shared" si="9"/>
        <v/>
      </c>
      <c r="P25" s="199" t="str">
        <f t="shared" si="10"/>
        <v/>
      </c>
      <c r="Q25" s="199" t="str">
        <f t="shared" si="11"/>
        <v/>
      </c>
      <c r="R25" s="199" t="str">
        <f t="shared" si="12"/>
        <v/>
      </c>
    </row>
    <row r="26" spans="2:18">
      <c r="F26" s="197">
        <f t="shared" si="0"/>
        <v>42394</v>
      </c>
      <c r="G26" s="198" t="str">
        <f t="shared" si="1"/>
        <v/>
      </c>
      <c r="H26" s="199" t="str">
        <f t="shared" si="2"/>
        <v/>
      </c>
      <c r="I26" s="199" t="str">
        <f t="shared" si="3"/>
        <v/>
      </c>
      <c r="J26" s="199" t="str">
        <f t="shared" si="4"/>
        <v/>
      </c>
      <c r="K26" s="199" t="str">
        <f t="shared" si="5"/>
        <v/>
      </c>
      <c r="L26" s="199" t="str">
        <f t="shared" si="6"/>
        <v/>
      </c>
      <c r="M26" s="199" t="str">
        <f t="shared" si="7"/>
        <v/>
      </c>
      <c r="N26" s="199" t="str">
        <f t="shared" si="8"/>
        <v/>
      </c>
      <c r="O26" s="199" t="str">
        <f t="shared" si="9"/>
        <v/>
      </c>
      <c r="P26" s="199" t="str">
        <f t="shared" si="10"/>
        <v/>
      </c>
      <c r="Q26" s="199" t="str">
        <f t="shared" si="11"/>
        <v/>
      </c>
      <c r="R26" s="199" t="str">
        <f t="shared" si="12"/>
        <v/>
      </c>
    </row>
    <row r="27" spans="2:18">
      <c r="F27" s="197">
        <f t="shared" si="0"/>
        <v>42395</v>
      </c>
      <c r="G27" s="198" t="str">
        <f t="shared" si="1"/>
        <v/>
      </c>
      <c r="H27" s="199" t="str">
        <f t="shared" si="2"/>
        <v/>
      </c>
      <c r="I27" s="199" t="str">
        <f t="shared" si="3"/>
        <v/>
      </c>
      <c r="J27" s="199" t="str">
        <f t="shared" si="4"/>
        <v/>
      </c>
      <c r="K27" s="199" t="str">
        <f t="shared" si="5"/>
        <v/>
      </c>
      <c r="L27" s="199" t="str">
        <f t="shared" si="6"/>
        <v/>
      </c>
      <c r="M27" s="199" t="str">
        <f t="shared" si="7"/>
        <v/>
      </c>
      <c r="N27" s="199" t="str">
        <f t="shared" si="8"/>
        <v/>
      </c>
      <c r="O27" s="199" t="str">
        <f t="shared" si="9"/>
        <v/>
      </c>
      <c r="P27" s="199" t="str">
        <f t="shared" si="10"/>
        <v/>
      </c>
      <c r="Q27" s="199" t="str">
        <f t="shared" si="11"/>
        <v/>
      </c>
      <c r="R27" s="199" t="str">
        <f t="shared" si="12"/>
        <v/>
      </c>
    </row>
    <row r="28" spans="2:18">
      <c r="F28" s="197">
        <f t="shared" si="0"/>
        <v>42396</v>
      </c>
      <c r="G28" s="198" t="str">
        <f t="shared" si="1"/>
        <v/>
      </c>
      <c r="H28" s="199" t="str">
        <f t="shared" si="2"/>
        <v/>
      </c>
      <c r="I28" s="199" t="str">
        <f t="shared" si="3"/>
        <v/>
      </c>
      <c r="J28" s="199" t="str">
        <f t="shared" si="4"/>
        <v/>
      </c>
      <c r="K28" s="199" t="str">
        <f t="shared" si="5"/>
        <v/>
      </c>
      <c r="L28" s="199" t="str">
        <f t="shared" si="6"/>
        <v/>
      </c>
      <c r="M28" s="199" t="str">
        <f t="shared" si="7"/>
        <v/>
      </c>
      <c r="N28" s="199" t="str">
        <f t="shared" si="8"/>
        <v/>
      </c>
      <c r="O28" s="199" t="str">
        <f t="shared" si="9"/>
        <v/>
      </c>
      <c r="P28" s="199" t="str">
        <f t="shared" si="10"/>
        <v/>
      </c>
      <c r="Q28" s="199" t="str">
        <f t="shared" si="11"/>
        <v/>
      </c>
      <c r="R28" s="199" t="str">
        <f t="shared" si="12"/>
        <v/>
      </c>
    </row>
    <row r="29" spans="2:18">
      <c r="F29" s="197">
        <f t="shared" si="0"/>
        <v>42397</v>
      </c>
      <c r="G29" s="198" t="str">
        <f t="shared" si="1"/>
        <v/>
      </c>
      <c r="H29" s="199" t="str">
        <f t="shared" si="2"/>
        <v/>
      </c>
      <c r="I29" s="199" t="str">
        <f t="shared" si="3"/>
        <v/>
      </c>
      <c r="J29" s="199" t="str">
        <f t="shared" si="4"/>
        <v/>
      </c>
      <c r="K29" s="199" t="str">
        <f t="shared" si="5"/>
        <v/>
      </c>
      <c r="L29" s="199" t="str">
        <f t="shared" si="6"/>
        <v/>
      </c>
      <c r="M29" s="199" t="str">
        <f t="shared" si="7"/>
        <v/>
      </c>
      <c r="N29" s="199" t="str">
        <f t="shared" si="8"/>
        <v/>
      </c>
      <c r="O29" s="199" t="str">
        <f t="shared" si="9"/>
        <v/>
      </c>
      <c r="P29" s="199" t="str">
        <f t="shared" si="10"/>
        <v/>
      </c>
      <c r="Q29" s="199" t="str">
        <f t="shared" si="11"/>
        <v/>
      </c>
      <c r="R29" s="199" t="str">
        <f t="shared" si="12"/>
        <v/>
      </c>
    </row>
    <row r="30" spans="2:18">
      <c r="F30" s="197">
        <f t="shared" si="0"/>
        <v>42398</v>
      </c>
      <c r="G30" s="198" t="str">
        <f t="shared" si="1"/>
        <v/>
      </c>
      <c r="H30" s="199" t="str">
        <f t="shared" si="2"/>
        <v/>
      </c>
      <c r="I30" s="199" t="str">
        <f t="shared" si="3"/>
        <v/>
      </c>
      <c r="J30" s="199" t="str">
        <f t="shared" si="4"/>
        <v/>
      </c>
      <c r="K30" s="199" t="str">
        <f t="shared" si="5"/>
        <v/>
      </c>
      <c r="L30" s="199" t="str">
        <f t="shared" si="6"/>
        <v/>
      </c>
      <c r="M30" s="199" t="str">
        <f t="shared" si="7"/>
        <v/>
      </c>
      <c r="N30" s="199" t="str">
        <f t="shared" si="8"/>
        <v/>
      </c>
      <c r="O30" s="199" t="str">
        <f t="shared" si="9"/>
        <v/>
      </c>
      <c r="P30" s="199" t="str">
        <f t="shared" si="10"/>
        <v/>
      </c>
      <c r="Q30" s="199" t="str">
        <f t="shared" si="11"/>
        <v/>
      </c>
      <c r="R30" s="199" t="str">
        <f t="shared" si="12"/>
        <v/>
      </c>
    </row>
    <row r="31" spans="2:18">
      <c r="F31" s="197">
        <f t="shared" si="0"/>
        <v>42399</v>
      </c>
      <c r="G31" s="198" t="str">
        <f t="shared" si="1"/>
        <v/>
      </c>
      <c r="H31" s="199" t="str">
        <f t="shared" si="2"/>
        <v/>
      </c>
      <c r="I31" s="199" t="str">
        <f t="shared" si="3"/>
        <v/>
      </c>
      <c r="J31" s="199" t="str">
        <f t="shared" si="4"/>
        <v/>
      </c>
      <c r="K31" s="199" t="str">
        <f t="shared" si="5"/>
        <v/>
      </c>
      <c r="L31" s="199" t="str">
        <f t="shared" si="6"/>
        <v/>
      </c>
      <c r="M31" s="199" t="str">
        <f t="shared" si="7"/>
        <v/>
      </c>
      <c r="N31" s="199" t="str">
        <f t="shared" si="8"/>
        <v/>
      </c>
      <c r="O31" s="199" t="str">
        <f t="shared" si="9"/>
        <v/>
      </c>
      <c r="P31" s="199" t="str">
        <f t="shared" si="10"/>
        <v/>
      </c>
      <c r="Q31" s="199" t="str">
        <f t="shared" si="11"/>
        <v/>
      </c>
      <c r="R31" s="199" t="str">
        <f t="shared" si="12"/>
        <v/>
      </c>
    </row>
    <row r="32" spans="2:18">
      <c r="F32" s="197">
        <f t="shared" si="0"/>
        <v>42400</v>
      </c>
      <c r="G32" s="198" t="str">
        <f t="shared" si="1"/>
        <v/>
      </c>
      <c r="H32" s="199" t="str">
        <f t="shared" si="2"/>
        <v/>
      </c>
      <c r="I32" s="199" t="str">
        <f t="shared" si="3"/>
        <v/>
      </c>
      <c r="J32" s="199" t="str">
        <f t="shared" si="4"/>
        <v/>
      </c>
      <c r="K32" s="199" t="str">
        <f t="shared" si="5"/>
        <v/>
      </c>
      <c r="L32" s="199" t="str">
        <f t="shared" si="6"/>
        <v/>
      </c>
      <c r="M32" s="199" t="str">
        <f t="shared" si="7"/>
        <v/>
      </c>
      <c r="N32" s="199" t="str">
        <f t="shared" si="8"/>
        <v/>
      </c>
      <c r="O32" s="199" t="str">
        <f t="shared" si="9"/>
        <v/>
      </c>
      <c r="P32" s="199" t="str">
        <f t="shared" si="10"/>
        <v/>
      </c>
      <c r="Q32" s="199" t="str">
        <f t="shared" si="11"/>
        <v/>
      </c>
      <c r="R32" s="199" t="str">
        <f t="shared" si="12"/>
        <v/>
      </c>
    </row>
    <row r="33" spans="6:18">
      <c r="F33" s="197">
        <f t="shared" si="0"/>
        <v>42401</v>
      </c>
      <c r="G33" s="198" t="str">
        <f t="shared" si="1"/>
        <v/>
      </c>
      <c r="H33" s="199" t="str">
        <f t="shared" si="2"/>
        <v/>
      </c>
      <c r="I33" s="199" t="str">
        <f t="shared" si="3"/>
        <v/>
      </c>
      <c r="J33" s="199" t="str">
        <f t="shared" si="4"/>
        <v/>
      </c>
      <c r="K33" s="199" t="str">
        <f t="shared" si="5"/>
        <v/>
      </c>
      <c r="L33" s="199" t="str">
        <f t="shared" si="6"/>
        <v/>
      </c>
      <c r="M33" s="199" t="str">
        <f t="shared" si="7"/>
        <v/>
      </c>
      <c r="N33" s="199" t="str">
        <f t="shared" si="8"/>
        <v/>
      </c>
      <c r="O33" s="199" t="str">
        <f t="shared" si="9"/>
        <v/>
      </c>
      <c r="P33" s="199" t="str">
        <f t="shared" si="10"/>
        <v/>
      </c>
      <c r="Q33" s="199" t="str">
        <f t="shared" si="11"/>
        <v/>
      </c>
      <c r="R33" s="199" t="str">
        <f t="shared" si="12"/>
        <v/>
      </c>
    </row>
    <row r="34" spans="6:18">
      <c r="F34" s="197">
        <f t="shared" si="0"/>
        <v>42402</v>
      </c>
      <c r="G34" s="198" t="str">
        <f t="shared" si="1"/>
        <v/>
      </c>
      <c r="H34" s="199" t="str">
        <f t="shared" si="2"/>
        <v/>
      </c>
      <c r="I34" s="199" t="str">
        <f t="shared" si="3"/>
        <v/>
      </c>
      <c r="J34" s="199" t="str">
        <f t="shared" si="4"/>
        <v/>
      </c>
      <c r="K34" s="199" t="str">
        <f t="shared" si="5"/>
        <v/>
      </c>
      <c r="L34" s="199" t="str">
        <f t="shared" si="6"/>
        <v/>
      </c>
      <c r="M34" s="199" t="str">
        <f t="shared" si="7"/>
        <v/>
      </c>
      <c r="N34" s="199" t="str">
        <f t="shared" si="8"/>
        <v/>
      </c>
      <c r="O34" s="199" t="str">
        <f t="shared" si="9"/>
        <v/>
      </c>
      <c r="P34" s="199" t="str">
        <f t="shared" si="10"/>
        <v/>
      </c>
      <c r="Q34" s="199" t="str">
        <f t="shared" si="11"/>
        <v/>
      </c>
      <c r="R34" s="199" t="str">
        <f t="shared" si="12"/>
        <v/>
      </c>
    </row>
    <row r="35" spans="6:18">
      <c r="F35" s="197">
        <f t="shared" si="0"/>
        <v>42403</v>
      </c>
      <c r="G35" s="198" t="str">
        <f t="shared" si="1"/>
        <v/>
      </c>
      <c r="H35" s="199" t="str">
        <f t="shared" si="2"/>
        <v/>
      </c>
      <c r="I35" s="199" t="str">
        <f t="shared" si="3"/>
        <v/>
      </c>
      <c r="J35" s="199" t="str">
        <f t="shared" si="4"/>
        <v/>
      </c>
      <c r="K35" s="199" t="str">
        <f t="shared" si="5"/>
        <v/>
      </c>
      <c r="L35" s="199" t="str">
        <f t="shared" si="6"/>
        <v/>
      </c>
      <c r="M35" s="199" t="str">
        <f t="shared" si="7"/>
        <v/>
      </c>
      <c r="N35" s="199" t="str">
        <f t="shared" si="8"/>
        <v/>
      </c>
      <c r="O35" s="199" t="str">
        <f t="shared" si="9"/>
        <v/>
      </c>
      <c r="P35" s="199" t="str">
        <f t="shared" si="10"/>
        <v/>
      </c>
      <c r="Q35" s="199" t="str">
        <f t="shared" si="11"/>
        <v/>
      </c>
      <c r="R35" s="199" t="str">
        <f t="shared" si="12"/>
        <v/>
      </c>
    </row>
    <row r="36" spans="6:18">
      <c r="F36" s="197">
        <f t="shared" si="0"/>
        <v>42404</v>
      </c>
      <c r="G36" s="198" t="str">
        <f t="shared" si="1"/>
        <v/>
      </c>
      <c r="H36" s="199" t="str">
        <f t="shared" si="2"/>
        <v/>
      </c>
      <c r="I36" s="199" t="str">
        <f t="shared" si="3"/>
        <v/>
      </c>
      <c r="J36" s="199" t="str">
        <f t="shared" si="4"/>
        <v/>
      </c>
      <c r="K36" s="199" t="str">
        <f t="shared" si="5"/>
        <v/>
      </c>
      <c r="L36" s="199" t="str">
        <f t="shared" si="6"/>
        <v/>
      </c>
      <c r="M36" s="199" t="str">
        <f t="shared" si="7"/>
        <v/>
      </c>
      <c r="N36" s="199" t="str">
        <f t="shared" si="8"/>
        <v/>
      </c>
      <c r="O36" s="199" t="str">
        <f t="shared" si="9"/>
        <v/>
      </c>
      <c r="P36" s="199" t="str">
        <f t="shared" si="10"/>
        <v/>
      </c>
      <c r="Q36" s="199" t="str">
        <f t="shared" si="11"/>
        <v/>
      </c>
      <c r="R36" s="199" t="str">
        <f t="shared" si="12"/>
        <v/>
      </c>
    </row>
    <row r="37" spans="6:18">
      <c r="F37" s="197">
        <f t="shared" si="0"/>
        <v>42405</v>
      </c>
      <c r="G37" s="198" t="str">
        <f t="shared" si="1"/>
        <v/>
      </c>
      <c r="H37" s="199" t="str">
        <f t="shared" si="2"/>
        <v/>
      </c>
      <c r="I37" s="199" t="str">
        <f t="shared" si="3"/>
        <v/>
      </c>
      <c r="J37" s="199" t="str">
        <f t="shared" si="4"/>
        <v/>
      </c>
      <c r="K37" s="199" t="str">
        <f t="shared" si="5"/>
        <v/>
      </c>
      <c r="L37" s="199" t="str">
        <f t="shared" si="6"/>
        <v/>
      </c>
      <c r="M37" s="199" t="str">
        <f t="shared" si="7"/>
        <v/>
      </c>
      <c r="N37" s="199" t="str">
        <f t="shared" si="8"/>
        <v/>
      </c>
      <c r="O37" s="199" t="str">
        <f t="shared" si="9"/>
        <v/>
      </c>
      <c r="P37" s="199" t="str">
        <f t="shared" si="10"/>
        <v/>
      </c>
      <c r="Q37" s="199" t="str">
        <f t="shared" si="11"/>
        <v/>
      </c>
      <c r="R37" s="199" t="str">
        <f t="shared" si="12"/>
        <v/>
      </c>
    </row>
    <row r="38" spans="6:18">
      <c r="F38" s="197">
        <f t="shared" si="0"/>
        <v>42406</v>
      </c>
      <c r="G38" s="198" t="str">
        <f t="shared" si="1"/>
        <v/>
      </c>
      <c r="H38" s="199" t="str">
        <f t="shared" si="2"/>
        <v/>
      </c>
      <c r="I38" s="199" t="str">
        <f t="shared" si="3"/>
        <v/>
      </c>
      <c r="J38" s="199" t="str">
        <f t="shared" si="4"/>
        <v/>
      </c>
      <c r="K38" s="199" t="str">
        <f t="shared" si="5"/>
        <v/>
      </c>
      <c r="L38" s="199" t="str">
        <f t="shared" si="6"/>
        <v/>
      </c>
      <c r="M38" s="199" t="str">
        <f t="shared" si="7"/>
        <v/>
      </c>
      <c r="N38" s="199" t="str">
        <f t="shared" si="8"/>
        <v/>
      </c>
      <c r="O38" s="199" t="str">
        <f t="shared" si="9"/>
        <v/>
      </c>
      <c r="P38" s="199" t="str">
        <f t="shared" si="10"/>
        <v/>
      </c>
      <c r="Q38" s="199" t="str">
        <f t="shared" si="11"/>
        <v/>
      </c>
      <c r="R38" s="199" t="str">
        <f t="shared" si="12"/>
        <v/>
      </c>
    </row>
    <row r="39" spans="6:18">
      <c r="F39" s="197">
        <f t="shared" si="0"/>
        <v>42407</v>
      </c>
      <c r="G39" s="198" t="str">
        <f t="shared" si="1"/>
        <v/>
      </c>
      <c r="H39" s="199" t="str">
        <f t="shared" si="2"/>
        <v/>
      </c>
      <c r="I39" s="199" t="str">
        <f t="shared" si="3"/>
        <v/>
      </c>
      <c r="J39" s="199" t="str">
        <f t="shared" si="4"/>
        <v/>
      </c>
      <c r="K39" s="199" t="str">
        <f t="shared" si="5"/>
        <v/>
      </c>
      <c r="L39" s="199" t="str">
        <f t="shared" si="6"/>
        <v/>
      </c>
      <c r="M39" s="199" t="str">
        <f t="shared" si="7"/>
        <v/>
      </c>
      <c r="N39" s="199" t="str">
        <f t="shared" si="8"/>
        <v/>
      </c>
      <c r="O39" s="199" t="str">
        <f t="shared" si="9"/>
        <v/>
      </c>
      <c r="P39" s="199" t="str">
        <f t="shared" si="10"/>
        <v/>
      </c>
      <c r="Q39" s="199" t="str">
        <f t="shared" si="11"/>
        <v/>
      </c>
      <c r="R39" s="199" t="str">
        <f t="shared" si="12"/>
        <v/>
      </c>
    </row>
    <row r="40" spans="6:18">
      <c r="F40" s="197">
        <f t="shared" si="0"/>
        <v>42408</v>
      </c>
      <c r="G40" s="198" t="str">
        <f t="shared" si="1"/>
        <v/>
      </c>
      <c r="H40" s="199" t="str">
        <f t="shared" si="2"/>
        <v/>
      </c>
      <c r="I40" s="199" t="str">
        <f t="shared" si="3"/>
        <v/>
      </c>
      <c r="J40" s="199" t="str">
        <f t="shared" si="4"/>
        <v/>
      </c>
      <c r="K40" s="199" t="str">
        <f t="shared" si="5"/>
        <v/>
      </c>
      <c r="L40" s="199" t="str">
        <f t="shared" si="6"/>
        <v/>
      </c>
      <c r="M40" s="199" t="str">
        <f t="shared" si="7"/>
        <v/>
      </c>
      <c r="N40" s="199" t="str">
        <f t="shared" si="8"/>
        <v/>
      </c>
      <c r="O40" s="199" t="str">
        <f t="shared" si="9"/>
        <v/>
      </c>
      <c r="P40" s="199" t="str">
        <f t="shared" si="10"/>
        <v/>
      </c>
      <c r="Q40" s="199" t="str">
        <f t="shared" si="11"/>
        <v/>
      </c>
      <c r="R40" s="199" t="str">
        <f t="shared" si="12"/>
        <v/>
      </c>
    </row>
    <row r="41" spans="6:18">
      <c r="F41" s="197">
        <f t="shared" si="0"/>
        <v>42409</v>
      </c>
      <c r="G41" s="198" t="str">
        <f t="shared" si="1"/>
        <v/>
      </c>
      <c r="H41" s="199" t="str">
        <f t="shared" si="2"/>
        <v/>
      </c>
      <c r="I41" s="199" t="str">
        <f t="shared" si="3"/>
        <v/>
      </c>
      <c r="J41" s="199" t="str">
        <f t="shared" si="4"/>
        <v/>
      </c>
      <c r="K41" s="199" t="str">
        <f t="shared" si="5"/>
        <v/>
      </c>
      <c r="L41" s="199" t="str">
        <f t="shared" si="6"/>
        <v/>
      </c>
      <c r="M41" s="199" t="str">
        <f t="shared" si="7"/>
        <v/>
      </c>
      <c r="N41" s="199" t="str">
        <f t="shared" si="8"/>
        <v/>
      </c>
      <c r="O41" s="199" t="str">
        <f t="shared" si="9"/>
        <v/>
      </c>
      <c r="P41" s="199" t="str">
        <f t="shared" si="10"/>
        <v/>
      </c>
      <c r="Q41" s="199" t="str">
        <f t="shared" si="11"/>
        <v/>
      </c>
      <c r="R41" s="199" t="str">
        <f t="shared" si="12"/>
        <v/>
      </c>
    </row>
    <row r="42" spans="6:18">
      <c r="F42" s="197">
        <f t="shared" si="0"/>
        <v>42410</v>
      </c>
      <c r="G42" s="198" t="str">
        <f t="shared" si="1"/>
        <v/>
      </c>
      <c r="H42" s="199" t="str">
        <f t="shared" si="2"/>
        <v/>
      </c>
      <c r="I42" s="199" t="str">
        <f t="shared" si="3"/>
        <v/>
      </c>
      <c r="J42" s="199" t="str">
        <f t="shared" si="4"/>
        <v/>
      </c>
      <c r="K42" s="199" t="str">
        <f t="shared" si="5"/>
        <v/>
      </c>
      <c r="L42" s="199" t="str">
        <f t="shared" si="6"/>
        <v/>
      </c>
      <c r="M42" s="199" t="str">
        <f t="shared" si="7"/>
        <v/>
      </c>
      <c r="N42" s="199" t="str">
        <f t="shared" si="8"/>
        <v/>
      </c>
      <c r="O42" s="199" t="str">
        <f t="shared" si="9"/>
        <v/>
      </c>
      <c r="P42" s="199" t="str">
        <f t="shared" si="10"/>
        <v/>
      </c>
      <c r="Q42" s="199" t="str">
        <f t="shared" si="11"/>
        <v/>
      </c>
      <c r="R42" s="199" t="str">
        <f t="shared" si="12"/>
        <v/>
      </c>
    </row>
    <row r="43" spans="6:18">
      <c r="F43" s="197">
        <f t="shared" si="0"/>
        <v>42411</v>
      </c>
      <c r="G43" s="198" t="str">
        <f t="shared" si="1"/>
        <v/>
      </c>
      <c r="H43" s="199" t="str">
        <f t="shared" si="2"/>
        <v/>
      </c>
      <c r="I43" s="199" t="str">
        <f t="shared" si="3"/>
        <v/>
      </c>
      <c r="J43" s="199" t="str">
        <f t="shared" si="4"/>
        <v/>
      </c>
      <c r="K43" s="199" t="str">
        <f t="shared" si="5"/>
        <v/>
      </c>
      <c r="L43" s="199" t="str">
        <f t="shared" si="6"/>
        <v/>
      </c>
      <c r="M43" s="199" t="str">
        <f t="shared" si="7"/>
        <v/>
      </c>
      <c r="N43" s="199" t="str">
        <f t="shared" si="8"/>
        <v/>
      </c>
      <c r="O43" s="199" t="str">
        <f t="shared" si="9"/>
        <v/>
      </c>
      <c r="P43" s="199" t="str">
        <f t="shared" si="10"/>
        <v/>
      </c>
      <c r="Q43" s="199" t="str">
        <f t="shared" si="11"/>
        <v/>
      </c>
      <c r="R43" s="199" t="str">
        <f t="shared" si="12"/>
        <v/>
      </c>
    </row>
    <row r="44" spans="6:18">
      <c r="F44" s="197">
        <f t="shared" si="0"/>
        <v>42412</v>
      </c>
      <c r="G44" s="198" t="str">
        <f t="shared" si="1"/>
        <v/>
      </c>
      <c r="H44" s="199" t="str">
        <f t="shared" si="2"/>
        <v/>
      </c>
      <c r="I44" s="199" t="str">
        <f t="shared" si="3"/>
        <v/>
      </c>
      <c r="J44" s="199" t="str">
        <f t="shared" si="4"/>
        <v/>
      </c>
      <c r="K44" s="199" t="str">
        <f t="shared" si="5"/>
        <v/>
      </c>
      <c r="L44" s="199" t="str">
        <f t="shared" si="6"/>
        <v/>
      </c>
      <c r="M44" s="199" t="str">
        <f t="shared" si="7"/>
        <v/>
      </c>
      <c r="N44" s="199" t="str">
        <f t="shared" si="8"/>
        <v/>
      </c>
      <c r="O44" s="199" t="str">
        <f t="shared" si="9"/>
        <v/>
      </c>
      <c r="P44" s="199" t="str">
        <f t="shared" si="10"/>
        <v/>
      </c>
      <c r="Q44" s="199" t="str">
        <f t="shared" si="11"/>
        <v/>
      </c>
      <c r="R44" s="199" t="str">
        <f t="shared" si="12"/>
        <v/>
      </c>
    </row>
    <row r="45" spans="6:18">
      <c r="F45" s="197">
        <f t="shared" si="0"/>
        <v>42413</v>
      </c>
      <c r="G45" s="198" t="str">
        <f t="shared" si="1"/>
        <v/>
      </c>
      <c r="H45" s="199" t="str">
        <f t="shared" si="2"/>
        <v/>
      </c>
      <c r="I45" s="199" t="str">
        <f t="shared" si="3"/>
        <v/>
      </c>
      <c r="J45" s="199" t="str">
        <f t="shared" si="4"/>
        <v/>
      </c>
      <c r="K45" s="199" t="str">
        <f t="shared" si="5"/>
        <v/>
      </c>
      <c r="L45" s="199" t="str">
        <f t="shared" si="6"/>
        <v/>
      </c>
      <c r="M45" s="199" t="str">
        <f t="shared" si="7"/>
        <v/>
      </c>
      <c r="N45" s="199" t="str">
        <f t="shared" si="8"/>
        <v/>
      </c>
      <c r="O45" s="199" t="str">
        <f t="shared" si="9"/>
        <v/>
      </c>
      <c r="P45" s="199" t="str">
        <f t="shared" si="10"/>
        <v/>
      </c>
      <c r="Q45" s="199" t="str">
        <f t="shared" si="11"/>
        <v/>
      </c>
      <c r="R45" s="199" t="str">
        <f t="shared" si="12"/>
        <v/>
      </c>
    </row>
    <row r="46" spans="6:18">
      <c r="F46" s="197">
        <f t="shared" si="0"/>
        <v>42414</v>
      </c>
      <c r="G46" s="198" t="str">
        <f t="shared" si="1"/>
        <v/>
      </c>
      <c r="H46" s="199" t="str">
        <f t="shared" si="2"/>
        <v/>
      </c>
      <c r="I46" s="199" t="str">
        <f t="shared" si="3"/>
        <v/>
      </c>
      <c r="J46" s="199" t="str">
        <f t="shared" si="4"/>
        <v/>
      </c>
      <c r="K46" s="199" t="str">
        <f t="shared" si="5"/>
        <v/>
      </c>
      <c r="L46" s="199" t="str">
        <f t="shared" si="6"/>
        <v/>
      </c>
      <c r="M46" s="199" t="str">
        <f t="shared" si="7"/>
        <v/>
      </c>
      <c r="N46" s="199" t="str">
        <f t="shared" si="8"/>
        <v/>
      </c>
      <c r="O46" s="199" t="str">
        <f t="shared" si="9"/>
        <v/>
      </c>
      <c r="P46" s="199" t="str">
        <f t="shared" si="10"/>
        <v/>
      </c>
      <c r="Q46" s="199" t="str">
        <f t="shared" si="11"/>
        <v/>
      </c>
      <c r="R46" s="199" t="str">
        <f t="shared" si="12"/>
        <v/>
      </c>
    </row>
    <row r="47" spans="6:18">
      <c r="F47" s="197">
        <f t="shared" si="0"/>
        <v>42415</v>
      </c>
      <c r="G47" s="198" t="str">
        <f t="shared" si="1"/>
        <v/>
      </c>
      <c r="H47" s="199" t="str">
        <f t="shared" si="2"/>
        <v/>
      </c>
      <c r="I47" s="199" t="str">
        <f t="shared" si="3"/>
        <v/>
      </c>
      <c r="J47" s="199" t="str">
        <f t="shared" si="4"/>
        <v/>
      </c>
      <c r="K47" s="199" t="str">
        <f t="shared" si="5"/>
        <v/>
      </c>
      <c r="L47" s="199" t="str">
        <f t="shared" si="6"/>
        <v/>
      </c>
      <c r="M47" s="199" t="str">
        <f t="shared" si="7"/>
        <v/>
      </c>
      <c r="N47" s="199" t="str">
        <f t="shared" si="8"/>
        <v/>
      </c>
      <c r="O47" s="199" t="str">
        <f t="shared" si="9"/>
        <v/>
      </c>
      <c r="P47" s="199" t="str">
        <f t="shared" si="10"/>
        <v/>
      </c>
      <c r="Q47" s="199" t="str">
        <f t="shared" si="11"/>
        <v/>
      </c>
      <c r="R47" s="199" t="str">
        <f t="shared" si="12"/>
        <v/>
      </c>
    </row>
    <row r="48" spans="6:18">
      <c r="F48" s="197">
        <f t="shared" si="0"/>
        <v>42416</v>
      </c>
      <c r="G48" s="198" t="str">
        <f t="shared" si="1"/>
        <v/>
      </c>
      <c r="H48" s="199" t="str">
        <f t="shared" si="2"/>
        <v/>
      </c>
      <c r="I48" s="199" t="str">
        <f t="shared" si="3"/>
        <v/>
      </c>
      <c r="J48" s="199" t="str">
        <f t="shared" si="4"/>
        <v/>
      </c>
      <c r="K48" s="199" t="str">
        <f t="shared" si="5"/>
        <v/>
      </c>
      <c r="L48" s="199" t="str">
        <f t="shared" si="6"/>
        <v/>
      </c>
      <c r="M48" s="199" t="str">
        <f t="shared" si="7"/>
        <v/>
      </c>
      <c r="N48" s="199" t="str">
        <f t="shared" si="8"/>
        <v/>
      </c>
      <c r="O48" s="199" t="str">
        <f t="shared" si="9"/>
        <v/>
      </c>
      <c r="P48" s="199" t="str">
        <f t="shared" si="10"/>
        <v/>
      </c>
      <c r="Q48" s="199" t="str">
        <f t="shared" si="11"/>
        <v/>
      </c>
      <c r="R48" s="199" t="str">
        <f t="shared" si="12"/>
        <v/>
      </c>
    </row>
    <row r="49" spans="6:18">
      <c r="F49" s="197">
        <f t="shared" si="0"/>
        <v>42417</v>
      </c>
      <c r="G49" s="198" t="str">
        <f t="shared" si="1"/>
        <v/>
      </c>
      <c r="H49" s="199" t="str">
        <f t="shared" si="2"/>
        <v/>
      </c>
      <c r="I49" s="199" t="str">
        <f t="shared" si="3"/>
        <v/>
      </c>
      <c r="J49" s="199" t="str">
        <f t="shared" si="4"/>
        <v/>
      </c>
      <c r="K49" s="199" t="str">
        <f t="shared" si="5"/>
        <v/>
      </c>
      <c r="L49" s="199" t="str">
        <f t="shared" si="6"/>
        <v/>
      </c>
      <c r="M49" s="199" t="str">
        <f t="shared" si="7"/>
        <v/>
      </c>
      <c r="N49" s="199" t="str">
        <f t="shared" si="8"/>
        <v/>
      </c>
      <c r="O49" s="199" t="str">
        <f t="shared" si="9"/>
        <v/>
      </c>
      <c r="P49" s="199" t="str">
        <f t="shared" si="10"/>
        <v/>
      </c>
      <c r="Q49" s="199" t="str">
        <f t="shared" si="11"/>
        <v/>
      </c>
      <c r="R49" s="199" t="str">
        <f t="shared" si="12"/>
        <v/>
      </c>
    </row>
    <row r="50" spans="6:18">
      <c r="F50" s="197">
        <f t="shared" si="0"/>
        <v>42418</v>
      </c>
      <c r="G50" s="198" t="str">
        <f t="shared" si="1"/>
        <v/>
      </c>
      <c r="H50" s="199" t="str">
        <f t="shared" si="2"/>
        <v/>
      </c>
      <c r="I50" s="199" t="str">
        <f t="shared" si="3"/>
        <v/>
      </c>
      <c r="J50" s="199" t="str">
        <f t="shared" si="4"/>
        <v/>
      </c>
      <c r="K50" s="199" t="str">
        <f t="shared" si="5"/>
        <v/>
      </c>
      <c r="L50" s="199" t="str">
        <f t="shared" si="6"/>
        <v/>
      </c>
      <c r="M50" s="199" t="str">
        <f t="shared" si="7"/>
        <v/>
      </c>
      <c r="N50" s="199" t="str">
        <f t="shared" si="8"/>
        <v/>
      </c>
      <c r="O50" s="199" t="str">
        <f t="shared" si="9"/>
        <v/>
      </c>
      <c r="P50" s="199" t="str">
        <f t="shared" si="10"/>
        <v/>
      </c>
      <c r="Q50" s="199" t="str">
        <f t="shared" si="11"/>
        <v/>
      </c>
      <c r="R50" s="199" t="str">
        <f t="shared" si="12"/>
        <v/>
      </c>
    </row>
    <row r="51" spans="6:18">
      <c r="F51" s="197">
        <f t="shared" si="0"/>
        <v>42419</v>
      </c>
      <c r="G51" s="198" t="str">
        <f t="shared" si="1"/>
        <v/>
      </c>
      <c r="H51" s="199" t="str">
        <f t="shared" si="2"/>
        <v/>
      </c>
      <c r="I51" s="199" t="str">
        <f t="shared" si="3"/>
        <v/>
      </c>
      <c r="J51" s="199" t="str">
        <f t="shared" si="4"/>
        <v/>
      </c>
      <c r="K51" s="199" t="str">
        <f t="shared" si="5"/>
        <v/>
      </c>
      <c r="L51" s="199" t="str">
        <f t="shared" si="6"/>
        <v/>
      </c>
      <c r="M51" s="199" t="str">
        <f t="shared" si="7"/>
        <v/>
      </c>
      <c r="N51" s="199" t="str">
        <f t="shared" si="8"/>
        <v/>
      </c>
      <c r="O51" s="199" t="str">
        <f t="shared" si="9"/>
        <v/>
      </c>
      <c r="P51" s="199" t="str">
        <f t="shared" si="10"/>
        <v/>
      </c>
      <c r="Q51" s="199" t="str">
        <f t="shared" si="11"/>
        <v/>
      </c>
      <c r="R51" s="199" t="str">
        <f t="shared" si="12"/>
        <v/>
      </c>
    </row>
    <row r="52" spans="6:18">
      <c r="F52" s="197">
        <f t="shared" si="0"/>
        <v>42420</v>
      </c>
      <c r="G52" s="198" t="str">
        <f t="shared" si="1"/>
        <v/>
      </c>
      <c r="H52" s="199" t="str">
        <f t="shared" si="2"/>
        <v/>
      </c>
      <c r="I52" s="199" t="str">
        <f t="shared" si="3"/>
        <v/>
      </c>
      <c r="J52" s="199" t="str">
        <f t="shared" si="4"/>
        <v/>
      </c>
      <c r="K52" s="199" t="str">
        <f t="shared" si="5"/>
        <v/>
      </c>
      <c r="L52" s="199" t="str">
        <f t="shared" si="6"/>
        <v/>
      </c>
      <c r="M52" s="199" t="str">
        <f t="shared" si="7"/>
        <v/>
      </c>
      <c r="N52" s="199" t="str">
        <f t="shared" si="8"/>
        <v/>
      </c>
      <c r="O52" s="199" t="str">
        <f t="shared" si="9"/>
        <v/>
      </c>
      <c r="P52" s="199" t="str">
        <f t="shared" si="10"/>
        <v/>
      </c>
      <c r="Q52" s="199" t="str">
        <f t="shared" si="11"/>
        <v/>
      </c>
      <c r="R52" s="199" t="str">
        <f t="shared" si="12"/>
        <v/>
      </c>
    </row>
    <row r="53" spans="6:18">
      <c r="F53" s="197">
        <f t="shared" si="0"/>
        <v>42421</v>
      </c>
      <c r="G53" s="198" t="str">
        <f t="shared" si="1"/>
        <v/>
      </c>
      <c r="H53" s="199" t="str">
        <f t="shared" si="2"/>
        <v/>
      </c>
      <c r="I53" s="199" t="str">
        <f t="shared" si="3"/>
        <v/>
      </c>
      <c r="J53" s="199" t="str">
        <f t="shared" si="4"/>
        <v/>
      </c>
      <c r="K53" s="199" t="str">
        <f t="shared" si="5"/>
        <v/>
      </c>
      <c r="L53" s="199" t="str">
        <f t="shared" si="6"/>
        <v/>
      </c>
      <c r="M53" s="199" t="str">
        <f t="shared" si="7"/>
        <v/>
      </c>
      <c r="N53" s="199" t="str">
        <f t="shared" si="8"/>
        <v/>
      </c>
      <c r="O53" s="199" t="str">
        <f t="shared" si="9"/>
        <v/>
      </c>
      <c r="P53" s="199" t="str">
        <f t="shared" si="10"/>
        <v/>
      </c>
      <c r="Q53" s="199" t="str">
        <f t="shared" si="11"/>
        <v/>
      </c>
      <c r="R53" s="199" t="str">
        <f t="shared" si="12"/>
        <v/>
      </c>
    </row>
    <row r="54" spans="6:18">
      <c r="F54" s="197">
        <f t="shared" si="0"/>
        <v>42422</v>
      </c>
      <c r="G54" s="198" t="str">
        <f t="shared" si="1"/>
        <v/>
      </c>
      <c r="H54" s="199" t="str">
        <f t="shared" si="2"/>
        <v/>
      </c>
      <c r="I54" s="199" t="str">
        <f t="shared" si="3"/>
        <v/>
      </c>
      <c r="J54" s="199" t="str">
        <f t="shared" si="4"/>
        <v/>
      </c>
      <c r="K54" s="199" t="str">
        <f t="shared" si="5"/>
        <v/>
      </c>
      <c r="L54" s="199" t="str">
        <f t="shared" si="6"/>
        <v/>
      </c>
      <c r="M54" s="199" t="str">
        <f t="shared" si="7"/>
        <v/>
      </c>
      <c r="N54" s="199" t="str">
        <f t="shared" si="8"/>
        <v/>
      </c>
      <c r="O54" s="199" t="str">
        <f t="shared" si="9"/>
        <v/>
      </c>
      <c r="P54" s="199" t="str">
        <f t="shared" si="10"/>
        <v/>
      </c>
      <c r="Q54" s="199" t="str">
        <f t="shared" si="11"/>
        <v/>
      </c>
      <c r="R54" s="199" t="str">
        <f t="shared" si="12"/>
        <v/>
      </c>
    </row>
    <row r="55" spans="6:18">
      <c r="F55" s="197">
        <f t="shared" si="0"/>
        <v>42423</v>
      </c>
      <c r="G55" s="198" t="str">
        <f t="shared" si="1"/>
        <v/>
      </c>
      <c r="H55" s="199" t="str">
        <f t="shared" si="2"/>
        <v/>
      </c>
      <c r="I55" s="199" t="str">
        <f t="shared" si="3"/>
        <v/>
      </c>
      <c r="J55" s="199" t="str">
        <f t="shared" si="4"/>
        <v/>
      </c>
      <c r="K55" s="199" t="str">
        <f t="shared" si="5"/>
        <v/>
      </c>
      <c r="L55" s="199" t="str">
        <f t="shared" si="6"/>
        <v/>
      </c>
      <c r="M55" s="199" t="str">
        <f t="shared" si="7"/>
        <v/>
      </c>
      <c r="N55" s="199" t="str">
        <f t="shared" si="8"/>
        <v/>
      </c>
      <c r="O55" s="199" t="str">
        <f t="shared" si="9"/>
        <v/>
      </c>
      <c r="P55" s="199" t="str">
        <f t="shared" si="10"/>
        <v/>
      </c>
      <c r="Q55" s="199" t="str">
        <f t="shared" si="11"/>
        <v/>
      </c>
      <c r="R55" s="199" t="str">
        <f t="shared" si="12"/>
        <v/>
      </c>
    </row>
    <row r="56" spans="6:18">
      <c r="F56" s="197">
        <f t="shared" si="0"/>
        <v>42424</v>
      </c>
      <c r="G56" s="198" t="str">
        <f t="shared" si="1"/>
        <v/>
      </c>
      <c r="H56" s="199" t="str">
        <f t="shared" si="2"/>
        <v/>
      </c>
      <c r="I56" s="199" t="str">
        <f t="shared" si="3"/>
        <v/>
      </c>
      <c r="J56" s="199" t="str">
        <f t="shared" si="4"/>
        <v/>
      </c>
      <c r="K56" s="199" t="str">
        <f t="shared" si="5"/>
        <v/>
      </c>
      <c r="L56" s="199" t="str">
        <f t="shared" si="6"/>
        <v/>
      </c>
      <c r="M56" s="199" t="str">
        <f t="shared" si="7"/>
        <v/>
      </c>
      <c r="N56" s="199" t="str">
        <f t="shared" si="8"/>
        <v/>
      </c>
      <c r="O56" s="199" t="str">
        <f t="shared" si="9"/>
        <v/>
      </c>
      <c r="P56" s="199" t="str">
        <f t="shared" si="10"/>
        <v/>
      </c>
      <c r="Q56" s="199" t="str">
        <f t="shared" si="11"/>
        <v/>
      </c>
      <c r="R56" s="199" t="str">
        <f t="shared" si="12"/>
        <v/>
      </c>
    </row>
    <row r="57" spans="6:18">
      <c r="F57" s="197">
        <f t="shared" si="0"/>
        <v>42425</v>
      </c>
      <c r="G57" s="198" t="str">
        <f t="shared" si="1"/>
        <v/>
      </c>
      <c r="H57" s="199" t="str">
        <f t="shared" si="2"/>
        <v/>
      </c>
      <c r="I57" s="199" t="str">
        <f t="shared" si="3"/>
        <v/>
      </c>
      <c r="J57" s="199" t="str">
        <f t="shared" si="4"/>
        <v/>
      </c>
      <c r="K57" s="199" t="str">
        <f t="shared" si="5"/>
        <v/>
      </c>
      <c r="L57" s="199" t="str">
        <f t="shared" si="6"/>
        <v/>
      </c>
      <c r="M57" s="199" t="str">
        <f t="shared" si="7"/>
        <v/>
      </c>
      <c r="N57" s="199" t="str">
        <f t="shared" si="8"/>
        <v/>
      </c>
      <c r="O57" s="199" t="str">
        <f t="shared" si="9"/>
        <v/>
      </c>
      <c r="P57" s="199" t="str">
        <f t="shared" si="10"/>
        <v/>
      </c>
      <c r="Q57" s="199" t="str">
        <f t="shared" si="11"/>
        <v/>
      </c>
      <c r="R57" s="199" t="str">
        <f t="shared" si="12"/>
        <v/>
      </c>
    </row>
    <row r="58" spans="6:18">
      <c r="F58" s="197">
        <f t="shared" si="0"/>
        <v>42426</v>
      </c>
      <c r="G58" s="198" t="str">
        <f t="shared" si="1"/>
        <v/>
      </c>
      <c r="H58" s="199" t="str">
        <f t="shared" si="2"/>
        <v/>
      </c>
      <c r="I58" s="199" t="str">
        <f t="shared" si="3"/>
        <v/>
      </c>
      <c r="J58" s="199" t="str">
        <f t="shared" si="4"/>
        <v/>
      </c>
      <c r="K58" s="199" t="str">
        <f t="shared" si="5"/>
        <v/>
      </c>
      <c r="L58" s="199" t="str">
        <f t="shared" si="6"/>
        <v/>
      </c>
      <c r="M58" s="199" t="str">
        <f t="shared" si="7"/>
        <v/>
      </c>
      <c r="N58" s="199" t="str">
        <f t="shared" si="8"/>
        <v/>
      </c>
      <c r="O58" s="199" t="str">
        <f t="shared" si="9"/>
        <v/>
      </c>
      <c r="P58" s="199" t="str">
        <f t="shared" si="10"/>
        <v/>
      </c>
      <c r="Q58" s="199" t="str">
        <f t="shared" si="11"/>
        <v/>
      </c>
      <c r="R58" s="199" t="str">
        <f t="shared" si="12"/>
        <v/>
      </c>
    </row>
    <row r="59" spans="6:18">
      <c r="F59" s="197">
        <f t="shared" si="0"/>
        <v>42427</v>
      </c>
      <c r="G59" s="198" t="str">
        <f t="shared" si="1"/>
        <v/>
      </c>
      <c r="H59" s="199" t="str">
        <f t="shared" si="2"/>
        <v/>
      </c>
      <c r="I59" s="199" t="str">
        <f t="shared" si="3"/>
        <v/>
      </c>
      <c r="J59" s="199" t="str">
        <f t="shared" si="4"/>
        <v/>
      </c>
      <c r="K59" s="199" t="str">
        <f t="shared" si="5"/>
        <v/>
      </c>
      <c r="L59" s="199" t="str">
        <f t="shared" si="6"/>
        <v/>
      </c>
      <c r="M59" s="199" t="str">
        <f t="shared" si="7"/>
        <v/>
      </c>
      <c r="N59" s="199" t="str">
        <f t="shared" si="8"/>
        <v/>
      </c>
      <c r="O59" s="199" t="str">
        <f t="shared" si="9"/>
        <v/>
      </c>
      <c r="P59" s="199" t="str">
        <f t="shared" si="10"/>
        <v/>
      </c>
      <c r="Q59" s="199" t="str">
        <f t="shared" si="11"/>
        <v/>
      </c>
      <c r="R59" s="199" t="str">
        <f t="shared" si="12"/>
        <v/>
      </c>
    </row>
    <row r="60" spans="6:18">
      <c r="F60" s="197">
        <f t="shared" si="0"/>
        <v>42428</v>
      </c>
      <c r="G60" s="198" t="str">
        <f t="shared" si="1"/>
        <v/>
      </c>
      <c r="H60" s="199" t="str">
        <f t="shared" si="2"/>
        <v/>
      </c>
      <c r="I60" s="199" t="str">
        <f t="shared" si="3"/>
        <v/>
      </c>
      <c r="J60" s="199" t="str">
        <f t="shared" si="4"/>
        <v/>
      </c>
      <c r="K60" s="199" t="str">
        <f t="shared" si="5"/>
        <v/>
      </c>
      <c r="L60" s="199" t="str">
        <f t="shared" si="6"/>
        <v/>
      </c>
      <c r="M60" s="199" t="str">
        <f t="shared" si="7"/>
        <v/>
      </c>
      <c r="N60" s="199" t="str">
        <f t="shared" si="8"/>
        <v/>
      </c>
      <c r="O60" s="199" t="str">
        <f t="shared" si="9"/>
        <v/>
      </c>
      <c r="P60" s="199" t="str">
        <f t="shared" si="10"/>
        <v/>
      </c>
      <c r="Q60" s="199" t="str">
        <f t="shared" si="11"/>
        <v/>
      </c>
      <c r="R60" s="199" t="str">
        <f t="shared" si="12"/>
        <v/>
      </c>
    </row>
    <row r="61" spans="6:18">
      <c r="F61" s="197">
        <f t="shared" si="0"/>
        <v>42429</v>
      </c>
      <c r="G61" s="198" t="str">
        <f t="shared" si="1"/>
        <v/>
      </c>
      <c r="H61" s="199" t="str">
        <f t="shared" si="2"/>
        <v/>
      </c>
      <c r="I61" s="199" t="str">
        <f t="shared" si="3"/>
        <v/>
      </c>
      <c r="J61" s="199" t="str">
        <f t="shared" si="4"/>
        <v/>
      </c>
      <c r="K61" s="199" t="str">
        <f t="shared" si="5"/>
        <v/>
      </c>
      <c r="L61" s="199" t="str">
        <f t="shared" si="6"/>
        <v/>
      </c>
      <c r="M61" s="199" t="str">
        <f t="shared" si="7"/>
        <v/>
      </c>
      <c r="N61" s="199" t="str">
        <f t="shared" si="8"/>
        <v/>
      </c>
      <c r="O61" s="199" t="str">
        <f t="shared" si="9"/>
        <v/>
      </c>
      <c r="P61" s="199" t="str">
        <f t="shared" si="10"/>
        <v/>
      </c>
      <c r="Q61" s="199" t="str">
        <f t="shared" si="11"/>
        <v/>
      </c>
      <c r="R61" s="199" t="str">
        <f t="shared" si="12"/>
        <v/>
      </c>
    </row>
    <row r="62" spans="6:18">
      <c r="F62" s="197">
        <f t="shared" si="0"/>
        <v>42430</v>
      </c>
      <c r="G62" s="198" t="str">
        <f t="shared" si="1"/>
        <v/>
      </c>
      <c r="H62" s="199" t="str">
        <f t="shared" si="2"/>
        <v/>
      </c>
      <c r="I62" s="199" t="str">
        <f t="shared" si="3"/>
        <v/>
      </c>
      <c r="J62" s="199" t="str">
        <f t="shared" si="4"/>
        <v/>
      </c>
      <c r="K62" s="199" t="str">
        <f t="shared" si="5"/>
        <v/>
      </c>
      <c r="L62" s="199" t="str">
        <f t="shared" si="6"/>
        <v/>
      </c>
      <c r="M62" s="199" t="str">
        <f t="shared" si="7"/>
        <v/>
      </c>
      <c r="N62" s="199" t="str">
        <f t="shared" si="8"/>
        <v/>
      </c>
      <c r="O62" s="199" t="str">
        <f t="shared" si="9"/>
        <v/>
      </c>
      <c r="P62" s="199" t="str">
        <f t="shared" si="10"/>
        <v/>
      </c>
      <c r="Q62" s="199" t="str">
        <f t="shared" si="11"/>
        <v/>
      </c>
      <c r="R62" s="199" t="str">
        <f t="shared" si="12"/>
        <v/>
      </c>
    </row>
    <row r="63" spans="6:18">
      <c r="F63" s="197">
        <f t="shared" si="0"/>
        <v>42431</v>
      </c>
      <c r="G63" s="198" t="str">
        <f t="shared" si="1"/>
        <v/>
      </c>
      <c r="H63" s="199" t="str">
        <f t="shared" si="2"/>
        <v/>
      </c>
      <c r="I63" s="199" t="str">
        <f t="shared" si="3"/>
        <v/>
      </c>
      <c r="J63" s="199" t="str">
        <f t="shared" si="4"/>
        <v/>
      </c>
      <c r="K63" s="199" t="str">
        <f t="shared" si="5"/>
        <v/>
      </c>
      <c r="L63" s="199" t="str">
        <f t="shared" si="6"/>
        <v/>
      </c>
      <c r="M63" s="199" t="str">
        <f t="shared" si="7"/>
        <v/>
      </c>
      <c r="N63" s="199" t="str">
        <f t="shared" si="8"/>
        <v/>
      </c>
      <c r="O63" s="199" t="str">
        <f t="shared" si="9"/>
        <v/>
      </c>
      <c r="P63" s="199" t="str">
        <f t="shared" si="10"/>
        <v/>
      </c>
      <c r="Q63" s="199" t="str">
        <f t="shared" si="11"/>
        <v/>
      </c>
      <c r="R63" s="199" t="str">
        <f t="shared" si="12"/>
        <v/>
      </c>
    </row>
    <row r="64" spans="6:18">
      <c r="F64" s="197">
        <f t="shared" si="0"/>
        <v>42432</v>
      </c>
      <c r="G64" s="198" t="str">
        <f t="shared" si="1"/>
        <v/>
      </c>
      <c r="H64" s="199" t="str">
        <f t="shared" si="2"/>
        <v/>
      </c>
      <c r="I64" s="199" t="str">
        <f t="shared" si="3"/>
        <v/>
      </c>
      <c r="J64" s="199" t="str">
        <f t="shared" si="4"/>
        <v/>
      </c>
      <c r="K64" s="199" t="str">
        <f t="shared" si="5"/>
        <v/>
      </c>
      <c r="L64" s="199" t="str">
        <f t="shared" si="6"/>
        <v/>
      </c>
      <c r="M64" s="199" t="str">
        <f t="shared" si="7"/>
        <v/>
      </c>
      <c r="N64" s="199" t="str">
        <f t="shared" si="8"/>
        <v/>
      </c>
      <c r="O64" s="199" t="str">
        <f t="shared" si="9"/>
        <v/>
      </c>
      <c r="P64" s="199" t="str">
        <f t="shared" si="10"/>
        <v/>
      </c>
      <c r="Q64" s="199" t="str">
        <f t="shared" si="11"/>
        <v/>
      </c>
      <c r="R64" s="199" t="str">
        <f t="shared" si="12"/>
        <v/>
      </c>
    </row>
    <row r="65" spans="6:18">
      <c r="F65" s="197">
        <f t="shared" si="0"/>
        <v>42433</v>
      </c>
      <c r="G65" s="198" t="str">
        <f t="shared" si="1"/>
        <v/>
      </c>
      <c r="H65" s="199" t="str">
        <f t="shared" si="2"/>
        <v/>
      </c>
      <c r="I65" s="199" t="str">
        <f t="shared" si="3"/>
        <v/>
      </c>
      <c r="J65" s="199" t="str">
        <f t="shared" si="4"/>
        <v/>
      </c>
      <c r="K65" s="199" t="str">
        <f t="shared" si="5"/>
        <v/>
      </c>
      <c r="L65" s="199" t="str">
        <f t="shared" si="6"/>
        <v/>
      </c>
      <c r="M65" s="199" t="str">
        <f t="shared" si="7"/>
        <v/>
      </c>
      <c r="N65" s="199" t="str">
        <f t="shared" si="8"/>
        <v/>
      </c>
      <c r="O65" s="199" t="str">
        <f t="shared" si="9"/>
        <v/>
      </c>
      <c r="P65" s="199" t="str">
        <f t="shared" si="10"/>
        <v/>
      </c>
      <c r="Q65" s="199" t="str">
        <f t="shared" si="11"/>
        <v/>
      </c>
      <c r="R65" s="199" t="str">
        <f t="shared" si="12"/>
        <v/>
      </c>
    </row>
    <row r="66" spans="6:18">
      <c r="F66" s="197">
        <f t="shared" si="0"/>
        <v>42434</v>
      </c>
      <c r="G66" s="198" t="str">
        <f t="shared" si="1"/>
        <v/>
      </c>
      <c r="H66" s="199" t="str">
        <f t="shared" si="2"/>
        <v/>
      </c>
      <c r="I66" s="199" t="str">
        <f t="shared" si="3"/>
        <v/>
      </c>
      <c r="J66" s="199" t="str">
        <f t="shared" si="4"/>
        <v/>
      </c>
      <c r="K66" s="199" t="str">
        <f t="shared" si="5"/>
        <v/>
      </c>
      <c r="L66" s="199" t="str">
        <f t="shared" si="6"/>
        <v/>
      </c>
      <c r="M66" s="199" t="str">
        <f t="shared" si="7"/>
        <v/>
      </c>
      <c r="N66" s="199" t="str">
        <f t="shared" si="8"/>
        <v/>
      </c>
      <c r="O66" s="199" t="str">
        <f t="shared" si="9"/>
        <v/>
      </c>
      <c r="P66" s="199" t="str">
        <f t="shared" si="10"/>
        <v/>
      </c>
      <c r="Q66" s="199" t="str">
        <f t="shared" si="11"/>
        <v/>
      </c>
      <c r="R66" s="199" t="str">
        <f t="shared" si="12"/>
        <v/>
      </c>
    </row>
    <row r="67" spans="6:18">
      <c r="F67" s="197">
        <f t="shared" si="0"/>
        <v>42435</v>
      </c>
      <c r="G67" s="198" t="str">
        <f t="shared" si="1"/>
        <v/>
      </c>
      <c r="H67" s="199" t="str">
        <f t="shared" si="2"/>
        <v/>
      </c>
      <c r="I67" s="199" t="str">
        <f t="shared" si="3"/>
        <v/>
      </c>
      <c r="J67" s="199" t="str">
        <f t="shared" si="4"/>
        <v/>
      </c>
      <c r="K67" s="199" t="str">
        <f t="shared" si="5"/>
        <v/>
      </c>
      <c r="L67" s="199" t="str">
        <f t="shared" si="6"/>
        <v/>
      </c>
      <c r="M67" s="199" t="str">
        <f t="shared" si="7"/>
        <v/>
      </c>
      <c r="N67" s="199" t="str">
        <f t="shared" si="8"/>
        <v/>
      </c>
      <c r="O67" s="199" t="str">
        <f t="shared" si="9"/>
        <v/>
      </c>
      <c r="P67" s="199" t="str">
        <f t="shared" si="10"/>
        <v/>
      </c>
      <c r="Q67" s="199" t="str">
        <f t="shared" si="11"/>
        <v/>
      </c>
      <c r="R67" s="199" t="str">
        <f t="shared" si="12"/>
        <v/>
      </c>
    </row>
    <row r="68" spans="6:18">
      <c r="F68" s="197">
        <f t="shared" ref="F68:F131" si="13">F67+1</f>
        <v>42436</v>
      </c>
      <c r="G68" s="198" t="str">
        <f t="shared" ref="G68:G89" si="14">IF(G67="","",IF(G67+1&lt;=$D$10,G67+1,""))</f>
        <v/>
      </c>
      <c r="H68" s="199" t="str">
        <f t="shared" ref="H68:H77" si="15">IF(H67="","",IF(H67+1&lt;=$D$11,H67+1,""))</f>
        <v/>
      </c>
      <c r="I68" s="199" t="str">
        <f t="shared" ref="I68:I77" si="16">IF(I67="","",IF(I67+1&lt;=$D$12,I67+1,""))</f>
        <v/>
      </c>
      <c r="J68" s="199" t="str">
        <f t="shared" ref="J68:J77" si="17">IF(J67="","",IF(J67+1&lt;=$D$13,J67+1,""))</f>
        <v/>
      </c>
      <c r="K68" s="199" t="str">
        <f t="shared" ref="K68:K77" si="18">IF(K67="","",IF(K67+1&lt;=$D$14,K67+1,""))</f>
        <v/>
      </c>
      <c r="L68" s="199" t="str">
        <f t="shared" ref="L68:L77" si="19">IF(L67="","",IF(L67+1&lt;=$D$15,L67+1,""))</f>
        <v/>
      </c>
      <c r="M68" s="199" t="str">
        <f t="shared" ref="M68:M77" si="20">IF(M67="","",IF(M67+1&lt;=$D$16,M67+1,""))</f>
        <v/>
      </c>
      <c r="N68" s="199" t="str">
        <f t="shared" ref="N68:N77" si="21">IF(N67="","",IF(N67+1&lt;=$D$17,N67+1,""))</f>
        <v/>
      </c>
      <c r="O68" s="199" t="str">
        <f t="shared" ref="O68:O77" si="22">IF(O67="","",IF(O67+1&lt;=$D$18,O67+1,""))</f>
        <v/>
      </c>
      <c r="P68" s="199" t="str">
        <f t="shared" ref="P68:P77" si="23">IF(P67="","",IF(P67+1&lt;=$D$19,P67+1,""))</f>
        <v/>
      </c>
      <c r="Q68" s="199" t="str">
        <f t="shared" ref="Q68:Q77" si="24">IF(Q67="","",IF(Q67+1&lt;=$D$20,Q67+1,""))</f>
        <v/>
      </c>
      <c r="R68" s="199" t="str">
        <f t="shared" ref="R68:R77" si="25">IF(R67="","",IF(R67+1&lt;=$D$21,R67+1,""))</f>
        <v/>
      </c>
    </row>
    <row r="69" spans="6:18">
      <c r="F69" s="197">
        <f t="shared" si="13"/>
        <v>42437</v>
      </c>
      <c r="G69" s="198" t="str">
        <f t="shared" si="14"/>
        <v/>
      </c>
      <c r="H69" s="199" t="str">
        <f t="shared" si="15"/>
        <v/>
      </c>
      <c r="I69" s="199" t="str">
        <f t="shared" si="16"/>
        <v/>
      </c>
      <c r="J69" s="199" t="str">
        <f t="shared" si="17"/>
        <v/>
      </c>
      <c r="K69" s="199" t="str">
        <f t="shared" si="18"/>
        <v/>
      </c>
      <c r="L69" s="199" t="str">
        <f t="shared" si="19"/>
        <v/>
      </c>
      <c r="M69" s="199" t="str">
        <f t="shared" si="20"/>
        <v/>
      </c>
      <c r="N69" s="199" t="str">
        <f t="shared" si="21"/>
        <v/>
      </c>
      <c r="O69" s="199" t="str">
        <f t="shared" si="22"/>
        <v/>
      </c>
      <c r="P69" s="199" t="str">
        <f t="shared" si="23"/>
        <v/>
      </c>
      <c r="Q69" s="199" t="str">
        <f t="shared" si="24"/>
        <v/>
      </c>
      <c r="R69" s="199" t="str">
        <f t="shared" si="25"/>
        <v/>
      </c>
    </row>
    <row r="70" spans="6:18">
      <c r="F70" s="197">
        <f t="shared" si="13"/>
        <v>42438</v>
      </c>
      <c r="G70" s="198" t="str">
        <f t="shared" si="14"/>
        <v/>
      </c>
      <c r="H70" s="199" t="str">
        <f t="shared" si="15"/>
        <v/>
      </c>
      <c r="I70" s="199" t="str">
        <f t="shared" si="16"/>
        <v/>
      </c>
      <c r="J70" s="199" t="str">
        <f t="shared" si="17"/>
        <v/>
      </c>
      <c r="K70" s="199" t="str">
        <f t="shared" si="18"/>
        <v/>
      </c>
      <c r="L70" s="199" t="str">
        <f t="shared" si="19"/>
        <v/>
      </c>
      <c r="M70" s="199" t="str">
        <f t="shared" si="20"/>
        <v/>
      </c>
      <c r="N70" s="199" t="str">
        <f t="shared" si="21"/>
        <v/>
      </c>
      <c r="O70" s="199" t="str">
        <f t="shared" si="22"/>
        <v/>
      </c>
      <c r="P70" s="199" t="str">
        <f t="shared" si="23"/>
        <v/>
      </c>
      <c r="Q70" s="199" t="str">
        <f t="shared" si="24"/>
        <v/>
      </c>
      <c r="R70" s="199" t="str">
        <f t="shared" si="25"/>
        <v/>
      </c>
    </row>
    <row r="71" spans="6:18">
      <c r="F71" s="197">
        <f t="shared" si="13"/>
        <v>42439</v>
      </c>
      <c r="G71" s="198" t="str">
        <f t="shared" si="14"/>
        <v/>
      </c>
      <c r="H71" s="199" t="str">
        <f t="shared" si="15"/>
        <v/>
      </c>
      <c r="I71" s="199" t="str">
        <f t="shared" si="16"/>
        <v/>
      </c>
      <c r="J71" s="199" t="str">
        <f t="shared" si="17"/>
        <v/>
      </c>
      <c r="K71" s="199" t="str">
        <f t="shared" si="18"/>
        <v/>
      </c>
      <c r="L71" s="199" t="str">
        <f t="shared" si="19"/>
        <v/>
      </c>
      <c r="M71" s="199" t="str">
        <f t="shared" si="20"/>
        <v/>
      </c>
      <c r="N71" s="199" t="str">
        <f t="shared" si="21"/>
        <v/>
      </c>
      <c r="O71" s="199" t="str">
        <f t="shared" si="22"/>
        <v/>
      </c>
      <c r="P71" s="199" t="str">
        <f t="shared" si="23"/>
        <v/>
      </c>
      <c r="Q71" s="199" t="str">
        <f t="shared" si="24"/>
        <v/>
      </c>
      <c r="R71" s="199" t="str">
        <f t="shared" si="25"/>
        <v/>
      </c>
    </row>
    <row r="72" spans="6:18">
      <c r="F72" s="197">
        <f t="shared" si="13"/>
        <v>42440</v>
      </c>
      <c r="G72" s="198" t="str">
        <f t="shared" si="14"/>
        <v/>
      </c>
      <c r="H72" s="199" t="str">
        <f t="shared" si="15"/>
        <v/>
      </c>
      <c r="I72" s="199" t="str">
        <f t="shared" si="16"/>
        <v/>
      </c>
      <c r="J72" s="199" t="str">
        <f t="shared" si="17"/>
        <v/>
      </c>
      <c r="K72" s="199" t="str">
        <f t="shared" si="18"/>
        <v/>
      </c>
      <c r="L72" s="199" t="str">
        <f t="shared" si="19"/>
        <v/>
      </c>
      <c r="M72" s="199" t="str">
        <f t="shared" si="20"/>
        <v/>
      </c>
      <c r="N72" s="199" t="str">
        <f t="shared" si="21"/>
        <v/>
      </c>
      <c r="O72" s="199" t="str">
        <f t="shared" si="22"/>
        <v/>
      </c>
      <c r="P72" s="199" t="str">
        <f t="shared" si="23"/>
        <v/>
      </c>
      <c r="Q72" s="199" t="str">
        <f t="shared" si="24"/>
        <v/>
      </c>
      <c r="R72" s="199" t="str">
        <f t="shared" si="25"/>
        <v/>
      </c>
    </row>
    <row r="73" spans="6:18">
      <c r="F73" s="197">
        <f t="shared" si="13"/>
        <v>42441</v>
      </c>
      <c r="G73" s="198" t="str">
        <f t="shared" si="14"/>
        <v/>
      </c>
      <c r="H73" s="199" t="str">
        <f t="shared" si="15"/>
        <v/>
      </c>
      <c r="I73" s="199" t="str">
        <f t="shared" si="16"/>
        <v/>
      </c>
      <c r="J73" s="199" t="str">
        <f t="shared" si="17"/>
        <v/>
      </c>
      <c r="K73" s="199" t="str">
        <f t="shared" si="18"/>
        <v/>
      </c>
      <c r="L73" s="199" t="str">
        <f t="shared" si="19"/>
        <v/>
      </c>
      <c r="M73" s="199" t="str">
        <f t="shared" si="20"/>
        <v/>
      </c>
      <c r="N73" s="199" t="str">
        <f t="shared" si="21"/>
        <v/>
      </c>
      <c r="O73" s="199" t="str">
        <f t="shared" si="22"/>
        <v/>
      </c>
      <c r="P73" s="199" t="str">
        <f t="shared" si="23"/>
        <v/>
      </c>
      <c r="Q73" s="199" t="str">
        <f t="shared" si="24"/>
        <v/>
      </c>
      <c r="R73" s="199" t="str">
        <f t="shared" si="25"/>
        <v/>
      </c>
    </row>
    <row r="74" spans="6:18">
      <c r="F74" s="197">
        <f t="shared" si="13"/>
        <v>42442</v>
      </c>
      <c r="G74" s="198" t="str">
        <f t="shared" si="14"/>
        <v/>
      </c>
      <c r="H74" s="199" t="str">
        <f t="shared" si="15"/>
        <v/>
      </c>
      <c r="I74" s="199" t="str">
        <f t="shared" si="16"/>
        <v/>
      </c>
      <c r="J74" s="199" t="str">
        <f t="shared" si="17"/>
        <v/>
      </c>
      <c r="K74" s="199" t="str">
        <f t="shared" si="18"/>
        <v/>
      </c>
      <c r="L74" s="199" t="str">
        <f t="shared" si="19"/>
        <v/>
      </c>
      <c r="M74" s="199" t="str">
        <f t="shared" si="20"/>
        <v/>
      </c>
      <c r="N74" s="199" t="str">
        <f t="shared" si="21"/>
        <v/>
      </c>
      <c r="O74" s="199" t="str">
        <f t="shared" si="22"/>
        <v/>
      </c>
      <c r="P74" s="199" t="str">
        <f t="shared" si="23"/>
        <v/>
      </c>
      <c r="Q74" s="199" t="str">
        <f t="shared" si="24"/>
        <v/>
      </c>
      <c r="R74" s="199" t="str">
        <f t="shared" si="25"/>
        <v/>
      </c>
    </row>
    <row r="75" spans="6:18">
      <c r="F75" s="197">
        <f t="shared" si="13"/>
        <v>42443</v>
      </c>
      <c r="G75" s="198" t="str">
        <f t="shared" si="14"/>
        <v/>
      </c>
      <c r="H75" s="199" t="str">
        <f t="shared" si="15"/>
        <v/>
      </c>
      <c r="I75" s="199" t="str">
        <f t="shared" si="16"/>
        <v/>
      </c>
      <c r="J75" s="199" t="str">
        <f t="shared" si="17"/>
        <v/>
      </c>
      <c r="K75" s="199" t="str">
        <f t="shared" si="18"/>
        <v/>
      </c>
      <c r="L75" s="199" t="str">
        <f t="shared" si="19"/>
        <v/>
      </c>
      <c r="M75" s="199" t="str">
        <f t="shared" si="20"/>
        <v/>
      </c>
      <c r="N75" s="199" t="str">
        <f t="shared" si="21"/>
        <v/>
      </c>
      <c r="O75" s="199" t="str">
        <f t="shared" si="22"/>
        <v/>
      </c>
      <c r="P75" s="199" t="str">
        <f t="shared" si="23"/>
        <v/>
      </c>
      <c r="Q75" s="199" t="str">
        <f t="shared" si="24"/>
        <v/>
      </c>
      <c r="R75" s="199" t="str">
        <f t="shared" si="25"/>
        <v/>
      </c>
    </row>
    <row r="76" spans="6:18">
      <c r="F76" s="197">
        <f t="shared" si="13"/>
        <v>42444</v>
      </c>
      <c r="G76" s="198" t="str">
        <f t="shared" si="14"/>
        <v/>
      </c>
      <c r="H76" s="199" t="str">
        <f t="shared" si="15"/>
        <v/>
      </c>
      <c r="I76" s="199" t="str">
        <f t="shared" si="16"/>
        <v/>
      </c>
      <c r="J76" s="199" t="str">
        <f t="shared" si="17"/>
        <v/>
      </c>
      <c r="K76" s="199" t="str">
        <f t="shared" si="18"/>
        <v/>
      </c>
      <c r="L76" s="199" t="str">
        <f t="shared" si="19"/>
        <v/>
      </c>
      <c r="M76" s="199" t="str">
        <f t="shared" si="20"/>
        <v/>
      </c>
      <c r="N76" s="199" t="str">
        <f t="shared" si="21"/>
        <v/>
      </c>
      <c r="O76" s="199" t="str">
        <f t="shared" si="22"/>
        <v/>
      </c>
      <c r="P76" s="199" t="str">
        <f t="shared" si="23"/>
        <v/>
      </c>
      <c r="Q76" s="199" t="str">
        <f t="shared" si="24"/>
        <v/>
      </c>
      <c r="R76" s="199" t="str">
        <f t="shared" si="25"/>
        <v/>
      </c>
    </row>
    <row r="77" spans="6:18">
      <c r="F77" s="197">
        <f t="shared" si="13"/>
        <v>42445</v>
      </c>
      <c r="G77" s="198" t="str">
        <f t="shared" si="14"/>
        <v/>
      </c>
      <c r="H77" s="199" t="str">
        <f t="shared" si="15"/>
        <v/>
      </c>
      <c r="I77" s="199" t="str">
        <f t="shared" si="16"/>
        <v/>
      </c>
      <c r="J77" s="199" t="str">
        <f t="shared" si="17"/>
        <v/>
      </c>
      <c r="K77" s="199" t="str">
        <f t="shared" si="18"/>
        <v/>
      </c>
      <c r="L77" s="199" t="str">
        <f t="shared" si="19"/>
        <v/>
      </c>
      <c r="M77" s="199" t="str">
        <f t="shared" si="20"/>
        <v/>
      </c>
      <c r="N77" s="199" t="str">
        <f t="shared" si="21"/>
        <v/>
      </c>
      <c r="O77" s="199" t="str">
        <f t="shared" si="22"/>
        <v/>
      </c>
      <c r="P77" s="199" t="str">
        <f t="shared" si="23"/>
        <v/>
      </c>
      <c r="Q77" s="199" t="str">
        <f t="shared" si="24"/>
        <v/>
      </c>
      <c r="R77" s="199" t="str">
        <f t="shared" si="25"/>
        <v/>
      </c>
    </row>
    <row r="78" spans="6:18">
      <c r="F78" s="197">
        <f t="shared" si="13"/>
        <v>42446</v>
      </c>
      <c r="G78" s="200" t="str">
        <f t="shared" si="14"/>
        <v/>
      </c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</row>
    <row r="79" spans="6:18">
      <c r="F79" s="197">
        <f t="shared" si="13"/>
        <v>42447</v>
      </c>
      <c r="G79" s="200" t="str">
        <f t="shared" si="14"/>
        <v/>
      </c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</row>
    <row r="80" spans="6:18">
      <c r="F80" s="197">
        <f t="shared" si="13"/>
        <v>42448</v>
      </c>
      <c r="G80" s="200" t="str">
        <f t="shared" si="14"/>
        <v/>
      </c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</row>
    <row r="81" spans="6:18">
      <c r="F81" s="197">
        <f t="shared" si="13"/>
        <v>42449</v>
      </c>
      <c r="G81" s="200" t="str">
        <f t="shared" si="14"/>
        <v/>
      </c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</row>
    <row r="82" spans="6:18">
      <c r="F82" s="197">
        <f t="shared" si="13"/>
        <v>42450</v>
      </c>
      <c r="G82" s="200" t="str">
        <f t="shared" si="14"/>
        <v/>
      </c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</row>
    <row r="83" spans="6:18">
      <c r="F83" s="197">
        <f t="shared" si="13"/>
        <v>42451</v>
      </c>
      <c r="G83" s="200" t="str">
        <f t="shared" si="14"/>
        <v/>
      </c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</row>
    <row r="84" spans="6:18">
      <c r="F84" s="197">
        <f t="shared" si="13"/>
        <v>42452</v>
      </c>
      <c r="G84" s="200" t="str">
        <f t="shared" si="14"/>
        <v/>
      </c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</row>
    <row r="85" spans="6:18">
      <c r="F85" s="197">
        <f t="shared" si="13"/>
        <v>42453</v>
      </c>
      <c r="G85" s="200" t="str">
        <f t="shared" si="14"/>
        <v/>
      </c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</row>
    <row r="86" spans="6:18">
      <c r="F86" s="197">
        <f t="shared" si="13"/>
        <v>42454</v>
      </c>
      <c r="G86" s="200" t="str">
        <f t="shared" si="14"/>
        <v/>
      </c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</row>
    <row r="87" spans="6:18">
      <c r="F87" s="197">
        <f t="shared" si="13"/>
        <v>42455</v>
      </c>
      <c r="G87" s="200" t="str">
        <f t="shared" si="14"/>
        <v/>
      </c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</row>
    <row r="88" spans="6:18">
      <c r="F88" s="197">
        <f t="shared" si="13"/>
        <v>42456</v>
      </c>
      <c r="G88" s="200" t="str">
        <f t="shared" si="14"/>
        <v/>
      </c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</row>
    <row r="89" spans="6:18">
      <c r="F89" s="197">
        <f t="shared" si="13"/>
        <v>42457</v>
      </c>
      <c r="G89" s="200" t="str">
        <f t="shared" si="14"/>
        <v/>
      </c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</row>
    <row r="90" spans="6:18">
      <c r="F90" s="197">
        <f t="shared" si="13"/>
        <v>42458</v>
      </c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</row>
    <row r="91" spans="6:18">
      <c r="F91" s="197">
        <f t="shared" si="13"/>
        <v>42459</v>
      </c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</row>
    <row r="92" spans="6:18">
      <c r="F92" s="197">
        <f t="shared" si="13"/>
        <v>42460</v>
      </c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</row>
    <row r="93" spans="6:18">
      <c r="F93" s="197">
        <f t="shared" si="13"/>
        <v>42461</v>
      </c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</row>
    <row r="94" spans="6:18">
      <c r="F94" s="197">
        <f t="shared" si="13"/>
        <v>42462</v>
      </c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</row>
    <row r="95" spans="6:18">
      <c r="F95" s="197">
        <f t="shared" si="13"/>
        <v>42463</v>
      </c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</row>
    <row r="96" spans="6:18">
      <c r="F96" s="197">
        <f t="shared" si="13"/>
        <v>42464</v>
      </c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</row>
    <row r="97" spans="6:18">
      <c r="F97" s="197">
        <f t="shared" si="13"/>
        <v>42465</v>
      </c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</row>
    <row r="98" spans="6:18">
      <c r="F98" s="197">
        <f t="shared" si="13"/>
        <v>42466</v>
      </c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</row>
    <row r="99" spans="6:18">
      <c r="F99" s="197">
        <f t="shared" si="13"/>
        <v>42467</v>
      </c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</row>
    <row r="100" spans="6:18">
      <c r="F100" s="197">
        <f t="shared" si="13"/>
        <v>42468</v>
      </c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</row>
    <row r="101" spans="6:18">
      <c r="F101" s="197">
        <f t="shared" si="13"/>
        <v>42469</v>
      </c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</row>
    <row r="102" spans="6:18">
      <c r="F102" s="197">
        <f t="shared" si="13"/>
        <v>42470</v>
      </c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</row>
    <row r="103" spans="6:18">
      <c r="F103" s="197">
        <f t="shared" si="13"/>
        <v>42471</v>
      </c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</row>
    <row r="104" spans="6:18">
      <c r="F104" s="197">
        <f t="shared" si="13"/>
        <v>42472</v>
      </c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</row>
    <row r="105" spans="6:18">
      <c r="F105" s="197">
        <f t="shared" si="13"/>
        <v>42473</v>
      </c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</row>
    <row r="106" spans="6:18">
      <c r="F106" s="197">
        <f t="shared" si="13"/>
        <v>42474</v>
      </c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</row>
    <row r="107" spans="6:18">
      <c r="F107" s="197">
        <f t="shared" si="13"/>
        <v>42475</v>
      </c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</row>
    <row r="108" spans="6:18">
      <c r="F108" s="197">
        <f t="shared" si="13"/>
        <v>42476</v>
      </c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</row>
    <row r="109" spans="6:18">
      <c r="F109" s="197">
        <f t="shared" si="13"/>
        <v>42477</v>
      </c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</row>
    <row r="110" spans="6:18">
      <c r="F110" s="197">
        <f t="shared" si="13"/>
        <v>42478</v>
      </c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</row>
    <row r="111" spans="6:18">
      <c r="F111" s="197">
        <f t="shared" si="13"/>
        <v>42479</v>
      </c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</row>
    <row r="112" spans="6:18">
      <c r="F112" s="197">
        <f t="shared" si="13"/>
        <v>42480</v>
      </c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</row>
    <row r="113" spans="6:18">
      <c r="F113" s="197">
        <f t="shared" si="13"/>
        <v>42481</v>
      </c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</row>
    <row r="114" spans="6:18">
      <c r="F114" s="197">
        <f t="shared" si="13"/>
        <v>42482</v>
      </c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9"/>
    </row>
    <row r="115" spans="6:18">
      <c r="F115" s="197">
        <f t="shared" si="13"/>
        <v>42483</v>
      </c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</row>
    <row r="116" spans="6:18">
      <c r="F116" s="197">
        <f t="shared" si="13"/>
        <v>42484</v>
      </c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</row>
    <row r="117" spans="6:18">
      <c r="F117" s="197">
        <f t="shared" si="13"/>
        <v>42485</v>
      </c>
      <c r="G117" s="69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</row>
    <row r="118" spans="6:18">
      <c r="F118" s="197">
        <f t="shared" si="13"/>
        <v>42486</v>
      </c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</row>
    <row r="119" spans="6:18">
      <c r="F119" s="197">
        <f t="shared" si="13"/>
        <v>42487</v>
      </c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</row>
    <row r="120" spans="6:18">
      <c r="F120" s="197">
        <f t="shared" si="13"/>
        <v>42488</v>
      </c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</row>
    <row r="121" spans="6:18">
      <c r="F121" s="197">
        <f t="shared" si="13"/>
        <v>42489</v>
      </c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</row>
    <row r="122" spans="6:18">
      <c r="F122" s="197">
        <f t="shared" si="13"/>
        <v>42490</v>
      </c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</row>
    <row r="123" spans="6:18">
      <c r="F123" s="197">
        <f t="shared" si="13"/>
        <v>42491</v>
      </c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</row>
    <row r="124" spans="6:18">
      <c r="F124" s="197">
        <f t="shared" si="13"/>
        <v>42492</v>
      </c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</row>
    <row r="125" spans="6:18">
      <c r="F125" s="197">
        <f t="shared" si="13"/>
        <v>42493</v>
      </c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</row>
    <row r="126" spans="6:18">
      <c r="F126" s="197">
        <f t="shared" si="13"/>
        <v>42494</v>
      </c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</row>
    <row r="127" spans="6:18">
      <c r="F127" s="197">
        <f t="shared" si="13"/>
        <v>42495</v>
      </c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</row>
    <row r="128" spans="6:18">
      <c r="F128" s="197">
        <f t="shared" si="13"/>
        <v>42496</v>
      </c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</row>
    <row r="129" spans="6:18">
      <c r="F129" s="197">
        <f t="shared" si="13"/>
        <v>42497</v>
      </c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</row>
    <row r="130" spans="6:18">
      <c r="F130" s="197">
        <f t="shared" si="13"/>
        <v>42498</v>
      </c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</row>
    <row r="131" spans="6:18">
      <c r="F131" s="197">
        <f t="shared" si="13"/>
        <v>42499</v>
      </c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9"/>
    </row>
    <row r="132" spans="6:18">
      <c r="F132" s="197">
        <f t="shared" ref="F132:F195" si="26">F131+1</f>
        <v>42500</v>
      </c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</row>
    <row r="133" spans="6:18">
      <c r="F133" s="197">
        <f t="shared" si="26"/>
        <v>42501</v>
      </c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</row>
    <row r="134" spans="6:18">
      <c r="F134" s="197">
        <f t="shared" si="26"/>
        <v>42502</v>
      </c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</row>
    <row r="135" spans="6:18">
      <c r="F135" s="197">
        <f t="shared" si="26"/>
        <v>42503</v>
      </c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</row>
    <row r="136" spans="6:18">
      <c r="F136" s="197">
        <f t="shared" si="26"/>
        <v>42504</v>
      </c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</row>
    <row r="137" spans="6:18">
      <c r="F137" s="197">
        <f t="shared" si="26"/>
        <v>42505</v>
      </c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</row>
    <row r="138" spans="6:18">
      <c r="F138" s="197">
        <f t="shared" si="26"/>
        <v>42506</v>
      </c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</row>
    <row r="139" spans="6:18">
      <c r="F139" s="197">
        <f t="shared" si="26"/>
        <v>42507</v>
      </c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</row>
    <row r="140" spans="6:18">
      <c r="F140" s="197">
        <f t="shared" si="26"/>
        <v>42508</v>
      </c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</row>
    <row r="141" spans="6:18">
      <c r="F141" s="197">
        <f t="shared" si="26"/>
        <v>42509</v>
      </c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</row>
    <row r="142" spans="6:18">
      <c r="F142" s="197">
        <f t="shared" si="26"/>
        <v>42510</v>
      </c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</row>
    <row r="143" spans="6:18">
      <c r="F143" s="197">
        <f t="shared" si="26"/>
        <v>42511</v>
      </c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</row>
    <row r="144" spans="6:18">
      <c r="F144" s="197">
        <f t="shared" si="26"/>
        <v>42512</v>
      </c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</row>
    <row r="145" spans="6:18">
      <c r="F145" s="197">
        <f t="shared" si="26"/>
        <v>42513</v>
      </c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</row>
    <row r="146" spans="6:18">
      <c r="F146" s="197">
        <f t="shared" si="26"/>
        <v>42514</v>
      </c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</row>
    <row r="147" spans="6:18">
      <c r="F147" s="197">
        <f t="shared" si="26"/>
        <v>42515</v>
      </c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</row>
    <row r="148" spans="6:18">
      <c r="F148" s="197">
        <f t="shared" si="26"/>
        <v>42516</v>
      </c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</row>
    <row r="149" spans="6:18">
      <c r="F149" s="197">
        <f t="shared" si="26"/>
        <v>42517</v>
      </c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</row>
    <row r="150" spans="6:18">
      <c r="F150" s="197">
        <f t="shared" si="26"/>
        <v>42518</v>
      </c>
      <c r="G150" s="69"/>
      <c r="H150" s="69"/>
      <c r="I150" s="69"/>
      <c r="J150" s="69"/>
      <c r="K150" s="69"/>
      <c r="L150" s="69"/>
      <c r="M150" s="69"/>
      <c r="N150" s="69"/>
      <c r="O150" s="69"/>
      <c r="P150" s="69"/>
      <c r="Q150" s="69"/>
      <c r="R150" s="69"/>
    </row>
    <row r="151" spans="6:18">
      <c r="F151" s="197">
        <f t="shared" si="26"/>
        <v>42519</v>
      </c>
      <c r="G151" s="69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69"/>
    </row>
    <row r="152" spans="6:18">
      <c r="F152" s="197">
        <f t="shared" si="26"/>
        <v>42520</v>
      </c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9"/>
      <c r="R152" s="69"/>
    </row>
    <row r="153" spans="6:18">
      <c r="F153" s="197">
        <f t="shared" si="26"/>
        <v>42521</v>
      </c>
      <c r="G153" s="69"/>
      <c r="H153" s="69"/>
      <c r="I153" s="69"/>
      <c r="J153" s="69"/>
      <c r="K153" s="69"/>
      <c r="L153" s="69"/>
      <c r="M153" s="69"/>
      <c r="N153" s="69"/>
      <c r="O153" s="69"/>
      <c r="P153" s="69"/>
      <c r="Q153" s="69"/>
      <c r="R153" s="69"/>
    </row>
    <row r="154" spans="6:18">
      <c r="F154" s="197">
        <f t="shared" si="26"/>
        <v>42522</v>
      </c>
      <c r="G154" s="69"/>
      <c r="H154" s="69"/>
      <c r="I154" s="69"/>
      <c r="J154" s="69"/>
      <c r="K154" s="69"/>
      <c r="L154" s="69"/>
      <c r="M154" s="69"/>
      <c r="N154" s="69"/>
      <c r="O154" s="69"/>
      <c r="P154" s="69"/>
      <c r="Q154" s="69"/>
      <c r="R154" s="69"/>
    </row>
    <row r="155" spans="6:18">
      <c r="F155" s="197">
        <f t="shared" si="26"/>
        <v>42523</v>
      </c>
      <c r="G155" s="69"/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9"/>
    </row>
    <row r="156" spans="6:18">
      <c r="F156" s="197">
        <f t="shared" si="26"/>
        <v>42524</v>
      </c>
      <c r="G156" s="69"/>
      <c r="H156" s="69"/>
      <c r="I156" s="69"/>
      <c r="J156" s="69"/>
      <c r="K156" s="69"/>
      <c r="L156" s="69"/>
      <c r="M156" s="69"/>
      <c r="N156" s="69"/>
      <c r="O156" s="69"/>
      <c r="P156" s="69"/>
      <c r="Q156" s="69"/>
      <c r="R156" s="69"/>
    </row>
    <row r="157" spans="6:18">
      <c r="F157" s="197">
        <f t="shared" si="26"/>
        <v>42525</v>
      </c>
      <c r="G157" s="69"/>
      <c r="H157" s="69"/>
      <c r="I157" s="69"/>
      <c r="J157" s="69"/>
      <c r="K157" s="69"/>
      <c r="L157" s="69"/>
      <c r="M157" s="69"/>
      <c r="N157" s="69"/>
      <c r="O157" s="69"/>
      <c r="P157" s="69"/>
      <c r="Q157" s="69"/>
      <c r="R157" s="69"/>
    </row>
    <row r="158" spans="6:18">
      <c r="F158" s="197">
        <f t="shared" si="26"/>
        <v>42526</v>
      </c>
      <c r="G158" s="69"/>
      <c r="H158" s="69"/>
      <c r="I158" s="69"/>
      <c r="J158" s="69"/>
      <c r="K158" s="69"/>
      <c r="L158" s="69"/>
      <c r="M158" s="69"/>
      <c r="N158" s="69"/>
      <c r="O158" s="69"/>
      <c r="P158" s="69"/>
      <c r="Q158" s="69"/>
      <c r="R158" s="69"/>
    </row>
    <row r="159" spans="6:18">
      <c r="F159" s="197">
        <f t="shared" si="26"/>
        <v>42527</v>
      </c>
      <c r="G159" s="69"/>
      <c r="H159" s="69"/>
      <c r="I159" s="69"/>
      <c r="J159" s="69"/>
      <c r="K159" s="69"/>
      <c r="L159" s="69"/>
      <c r="M159" s="69"/>
      <c r="N159" s="69"/>
      <c r="O159" s="69"/>
      <c r="P159" s="69"/>
      <c r="Q159" s="69"/>
      <c r="R159" s="69"/>
    </row>
    <row r="160" spans="6:18">
      <c r="F160" s="197">
        <f t="shared" si="26"/>
        <v>42528</v>
      </c>
      <c r="G160" s="69"/>
      <c r="H160" s="69"/>
      <c r="I160" s="69"/>
      <c r="J160" s="69"/>
      <c r="K160" s="69"/>
      <c r="L160" s="69"/>
      <c r="M160" s="69"/>
      <c r="N160" s="69"/>
      <c r="O160" s="69"/>
      <c r="P160" s="69"/>
      <c r="Q160" s="69"/>
      <c r="R160" s="69"/>
    </row>
    <row r="161" spans="6:18">
      <c r="F161" s="197">
        <f t="shared" si="26"/>
        <v>42529</v>
      </c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</row>
    <row r="162" spans="6:18">
      <c r="F162" s="197">
        <f t="shared" si="26"/>
        <v>42530</v>
      </c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</row>
    <row r="163" spans="6:18">
      <c r="F163" s="197">
        <f t="shared" si="26"/>
        <v>42531</v>
      </c>
      <c r="G163" s="69"/>
      <c r="H163" s="69"/>
      <c r="I163" s="69"/>
      <c r="J163" s="69"/>
      <c r="K163" s="69"/>
      <c r="L163" s="69"/>
      <c r="M163" s="69"/>
      <c r="N163" s="69"/>
      <c r="O163" s="69"/>
      <c r="P163" s="69"/>
      <c r="Q163" s="69"/>
      <c r="R163" s="69"/>
    </row>
    <row r="164" spans="6:18">
      <c r="F164" s="197">
        <f t="shared" si="26"/>
        <v>42532</v>
      </c>
      <c r="G164" s="69"/>
      <c r="H164" s="69"/>
      <c r="I164" s="69"/>
      <c r="J164" s="69"/>
      <c r="K164" s="69"/>
      <c r="L164" s="69"/>
      <c r="M164" s="69"/>
      <c r="N164" s="69"/>
      <c r="O164" s="69"/>
      <c r="P164" s="69"/>
      <c r="Q164" s="69"/>
      <c r="R164" s="69"/>
    </row>
    <row r="165" spans="6:18">
      <c r="F165" s="197">
        <f t="shared" si="26"/>
        <v>42533</v>
      </c>
      <c r="G165" s="69"/>
      <c r="H165" s="69"/>
      <c r="I165" s="69"/>
      <c r="J165" s="69"/>
      <c r="K165" s="69"/>
      <c r="L165" s="69"/>
      <c r="M165" s="69"/>
      <c r="N165" s="69"/>
      <c r="O165" s="69"/>
      <c r="P165" s="69"/>
      <c r="Q165" s="69"/>
      <c r="R165" s="69"/>
    </row>
    <row r="166" spans="6:18">
      <c r="F166" s="197">
        <f t="shared" si="26"/>
        <v>42534</v>
      </c>
      <c r="G166" s="69"/>
      <c r="H166" s="69"/>
      <c r="I166" s="69"/>
      <c r="J166" s="69"/>
      <c r="K166" s="69"/>
      <c r="L166" s="69"/>
      <c r="M166" s="69"/>
      <c r="N166" s="69"/>
      <c r="O166" s="69"/>
      <c r="P166" s="69"/>
      <c r="Q166" s="69"/>
      <c r="R166" s="69"/>
    </row>
    <row r="167" spans="6:18">
      <c r="F167" s="197">
        <f t="shared" si="26"/>
        <v>42535</v>
      </c>
      <c r="G167" s="69"/>
      <c r="H167" s="69"/>
      <c r="I167" s="69"/>
      <c r="J167" s="69"/>
      <c r="K167" s="69"/>
      <c r="L167" s="69"/>
      <c r="M167" s="69"/>
      <c r="N167" s="69"/>
      <c r="O167" s="69"/>
      <c r="P167" s="69"/>
      <c r="Q167" s="69"/>
      <c r="R167" s="69"/>
    </row>
    <row r="168" spans="6:18">
      <c r="F168" s="197">
        <f t="shared" si="26"/>
        <v>42536</v>
      </c>
      <c r="G168" s="69"/>
      <c r="H168" s="69"/>
      <c r="I168" s="69"/>
      <c r="J168" s="69"/>
      <c r="K168" s="69"/>
      <c r="L168" s="69"/>
      <c r="M168" s="69"/>
      <c r="N168" s="69"/>
      <c r="O168" s="69"/>
      <c r="P168" s="69"/>
      <c r="Q168" s="69"/>
      <c r="R168" s="69"/>
    </row>
    <row r="169" spans="6:18">
      <c r="F169" s="197">
        <f t="shared" si="26"/>
        <v>42537</v>
      </c>
      <c r="G169" s="69"/>
      <c r="H169" s="69"/>
      <c r="I169" s="69"/>
      <c r="J169" s="69"/>
      <c r="K169" s="69"/>
      <c r="L169" s="69"/>
      <c r="M169" s="69"/>
      <c r="N169" s="69"/>
      <c r="O169" s="69"/>
      <c r="P169" s="69"/>
      <c r="Q169" s="69"/>
      <c r="R169" s="69"/>
    </row>
    <row r="170" spans="6:18">
      <c r="F170" s="197">
        <f t="shared" si="26"/>
        <v>42538</v>
      </c>
      <c r="G170" s="69"/>
      <c r="H170" s="69"/>
      <c r="I170" s="69"/>
      <c r="J170" s="69"/>
      <c r="K170" s="69"/>
      <c r="L170" s="69"/>
      <c r="M170" s="69"/>
      <c r="N170" s="69"/>
      <c r="O170" s="69"/>
      <c r="P170" s="69"/>
      <c r="Q170" s="69"/>
      <c r="R170" s="69"/>
    </row>
    <row r="171" spans="6:18">
      <c r="F171" s="197">
        <f t="shared" si="26"/>
        <v>42539</v>
      </c>
      <c r="G171" s="69"/>
      <c r="H171" s="69"/>
      <c r="I171" s="69"/>
      <c r="J171" s="69"/>
      <c r="K171" s="69"/>
      <c r="L171" s="69"/>
      <c r="M171" s="69"/>
      <c r="N171" s="69"/>
      <c r="O171" s="69"/>
      <c r="P171" s="69"/>
      <c r="Q171" s="69"/>
      <c r="R171" s="69"/>
    </row>
    <row r="172" spans="6:18">
      <c r="F172" s="197">
        <f t="shared" si="26"/>
        <v>42540</v>
      </c>
      <c r="G172" s="69"/>
      <c r="H172" s="69"/>
      <c r="I172" s="69"/>
      <c r="J172" s="69"/>
      <c r="K172" s="69"/>
      <c r="L172" s="69"/>
      <c r="M172" s="69"/>
      <c r="N172" s="69"/>
      <c r="O172" s="69"/>
      <c r="P172" s="69"/>
      <c r="Q172" s="69"/>
      <c r="R172" s="69"/>
    </row>
    <row r="173" spans="6:18">
      <c r="F173" s="197">
        <f t="shared" si="26"/>
        <v>42541</v>
      </c>
      <c r="G173" s="69"/>
      <c r="H173" s="69"/>
      <c r="I173" s="69"/>
      <c r="J173" s="69"/>
      <c r="K173" s="69"/>
      <c r="L173" s="69"/>
      <c r="M173" s="69"/>
      <c r="N173" s="69"/>
      <c r="O173" s="69"/>
      <c r="P173" s="69"/>
      <c r="Q173" s="69"/>
      <c r="R173" s="69"/>
    </row>
    <row r="174" spans="6:18">
      <c r="F174" s="197">
        <f t="shared" si="26"/>
        <v>42542</v>
      </c>
      <c r="G174" s="69"/>
      <c r="H174" s="69"/>
      <c r="I174" s="69"/>
      <c r="J174" s="69"/>
      <c r="K174" s="69"/>
      <c r="L174" s="69"/>
      <c r="M174" s="69"/>
      <c r="N174" s="69"/>
      <c r="O174" s="69"/>
      <c r="P174" s="69"/>
      <c r="Q174" s="69"/>
      <c r="R174" s="69"/>
    </row>
    <row r="175" spans="6:18">
      <c r="F175" s="197">
        <f t="shared" si="26"/>
        <v>42543</v>
      </c>
      <c r="G175" s="69"/>
      <c r="H175" s="69"/>
      <c r="I175" s="69"/>
      <c r="J175" s="69"/>
      <c r="K175" s="69"/>
      <c r="L175" s="69"/>
      <c r="M175" s="69"/>
      <c r="N175" s="69"/>
      <c r="O175" s="69"/>
      <c r="P175" s="69"/>
      <c r="Q175" s="69"/>
      <c r="R175" s="69"/>
    </row>
    <row r="176" spans="6:18">
      <c r="F176" s="197">
        <f t="shared" si="26"/>
        <v>42544</v>
      </c>
      <c r="G176" s="69"/>
      <c r="H176" s="69"/>
      <c r="I176" s="69"/>
      <c r="J176" s="69"/>
      <c r="K176" s="69"/>
      <c r="L176" s="69"/>
      <c r="M176" s="69"/>
      <c r="N176" s="69"/>
      <c r="O176" s="69"/>
      <c r="P176" s="69"/>
      <c r="Q176" s="69"/>
      <c r="R176" s="69"/>
    </row>
    <row r="177" spans="6:18">
      <c r="F177" s="197">
        <f t="shared" si="26"/>
        <v>42545</v>
      </c>
      <c r="G177" s="69"/>
      <c r="H177" s="69"/>
      <c r="I177" s="69"/>
      <c r="J177" s="69"/>
      <c r="K177" s="69"/>
      <c r="L177" s="69"/>
      <c r="M177" s="69"/>
      <c r="N177" s="69"/>
      <c r="O177" s="69"/>
      <c r="P177" s="69"/>
      <c r="Q177" s="69"/>
      <c r="R177" s="69"/>
    </row>
    <row r="178" spans="6:18">
      <c r="F178" s="197">
        <f t="shared" si="26"/>
        <v>42546</v>
      </c>
      <c r="G178" s="69"/>
      <c r="H178" s="69"/>
      <c r="I178" s="69"/>
      <c r="J178" s="69"/>
      <c r="K178" s="69"/>
      <c r="L178" s="69"/>
      <c r="M178" s="69"/>
      <c r="N178" s="69"/>
      <c r="O178" s="69"/>
      <c r="P178" s="69"/>
      <c r="Q178" s="69"/>
      <c r="R178" s="69"/>
    </row>
    <row r="179" spans="6:18">
      <c r="F179" s="197">
        <f t="shared" si="26"/>
        <v>42547</v>
      </c>
      <c r="G179" s="69"/>
      <c r="H179" s="69"/>
      <c r="I179" s="69"/>
      <c r="J179" s="69"/>
      <c r="K179" s="69"/>
      <c r="L179" s="69"/>
      <c r="M179" s="69"/>
      <c r="N179" s="69"/>
      <c r="O179" s="69"/>
      <c r="P179" s="69"/>
      <c r="Q179" s="69"/>
      <c r="R179" s="69"/>
    </row>
    <row r="180" spans="6:18">
      <c r="F180" s="197">
        <f t="shared" si="26"/>
        <v>42548</v>
      </c>
      <c r="G180" s="69"/>
      <c r="H180" s="69"/>
      <c r="I180" s="69"/>
      <c r="J180" s="69"/>
      <c r="K180" s="69"/>
      <c r="L180" s="69"/>
      <c r="M180" s="69"/>
      <c r="N180" s="69"/>
      <c r="O180" s="69"/>
      <c r="P180" s="69"/>
      <c r="Q180" s="69"/>
      <c r="R180" s="69"/>
    </row>
    <row r="181" spans="6:18">
      <c r="F181" s="197">
        <f t="shared" si="26"/>
        <v>42549</v>
      </c>
      <c r="G181" s="69"/>
      <c r="H181" s="69"/>
      <c r="I181" s="69"/>
      <c r="J181" s="69"/>
      <c r="K181" s="69"/>
      <c r="L181" s="69"/>
      <c r="M181" s="69"/>
      <c r="N181" s="69"/>
      <c r="O181" s="69"/>
      <c r="P181" s="69"/>
      <c r="Q181" s="69"/>
      <c r="R181" s="69"/>
    </row>
    <row r="182" spans="6:18">
      <c r="F182" s="197">
        <f t="shared" si="26"/>
        <v>42550</v>
      </c>
      <c r="G182" s="69"/>
      <c r="H182" s="69"/>
      <c r="I182" s="69"/>
      <c r="J182" s="69"/>
      <c r="K182" s="69"/>
      <c r="L182" s="69"/>
      <c r="M182" s="69"/>
      <c r="N182" s="69"/>
      <c r="O182" s="69"/>
      <c r="P182" s="69"/>
      <c r="Q182" s="69"/>
      <c r="R182" s="69"/>
    </row>
    <row r="183" spans="6:18">
      <c r="F183" s="197">
        <f t="shared" si="26"/>
        <v>42551</v>
      </c>
      <c r="G183" s="69"/>
      <c r="H183" s="69"/>
      <c r="I183" s="69"/>
      <c r="J183" s="69"/>
      <c r="K183" s="69"/>
      <c r="L183" s="69"/>
      <c r="M183" s="69"/>
      <c r="N183" s="69"/>
      <c r="O183" s="69"/>
      <c r="P183" s="69"/>
      <c r="Q183" s="69"/>
      <c r="R183" s="69"/>
    </row>
    <row r="184" spans="6:18">
      <c r="F184" s="197">
        <f t="shared" si="26"/>
        <v>42552</v>
      </c>
      <c r="G184" s="69"/>
      <c r="H184" s="69"/>
      <c r="I184" s="69"/>
      <c r="J184" s="69"/>
      <c r="K184" s="69"/>
      <c r="L184" s="69"/>
      <c r="M184" s="69"/>
      <c r="N184" s="69"/>
      <c r="O184" s="69"/>
      <c r="P184" s="69"/>
      <c r="Q184" s="69"/>
      <c r="R184" s="69"/>
    </row>
    <row r="185" spans="6:18">
      <c r="F185" s="197">
        <f t="shared" si="26"/>
        <v>42553</v>
      </c>
      <c r="G185" s="69"/>
      <c r="H185" s="69"/>
      <c r="I185" s="69"/>
      <c r="J185" s="69"/>
      <c r="K185" s="69"/>
      <c r="L185" s="69"/>
      <c r="M185" s="69"/>
      <c r="N185" s="69"/>
      <c r="O185" s="69"/>
      <c r="P185" s="69"/>
      <c r="Q185" s="69"/>
      <c r="R185" s="69"/>
    </row>
    <row r="186" spans="6:18">
      <c r="F186" s="197">
        <f t="shared" si="26"/>
        <v>42554</v>
      </c>
      <c r="G186" s="69"/>
      <c r="H186" s="69"/>
      <c r="I186" s="69"/>
      <c r="J186" s="69"/>
      <c r="K186" s="69"/>
      <c r="L186" s="69"/>
      <c r="M186" s="69"/>
      <c r="N186" s="69"/>
      <c r="O186" s="69"/>
      <c r="P186" s="69"/>
      <c r="Q186" s="69"/>
      <c r="R186" s="69"/>
    </row>
    <row r="187" spans="6:18">
      <c r="F187" s="197">
        <f t="shared" si="26"/>
        <v>42555</v>
      </c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</row>
    <row r="188" spans="6:18">
      <c r="F188" s="197">
        <f t="shared" si="26"/>
        <v>42556</v>
      </c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</row>
    <row r="189" spans="6:18">
      <c r="F189" s="197">
        <f t="shared" si="26"/>
        <v>42557</v>
      </c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</row>
    <row r="190" spans="6:18">
      <c r="F190" s="197">
        <f t="shared" si="26"/>
        <v>42558</v>
      </c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</row>
    <row r="191" spans="6:18">
      <c r="F191" s="197">
        <f t="shared" si="26"/>
        <v>42559</v>
      </c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</row>
    <row r="192" spans="6:18">
      <c r="F192" s="197">
        <f t="shared" si="26"/>
        <v>42560</v>
      </c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</row>
    <row r="193" spans="6:18">
      <c r="F193" s="197">
        <f t="shared" si="26"/>
        <v>42561</v>
      </c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</row>
    <row r="194" spans="6:18">
      <c r="F194" s="197">
        <f t="shared" si="26"/>
        <v>42562</v>
      </c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</row>
    <row r="195" spans="6:18">
      <c r="F195" s="197">
        <f t="shared" si="26"/>
        <v>42563</v>
      </c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</row>
    <row r="196" spans="6:18">
      <c r="F196" s="197">
        <f t="shared" ref="F196:F259" si="27">F195+1</f>
        <v>42564</v>
      </c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</row>
    <row r="197" spans="6:18">
      <c r="F197" s="197">
        <f t="shared" si="27"/>
        <v>42565</v>
      </c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</row>
    <row r="198" spans="6:18">
      <c r="F198" s="197">
        <f t="shared" si="27"/>
        <v>42566</v>
      </c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</row>
    <row r="199" spans="6:18">
      <c r="F199" s="197">
        <f t="shared" si="27"/>
        <v>42567</v>
      </c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</row>
    <row r="200" spans="6:18">
      <c r="F200" s="197">
        <f t="shared" si="27"/>
        <v>42568</v>
      </c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</row>
    <row r="201" spans="6:18">
      <c r="F201" s="197">
        <f t="shared" si="27"/>
        <v>42569</v>
      </c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</row>
    <row r="202" spans="6:18">
      <c r="F202" s="197">
        <f t="shared" si="27"/>
        <v>42570</v>
      </c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</row>
    <row r="203" spans="6:18">
      <c r="F203" s="197">
        <f t="shared" si="27"/>
        <v>42571</v>
      </c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</row>
    <row r="204" spans="6:18">
      <c r="F204" s="197">
        <f t="shared" si="27"/>
        <v>42572</v>
      </c>
      <c r="G204" s="69"/>
      <c r="H204" s="69"/>
      <c r="I204" s="69"/>
      <c r="J204" s="69"/>
      <c r="K204" s="69"/>
      <c r="L204" s="69"/>
      <c r="M204" s="69"/>
      <c r="N204" s="69"/>
      <c r="O204" s="69"/>
      <c r="P204" s="69"/>
      <c r="Q204" s="69"/>
      <c r="R204" s="69"/>
    </row>
    <row r="205" spans="6:18">
      <c r="F205" s="197">
        <f t="shared" si="27"/>
        <v>42573</v>
      </c>
      <c r="G205" s="69"/>
      <c r="H205" s="69"/>
      <c r="I205" s="69"/>
      <c r="J205" s="69"/>
      <c r="K205" s="69"/>
      <c r="L205" s="69"/>
      <c r="M205" s="69"/>
      <c r="N205" s="69"/>
      <c r="O205" s="69"/>
      <c r="P205" s="69"/>
      <c r="Q205" s="69"/>
      <c r="R205" s="69"/>
    </row>
    <row r="206" spans="6:18">
      <c r="F206" s="197">
        <f t="shared" si="27"/>
        <v>42574</v>
      </c>
      <c r="G206" s="69"/>
      <c r="H206" s="69"/>
      <c r="I206" s="69"/>
      <c r="J206" s="69"/>
      <c r="K206" s="69"/>
      <c r="L206" s="69"/>
      <c r="M206" s="69"/>
      <c r="N206" s="69"/>
      <c r="O206" s="69"/>
      <c r="P206" s="69"/>
      <c r="Q206" s="69"/>
      <c r="R206" s="69"/>
    </row>
    <row r="207" spans="6:18">
      <c r="F207" s="197">
        <f t="shared" si="27"/>
        <v>42575</v>
      </c>
      <c r="G207" s="69"/>
      <c r="H207" s="69"/>
      <c r="I207" s="69"/>
      <c r="J207" s="69"/>
      <c r="K207" s="69"/>
      <c r="L207" s="69"/>
      <c r="M207" s="69"/>
      <c r="N207" s="69"/>
      <c r="O207" s="69"/>
      <c r="P207" s="69"/>
      <c r="Q207" s="69"/>
      <c r="R207" s="69"/>
    </row>
    <row r="208" spans="6:18">
      <c r="F208" s="197">
        <f t="shared" si="27"/>
        <v>42576</v>
      </c>
      <c r="G208" s="69"/>
      <c r="H208" s="69"/>
      <c r="I208" s="69"/>
      <c r="J208" s="69"/>
      <c r="K208" s="69"/>
      <c r="L208" s="69"/>
      <c r="M208" s="69"/>
      <c r="N208" s="69"/>
      <c r="O208" s="69"/>
      <c r="P208" s="69"/>
      <c r="Q208" s="69"/>
      <c r="R208" s="69"/>
    </row>
    <row r="209" spans="6:18">
      <c r="F209" s="197">
        <f t="shared" si="27"/>
        <v>42577</v>
      </c>
      <c r="G209" s="69"/>
      <c r="H209" s="69"/>
      <c r="I209" s="69"/>
      <c r="J209" s="69"/>
      <c r="K209" s="69"/>
      <c r="L209" s="69"/>
      <c r="M209" s="69"/>
      <c r="N209" s="69"/>
      <c r="O209" s="69"/>
      <c r="P209" s="69"/>
      <c r="Q209" s="69"/>
      <c r="R209" s="69"/>
    </row>
    <row r="210" spans="6:18">
      <c r="F210" s="197">
        <f t="shared" si="27"/>
        <v>42578</v>
      </c>
      <c r="G210" s="69"/>
      <c r="H210" s="69"/>
      <c r="I210" s="69"/>
      <c r="J210" s="69"/>
      <c r="K210" s="69"/>
      <c r="L210" s="69"/>
      <c r="M210" s="69"/>
      <c r="N210" s="69"/>
      <c r="O210" s="69"/>
      <c r="P210" s="69"/>
      <c r="Q210" s="69"/>
      <c r="R210" s="69"/>
    </row>
    <row r="211" spans="6:18">
      <c r="F211" s="197">
        <f t="shared" si="27"/>
        <v>42579</v>
      </c>
      <c r="G211" s="69"/>
      <c r="H211" s="69"/>
      <c r="I211" s="69"/>
      <c r="J211" s="69"/>
      <c r="K211" s="69"/>
      <c r="L211" s="69"/>
      <c r="M211" s="69"/>
      <c r="N211" s="69"/>
      <c r="O211" s="69"/>
      <c r="P211" s="69"/>
      <c r="Q211" s="69"/>
      <c r="R211" s="69"/>
    </row>
    <row r="212" spans="6:18">
      <c r="F212" s="197">
        <f t="shared" si="27"/>
        <v>42580</v>
      </c>
      <c r="G212" s="69"/>
      <c r="H212" s="69"/>
      <c r="I212" s="69"/>
      <c r="J212" s="69"/>
      <c r="K212" s="69"/>
      <c r="L212" s="69"/>
      <c r="M212" s="69"/>
      <c r="N212" s="69"/>
      <c r="O212" s="69"/>
      <c r="P212" s="69"/>
      <c r="Q212" s="69"/>
      <c r="R212" s="69"/>
    </row>
    <row r="213" spans="6:18">
      <c r="F213" s="197">
        <f t="shared" si="27"/>
        <v>42581</v>
      </c>
      <c r="G213" s="69"/>
      <c r="H213" s="69"/>
      <c r="I213" s="69"/>
      <c r="J213" s="69"/>
      <c r="K213" s="69"/>
      <c r="L213" s="69"/>
      <c r="M213" s="69"/>
      <c r="N213" s="69"/>
      <c r="O213" s="69"/>
      <c r="P213" s="69"/>
      <c r="Q213" s="69"/>
      <c r="R213" s="69"/>
    </row>
    <row r="214" spans="6:18">
      <c r="F214" s="197">
        <f t="shared" si="27"/>
        <v>42582</v>
      </c>
    </row>
    <row r="215" spans="6:18">
      <c r="F215" s="197">
        <f t="shared" si="27"/>
        <v>42583</v>
      </c>
    </row>
    <row r="216" spans="6:18">
      <c r="F216" s="197">
        <f t="shared" si="27"/>
        <v>42584</v>
      </c>
    </row>
    <row r="217" spans="6:18">
      <c r="F217" s="197">
        <f t="shared" si="27"/>
        <v>42585</v>
      </c>
    </row>
    <row r="218" spans="6:18">
      <c r="F218" s="197">
        <f t="shared" si="27"/>
        <v>42586</v>
      </c>
    </row>
    <row r="219" spans="6:18">
      <c r="F219" s="197">
        <f t="shared" si="27"/>
        <v>42587</v>
      </c>
    </row>
    <row r="220" spans="6:18">
      <c r="F220" s="197">
        <f t="shared" si="27"/>
        <v>42588</v>
      </c>
    </row>
    <row r="221" spans="6:18">
      <c r="F221" s="197">
        <f t="shared" si="27"/>
        <v>42589</v>
      </c>
    </row>
    <row r="222" spans="6:18">
      <c r="F222" s="197">
        <f t="shared" si="27"/>
        <v>42590</v>
      </c>
    </row>
    <row r="223" spans="6:18">
      <c r="F223" s="197">
        <f t="shared" si="27"/>
        <v>42591</v>
      </c>
    </row>
    <row r="224" spans="6:18">
      <c r="F224" s="197">
        <f t="shared" si="27"/>
        <v>42592</v>
      </c>
    </row>
    <row r="225" spans="6:6">
      <c r="F225" s="197">
        <f t="shared" si="27"/>
        <v>42593</v>
      </c>
    </row>
    <row r="226" spans="6:6">
      <c r="F226" s="197">
        <f t="shared" si="27"/>
        <v>42594</v>
      </c>
    </row>
    <row r="227" spans="6:6">
      <c r="F227" s="197">
        <f t="shared" si="27"/>
        <v>42595</v>
      </c>
    </row>
    <row r="228" spans="6:6">
      <c r="F228" s="197">
        <f t="shared" si="27"/>
        <v>42596</v>
      </c>
    </row>
    <row r="229" spans="6:6">
      <c r="F229" s="197">
        <f t="shared" si="27"/>
        <v>42597</v>
      </c>
    </row>
    <row r="230" spans="6:6">
      <c r="F230" s="197">
        <f t="shared" si="27"/>
        <v>42598</v>
      </c>
    </row>
    <row r="231" spans="6:6">
      <c r="F231" s="197">
        <f t="shared" si="27"/>
        <v>42599</v>
      </c>
    </row>
    <row r="232" spans="6:6">
      <c r="F232" s="197">
        <f t="shared" si="27"/>
        <v>42600</v>
      </c>
    </row>
    <row r="233" spans="6:6">
      <c r="F233" s="197">
        <f t="shared" si="27"/>
        <v>42601</v>
      </c>
    </row>
    <row r="234" spans="6:6">
      <c r="F234" s="197">
        <f t="shared" si="27"/>
        <v>42602</v>
      </c>
    </row>
    <row r="235" spans="6:6">
      <c r="F235" s="197">
        <f t="shared" si="27"/>
        <v>42603</v>
      </c>
    </row>
    <row r="236" spans="6:6">
      <c r="F236" s="197">
        <f t="shared" si="27"/>
        <v>42604</v>
      </c>
    </row>
    <row r="237" spans="6:6">
      <c r="F237" s="197">
        <f t="shared" si="27"/>
        <v>42605</v>
      </c>
    </row>
    <row r="238" spans="6:6">
      <c r="F238" s="197">
        <f t="shared" si="27"/>
        <v>42606</v>
      </c>
    </row>
    <row r="239" spans="6:6">
      <c r="F239" s="197">
        <f t="shared" si="27"/>
        <v>42607</v>
      </c>
    </row>
    <row r="240" spans="6:6">
      <c r="F240" s="197">
        <f t="shared" si="27"/>
        <v>42608</v>
      </c>
    </row>
    <row r="241" spans="6:6">
      <c r="F241" s="197">
        <f t="shared" si="27"/>
        <v>42609</v>
      </c>
    </row>
    <row r="242" spans="6:6">
      <c r="F242" s="197">
        <f t="shared" si="27"/>
        <v>42610</v>
      </c>
    </row>
    <row r="243" spans="6:6">
      <c r="F243" s="197">
        <f t="shared" si="27"/>
        <v>42611</v>
      </c>
    </row>
    <row r="244" spans="6:6">
      <c r="F244" s="197">
        <f t="shared" si="27"/>
        <v>42612</v>
      </c>
    </row>
    <row r="245" spans="6:6">
      <c r="F245" s="197">
        <f t="shared" si="27"/>
        <v>42613</v>
      </c>
    </row>
    <row r="246" spans="6:6">
      <c r="F246" s="197">
        <f t="shared" si="27"/>
        <v>42614</v>
      </c>
    </row>
    <row r="247" spans="6:6">
      <c r="F247" s="197">
        <f t="shared" si="27"/>
        <v>42615</v>
      </c>
    </row>
    <row r="248" spans="6:6">
      <c r="F248" s="197">
        <f t="shared" si="27"/>
        <v>42616</v>
      </c>
    </row>
    <row r="249" spans="6:6">
      <c r="F249" s="197">
        <f t="shared" si="27"/>
        <v>42617</v>
      </c>
    </row>
    <row r="250" spans="6:6">
      <c r="F250" s="197">
        <f t="shared" si="27"/>
        <v>42618</v>
      </c>
    </row>
    <row r="251" spans="6:6">
      <c r="F251" s="197">
        <f t="shared" si="27"/>
        <v>42619</v>
      </c>
    </row>
    <row r="252" spans="6:6">
      <c r="F252" s="197">
        <f t="shared" si="27"/>
        <v>42620</v>
      </c>
    </row>
    <row r="253" spans="6:6">
      <c r="F253" s="197">
        <f t="shared" si="27"/>
        <v>42621</v>
      </c>
    </row>
    <row r="254" spans="6:6">
      <c r="F254" s="197">
        <f t="shared" si="27"/>
        <v>42622</v>
      </c>
    </row>
    <row r="255" spans="6:6">
      <c r="F255" s="197">
        <f t="shared" si="27"/>
        <v>42623</v>
      </c>
    </row>
    <row r="256" spans="6:6">
      <c r="F256" s="197">
        <f t="shared" si="27"/>
        <v>42624</v>
      </c>
    </row>
    <row r="257" spans="6:6">
      <c r="F257" s="197">
        <f t="shared" si="27"/>
        <v>42625</v>
      </c>
    </row>
    <row r="258" spans="6:6">
      <c r="F258" s="197">
        <f t="shared" si="27"/>
        <v>42626</v>
      </c>
    </row>
    <row r="259" spans="6:6">
      <c r="F259" s="197">
        <f t="shared" si="27"/>
        <v>42627</v>
      </c>
    </row>
    <row r="260" spans="6:6">
      <c r="F260" s="197">
        <f t="shared" ref="F260:F323" si="28">F259+1</f>
        <v>42628</v>
      </c>
    </row>
    <row r="261" spans="6:6">
      <c r="F261" s="197">
        <f t="shared" si="28"/>
        <v>42629</v>
      </c>
    </row>
    <row r="262" spans="6:6">
      <c r="F262" s="197">
        <f t="shared" si="28"/>
        <v>42630</v>
      </c>
    </row>
    <row r="263" spans="6:6">
      <c r="F263" s="197">
        <f t="shared" si="28"/>
        <v>42631</v>
      </c>
    </row>
    <row r="264" spans="6:6">
      <c r="F264" s="197">
        <f t="shared" si="28"/>
        <v>42632</v>
      </c>
    </row>
    <row r="265" spans="6:6">
      <c r="F265" s="197">
        <f t="shared" si="28"/>
        <v>42633</v>
      </c>
    </row>
    <row r="266" spans="6:6">
      <c r="F266" s="197">
        <f t="shared" si="28"/>
        <v>42634</v>
      </c>
    </row>
    <row r="267" spans="6:6">
      <c r="F267" s="197">
        <f t="shared" si="28"/>
        <v>42635</v>
      </c>
    </row>
    <row r="268" spans="6:6">
      <c r="F268" s="197">
        <f t="shared" si="28"/>
        <v>42636</v>
      </c>
    </row>
    <row r="269" spans="6:6">
      <c r="F269" s="197">
        <f t="shared" si="28"/>
        <v>42637</v>
      </c>
    </row>
    <row r="270" spans="6:6">
      <c r="F270" s="197">
        <f t="shared" si="28"/>
        <v>42638</v>
      </c>
    </row>
    <row r="271" spans="6:6">
      <c r="F271" s="197">
        <f t="shared" si="28"/>
        <v>42639</v>
      </c>
    </row>
    <row r="272" spans="6:6">
      <c r="F272" s="197">
        <f t="shared" si="28"/>
        <v>42640</v>
      </c>
    </row>
    <row r="273" spans="6:6">
      <c r="F273" s="197">
        <f t="shared" si="28"/>
        <v>42641</v>
      </c>
    </row>
    <row r="274" spans="6:6">
      <c r="F274" s="197">
        <f t="shared" si="28"/>
        <v>42642</v>
      </c>
    </row>
    <row r="275" spans="6:6">
      <c r="F275" s="197">
        <f t="shared" si="28"/>
        <v>42643</v>
      </c>
    </row>
    <row r="276" spans="6:6">
      <c r="F276" s="197">
        <f t="shared" si="28"/>
        <v>42644</v>
      </c>
    </row>
    <row r="277" spans="6:6">
      <c r="F277" s="197">
        <f t="shared" si="28"/>
        <v>42645</v>
      </c>
    </row>
    <row r="278" spans="6:6">
      <c r="F278" s="197">
        <f t="shared" si="28"/>
        <v>42646</v>
      </c>
    </row>
    <row r="279" spans="6:6">
      <c r="F279" s="197">
        <f t="shared" si="28"/>
        <v>42647</v>
      </c>
    </row>
    <row r="280" spans="6:6">
      <c r="F280" s="197">
        <f t="shared" si="28"/>
        <v>42648</v>
      </c>
    </row>
    <row r="281" spans="6:6">
      <c r="F281" s="197">
        <f t="shared" si="28"/>
        <v>42649</v>
      </c>
    </row>
    <row r="282" spans="6:6">
      <c r="F282" s="197">
        <f t="shared" si="28"/>
        <v>42650</v>
      </c>
    </row>
    <row r="283" spans="6:6">
      <c r="F283" s="197">
        <f t="shared" si="28"/>
        <v>42651</v>
      </c>
    </row>
    <row r="284" spans="6:6">
      <c r="F284" s="197">
        <f t="shared" si="28"/>
        <v>42652</v>
      </c>
    </row>
    <row r="285" spans="6:6">
      <c r="F285" s="197">
        <f t="shared" si="28"/>
        <v>42653</v>
      </c>
    </row>
    <row r="286" spans="6:6">
      <c r="F286" s="197">
        <f t="shared" si="28"/>
        <v>42654</v>
      </c>
    </row>
    <row r="287" spans="6:6">
      <c r="F287" s="197">
        <f t="shared" si="28"/>
        <v>42655</v>
      </c>
    </row>
    <row r="288" spans="6:6">
      <c r="F288" s="197">
        <f t="shared" si="28"/>
        <v>42656</v>
      </c>
    </row>
    <row r="289" spans="6:6">
      <c r="F289" s="197">
        <f t="shared" si="28"/>
        <v>42657</v>
      </c>
    </row>
    <row r="290" spans="6:6">
      <c r="F290" s="197">
        <f t="shared" si="28"/>
        <v>42658</v>
      </c>
    </row>
    <row r="291" spans="6:6">
      <c r="F291" s="197">
        <f t="shared" si="28"/>
        <v>42659</v>
      </c>
    </row>
    <row r="292" spans="6:6">
      <c r="F292" s="197">
        <f t="shared" si="28"/>
        <v>42660</v>
      </c>
    </row>
    <row r="293" spans="6:6">
      <c r="F293" s="197">
        <f t="shared" si="28"/>
        <v>42661</v>
      </c>
    </row>
    <row r="294" spans="6:6">
      <c r="F294" s="197">
        <f t="shared" si="28"/>
        <v>42662</v>
      </c>
    </row>
    <row r="295" spans="6:6">
      <c r="F295" s="197">
        <f t="shared" si="28"/>
        <v>42663</v>
      </c>
    </row>
    <row r="296" spans="6:6">
      <c r="F296" s="197">
        <f t="shared" si="28"/>
        <v>42664</v>
      </c>
    </row>
    <row r="297" spans="6:6">
      <c r="F297" s="197">
        <f t="shared" si="28"/>
        <v>42665</v>
      </c>
    </row>
    <row r="298" spans="6:6">
      <c r="F298" s="197">
        <f t="shared" si="28"/>
        <v>42666</v>
      </c>
    </row>
    <row r="299" spans="6:6">
      <c r="F299" s="197">
        <f t="shared" si="28"/>
        <v>42667</v>
      </c>
    </row>
    <row r="300" spans="6:6">
      <c r="F300" s="197">
        <f t="shared" si="28"/>
        <v>42668</v>
      </c>
    </row>
    <row r="301" spans="6:6">
      <c r="F301" s="197">
        <f t="shared" si="28"/>
        <v>42669</v>
      </c>
    </row>
    <row r="302" spans="6:6">
      <c r="F302" s="197">
        <f t="shared" si="28"/>
        <v>42670</v>
      </c>
    </row>
    <row r="303" spans="6:6">
      <c r="F303" s="197">
        <f t="shared" si="28"/>
        <v>42671</v>
      </c>
    </row>
    <row r="304" spans="6:6">
      <c r="F304" s="197">
        <f t="shared" si="28"/>
        <v>42672</v>
      </c>
    </row>
    <row r="305" spans="6:6">
      <c r="F305" s="197">
        <f t="shared" si="28"/>
        <v>42673</v>
      </c>
    </row>
    <row r="306" spans="6:6">
      <c r="F306" s="197">
        <f t="shared" si="28"/>
        <v>42674</v>
      </c>
    </row>
    <row r="307" spans="6:6">
      <c r="F307" s="197">
        <f t="shared" si="28"/>
        <v>42675</v>
      </c>
    </row>
    <row r="308" spans="6:6">
      <c r="F308" s="197">
        <f t="shared" si="28"/>
        <v>42676</v>
      </c>
    </row>
    <row r="309" spans="6:6">
      <c r="F309" s="197">
        <f t="shared" si="28"/>
        <v>42677</v>
      </c>
    </row>
    <row r="310" spans="6:6">
      <c r="F310" s="197">
        <f t="shared" si="28"/>
        <v>42678</v>
      </c>
    </row>
    <row r="311" spans="6:6">
      <c r="F311" s="197">
        <f t="shared" si="28"/>
        <v>42679</v>
      </c>
    </row>
    <row r="312" spans="6:6">
      <c r="F312" s="197">
        <f t="shared" si="28"/>
        <v>42680</v>
      </c>
    </row>
    <row r="313" spans="6:6">
      <c r="F313" s="197">
        <f t="shared" si="28"/>
        <v>42681</v>
      </c>
    </row>
    <row r="314" spans="6:6">
      <c r="F314" s="197">
        <f t="shared" si="28"/>
        <v>42682</v>
      </c>
    </row>
    <row r="315" spans="6:6">
      <c r="F315" s="197">
        <f t="shared" si="28"/>
        <v>42683</v>
      </c>
    </row>
    <row r="316" spans="6:6">
      <c r="F316" s="197">
        <f t="shared" si="28"/>
        <v>42684</v>
      </c>
    </row>
    <row r="317" spans="6:6">
      <c r="F317" s="197">
        <f t="shared" si="28"/>
        <v>42685</v>
      </c>
    </row>
    <row r="318" spans="6:6">
      <c r="F318" s="197">
        <f t="shared" si="28"/>
        <v>42686</v>
      </c>
    </row>
    <row r="319" spans="6:6">
      <c r="F319" s="197">
        <f t="shared" si="28"/>
        <v>42687</v>
      </c>
    </row>
    <row r="320" spans="6:6">
      <c r="F320" s="197">
        <f t="shared" si="28"/>
        <v>42688</v>
      </c>
    </row>
    <row r="321" spans="6:6">
      <c r="F321" s="197">
        <f t="shared" si="28"/>
        <v>42689</v>
      </c>
    </row>
    <row r="322" spans="6:6">
      <c r="F322" s="197">
        <f t="shared" si="28"/>
        <v>42690</v>
      </c>
    </row>
    <row r="323" spans="6:6">
      <c r="F323" s="197">
        <f t="shared" si="28"/>
        <v>42691</v>
      </c>
    </row>
    <row r="324" spans="6:6">
      <c r="F324" s="197">
        <f t="shared" ref="F324:F367" si="29">F323+1</f>
        <v>42692</v>
      </c>
    </row>
    <row r="325" spans="6:6">
      <c r="F325" s="197">
        <f t="shared" si="29"/>
        <v>42693</v>
      </c>
    </row>
    <row r="326" spans="6:6">
      <c r="F326" s="197">
        <f t="shared" si="29"/>
        <v>42694</v>
      </c>
    </row>
    <row r="327" spans="6:6">
      <c r="F327" s="197">
        <f t="shared" si="29"/>
        <v>42695</v>
      </c>
    </row>
    <row r="328" spans="6:6">
      <c r="F328" s="197">
        <f t="shared" si="29"/>
        <v>42696</v>
      </c>
    </row>
    <row r="329" spans="6:6">
      <c r="F329" s="197">
        <f t="shared" si="29"/>
        <v>42697</v>
      </c>
    </row>
    <row r="330" spans="6:6">
      <c r="F330" s="197">
        <f t="shared" si="29"/>
        <v>42698</v>
      </c>
    </row>
    <row r="331" spans="6:6">
      <c r="F331" s="197">
        <f t="shared" si="29"/>
        <v>42699</v>
      </c>
    </row>
    <row r="332" spans="6:6">
      <c r="F332" s="197">
        <f t="shared" si="29"/>
        <v>42700</v>
      </c>
    </row>
    <row r="333" spans="6:6">
      <c r="F333" s="197">
        <f t="shared" si="29"/>
        <v>42701</v>
      </c>
    </row>
    <row r="334" spans="6:6">
      <c r="F334" s="197">
        <f t="shared" si="29"/>
        <v>42702</v>
      </c>
    </row>
    <row r="335" spans="6:6">
      <c r="F335" s="197">
        <f t="shared" si="29"/>
        <v>42703</v>
      </c>
    </row>
    <row r="336" spans="6:6">
      <c r="F336" s="197">
        <f t="shared" si="29"/>
        <v>42704</v>
      </c>
    </row>
    <row r="337" spans="6:6">
      <c r="F337" s="197">
        <f t="shared" si="29"/>
        <v>42705</v>
      </c>
    </row>
    <row r="338" spans="6:6">
      <c r="F338" s="197">
        <f t="shared" si="29"/>
        <v>42706</v>
      </c>
    </row>
    <row r="339" spans="6:6">
      <c r="F339" s="197">
        <f t="shared" si="29"/>
        <v>42707</v>
      </c>
    </row>
    <row r="340" spans="6:6">
      <c r="F340" s="197">
        <f t="shared" si="29"/>
        <v>42708</v>
      </c>
    </row>
    <row r="341" spans="6:6">
      <c r="F341" s="197">
        <f t="shared" si="29"/>
        <v>42709</v>
      </c>
    </row>
    <row r="342" spans="6:6">
      <c r="F342" s="197">
        <f t="shared" si="29"/>
        <v>42710</v>
      </c>
    </row>
    <row r="343" spans="6:6">
      <c r="F343" s="197">
        <f t="shared" si="29"/>
        <v>42711</v>
      </c>
    </row>
    <row r="344" spans="6:6">
      <c r="F344" s="197">
        <f t="shared" si="29"/>
        <v>42712</v>
      </c>
    </row>
    <row r="345" spans="6:6">
      <c r="F345" s="197">
        <f t="shared" si="29"/>
        <v>42713</v>
      </c>
    </row>
    <row r="346" spans="6:6">
      <c r="F346" s="197">
        <f t="shared" si="29"/>
        <v>42714</v>
      </c>
    </row>
    <row r="347" spans="6:6">
      <c r="F347" s="197">
        <f t="shared" si="29"/>
        <v>42715</v>
      </c>
    </row>
    <row r="348" spans="6:6">
      <c r="F348" s="197">
        <f t="shared" si="29"/>
        <v>42716</v>
      </c>
    </row>
    <row r="349" spans="6:6">
      <c r="F349" s="197">
        <f t="shared" si="29"/>
        <v>42717</v>
      </c>
    </row>
    <row r="350" spans="6:6">
      <c r="F350" s="197">
        <f t="shared" si="29"/>
        <v>42718</v>
      </c>
    </row>
    <row r="351" spans="6:6">
      <c r="F351" s="197">
        <f t="shared" si="29"/>
        <v>42719</v>
      </c>
    </row>
    <row r="352" spans="6:6">
      <c r="F352" s="197">
        <f t="shared" si="29"/>
        <v>42720</v>
      </c>
    </row>
    <row r="353" spans="6:6">
      <c r="F353" s="197">
        <f t="shared" si="29"/>
        <v>42721</v>
      </c>
    </row>
    <row r="354" spans="6:6">
      <c r="F354" s="197">
        <f t="shared" si="29"/>
        <v>42722</v>
      </c>
    </row>
    <row r="355" spans="6:6">
      <c r="F355" s="197">
        <f t="shared" si="29"/>
        <v>42723</v>
      </c>
    </row>
    <row r="356" spans="6:6">
      <c r="F356" s="197">
        <f t="shared" si="29"/>
        <v>42724</v>
      </c>
    </row>
    <row r="357" spans="6:6">
      <c r="F357" s="197">
        <f t="shared" si="29"/>
        <v>42725</v>
      </c>
    </row>
    <row r="358" spans="6:6">
      <c r="F358" s="197">
        <f t="shared" si="29"/>
        <v>42726</v>
      </c>
    </row>
    <row r="359" spans="6:6">
      <c r="F359" s="197">
        <f t="shared" si="29"/>
        <v>42727</v>
      </c>
    </row>
    <row r="360" spans="6:6">
      <c r="F360" s="197">
        <f t="shared" si="29"/>
        <v>42728</v>
      </c>
    </row>
    <row r="361" spans="6:6">
      <c r="F361" s="197">
        <f t="shared" si="29"/>
        <v>42729</v>
      </c>
    </row>
    <row r="362" spans="6:6">
      <c r="F362" s="197">
        <f t="shared" si="29"/>
        <v>42730</v>
      </c>
    </row>
    <row r="363" spans="6:6">
      <c r="F363" s="197">
        <f t="shared" si="29"/>
        <v>42731</v>
      </c>
    </row>
    <row r="364" spans="6:6">
      <c r="F364" s="197">
        <f t="shared" si="29"/>
        <v>42732</v>
      </c>
    </row>
    <row r="365" spans="6:6">
      <c r="F365" s="197">
        <f t="shared" si="29"/>
        <v>42733</v>
      </c>
    </row>
    <row r="366" spans="6:6">
      <c r="F366" s="197">
        <f t="shared" si="29"/>
        <v>42734</v>
      </c>
    </row>
    <row r="367" spans="6:6">
      <c r="F367" s="197">
        <f t="shared" si="29"/>
        <v>42735</v>
      </c>
    </row>
    <row r="371" spans="6:6">
      <c r="F371" s="201"/>
    </row>
    <row r="372" spans="6:6">
      <c r="F372" s="201"/>
    </row>
    <row r="373" spans="6:6">
      <c r="F373" s="201"/>
    </row>
    <row r="374" spans="6:6">
      <c r="F374" s="201"/>
    </row>
    <row r="375" spans="6:6">
      <c r="F375" s="201"/>
    </row>
  </sheetData>
  <sheetProtection password="8205" sheet="1" objects="1" scenarios="1" selectLockedCells="1"/>
  <phoneticPr fontId="3" type="noConversion"/>
  <conditionalFormatting sqref="C11:D11">
    <cfRule type="expression" dxfId="8" priority="1" stopIfTrue="1">
      <formula>($A10=1)</formula>
    </cfRule>
  </conditionalFormatting>
  <conditionalFormatting sqref="C10:D10">
    <cfRule type="expression" dxfId="7" priority="2" stopIfTrue="1">
      <formula>($A10=1)</formula>
    </cfRule>
  </conditionalFormatting>
  <conditionalFormatting sqref="C12:D12">
    <cfRule type="expression" dxfId="6" priority="3" stopIfTrue="1">
      <formula>($A10=1)</formula>
    </cfRule>
  </conditionalFormatting>
  <conditionalFormatting sqref="C13:D13">
    <cfRule type="expression" dxfId="5" priority="4" stopIfTrue="1">
      <formula>($A10=1)</formula>
    </cfRule>
  </conditionalFormatting>
  <conditionalFormatting sqref="C14:D14">
    <cfRule type="expression" dxfId="4" priority="5" stopIfTrue="1">
      <formula>($A10=1)</formula>
    </cfRule>
  </conditionalFormatting>
  <conditionalFormatting sqref="C15:D15">
    <cfRule type="expression" dxfId="3" priority="6" stopIfTrue="1">
      <formula>($A10=1)</formula>
    </cfRule>
  </conditionalFormatting>
  <conditionalFormatting sqref="C16:D16">
    <cfRule type="expression" dxfId="2" priority="7" stopIfTrue="1">
      <formula>($A10=1)</formula>
    </cfRule>
  </conditionalFormatting>
  <conditionalFormatting sqref="C17:D17">
    <cfRule type="expression" dxfId="1" priority="8" stopIfTrue="1">
      <formula>($A10=1)</formula>
    </cfRule>
  </conditionalFormatting>
  <conditionalFormatting sqref="D18">
    <cfRule type="expression" dxfId="0" priority="9" stopIfTrue="1">
      <formula>($A10=1)</formula>
    </cfRule>
  </conditionalFormatting>
  <hyperlinks>
    <hyperlink ref="C4" r:id="rId1"/>
  </hyperlinks>
  <pageMargins left="0.78740157499999996" right="0.44" top="0.984251969" bottom="0.984251969" header="0.4921259845" footer="0.4921259845"/>
  <pageSetup paperSize="9" orientation="portrait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>
  <sheetPr codeName="Tabelle6" enableFormatConditionsCalculation="0">
    <tabColor indexed="45"/>
    <pageSetUpPr autoPageBreaks="0"/>
  </sheetPr>
  <dimension ref="A1:K71"/>
  <sheetViews>
    <sheetView showGridLines="0" showRowColHeaders="0" showZeros="0" showOutlineSymbols="0" workbookViewId="0">
      <pane ySplit="2" topLeftCell="A3" activePane="bottomLeft" state="frozen"/>
      <selection pane="bottomLeft" activeCell="C4" sqref="C4"/>
    </sheetView>
  </sheetViews>
  <sheetFormatPr baseColWidth="10" defaultColWidth="11.44140625" defaultRowHeight="13.2"/>
  <cols>
    <col min="1" max="1" width="11.33203125" style="39" customWidth="1"/>
    <col min="2" max="2" width="3.88671875" style="40" customWidth="1"/>
    <col min="3" max="3" width="4.6640625" style="40" customWidth="1"/>
    <col min="4" max="4" width="26" style="37" customWidth="1"/>
    <col min="5" max="6" width="4.6640625" style="40" customWidth="1"/>
    <col min="7" max="8" width="11.6640625" style="41" customWidth="1"/>
    <col min="9" max="9" width="11.88671875" style="37" customWidth="1"/>
    <col min="10" max="10" width="11.6640625" style="37" customWidth="1"/>
    <col min="11" max="11" width="82.44140625" style="37" customWidth="1"/>
    <col min="12" max="16384" width="11.44140625" style="37"/>
  </cols>
  <sheetData>
    <row r="1" spans="1:11" ht="21" customHeight="1" thickBot="1">
      <c r="A1" s="280">
        <v>2016</v>
      </c>
      <c r="B1" s="319" t="s">
        <v>173</v>
      </c>
      <c r="H1" s="318" t="str">
        <f>IF(Ferien!C7&lt;&gt;Feiertage!A1,"Bitte die Ferientermine im Arbeitsblatt ´Ferien´ anpassen!","")</f>
        <v>Bitte die Ferientermine im Arbeitsblatt ´Ferien´ anpassen!</v>
      </c>
    </row>
    <row r="2" spans="1:11" s="32" customFormat="1" ht="51.75" customHeight="1" thickBot="1">
      <c r="A2" s="265" t="s">
        <v>184</v>
      </c>
      <c r="B2" s="270" t="s">
        <v>116</v>
      </c>
      <c r="C2" s="253" t="s">
        <v>0</v>
      </c>
      <c r="D2" s="31" t="s">
        <v>1</v>
      </c>
      <c r="E2" s="255" t="s">
        <v>174</v>
      </c>
      <c r="F2" s="255" t="s">
        <v>92</v>
      </c>
      <c r="G2" s="247" t="s">
        <v>176</v>
      </c>
      <c r="H2" s="278" t="s">
        <v>185</v>
      </c>
      <c r="I2" s="247" t="s">
        <v>177</v>
      </c>
      <c r="J2" s="247" t="s">
        <v>178</v>
      </c>
      <c r="K2" s="140" t="s">
        <v>115</v>
      </c>
    </row>
    <row r="3" spans="1:11" s="32" customFormat="1" ht="14.1" customHeight="1" thickTop="1">
      <c r="A3" s="258">
        <f>A1</f>
        <v>2016</v>
      </c>
      <c r="B3" s="269" t="str">
        <f>IF((MOD(A1,4)=0)-(MOD(A1,100)=0)+(MOD(A1,400)=0)=0,"","x")</f>
        <v>x</v>
      </c>
      <c r="C3" s="149" t="s">
        <v>3</v>
      </c>
      <c r="D3" s="259" t="s">
        <v>4</v>
      </c>
      <c r="E3" s="256"/>
      <c r="F3" s="256"/>
      <c r="G3" s="145">
        <f>DATE(A1,1,1)</f>
        <v>42370</v>
      </c>
      <c r="H3" s="254">
        <f t="shared" ref="H3:H22" si="0">IF(C3="x",G3,"")</f>
        <v>42370</v>
      </c>
      <c r="I3" s="146">
        <f>IF(G3="","",WEEKDAY(G3))</f>
        <v>6</v>
      </c>
      <c r="J3" s="248" t="s">
        <v>1</v>
      </c>
      <c r="K3" s="144" t="s">
        <v>5</v>
      </c>
    </row>
    <row r="4" spans="1:11" s="32" customFormat="1" ht="14.1" customHeight="1">
      <c r="A4" s="243"/>
      <c r="B4" s="266"/>
      <c r="C4" s="54"/>
      <c r="D4" s="36" t="s">
        <v>6</v>
      </c>
      <c r="E4" s="257"/>
      <c r="F4" s="257"/>
      <c r="G4" s="34">
        <f>DATE(A1,1,6)</f>
        <v>42375</v>
      </c>
      <c r="H4" s="34" t="str">
        <f t="shared" si="0"/>
        <v/>
      </c>
      <c r="I4" s="35">
        <f t="shared" ref="I4:I36" si="1">IF(G4="","",WEEKDAY(G4))</f>
        <v>4</v>
      </c>
      <c r="J4" s="240" t="s">
        <v>1</v>
      </c>
      <c r="K4" s="33" t="s">
        <v>7</v>
      </c>
    </row>
    <row r="5" spans="1:11" s="32" customFormat="1" ht="14.1" customHeight="1">
      <c r="A5" s="243"/>
      <c r="B5" s="266"/>
      <c r="C5" s="141"/>
      <c r="D5" s="260" t="s">
        <v>171</v>
      </c>
      <c r="E5" s="257"/>
      <c r="F5" s="257"/>
      <c r="G5" s="34">
        <f>G10-52</f>
        <v>42404</v>
      </c>
      <c r="H5" s="34" t="str">
        <f t="shared" si="0"/>
        <v/>
      </c>
      <c r="I5" s="35">
        <f t="shared" si="1"/>
        <v>5</v>
      </c>
      <c r="J5" s="240" t="s">
        <v>179</v>
      </c>
      <c r="K5" s="33" t="s">
        <v>5</v>
      </c>
    </row>
    <row r="6" spans="1:11" s="32" customFormat="1" ht="14.1" customHeight="1">
      <c r="A6" s="243"/>
      <c r="B6" s="266"/>
      <c r="C6" s="141"/>
      <c r="D6" s="38" t="s">
        <v>168</v>
      </c>
      <c r="E6" s="257"/>
      <c r="F6" s="257"/>
      <c r="G6" s="34">
        <f>G10-48</f>
        <v>42408</v>
      </c>
      <c r="H6" s="34" t="str">
        <f t="shared" si="0"/>
        <v/>
      </c>
      <c r="I6" s="35">
        <f t="shared" si="1"/>
        <v>2</v>
      </c>
      <c r="J6" s="240" t="s">
        <v>179</v>
      </c>
      <c r="K6" s="33" t="s">
        <v>5</v>
      </c>
    </row>
    <row r="7" spans="1:11" s="32" customFormat="1" ht="14.1" customHeight="1">
      <c r="A7" s="243"/>
      <c r="B7" s="266"/>
      <c r="C7" s="141"/>
      <c r="D7" s="38" t="s">
        <v>169</v>
      </c>
      <c r="E7" s="257"/>
      <c r="F7" s="257"/>
      <c r="G7" s="34">
        <f>G10-47</f>
        <v>42409</v>
      </c>
      <c r="H7" s="34" t="str">
        <f t="shared" si="0"/>
        <v/>
      </c>
      <c r="I7" s="35">
        <f t="shared" si="1"/>
        <v>3</v>
      </c>
      <c r="J7" s="240" t="s">
        <v>179</v>
      </c>
      <c r="K7" s="33" t="s">
        <v>5</v>
      </c>
    </row>
    <row r="8" spans="1:11" s="32" customFormat="1" ht="14.1" customHeight="1">
      <c r="A8" s="243"/>
      <c r="B8" s="266"/>
      <c r="C8" s="141"/>
      <c r="D8" s="38" t="s">
        <v>170</v>
      </c>
      <c r="E8" s="257"/>
      <c r="F8" s="257"/>
      <c r="G8" s="34">
        <f>G10-46</f>
        <v>42410</v>
      </c>
      <c r="H8" s="34" t="str">
        <f t="shared" si="0"/>
        <v/>
      </c>
      <c r="I8" s="35">
        <f t="shared" si="1"/>
        <v>4</v>
      </c>
      <c r="J8" s="240" t="s">
        <v>179</v>
      </c>
      <c r="K8" s="33" t="s">
        <v>5</v>
      </c>
    </row>
    <row r="9" spans="1:11" s="32" customFormat="1" ht="14.1" customHeight="1">
      <c r="A9" s="243"/>
      <c r="B9" s="266"/>
      <c r="C9" s="148" t="s">
        <v>3</v>
      </c>
      <c r="D9" s="261" t="s">
        <v>8</v>
      </c>
      <c r="E9" s="257"/>
      <c r="F9" s="257"/>
      <c r="G9" s="34">
        <f>G10-2</f>
        <v>42454</v>
      </c>
      <c r="H9" s="34">
        <f t="shared" si="0"/>
        <v>42454</v>
      </c>
      <c r="I9" s="35">
        <f t="shared" si="1"/>
        <v>6</v>
      </c>
      <c r="J9" s="240" t="s">
        <v>1</v>
      </c>
      <c r="K9" s="33" t="s">
        <v>5</v>
      </c>
    </row>
    <row r="10" spans="1:11" s="32" customFormat="1" ht="14.1" customHeight="1">
      <c r="A10" s="245"/>
      <c r="B10" s="267"/>
      <c r="C10" s="262"/>
      <c r="D10" s="261" t="s">
        <v>9</v>
      </c>
      <c r="E10" s="257"/>
      <c r="F10" s="257"/>
      <c r="G10" s="34">
        <f>DOLLAR((DAY(MINUTE($A$1/38)/2+55)&amp;".4."&amp;$A$1)/7,)*7-6</f>
        <v>42456</v>
      </c>
      <c r="H10" s="264" t="str">
        <f t="shared" si="0"/>
        <v/>
      </c>
      <c r="I10" s="35">
        <f t="shared" si="1"/>
        <v>1</v>
      </c>
      <c r="J10" s="240" t="s">
        <v>1</v>
      </c>
      <c r="K10" s="33" t="s">
        <v>5</v>
      </c>
    </row>
    <row r="11" spans="1:11" s="32" customFormat="1" ht="14.1" customHeight="1">
      <c r="A11" s="245"/>
      <c r="B11" s="267"/>
      <c r="C11" s="148" t="s">
        <v>3</v>
      </c>
      <c r="D11" s="261" t="s">
        <v>10</v>
      </c>
      <c r="E11" s="257"/>
      <c r="F11" s="257"/>
      <c r="G11" s="34">
        <f>G10+1</f>
        <v>42457</v>
      </c>
      <c r="H11" s="34">
        <f t="shared" si="0"/>
        <v>42457</v>
      </c>
      <c r="I11" s="35">
        <f t="shared" si="1"/>
        <v>2</v>
      </c>
      <c r="J11" s="240" t="s">
        <v>1</v>
      </c>
      <c r="K11" s="33" t="s">
        <v>5</v>
      </c>
    </row>
    <row r="12" spans="1:11" s="32" customFormat="1" ht="14.1" customHeight="1">
      <c r="A12" s="245"/>
      <c r="B12" s="267"/>
      <c r="C12" s="148" t="s">
        <v>3</v>
      </c>
      <c r="D12" s="261" t="s">
        <v>11</v>
      </c>
      <c r="E12" s="257"/>
      <c r="F12" s="257"/>
      <c r="G12" s="34">
        <f>DATE(A1,5,1)</f>
        <v>42491</v>
      </c>
      <c r="H12" s="34">
        <f t="shared" si="0"/>
        <v>42491</v>
      </c>
      <c r="I12" s="35">
        <f t="shared" si="1"/>
        <v>1</v>
      </c>
      <c r="J12" s="240" t="s">
        <v>1</v>
      </c>
      <c r="K12" s="33" t="s">
        <v>5</v>
      </c>
    </row>
    <row r="13" spans="1:11" s="32" customFormat="1" ht="14.1" customHeight="1">
      <c r="A13" s="245"/>
      <c r="B13" s="267"/>
      <c r="C13" s="148" t="s">
        <v>3</v>
      </c>
      <c r="D13" s="261" t="s">
        <v>12</v>
      </c>
      <c r="E13" s="257"/>
      <c r="F13" s="257"/>
      <c r="G13" s="34">
        <f>G10+39</f>
        <v>42495</v>
      </c>
      <c r="H13" s="34">
        <f t="shared" si="0"/>
        <v>42495</v>
      </c>
      <c r="I13" s="35">
        <f t="shared" si="1"/>
        <v>5</v>
      </c>
      <c r="J13" s="240" t="s">
        <v>1</v>
      </c>
      <c r="K13" s="33" t="s">
        <v>5</v>
      </c>
    </row>
    <row r="14" spans="1:11" s="32" customFormat="1" ht="14.1" customHeight="1">
      <c r="A14" s="245"/>
      <c r="B14" s="267"/>
      <c r="C14" s="262"/>
      <c r="D14" s="261" t="s">
        <v>172</v>
      </c>
      <c r="E14" s="257"/>
      <c r="F14" s="257"/>
      <c r="G14" s="34">
        <f>G10+49</f>
        <v>42505</v>
      </c>
      <c r="H14" s="264" t="str">
        <f t="shared" si="0"/>
        <v/>
      </c>
      <c r="I14" s="35">
        <f t="shared" si="1"/>
        <v>1</v>
      </c>
      <c r="J14" s="240" t="s">
        <v>1</v>
      </c>
      <c r="K14" s="33" t="s">
        <v>5</v>
      </c>
    </row>
    <row r="15" spans="1:11" s="32" customFormat="1" ht="14.1" customHeight="1">
      <c r="A15" s="245"/>
      <c r="B15" s="267"/>
      <c r="C15" s="148" t="s">
        <v>3</v>
      </c>
      <c r="D15" s="261" t="s">
        <v>13</v>
      </c>
      <c r="E15" s="257"/>
      <c r="F15" s="257"/>
      <c r="G15" s="34">
        <f>G10+50</f>
        <v>42506</v>
      </c>
      <c r="H15" s="34">
        <f t="shared" si="0"/>
        <v>42506</v>
      </c>
      <c r="I15" s="35">
        <f t="shared" si="1"/>
        <v>2</v>
      </c>
      <c r="J15" s="240" t="s">
        <v>1</v>
      </c>
      <c r="K15" s="33" t="s">
        <v>5</v>
      </c>
    </row>
    <row r="16" spans="1:11" s="32" customFormat="1" ht="14.1" customHeight="1">
      <c r="A16" s="245"/>
      <c r="B16" s="267"/>
      <c r="C16" s="54"/>
      <c r="D16" s="36" t="s">
        <v>14</v>
      </c>
      <c r="E16" s="257"/>
      <c r="F16" s="257"/>
      <c r="G16" s="34">
        <f>G10+60</f>
        <v>42516</v>
      </c>
      <c r="H16" s="34" t="str">
        <f t="shared" si="0"/>
        <v/>
      </c>
      <c r="I16" s="35">
        <f t="shared" si="1"/>
        <v>5</v>
      </c>
      <c r="J16" s="240" t="s">
        <v>1</v>
      </c>
      <c r="K16" s="263" t="s">
        <v>15</v>
      </c>
    </row>
    <row r="17" spans="1:11" s="32" customFormat="1" ht="14.1" customHeight="1">
      <c r="A17" s="245"/>
      <c r="B17" s="267"/>
      <c r="C17" s="54"/>
      <c r="D17" s="239" t="s">
        <v>161</v>
      </c>
      <c r="E17" s="257"/>
      <c r="F17" s="257"/>
      <c r="G17" s="34">
        <f>DATE(A1,8,8)</f>
        <v>42590</v>
      </c>
      <c r="H17" s="34" t="str">
        <f t="shared" si="0"/>
        <v/>
      </c>
      <c r="I17" s="35">
        <f t="shared" si="1"/>
        <v>2</v>
      </c>
      <c r="J17" s="240" t="s">
        <v>1</v>
      </c>
      <c r="K17" s="240" t="s">
        <v>160</v>
      </c>
    </row>
    <row r="18" spans="1:11" s="32" customFormat="1" ht="14.1" customHeight="1">
      <c r="A18" s="245"/>
      <c r="B18" s="267"/>
      <c r="C18" s="54"/>
      <c r="D18" s="36" t="s">
        <v>16</v>
      </c>
      <c r="E18" s="257"/>
      <c r="F18" s="257"/>
      <c r="G18" s="34">
        <f>DATE(A1,8,15)</f>
        <v>42597</v>
      </c>
      <c r="H18" s="34" t="str">
        <f t="shared" si="0"/>
        <v/>
      </c>
      <c r="I18" s="35">
        <f t="shared" si="1"/>
        <v>2</v>
      </c>
      <c r="J18" s="240" t="s">
        <v>1</v>
      </c>
      <c r="K18" s="240" t="s">
        <v>163</v>
      </c>
    </row>
    <row r="19" spans="1:11" s="32" customFormat="1" ht="14.1" customHeight="1">
      <c r="A19" s="243"/>
      <c r="B19" s="266"/>
      <c r="C19" s="148" t="s">
        <v>3</v>
      </c>
      <c r="D19" s="261" t="s">
        <v>17</v>
      </c>
      <c r="E19" s="257"/>
      <c r="F19" s="257"/>
      <c r="G19" s="34">
        <f>DATE(A1,10,3)</f>
        <v>42646</v>
      </c>
      <c r="H19" s="34">
        <f t="shared" si="0"/>
        <v>42646</v>
      </c>
      <c r="I19" s="35">
        <f t="shared" si="1"/>
        <v>2</v>
      </c>
      <c r="J19" s="240" t="s">
        <v>1</v>
      </c>
      <c r="K19" s="33" t="s">
        <v>5</v>
      </c>
    </row>
    <row r="20" spans="1:11" s="32" customFormat="1" ht="14.1" customHeight="1">
      <c r="A20" s="243"/>
      <c r="B20" s="266"/>
      <c r="C20" s="54" t="s">
        <v>3</v>
      </c>
      <c r="D20" s="36" t="s">
        <v>18</v>
      </c>
      <c r="E20" s="257"/>
      <c r="F20" s="257"/>
      <c r="G20" s="34">
        <f>DATE(A1,10,31)</f>
        <v>42674</v>
      </c>
      <c r="H20" s="34">
        <f t="shared" si="0"/>
        <v>42674</v>
      </c>
      <c r="I20" s="35">
        <f t="shared" si="1"/>
        <v>2</v>
      </c>
      <c r="J20" s="240" t="s">
        <v>1</v>
      </c>
      <c r="K20" s="33" t="s">
        <v>19</v>
      </c>
    </row>
    <row r="21" spans="1:11" s="32" customFormat="1" ht="14.1" customHeight="1">
      <c r="A21" s="243"/>
      <c r="B21" s="266"/>
      <c r="C21" s="54"/>
      <c r="D21" s="36" t="s">
        <v>20</v>
      </c>
      <c r="E21" s="257"/>
      <c r="F21" s="257"/>
      <c r="G21" s="34">
        <f>DATE(A1,11,1)</f>
        <v>42675</v>
      </c>
      <c r="H21" s="34" t="str">
        <f t="shared" si="0"/>
        <v/>
      </c>
      <c r="I21" s="35">
        <f t="shared" si="1"/>
        <v>3</v>
      </c>
      <c r="J21" s="240" t="s">
        <v>1</v>
      </c>
      <c r="K21" s="33" t="s">
        <v>21</v>
      </c>
    </row>
    <row r="22" spans="1:11" s="32" customFormat="1" ht="14.1" customHeight="1">
      <c r="A22" s="243"/>
      <c r="B22" s="266"/>
      <c r="C22" s="54"/>
      <c r="D22" s="36" t="s">
        <v>22</v>
      </c>
      <c r="E22" s="257"/>
      <c r="F22" s="257"/>
      <c r="G22" s="34">
        <f>G23-11</f>
        <v>42690</v>
      </c>
      <c r="H22" s="34" t="str">
        <f t="shared" si="0"/>
        <v/>
      </c>
      <c r="I22" s="35">
        <f t="shared" si="1"/>
        <v>4</v>
      </c>
      <c r="J22" s="242" t="s">
        <v>1</v>
      </c>
      <c r="K22" s="240" t="s">
        <v>162</v>
      </c>
    </row>
    <row r="23" spans="1:11" s="32" customFormat="1" ht="14.1" customHeight="1">
      <c r="A23" s="243"/>
      <c r="B23" s="266"/>
      <c r="C23" s="279"/>
      <c r="D23" s="239" t="s">
        <v>180</v>
      </c>
      <c r="E23" s="257"/>
      <c r="F23" s="257"/>
      <c r="G23" s="34">
        <f>DATE($A$1,12,25)-WEEKDAY(DATE($A$1,12,25),2)-21</f>
        <v>42701</v>
      </c>
      <c r="H23" s="264"/>
      <c r="I23" s="35">
        <f t="shared" si="1"/>
        <v>1</v>
      </c>
      <c r="J23" s="242" t="s">
        <v>1</v>
      </c>
      <c r="K23" s="33" t="s">
        <v>5</v>
      </c>
    </row>
    <row r="24" spans="1:11" s="32" customFormat="1" ht="14.1" customHeight="1">
      <c r="A24" s="243"/>
      <c r="B24" s="266"/>
      <c r="C24" s="279"/>
      <c r="D24" s="239" t="s">
        <v>181</v>
      </c>
      <c r="E24" s="257"/>
      <c r="F24" s="257"/>
      <c r="G24" s="34">
        <f>G23+7</f>
        <v>42708</v>
      </c>
      <c r="H24" s="264"/>
      <c r="I24" s="35">
        <f t="shared" si="1"/>
        <v>1</v>
      </c>
      <c r="J24" s="242" t="s">
        <v>1</v>
      </c>
      <c r="K24" s="33" t="s">
        <v>5</v>
      </c>
    </row>
    <row r="25" spans="1:11" s="32" customFormat="1" ht="14.1" customHeight="1">
      <c r="A25" s="243"/>
      <c r="B25" s="266"/>
      <c r="C25" s="279"/>
      <c r="D25" s="239" t="s">
        <v>182</v>
      </c>
      <c r="E25" s="257"/>
      <c r="F25" s="257"/>
      <c r="G25" s="34">
        <f>G23+14</f>
        <v>42715</v>
      </c>
      <c r="H25" s="264"/>
      <c r="I25" s="35">
        <f t="shared" si="1"/>
        <v>1</v>
      </c>
      <c r="J25" s="242" t="s">
        <v>1</v>
      </c>
      <c r="K25" s="33" t="s">
        <v>5</v>
      </c>
    </row>
    <row r="26" spans="1:11" s="32" customFormat="1" ht="14.1" customHeight="1">
      <c r="A26" s="243"/>
      <c r="B26" s="266"/>
      <c r="C26" s="279"/>
      <c r="D26" s="239" t="s">
        <v>183</v>
      </c>
      <c r="E26" s="257"/>
      <c r="F26" s="257"/>
      <c r="G26" s="34">
        <f>G23+21</f>
        <v>42722</v>
      </c>
      <c r="H26" s="264"/>
      <c r="I26" s="35">
        <f t="shared" si="1"/>
        <v>1</v>
      </c>
      <c r="J26" s="242" t="s">
        <v>1</v>
      </c>
      <c r="K26" s="33" t="s">
        <v>5</v>
      </c>
    </row>
    <row r="27" spans="1:11" s="32" customFormat="1" ht="14.1" customHeight="1">
      <c r="A27" s="243"/>
      <c r="B27" s="266"/>
      <c r="C27" s="55"/>
      <c r="D27" s="38" t="s">
        <v>23</v>
      </c>
      <c r="E27" s="257"/>
      <c r="F27" s="257"/>
      <c r="G27" s="34">
        <f>DATE(A1,12,24)</f>
        <v>42728</v>
      </c>
      <c r="H27" s="34" t="str">
        <f t="shared" ref="H27:H56" si="2">IF(C27="x",G27,"")</f>
        <v/>
      </c>
      <c r="I27" s="35">
        <f t="shared" si="1"/>
        <v>7</v>
      </c>
      <c r="J27" s="240" t="s">
        <v>179</v>
      </c>
      <c r="K27" s="33" t="s">
        <v>5</v>
      </c>
    </row>
    <row r="28" spans="1:11" s="32" customFormat="1" ht="14.1" customHeight="1">
      <c r="A28" s="243"/>
      <c r="B28" s="266"/>
      <c r="C28" s="148" t="s">
        <v>3</v>
      </c>
      <c r="D28" s="261" t="s">
        <v>24</v>
      </c>
      <c r="E28" s="257"/>
      <c r="F28" s="257"/>
      <c r="G28" s="34">
        <f>DATE(A1,12,25)</f>
        <v>42729</v>
      </c>
      <c r="H28" s="34">
        <f t="shared" si="2"/>
        <v>42729</v>
      </c>
      <c r="I28" s="35">
        <f t="shared" si="1"/>
        <v>1</v>
      </c>
      <c r="J28" s="240" t="s">
        <v>1</v>
      </c>
      <c r="K28" s="33" t="s">
        <v>5</v>
      </c>
    </row>
    <row r="29" spans="1:11" s="32" customFormat="1" ht="14.1" customHeight="1">
      <c r="A29" s="243"/>
      <c r="B29" s="266"/>
      <c r="C29" s="148" t="s">
        <v>3</v>
      </c>
      <c r="D29" s="261" t="s">
        <v>25</v>
      </c>
      <c r="E29" s="257"/>
      <c r="F29" s="257"/>
      <c r="G29" s="34">
        <f>DATE(A1,12,26)</f>
        <v>42730</v>
      </c>
      <c r="H29" s="34">
        <f t="shared" si="2"/>
        <v>42730</v>
      </c>
      <c r="I29" s="35">
        <f t="shared" si="1"/>
        <v>2</v>
      </c>
      <c r="J29" s="240" t="s">
        <v>1</v>
      </c>
      <c r="K29" s="33" t="s">
        <v>5</v>
      </c>
    </row>
    <row r="30" spans="1:11">
      <c r="A30" s="243"/>
      <c r="B30" s="266"/>
      <c r="C30" s="141"/>
      <c r="D30" s="38" t="s">
        <v>26</v>
      </c>
      <c r="E30" s="257"/>
      <c r="F30" s="257"/>
      <c r="G30" s="147">
        <f>DATE(A1,12,31)</f>
        <v>42735</v>
      </c>
      <c r="H30" s="34" t="str">
        <f t="shared" si="2"/>
        <v/>
      </c>
      <c r="I30" s="35">
        <f t="shared" si="1"/>
        <v>7</v>
      </c>
      <c r="J30" s="240" t="s">
        <v>179</v>
      </c>
      <c r="K30" s="143" t="s">
        <v>5</v>
      </c>
    </row>
    <row r="31" spans="1:11">
      <c r="A31" s="243"/>
      <c r="B31" s="266"/>
      <c r="C31" s="141"/>
      <c r="D31" s="283"/>
      <c r="E31" s="281"/>
      <c r="F31" s="281"/>
      <c r="G31" s="147" t="str">
        <f>IF(F31="","",DATE($A$1,F31,E31))</f>
        <v/>
      </c>
      <c r="H31" s="34" t="str">
        <f t="shared" si="2"/>
        <v/>
      </c>
      <c r="I31" s="35" t="str">
        <f t="shared" si="1"/>
        <v/>
      </c>
      <c r="J31" s="242" t="s">
        <v>164</v>
      </c>
      <c r="K31" s="242" t="s">
        <v>175</v>
      </c>
    </row>
    <row r="32" spans="1:11">
      <c r="A32" s="243"/>
      <c r="B32" s="266"/>
      <c r="C32" s="141"/>
      <c r="D32" s="283"/>
      <c r="E32" s="281"/>
      <c r="F32" s="281"/>
      <c r="G32" s="147" t="str">
        <f>IF(F32="","",DATE($A$1,F32,E32))</f>
        <v/>
      </c>
      <c r="H32" s="34" t="str">
        <f t="shared" si="2"/>
        <v/>
      </c>
      <c r="I32" s="35" t="str">
        <f t="shared" ref="I32" si="3">IF(G32="","",WEEKDAY(G32))</f>
        <v/>
      </c>
      <c r="J32" s="242" t="s">
        <v>164</v>
      </c>
      <c r="K32" s="242" t="s">
        <v>175</v>
      </c>
    </row>
    <row r="33" spans="1:11">
      <c r="A33" s="243"/>
      <c r="B33" s="266"/>
      <c r="C33" s="141"/>
      <c r="D33" s="283"/>
      <c r="E33" s="281"/>
      <c r="F33" s="281"/>
      <c r="G33" s="147" t="str">
        <f>IF(F33="","",DATE($A$1,F33,E33))</f>
        <v/>
      </c>
      <c r="H33" s="34" t="str">
        <f t="shared" si="2"/>
        <v/>
      </c>
      <c r="I33" s="35" t="str">
        <f t="shared" si="1"/>
        <v/>
      </c>
      <c r="J33" s="242" t="s">
        <v>164</v>
      </c>
      <c r="K33" s="242" t="s">
        <v>175</v>
      </c>
    </row>
    <row r="34" spans="1:11">
      <c r="A34" s="243"/>
      <c r="B34" s="266"/>
      <c r="C34" s="141"/>
      <c r="D34" s="283"/>
      <c r="E34" s="281"/>
      <c r="F34" s="281"/>
      <c r="G34" s="147" t="str">
        <f t="shared" ref="G34:G36" si="4">IF(F34="","",DATE($A$1,F34,E34))</f>
        <v/>
      </c>
      <c r="H34" s="34" t="str">
        <f t="shared" si="2"/>
        <v/>
      </c>
      <c r="I34" s="35" t="str">
        <f t="shared" si="1"/>
        <v/>
      </c>
      <c r="J34" s="242" t="s">
        <v>164</v>
      </c>
      <c r="K34" s="242" t="s">
        <v>175</v>
      </c>
    </row>
    <row r="35" spans="1:11">
      <c r="A35" s="243"/>
      <c r="B35" s="266"/>
      <c r="C35" s="141"/>
      <c r="D35" s="283"/>
      <c r="E35" s="281"/>
      <c r="F35" s="281"/>
      <c r="G35" s="147" t="str">
        <f t="shared" si="4"/>
        <v/>
      </c>
      <c r="H35" s="142" t="str">
        <f t="shared" si="2"/>
        <v/>
      </c>
      <c r="I35" s="35" t="str">
        <f t="shared" si="1"/>
        <v/>
      </c>
      <c r="J35" s="242" t="s">
        <v>164</v>
      </c>
      <c r="K35" s="242" t="s">
        <v>175</v>
      </c>
    </row>
    <row r="36" spans="1:11" ht="13.8" thickBot="1">
      <c r="A36" s="244"/>
      <c r="B36" s="268"/>
      <c r="C36" s="250"/>
      <c r="D36" s="284"/>
      <c r="E36" s="282"/>
      <c r="F36" s="282"/>
      <c r="G36" s="251" t="str">
        <f t="shared" si="4"/>
        <v/>
      </c>
      <c r="H36" s="252" t="str">
        <f t="shared" si="2"/>
        <v/>
      </c>
      <c r="I36" s="241" t="str">
        <f t="shared" si="1"/>
        <v/>
      </c>
      <c r="J36" s="249" t="s">
        <v>164</v>
      </c>
      <c r="K36" s="249" t="s">
        <v>175</v>
      </c>
    </row>
    <row r="37" spans="1:11" s="32" customFormat="1" ht="14.1" customHeight="1" thickTop="1">
      <c r="A37" s="271">
        <f>A1+1</f>
        <v>2017</v>
      </c>
      <c r="B37" s="269" t="str">
        <f>IF((MOD(A1+1,4)=0)-(MOD(A1+1,100)=0)+(MOD(A1+1,400)=0)=0,"","x")</f>
        <v/>
      </c>
      <c r="C37" s="149" t="s">
        <v>3</v>
      </c>
      <c r="D37" s="259" t="s">
        <v>4</v>
      </c>
      <c r="E37" s="256"/>
      <c r="F37" s="256"/>
      <c r="G37" s="145">
        <f>DATE(A1+1,1,1)</f>
        <v>42736</v>
      </c>
      <c r="H37" s="254">
        <f t="shared" si="2"/>
        <v>42736</v>
      </c>
      <c r="I37" s="146">
        <f>IF(G37="","",WEEKDAY(G37))</f>
        <v>1</v>
      </c>
      <c r="J37" s="248" t="s">
        <v>1</v>
      </c>
      <c r="K37" s="144" t="s">
        <v>5</v>
      </c>
    </row>
    <row r="38" spans="1:11" s="32" customFormat="1" ht="14.1" customHeight="1">
      <c r="A38" s="272"/>
      <c r="B38" s="273"/>
      <c r="C38" s="54"/>
      <c r="D38" s="36" t="s">
        <v>6</v>
      </c>
      <c r="E38" s="257"/>
      <c r="F38" s="257"/>
      <c r="G38" s="34">
        <f>DATE(A1+1,1,6)</f>
        <v>42741</v>
      </c>
      <c r="H38" s="34" t="str">
        <f t="shared" si="2"/>
        <v/>
      </c>
      <c r="I38" s="35">
        <f t="shared" ref="I38:I70" si="5">IF(G38="","",WEEKDAY(G38))</f>
        <v>6</v>
      </c>
      <c r="J38" s="240" t="s">
        <v>1</v>
      </c>
      <c r="K38" s="33" t="s">
        <v>7</v>
      </c>
    </row>
    <row r="39" spans="1:11" s="32" customFormat="1" ht="14.1" customHeight="1">
      <c r="A39" s="272"/>
      <c r="B39" s="273"/>
      <c r="C39" s="141"/>
      <c r="D39" s="260" t="s">
        <v>171</v>
      </c>
      <c r="E39" s="257"/>
      <c r="F39" s="257"/>
      <c r="G39" s="34">
        <f>G44-52</f>
        <v>42782</v>
      </c>
      <c r="H39" s="34" t="str">
        <f t="shared" si="2"/>
        <v/>
      </c>
      <c r="I39" s="35">
        <f t="shared" si="5"/>
        <v>5</v>
      </c>
      <c r="J39" s="240" t="s">
        <v>179</v>
      </c>
      <c r="K39" s="33" t="s">
        <v>5</v>
      </c>
    </row>
    <row r="40" spans="1:11" s="32" customFormat="1" ht="14.1" customHeight="1">
      <c r="A40" s="272"/>
      <c r="B40" s="273"/>
      <c r="C40" s="141"/>
      <c r="D40" s="38" t="s">
        <v>168</v>
      </c>
      <c r="E40" s="257"/>
      <c r="F40" s="257"/>
      <c r="G40" s="34">
        <f>G44-48</f>
        <v>42786</v>
      </c>
      <c r="H40" s="34" t="str">
        <f t="shared" si="2"/>
        <v/>
      </c>
      <c r="I40" s="35">
        <f t="shared" si="5"/>
        <v>2</v>
      </c>
      <c r="J40" s="240" t="s">
        <v>179</v>
      </c>
      <c r="K40" s="33" t="s">
        <v>5</v>
      </c>
    </row>
    <row r="41" spans="1:11" s="32" customFormat="1" ht="14.1" customHeight="1">
      <c r="A41" s="272"/>
      <c r="B41" s="273"/>
      <c r="C41" s="141"/>
      <c r="D41" s="38" t="s">
        <v>169</v>
      </c>
      <c r="E41" s="257"/>
      <c r="F41" s="257"/>
      <c r="G41" s="34">
        <f>G44-47</f>
        <v>42787</v>
      </c>
      <c r="H41" s="34" t="str">
        <f t="shared" si="2"/>
        <v/>
      </c>
      <c r="I41" s="35">
        <f t="shared" si="5"/>
        <v>3</v>
      </c>
      <c r="J41" s="240" t="s">
        <v>179</v>
      </c>
      <c r="K41" s="33" t="s">
        <v>5</v>
      </c>
    </row>
    <row r="42" spans="1:11" s="32" customFormat="1" ht="14.1" customHeight="1">
      <c r="A42" s="272"/>
      <c r="B42" s="273"/>
      <c r="C42" s="141"/>
      <c r="D42" s="38" t="s">
        <v>170</v>
      </c>
      <c r="E42" s="257"/>
      <c r="F42" s="257"/>
      <c r="G42" s="34">
        <f>G44-46</f>
        <v>42788</v>
      </c>
      <c r="H42" s="34" t="str">
        <f t="shared" si="2"/>
        <v/>
      </c>
      <c r="I42" s="35">
        <f t="shared" si="5"/>
        <v>4</v>
      </c>
      <c r="J42" s="240" t="s">
        <v>179</v>
      </c>
      <c r="K42" s="33" t="s">
        <v>5</v>
      </c>
    </row>
    <row r="43" spans="1:11" s="32" customFormat="1" ht="14.1" customHeight="1">
      <c r="A43" s="272"/>
      <c r="B43" s="273"/>
      <c r="C43" s="148" t="s">
        <v>3</v>
      </c>
      <c r="D43" s="261" t="s">
        <v>8</v>
      </c>
      <c r="E43" s="257"/>
      <c r="F43" s="257"/>
      <c r="G43" s="34">
        <f>G44-2</f>
        <v>42832</v>
      </c>
      <c r="H43" s="34">
        <f t="shared" si="2"/>
        <v>42832</v>
      </c>
      <c r="I43" s="35">
        <f t="shared" si="5"/>
        <v>6</v>
      </c>
      <c r="J43" s="240" t="s">
        <v>1</v>
      </c>
      <c r="K43" s="33" t="s">
        <v>5</v>
      </c>
    </row>
    <row r="44" spans="1:11" s="32" customFormat="1" ht="14.1" customHeight="1">
      <c r="A44" s="274"/>
      <c r="B44" s="275"/>
      <c r="C44" s="262"/>
      <c r="D44" s="261" t="s">
        <v>9</v>
      </c>
      <c r="E44" s="257"/>
      <c r="F44" s="257"/>
      <c r="G44" s="34">
        <f>DOLLAR((DAY(MINUTE(A1+1/38)/2+55)&amp;".4."&amp;A1+1)/7,)*7-6</f>
        <v>42834</v>
      </c>
      <c r="H44" s="264" t="str">
        <f t="shared" si="2"/>
        <v/>
      </c>
      <c r="I44" s="35">
        <f t="shared" si="5"/>
        <v>1</v>
      </c>
      <c r="J44" s="240" t="s">
        <v>1</v>
      </c>
      <c r="K44" s="33" t="s">
        <v>5</v>
      </c>
    </row>
    <row r="45" spans="1:11" s="32" customFormat="1" ht="14.1" customHeight="1">
      <c r="A45" s="274"/>
      <c r="B45" s="275"/>
      <c r="C45" s="148" t="s">
        <v>3</v>
      </c>
      <c r="D45" s="261" t="s">
        <v>10</v>
      </c>
      <c r="E45" s="257"/>
      <c r="F45" s="257"/>
      <c r="G45" s="34">
        <f>G44+1</f>
        <v>42835</v>
      </c>
      <c r="H45" s="34">
        <f t="shared" si="2"/>
        <v>42835</v>
      </c>
      <c r="I45" s="35">
        <f t="shared" si="5"/>
        <v>2</v>
      </c>
      <c r="J45" s="240" t="s">
        <v>1</v>
      </c>
      <c r="K45" s="33" t="s">
        <v>5</v>
      </c>
    </row>
    <row r="46" spans="1:11" s="32" customFormat="1" ht="14.1" customHeight="1">
      <c r="A46" s="274"/>
      <c r="B46" s="275"/>
      <c r="C46" s="148" t="s">
        <v>3</v>
      </c>
      <c r="D46" s="261" t="s">
        <v>11</v>
      </c>
      <c r="E46" s="257"/>
      <c r="F46" s="257"/>
      <c r="G46" s="34">
        <f>DATE(A1+1,5,1)</f>
        <v>42856</v>
      </c>
      <c r="H46" s="34">
        <f t="shared" si="2"/>
        <v>42856</v>
      </c>
      <c r="I46" s="35">
        <f t="shared" si="5"/>
        <v>2</v>
      </c>
      <c r="J46" s="240" t="s">
        <v>1</v>
      </c>
      <c r="K46" s="33" t="s">
        <v>5</v>
      </c>
    </row>
    <row r="47" spans="1:11" s="32" customFormat="1" ht="14.1" customHeight="1">
      <c r="A47" s="274"/>
      <c r="B47" s="275"/>
      <c r="C47" s="148" t="s">
        <v>3</v>
      </c>
      <c r="D47" s="261" t="s">
        <v>12</v>
      </c>
      <c r="E47" s="257"/>
      <c r="F47" s="257"/>
      <c r="G47" s="34">
        <f>G44+39</f>
        <v>42873</v>
      </c>
      <c r="H47" s="34">
        <f t="shared" si="2"/>
        <v>42873</v>
      </c>
      <c r="I47" s="35">
        <f t="shared" si="5"/>
        <v>5</v>
      </c>
      <c r="J47" s="240" t="s">
        <v>1</v>
      </c>
      <c r="K47" s="33" t="s">
        <v>5</v>
      </c>
    </row>
    <row r="48" spans="1:11" s="32" customFormat="1" ht="14.1" customHeight="1">
      <c r="A48" s="274"/>
      <c r="B48" s="275"/>
      <c r="C48" s="262"/>
      <c r="D48" s="261" t="s">
        <v>172</v>
      </c>
      <c r="E48" s="257"/>
      <c r="F48" s="257"/>
      <c r="G48" s="34">
        <f>G44+49</f>
        <v>42883</v>
      </c>
      <c r="H48" s="264" t="str">
        <f t="shared" si="2"/>
        <v/>
      </c>
      <c r="I48" s="35">
        <f t="shared" si="5"/>
        <v>1</v>
      </c>
      <c r="J48" s="240" t="s">
        <v>1</v>
      </c>
      <c r="K48" s="33" t="s">
        <v>5</v>
      </c>
    </row>
    <row r="49" spans="1:11" s="32" customFormat="1" ht="14.1" customHeight="1">
      <c r="A49" s="274"/>
      <c r="B49" s="275"/>
      <c r="C49" s="148" t="s">
        <v>3</v>
      </c>
      <c r="D49" s="261" t="s">
        <v>13</v>
      </c>
      <c r="E49" s="257"/>
      <c r="F49" s="257"/>
      <c r="G49" s="34">
        <f>G44+50</f>
        <v>42884</v>
      </c>
      <c r="H49" s="34">
        <f t="shared" si="2"/>
        <v>42884</v>
      </c>
      <c r="I49" s="35">
        <f t="shared" si="5"/>
        <v>2</v>
      </c>
      <c r="J49" s="240" t="s">
        <v>1</v>
      </c>
      <c r="K49" s="33" t="s">
        <v>5</v>
      </c>
    </row>
    <row r="50" spans="1:11" s="32" customFormat="1" ht="14.1" customHeight="1">
      <c r="A50" s="274"/>
      <c r="B50" s="275"/>
      <c r="C50" s="54"/>
      <c r="D50" s="36" t="s">
        <v>14</v>
      </c>
      <c r="E50" s="257"/>
      <c r="F50" s="257"/>
      <c r="G50" s="34">
        <f>G44+60</f>
        <v>42894</v>
      </c>
      <c r="H50" s="34" t="str">
        <f t="shared" si="2"/>
        <v/>
      </c>
      <c r="I50" s="35">
        <f t="shared" si="5"/>
        <v>5</v>
      </c>
      <c r="J50" s="240" t="s">
        <v>1</v>
      </c>
      <c r="K50" s="263" t="s">
        <v>15</v>
      </c>
    </row>
    <row r="51" spans="1:11" s="32" customFormat="1" ht="14.1" customHeight="1">
      <c r="A51" s="274"/>
      <c r="B51" s="275"/>
      <c r="C51" s="54"/>
      <c r="D51" s="239" t="s">
        <v>161</v>
      </c>
      <c r="E51" s="257"/>
      <c r="F51" s="257"/>
      <c r="G51" s="34">
        <f>DATE(A1+1,8,8)</f>
        <v>42955</v>
      </c>
      <c r="H51" s="34" t="str">
        <f t="shared" si="2"/>
        <v/>
      </c>
      <c r="I51" s="35">
        <f t="shared" si="5"/>
        <v>3</v>
      </c>
      <c r="J51" s="240" t="s">
        <v>1</v>
      </c>
      <c r="K51" s="240" t="s">
        <v>160</v>
      </c>
    </row>
    <row r="52" spans="1:11" s="32" customFormat="1" ht="14.1" customHeight="1">
      <c r="A52" s="274"/>
      <c r="B52" s="275"/>
      <c r="C52" s="54"/>
      <c r="D52" s="36" t="s">
        <v>16</v>
      </c>
      <c r="E52" s="257"/>
      <c r="F52" s="257"/>
      <c r="G52" s="34">
        <f>DATE(A1+1,8,15)</f>
        <v>42962</v>
      </c>
      <c r="H52" s="34" t="str">
        <f t="shared" si="2"/>
        <v/>
      </c>
      <c r="I52" s="35">
        <f t="shared" si="5"/>
        <v>3</v>
      </c>
      <c r="J52" s="240" t="s">
        <v>1</v>
      </c>
      <c r="K52" s="240" t="s">
        <v>163</v>
      </c>
    </row>
    <row r="53" spans="1:11" s="32" customFormat="1" ht="14.1" customHeight="1">
      <c r="A53" s="272"/>
      <c r="B53" s="273"/>
      <c r="C53" s="148" t="s">
        <v>3</v>
      </c>
      <c r="D53" s="261" t="s">
        <v>17</v>
      </c>
      <c r="E53" s="257"/>
      <c r="F53" s="257"/>
      <c r="G53" s="34">
        <f>DATE(A1+1,10,3)</f>
        <v>43011</v>
      </c>
      <c r="H53" s="34">
        <f t="shared" si="2"/>
        <v>43011</v>
      </c>
      <c r="I53" s="35">
        <f t="shared" si="5"/>
        <v>3</v>
      </c>
      <c r="J53" s="240" t="s">
        <v>1</v>
      </c>
      <c r="K53" s="33" t="s">
        <v>5</v>
      </c>
    </row>
    <row r="54" spans="1:11" s="32" customFormat="1" ht="14.1" customHeight="1">
      <c r="A54" s="272"/>
      <c r="B54" s="273"/>
      <c r="C54" s="54" t="s">
        <v>3</v>
      </c>
      <c r="D54" s="36" t="s">
        <v>18</v>
      </c>
      <c r="E54" s="257"/>
      <c r="F54" s="257"/>
      <c r="G54" s="34">
        <f>DATE(A1+1,10,31)</f>
        <v>43039</v>
      </c>
      <c r="H54" s="34">
        <f t="shared" si="2"/>
        <v>43039</v>
      </c>
      <c r="I54" s="35">
        <f t="shared" si="5"/>
        <v>3</v>
      </c>
      <c r="J54" s="240" t="s">
        <v>1</v>
      </c>
      <c r="K54" s="33" t="s">
        <v>19</v>
      </c>
    </row>
    <row r="55" spans="1:11" s="32" customFormat="1" ht="14.1" customHeight="1">
      <c r="A55" s="272"/>
      <c r="B55" s="273"/>
      <c r="C55" s="54"/>
      <c r="D55" s="36" t="s">
        <v>20</v>
      </c>
      <c r="E55" s="257"/>
      <c r="F55" s="257"/>
      <c r="G55" s="34">
        <f>DATE(A1+1,11,1)</f>
        <v>43040</v>
      </c>
      <c r="H55" s="34" t="str">
        <f t="shared" si="2"/>
        <v/>
      </c>
      <c r="I55" s="35">
        <f t="shared" si="5"/>
        <v>4</v>
      </c>
      <c r="J55" s="240" t="s">
        <v>1</v>
      </c>
      <c r="K55" s="33" t="s">
        <v>21</v>
      </c>
    </row>
    <row r="56" spans="1:11" s="32" customFormat="1" ht="14.1" customHeight="1">
      <c r="A56" s="272"/>
      <c r="B56" s="273"/>
      <c r="C56" s="54"/>
      <c r="D56" s="36" t="s">
        <v>22</v>
      </c>
      <c r="E56" s="257"/>
      <c r="F56" s="257"/>
      <c r="G56" s="34">
        <f>G57-11</f>
        <v>43061</v>
      </c>
      <c r="H56" s="34" t="str">
        <f t="shared" si="2"/>
        <v/>
      </c>
      <c r="I56" s="35">
        <f t="shared" si="5"/>
        <v>4</v>
      </c>
      <c r="J56" s="242" t="s">
        <v>1</v>
      </c>
      <c r="K56" s="240" t="s">
        <v>162</v>
      </c>
    </row>
    <row r="57" spans="1:11" s="32" customFormat="1" ht="14.1" customHeight="1">
      <c r="A57" s="272"/>
      <c r="B57" s="273"/>
      <c r="C57" s="279"/>
      <c r="D57" s="239" t="s">
        <v>180</v>
      </c>
      <c r="E57" s="257"/>
      <c r="F57" s="257"/>
      <c r="G57" s="34">
        <f>DATE(A1+1,12,25)-WEEKDAY(DATE(A1+1,12,25),2)-21</f>
        <v>43072</v>
      </c>
      <c r="H57" s="264"/>
      <c r="I57" s="35">
        <f t="shared" si="5"/>
        <v>1</v>
      </c>
      <c r="J57" s="242" t="s">
        <v>1</v>
      </c>
      <c r="K57" s="33" t="s">
        <v>5</v>
      </c>
    </row>
    <row r="58" spans="1:11" s="32" customFormat="1" ht="14.1" customHeight="1">
      <c r="A58" s="272"/>
      <c r="B58" s="273"/>
      <c r="C58" s="279"/>
      <c r="D58" s="239" t="s">
        <v>181</v>
      </c>
      <c r="E58" s="257"/>
      <c r="F58" s="257"/>
      <c r="G58" s="34">
        <f>G57+7</f>
        <v>43079</v>
      </c>
      <c r="H58" s="264"/>
      <c r="I58" s="35">
        <f t="shared" si="5"/>
        <v>1</v>
      </c>
      <c r="J58" s="242" t="s">
        <v>1</v>
      </c>
      <c r="K58" s="33" t="s">
        <v>5</v>
      </c>
    </row>
    <row r="59" spans="1:11" s="32" customFormat="1" ht="14.1" customHeight="1">
      <c r="A59" s="272"/>
      <c r="B59" s="273"/>
      <c r="C59" s="279"/>
      <c r="D59" s="239" t="s">
        <v>182</v>
      </c>
      <c r="E59" s="257"/>
      <c r="F59" s="257"/>
      <c r="G59" s="34">
        <f>G57+14</f>
        <v>43086</v>
      </c>
      <c r="H59" s="264"/>
      <c r="I59" s="35">
        <f t="shared" si="5"/>
        <v>1</v>
      </c>
      <c r="J59" s="242" t="s">
        <v>1</v>
      </c>
      <c r="K59" s="33" t="s">
        <v>5</v>
      </c>
    </row>
    <row r="60" spans="1:11" s="32" customFormat="1" ht="14.1" customHeight="1">
      <c r="A60" s="272"/>
      <c r="B60" s="273"/>
      <c r="C60" s="279"/>
      <c r="D60" s="239" t="s">
        <v>183</v>
      </c>
      <c r="E60" s="257"/>
      <c r="F60" s="257"/>
      <c r="G60" s="34">
        <f>G57+21</f>
        <v>43093</v>
      </c>
      <c r="H60" s="264"/>
      <c r="I60" s="35">
        <f t="shared" si="5"/>
        <v>1</v>
      </c>
      <c r="J60" s="242" t="s">
        <v>1</v>
      </c>
      <c r="K60" s="33" t="s">
        <v>5</v>
      </c>
    </row>
    <row r="61" spans="1:11" s="32" customFormat="1" ht="14.1" customHeight="1">
      <c r="A61" s="272"/>
      <c r="B61" s="273"/>
      <c r="C61" s="55"/>
      <c r="D61" s="38" t="s">
        <v>23</v>
      </c>
      <c r="E61" s="257"/>
      <c r="F61" s="257"/>
      <c r="G61" s="34">
        <f>DATE(A1+1,12,24)</f>
        <v>43093</v>
      </c>
      <c r="H61" s="34" t="str">
        <f t="shared" ref="H61:H70" si="6">IF(C61="x",G61,"")</f>
        <v/>
      </c>
      <c r="I61" s="35">
        <f t="shared" si="5"/>
        <v>1</v>
      </c>
      <c r="J61" s="240" t="s">
        <v>179</v>
      </c>
      <c r="K61" s="33" t="s">
        <v>5</v>
      </c>
    </row>
    <row r="62" spans="1:11" s="32" customFormat="1" ht="14.1" customHeight="1">
      <c r="A62" s="272"/>
      <c r="B62" s="273"/>
      <c r="C62" s="148" t="s">
        <v>3</v>
      </c>
      <c r="D62" s="261" t="s">
        <v>24</v>
      </c>
      <c r="E62" s="257"/>
      <c r="F62" s="257"/>
      <c r="G62" s="34">
        <f>DATE(A1+1,12,25)</f>
        <v>43094</v>
      </c>
      <c r="H62" s="34">
        <f t="shared" si="6"/>
        <v>43094</v>
      </c>
      <c r="I62" s="35">
        <f t="shared" si="5"/>
        <v>2</v>
      </c>
      <c r="J62" s="240" t="s">
        <v>1</v>
      </c>
      <c r="K62" s="33" t="s">
        <v>5</v>
      </c>
    </row>
    <row r="63" spans="1:11" s="32" customFormat="1" ht="14.1" customHeight="1">
      <c r="A63" s="272"/>
      <c r="B63" s="273"/>
      <c r="C63" s="148" t="s">
        <v>3</v>
      </c>
      <c r="D63" s="261" t="s">
        <v>25</v>
      </c>
      <c r="E63" s="257"/>
      <c r="F63" s="257"/>
      <c r="G63" s="34">
        <f>DATE(A1+1,12,26)</f>
        <v>43095</v>
      </c>
      <c r="H63" s="34">
        <f t="shared" si="6"/>
        <v>43095</v>
      </c>
      <c r="I63" s="35">
        <f t="shared" si="5"/>
        <v>3</v>
      </c>
      <c r="J63" s="240" t="s">
        <v>1</v>
      </c>
      <c r="K63" s="33" t="s">
        <v>5</v>
      </c>
    </row>
    <row r="64" spans="1:11">
      <c r="A64" s="272"/>
      <c r="B64" s="273"/>
      <c r="C64" s="141"/>
      <c r="D64" s="38" t="s">
        <v>26</v>
      </c>
      <c r="E64" s="257"/>
      <c r="F64" s="257"/>
      <c r="G64" s="147">
        <f>DATE(A1+1,12,31)</f>
        <v>43100</v>
      </c>
      <c r="H64" s="34" t="str">
        <f t="shared" si="6"/>
        <v/>
      </c>
      <c r="I64" s="35">
        <f t="shared" si="5"/>
        <v>1</v>
      </c>
      <c r="J64" s="240" t="s">
        <v>179</v>
      </c>
      <c r="K64" s="143" t="s">
        <v>5</v>
      </c>
    </row>
    <row r="65" spans="1:11">
      <c r="A65" s="272"/>
      <c r="B65" s="273"/>
      <c r="C65" s="141"/>
      <c r="D65" s="283"/>
      <c r="E65" s="281"/>
      <c r="F65" s="281"/>
      <c r="G65" s="147" t="str">
        <f>IF(F65="","",DATE(A1+1,F65,E65))</f>
        <v/>
      </c>
      <c r="H65" s="34" t="str">
        <f t="shared" si="6"/>
        <v/>
      </c>
      <c r="I65" s="35" t="str">
        <f t="shared" si="5"/>
        <v/>
      </c>
      <c r="J65" s="242" t="s">
        <v>164</v>
      </c>
      <c r="K65" s="242" t="s">
        <v>175</v>
      </c>
    </row>
    <row r="66" spans="1:11">
      <c r="A66" s="272"/>
      <c r="B66" s="273"/>
      <c r="C66" s="141"/>
      <c r="D66" s="283"/>
      <c r="E66" s="281"/>
      <c r="F66" s="281"/>
      <c r="G66" s="147" t="str">
        <f>IF(F66="","",DATE(A1+1,F66,E66))</f>
        <v/>
      </c>
      <c r="H66" s="34" t="str">
        <f t="shared" si="6"/>
        <v/>
      </c>
      <c r="I66" s="35" t="str">
        <f t="shared" si="5"/>
        <v/>
      </c>
      <c r="J66" s="242" t="s">
        <v>164</v>
      </c>
      <c r="K66" s="242" t="s">
        <v>175</v>
      </c>
    </row>
    <row r="67" spans="1:11">
      <c r="A67" s="272"/>
      <c r="B67" s="273"/>
      <c r="C67" s="141"/>
      <c r="D67" s="283"/>
      <c r="E67" s="281"/>
      <c r="F67" s="281"/>
      <c r="G67" s="147" t="str">
        <f>IF(F67="","",DATE(A1+1,F67,E67))</f>
        <v/>
      </c>
      <c r="H67" s="34" t="str">
        <f t="shared" si="6"/>
        <v/>
      </c>
      <c r="I67" s="35" t="str">
        <f t="shared" si="5"/>
        <v/>
      </c>
      <c r="J67" s="242" t="s">
        <v>164</v>
      </c>
      <c r="K67" s="242" t="s">
        <v>175</v>
      </c>
    </row>
    <row r="68" spans="1:11">
      <c r="A68" s="272"/>
      <c r="B68" s="273"/>
      <c r="C68" s="141"/>
      <c r="D68" s="283"/>
      <c r="E68" s="281"/>
      <c r="F68" s="281"/>
      <c r="G68" s="147" t="str">
        <f>IF(F68="","",DATE(A1+1,F68,E68))</f>
        <v/>
      </c>
      <c r="H68" s="34" t="str">
        <f t="shared" si="6"/>
        <v/>
      </c>
      <c r="I68" s="35" t="str">
        <f t="shared" si="5"/>
        <v/>
      </c>
      <c r="J68" s="242" t="s">
        <v>164</v>
      </c>
      <c r="K68" s="242" t="s">
        <v>175</v>
      </c>
    </row>
    <row r="69" spans="1:11">
      <c r="A69" s="272"/>
      <c r="B69" s="273"/>
      <c r="C69" s="141"/>
      <c r="D69" s="283"/>
      <c r="E69" s="281"/>
      <c r="F69" s="281"/>
      <c r="G69" s="147" t="str">
        <f>IF(F69="","",DATE(A1+1,F69,E69))</f>
        <v/>
      </c>
      <c r="H69" s="142" t="str">
        <f t="shared" si="6"/>
        <v/>
      </c>
      <c r="I69" s="35" t="str">
        <f t="shared" si="5"/>
        <v/>
      </c>
      <c r="J69" s="242" t="s">
        <v>164</v>
      </c>
      <c r="K69" s="242" t="s">
        <v>175</v>
      </c>
    </row>
    <row r="70" spans="1:11" ht="13.8" thickBot="1">
      <c r="A70" s="276"/>
      <c r="B70" s="277"/>
      <c r="C70" s="250"/>
      <c r="D70" s="284"/>
      <c r="E70" s="282"/>
      <c r="F70" s="282"/>
      <c r="G70" s="251" t="str">
        <f>IF(F70="","",DATE(A1+1,F70,E70))</f>
        <v/>
      </c>
      <c r="H70" s="252" t="str">
        <f t="shared" si="6"/>
        <v/>
      </c>
      <c r="I70" s="241" t="str">
        <f t="shared" si="5"/>
        <v/>
      </c>
      <c r="J70" s="249" t="s">
        <v>164</v>
      </c>
      <c r="K70" s="249" t="s">
        <v>175</v>
      </c>
    </row>
    <row r="71" spans="1:11" ht="13.8" thickTop="1"/>
  </sheetData>
  <sheetProtection password="8205" sheet="1" objects="1" scenarios="1" selectLockedCells="1"/>
  <phoneticPr fontId="3" type="noConversion"/>
  <pageMargins left="0.78740157499999996" right="0.78740157499999996" top="0.984251969" bottom="0.984251969" header="0.4921259845" footer="0.4921259845"/>
  <pageSetup paperSize="9" orientation="portrait" horizontalDpi="4294967293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7</vt:i4>
      </vt:variant>
    </vt:vector>
  </HeadingPairs>
  <TitlesOfParts>
    <vt:vector size="15" baseType="lpstr">
      <vt:lpstr>Historie</vt:lpstr>
      <vt:lpstr>Anleitung</vt:lpstr>
      <vt:lpstr>Mitarbeiter</vt:lpstr>
      <vt:lpstr>Plan</vt:lpstr>
      <vt:lpstr>Jahresübersicht</vt:lpstr>
      <vt:lpstr>Statistik</vt:lpstr>
      <vt:lpstr>Ferien</vt:lpstr>
      <vt:lpstr>Feiertage</vt:lpstr>
      <vt:lpstr>Jahresübersicht!Drucktitel</vt:lpstr>
      <vt:lpstr>Mitarbeiter!Drucktitel</vt:lpstr>
      <vt:lpstr>Plan!Drucktitel</vt:lpstr>
      <vt:lpstr>Statistik!Drucktitel</vt:lpstr>
      <vt:lpstr>Feiertage!TABLE</vt:lpstr>
      <vt:lpstr>Feiertage!TABLE_8</vt:lpstr>
      <vt:lpstr>Feiertage!TABLE_9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</dc:creator>
  <cp:lastModifiedBy>Willi</cp:lastModifiedBy>
  <cp:lastPrinted>2015-01-11T07:08:00Z</cp:lastPrinted>
  <dcterms:created xsi:type="dcterms:W3CDTF">2008-10-01T09:05:28Z</dcterms:created>
  <dcterms:modified xsi:type="dcterms:W3CDTF">2016-01-27T17:56:44Z</dcterms:modified>
</cp:coreProperties>
</file>