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120" yWindow="72" windowWidth="15480" windowHeight="11640" activeTab="3"/>
  </bookViews>
  <sheets>
    <sheet name="Anleitung" sheetId="6" r:id="rId1"/>
    <sheet name="Mitarbeiter" sheetId="5" r:id="rId2"/>
    <sheet name="Plan" sheetId="2" r:id="rId3"/>
    <sheet name="Jahresübersicht" sheetId="9" r:id="rId4"/>
    <sheet name="Statistik" sheetId="7" r:id="rId5"/>
    <sheet name="Ferien" sheetId="1" r:id="rId6"/>
    <sheet name="Feiertage" sheetId="4" r:id="rId7"/>
  </sheets>
  <definedNames>
    <definedName name="_xlnm._FilterDatabase" localSheetId="6" hidden="1">Feiertage!$D$2:$K$36</definedName>
    <definedName name="_xlnm._FilterDatabase" localSheetId="2" hidden="1">Plan!$D$14:$D$44</definedName>
    <definedName name="_xlnm.Print_Titles" localSheetId="3">Jahresübersicht!$E:$F,Jahresübersicht!$2:$3</definedName>
    <definedName name="_xlnm.Print_Titles" localSheetId="1">Mitarbeiter!$1:$5</definedName>
    <definedName name="_xlnm.Print_Titles" localSheetId="2">Plan!$B:$C,Plan!$1:$3</definedName>
    <definedName name="_xlnm.Print_Titles" localSheetId="4">Statistik!$A:$D</definedName>
    <definedName name="feiertage" localSheetId="3">#REF!</definedName>
    <definedName name="feiertage">#REF!</definedName>
    <definedName name="TABLE" localSheetId="6">Feiertage!$D$2:$K$2</definedName>
    <definedName name="TABLE_2" localSheetId="6">Feiertage!#REF!</definedName>
    <definedName name="TABLE_3" localSheetId="6">Feiertage!#REF!</definedName>
    <definedName name="TABLE_4" localSheetId="6">Feiertage!#REF!</definedName>
    <definedName name="TABLE_5" localSheetId="6">Feiertage!#REF!</definedName>
    <definedName name="TABLE_6" localSheetId="6">Feiertage!#REF!</definedName>
    <definedName name="TABLE_7" localSheetId="6">Feiertage!#REF!</definedName>
    <definedName name="TABLE_8" localSheetId="6">Feiertage!$D$3:$K$15</definedName>
    <definedName name="TABLE_9" localSheetId="6">Feiertage!$D$19:$K$29</definedName>
  </definedNames>
  <calcPr calcId="125725"/>
</workbook>
</file>

<file path=xl/calcChain.xml><?xml version="1.0" encoding="utf-8"?>
<calcChain xmlns="http://schemas.openxmlformats.org/spreadsheetml/2006/main">
  <c r="O4" i="9"/>
  <c r="O3"/>
  <c r="O2"/>
  <c r="G188"/>
  <c r="G187"/>
  <c r="AJ370"/>
  <c r="AI370"/>
  <c r="AH370"/>
  <c r="AG370"/>
  <c r="AF370"/>
  <c r="AE370"/>
  <c r="AD370"/>
  <c r="AC370"/>
  <c r="AB370"/>
  <c r="AA370"/>
  <c r="Z370"/>
  <c r="Y370"/>
  <c r="X370"/>
  <c r="W370"/>
  <c r="V370"/>
  <c r="U370"/>
  <c r="T370"/>
  <c r="S370"/>
  <c r="R370"/>
  <c r="Q370"/>
  <c r="P370"/>
  <c r="O370"/>
  <c r="N370"/>
  <c r="M370"/>
  <c r="L370"/>
  <c r="K370"/>
  <c r="J370"/>
  <c r="I370"/>
  <c r="H370"/>
  <c r="G370"/>
  <c r="AJ369"/>
  <c r="AI369"/>
  <c r="AH369"/>
  <c r="AG369"/>
  <c r="AF369"/>
  <c r="AE369"/>
  <c r="AD369"/>
  <c r="AC369"/>
  <c r="AB369"/>
  <c r="AA369"/>
  <c r="Z369"/>
  <c r="Y369"/>
  <c r="X369"/>
  <c r="W369"/>
  <c r="V369"/>
  <c r="U369"/>
  <c r="T369"/>
  <c r="S369"/>
  <c r="R369"/>
  <c r="Q369"/>
  <c r="P369"/>
  <c r="O369"/>
  <c r="N369"/>
  <c r="M369"/>
  <c r="L369"/>
  <c r="K369"/>
  <c r="J369"/>
  <c r="I369"/>
  <c r="H369"/>
  <c r="G369"/>
  <c r="AJ368"/>
  <c r="AI368"/>
  <c r="AH368"/>
  <c r="AG368"/>
  <c r="AF368"/>
  <c r="AE368"/>
  <c r="AD368"/>
  <c r="AC368"/>
  <c r="AB368"/>
  <c r="AA368"/>
  <c r="Z368"/>
  <c r="Y368"/>
  <c r="X368"/>
  <c r="W368"/>
  <c r="V368"/>
  <c r="U368"/>
  <c r="T368"/>
  <c r="S368"/>
  <c r="R368"/>
  <c r="Q368"/>
  <c r="P368"/>
  <c r="O368"/>
  <c r="N368"/>
  <c r="M368"/>
  <c r="L368"/>
  <c r="K368"/>
  <c r="J368"/>
  <c r="I368"/>
  <c r="H368"/>
  <c r="G368"/>
  <c r="AJ367"/>
  <c r="AI367"/>
  <c r="AH367"/>
  <c r="AG367"/>
  <c r="AF367"/>
  <c r="AE367"/>
  <c r="AD367"/>
  <c r="AC367"/>
  <c r="AB367"/>
  <c r="AA367"/>
  <c r="Z367"/>
  <c r="Y367"/>
  <c r="X367"/>
  <c r="W367"/>
  <c r="V367"/>
  <c r="U367"/>
  <c r="T367"/>
  <c r="S367"/>
  <c r="R367"/>
  <c r="Q367"/>
  <c r="P367"/>
  <c r="O367"/>
  <c r="N367"/>
  <c r="M367"/>
  <c r="L367"/>
  <c r="K367"/>
  <c r="J367"/>
  <c r="I367"/>
  <c r="H367"/>
  <c r="G367"/>
  <c r="AJ366"/>
  <c r="AI366"/>
  <c r="AH366"/>
  <c r="AG366"/>
  <c r="AF366"/>
  <c r="AE366"/>
  <c r="AD366"/>
  <c r="AC366"/>
  <c r="AB366"/>
  <c r="AA366"/>
  <c r="Z366"/>
  <c r="Y366"/>
  <c r="X366"/>
  <c r="W366"/>
  <c r="V366"/>
  <c r="U366"/>
  <c r="T366"/>
  <c r="S366"/>
  <c r="R366"/>
  <c r="Q366"/>
  <c r="P366"/>
  <c r="O366"/>
  <c r="N366"/>
  <c r="M366"/>
  <c r="L366"/>
  <c r="K366"/>
  <c r="J366"/>
  <c r="I366"/>
  <c r="H366"/>
  <c r="G366"/>
  <c r="AJ365"/>
  <c r="AI365"/>
  <c r="AH365"/>
  <c r="AG365"/>
  <c r="AF365"/>
  <c r="AE365"/>
  <c r="AD365"/>
  <c r="AC365"/>
  <c r="AB365"/>
  <c r="AA365"/>
  <c r="Z365"/>
  <c r="Y365"/>
  <c r="X365"/>
  <c r="W365"/>
  <c r="V365"/>
  <c r="U365"/>
  <c r="T365"/>
  <c r="S365"/>
  <c r="R365"/>
  <c r="Q365"/>
  <c r="P365"/>
  <c r="O365"/>
  <c r="N365"/>
  <c r="M365"/>
  <c r="L365"/>
  <c r="K365"/>
  <c r="J365"/>
  <c r="I365"/>
  <c r="H365"/>
  <c r="G365"/>
  <c r="AJ364"/>
  <c r="AI364"/>
  <c r="AH364"/>
  <c r="AG364"/>
  <c r="AF364"/>
  <c r="AE364"/>
  <c r="AD364"/>
  <c r="AC364"/>
  <c r="AB364"/>
  <c r="AA364"/>
  <c r="Z364"/>
  <c r="Y364"/>
  <c r="X364"/>
  <c r="W364"/>
  <c r="V364"/>
  <c r="U364"/>
  <c r="T364"/>
  <c r="S364"/>
  <c r="R364"/>
  <c r="Q364"/>
  <c r="P364"/>
  <c r="O364"/>
  <c r="N364"/>
  <c r="M364"/>
  <c r="L364"/>
  <c r="K364"/>
  <c r="J364"/>
  <c r="I364"/>
  <c r="H364"/>
  <c r="G364"/>
  <c r="AJ363"/>
  <c r="AI363"/>
  <c r="AH363"/>
  <c r="AG363"/>
  <c r="AF363"/>
  <c r="AE363"/>
  <c r="AD363"/>
  <c r="AC363"/>
  <c r="AB363"/>
  <c r="AA363"/>
  <c r="Z363"/>
  <c r="Y363"/>
  <c r="X363"/>
  <c r="W363"/>
  <c r="V363"/>
  <c r="U363"/>
  <c r="T363"/>
  <c r="S363"/>
  <c r="R363"/>
  <c r="Q363"/>
  <c r="P363"/>
  <c r="O363"/>
  <c r="N363"/>
  <c r="M363"/>
  <c r="L363"/>
  <c r="K363"/>
  <c r="J363"/>
  <c r="I363"/>
  <c r="H363"/>
  <c r="G363"/>
  <c r="AJ362"/>
  <c r="AI362"/>
  <c r="AH362"/>
  <c r="AG362"/>
  <c r="AF362"/>
  <c r="AE362"/>
  <c r="AD362"/>
  <c r="AC362"/>
  <c r="AB362"/>
  <c r="AA362"/>
  <c r="Z362"/>
  <c r="Y362"/>
  <c r="X362"/>
  <c r="W362"/>
  <c r="V362"/>
  <c r="U362"/>
  <c r="T362"/>
  <c r="S362"/>
  <c r="R362"/>
  <c r="Q362"/>
  <c r="P362"/>
  <c r="O362"/>
  <c r="N362"/>
  <c r="M362"/>
  <c r="L362"/>
  <c r="K362"/>
  <c r="J362"/>
  <c r="I362"/>
  <c r="H362"/>
  <c r="G362"/>
  <c r="AJ361"/>
  <c r="AI361"/>
  <c r="AH361"/>
  <c r="AG361"/>
  <c r="AF361"/>
  <c r="AE361"/>
  <c r="AD361"/>
  <c r="AC361"/>
  <c r="AB361"/>
  <c r="AA361"/>
  <c r="Z361"/>
  <c r="Y361"/>
  <c r="X361"/>
  <c r="W361"/>
  <c r="V361"/>
  <c r="U361"/>
  <c r="T361"/>
  <c r="S361"/>
  <c r="R361"/>
  <c r="Q361"/>
  <c r="P361"/>
  <c r="O361"/>
  <c r="N361"/>
  <c r="M361"/>
  <c r="L361"/>
  <c r="K361"/>
  <c r="J361"/>
  <c r="I361"/>
  <c r="H361"/>
  <c r="G361"/>
  <c r="AJ360"/>
  <c r="AI360"/>
  <c r="AH360"/>
  <c r="AG360"/>
  <c r="AF360"/>
  <c r="AE360"/>
  <c r="AD360"/>
  <c r="AC360"/>
  <c r="AB360"/>
  <c r="AA360"/>
  <c r="Z360"/>
  <c r="Y360"/>
  <c r="X360"/>
  <c r="W360"/>
  <c r="V360"/>
  <c r="U360"/>
  <c r="T360"/>
  <c r="S360"/>
  <c r="R360"/>
  <c r="Q360"/>
  <c r="P360"/>
  <c r="O360"/>
  <c r="N360"/>
  <c r="M360"/>
  <c r="L360"/>
  <c r="K360"/>
  <c r="J360"/>
  <c r="I360"/>
  <c r="H360"/>
  <c r="G360"/>
  <c r="AJ359"/>
  <c r="AI359"/>
  <c r="AH359"/>
  <c r="AG359"/>
  <c r="AF359"/>
  <c r="AE359"/>
  <c r="AD359"/>
  <c r="AC359"/>
  <c r="AB359"/>
  <c r="AA359"/>
  <c r="Z359"/>
  <c r="Y359"/>
  <c r="X359"/>
  <c r="W359"/>
  <c r="V359"/>
  <c r="U359"/>
  <c r="T359"/>
  <c r="S359"/>
  <c r="R359"/>
  <c r="Q359"/>
  <c r="P359"/>
  <c r="O359"/>
  <c r="N359"/>
  <c r="M359"/>
  <c r="L359"/>
  <c r="K359"/>
  <c r="J359"/>
  <c r="I359"/>
  <c r="H359"/>
  <c r="G359"/>
  <c r="AJ358"/>
  <c r="AI358"/>
  <c r="AH358"/>
  <c r="AG358"/>
  <c r="AF358"/>
  <c r="AE358"/>
  <c r="AD358"/>
  <c r="AC358"/>
  <c r="AB358"/>
  <c r="AA358"/>
  <c r="Z358"/>
  <c r="Y358"/>
  <c r="X358"/>
  <c r="W358"/>
  <c r="V358"/>
  <c r="U358"/>
  <c r="T358"/>
  <c r="S358"/>
  <c r="R358"/>
  <c r="Q358"/>
  <c r="P358"/>
  <c r="O358"/>
  <c r="N358"/>
  <c r="M358"/>
  <c r="L358"/>
  <c r="K358"/>
  <c r="J358"/>
  <c r="I358"/>
  <c r="H358"/>
  <c r="G358"/>
  <c r="AJ357"/>
  <c r="AI357"/>
  <c r="AH357"/>
  <c r="AG357"/>
  <c r="AF357"/>
  <c r="AE357"/>
  <c r="AD357"/>
  <c r="AC357"/>
  <c r="AB357"/>
  <c r="AA357"/>
  <c r="Z357"/>
  <c r="Y357"/>
  <c r="X357"/>
  <c r="W357"/>
  <c r="V357"/>
  <c r="U357"/>
  <c r="T357"/>
  <c r="S357"/>
  <c r="R357"/>
  <c r="Q357"/>
  <c r="P357"/>
  <c r="O357"/>
  <c r="N357"/>
  <c r="M357"/>
  <c r="L357"/>
  <c r="K357"/>
  <c r="J357"/>
  <c r="I357"/>
  <c r="H357"/>
  <c r="G357"/>
  <c r="AJ356"/>
  <c r="AI356"/>
  <c r="AH356"/>
  <c r="AG356"/>
  <c r="AF356"/>
  <c r="AE356"/>
  <c r="AD356"/>
  <c r="AC356"/>
  <c r="AB356"/>
  <c r="AA356"/>
  <c r="Z356"/>
  <c r="Y356"/>
  <c r="X356"/>
  <c r="W356"/>
  <c r="V356"/>
  <c r="U356"/>
  <c r="T356"/>
  <c r="S356"/>
  <c r="R356"/>
  <c r="Q356"/>
  <c r="P356"/>
  <c r="O356"/>
  <c r="N356"/>
  <c r="M356"/>
  <c r="L356"/>
  <c r="K356"/>
  <c r="J356"/>
  <c r="I356"/>
  <c r="H356"/>
  <c r="G356"/>
  <c r="AJ355"/>
  <c r="AI355"/>
  <c r="AH355"/>
  <c r="AG355"/>
  <c r="AF355"/>
  <c r="AE355"/>
  <c r="AD355"/>
  <c r="AC355"/>
  <c r="AB355"/>
  <c r="AA355"/>
  <c r="Z355"/>
  <c r="Y355"/>
  <c r="X355"/>
  <c r="W355"/>
  <c r="V355"/>
  <c r="U355"/>
  <c r="T355"/>
  <c r="S355"/>
  <c r="R355"/>
  <c r="Q355"/>
  <c r="P355"/>
  <c r="O355"/>
  <c r="N355"/>
  <c r="M355"/>
  <c r="L355"/>
  <c r="K355"/>
  <c r="J355"/>
  <c r="I355"/>
  <c r="H355"/>
  <c r="G355"/>
  <c r="AJ354"/>
  <c r="AI354"/>
  <c r="AH354"/>
  <c r="AG354"/>
  <c r="AF354"/>
  <c r="AE354"/>
  <c r="AD354"/>
  <c r="AC354"/>
  <c r="AB354"/>
  <c r="AA354"/>
  <c r="Z354"/>
  <c r="Y354"/>
  <c r="X354"/>
  <c r="W354"/>
  <c r="V354"/>
  <c r="U354"/>
  <c r="T354"/>
  <c r="S354"/>
  <c r="R354"/>
  <c r="Q354"/>
  <c r="P354"/>
  <c r="O354"/>
  <c r="N354"/>
  <c r="M354"/>
  <c r="L354"/>
  <c r="K354"/>
  <c r="J354"/>
  <c r="I354"/>
  <c r="H354"/>
  <c r="G354"/>
  <c r="AJ353"/>
  <c r="AI353"/>
  <c r="AH353"/>
  <c r="AG353"/>
  <c r="AF353"/>
  <c r="AE353"/>
  <c r="AD353"/>
  <c r="AC353"/>
  <c r="AB353"/>
  <c r="AA353"/>
  <c r="Z353"/>
  <c r="Y353"/>
  <c r="X353"/>
  <c r="W353"/>
  <c r="V353"/>
  <c r="U353"/>
  <c r="T353"/>
  <c r="S353"/>
  <c r="R353"/>
  <c r="Q353"/>
  <c r="P353"/>
  <c r="O353"/>
  <c r="N353"/>
  <c r="M353"/>
  <c r="L353"/>
  <c r="K353"/>
  <c r="J353"/>
  <c r="I353"/>
  <c r="H353"/>
  <c r="G353"/>
  <c r="AJ352"/>
  <c r="AI352"/>
  <c r="AH352"/>
  <c r="AG352"/>
  <c r="AF352"/>
  <c r="AE352"/>
  <c r="AD352"/>
  <c r="AC352"/>
  <c r="AB352"/>
  <c r="AA352"/>
  <c r="Z352"/>
  <c r="Y352"/>
  <c r="X352"/>
  <c r="W352"/>
  <c r="V352"/>
  <c r="U352"/>
  <c r="T352"/>
  <c r="S352"/>
  <c r="R352"/>
  <c r="Q352"/>
  <c r="P352"/>
  <c r="O352"/>
  <c r="N352"/>
  <c r="M352"/>
  <c r="L352"/>
  <c r="K352"/>
  <c r="J352"/>
  <c r="I352"/>
  <c r="H352"/>
  <c r="G352"/>
  <c r="AJ351"/>
  <c r="AI351"/>
  <c r="AH351"/>
  <c r="AG351"/>
  <c r="AF351"/>
  <c r="AE351"/>
  <c r="AD351"/>
  <c r="AC351"/>
  <c r="AB351"/>
  <c r="AA351"/>
  <c r="Z351"/>
  <c r="Y351"/>
  <c r="X351"/>
  <c r="W351"/>
  <c r="V351"/>
  <c r="U351"/>
  <c r="T351"/>
  <c r="S351"/>
  <c r="R351"/>
  <c r="Q351"/>
  <c r="P351"/>
  <c r="O351"/>
  <c r="N351"/>
  <c r="M351"/>
  <c r="L351"/>
  <c r="K351"/>
  <c r="J351"/>
  <c r="I351"/>
  <c r="H351"/>
  <c r="G351"/>
  <c r="AJ350"/>
  <c r="AI350"/>
  <c r="AH350"/>
  <c r="AG350"/>
  <c r="AF350"/>
  <c r="AE350"/>
  <c r="AD350"/>
  <c r="AC350"/>
  <c r="AB350"/>
  <c r="AA350"/>
  <c r="Z350"/>
  <c r="Y350"/>
  <c r="X350"/>
  <c r="W350"/>
  <c r="V350"/>
  <c r="U350"/>
  <c r="T350"/>
  <c r="S350"/>
  <c r="R350"/>
  <c r="Q350"/>
  <c r="P350"/>
  <c r="O350"/>
  <c r="N350"/>
  <c r="M350"/>
  <c r="L350"/>
  <c r="K350"/>
  <c r="J350"/>
  <c r="I350"/>
  <c r="H350"/>
  <c r="G350"/>
  <c r="AJ349"/>
  <c r="AI349"/>
  <c r="AH349"/>
  <c r="AG349"/>
  <c r="AF349"/>
  <c r="AE349"/>
  <c r="AD349"/>
  <c r="AC349"/>
  <c r="AB349"/>
  <c r="AA349"/>
  <c r="Z349"/>
  <c r="Y349"/>
  <c r="X349"/>
  <c r="W349"/>
  <c r="V349"/>
  <c r="U349"/>
  <c r="T349"/>
  <c r="S349"/>
  <c r="R349"/>
  <c r="Q349"/>
  <c r="P349"/>
  <c r="O349"/>
  <c r="N349"/>
  <c r="M349"/>
  <c r="L349"/>
  <c r="K349"/>
  <c r="J349"/>
  <c r="I349"/>
  <c r="H349"/>
  <c r="G349"/>
  <c r="AJ348"/>
  <c r="AI348"/>
  <c r="AH348"/>
  <c r="AG348"/>
  <c r="AF348"/>
  <c r="AE348"/>
  <c r="AD348"/>
  <c r="AC348"/>
  <c r="AB348"/>
  <c r="AA348"/>
  <c r="Z348"/>
  <c r="Y348"/>
  <c r="X348"/>
  <c r="W348"/>
  <c r="V348"/>
  <c r="U348"/>
  <c r="T348"/>
  <c r="S348"/>
  <c r="R348"/>
  <c r="Q348"/>
  <c r="P348"/>
  <c r="O348"/>
  <c r="N348"/>
  <c r="M348"/>
  <c r="L348"/>
  <c r="K348"/>
  <c r="J348"/>
  <c r="I348"/>
  <c r="H348"/>
  <c r="G348"/>
  <c r="AJ347"/>
  <c r="AI347"/>
  <c r="AH347"/>
  <c r="AG347"/>
  <c r="AF347"/>
  <c r="AE347"/>
  <c r="AD347"/>
  <c r="AC347"/>
  <c r="AB347"/>
  <c r="AA347"/>
  <c r="Z347"/>
  <c r="Y347"/>
  <c r="X347"/>
  <c r="W347"/>
  <c r="V347"/>
  <c r="U347"/>
  <c r="T347"/>
  <c r="S347"/>
  <c r="R347"/>
  <c r="Q347"/>
  <c r="P347"/>
  <c r="O347"/>
  <c r="N347"/>
  <c r="M347"/>
  <c r="L347"/>
  <c r="K347"/>
  <c r="J347"/>
  <c r="I347"/>
  <c r="H347"/>
  <c r="G347"/>
  <c r="AJ346"/>
  <c r="AI346"/>
  <c r="AH346"/>
  <c r="AG346"/>
  <c r="AF346"/>
  <c r="AE346"/>
  <c r="AD346"/>
  <c r="AC346"/>
  <c r="AB346"/>
  <c r="AA346"/>
  <c r="Z346"/>
  <c r="Y346"/>
  <c r="X346"/>
  <c r="W346"/>
  <c r="V346"/>
  <c r="U346"/>
  <c r="T346"/>
  <c r="S346"/>
  <c r="R346"/>
  <c r="Q346"/>
  <c r="P346"/>
  <c r="O346"/>
  <c r="N346"/>
  <c r="M346"/>
  <c r="L346"/>
  <c r="K346"/>
  <c r="J346"/>
  <c r="I346"/>
  <c r="H346"/>
  <c r="G346"/>
  <c r="AJ345"/>
  <c r="AI345"/>
  <c r="AH345"/>
  <c r="AG345"/>
  <c r="AF345"/>
  <c r="AE345"/>
  <c r="AD345"/>
  <c r="AC345"/>
  <c r="AB345"/>
  <c r="AA345"/>
  <c r="Z345"/>
  <c r="Y345"/>
  <c r="X345"/>
  <c r="W345"/>
  <c r="V345"/>
  <c r="U345"/>
  <c r="T345"/>
  <c r="S345"/>
  <c r="R345"/>
  <c r="Q345"/>
  <c r="P345"/>
  <c r="O345"/>
  <c r="N345"/>
  <c r="M345"/>
  <c r="L345"/>
  <c r="K345"/>
  <c r="J345"/>
  <c r="I345"/>
  <c r="H345"/>
  <c r="G345"/>
  <c r="AJ344"/>
  <c r="AI344"/>
  <c r="AH344"/>
  <c r="AG344"/>
  <c r="AF344"/>
  <c r="AE344"/>
  <c r="AD344"/>
  <c r="AC344"/>
  <c r="AB344"/>
  <c r="AA344"/>
  <c r="Z344"/>
  <c r="Y344"/>
  <c r="X344"/>
  <c r="W344"/>
  <c r="V344"/>
  <c r="U344"/>
  <c r="T344"/>
  <c r="S344"/>
  <c r="R344"/>
  <c r="Q344"/>
  <c r="P344"/>
  <c r="O344"/>
  <c r="N344"/>
  <c r="M344"/>
  <c r="L344"/>
  <c r="K344"/>
  <c r="J344"/>
  <c r="I344"/>
  <c r="H344"/>
  <c r="G344"/>
  <c r="AJ343"/>
  <c r="AI343"/>
  <c r="AH343"/>
  <c r="AG343"/>
  <c r="AF343"/>
  <c r="AE343"/>
  <c r="AD343"/>
  <c r="AC343"/>
  <c r="AB343"/>
  <c r="AA343"/>
  <c r="Z343"/>
  <c r="Y343"/>
  <c r="X343"/>
  <c r="W343"/>
  <c r="V343"/>
  <c r="U343"/>
  <c r="T343"/>
  <c r="S343"/>
  <c r="R343"/>
  <c r="Q343"/>
  <c r="P343"/>
  <c r="O343"/>
  <c r="N343"/>
  <c r="M343"/>
  <c r="L343"/>
  <c r="K343"/>
  <c r="J343"/>
  <c r="I343"/>
  <c r="H343"/>
  <c r="G343"/>
  <c r="AJ342"/>
  <c r="AI342"/>
  <c r="AH342"/>
  <c r="AG342"/>
  <c r="AF342"/>
  <c r="AE342"/>
  <c r="AD342"/>
  <c r="AC342"/>
  <c r="AB342"/>
  <c r="AA342"/>
  <c r="Z342"/>
  <c r="Y342"/>
  <c r="X342"/>
  <c r="W342"/>
  <c r="V342"/>
  <c r="U342"/>
  <c r="T342"/>
  <c r="S342"/>
  <c r="R342"/>
  <c r="Q342"/>
  <c r="P342"/>
  <c r="O342"/>
  <c r="N342"/>
  <c r="M342"/>
  <c r="L342"/>
  <c r="K342"/>
  <c r="J342"/>
  <c r="I342"/>
  <c r="H342"/>
  <c r="G342"/>
  <c r="AJ341"/>
  <c r="AI341"/>
  <c r="AH341"/>
  <c r="AG341"/>
  <c r="AF341"/>
  <c r="AE341"/>
  <c r="AD341"/>
  <c r="AC341"/>
  <c r="AB341"/>
  <c r="AA341"/>
  <c r="Z341"/>
  <c r="Y341"/>
  <c r="X341"/>
  <c r="W341"/>
  <c r="V341"/>
  <c r="U341"/>
  <c r="T341"/>
  <c r="S341"/>
  <c r="R341"/>
  <c r="Q341"/>
  <c r="P341"/>
  <c r="O341"/>
  <c r="N341"/>
  <c r="M341"/>
  <c r="L341"/>
  <c r="K341"/>
  <c r="J341"/>
  <c r="I341"/>
  <c r="H341"/>
  <c r="G341"/>
  <c r="AJ340"/>
  <c r="AI340"/>
  <c r="AH340"/>
  <c r="AG340"/>
  <c r="AF340"/>
  <c r="AE340"/>
  <c r="AD340"/>
  <c r="AC340"/>
  <c r="AB340"/>
  <c r="AA340"/>
  <c r="Z340"/>
  <c r="Y340"/>
  <c r="X340"/>
  <c r="W340"/>
  <c r="V340"/>
  <c r="U340"/>
  <c r="T340"/>
  <c r="S340"/>
  <c r="R340"/>
  <c r="Q340"/>
  <c r="P340"/>
  <c r="O340"/>
  <c r="N340"/>
  <c r="M340"/>
  <c r="L340"/>
  <c r="K340"/>
  <c r="J340"/>
  <c r="I340"/>
  <c r="H340"/>
  <c r="G340"/>
  <c r="AJ339"/>
  <c r="AI339"/>
  <c r="AH339"/>
  <c r="AG339"/>
  <c r="AF339"/>
  <c r="AE339"/>
  <c r="AD339"/>
  <c r="AC339"/>
  <c r="AB339"/>
  <c r="AA339"/>
  <c r="Z339"/>
  <c r="Y339"/>
  <c r="X339"/>
  <c r="W339"/>
  <c r="V339"/>
  <c r="U339"/>
  <c r="T339"/>
  <c r="S339"/>
  <c r="R339"/>
  <c r="Q339"/>
  <c r="P339"/>
  <c r="O339"/>
  <c r="N339"/>
  <c r="M339"/>
  <c r="L339"/>
  <c r="K339"/>
  <c r="J339"/>
  <c r="I339"/>
  <c r="H339"/>
  <c r="G339"/>
  <c r="AJ338"/>
  <c r="AI338"/>
  <c r="AH338"/>
  <c r="AG338"/>
  <c r="AF338"/>
  <c r="AE338"/>
  <c r="AD338"/>
  <c r="AC338"/>
  <c r="AB338"/>
  <c r="AA338"/>
  <c r="Z338"/>
  <c r="Y338"/>
  <c r="X338"/>
  <c r="W338"/>
  <c r="V338"/>
  <c r="U338"/>
  <c r="T338"/>
  <c r="S338"/>
  <c r="R338"/>
  <c r="Q338"/>
  <c r="P338"/>
  <c r="O338"/>
  <c r="N338"/>
  <c r="M338"/>
  <c r="L338"/>
  <c r="K338"/>
  <c r="J338"/>
  <c r="I338"/>
  <c r="H338"/>
  <c r="G338"/>
  <c r="AJ337"/>
  <c r="AI337"/>
  <c r="AH337"/>
  <c r="AG337"/>
  <c r="AF337"/>
  <c r="AE337"/>
  <c r="AD337"/>
  <c r="AC337"/>
  <c r="AB337"/>
  <c r="AA337"/>
  <c r="Z337"/>
  <c r="Y337"/>
  <c r="X337"/>
  <c r="W337"/>
  <c r="V337"/>
  <c r="U337"/>
  <c r="T337"/>
  <c r="S337"/>
  <c r="R337"/>
  <c r="Q337"/>
  <c r="P337"/>
  <c r="O337"/>
  <c r="N337"/>
  <c r="M337"/>
  <c r="L337"/>
  <c r="K337"/>
  <c r="J337"/>
  <c r="I337"/>
  <c r="H337"/>
  <c r="G337"/>
  <c r="AJ336"/>
  <c r="AI336"/>
  <c r="AH336"/>
  <c r="AG336"/>
  <c r="AF336"/>
  <c r="AE336"/>
  <c r="AD336"/>
  <c r="AC336"/>
  <c r="AB336"/>
  <c r="AA336"/>
  <c r="Z336"/>
  <c r="Y336"/>
  <c r="X336"/>
  <c r="W336"/>
  <c r="V336"/>
  <c r="U336"/>
  <c r="T336"/>
  <c r="S336"/>
  <c r="R336"/>
  <c r="Q336"/>
  <c r="P336"/>
  <c r="O336"/>
  <c r="N336"/>
  <c r="M336"/>
  <c r="L336"/>
  <c r="K336"/>
  <c r="J336"/>
  <c r="I336"/>
  <c r="H336"/>
  <c r="G336"/>
  <c r="AJ335"/>
  <c r="AI335"/>
  <c r="AH335"/>
  <c r="AG335"/>
  <c r="AF335"/>
  <c r="AE335"/>
  <c r="AD335"/>
  <c r="AC335"/>
  <c r="AB335"/>
  <c r="AA335"/>
  <c r="Z335"/>
  <c r="Y335"/>
  <c r="X335"/>
  <c r="W335"/>
  <c r="V335"/>
  <c r="U335"/>
  <c r="T335"/>
  <c r="S335"/>
  <c r="R335"/>
  <c r="Q335"/>
  <c r="P335"/>
  <c r="O335"/>
  <c r="N335"/>
  <c r="M335"/>
  <c r="L335"/>
  <c r="K335"/>
  <c r="J335"/>
  <c r="I335"/>
  <c r="H335"/>
  <c r="G335"/>
  <c r="AJ334"/>
  <c r="AI334"/>
  <c r="AH334"/>
  <c r="AG334"/>
  <c r="AF334"/>
  <c r="AE334"/>
  <c r="AD334"/>
  <c r="AC334"/>
  <c r="AB334"/>
  <c r="AA334"/>
  <c r="Z334"/>
  <c r="Y334"/>
  <c r="X334"/>
  <c r="W334"/>
  <c r="V334"/>
  <c r="U334"/>
  <c r="T334"/>
  <c r="S334"/>
  <c r="R334"/>
  <c r="Q334"/>
  <c r="P334"/>
  <c r="O334"/>
  <c r="N334"/>
  <c r="M334"/>
  <c r="L334"/>
  <c r="K334"/>
  <c r="J334"/>
  <c r="I334"/>
  <c r="H334"/>
  <c r="G334"/>
  <c r="AJ333"/>
  <c r="AI333"/>
  <c r="AH333"/>
  <c r="AG333"/>
  <c r="AF333"/>
  <c r="AE333"/>
  <c r="AD333"/>
  <c r="AC333"/>
  <c r="AB333"/>
  <c r="AA333"/>
  <c r="Z333"/>
  <c r="Y333"/>
  <c r="X333"/>
  <c r="W333"/>
  <c r="V333"/>
  <c r="U333"/>
  <c r="T333"/>
  <c r="S333"/>
  <c r="R333"/>
  <c r="Q333"/>
  <c r="P333"/>
  <c r="O333"/>
  <c r="N333"/>
  <c r="M333"/>
  <c r="L333"/>
  <c r="K333"/>
  <c r="J333"/>
  <c r="I333"/>
  <c r="H333"/>
  <c r="G333"/>
  <c r="AJ332"/>
  <c r="AI332"/>
  <c r="AH332"/>
  <c r="AG332"/>
  <c r="AF332"/>
  <c r="AE332"/>
  <c r="AD332"/>
  <c r="AC332"/>
  <c r="AB332"/>
  <c r="AA332"/>
  <c r="Z332"/>
  <c r="Y332"/>
  <c r="X332"/>
  <c r="W332"/>
  <c r="V332"/>
  <c r="U332"/>
  <c r="T332"/>
  <c r="S332"/>
  <c r="R332"/>
  <c r="Q332"/>
  <c r="P332"/>
  <c r="O332"/>
  <c r="N332"/>
  <c r="M332"/>
  <c r="L332"/>
  <c r="K332"/>
  <c r="J332"/>
  <c r="I332"/>
  <c r="H332"/>
  <c r="G332"/>
  <c r="AJ331"/>
  <c r="AI331"/>
  <c r="AH331"/>
  <c r="AG331"/>
  <c r="AF331"/>
  <c r="AE331"/>
  <c r="AD331"/>
  <c r="AC331"/>
  <c r="AB331"/>
  <c r="AA331"/>
  <c r="Z331"/>
  <c r="Y331"/>
  <c r="X331"/>
  <c r="W331"/>
  <c r="V331"/>
  <c r="U331"/>
  <c r="T331"/>
  <c r="S331"/>
  <c r="R331"/>
  <c r="Q331"/>
  <c r="P331"/>
  <c r="O331"/>
  <c r="N331"/>
  <c r="M331"/>
  <c r="L331"/>
  <c r="K331"/>
  <c r="J331"/>
  <c r="I331"/>
  <c r="H331"/>
  <c r="G331"/>
  <c r="AJ330"/>
  <c r="AI330"/>
  <c r="AH330"/>
  <c r="AG330"/>
  <c r="AF330"/>
  <c r="AE330"/>
  <c r="AD330"/>
  <c r="AC330"/>
  <c r="AB330"/>
  <c r="AA330"/>
  <c r="Z330"/>
  <c r="Y330"/>
  <c r="X330"/>
  <c r="W330"/>
  <c r="V330"/>
  <c r="U330"/>
  <c r="T330"/>
  <c r="S330"/>
  <c r="R330"/>
  <c r="Q330"/>
  <c r="P330"/>
  <c r="O330"/>
  <c r="N330"/>
  <c r="M330"/>
  <c r="L330"/>
  <c r="K330"/>
  <c r="J330"/>
  <c r="I330"/>
  <c r="H330"/>
  <c r="G330"/>
  <c r="AJ329"/>
  <c r="AI329"/>
  <c r="AH329"/>
  <c r="AG329"/>
  <c r="AF329"/>
  <c r="AE329"/>
  <c r="AD329"/>
  <c r="AC329"/>
  <c r="AB329"/>
  <c r="AA329"/>
  <c r="Z329"/>
  <c r="Y329"/>
  <c r="X329"/>
  <c r="W329"/>
  <c r="V329"/>
  <c r="U329"/>
  <c r="T329"/>
  <c r="S329"/>
  <c r="R329"/>
  <c r="Q329"/>
  <c r="P329"/>
  <c r="O329"/>
  <c r="N329"/>
  <c r="M329"/>
  <c r="L329"/>
  <c r="K329"/>
  <c r="J329"/>
  <c r="I329"/>
  <c r="H329"/>
  <c r="G329"/>
  <c r="AJ328"/>
  <c r="AI328"/>
  <c r="AH328"/>
  <c r="AG328"/>
  <c r="AF328"/>
  <c r="AE328"/>
  <c r="AD328"/>
  <c r="AC328"/>
  <c r="AB328"/>
  <c r="AA328"/>
  <c r="Z328"/>
  <c r="Y328"/>
  <c r="X328"/>
  <c r="W328"/>
  <c r="V328"/>
  <c r="U328"/>
  <c r="T328"/>
  <c r="S328"/>
  <c r="R328"/>
  <c r="Q328"/>
  <c r="P328"/>
  <c r="O328"/>
  <c r="N328"/>
  <c r="M328"/>
  <c r="L328"/>
  <c r="K328"/>
  <c r="J328"/>
  <c r="I328"/>
  <c r="H328"/>
  <c r="G328"/>
  <c r="AJ327"/>
  <c r="AI327"/>
  <c r="AH327"/>
  <c r="AG327"/>
  <c r="AF327"/>
  <c r="AE327"/>
  <c r="AD327"/>
  <c r="AC327"/>
  <c r="AB327"/>
  <c r="AA327"/>
  <c r="Z327"/>
  <c r="Y327"/>
  <c r="X327"/>
  <c r="W327"/>
  <c r="V327"/>
  <c r="U327"/>
  <c r="T327"/>
  <c r="S327"/>
  <c r="R327"/>
  <c r="Q327"/>
  <c r="P327"/>
  <c r="O327"/>
  <c r="N327"/>
  <c r="M327"/>
  <c r="L327"/>
  <c r="K327"/>
  <c r="J327"/>
  <c r="I327"/>
  <c r="H327"/>
  <c r="G327"/>
  <c r="AJ326"/>
  <c r="AI326"/>
  <c r="AH326"/>
  <c r="AG326"/>
  <c r="AF326"/>
  <c r="AE326"/>
  <c r="AD326"/>
  <c r="AC326"/>
  <c r="AB326"/>
  <c r="AA326"/>
  <c r="Z326"/>
  <c r="Y326"/>
  <c r="X326"/>
  <c r="W326"/>
  <c r="V326"/>
  <c r="U326"/>
  <c r="T326"/>
  <c r="S326"/>
  <c r="R326"/>
  <c r="Q326"/>
  <c r="P326"/>
  <c r="O326"/>
  <c r="N326"/>
  <c r="M326"/>
  <c r="L326"/>
  <c r="K326"/>
  <c r="J326"/>
  <c r="I326"/>
  <c r="H326"/>
  <c r="G326"/>
  <c r="AJ325"/>
  <c r="AI325"/>
  <c r="AH325"/>
  <c r="AG325"/>
  <c r="AF325"/>
  <c r="AE325"/>
  <c r="AD325"/>
  <c r="AC325"/>
  <c r="AB325"/>
  <c r="AA325"/>
  <c r="Z325"/>
  <c r="Y325"/>
  <c r="X325"/>
  <c r="W325"/>
  <c r="V325"/>
  <c r="U325"/>
  <c r="T325"/>
  <c r="S325"/>
  <c r="R325"/>
  <c r="Q325"/>
  <c r="P325"/>
  <c r="O325"/>
  <c r="N325"/>
  <c r="M325"/>
  <c r="L325"/>
  <c r="K325"/>
  <c r="J325"/>
  <c r="I325"/>
  <c r="H325"/>
  <c r="G325"/>
  <c r="AJ324"/>
  <c r="AI324"/>
  <c r="AH324"/>
  <c r="AG324"/>
  <c r="AF324"/>
  <c r="AE324"/>
  <c r="AD324"/>
  <c r="AC324"/>
  <c r="AB324"/>
  <c r="AA324"/>
  <c r="Z324"/>
  <c r="Y324"/>
  <c r="X324"/>
  <c r="W324"/>
  <c r="V324"/>
  <c r="U324"/>
  <c r="T324"/>
  <c r="S324"/>
  <c r="R324"/>
  <c r="Q324"/>
  <c r="P324"/>
  <c r="O324"/>
  <c r="N324"/>
  <c r="M324"/>
  <c r="L324"/>
  <c r="K324"/>
  <c r="J324"/>
  <c r="I324"/>
  <c r="H324"/>
  <c r="G324"/>
  <c r="AJ323"/>
  <c r="AI323"/>
  <c r="AH323"/>
  <c r="AG323"/>
  <c r="AF323"/>
  <c r="AE323"/>
  <c r="AD323"/>
  <c r="AC323"/>
  <c r="AB323"/>
  <c r="AA323"/>
  <c r="Z323"/>
  <c r="Y323"/>
  <c r="X323"/>
  <c r="W323"/>
  <c r="V323"/>
  <c r="U323"/>
  <c r="T323"/>
  <c r="S323"/>
  <c r="R323"/>
  <c r="Q323"/>
  <c r="P323"/>
  <c r="O323"/>
  <c r="N323"/>
  <c r="M323"/>
  <c r="L323"/>
  <c r="K323"/>
  <c r="J323"/>
  <c r="I323"/>
  <c r="H323"/>
  <c r="G323"/>
  <c r="AJ322"/>
  <c r="AI322"/>
  <c r="AH322"/>
  <c r="AG322"/>
  <c r="AF322"/>
  <c r="AE322"/>
  <c r="AD322"/>
  <c r="AC322"/>
  <c r="AB322"/>
  <c r="AA322"/>
  <c r="Z322"/>
  <c r="Y322"/>
  <c r="X322"/>
  <c r="W322"/>
  <c r="V322"/>
  <c r="U322"/>
  <c r="T322"/>
  <c r="S322"/>
  <c r="R322"/>
  <c r="Q322"/>
  <c r="P322"/>
  <c r="O322"/>
  <c r="N322"/>
  <c r="M322"/>
  <c r="L322"/>
  <c r="K322"/>
  <c r="J322"/>
  <c r="I322"/>
  <c r="H322"/>
  <c r="G322"/>
  <c r="AJ321"/>
  <c r="AI321"/>
  <c r="AH321"/>
  <c r="AG321"/>
  <c r="AF321"/>
  <c r="AE321"/>
  <c r="AD321"/>
  <c r="AC321"/>
  <c r="AB321"/>
  <c r="AA321"/>
  <c r="Z321"/>
  <c r="Y321"/>
  <c r="X321"/>
  <c r="W321"/>
  <c r="V321"/>
  <c r="U321"/>
  <c r="T321"/>
  <c r="S321"/>
  <c r="R321"/>
  <c r="Q321"/>
  <c r="P321"/>
  <c r="O321"/>
  <c r="N321"/>
  <c r="M321"/>
  <c r="L321"/>
  <c r="K321"/>
  <c r="J321"/>
  <c r="I321"/>
  <c r="H321"/>
  <c r="G321"/>
  <c r="AJ320"/>
  <c r="AI320"/>
  <c r="AH320"/>
  <c r="AG320"/>
  <c r="AF320"/>
  <c r="AE320"/>
  <c r="AD320"/>
  <c r="AC320"/>
  <c r="AB320"/>
  <c r="AA320"/>
  <c r="Z320"/>
  <c r="Y320"/>
  <c r="X320"/>
  <c r="W320"/>
  <c r="V320"/>
  <c r="U320"/>
  <c r="T320"/>
  <c r="S320"/>
  <c r="R320"/>
  <c r="Q320"/>
  <c r="P320"/>
  <c r="O320"/>
  <c r="N320"/>
  <c r="M320"/>
  <c r="L320"/>
  <c r="K320"/>
  <c r="J320"/>
  <c r="I320"/>
  <c r="H320"/>
  <c r="G320"/>
  <c r="AJ319"/>
  <c r="AI319"/>
  <c r="AH319"/>
  <c r="AG319"/>
  <c r="AF319"/>
  <c r="AE319"/>
  <c r="AD319"/>
  <c r="AC319"/>
  <c r="AB319"/>
  <c r="AA319"/>
  <c r="Z319"/>
  <c r="Y319"/>
  <c r="X319"/>
  <c r="W319"/>
  <c r="V319"/>
  <c r="U319"/>
  <c r="T319"/>
  <c r="S319"/>
  <c r="R319"/>
  <c r="Q319"/>
  <c r="P319"/>
  <c r="O319"/>
  <c r="N319"/>
  <c r="M319"/>
  <c r="L319"/>
  <c r="K319"/>
  <c r="J319"/>
  <c r="I319"/>
  <c r="H319"/>
  <c r="G319"/>
  <c r="AJ318"/>
  <c r="AI318"/>
  <c r="AH318"/>
  <c r="AG318"/>
  <c r="AF318"/>
  <c r="AE318"/>
  <c r="AD318"/>
  <c r="AC318"/>
  <c r="AB318"/>
  <c r="AA318"/>
  <c r="Z318"/>
  <c r="Y318"/>
  <c r="X318"/>
  <c r="W318"/>
  <c r="V318"/>
  <c r="U318"/>
  <c r="T318"/>
  <c r="S318"/>
  <c r="R318"/>
  <c r="Q318"/>
  <c r="P318"/>
  <c r="O318"/>
  <c r="N318"/>
  <c r="M318"/>
  <c r="L318"/>
  <c r="K318"/>
  <c r="J318"/>
  <c r="I318"/>
  <c r="H318"/>
  <c r="G318"/>
  <c r="AJ317"/>
  <c r="AI317"/>
  <c r="AH317"/>
  <c r="AG317"/>
  <c r="AF317"/>
  <c r="AE317"/>
  <c r="AD317"/>
  <c r="AC317"/>
  <c r="AB317"/>
  <c r="AA317"/>
  <c r="Z317"/>
  <c r="Y317"/>
  <c r="X317"/>
  <c r="W317"/>
  <c r="V317"/>
  <c r="U317"/>
  <c r="T317"/>
  <c r="S317"/>
  <c r="R317"/>
  <c r="Q317"/>
  <c r="P317"/>
  <c r="O317"/>
  <c r="N317"/>
  <c r="M317"/>
  <c r="L317"/>
  <c r="K317"/>
  <c r="J317"/>
  <c r="I317"/>
  <c r="H317"/>
  <c r="G317"/>
  <c r="AJ316"/>
  <c r="AI316"/>
  <c r="AH316"/>
  <c r="AG316"/>
  <c r="AF316"/>
  <c r="AE316"/>
  <c r="AD316"/>
  <c r="AC316"/>
  <c r="AB316"/>
  <c r="AA316"/>
  <c r="Z316"/>
  <c r="Y316"/>
  <c r="X316"/>
  <c r="W316"/>
  <c r="V316"/>
  <c r="U316"/>
  <c r="T316"/>
  <c r="S316"/>
  <c r="R316"/>
  <c r="Q316"/>
  <c r="P316"/>
  <c r="O316"/>
  <c r="N316"/>
  <c r="M316"/>
  <c r="L316"/>
  <c r="K316"/>
  <c r="J316"/>
  <c r="I316"/>
  <c r="H316"/>
  <c r="G316"/>
  <c r="AJ315"/>
  <c r="AI315"/>
  <c r="AH315"/>
  <c r="AG315"/>
  <c r="AF315"/>
  <c r="AE315"/>
  <c r="AD315"/>
  <c r="AC315"/>
  <c r="AB315"/>
  <c r="AA315"/>
  <c r="Z315"/>
  <c r="Y315"/>
  <c r="X315"/>
  <c r="W315"/>
  <c r="V315"/>
  <c r="U315"/>
  <c r="T315"/>
  <c r="S315"/>
  <c r="R315"/>
  <c r="Q315"/>
  <c r="P315"/>
  <c r="O315"/>
  <c r="N315"/>
  <c r="M315"/>
  <c r="L315"/>
  <c r="K315"/>
  <c r="J315"/>
  <c r="I315"/>
  <c r="H315"/>
  <c r="G315"/>
  <c r="AJ314"/>
  <c r="AI314"/>
  <c r="AH314"/>
  <c r="AG314"/>
  <c r="AF314"/>
  <c r="AE314"/>
  <c r="AD314"/>
  <c r="AC314"/>
  <c r="AB314"/>
  <c r="AA314"/>
  <c r="Z314"/>
  <c r="Y314"/>
  <c r="X314"/>
  <c r="W314"/>
  <c r="V314"/>
  <c r="U314"/>
  <c r="T314"/>
  <c r="S314"/>
  <c r="R314"/>
  <c r="Q314"/>
  <c r="P314"/>
  <c r="O314"/>
  <c r="N314"/>
  <c r="M314"/>
  <c r="L314"/>
  <c r="K314"/>
  <c r="J314"/>
  <c r="I314"/>
  <c r="H314"/>
  <c r="G314"/>
  <c r="AJ313"/>
  <c r="AI313"/>
  <c r="AH313"/>
  <c r="AG313"/>
  <c r="AF313"/>
  <c r="AE313"/>
  <c r="AD313"/>
  <c r="AC313"/>
  <c r="AB313"/>
  <c r="AA313"/>
  <c r="Z313"/>
  <c r="Y313"/>
  <c r="X313"/>
  <c r="W313"/>
  <c r="V313"/>
  <c r="U313"/>
  <c r="T313"/>
  <c r="S313"/>
  <c r="R313"/>
  <c r="Q313"/>
  <c r="P313"/>
  <c r="O313"/>
  <c r="N313"/>
  <c r="M313"/>
  <c r="L313"/>
  <c r="K313"/>
  <c r="J313"/>
  <c r="I313"/>
  <c r="H313"/>
  <c r="G313"/>
  <c r="AJ312"/>
  <c r="AI312"/>
  <c r="AH312"/>
  <c r="AG312"/>
  <c r="AF312"/>
  <c r="AE312"/>
  <c r="AD312"/>
  <c r="AC312"/>
  <c r="AB312"/>
  <c r="AA312"/>
  <c r="Z312"/>
  <c r="Y312"/>
  <c r="X312"/>
  <c r="W312"/>
  <c r="V312"/>
  <c r="U312"/>
  <c r="T312"/>
  <c r="S312"/>
  <c r="R312"/>
  <c r="Q312"/>
  <c r="P312"/>
  <c r="O312"/>
  <c r="N312"/>
  <c r="M312"/>
  <c r="L312"/>
  <c r="K312"/>
  <c r="J312"/>
  <c r="I312"/>
  <c r="H312"/>
  <c r="G312"/>
  <c r="AJ311"/>
  <c r="AI311"/>
  <c r="AH311"/>
  <c r="AG311"/>
  <c r="AF311"/>
  <c r="AE311"/>
  <c r="AD311"/>
  <c r="AC311"/>
  <c r="AB311"/>
  <c r="AA311"/>
  <c r="Z311"/>
  <c r="Y311"/>
  <c r="X311"/>
  <c r="W311"/>
  <c r="V311"/>
  <c r="U311"/>
  <c r="T311"/>
  <c r="S311"/>
  <c r="R311"/>
  <c r="Q311"/>
  <c r="P311"/>
  <c r="O311"/>
  <c r="N311"/>
  <c r="M311"/>
  <c r="L311"/>
  <c r="K311"/>
  <c r="J311"/>
  <c r="I311"/>
  <c r="H311"/>
  <c r="G311"/>
  <c r="AJ310"/>
  <c r="AI310"/>
  <c r="AH310"/>
  <c r="AG310"/>
  <c r="AF310"/>
  <c r="AE310"/>
  <c r="AD310"/>
  <c r="AC310"/>
  <c r="AB310"/>
  <c r="AA310"/>
  <c r="Z310"/>
  <c r="Y310"/>
  <c r="X310"/>
  <c r="W310"/>
  <c r="V310"/>
  <c r="U310"/>
  <c r="T310"/>
  <c r="S310"/>
  <c r="R310"/>
  <c r="Q310"/>
  <c r="P310"/>
  <c r="O310"/>
  <c r="N310"/>
  <c r="M310"/>
  <c r="L310"/>
  <c r="K310"/>
  <c r="J310"/>
  <c r="I310"/>
  <c r="H310"/>
  <c r="G310"/>
  <c r="AJ309"/>
  <c r="AI309"/>
  <c r="AH309"/>
  <c r="AG309"/>
  <c r="AF309"/>
  <c r="AE309"/>
  <c r="AD309"/>
  <c r="AC309"/>
  <c r="AB309"/>
  <c r="AA309"/>
  <c r="Z309"/>
  <c r="Y309"/>
  <c r="X309"/>
  <c r="W309"/>
  <c r="V309"/>
  <c r="U309"/>
  <c r="T309"/>
  <c r="S309"/>
  <c r="R309"/>
  <c r="Q309"/>
  <c r="P309"/>
  <c r="O309"/>
  <c r="N309"/>
  <c r="M309"/>
  <c r="L309"/>
  <c r="K309"/>
  <c r="J309"/>
  <c r="I309"/>
  <c r="H309"/>
  <c r="G309"/>
  <c r="AJ308"/>
  <c r="AI308"/>
  <c r="AH308"/>
  <c r="AG308"/>
  <c r="AF308"/>
  <c r="AE308"/>
  <c r="AD308"/>
  <c r="AC308"/>
  <c r="AB308"/>
  <c r="AA308"/>
  <c r="Z308"/>
  <c r="Y308"/>
  <c r="X308"/>
  <c r="W308"/>
  <c r="V308"/>
  <c r="U308"/>
  <c r="T308"/>
  <c r="S308"/>
  <c r="R308"/>
  <c r="Q308"/>
  <c r="P308"/>
  <c r="O308"/>
  <c r="N308"/>
  <c r="M308"/>
  <c r="L308"/>
  <c r="K308"/>
  <c r="J308"/>
  <c r="I308"/>
  <c r="H308"/>
  <c r="G308"/>
  <c r="AJ307"/>
  <c r="AI307"/>
  <c r="AH307"/>
  <c r="AG307"/>
  <c r="AF307"/>
  <c r="AE307"/>
  <c r="AD307"/>
  <c r="AC307"/>
  <c r="AB307"/>
  <c r="AA307"/>
  <c r="Z307"/>
  <c r="Y307"/>
  <c r="X307"/>
  <c r="W307"/>
  <c r="V307"/>
  <c r="U307"/>
  <c r="T307"/>
  <c r="S307"/>
  <c r="R307"/>
  <c r="Q307"/>
  <c r="P307"/>
  <c r="O307"/>
  <c r="N307"/>
  <c r="M307"/>
  <c r="L307"/>
  <c r="K307"/>
  <c r="J307"/>
  <c r="I307"/>
  <c r="H307"/>
  <c r="G307"/>
  <c r="AJ306"/>
  <c r="AI306"/>
  <c r="AH306"/>
  <c r="AG306"/>
  <c r="AF306"/>
  <c r="AE306"/>
  <c r="AD306"/>
  <c r="AC306"/>
  <c r="AB306"/>
  <c r="AA306"/>
  <c r="Z306"/>
  <c r="Y306"/>
  <c r="X306"/>
  <c r="W306"/>
  <c r="V306"/>
  <c r="U306"/>
  <c r="T306"/>
  <c r="S306"/>
  <c r="R306"/>
  <c r="Q306"/>
  <c r="P306"/>
  <c r="O306"/>
  <c r="N306"/>
  <c r="M306"/>
  <c r="L306"/>
  <c r="K306"/>
  <c r="J306"/>
  <c r="I306"/>
  <c r="H306"/>
  <c r="G306"/>
  <c r="AJ305"/>
  <c r="AI305"/>
  <c r="AH305"/>
  <c r="AG305"/>
  <c r="AF305"/>
  <c r="AE305"/>
  <c r="AD305"/>
  <c r="AC305"/>
  <c r="AB305"/>
  <c r="AA305"/>
  <c r="Z305"/>
  <c r="Y305"/>
  <c r="X305"/>
  <c r="W305"/>
  <c r="V305"/>
  <c r="U305"/>
  <c r="T305"/>
  <c r="S305"/>
  <c r="R305"/>
  <c r="Q305"/>
  <c r="P305"/>
  <c r="O305"/>
  <c r="N305"/>
  <c r="M305"/>
  <c r="L305"/>
  <c r="K305"/>
  <c r="J305"/>
  <c r="I305"/>
  <c r="H305"/>
  <c r="G305"/>
  <c r="AJ304"/>
  <c r="AI304"/>
  <c r="AH304"/>
  <c r="AG304"/>
  <c r="AF304"/>
  <c r="AE304"/>
  <c r="AD304"/>
  <c r="AC304"/>
  <c r="AB304"/>
  <c r="AA304"/>
  <c r="Z304"/>
  <c r="Y304"/>
  <c r="X304"/>
  <c r="W304"/>
  <c r="V304"/>
  <c r="U304"/>
  <c r="T304"/>
  <c r="S304"/>
  <c r="R304"/>
  <c r="Q304"/>
  <c r="P304"/>
  <c r="O304"/>
  <c r="N304"/>
  <c r="M304"/>
  <c r="L304"/>
  <c r="K304"/>
  <c r="J304"/>
  <c r="I304"/>
  <c r="H304"/>
  <c r="G304"/>
  <c r="AJ303"/>
  <c r="AI303"/>
  <c r="AH303"/>
  <c r="AG303"/>
  <c r="AF303"/>
  <c r="AE303"/>
  <c r="AD303"/>
  <c r="AC303"/>
  <c r="AB303"/>
  <c r="AA303"/>
  <c r="Z303"/>
  <c r="Y303"/>
  <c r="X303"/>
  <c r="W303"/>
  <c r="V303"/>
  <c r="U303"/>
  <c r="T303"/>
  <c r="S303"/>
  <c r="R303"/>
  <c r="Q303"/>
  <c r="P303"/>
  <c r="O303"/>
  <c r="N303"/>
  <c r="M303"/>
  <c r="L303"/>
  <c r="K303"/>
  <c r="J303"/>
  <c r="I303"/>
  <c r="H303"/>
  <c r="G303"/>
  <c r="AJ302"/>
  <c r="AI302"/>
  <c r="AH302"/>
  <c r="AG302"/>
  <c r="AF302"/>
  <c r="AE302"/>
  <c r="AD302"/>
  <c r="AC302"/>
  <c r="AB302"/>
  <c r="AA302"/>
  <c r="Z302"/>
  <c r="Y302"/>
  <c r="X302"/>
  <c r="W302"/>
  <c r="V302"/>
  <c r="U302"/>
  <c r="T302"/>
  <c r="S302"/>
  <c r="R302"/>
  <c r="Q302"/>
  <c r="P302"/>
  <c r="O302"/>
  <c r="N302"/>
  <c r="M302"/>
  <c r="L302"/>
  <c r="K302"/>
  <c r="J302"/>
  <c r="I302"/>
  <c r="H302"/>
  <c r="G302"/>
  <c r="AJ301"/>
  <c r="AI301"/>
  <c r="AH301"/>
  <c r="AG301"/>
  <c r="AF301"/>
  <c r="AE301"/>
  <c r="AD301"/>
  <c r="AC301"/>
  <c r="AB301"/>
  <c r="AA301"/>
  <c r="Z301"/>
  <c r="Y301"/>
  <c r="X301"/>
  <c r="W301"/>
  <c r="V301"/>
  <c r="U301"/>
  <c r="T301"/>
  <c r="S301"/>
  <c r="R301"/>
  <c r="Q301"/>
  <c r="P301"/>
  <c r="O301"/>
  <c r="N301"/>
  <c r="M301"/>
  <c r="L301"/>
  <c r="K301"/>
  <c r="J301"/>
  <c r="I301"/>
  <c r="H301"/>
  <c r="G301"/>
  <c r="AJ300"/>
  <c r="AI300"/>
  <c r="AH300"/>
  <c r="AG300"/>
  <c r="AF300"/>
  <c r="AE300"/>
  <c r="AD300"/>
  <c r="AC300"/>
  <c r="AB300"/>
  <c r="AA300"/>
  <c r="Z300"/>
  <c r="Y300"/>
  <c r="X300"/>
  <c r="W300"/>
  <c r="V300"/>
  <c r="U300"/>
  <c r="T300"/>
  <c r="S300"/>
  <c r="R300"/>
  <c r="Q300"/>
  <c r="P300"/>
  <c r="O300"/>
  <c r="N300"/>
  <c r="M300"/>
  <c r="L300"/>
  <c r="K300"/>
  <c r="J300"/>
  <c r="I300"/>
  <c r="H300"/>
  <c r="G300"/>
  <c r="AJ299"/>
  <c r="AI299"/>
  <c r="AH299"/>
  <c r="AG299"/>
  <c r="AF299"/>
  <c r="AE299"/>
  <c r="AD299"/>
  <c r="AC299"/>
  <c r="AB299"/>
  <c r="AA299"/>
  <c r="Z299"/>
  <c r="Y299"/>
  <c r="X299"/>
  <c r="W299"/>
  <c r="V299"/>
  <c r="U299"/>
  <c r="T299"/>
  <c r="S299"/>
  <c r="R299"/>
  <c r="Q299"/>
  <c r="P299"/>
  <c r="O299"/>
  <c r="N299"/>
  <c r="M299"/>
  <c r="L299"/>
  <c r="K299"/>
  <c r="J299"/>
  <c r="I299"/>
  <c r="H299"/>
  <c r="G299"/>
  <c r="AJ298"/>
  <c r="AI298"/>
  <c r="AH298"/>
  <c r="AG298"/>
  <c r="AF298"/>
  <c r="AE298"/>
  <c r="AD298"/>
  <c r="AC298"/>
  <c r="AB298"/>
  <c r="AA298"/>
  <c r="Z298"/>
  <c r="Y298"/>
  <c r="X298"/>
  <c r="W298"/>
  <c r="V298"/>
  <c r="U298"/>
  <c r="T298"/>
  <c r="S298"/>
  <c r="R298"/>
  <c r="Q298"/>
  <c r="P298"/>
  <c r="O298"/>
  <c r="N298"/>
  <c r="M298"/>
  <c r="L298"/>
  <c r="K298"/>
  <c r="J298"/>
  <c r="I298"/>
  <c r="H298"/>
  <c r="G298"/>
  <c r="AJ297"/>
  <c r="AI297"/>
  <c r="AH297"/>
  <c r="AG297"/>
  <c r="AF297"/>
  <c r="AE297"/>
  <c r="AD297"/>
  <c r="AC297"/>
  <c r="AB297"/>
  <c r="AA297"/>
  <c r="Z297"/>
  <c r="Y297"/>
  <c r="X297"/>
  <c r="W297"/>
  <c r="V297"/>
  <c r="U297"/>
  <c r="T297"/>
  <c r="S297"/>
  <c r="R297"/>
  <c r="Q297"/>
  <c r="P297"/>
  <c r="O297"/>
  <c r="N297"/>
  <c r="M297"/>
  <c r="L297"/>
  <c r="K297"/>
  <c r="J297"/>
  <c r="I297"/>
  <c r="H297"/>
  <c r="G297"/>
  <c r="AJ296"/>
  <c r="AI296"/>
  <c r="AH296"/>
  <c r="AG296"/>
  <c r="AF296"/>
  <c r="AE296"/>
  <c r="AD296"/>
  <c r="AC296"/>
  <c r="AB296"/>
  <c r="AA296"/>
  <c r="Z296"/>
  <c r="Y296"/>
  <c r="X296"/>
  <c r="W296"/>
  <c r="V296"/>
  <c r="U296"/>
  <c r="T296"/>
  <c r="S296"/>
  <c r="R296"/>
  <c r="Q296"/>
  <c r="P296"/>
  <c r="O296"/>
  <c r="N296"/>
  <c r="M296"/>
  <c r="L296"/>
  <c r="K296"/>
  <c r="J296"/>
  <c r="I296"/>
  <c r="H296"/>
  <c r="G296"/>
  <c r="AJ295"/>
  <c r="AI295"/>
  <c r="AH295"/>
  <c r="AG295"/>
  <c r="AF295"/>
  <c r="AE295"/>
  <c r="AD295"/>
  <c r="AC295"/>
  <c r="AB295"/>
  <c r="AA295"/>
  <c r="Z295"/>
  <c r="Y295"/>
  <c r="X295"/>
  <c r="W295"/>
  <c r="V295"/>
  <c r="U295"/>
  <c r="T295"/>
  <c r="S295"/>
  <c r="R295"/>
  <c r="Q295"/>
  <c r="P295"/>
  <c r="O295"/>
  <c r="N295"/>
  <c r="M295"/>
  <c r="L295"/>
  <c r="K295"/>
  <c r="J295"/>
  <c r="I295"/>
  <c r="H295"/>
  <c r="G295"/>
  <c r="AJ294"/>
  <c r="AI294"/>
  <c r="AH294"/>
  <c r="AG294"/>
  <c r="AF294"/>
  <c r="AE294"/>
  <c r="AD294"/>
  <c r="AC294"/>
  <c r="AB294"/>
  <c r="AA294"/>
  <c r="Z294"/>
  <c r="Y294"/>
  <c r="X294"/>
  <c r="W294"/>
  <c r="V294"/>
  <c r="U294"/>
  <c r="T294"/>
  <c r="S294"/>
  <c r="R294"/>
  <c r="Q294"/>
  <c r="P294"/>
  <c r="O294"/>
  <c r="N294"/>
  <c r="M294"/>
  <c r="L294"/>
  <c r="K294"/>
  <c r="J294"/>
  <c r="I294"/>
  <c r="H294"/>
  <c r="G294"/>
  <c r="AJ293"/>
  <c r="AI293"/>
  <c r="AH293"/>
  <c r="AG293"/>
  <c r="AF293"/>
  <c r="AE293"/>
  <c r="AD293"/>
  <c r="AC293"/>
  <c r="AB293"/>
  <c r="AA293"/>
  <c r="Z293"/>
  <c r="Y293"/>
  <c r="X293"/>
  <c r="W293"/>
  <c r="V293"/>
  <c r="U293"/>
  <c r="T293"/>
  <c r="S293"/>
  <c r="R293"/>
  <c r="Q293"/>
  <c r="P293"/>
  <c r="O293"/>
  <c r="N293"/>
  <c r="M293"/>
  <c r="L293"/>
  <c r="K293"/>
  <c r="J293"/>
  <c r="I293"/>
  <c r="H293"/>
  <c r="G293"/>
  <c r="AJ292"/>
  <c r="AI292"/>
  <c r="AH292"/>
  <c r="AG292"/>
  <c r="AF292"/>
  <c r="AE292"/>
  <c r="AD292"/>
  <c r="AC292"/>
  <c r="AB292"/>
  <c r="AA292"/>
  <c r="Z292"/>
  <c r="Y292"/>
  <c r="X292"/>
  <c r="W292"/>
  <c r="V292"/>
  <c r="U292"/>
  <c r="T292"/>
  <c r="S292"/>
  <c r="R292"/>
  <c r="Q292"/>
  <c r="P292"/>
  <c r="O292"/>
  <c r="N292"/>
  <c r="M292"/>
  <c r="L292"/>
  <c r="K292"/>
  <c r="J292"/>
  <c r="I292"/>
  <c r="H292"/>
  <c r="G292"/>
  <c r="AJ291"/>
  <c r="AI291"/>
  <c r="AH291"/>
  <c r="AG291"/>
  <c r="AF291"/>
  <c r="AE291"/>
  <c r="AD291"/>
  <c r="AC291"/>
  <c r="AB291"/>
  <c r="AA291"/>
  <c r="Z291"/>
  <c r="Y291"/>
  <c r="X291"/>
  <c r="W291"/>
  <c r="V291"/>
  <c r="U291"/>
  <c r="T291"/>
  <c r="S291"/>
  <c r="R291"/>
  <c r="Q291"/>
  <c r="P291"/>
  <c r="O291"/>
  <c r="N291"/>
  <c r="M291"/>
  <c r="L291"/>
  <c r="K291"/>
  <c r="J291"/>
  <c r="I291"/>
  <c r="H291"/>
  <c r="G291"/>
  <c r="AJ290"/>
  <c r="AI290"/>
  <c r="AH290"/>
  <c r="AG290"/>
  <c r="AF290"/>
  <c r="AE290"/>
  <c r="AD290"/>
  <c r="AC290"/>
  <c r="AB290"/>
  <c r="AA290"/>
  <c r="Z290"/>
  <c r="Y290"/>
  <c r="X290"/>
  <c r="W290"/>
  <c r="V290"/>
  <c r="U290"/>
  <c r="T290"/>
  <c r="S290"/>
  <c r="R290"/>
  <c r="Q290"/>
  <c r="P290"/>
  <c r="O290"/>
  <c r="N290"/>
  <c r="M290"/>
  <c r="L290"/>
  <c r="K290"/>
  <c r="J290"/>
  <c r="I290"/>
  <c r="H290"/>
  <c r="G290"/>
  <c r="AJ289"/>
  <c r="AI289"/>
  <c r="AH289"/>
  <c r="AG289"/>
  <c r="AF289"/>
  <c r="AE289"/>
  <c r="AD289"/>
  <c r="AC289"/>
  <c r="AB289"/>
  <c r="AA289"/>
  <c r="Z289"/>
  <c r="Y289"/>
  <c r="X289"/>
  <c r="W289"/>
  <c r="V289"/>
  <c r="U289"/>
  <c r="T289"/>
  <c r="S289"/>
  <c r="R289"/>
  <c r="Q289"/>
  <c r="P289"/>
  <c r="O289"/>
  <c r="N289"/>
  <c r="M289"/>
  <c r="L289"/>
  <c r="K289"/>
  <c r="J289"/>
  <c r="I289"/>
  <c r="H289"/>
  <c r="G289"/>
  <c r="AJ288"/>
  <c r="AI288"/>
  <c r="AH288"/>
  <c r="AG288"/>
  <c r="AF288"/>
  <c r="AE288"/>
  <c r="AD288"/>
  <c r="AC288"/>
  <c r="AB288"/>
  <c r="AA288"/>
  <c r="Z288"/>
  <c r="Y288"/>
  <c r="X288"/>
  <c r="W288"/>
  <c r="V288"/>
  <c r="U288"/>
  <c r="T288"/>
  <c r="S288"/>
  <c r="R288"/>
  <c r="Q288"/>
  <c r="P288"/>
  <c r="O288"/>
  <c r="N288"/>
  <c r="M288"/>
  <c r="L288"/>
  <c r="K288"/>
  <c r="J288"/>
  <c r="I288"/>
  <c r="H288"/>
  <c r="G288"/>
  <c r="AJ287"/>
  <c r="AI287"/>
  <c r="AH287"/>
  <c r="AG287"/>
  <c r="AF287"/>
  <c r="AE287"/>
  <c r="AD287"/>
  <c r="AC287"/>
  <c r="AB287"/>
  <c r="AA287"/>
  <c r="Z287"/>
  <c r="Y287"/>
  <c r="X287"/>
  <c r="W287"/>
  <c r="V287"/>
  <c r="U287"/>
  <c r="T287"/>
  <c r="S287"/>
  <c r="R287"/>
  <c r="Q287"/>
  <c r="P287"/>
  <c r="O287"/>
  <c r="N287"/>
  <c r="M287"/>
  <c r="L287"/>
  <c r="K287"/>
  <c r="J287"/>
  <c r="I287"/>
  <c r="H287"/>
  <c r="G287"/>
  <c r="AJ286"/>
  <c r="AI286"/>
  <c r="AH286"/>
  <c r="AG286"/>
  <c r="AF286"/>
  <c r="AE286"/>
  <c r="AD286"/>
  <c r="AC286"/>
  <c r="AB286"/>
  <c r="AA286"/>
  <c r="Z286"/>
  <c r="Y286"/>
  <c r="X286"/>
  <c r="W286"/>
  <c r="V286"/>
  <c r="U286"/>
  <c r="T286"/>
  <c r="S286"/>
  <c r="R286"/>
  <c r="Q286"/>
  <c r="P286"/>
  <c r="O286"/>
  <c r="N286"/>
  <c r="M286"/>
  <c r="L286"/>
  <c r="K286"/>
  <c r="J286"/>
  <c r="I286"/>
  <c r="H286"/>
  <c r="G286"/>
  <c r="AJ285"/>
  <c r="AI285"/>
  <c r="AH285"/>
  <c r="AG285"/>
  <c r="AF285"/>
  <c r="AE285"/>
  <c r="AD285"/>
  <c r="AC285"/>
  <c r="AB285"/>
  <c r="AA285"/>
  <c r="Z285"/>
  <c r="Y285"/>
  <c r="X285"/>
  <c r="W285"/>
  <c r="V285"/>
  <c r="U285"/>
  <c r="T285"/>
  <c r="S285"/>
  <c r="R285"/>
  <c r="Q285"/>
  <c r="P285"/>
  <c r="O285"/>
  <c r="N285"/>
  <c r="M285"/>
  <c r="L285"/>
  <c r="K285"/>
  <c r="J285"/>
  <c r="I285"/>
  <c r="H285"/>
  <c r="G285"/>
  <c r="AJ284"/>
  <c r="AI284"/>
  <c r="AH284"/>
  <c r="AG284"/>
  <c r="AF284"/>
  <c r="AE284"/>
  <c r="AD284"/>
  <c r="AC284"/>
  <c r="AB284"/>
  <c r="AA284"/>
  <c r="Z284"/>
  <c r="Y284"/>
  <c r="X284"/>
  <c r="W284"/>
  <c r="V284"/>
  <c r="U284"/>
  <c r="T284"/>
  <c r="S284"/>
  <c r="R284"/>
  <c r="Q284"/>
  <c r="P284"/>
  <c r="O284"/>
  <c r="N284"/>
  <c r="M284"/>
  <c r="L284"/>
  <c r="K284"/>
  <c r="J284"/>
  <c r="I284"/>
  <c r="H284"/>
  <c r="G284"/>
  <c r="AJ283"/>
  <c r="AI283"/>
  <c r="AH283"/>
  <c r="AG283"/>
  <c r="AF283"/>
  <c r="AE283"/>
  <c r="AD283"/>
  <c r="AC283"/>
  <c r="AB283"/>
  <c r="AA283"/>
  <c r="Z283"/>
  <c r="Y283"/>
  <c r="X283"/>
  <c r="W283"/>
  <c r="V283"/>
  <c r="U283"/>
  <c r="T283"/>
  <c r="S283"/>
  <c r="R283"/>
  <c r="Q283"/>
  <c r="P283"/>
  <c r="O283"/>
  <c r="N283"/>
  <c r="M283"/>
  <c r="L283"/>
  <c r="K283"/>
  <c r="J283"/>
  <c r="I283"/>
  <c r="H283"/>
  <c r="G283"/>
  <c r="AJ282"/>
  <c r="AI282"/>
  <c r="AH282"/>
  <c r="AG282"/>
  <c r="AF282"/>
  <c r="AE282"/>
  <c r="AD282"/>
  <c r="AC282"/>
  <c r="AB282"/>
  <c r="AA282"/>
  <c r="Z282"/>
  <c r="Y282"/>
  <c r="X282"/>
  <c r="W282"/>
  <c r="V282"/>
  <c r="U282"/>
  <c r="T282"/>
  <c r="S282"/>
  <c r="R282"/>
  <c r="Q282"/>
  <c r="P282"/>
  <c r="O282"/>
  <c r="N282"/>
  <c r="M282"/>
  <c r="L282"/>
  <c r="K282"/>
  <c r="J282"/>
  <c r="I282"/>
  <c r="H282"/>
  <c r="G282"/>
  <c r="AJ281"/>
  <c r="AI281"/>
  <c r="AH281"/>
  <c r="AG281"/>
  <c r="AF281"/>
  <c r="AE281"/>
  <c r="AD281"/>
  <c r="AC281"/>
  <c r="AB281"/>
  <c r="AA281"/>
  <c r="Z281"/>
  <c r="Y281"/>
  <c r="X281"/>
  <c r="W281"/>
  <c r="V281"/>
  <c r="U281"/>
  <c r="T281"/>
  <c r="S281"/>
  <c r="R281"/>
  <c r="Q281"/>
  <c r="P281"/>
  <c r="O281"/>
  <c r="N281"/>
  <c r="M281"/>
  <c r="L281"/>
  <c r="K281"/>
  <c r="J281"/>
  <c r="I281"/>
  <c r="H281"/>
  <c r="G281"/>
  <c r="AJ280"/>
  <c r="AI280"/>
  <c r="AH280"/>
  <c r="AG280"/>
  <c r="AF280"/>
  <c r="AE280"/>
  <c r="AD280"/>
  <c r="AC280"/>
  <c r="AB280"/>
  <c r="AA280"/>
  <c r="Z280"/>
  <c r="Y280"/>
  <c r="X280"/>
  <c r="W280"/>
  <c r="V280"/>
  <c r="U280"/>
  <c r="T280"/>
  <c r="S280"/>
  <c r="R280"/>
  <c r="Q280"/>
  <c r="P280"/>
  <c r="O280"/>
  <c r="N280"/>
  <c r="M280"/>
  <c r="L280"/>
  <c r="K280"/>
  <c r="J280"/>
  <c r="I280"/>
  <c r="H280"/>
  <c r="G280"/>
  <c r="AJ279"/>
  <c r="AI279"/>
  <c r="AH279"/>
  <c r="AG279"/>
  <c r="AF279"/>
  <c r="AE279"/>
  <c r="AD279"/>
  <c r="AC279"/>
  <c r="AB279"/>
  <c r="AA279"/>
  <c r="Z279"/>
  <c r="Y279"/>
  <c r="X279"/>
  <c r="W279"/>
  <c r="V279"/>
  <c r="U279"/>
  <c r="T279"/>
  <c r="S279"/>
  <c r="R279"/>
  <c r="Q279"/>
  <c r="P279"/>
  <c r="O279"/>
  <c r="N279"/>
  <c r="M279"/>
  <c r="L279"/>
  <c r="K279"/>
  <c r="J279"/>
  <c r="I279"/>
  <c r="H279"/>
  <c r="G279"/>
  <c r="AJ278"/>
  <c r="AI278"/>
  <c r="AH278"/>
  <c r="AG278"/>
  <c r="AF278"/>
  <c r="AE278"/>
  <c r="AD278"/>
  <c r="AC278"/>
  <c r="AB278"/>
  <c r="AA278"/>
  <c r="Z278"/>
  <c r="Y278"/>
  <c r="X278"/>
  <c r="W278"/>
  <c r="V278"/>
  <c r="U278"/>
  <c r="T278"/>
  <c r="S278"/>
  <c r="R278"/>
  <c r="Q278"/>
  <c r="P278"/>
  <c r="O278"/>
  <c r="N278"/>
  <c r="M278"/>
  <c r="L278"/>
  <c r="K278"/>
  <c r="J278"/>
  <c r="I278"/>
  <c r="H278"/>
  <c r="G278"/>
  <c r="AJ277"/>
  <c r="AI277"/>
  <c r="AH277"/>
  <c r="AG277"/>
  <c r="AF277"/>
  <c r="AE277"/>
  <c r="AD277"/>
  <c r="AC277"/>
  <c r="AB277"/>
  <c r="AA277"/>
  <c r="Z277"/>
  <c r="Y277"/>
  <c r="X277"/>
  <c r="W277"/>
  <c r="V277"/>
  <c r="U277"/>
  <c r="T277"/>
  <c r="S277"/>
  <c r="R277"/>
  <c r="Q277"/>
  <c r="P277"/>
  <c r="O277"/>
  <c r="N277"/>
  <c r="M277"/>
  <c r="L277"/>
  <c r="K277"/>
  <c r="J277"/>
  <c r="I277"/>
  <c r="H277"/>
  <c r="G277"/>
  <c r="AJ276"/>
  <c r="AI276"/>
  <c r="AH276"/>
  <c r="AG276"/>
  <c r="AF276"/>
  <c r="AE276"/>
  <c r="AD276"/>
  <c r="AC276"/>
  <c r="AB276"/>
  <c r="AA276"/>
  <c r="Z276"/>
  <c r="Y276"/>
  <c r="X276"/>
  <c r="W276"/>
  <c r="V276"/>
  <c r="U276"/>
  <c r="T276"/>
  <c r="S276"/>
  <c r="R276"/>
  <c r="Q276"/>
  <c r="P276"/>
  <c r="O276"/>
  <c r="N276"/>
  <c r="M276"/>
  <c r="L276"/>
  <c r="K276"/>
  <c r="J276"/>
  <c r="I276"/>
  <c r="H276"/>
  <c r="G276"/>
  <c r="AJ275"/>
  <c r="AI275"/>
  <c r="AH275"/>
  <c r="AG275"/>
  <c r="AF275"/>
  <c r="AE275"/>
  <c r="AD275"/>
  <c r="AC275"/>
  <c r="AB275"/>
  <c r="AA275"/>
  <c r="Z275"/>
  <c r="Y275"/>
  <c r="X275"/>
  <c r="W275"/>
  <c r="V275"/>
  <c r="U275"/>
  <c r="T275"/>
  <c r="S275"/>
  <c r="R275"/>
  <c r="Q275"/>
  <c r="P275"/>
  <c r="O275"/>
  <c r="N275"/>
  <c r="M275"/>
  <c r="L275"/>
  <c r="K275"/>
  <c r="J275"/>
  <c r="I275"/>
  <c r="H275"/>
  <c r="G275"/>
  <c r="AJ274"/>
  <c r="AI274"/>
  <c r="AH274"/>
  <c r="AG274"/>
  <c r="AF274"/>
  <c r="AE274"/>
  <c r="AD274"/>
  <c r="AC274"/>
  <c r="AB274"/>
  <c r="AA274"/>
  <c r="Z274"/>
  <c r="Y274"/>
  <c r="X274"/>
  <c r="W274"/>
  <c r="V274"/>
  <c r="U274"/>
  <c r="T274"/>
  <c r="S274"/>
  <c r="R274"/>
  <c r="Q274"/>
  <c r="P274"/>
  <c r="O274"/>
  <c r="N274"/>
  <c r="M274"/>
  <c r="L274"/>
  <c r="K274"/>
  <c r="J274"/>
  <c r="I274"/>
  <c r="H274"/>
  <c r="G274"/>
  <c r="AJ273"/>
  <c r="AI273"/>
  <c r="AH273"/>
  <c r="AG273"/>
  <c r="AF273"/>
  <c r="AE273"/>
  <c r="AD273"/>
  <c r="AC273"/>
  <c r="AB273"/>
  <c r="AA273"/>
  <c r="Z273"/>
  <c r="Y273"/>
  <c r="X273"/>
  <c r="W273"/>
  <c r="V273"/>
  <c r="U273"/>
  <c r="T273"/>
  <c r="S273"/>
  <c r="R273"/>
  <c r="Q273"/>
  <c r="P273"/>
  <c r="O273"/>
  <c r="N273"/>
  <c r="M273"/>
  <c r="L273"/>
  <c r="K273"/>
  <c r="J273"/>
  <c r="I273"/>
  <c r="H273"/>
  <c r="G273"/>
  <c r="AJ272"/>
  <c r="AI272"/>
  <c r="AH272"/>
  <c r="AG272"/>
  <c r="AF272"/>
  <c r="AE272"/>
  <c r="AD272"/>
  <c r="AC272"/>
  <c r="AB272"/>
  <c r="AA272"/>
  <c r="Z272"/>
  <c r="Y272"/>
  <c r="X272"/>
  <c r="W272"/>
  <c r="V272"/>
  <c r="U272"/>
  <c r="T272"/>
  <c r="S272"/>
  <c r="R272"/>
  <c r="Q272"/>
  <c r="P272"/>
  <c r="O272"/>
  <c r="N272"/>
  <c r="M272"/>
  <c r="L272"/>
  <c r="K272"/>
  <c r="J272"/>
  <c r="I272"/>
  <c r="H272"/>
  <c r="G272"/>
  <c r="AJ271"/>
  <c r="AI271"/>
  <c r="AH271"/>
  <c r="AG271"/>
  <c r="AF271"/>
  <c r="AE271"/>
  <c r="AD271"/>
  <c r="AC271"/>
  <c r="AB271"/>
  <c r="AA271"/>
  <c r="Z271"/>
  <c r="Y271"/>
  <c r="X271"/>
  <c r="W271"/>
  <c r="V271"/>
  <c r="U271"/>
  <c r="T271"/>
  <c r="S271"/>
  <c r="R271"/>
  <c r="Q271"/>
  <c r="P271"/>
  <c r="O271"/>
  <c r="N271"/>
  <c r="M271"/>
  <c r="L271"/>
  <c r="K271"/>
  <c r="J271"/>
  <c r="I271"/>
  <c r="H271"/>
  <c r="G271"/>
  <c r="AJ270"/>
  <c r="AI270"/>
  <c r="AH270"/>
  <c r="AG270"/>
  <c r="AF270"/>
  <c r="AE270"/>
  <c r="AD270"/>
  <c r="AC270"/>
  <c r="AB270"/>
  <c r="AA270"/>
  <c r="Z270"/>
  <c r="Y270"/>
  <c r="X270"/>
  <c r="W270"/>
  <c r="V270"/>
  <c r="U270"/>
  <c r="T270"/>
  <c r="S270"/>
  <c r="R270"/>
  <c r="Q270"/>
  <c r="P270"/>
  <c r="O270"/>
  <c r="N270"/>
  <c r="M270"/>
  <c r="L270"/>
  <c r="K270"/>
  <c r="J270"/>
  <c r="I270"/>
  <c r="H270"/>
  <c r="G270"/>
  <c r="AJ269"/>
  <c r="AI269"/>
  <c r="AH269"/>
  <c r="AG269"/>
  <c r="AF269"/>
  <c r="AE269"/>
  <c r="AD269"/>
  <c r="AC269"/>
  <c r="AB269"/>
  <c r="AA269"/>
  <c r="Z269"/>
  <c r="Y269"/>
  <c r="X269"/>
  <c r="W269"/>
  <c r="V269"/>
  <c r="U269"/>
  <c r="T269"/>
  <c r="S269"/>
  <c r="R269"/>
  <c r="Q269"/>
  <c r="P269"/>
  <c r="O269"/>
  <c r="N269"/>
  <c r="M269"/>
  <c r="L269"/>
  <c r="K269"/>
  <c r="J269"/>
  <c r="I269"/>
  <c r="H269"/>
  <c r="G269"/>
  <c r="AJ268"/>
  <c r="AI268"/>
  <c r="AH268"/>
  <c r="AG268"/>
  <c r="AF268"/>
  <c r="AE268"/>
  <c r="AD268"/>
  <c r="AC268"/>
  <c r="AB268"/>
  <c r="AA268"/>
  <c r="Z268"/>
  <c r="Y268"/>
  <c r="X268"/>
  <c r="W268"/>
  <c r="V268"/>
  <c r="U268"/>
  <c r="T268"/>
  <c r="S268"/>
  <c r="R268"/>
  <c r="Q268"/>
  <c r="P268"/>
  <c r="O268"/>
  <c r="N268"/>
  <c r="M268"/>
  <c r="L268"/>
  <c r="K268"/>
  <c r="J268"/>
  <c r="I268"/>
  <c r="H268"/>
  <c r="G268"/>
  <c r="AJ267"/>
  <c r="AI267"/>
  <c r="AH267"/>
  <c r="AG267"/>
  <c r="AF267"/>
  <c r="AE267"/>
  <c r="AD267"/>
  <c r="AC267"/>
  <c r="AB267"/>
  <c r="AA267"/>
  <c r="Z267"/>
  <c r="Y267"/>
  <c r="X267"/>
  <c r="W267"/>
  <c r="V267"/>
  <c r="U267"/>
  <c r="T267"/>
  <c r="S267"/>
  <c r="R267"/>
  <c r="Q267"/>
  <c r="P267"/>
  <c r="O267"/>
  <c r="N267"/>
  <c r="M267"/>
  <c r="L267"/>
  <c r="K267"/>
  <c r="J267"/>
  <c r="I267"/>
  <c r="H267"/>
  <c r="G267"/>
  <c r="AJ266"/>
  <c r="AI266"/>
  <c r="AH266"/>
  <c r="AG266"/>
  <c r="AF266"/>
  <c r="AE266"/>
  <c r="AD266"/>
  <c r="AC266"/>
  <c r="AB266"/>
  <c r="AA266"/>
  <c r="Z266"/>
  <c r="Y266"/>
  <c r="X266"/>
  <c r="W266"/>
  <c r="V266"/>
  <c r="U266"/>
  <c r="T266"/>
  <c r="S266"/>
  <c r="R266"/>
  <c r="Q266"/>
  <c r="P266"/>
  <c r="O266"/>
  <c r="N266"/>
  <c r="M266"/>
  <c r="L266"/>
  <c r="K266"/>
  <c r="J266"/>
  <c r="I266"/>
  <c r="H266"/>
  <c r="G266"/>
  <c r="AJ265"/>
  <c r="AI265"/>
  <c r="AH265"/>
  <c r="AG265"/>
  <c r="AF265"/>
  <c r="AE265"/>
  <c r="AD265"/>
  <c r="AC265"/>
  <c r="AB265"/>
  <c r="AA265"/>
  <c r="Z265"/>
  <c r="Y265"/>
  <c r="X265"/>
  <c r="W265"/>
  <c r="V265"/>
  <c r="U265"/>
  <c r="T265"/>
  <c r="S265"/>
  <c r="R265"/>
  <c r="Q265"/>
  <c r="P265"/>
  <c r="O265"/>
  <c r="N265"/>
  <c r="M265"/>
  <c r="L265"/>
  <c r="K265"/>
  <c r="J265"/>
  <c r="I265"/>
  <c r="H265"/>
  <c r="G265"/>
  <c r="AJ264"/>
  <c r="AI264"/>
  <c r="AH264"/>
  <c r="AG264"/>
  <c r="AF264"/>
  <c r="AE264"/>
  <c r="AD264"/>
  <c r="AC264"/>
  <c r="AB264"/>
  <c r="AA264"/>
  <c r="Z264"/>
  <c r="Y264"/>
  <c r="X264"/>
  <c r="W264"/>
  <c r="V264"/>
  <c r="U264"/>
  <c r="T264"/>
  <c r="S264"/>
  <c r="R264"/>
  <c r="Q264"/>
  <c r="P264"/>
  <c r="O264"/>
  <c r="N264"/>
  <c r="M264"/>
  <c r="L264"/>
  <c r="K264"/>
  <c r="J264"/>
  <c r="I264"/>
  <c r="H264"/>
  <c r="G264"/>
  <c r="AJ263"/>
  <c r="AI263"/>
  <c r="AH263"/>
  <c r="AG263"/>
  <c r="AF263"/>
  <c r="AE263"/>
  <c r="AD263"/>
  <c r="AC263"/>
  <c r="AB263"/>
  <c r="AA263"/>
  <c r="Z263"/>
  <c r="Y263"/>
  <c r="X263"/>
  <c r="W263"/>
  <c r="V263"/>
  <c r="U263"/>
  <c r="T263"/>
  <c r="S263"/>
  <c r="R263"/>
  <c r="Q263"/>
  <c r="P263"/>
  <c r="O263"/>
  <c r="N263"/>
  <c r="M263"/>
  <c r="L263"/>
  <c r="K263"/>
  <c r="J263"/>
  <c r="I263"/>
  <c r="H263"/>
  <c r="G263"/>
  <c r="AJ262"/>
  <c r="AI262"/>
  <c r="AH262"/>
  <c r="AG262"/>
  <c r="AF262"/>
  <c r="AE262"/>
  <c r="AD262"/>
  <c r="AC262"/>
  <c r="AB262"/>
  <c r="AA262"/>
  <c r="Z262"/>
  <c r="Y262"/>
  <c r="X262"/>
  <c r="W262"/>
  <c r="V262"/>
  <c r="U262"/>
  <c r="T262"/>
  <c r="S262"/>
  <c r="R262"/>
  <c r="Q262"/>
  <c r="P262"/>
  <c r="O262"/>
  <c r="N262"/>
  <c r="M262"/>
  <c r="L262"/>
  <c r="K262"/>
  <c r="J262"/>
  <c r="I262"/>
  <c r="H262"/>
  <c r="G262"/>
  <c r="AJ261"/>
  <c r="AI261"/>
  <c r="AH261"/>
  <c r="AG261"/>
  <c r="AF261"/>
  <c r="AE261"/>
  <c r="AD261"/>
  <c r="AC261"/>
  <c r="AB261"/>
  <c r="AA261"/>
  <c r="Z261"/>
  <c r="Y261"/>
  <c r="X261"/>
  <c r="W261"/>
  <c r="V261"/>
  <c r="U261"/>
  <c r="T261"/>
  <c r="S261"/>
  <c r="R261"/>
  <c r="Q261"/>
  <c r="P261"/>
  <c r="O261"/>
  <c r="N261"/>
  <c r="M261"/>
  <c r="L261"/>
  <c r="K261"/>
  <c r="J261"/>
  <c r="I261"/>
  <c r="H261"/>
  <c r="G261"/>
  <c r="AJ260"/>
  <c r="AI260"/>
  <c r="AH260"/>
  <c r="AG260"/>
  <c r="AF260"/>
  <c r="AE260"/>
  <c r="AD260"/>
  <c r="AC260"/>
  <c r="AB260"/>
  <c r="AA260"/>
  <c r="Z260"/>
  <c r="Y260"/>
  <c r="X260"/>
  <c r="W260"/>
  <c r="V260"/>
  <c r="U260"/>
  <c r="T260"/>
  <c r="S260"/>
  <c r="R260"/>
  <c r="Q260"/>
  <c r="P260"/>
  <c r="O260"/>
  <c r="N260"/>
  <c r="M260"/>
  <c r="L260"/>
  <c r="K260"/>
  <c r="J260"/>
  <c r="I260"/>
  <c r="H260"/>
  <c r="G260"/>
  <c r="AJ259"/>
  <c r="AI259"/>
  <c r="AH259"/>
  <c r="AG259"/>
  <c r="AF259"/>
  <c r="AE259"/>
  <c r="AD259"/>
  <c r="AC259"/>
  <c r="AB259"/>
  <c r="AA259"/>
  <c r="Z259"/>
  <c r="Y259"/>
  <c r="X259"/>
  <c r="W259"/>
  <c r="V259"/>
  <c r="U259"/>
  <c r="T259"/>
  <c r="S259"/>
  <c r="R259"/>
  <c r="Q259"/>
  <c r="P259"/>
  <c r="O259"/>
  <c r="N259"/>
  <c r="M259"/>
  <c r="L259"/>
  <c r="K259"/>
  <c r="J259"/>
  <c r="I259"/>
  <c r="H259"/>
  <c r="G259"/>
  <c r="AJ258"/>
  <c r="AI258"/>
  <c r="AH258"/>
  <c r="AG258"/>
  <c r="AF258"/>
  <c r="AE258"/>
  <c r="AD258"/>
  <c r="AC258"/>
  <c r="AB258"/>
  <c r="AA258"/>
  <c r="Z258"/>
  <c r="Y258"/>
  <c r="X258"/>
  <c r="W258"/>
  <c r="V258"/>
  <c r="U258"/>
  <c r="T258"/>
  <c r="S258"/>
  <c r="R258"/>
  <c r="Q258"/>
  <c r="P258"/>
  <c r="O258"/>
  <c r="N258"/>
  <c r="M258"/>
  <c r="L258"/>
  <c r="K258"/>
  <c r="J258"/>
  <c r="I258"/>
  <c r="H258"/>
  <c r="G258"/>
  <c r="AJ257"/>
  <c r="AI257"/>
  <c r="AH257"/>
  <c r="AG257"/>
  <c r="AF257"/>
  <c r="AE257"/>
  <c r="AD257"/>
  <c r="AC257"/>
  <c r="AB257"/>
  <c r="AA257"/>
  <c r="Z257"/>
  <c r="Y257"/>
  <c r="X257"/>
  <c r="W257"/>
  <c r="V257"/>
  <c r="U257"/>
  <c r="T257"/>
  <c r="S257"/>
  <c r="R257"/>
  <c r="Q257"/>
  <c r="P257"/>
  <c r="O257"/>
  <c r="N257"/>
  <c r="M257"/>
  <c r="L257"/>
  <c r="K257"/>
  <c r="J257"/>
  <c r="I257"/>
  <c r="H257"/>
  <c r="G257"/>
  <c r="AJ256"/>
  <c r="AI256"/>
  <c r="AH256"/>
  <c r="AG256"/>
  <c r="AF256"/>
  <c r="AE256"/>
  <c r="AD256"/>
  <c r="AC256"/>
  <c r="AB256"/>
  <c r="AA256"/>
  <c r="Z256"/>
  <c r="Y256"/>
  <c r="X256"/>
  <c r="W256"/>
  <c r="V256"/>
  <c r="U256"/>
  <c r="T256"/>
  <c r="S256"/>
  <c r="R256"/>
  <c r="Q256"/>
  <c r="P256"/>
  <c r="O256"/>
  <c r="N256"/>
  <c r="M256"/>
  <c r="L256"/>
  <c r="K256"/>
  <c r="J256"/>
  <c r="I256"/>
  <c r="H256"/>
  <c r="G256"/>
  <c r="AJ255"/>
  <c r="AI255"/>
  <c r="AH255"/>
  <c r="AG255"/>
  <c r="AF255"/>
  <c r="AE255"/>
  <c r="AD255"/>
  <c r="AC255"/>
  <c r="AB255"/>
  <c r="AA255"/>
  <c r="Z255"/>
  <c r="Y255"/>
  <c r="X255"/>
  <c r="W255"/>
  <c r="V255"/>
  <c r="U255"/>
  <c r="T255"/>
  <c r="S255"/>
  <c r="R255"/>
  <c r="Q255"/>
  <c r="P255"/>
  <c r="O255"/>
  <c r="N255"/>
  <c r="M255"/>
  <c r="L255"/>
  <c r="K255"/>
  <c r="J255"/>
  <c r="I255"/>
  <c r="H255"/>
  <c r="G255"/>
  <c r="AJ254"/>
  <c r="AI254"/>
  <c r="AH254"/>
  <c r="AG254"/>
  <c r="AF254"/>
  <c r="AE254"/>
  <c r="AD254"/>
  <c r="AC254"/>
  <c r="AB254"/>
  <c r="AA254"/>
  <c r="Z254"/>
  <c r="Y254"/>
  <c r="X254"/>
  <c r="W254"/>
  <c r="V254"/>
  <c r="U254"/>
  <c r="T254"/>
  <c r="S254"/>
  <c r="R254"/>
  <c r="Q254"/>
  <c r="P254"/>
  <c r="O254"/>
  <c r="N254"/>
  <c r="M254"/>
  <c r="L254"/>
  <c r="K254"/>
  <c r="J254"/>
  <c r="I254"/>
  <c r="H254"/>
  <c r="G254"/>
  <c r="AJ253"/>
  <c r="AI253"/>
  <c r="AH253"/>
  <c r="AG253"/>
  <c r="AF253"/>
  <c r="AE253"/>
  <c r="AD253"/>
  <c r="AC253"/>
  <c r="AB253"/>
  <c r="AA253"/>
  <c r="Z253"/>
  <c r="Y253"/>
  <c r="X253"/>
  <c r="W253"/>
  <c r="V253"/>
  <c r="U253"/>
  <c r="T253"/>
  <c r="S253"/>
  <c r="R253"/>
  <c r="Q253"/>
  <c r="P253"/>
  <c r="O253"/>
  <c r="N253"/>
  <c r="M253"/>
  <c r="L253"/>
  <c r="K253"/>
  <c r="J253"/>
  <c r="I253"/>
  <c r="H253"/>
  <c r="G253"/>
  <c r="AJ252"/>
  <c r="AI252"/>
  <c r="AH252"/>
  <c r="AG252"/>
  <c r="AF252"/>
  <c r="AE252"/>
  <c r="AD252"/>
  <c r="AC252"/>
  <c r="AB252"/>
  <c r="AA252"/>
  <c r="Z252"/>
  <c r="Y252"/>
  <c r="X252"/>
  <c r="W252"/>
  <c r="V252"/>
  <c r="U252"/>
  <c r="T252"/>
  <c r="S252"/>
  <c r="R252"/>
  <c r="Q252"/>
  <c r="P252"/>
  <c r="O252"/>
  <c r="N252"/>
  <c r="M252"/>
  <c r="L252"/>
  <c r="K252"/>
  <c r="J252"/>
  <c r="I252"/>
  <c r="H252"/>
  <c r="G252"/>
  <c r="AJ251"/>
  <c r="AI251"/>
  <c r="AH251"/>
  <c r="AG251"/>
  <c r="AF251"/>
  <c r="AE251"/>
  <c r="AD251"/>
  <c r="AC251"/>
  <c r="AB251"/>
  <c r="AA251"/>
  <c r="Z251"/>
  <c r="Y251"/>
  <c r="X251"/>
  <c r="W251"/>
  <c r="V251"/>
  <c r="U251"/>
  <c r="T251"/>
  <c r="S251"/>
  <c r="R251"/>
  <c r="Q251"/>
  <c r="P251"/>
  <c r="O251"/>
  <c r="N251"/>
  <c r="M251"/>
  <c r="L251"/>
  <c r="K251"/>
  <c r="J251"/>
  <c r="I251"/>
  <c r="H251"/>
  <c r="G251"/>
  <c r="AJ250"/>
  <c r="AI250"/>
  <c r="AH250"/>
  <c r="AG250"/>
  <c r="AF250"/>
  <c r="AE250"/>
  <c r="AD250"/>
  <c r="AC250"/>
  <c r="AB250"/>
  <c r="AA250"/>
  <c r="Z250"/>
  <c r="Y250"/>
  <c r="X250"/>
  <c r="W250"/>
  <c r="V250"/>
  <c r="U250"/>
  <c r="T250"/>
  <c r="S250"/>
  <c r="R250"/>
  <c r="Q250"/>
  <c r="P250"/>
  <c r="O250"/>
  <c r="N250"/>
  <c r="M250"/>
  <c r="L250"/>
  <c r="K250"/>
  <c r="J250"/>
  <c r="I250"/>
  <c r="H250"/>
  <c r="G250"/>
  <c r="AJ249"/>
  <c r="AI249"/>
  <c r="AH249"/>
  <c r="AG249"/>
  <c r="AF249"/>
  <c r="AE249"/>
  <c r="AD249"/>
  <c r="AC249"/>
  <c r="AB249"/>
  <c r="AA249"/>
  <c r="Z249"/>
  <c r="Y249"/>
  <c r="X249"/>
  <c r="W249"/>
  <c r="V249"/>
  <c r="U249"/>
  <c r="T249"/>
  <c r="S249"/>
  <c r="R249"/>
  <c r="Q249"/>
  <c r="P249"/>
  <c r="O249"/>
  <c r="N249"/>
  <c r="M249"/>
  <c r="L249"/>
  <c r="K249"/>
  <c r="J249"/>
  <c r="I249"/>
  <c r="H249"/>
  <c r="G249"/>
  <c r="AJ248"/>
  <c r="AI248"/>
  <c r="AH248"/>
  <c r="AG248"/>
  <c r="AF248"/>
  <c r="AE248"/>
  <c r="AD248"/>
  <c r="AC248"/>
  <c r="AB248"/>
  <c r="AA248"/>
  <c r="Z248"/>
  <c r="Y248"/>
  <c r="X248"/>
  <c r="W248"/>
  <c r="V248"/>
  <c r="U248"/>
  <c r="T248"/>
  <c r="S248"/>
  <c r="R248"/>
  <c r="Q248"/>
  <c r="P248"/>
  <c r="O248"/>
  <c r="N248"/>
  <c r="M248"/>
  <c r="L248"/>
  <c r="K248"/>
  <c r="J248"/>
  <c r="I248"/>
  <c r="H248"/>
  <c r="G248"/>
  <c r="AJ247"/>
  <c r="AI247"/>
  <c r="AH247"/>
  <c r="AG247"/>
  <c r="AF247"/>
  <c r="AE247"/>
  <c r="AD247"/>
  <c r="AC247"/>
  <c r="AB247"/>
  <c r="AA247"/>
  <c r="Z247"/>
  <c r="Y247"/>
  <c r="X247"/>
  <c r="W247"/>
  <c r="V247"/>
  <c r="U247"/>
  <c r="T247"/>
  <c r="S247"/>
  <c r="R247"/>
  <c r="Q247"/>
  <c r="P247"/>
  <c r="O247"/>
  <c r="N247"/>
  <c r="M247"/>
  <c r="L247"/>
  <c r="K247"/>
  <c r="J247"/>
  <c r="I247"/>
  <c r="H247"/>
  <c r="G247"/>
  <c r="AJ246"/>
  <c r="AI246"/>
  <c r="AH246"/>
  <c r="AG246"/>
  <c r="AF246"/>
  <c r="AE246"/>
  <c r="AD246"/>
  <c r="AC246"/>
  <c r="AB246"/>
  <c r="AA246"/>
  <c r="Z246"/>
  <c r="Y246"/>
  <c r="X246"/>
  <c r="W246"/>
  <c r="V246"/>
  <c r="U246"/>
  <c r="T246"/>
  <c r="S246"/>
  <c r="R246"/>
  <c r="Q246"/>
  <c r="P246"/>
  <c r="O246"/>
  <c r="N246"/>
  <c r="M246"/>
  <c r="L246"/>
  <c r="K246"/>
  <c r="J246"/>
  <c r="I246"/>
  <c r="H246"/>
  <c r="G246"/>
  <c r="AJ245"/>
  <c r="AI245"/>
  <c r="AH245"/>
  <c r="AG245"/>
  <c r="AF245"/>
  <c r="AE245"/>
  <c r="AD245"/>
  <c r="AC245"/>
  <c r="AB245"/>
  <c r="AA245"/>
  <c r="Z245"/>
  <c r="Y245"/>
  <c r="X245"/>
  <c r="W245"/>
  <c r="V245"/>
  <c r="U245"/>
  <c r="T245"/>
  <c r="S245"/>
  <c r="R245"/>
  <c r="Q245"/>
  <c r="P245"/>
  <c r="O245"/>
  <c r="N245"/>
  <c r="M245"/>
  <c r="L245"/>
  <c r="K245"/>
  <c r="J245"/>
  <c r="I245"/>
  <c r="H245"/>
  <c r="G245"/>
  <c r="AJ244"/>
  <c r="AI244"/>
  <c r="AH244"/>
  <c r="AG244"/>
  <c r="AF244"/>
  <c r="AE244"/>
  <c r="AD244"/>
  <c r="AC244"/>
  <c r="AB244"/>
  <c r="AA244"/>
  <c r="Z244"/>
  <c r="Y244"/>
  <c r="X244"/>
  <c r="W244"/>
  <c r="V244"/>
  <c r="U244"/>
  <c r="T244"/>
  <c r="S244"/>
  <c r="R244"/>
  <c r="Q244"/>
  <c r="P244"/>
  <c r="O244"/>
  <c r="N244"/>
  <c r="M244"/>
  <c r="L244"/>
  <c r="K244"/>
  <c r="J244"/>
  <c r="I244"/>
  <c r="H244"/>
  <c r="G244"/>
  <c r="AJ243"/>
  <c r="AI243"/>
  <c r="AH243"/>
  <c r="AG243"/>
  <c r="AF243"/>
  <c r="AE243"/>
  <c r="AD243"/>
  <c r="AC243"/>
  <c r="AB243"/>
  <c r="AA243"/>
  <c r="Z243"/>
  <c r="Y243"/>
  <c r="X243"/>
  <c r="W243"/>
  <c r="V243"/>
  <c r="U243"/>
  <c r="T243"/>
  <c r="S243"/>
  <c r="R243"/>
  <c r="Q243"/>
  <c r="P243"/>
  <c r="O243"/>
  <c r="N243"/>
  <c r="M243"/>
  <c r="L243"/>
  <c r="K243"/>
  <c r="J243"/>
  <c r="I243"/>
  <c r="H243"/>
  <c r="G243"/>
  <c r="AJ242"/>
  <c r="AI242"/>
  <c r="AH242"/>
  <c r="AG242"/>
  <c r="AF242"/>
  <c r="AE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AJ241"/>
  <c r="AI241"/>
  <c r="AH241"/>
  <c r="AG241"/>
  <c r="AF241"/>
  <c r="AE241"/>
  <c r="AD241"/>
  <c r="AC241"/>
  <c r="AB241"/>
  <c r="AA241"/>
  <c r="Z241"/>
  <c r="Y241"/>
  <c r="X241"/>
  <c r="W241"/>
  <c r="V241"/>
  <c r="U241"/>
  <c r="T241"/>
  <c r="S241"/>
  <c r="R241"/>
  <c r="Q241"/>
  <c r="P241"/>
  <c r="O241"/>
  <c r="N241"/>
  <c r="M241"/>
  <c r="L241"/>
  <c r="K241"/>
  <c r="J241"/>
  <c r="I241"/>
  <c r="H241"/>
  <c r="G241"/>
  <c r="AJ240"/>
  <c r="AI240"/>
  <c r="AH240"/>
  <c r="AG240"/>
  <c r="AF240"/>
  <c r="AE240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AJ239"/>
  <c r="AI239"/>
  <c r="AH239"/>
  <c r="AG239"/>
  <c r="AF239"/>
  <c r="AE239"/>
  <c r="AD239"/>
  <c r="AC239"/>
  <c r="AB239"/>
  <c r="AA239"/>
  <c r="Z239"/>
  <c r="Y239"/>
  <c r="X239"/>
  <c r="W239"/>
  <c r="V239"/>
  <c r="U239"/>
  <c r="T239"/>
  <c r="S239"/>
  <c r="R239"/>
  <c r="Q239"/>
  <c r="P239"/>
  <c r="O239"/>
  <c r="N239"/>
  <c r="M239"/>
  <c r="L239"/>
  <c r="K239"/>
  <c r="J239"/>
  <c r="I239"/>
  <c r="H239"/>
  <c r="G239"/>
  <c r="AJ238"/>
  <c r="AI238"/>
  <c r="AH238"/>
  <c r="AG238"/>
  <c r="AF238"/>
  <c r="AE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AJ237"/>
  <c r="AI237"/>
  <c r="AH237"/>
  <c r="AG237"/>
  <c r="AF237"/>
  <c r="AE237"/>
  <c r="AD237"/>
  <c r="AC237"/>
  <c r="AB237"/>
  <c r="AA237"/>
  <c r="Z237"/>
  <c r="Y237"/>
  <c r="X237"/>
  <c r="W237"/>
  <c r="V237"/>
  <c r="U237"/>
  <c r="T237"/>
  <c r="S237"/>
  <c r="R237"/>
  <c r="Q237"/>
  <c r="P237"/>
  <c r="O237"/>
  <c r="N237"/>
  <c r="M237"/>
  <c r="L237"/>
  <c r="K237"/>
  <c r="J237"/>
  <c r="I237"/>
  <c r="H237"/>
  <c r="G237"/>
  <c r="AJ236"/>
  <c r="AI236"/>
  <c r="AH236"/>
  <c r="AG236"/>
  <c r="AF236"/>
  <c r="AE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AJ235"/>
  <c r="AI235"/>
  <c r="AH235"/>
  <c r="AG235"/>
  <c r="AF235"/>
  <c r="AE235"/>
  <c r="AD235"/>
  <c r="AC235"/>
  <c r="AB235"/>
  <c r="AA235"/>
  <c r="Z235"/>
  <c r="Y235"/>
  <c r="X235"/>
  <c r="W235"/>
  <c r="V235"/>
  <c r="U235"/>
  <c r="T235"/>
  <c r="S235"/>
  <c r="R235"/>
  <c r="Q235"/>
  <c r="P235"/>
  <c r="O235"/>
  <c r="N235"/>
  <c r="M235"/>
  <c r="L235"/>
  <c r="K235"/>
  <c r="J235"/>
  <c r="I235"/>
  <c r="H235"/>
  <c r="G235"/>
  <c r="AJ234"/>
  <c r="AI234"/>
  <c r="AH234"/>
  <c r="AG234"/>
  <c r="AF234"/>
  <c r="AE234"/>
  <c r="AD234"/>
  <c r="AC234"/>
  <c r="AB234"/>
  <c r="AA234"/>
  <c r="Z234"/>
  <c r="Y234"/>
  <c r="X234"/>
  <c r="W234"/>
  <c r="V234"/>
  <c r="U234"/>
  <c r="T234"/>
  <c r="S234"/>
  <c r="R234"/>
  <c r="Q234"/>
  <c r="P234"/>
  <c r="O234"/>
  <c r="N234"/>
  <c r="M234"/>
  <c r="L234"/>
  <c r="K234"/>
  <c r="J234"/>
  <c r="I234"/>
  <c r="H234"/>
  <c r="G234"/>
  <c r="AJ233"/>
  <c r="AI233"/>
  <c r="AH233"/>
  <c r="AG233"/>
  <c r="AF233"/>
  <c r="AE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AJ232"/>
  <c r="AI232"/>
  <c r="AH232"/>
  <c r="AG232"/>
  <c r="AF232"/>
  <c r="AE232"/>
  <c r="AD232"/>
  <c r="AC232"/>
  <c r="AB232"/>
  <c r="AA232"/>
  <c r="Z232"/>
  <c r="Y232"/>
  <c r="X232"/>
  <c r="W232"/>
  <c r="V232"/>
  <c r="U232"/>
  <c r="T232"/>
  <c r="S232"/>
  <c r="R232"/>
  <c r="Q232"/>
  <c r="P232"/>
  <c r="O232"/>
  <c r="N232"/>
  <c r="M232"/>
  <c r="L232"/>
  <c r="K232"/>
  <c r="J232"/>
  <c r="I232"/>
  <c r="H232"/>
  <c r="G232"/>
  <c r="AJ231"/>
  <c r="AI231"/>
  <c r="AH231"/>
  <c r="AG231"/>
  <c r="AF231"/>
  <c r="AE231"/>
  <c r="AD231"/>
  <c r="AC231"/>
  <c r="AB231"/>
  <c r="AA231"/>
  <c r="Z231"/>
  <c r="Y231"/>
  <c r="X231"/>
  <c r="W231"/>
  <c r="V231"/>
  <c r="U231"/>
  <c r="T231"/>
  <c r="S231"/>
  <c r="R231"/>
  <c r="Q231"/>
  <c r="P231"/>
  <c r="O231"/>
  <c r="N231"/>
  <c r="M231"/>
  <c r="L231"/>
  <c r="K231"/>
  <c r="J231"/>
  <c r="I231"/>
  <c r="H231"/>
  <c r="G231"/>
  <c r="AJ230"/>
  <c r="AI230"/>
  <c r="AH230"/>
  <c r="AG230"/>
  <c r="AF230"/>
  <c r="AE230"/>
  <c r="AD230"/>
  <c r="AC230"/>
  <c r="AB230"/>
  <c r="AA230"/>
  <c r="Z230"/>
  <c r="Y230"/>
  <c r="X230"/>
  <c r="W230"/>
  <c r="V230"/>
  <c r="U230"/>
  <c r="T230"/>
  <c r="S230"/>
  <c r="R230"/>
  <c r="Q230"/>
  <c r="P230"/>
  <c r="O230"/>
  <c r="N230"/>
  <c r="M230"/>
  <c r="L230"/>
  <c r="K230"/>
  <c r="J230"/>
  <c r="I230"/>
  <c r="H230"/>
  <c r="G230"/>
  <c r="AJ229"/>
  <c r="AI229"/>
  <c r="AH229"/>
  <c r="AG229"/>
  <c r="AF229"/>
  <c r="AE229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AJ228"/>
  <c r="AI228"/>
  <c r="AH228"/>
  <c r="AG228"/>
  <c r="AF228"/>
  <c r="AE228"/>
  <c r="AD228"/>
  <c r="AC228"/>
  <c r="AB228"/>
  <c r="AA228"/>
  <c r="Z228"/>
  <c r="Y228"/>
  <c r="X228"/>
  <c r="W228"/>
  <c r="V228"/>
  <c r="U228"/>
  <c r="T228"/>
  <c r="S228"/>
  <c r="R228"/>
  <c r="Q228"/>
  <c r="P228"/>
  <c r="O228"/>
  <c r="N228"/>
  <c r="M228"/>
  <c r="L228"/>
  <c r="K228"/>
  <c r="J228"/>
  <c r="I228"/>
  <c r="H228"/>
  <c r="G228"/>
  <c r="AJ227"/>
  <c r="AI227"/>
  <c r="AH227"/>
  <c r="AG227"/>
  <c r="AF227"/>
  <c r="AE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AJ226"/>
  <c r="AI226"/>
  <c r="AH226"/>
  <c r="AG226"/>
  <c r="AF226"/>
  <c r="AE226"/>
  <c r="AD226"/>
  <c r="AC226"/>
  <c r="AB226"/>
  <c r="AA226"/>
  <c r="Z226"/>
  <c r="Y226"/>
  <c r="X226"/>
  <c r="W226"/>
  <c r="V226"/>
  <c r="U226"/>
  <c r="T226"/>
  <c r="S226"/>
  <c r="R226"/>
  <c r="Q226"/>
  <c r="P226"/>
  <c r="O226"/>
  <c r="N226"/>
  <c r="M226"/>
  <c r="L226"/>
  <c r="K226"/>
  <c r="J226"/>
  <c r="I226"/>
  <c r="H226"/>
  <c r="G226"/>
  <c r="AJ225"/>
  <c r="AI225"/>
  <c r="AH225"/>
  <c r="AG225"/>
  <c r="AF225"/>
  <c r="AE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AJ224"/>
  <c r="AI224"/>
  <c r="AH224"/>
  <c r="AG224"/>
  <c r="AF224"/>
  <c r="AE224"/>
  <c r="AD224"/>
  <c r="AC224"/>
  <c r="AB224"/>
  <c r="AA224"/>
  <c r="Z224"/>
  <c r="Y224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AJ223"/>
  <c r="AI223"/>
  <c r="AH223"/>
  <c r="AG223"/>
  <c r="AF223"/>
  <c r="AE223"/>
  <c r="AD223"/>
  <c r="AC223"/>
  <c r="AB223"/>
  <c r="AA223"/>
  <c r="Z223"/>
  <c r="Y223"/>
  <c r="X223"/>
  <c r="W223"/>
  <c r="V223"/>
  <c r="U223"/>
  <c r="T223"/>
  <c r="S223"/>
  <c r="R223"/>
  <c r="Q223"/>
  <c r="P223"/>
  <c r="O223"/>
  <c r="N223"/>
  <c r="M223"/>
  <c r="L223"/>
  <c r="K223"/>
  <c r="J223"/>
  <c r="I223"/>
  <c r="H223"/>
  <c r="G223"/>
  <c r="AJ222"/>
  <c r="AI222"/>
  <c r="AH222"/>
  <c r="AG222"/>
  <c r="AF222"/>
  <c r="AE222"/>
  <c r="AD222"/>
  <c r="AC222"/>
  <c r="AB222"/>
  <c r="AA222"/>
  <c r="Z222"/>
  <c r="Y222"/>
  <c r="X222"/>
  <c r="W222"/>
  <c r="V222"/>
  <c r="U222"/>
  <c r="T222"/>
  <c r="S222"/>
  <c r="R222"/>
  <c r="Q222"/>
  <c r="P222"/>
  <c r="O222"/>
  <c r="N222"/>
  <c r="M222"/>
  <c r="L222"/>
  <c r="K222"/>
  <c r="J222"/>
  <c r="I222"/>
  <c r="H222"/>
  <c r="G222"/>
  <c r="AJ221"/>
  <c r="AI221"/>
  <c r="AH22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I221"/>
  <c r="H221"/>
  <c r="G221"/>
  <c r="AJ220"/>
  <c r="AI220"/>
  <c r="AH220"/>
  <c r="AG220"/>
  <c r="AF220"/>
  <c r="AE220"/>
  <c r="AD220"/>
  <c r="AC220"/>
  <c r="AB220"/>
  <c r="AA220"/>
  <c r="Z220"/>
  <c r="Y220"/>
  <c r="X220"/>
  <c r="W220"/>
  <c r="V220"/>
  <c r="U220"/>
  <c r="T220"/>
  <c r="S220"/>
  <c r="R220"/>
  <c r="Q220"/>
  <c r="P220"/>
  <c r="O220"/>
  <c r="N220"/>
  <c r="M220"/>
  <c r="L220"/>
  <c r="K220"/>
  <c r="J220"/>
  <c r="I220"/>
  <c r="H220"/>
  <c r="G220"/>
  <c r="AJ219"/>
  <c r="AI219"/>
  <c r="AH219"/>
  <c r="AG219"/>
  <c r="AF219"/>
  <c r="AE219"/>
  <c r="AD219"/>
  <c r="AC219"/>
  <c r="AB219"/>
  <c r="AA219"/>
  <c r="Z219"/>
  <c r="Y219"/>
  <c r="X219"/>
  <c r="W219"/>
  <c r="V219"/>
  <c r="U219"/>
  <c r="T219"/>
  <c r="S219"/>
  <c r="R219"/>
  <c r="Q219"/>
  <c r="P219"/>
  <c r="O219"/>
  <c r="N219"/>
  <c r="M219"/>
  <c r="L219"/>
  <c r="K219"/>
  <c r="J219"/>
  <c r="I219"/>
  <c r="H219"/>
  <c r="G219"/>
  <c r="AJ218"/>
  <c r="AI218"/>
  <c r="AH218"/>
  <c r="AG218"/>
  <c r="AF218"/>
  <c r="AE218"/>
  <c r="AD218"/>
  <c r="AC218"/>
  <c r="AB218"/>
  <c r="AA218"/>
  <c r="Z218"/>
  <c r="Y218"/>
  <c r="X218"/>
  <c r="W218"/>
  <c r="V218"/>
  <c r="U218"/>
  <c r="T218"/>
  <c r="S218"/>
  <c r="R218"/>
  <c r="Q218"/>
  <c r="P218"/>
  <c r="O218"/>
  <c r="N218"/>
  <c r="M218"/>
  <c r="L218"/>
  <c r="K218"/>
  <c r="J218"/>
  <c r="I218"/>
  <c r="H218"/>
  <c r="G218"/>
  <c r="AJ217"/>
  <c r="AI217"/>
  <c r="AH217"/>
  <c r="AG217"/>
  <c r="AF217"/>
  <c r="AE217"/>
  <c r="AD217"/>
  <c r="AC217"/>
  <c r="AB217"/>
  <c r="AA217"/>
  <c r="Z217"/>
  <c r="Y217"/>
  <c r="X217"/>
  <c r="W217"/>
  <c r="V217"/>
  <c r="U217"/>
  <c r="T217"/>
  <c r="S217"/>
  <c r="R217"/>
  <c r="Q217"/>
  <c r="P217"/>
  <c r="O217"/>
  <c r="N217"/>
  <c r="M217"/>
  <c r="L217"/>
  <c r="K217"/>
  <c r="J217"/>
  <c r="I217"/>
  <c r="H217"/>
  <c r="G217"/>
  <c r="AJ216"/>
  <c r="AI216"/>
  <c r="AH216"/>
  <c r="AG216"/>
  <c r="AF216"/>
  <c r="AE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AJ215"/>
  <c r="AI215"/>
  <c r="AH215"/>
  <c r="AG215"/>
  <c r="AF215"/>
  <c r="AE215"/>
  <c r="AD215"/>
  <c r="AC215"/>
  <c r="AB215"/>
  <c r="AA215"/>
  <c r="Z215"/>
  <c r="Y215"/>
  <c r="X215"/>
  <c r="W215"/>
  <c r="V215"/>
  <c r="U215"/>
  <c r="T215"/>
  <c r="S215"/>
  <c r="R215"/>
  <c r="Q215"/>
  <c r="P215"/>
  <c r="O215"/>
  <c r="N215"/>
  <c r="M215"/>
  <c r="L215"/>
  <c r="K215"/>
  <c r="J215"/>
  <c r="I215"/>
  <c r="H215"/>
  <c r="G215"/>
  <c r="AJ214"/>
  <c r="AI214"/>
  <c r="AH214"/>
  <c r="AG214"/>
  <c r="AF214"/>
  <c r="AE214"/>
  <c r="AD214"/>
  <c r="AC214"/>
  <c r="AB214"/>
  <c r="AA214"/>
  <c r="Z214"/>
  <c r="Y214"/>
  <c r="X214"/>
  <c r="W214"/>
  <c r="V214"/>
  <c r="U214"/>
  <c r="T214"/>
  <c r="S214"/>
  <c r="R214"/>
  <c r="Q214"/>
  <c r="P214"/>
  <c r="O214"/>
  <c r="N214"/>
  <c r="M214"/>
  <c r="L214"/>
  <c r="K214"/>
  <c r="J214"/>
  <c r="I214"/>
  <c r="H214"/>
  <c r="G214"/>
  <c r="AJ213"/>
  <c r="AI213"/>
  <c r="AH213"/>
  <c r="AG213"/>
  <c r="AF213"/>
  <c r="AE213"/>
  <c r="AD213"/>
  <c r="AC213"/>
  <c r="AB213"/>
  <c r="AA213"/>
  <c r="Z213"/>
  <c r="Y213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AJ212"/>
  <c r="AI212"/>
  <c r="AH212"/>
  <c r="AG212"/>
  <c r="AF212"/>
  <c r="AE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I212"/>
  <c r="H212"/>
  <c r="G212"/>
  <c r="AJ211"/>
  <c r="AI211"/>
  <c r="AH211"/>
  <c r="AG211"/>
  <c r="AF211"/>
  <c r="AE211"/>
  <c r="AD211"/>
  <c r="AC211"/>
  <c r="AB211"/>
  <c r="AA211"/>
  <c r="Z211"/>
  <c r="Y211"/>
  <c r="X211"/>
  <c r="W211"/>
  <c r="V211"/>
  <c r="U211"/>
  <c r="T211"/>
  <c r="S211"/>
  <c r="R211"/>
  <c r="Q211"/>
  <c r="P211"/>
  <c r="O211"/>
  <c r="N211"/>
  <c r="M211"/>
  <c r="L211"/>
  <c r="K211"/>
  <c r="J211"/>
  <c r="I211"/>
  <c r="H211"/>
  <c r="G211"/>
  <c r="AJ210"/>
  <c r="AI210"/>
  <c r="AH210"/>
  <c r="AG210"/>
  <c r="AF210"/>
  <c r="AE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AJ209"/>
  <c r="AI209"/>
  <c r="AH209"/>
  <c r="AG209"/>
  <c r="AF209"/>
  <c r="AE209"/>
  <c r="AD209"/>
  <c r="AC209"/>
  <c r="AB209"/>
  <c r="AA209"/>
  <c r="Z209"/>
  <c r="Y209"/>
  <c r="X209"/>
  <c r="W209"/>
  <c r="V209"/>
  <c r="U209"/>
  <c r="T209"/>
  <c r="S209"/>
  <c r="R209"/>
  <c r="Q209"/>
  <c r="P209"/>
  <c r="O209"/>
  <c r="N209"/>
  <c r="M209"/>
  <c r="L209"/>
  <c r="K209"/>
  <c r="J209"/>
  <c r="I209"/>
  <c r="H209"/>
  <c r="G209"/>
  <c r="AJ208"/>
  <c r="AI208"/>
  <c r="AH208"/>
  <c r="AG208"/>
  <c r="AF208"/>
  <c r="AE208"/>
  <c r="AD208"/>
  <c r="AC208"/>
  <c r="AB208"/>
  <c r="AA208"/>
  <c r="Z208"/>
  <c r="Y208"/>
  <c r="X208"/>
  <c r="W208"/>
  <c r="V208"/>
  <c r="U208"/>
  <c r="T208"/>
  <c r="S208"/>
  <c r="R208"/>
  <c r="Q208"/>
  <c r="P208"/>
  <c r="O208"/>
  <c r="N208"/>
  <c r="M208"/>
  <c r="L208"/>
  <c r="K208"/>
  <c r="J208"/>
  <c r="I208"/>
  <c r="H208"/>
  <c r="G208"/>
  <c r="AJ207"/>
  <c r="AI207"/>
  <c r="AH207"/>
  <c r="AG207"/>
  <c r="AF207"/>
  <c r="AE207"/>
  <c r="AD207"/>
  <c r="AC207"/>
  <c r="AB207"/>
  <c r="AA207"/>
  <c r="Z207"/>
  <c r="Y207"/>
  <c r="X207"/>
  <c r="W207"/>
  <c r="V207"/>
  <c r="U207"/>
  <c r="T207"/>
  <c r="S207"/>
  <c r="R207"/>
  <c r="Q207"/>
  <c r="P207"/>
  <c r="O207"/>
  <c r="N207"/>
  <c r="M207"/>
  <c r="L207"/>
  <c r="K207"/>
  <c r="J207"/>
  <c r="I207"/>
  <c r="H207"/>
  <c r="G207"/>
  <c r="AJ206"/>
  <c r="AI206"/>
  <c r="AH206"/>
  <c r="AG206"/>
  <c r="AF206"/>
  <c r="AE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AJ205"/>
  <c r="AI205"/>
  <c r="AH205"/>
  <c r="AG205"/>
  <c r="AF205"/>
  <c r="AE205"/>
  <c r="AD205"/>
  <c r="AC205"/>
  <c r="AB205"/>
  <c r="AA205"/>
  <c r="Z205"/>
  <c r="Y205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AJ204"/>
  <c r="AI204"/>
  <c r="AH204"/>
  <c r="AG204"/>
  <c r="AF204"/>
  <c r="AE204"/>
  <c r="AD204"/>
  <c r="AC204"/>
  <c r="AB204"/>
  <c r="AA204"/>
  <c r="Z204"/>
  <c r="Y204"/>
  <c r="X204"/>
  <c r="W204"/>
  <c r="V204"/>
  <c r="U204"/>
  <c r="T204"/>
  <c r="S204"/>
  <c r="R204"/>
  <c r="Q204"/>
  <c r="P204"/>
  <c r="O204"/>
  <c r="N204"/>
  <c r="M204"/>
  <c r="L204"/>
  <c r="K204"/>
  <c r="J204"/>
  <c r="I204"/>
  <c r="H204"/>
  <c r="G204"/>
  <c r="AJ203"/>
  <c r="AI203"/>
  <c r="AH203"/>
  <c r="AG203"/>
  <c r="AF203"/>
  <c r="AE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AJ202"/>
  <c r="AI202"/>
  <c r="AH202"/>
  <c r="AG202"/>
  <c r="AF202"/>
  <c r="AE202"/>
  <c r="AD202"/>
  <c r="AC202"/>
  <c r="AB202"/>
  <c r="AA202"/>
  <c r="Z202"/>
  <c r="Y202"/>
  <c r="X202"/>
  <c r="W202"/>
  <c r="V202"/>
  <c r="U202"/>
  <c r="T202"/>
  <c r="S202"/>
  <c r="R202"/>
  <c r="Q202"/>
  <c r="P202"/>
  <c r="O202"/>
  <c r="N202"/>
  <c r="M202"/>
  <c r="L202"/>
  <c r="K202"/>
  <c r="J202"/>
  <c r="I202"/>
  <c r="H202"/>
  <c r="G202"/>
  <c r="AJ201"/>
  <c r="AI201"/>
  <c r="AH201"/>
  <c r="AG201"/>
  <c r="AF201"/>
  <c r="AE201"/>
  <c r="AD201"/>
  <c r="AC201"/>
  <c r="AB201"/>
  <c r="AA201"/>
  <c r="Z201"/>
  <c r="Y201"/>
  <c r="X201"/>
  <c r="W201"/>
  <c r="V201"/>
  <c r="U201"/>
  <c r="T201"/>
  <c r="S201"/>
  <c r="R201"/>
  <c r="Q201"/>
  <c r="P201"/>
  <c r="O201"/>
  <c r="N201"/>
  <c r="M201"/>
  <c r="L201"/>
  <c r="K201"/>
  <c r="J201"/>
  <c r="I201"/>
  <c r="H201"/>
  <c r="G201"/>
  <c r="AJ200"/>
  <c r="AI200"/>
  <c r="AH200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AJ199"/>
  <c r="AI199"/>
  <c r="AH199"/>
  <c r="AG199"/>
  <c r="AF199"/>
  <c r="AE199"/>
  <c r="AD199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I199"/>
  <c r="H199"/>
  <c r="G199"/>
  <c r="AJ198"/>
  <c r="AI198"/>
  <c r="AH198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AJ197"/>
  <c r="AI197"/>
  <c r="AH197"/>
  <c r="AG197"/>
  <c r="AF197"/>
  <c r="AE197"/>
  <c r="AD197"/>
  <c r="AC197"/>
  <c r="AB197"/>
  <c r="AA197"/>
  <c r="Z197"/>
  <c r="Y197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AJ196"/>
  <c r="AI196"/>
  <c r="AH196"/>
  <c r="AG196"/>
  <c r="AF196"/>
  <c r="AE196"/>
  <c r="AD196"/>
  <c r="AC196"/>
  <c r="AB196"/>
  <c r="AA196"/>
  <c r="Z196"/>
  <c r="Y196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AJ195"/>
  <c r="AI195"/>
  <c r="AH195"/>
  <c r="AG195"/>
  <c r="AF195"/>
  <c r="AE195"/>
  <c r="AD195"/>
  <c r="AC195"/>
  <c r="AB195"/>
  <c r="AA195"/>
  <c r="Z195"/>
  <c r="Y195"/>
  <c r="X195"/>
  <c r="W195"/>
  <c r="V195"/>
  <c r="U195"/>
  <c r="T195"/>
  <c r="S195"/>
  <c r="R195"/>
  <c r="Q195"/>
  <c r="P195"/>
  <c r="O195"/>
  <c r="N195"/>
  <c r="M195"/>
  <c r="L195"/>
  <c r="K195"/>
  <c r="J195"/>
  <c r="I195"/>
  <c r="H195"/>
  <c r="G195"/>
  <c r="AJ194"/>
  <c r="AI194"/>
  <c r="AH194"/>
  <c r="AG194"/>
  <c r="AF194"/>
  <c r="AE194"/>
  <c r="AD194"/>
  <c r="AC194"/>
  <c r="AB194"/>
  <c r="AA194"/>
  <c r="Z194"/>
  <c r="Y194"/>
  <c r="X194"/>
  <c r="W194"/>
  <c r="V194"/>
  <c r="U194"/>
  <c r="T194"/>
  <c r="S194"/>
  <c r="R194"/>
  <c r="Q194"/>
  <c r="P194"/>
  <c r="O194"/>
  <c r="N194"/>
  <c r="M194"/>
  <c r="L194"/>
  <c r="K194"/>
  <c r="J194"/>
  <c r="I194"/>
  <c r="H194"/>
  <c r="G194"/>
  <c r="AJ193"/>
  <c r="AI193"/>
  <c r="AH193"/>
  <c r="AG193"/>
  <c r="AF193"/>
  <c r="AE193"/>
  <c r="AD193"/>
  <c r="AC193"/>
  <c r="AB193"/>
  <c r="AA193"/>
  <c r="Z193"/>
  <c r="Y193"/>
  <c r="X193"/>
  <c r="W193"/>
  <c r="V193"/>
  <c r="U193"/>
  <c r="T193"/>
  <c r="S193"/>
  <c r="R193"/>
  <c r="Q193"/>
  <c r="P193"/>
  <c r="O193"/>
  <c r="N193"/>
  <c r="M193"/>
  <c r="L193"/>
  <c r="K193"/>
  <c r="J193"/>
  <c r="I193"/>
  <c r="H193"/>
  <c r="G193"/>
  <c r="AJ192"/>
  <c r="AI192"/>
  <c r="AH192"/>
  <c r="AG192"/>
  <c r="AF192"/>
  <c r="AE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AJ191"/>
  <c r="AI191"/>
  <c r="AH191"/>
  <c r="AG191"/>
  <c r="AF191"/>
  <c r="AE191"/>
  <c r="AD191"/>
  <c r="AC191"/>
  <c r="AB191"/>
  <c r="AA191"/>
  <c r="Z191"/>
  <c r="Y191"/>
  <c r="X191"/>
  <c r="W191"/>
  <c r="V191"/>
  <c r="U191"/>
  <c r="T191"/>
  <c r="S191"/>
  <c r="R191"/>
  <c r="Q191"/>
  <c r="P191"/>
  <c r="O191"/>
  <c r="N191"/>
  <c r="M191"/>
  <c r="L191"/>
  <c r="K191"/>
  <c r="J191"/>
  <c r="I191"/>
  <c r="H191"/>
  <c r="G191"/>
  <c r="AJ190"/>
  <c r="AI190"/>
  <c r="AH190"/>
  <c r="AG190"/>
  <c r="AF190"/>
  <c r="AE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AJ189"/>
  <c r="AI189"/>
  <c r="AH189"/>
  <c r="AG189"/>
  <c r="AF189"/>
  <c r="AE189"/>
  <c r="AD189"/>
  <c r="AC189"/>
  <c r="AB189"/>
  <c r="AA189"/>
  <c r="Z189"/>
  <c r="Y189"/>
  <c r="X189"/>
  <c r="W189"/>
  <c r="V189"/>
  <c r="U189"/>
  <c r="T189"/>
  <c r="S189"/>
  <c r="R189"/>
  <c r="Q189"/>
  <c r="P189"/>
  <c r="O189"/>
  <c r="N189"/>
  <c r="M189"/>
  <c r="L189"/>
  <c r="K189"/>
  <c r="J189"/>
  <c r="I189"/>
  <c r="H189"/>
  <c r="G189"/>
  <c r="AJ188"/>
  <c r="AI188"/>
  <c r="AH188"/>
  <c r="AG188"/>
  <c r="AF188"/>
  <c r="AE188"/>
  <c r="AD188"/>
  <c r="AC188"/>
  <c r="AB188"/>
  <c r="AA188"/>
  <c r="Z188"/>
  <c r="Y188"/>
  <c r="X188"/>
  <c r="W188"/>
  <c r="V188"/>
  <c r="U188"/>
  <c r="T188"/>
  <c r="S188"/>
  <c r="R188"/>
  <c r="Q188"/>
  <c r="P188"/>
  <c r="O188"/>
  <c r="N188"/>
  <c r="M188"/>
  <c r="L188"/>
  <c r="K188"/>
  <c r="J188"/>
  <c r="I188"/>
  <c r="H188"/>
  <c r="AJ187"/>
  <c r="AI187"/>
  <c r="AH187"/>
  <c r="AG187"/>
  <c r="AF187"/>
  <c r="AE187"/>
  <c r="AD187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AJ186"/>
  <c r="AI186"/>
  <c r="AH186"/>
  <c r="AG186"/>
  <c r="AF186"/>
  <c r="AE186"/>
  <c r="AD186"/>
  <c r="AC186"/>
  <c r="AB186"/>
  <c r="AA186"/>
  <c r="Z186"/>
  <c r="Y186"/>
  <c r="X186"/>
  <c r="W186"/>
  <c r="V186"/>
  <c r="U186"/>
  <c r="T186"/>
  <c r="S186"/>
  <c r="R186"/>
  <c r="Q186"/>
  <c r="P186"/>
  <c r="O186"/>
  <c r="N186"/>
  <c r="M186"/>
  <c r="L186"/>
  <c r="K186"/>
  <c r="J186"/>
  <c r="I186"/>
  <c r="H186"/>
  <c r="G186"/>
  <c r="AJ185"/>
  <c r="AI185"/>
  <c r="AH185"/>
  <c r="AG185"/>
  <c r="AF185"/>
  <c r="AE185"/>
  <c r="AD185"/>
  <c r="AC185"/>
  <c r="AB185"/>
  <c r="AA185"/>
  <c r="Z185"/>
  <c r="Y185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T1" l="1"/>
  <c r="S1"/>
  <c r="R1"/>
  <c r="Q1"/>
  <c r="P1"/>
  <c r="O1"/>
  <c r="AJ184"/>
  <c r="AJ183"/>
  <c r="AJ182"/>
  <c r="AJ181"/>
  <c r="AJ180"/>
  <c r="AJ179"/>
  <c r="AJ178"/>
  <c r="AJ177"/>
  <c r="AJ176"/>
  <c r="AJ175"/>
  <c r="AJ174"/>
  <c r="AJ173"/>
  <c r="AJ172"/>
  <c r="AJ171"/>
  <c r="AJ170"/>
  <c r="AJ169"/>
  <c r="AJ168"/>
  <c r="AJ167"/>
  <c r="AJ166"/>
  <c r="AJ165"/>
  <c r="AJ164"/>
  <c r="AJ163"/>
  <c r="AJ162"/>
  <c r="AJ161"/>
  <c r="AJ160"/>
  <c r="AJ159"/>
  <c r="AJ158"/>
  <c r="AJ157"/>
  <c r="AJ156"/>
  <c r="AJ155"/>
  <c r="AJ154"/>
  <c r="AJ15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I184"/>
  <c r="AI183"/>
  <c r="AI182"/>
  <c r="AI181"/>
  <c r="AI180"/>
  <c r="AI179"/>
  <c r="AI178"/>
  <c r="AI177"/>
  <c r="AI176"/>
  <c r="AI175"/>
  <c r="AI174"/>
  <c r="AI173"/>
  <c r="AI172"/>
  <c r="AI171"/>
  <c r="AI170"/>
  <c r="AI169"/>
  <c r="AI168"/>
  <c r="AI167"/>
  <c r="AI166"/>
  <c r="AI165"/>
  <c r="AI164"/>
  <c r="AI163"/>
  <c r="AI162"/>
  <c r="AI161"/>
  <c r="AI160"/>
  <c r="AI159"/>
  <c r="AI158"/>
  <c r="AI157"/>
  <c r="AI156"/>
  <c r="AI155"/>
  <c r="AI154"/>
  <c r="AI153"/>
  <c r="AI152"/>
  <c r="AI151"/>
  <c r="AI150"/>
  <c r="AI149"/>
  <c r="AI148"/>
  <c r="AI147"/>
  <c r="AI146"/>
  <c r="AI145"/>
  <c r="AI144"/>
  <c r="AI143"/>
  <c r="AI142"/>
  <c r="AI141"/>
  <c r="AI140"/>
  <c r="AI139"/>
  <c r="AI138"/>
  <c r="AI137"/>
  <c r="AI136"/>
  <c r="AI135"/>
  <c r="AI134"/>
  <c r="AI133"/>
  <c r="AI132"/>
  <c r="AI131"/>
  <c r="AI130"/>
  <c r="AI129"/>
  <c r="AI128"/>
  <c r="AI127"/>
  <c r="AI126"/>
  <c r="AI125"/>
  <c r="AI124"/>
  <c r="AI123"/>
  <c r="AI122"/>
  <c r="AI121"/>
  <c r="AI120"/>
  <c r="AI119"/>
  <c r="AI118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AI86"/>
  <c r="AI85"/>
  <c r="AI84"/>
  <c r="AI83"/>
  <c r="AI82"/>
  <c r="AI81"/>
  <c r="AI80"/>
  <c r="AI79"/>
  <c r="AI78"/>
  <c r="AI77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H184"/>
  <c r="AH183"/>
  <c r="AH182"/>
  <c r="AH181"/>
  <c r="AH180"/>
  <c r="AH179"/>
  <c r="AH178"/>
  <c r="AH177"/>
  <c r="AH176"/>
  <c r="AH175"/>
  <c r="AH174"/>
  <c r="AH173"/>
  <c r="AH172"/>
  <c r="AH171"/>
  <c r="AH170"/>
  <c r="AH169"/>
  <c r="AH168"/>
  <c r="AH167"/>
  <c r="AH166"/>
  <c r="AH165"/>
  <c r="AH164"/>
  <c r="AH163"/>
  <c r="AH162"/>
  <c r="AH161"/>
  <c r="AH160"/>
  <c r="AH159"/>
  <c r="AH158"/>
  <c r="AH157"/>
  <c r="AH156"/>
  <c r="AH155"/>
  <c r="AH154"/>
  <c r="AH153"/>
  <c r="AH152"/>
  <c r="AH151"/>
  <c r="AH150"/>
  <c r="AH149"/>
  <c r="AH148"/>
  <c r="AH147"/>
  <c r="AH146"/>
  <c r="AH145"/>
  <c r="AH144"/>
  <c r="AH143"/>
  <c r="AH142"/>
  <c r="AH141"/>
  <c r="AH140"/>
  <c r="AH139"/>
  <c r="AH138"/>
  <c r="AH137"/>
  <c r="AH136"/>
  <c r="AH135"/>
  <c r="AH134"/>
  <c r="AH133"/>
  <c r="AH132"/>
  <c r="AH131"/>
  <c r="AH130"/>
  <c r="AH129"/>
  <c r="AH128"/>
  <c r="AH127"/>
  <c r="AH126"/>
  <c r="AH125"/>
  <c r="AH124"/>
  <c r="AH123"/>
  <c r="AH122"/>
  <c r="AH121"/>
  <c r="AH120"/>
  <c r="AH119"/>
  <c r="AH118"/>
  <c r="AH117"/>
  <c r="AH116"/>
  <c r="AH115"/>
  <c r="AH114"/>
  <c r="AH113"/>
  <c r="AH112"/>
  <c r="AH111"/>
  <c r="AH110"/>
  <c r="AH109"/>
  <c r="AH108"/>
  <c r="AH107"/>
  <c r="AH106"/>
  <c r="AH105"/>
  <c r="AH104"/>
  <c r="AH103"/>
  <c r="AH102"/>
  <c r="AH101"/>
  <c r="AH100"/>
  <c r="AH99"/>
  <c r="AH98"/>
  <c r="AH97"/>
  <c r="AH96"/>
  <c r="AH95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70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G184"/>
  <c r="AG183"/>
  <c r="AG182"/>
  <c r="AG181"/>
  <c r="AG180"/>
  <c r="AG179"/>
  <c r="AG178"/>
  <c r="AG177"/>
  <c r="AG176"/>
  <c r="AG175"/>
  <c r="AG174"/>
  <c r="AG173"/>
  <c r="AG172"/>
  <c r="AG171"/>
  <c r="AG170"/>
  <c r="AG169"/>
  <c r="AG168"/>
  <c r="AG167"/>
  <c r="AG166"/>
  <c r="AG165"/>
  <c r="AG164"/>
  <c r="AG163"/>
  <c r="AG162"/>
  <c r="AG161"/>
  <c r="AG160"/>
  <c r="AG159"/>
  <c r="AG158"/>
  <c r="AG157"/>
  <c r="AG156"/>
  <c r="AG155"/>
  <c r="AG154"/>
  <c r="AG153"/>
  <c r="AG152"/>
  <c r="AG151"/>
  <c r="AG150"/>
  <c r="AG149"/>
  <c r="AG148"/>
  <c r="AG147"/>
  <c r="AG146"/>
  <c r="AG145"/>
  <c r="AG144"/>
  <c r="AG143"/>
  <c r="AG142"/>
  <c r="AG141"/>
  <c r="AG140"/>
  <c r="AG139"/>
  <c r="AG138"/>
  <c r="AG137"/>
  <c r="AG136"/>
  <c r="AG135"/>
  <c r="AG134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10"/>
  <c r="AG109"/>
  <c r="AG108"/>
  <c r="AG107"/>
  <c r="AG106"/>
  <c r="AG105"/>
  <c r="AG104"/>
  <c r="AG103"/>
  <c r="AG102"/>
  <c r="AG101"/>
  <c r="AG100"/>
  <c r="AG99"/>
  <c r="AG98"/>
  <c r="AG97"/>
  <c r="AG96"/>
  <c r="AG95"/>
  <c r="AG94"/>
  <c r="AG93"/>
  <c r="AG92"/>
  <c r="AG91"/>
  <c r="AG90"/>
  <c r="AG89"/>
  <c r="AG88"/>
  <c r="AG87"/>
  <c r="AG86"/>
  <c r="AG85"/>
  <c r="AG84"/>
  <c r="AG83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52"/>
  <c r="AG51"/>
  <c r="AG50"/>
  <c r="AG49"/>
  <c r="AG48"/>
  <c r="AG47"/>
  <c r="AG46"/>
  <c r="AG45"/>
  <c r="AG44"/>
  <c r="AG43"/>
  <c r="AG42"/>
  <c r="AG41"/>
  <c r="AG40"/>
  <c r="AG39"/>
  <c r="AG38"/>
  <c r="AG37"/>
  <c r="AG36"/>
  <c r="AG35"/>
  <c r="AG34"/>
  <c r="AG33"/>
  <c r="AG32"/>
  <c r="AG31"/>
  <c r="AG30"/>
  <c r="AG29"/>
  <c r="AG28"/>
  <c r="AG27"/>
  <c r="AG26"/>
  <c r="AG25"/>
  <c r="AG24"/>
  <c r="AG2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F184"/>
  <c r="AF183"/>
  <c r="AF182"/>
  <c r="AF181"/>
  <c r="AF180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51"/>
  <c r="AF150"/>
  <c r="AF149"/>
  <c r="AF148"/>
  <c r="AF147"/>
  <c r="AF146"/>
  <c r="AF145"/>
  <c r="AF144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E184"/>
  <c r="AE183"/>
  <c r="AE182"/>
  <c r="AE181"/>
  <c r="AE180"/>
  <c r="AE179"/>
  <c r="AE178"/>
  <c r="AE177"/>
  <c r="AE176"/>
  <c r="AE175"/>
  <c r="AE174"/>
  <c r="AE173"/>
  <c r="AE172"/>
  <c r="AE171"/>
  <c r="AE170"/>
  <c r="AE169"/>
  <c r="AE168"/>
  <c r="AE167"/>
  <c r="AE166"/>
  <c r="AE165"/>
  <c r="AE164"/>
  <c r="AE163"/>
  <c r="AE162"/>
  <c r="AE161"/>
  <c r="AE160"/>
  <c r="AE159"/>
  <c r="AE158"/>
  <c r="AE157"/>
  <c r="AE156"/>
  <c r="AE155"/>
  <c r="AE154"/>
  <c r="AE153"/>
  <c r="AE152"/>
  <c r="AE151"/>
  <c r="AE150"/>
  <c r="AE149"/>
  <c r="AE148"/>
  <c r="AE147"/>
  <c r="AE146"/>
  <c r="AE145"/>
  <c r="AE144"/>
  <c r="AE143"/>
  <c r="AE142"/>
  <c r="AE141"/>
  <c r="AE140"/>
  <c r="AE139"/>
  <c r="AE138"/>
  <c r="AE137"/>
  <c r="AE136"/>
  <c r="AE135"/>
  <c r="AE134"/>
  <c r="AE133"/>
  <c r="AE132"/>
  <c r="AE131"/>
  <c r="AE130"/>
  <c r="AE129"/>
  <c r="AE128"/>
  <c r="AE127"/>
  <c r="AE126"/>
  <c r="AE125"/>
  <c r="AE124"/>
  <c r="AE123"/>
  <c r="AE122"/>
  <c r="AE121"/>
  <c r="AE120"/>
  <c r="AE119"/>
  <c r="AE118"/>
  <c r="AE117"/>
  <c r="AE116"/>
  <c r="AE115"/>
  <c r="AE114"/>
  <c r="AE113"/>
  <c r="AE112"/>
  <c r="AE111"/>
  <c r="AE110"/>
  <c r="AE109"/>
  <c r="AE108"/>
  <c r="AE107"/>
  <c r="AE106"/>
  <c r="AE105"/>
  <c r="AE104"/>
  <c r="AE103"/>
  <c r="AE102"/>
  <c r="AE101"/>
  <c r="AE100"/>
  <c r="AE99"/>
  <c r="AE98"/>
  <c r="AE97"/>
  <c r="AE96"/>
  <c r="AE95"/>
  <c r="AE94"/>
  <c r="AE93"/>
  <c r="AE92"/>
  <c r="AE91"/>
  <c r="AE90"/>
  <c r="AE89"/>
  <c r="AE88"/>
  <c r="AE8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D184"/>
  <c r="AD183"/>
  <c r="AD182"/>
  <c r="AD181"/>
  <c r="AD180"/>
  <c r="AD179"/>
  <c r="AD178"/>
  <c r="AD177"/>
  <c r="AD176"/>
  <c r="AD175"/>
  <c r="AD174"/>
  <c r="AD173"/>
  <c r="AD172"/>
  <c r="AD171"/>
  <c r="AD170"/>
  <c r="AD169"/>
  <c r="AD168"/>
  <c r="AD167"/>
  <c r="AD166"/>
  <c r="AD165"/>
  <c r="AD164"/>
  <c r="AD163"/>
  <c r="AD162"/>
  <c r="AD161"/>
  <c r="AD160"/>
  <c r="AD159"/>
  <c r="AD158"/>
  <c r="AD157"/>
  <c r="AD156"/>
  <c r="AD155"/>
  <c r="AD154"/>
  <c r="AD153"/>
  <c r="AD152"/>
  <c r="AD151"/>
  <c r="AD150"/>
  <c r="AD149"/>
  <c r="AD148"/>
  <c r="AD147"/>
  <c r="AD146"/>
  <c r="AD145"/>
  <c r="AD144"/>
  <c r="AD143"/>
  <c r="AD142"/>
  <c r="AD141"/>
  <c r="AD140"/>
  <c r="AD139"/>
  <c r="AD138"/>
  <c r="AD137"/>
  <c r="AD136"/>
  <c r="AD135"/>
  <c r="AD134"/>
  <c r="AD133"/>
  <c r="AD132"/>
  <c r="AD131"/>
  <c r="AD130"/>
  <c r="AD129"/>
  <c r="AD128"/>
  <c r="AD127"/>
  <c r="AD126"/>
  <c r="AD125"/>
  <c r="AD124"/>
  <c r="AD123"/>
  <c r="AD122"/>
  <c r="AD121"/>
  <c r="AD120"/>
  <c r="AD119"/>
  <c r="AD118"/>
  <c r="AD117"/>
  <c r="AD116"/>
  <c r="AD115"/>
  <c r="AD114"/>
  <c r="AD113"/>
  <c r="AD112"/>
  <c r="AD111"/>
  <c r="AD110"/>
  <c r="AD109"/>
  <c r="AD108"/>
  <c r="AD107"/>
  <c r="AD106"/>
  <c r="AD105"/>
  <c r="AD104"/>
  <c r="AD103"/>
  <c r="AD102"/>
  <c r="AD101"/>
  <c r="AD100"/>
  <c r="AD99"/>
  <c r="AD98"/>
  <c r="AD97"/>
  <c r="AD96"/>
  <c r="AD95"/>
  <c r="AD94"/>
  <c r="AD93"/>
  <c r="AD92"/>
  <c r="AD91"/>
  <c r="AD90"/>
  <c r="AD89"/>
  <c r="AD88"/>
  <c r="AD87"/>
  <c r="AD86"/>
  <c r="AD85"/>
  <c r="AD84"/>
  <c r="AD83"/>
  <c r="AD82"/>
  <c r="AD81"/>
  <c r="AD80"/>
  <c r="AD79"/>
  <c r="AD78"/>
  <c r="AD77"/>
  <c r="AD76"/>
  <c r="AD75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C184"/>
  <c r="AC183"/>
  <c r="AC182"/>
  <c r="AC181"/>
  <c r="AC180"/>
  <c r="AC179"/>
  <c r="AC178"/>
  <c r="AC177"/>
  <c r="AC176"/>
  <c r="AC175"/>
  <c r="AC174"/>
  <c r="AC173"/>
  <c r="AC172"/>
  <c r="AC171"/>
  <c r="AC170"/>
  <c r="AC169"/>
  <c r="AC168"/>
  <c r="AC167"/>
  <c r="AC166"/>
  <c r="AC165"/>
  <c r="AC164"/>
  <c r="AC163"/>
  <c r="AC162"/>
  <c r="AC161"/>
  <c r="AC160"/>
  <c r="AC159"/>
  <c r="AC158"/>
  <c r="AC157"/>
  <c r="AC156"/>
  <c r="AC155"/>
  <c r="AC154"/>
  <c r="AC153"/>
  <c r="AC152"/>
  <c r="AC151"/>
  <c r="AC150"/>
  <c r="AC149"/>
  <c r="AC148"/>
  <c r="AC147"/>
  <c r="AC146"/>
  <c r="AC145"/>
  <c r="AC144"/>
  <c r="AC143"/>
  <c r="AC142"/>
  <c r="AC141"/>
  <c r="AC140"/>
  <c r="AC139"/>
  <c r="AC138"/>
  <c r="AC137"/>
  <c r="AC136"/>
  <c r="AC135"/>
  <c r="AC134"/>
  <c r="AC133"/>
  <c r="AC132"/>
  <c r="AC131"/>
  <c r="AC130"/>
  <c r="AC129"/>
  <c r="AC128"/>
  <c r="AC127"/>
  <c r="AC126"/>
  <c r="AC125"/>
  <c r="AC124"/>
  <c r="AC123"/>
  <c r="AC122"/>
  <c r="AC121"/>
  <c r="AC120"/>
  <c r="AC119"/>
  <c r="AC118"/>
  <c r="AC117"/>
  <c r="AC116"/>
  <c r="AC115"/>
  <c r="AC114"/>
  <c r="AC113"/>
  <c r="AC112"/>
  <c r="AC111"/>
  <c r="AC110"/>
  <c r="AC109"/>
  <c r="AC108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88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B184"/>
  <c r="AB183"/>
  <c r="AB182"/>
  <c r="AB181"/>
  <c r="AB180"/>
  <c r="AB179"/>
  <c r="AB178"/>
  <c r="AB177"/>
  <c r="AB176"/>
  <c r="AB175"/>
  <c r="AB174"/>
  <c r="AB173"/>
  <c r="AB172"/>
  <c r="AB171"/>
  <c r="AB170"/>
  <c r="AB169"/>
  <c r="AB168"/>
  <c r="AB167"/>
  <c r="AB166"/>
  <c r="AB165"/>
  <c r="AB164"/>
  <c r="AB163"/>
  <c r="AB162"/>
  <c r="AB161"/>
  <c r="AB160"/>
  <c r="AB159"/>
  <c r="AB158"/>
  <c r="AB157"/>
  <c r="AB156"/>
  <c r="AB155"/>
  <c r="AB154"/>
  <c r="AB153"/>
  <c r="AB152"/>
  <c r="AB151"/>
  <c r="AB150"/>
  <c r="AB149"/>
  <c r="AB148"/>
  <c r="AB147"/>
  <c r="AB146"/>
  <c r="AB145"/>
  <c r="AB144"/>
  <c r="AB143"/>
  <c r="AB142"/>
  <c r="AB141"/>
  <c r="AB140"/>
  <c r="AB139"/>
  <c r="AB138"/>
  <c r="AB137"/>
  <c r="AB136"/>
  <c r="AB135"/>
  <c r="AB134"/>
  <c r="AB133"/>
  <c r="AB132"/>
  <c r="AB131"/>
  <c r="AB130"/>
  <c r="AB129"/>
  <c r="AB128"/>
  <c r="AB127"/>
  <c r="AB126"/>
  <c r="AB125"/>
  <c r="AB124"/>
  <c r="AB123"/>
  <c r="AB122"/>
  <c r="AB121"/>
  <c r="AB120"/>
  <c r="AB119"/>
  <c r="AB118"/>
  <c r="AB117"/>
  <c r="AB116"/>
  <c r="AB115"/>
  <c r="AB114"/>
  <c r="AB113"/>
  <c r="AB112"/>
  <c r="AB111"/>
  <c r="AB110"/>
  <c r="AB109"/>
  <c r="AB108"/>
  <c r="AB107"/>
  <c r="AB106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2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61"/>
  <c r="AB60"/>
  <c r="AB59"/>
  <c r="AB58"/>
  <c r="AB57"/>
  <c r="AB56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Z184"/>
  <c r="Z183"/>
  <c r="Z182"/>
  <c r="Z181"/>
  <c r="Z180"/>
  <c r="Z179"/>
  <c r="Z178"/>
  <c r="Z177"/>
  <c r="Z176"/>
  <c r="Z175"/>
  <c r="Z174"/>
  <c r="Z173"/>
  <c r="Z172"/>
  <c r="Z171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Z151"/>
  <c r="Z150"/>
  <c r="Z149"/>
  <c r="Z148"/>
  <c r="Z147"/>
  <c r="Z146"/>
  <c r="Z145"/>
  <c r="Z144"/>
  <c r="Z143"/>
  <c r="Z142"/>
  <c r="Z141"/>
  <c r="Z140"/>
  <c r="Z139"/>
  <c r="Z138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W184"/>
  <c r="W183"/>
  <c r="W182"/>
  <c r="W181"/>
  <c r="W180"/>
  <c r="W179"/>
  <c r="W178"/>
  <c r="W177"/>
  <c r="W176"/>
  <c r="W175"/>
  <c r="W174"/>
  <c r="W173"/>
  <c r="W172"/>
  <c r="W171"/>
  <c r="W170"/>
  <c r="W169"/>
  <c r="W168"/>
  <c r="W167"/>
  <c r="W166"/>
  <c r="W165"/>
  <c r="W164"/>
  <c r="W163"/>
  <c r="W162"/>
  <c r="W161"/>
  <c r="W160"/>
  <c r="W159"/>
  <c r="W158"/>
  <c r="W157"/>
  <c r="W156"/>
  <c r="W155"/>
  <c r="W154"/>
  <c r="W153"/>
  <c r="W152"/>
  <c r="W151"/>
  <c r="W150"/>
  <c r="W149"/>
  <c r="W148"/>
  <c r="W147"/>
  <c r="W146"/>
  <c r="W145"/>
  <c r="W144"/>
  <c r="W143"/>
  <c r="W142"/>
  <c r="W141"/>
  <c r="W140"/>
  <c r="W139"/>
  <c r="W138"/>
  <c r="W137"/>
  <c r="W136"/>
  <c r="W135"/>
  <c r="W134"/>
  <c r="W133"/>
  <c r="W132"/>
  <c r="W131"/>
  <c r="W130"/>
  <c r="W129"/>
  <c r="W128"/>
  <c r="W127"/>
  <c r="W126"/>
  <c r="W125"/>
  <c r="W124"/>
  <c r="W123"/>
  <c r="W122"/>
  <c r="W121"/>
  <c r="W120"/>
  <c r="W119"/>
  <c r="W118"/>
  <c r="W117"/>
  <c r="W116"/>
  <c r="W115"/>
  <c r="W114"/>
  <c r="W113"/>
  <c r="W112"/>
  <c r="W111"/>
  <c r="W110"/>
  <c r="W109"/>
  <c r="W108"/>
  <c r="W107"/>
  <c r="W106"/>
  <c r="W105"/>
  <c r="W104"/>
  <c r="W103"/>
  <c r="W102"/>
  <c r="W101"/>
  <c r="W100"/>
  <c r="W99"/>
  <c r="W98"/>
  <c r="W97"/>
  <c r="W96"/>
  <c r="W95"/>
  <c r="W94"/>
  <c r="W93"/>
  <c r="W92"/>
  <c r="W91"/>
  <c r="W90"/>
  <c r="W89"/>
  <c r="W88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R184"/>
  <c r="R183"/>
  <c r="R182"/>
  <c r="R181"/>
  <c r="R180"/>
  <c r="R179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"/>
  <c r="G2"/>
  <c r="G1"/>
  <c r="F2"/>
  <c r="AJ3"/>
  <c r="AJ2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N3"/>
  <c r="M3"/>
  <c r="L3"/>
  <c r="K3"/>
  <c r="J3"/>
  <c r="I3"/>
  <c r="H3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N2"/>
  <c r="M2"/>
  <c r="L2"/>
  <c r="K2"/>
  <c r="J2"/>
  <c r="I2"/>
  <c r="H2"/>
  <c r="N1"/>
  <c r="M1"/>
  <c r="L1"/>
  <c r="K1"/>
  <c r="J1"/>
  <c r="I1"/>
  <c r="H1"/>
  <c r="F5" l="1"/>
  <c r="H38" i="4"/>
  <c r="A37"/>
  <c r="B37"/>
  <c r="G70"/>
  <c r="G69"/>
  <c r="I69" s="1"/>
  <c r="G68"/>
  <c r="I68" s="1"/>
  <c r="G67"/>
  <c r="I67" s="1"/>
  <c r="G66"/>
  <c r="I66" s="1"/>
  <c r="G65"/>
  <c r="I65" s="1"/>
  <c r="G57"/>
  <c r="G56" s="1"/>
  <c r="I56" s="1"/>
  <c r="G44"/>
  <c r="G47" s="1"/>
  <c r="G64"/>
  <c r="I64" s="1"/>
  <c r="G63"/>
  <c r="I63" s="1"/>
  <c r="G62"/>
  <c r="I62" s="1"/>
  <c r="G61"/>
  <c r="I61" s="1"/>
  <c r="G55"/>
  <c r="I55" s="1"/>
  <c r="G54"/>
  <c r="I54" s="1"/>
  <c r="G53"/>
  <c r="H53" s="1"/>
  <c r="G52"/>
  <c r="I52" s="1"/>
  <c r="G51"/>
  <c r="I51" s="1"/>
  <c r="G46"/>
  <c r="H46" s="1"/>
  <c r="G38"/>
  <c r="I38" s="1"/>
  <c r="G37"/>
  <c r="I37" s="1"/>
  <c r="I70"/>
  <c r="H70"/>
  <c r="H69"/>
  <c r="H68"/>
  <c r="H67"/>
  <c r="H66"/>
  <c r="H65"/>
  <c r="H64"/>
  <c r="H61"/>
  <c r="H56"/>
  <c r="H55"/>
  <c r="H52"/>
  <c r="H51"/>
  <c r="H50"/>
  <c r="H48"/>
  <c r="H44"/>
  <c r="H41"/>
  <c r="H40"/>
  <c r="H39"/>
  <c r="C6" i="1"/>
  <c r="C2" i="7"/>
  <c r="H31" i="4"/>
  <c r="G31"/>
  <c r="I31" s="1"/>
  <c r="H32"/>
  <c r="G32"/>
  <c r="I32" s="1"/>
  <c r="C2" i="2"/>
  <c r="C2" i="5"/>
  <c r="G30" i="4"/>
  <c r="I30" s="1"/>
  <c r="G29"/>
  <c r="I29" s="1"/>
  <c r="G28"/>
  <c r="I28" s="1"/>
  <c r="G27"/>
  <c r="I27" s="1"/>
  <c r="G23"/>
  <c r="G26" s="1"/>
  <c r="I26" s="1"/>
  <c r="G34"/>
  <c r="I34" s="1"/>
  <c r="G35"/>
  <c r="I35" s="1"/>
  <c r="G36"/>
  <c r="I36" s="1"/>
  <c r="G33"/>
  <c r="I33" s="1"/>
  <c r="G21"/>
  <c r="I21" s="1"/>
  <c r="G20"/>
  <c r="I20" s="1"/>
  <c r="G19"/>
  <c r="H19" s="1"/>
  <c r="G18"/>
  <c r="I18" s="1"/>
  <c r="G17"/>
  <c r="I17" s="1"/>
  <c r="G12"/>
  <c r="I12" s="1"/>
  <c r="G10"/>
  <c r="H10" s="1"/>
  <c r="G4"/>
  <c r="I4" s="1"/>
  <c r="G3"/>
  <c r="H3" s="1"/>
  <c r="B3"/>
  <c r="A3"/>
  <c r="H5"/>
  <c r="H6"/>
  <c r="H7"/>
  <c r="H8"/>
  <c r="H14"/>
  <c r="H16"/>
  <c r="H17"/>
  <c r="H18"/>
  <c r="H21"/>
  <c r="H22"/>
  <c r="H27"/>
  <c r="H33"/>
  <c r="H34"/>
  <c r="H35"/>
  <c r="H4"/>
  <c r="H36"/>
  <c r="B35" i="7"/>
  <c r="C35"/>
  <c r="D35"/>
  <c r="F35"/>
  <c r="G35"/>
  <c r="H35"/>
  <c r="I35"/>
  <c r="J35"/>
  <c r="C7" i="1"/>
  <c r="H1" i="4" s="1"/>
  <c r="B10" i="1" l="1"/>
  <c r="B19"/>
  <c r="B18"/>
  <c r="O1" s="1"/>
  <c r="I57" i="4"/>
  <c r="H20"/>
  <c r="H54"/>
  <c r="I46"/>
  <c r="D5" i="9"/>
  <c r="F6"/>
  <c r="C5"/>
  <c r="H63" i="4"/>
  <c r="I19"/>
  <c r="G60"/>
  <c r="I60" s="1"/>
  <c r="H62"/>
  <c r="H12"/>
  <c r="H30"/>
  <c r="G14"/>
  <c r="I14" s="1"/>
  <c r="I53"/>
  <c r="G11"/>
  <c r="H11" s="1"/>
  <c r="H37"/>
  <c r="I47"/>
  <c r="H47"/>
  <c r="G40"/>
  <c r="I40" s="1"/>
  <c r="G41"/>
  <c r="I41" s="1"/>
  <c r="G59"/>
  <c r="I59" s="1"/>
  <c r="G42"/>
  <c r="I44"/>
  <c r="G50"/>
  <c r="I50" s="1"/>
  <c r="G48"/>
  <c r="I48" s="1"/>
  <c r="G45"/>
  <c r="G49"/>
  <c r="G39"/>
  <c r="I39" s="1"/>
  <c r="G43"/>
  <c r="G58"/>
  <c r="I58" s="1"/>
  <c r="I11"/>
  <c r="G6"/>
  <c r="I6" s="1"/>
  <c r="G16"/>
  <c r="I16" s="1"/>
  <c r="G25"/>
  <c r="I25" s="1"/>
  <c r="I23"/>
  <c r="G22"/>
  <c r="I22" s="1"/>
  <c r="G8"/>
  <c r="I8" s="1"/>
  <c r="G9"/>
  <c r="G15"/>
  <c r="I15" s="1"/>
  <c r="G24"/>
  <c r="I24" s="1"/>
  <c r="G7"/>
  <c r="I7" s="1"/>
  <c r="G13"/>
  <c r="G5"/>
  <c r="I5" s="1"/>
  <c r="H29"/>
  <c r="H28"/>
  <c r="I10"/>
  <c r="I3"/>
  <c r="F7" i="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6"/>
  <c r="V9" i="5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O9"/>
  <c r="P9" s="1"/>
  <c r="O10"/>
  <c r="P10" s="1"/>
  <c r="O11"/>
  <c r="P11" s="1"/>
  <c r="O12"/>
  <c r="P12" s="1"/>
  <c r="O13"/>
  <c r="P13" s="1"/>
  <c r="O14"/>
  <c r="P14" s="1"/>
  <c r="O15"/>
  <c r="P15" s="1"/>
  <c r="O16"/>
  <c r="P16" s="1"/>
  <c r="O17"/>
  <c r="P17" s="1"/>
  <c r="O18"/>
  <c r="P18" s="1"/>
  <c r="O19"/>
  <c r="P19" s="1"/>
  <c r="O20"/>
  <c r="P20" s="1"/>
  <c r="O21"/>
  <c r="P21" s="1"/>
  <c r="O22"/>
  <c r="P22" s="1"/>
  <c r="O23"/>
  <c r="P23" s="1"/>
  <c r="O24"/>
  <c r="P24" s="1"/>
  <c r="O25"/>
  <c r="P25" s="1"/>
  <c r="O26"/>
  <c r="P26" s="1"/>
  <c r="O27"/>
  <c r="P27" s="1"/>
  <c r="O28"/>
  <c r="P28" s="1"/>
  <c r="O29"/>
  <c r="P29" s="1"/>
  <c r="O30"/>
  <c r="P30" s="1"/>
  <c r="O31"/>
  <c r="P31" s="1"/>
  <c r="O32"/>
  <c r="P32" s="1"/>
  <c r="O33"/>
  <c r="P33" s="1"/>
  <c r="O34"/>
  <c r="P34" s="1"/>
  <c r="O35"/>
  <c r="P35" s="1"/>
  <c r="O36"/>
  <c r="P36" s="1"/>
  <c r="O8"/>
  <c r="P8" s="1"/>
  <c r="O7"/>
  <c r="P7" s="1"/>
  <c r="V8"/>
  <c r="V7"/>
  <c r="F4" i="2"/>
  <c r="B34" i="7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U7" i="5"/>
  <c r="U8"/>
  <c r="N2" i="1"/>
  <c r="N3" s="1"/>
  <c r="N4" s="1"/>
  <c r="N5" s="1"/>
  <c r="N6" s="1"/>
  <c r="N7" s="1"/>
  <c r="N8" s="1"/>
  <c r="N9" s="1"/>
  <c r="N10" s="1"/>
  <c r="N11" s="1"/>
  <c r="N12" s="1"/>
  <c r="N13" s="1"/>
  <c r="N14" s="1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6" s="1"/>
  <c r="N67" s="1"/>
  <c r="N68" s="1"/>
  <c r="N69" s="1"/>
  <c r="N70" s="1"/>
  <c r="N71" s="1"/>
  <c r="N72" s="1"/>
  <c r="N73" s="1"/>
  <c r="N74" s="1"/>
  <c r="N75" s="1"/>
  <c r="N76" s="1"/>
  <c r="N77" s="1"/>
  <c r="M2"/>
  <c r="M3" s="1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L2"/>
  <c r="K2"/>
  <c r="K3" s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J2"/>
  <c r="J3" s="1"/>
  <c r="J4" s="1"/>
  <c r="J5" s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I2"/>
  <c r="I3" s="1"/>
  <c r="I4" s="1"/>
  <c r="I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H2"/>
  <c r="H3" s="1"/>
  <c r="H4" s="1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G2"/>
  <c r="G3" s="1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D6"/>
  <c r="R2"/>
  <c r="R3"/>
  <c r="R4" s="1"/>
  <c r="R5" s="1"/>
  <c r="R6" s="1"/>
  <c r="R7" s="1"/>
  <c r="R8" s="1"/>
  <c r="R9" s="1"/>
  <c r="R10" s="1"/>
  <c r="R11" s="1"/>
  <c r="R12" s="1"/>
  <c r="R13" s="1"/>
  <c r="R14" s="1"/>
  <c r="R15" s="1"/>
  <c r="R16" s="1"/>
  <c r="R17" s="1"/>
  <c r="R18" s="1"/>
  <c r="R19" s="1"/>
  <c r="R20" s="1"/>
  <c r="R21" s="1"/>
  <c r="R22" s="1"/>
  <c r="R23" s="1"/>
  <c r="R24" s="1"/>
  <c r="R25" s="1"/>
  <c r="R26" s="1"/>
  <c r="R27" s="1"/>
  <c r="R28" s="1"/>
  <c r="R29" s="1"/>
  <c r="R30" s="1"/>
  <c r="R31" s="1"/>
  <c r="R32" s="1"/>
  <c r="R33" s="1"/>
  <c r="R34" s="1"/>
  <c r="R35" s="1"/>
  <c r="R36" s="1"/>
  <c r="R37" s="1"/>
  <c r="R38" s="1"/>
  <c r="R39" s="1"/>
  <c r="R40" s="1"/>
  <c r="R41" s="1"/>
  <c r="R42" s="1"/>
  <c r="R43" s="1"/>
  <c r="R44" s="1"/>
  <c r="R45" s="1"/>
  <c r="R46" s="1"/>
  <c r="R47" s="1"/>
  <c r="R48" s="1"/>
  <c r="R49" s="1"/>
  <c r="R50" s="1"/>
  <c r="R51" s="1"/>
  <c r="R52" s="1"/>
  <c r="R53" s="1"/>
  <c r="R54" s="1"/>
  <c r="R55" s="1"/>
  <c r="R56" s="1"/>
  <c r="R57" s="1"/>
  <c r="R58" s="1"/>
  <c r="R59" s="1"/>
  <c r="R60" s="1"/>
  <c r="R61" s="1"/>
  <c r="R62" s="1"/>
  <c r="R63" s="1"/>
  <c r="R64" s="1"/>
  <c r="R65" s="1"/>
  <c r="R66" s="1"/>
  <c r="R67" s="1"/>
  <c r="R68" s="1"/>
  <c r="R69" s="1"/>
  <c r="R70" s="1"/>
  <c r="R71" s="1"/>
  <c r="R72" s="1"/>
  <c r="R73" s="1"/>
  <c r="R74" s="1"/>
  <c r="R75" s="1"/>
  <c r="R76" s="1"/>
  <c r="R77" s="1"/>
  <c r="Q2"/>
  <c r="Q3" s="1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P2"/>
  <c r="P3" s="1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O2"/>
  <c r="O3" s="1"/>
  <c r="O4" s="1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O33" s="1"/>
  <c r="O34" s="1"/>
  <c r="O35" s="1"/>
  <c r="O36" s="1"/>
  <c r="O37" s="1"/>
  <c r="O38" s="1"/>
  <c r="O39" s="1"/>
  <c r="O40" s="1"/>
  <c r="O41" s="1"/>
  <c r="O42" s="1"/>
  <c r="O43" s="1"/>
  <c r="O44" s="1"/>
  <c r="O45" s="1"/>
  <c r="O46" s="1"/>
  <c r="O47" s="1"/>
  <c r="O48" s="1"/>
  <c r="O49" s="1"/>
  <c r="O50" s="1"/>
  <c r="O51" s="1"/>
  <c r="O52" s="1"/>
  <c r="O53" s="1"/>
  <c r="O54" s="1"/>
  <c r="O55" s="1"/>
  <c r="O56" s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R1"/>
  <c r="Q1"/>
  <c r="P1"/>
  <c r="N1"/>
  <c r="M1"/>
  <c r="L1"/>
  <c r="K1"/>
  <c r="J1"/>
  <c r="I1"/>
  <c r="H1"/>
  <c r="R5" i="5"/>
  <c r="Q5"/>
  <c r="U18"/>
  <c r="U17"/>
  <c r="U16"/>
  <c r="U15"/>
  <c r="U14"/>
  <c r="U13"/>
  <c r="U12"/>
  <c r="U11"/>
  <c r="U10"/>
  <c r="U9"/>
  <c r="D16" i="7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26" i="2"/>
  <c r="U27" i="5"/>
  <c r="U26"/>
  <c r="U25"/>
  <c r="U24"/>
  <c r="U23"/>
  <c r="U22"/>
  <c r="U21"/>
  <c r="U20"/>
  <c r="U19"/>
  <c r="B35" i="2"/>
  <c r="B34"/>
  <c r="B33"/>
  <c r="B32"/>
  <c r="B31"/>
  <c r="B30"/>
  <c r="B29"/>
  <c r="B28"/>
  <c r="B27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U28" i="5"/>
  <c r="U29"/>
  <c r="U30"/>
  <c r="U31"/>
  <c r="U32"/>
  <c r="U33"/>
  <c r="U34"/>
  <c r="U35"/>
  <c r="U36"/>
  <c r="B15" i="2"/>
  <c r="C15"/>
  <c r="C26"/>
  <c r="D15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C34" i="7"/>
  <c r="C33"/>
  <c r="C32"/>
  <c r="C31"/>
  <c r="C30"/>
  <c r="C29"/>
  <c r="C28"/>
  <c r="C27"/>
  <c r="C26"/>
  <c r="C25"/>
  <c r="C24"/>
  <c r="C23"/>
  <c r="C22"/>
  <c r="C21"/>
  <c r="C20"/>
  <c r="C19"/>
  <c r="C18"/>
  <c r="C17"/>
  <c r="C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6"/>
  <c r="D2" i="5"/>
  <c r="F7" i="9" l="1"/>
  <c r="C6"/>
  <c r="D6"/>
  <c r="I42" i="4"/>
  <c r="H42"/>
  <c r="W30" i="5"/>
  <c r="AD4" i="9" s="1"/>
  <c r="F9" i="2"/>
  <c r="I43" i="4"/>
  <c r="H43"/>
  <c r="I45"/>
  <c r="H45"/>
  <c r="I49"/>
  <c r="H49"/>
  <c r="H13"/>
  <c r="I13"/>
  <c r="H9"/>
  <c r="I9"/>
  <c r="H15"/>
  <c r="K35" i="7"/>
  <c r="W8" i="5"/>
  <c r="W11"/>
  <c r="W7"/>
  <c r="G4" i="9" s="1"/>
  <c r="W33" i="5"/>
  <c r="AG4" i="9" s="1"/>
  <c r="W29" i="5"/>
  <c r="AC4" i="9" s="1"/>
  <c r="W27" i="5"/>
  <c r="AA4" i="9" s="1"/>
  <c r="W34" i="5"/>
  <c r="AH4" i="9" s="1"/>
  <c r="W18" i="5"/>
  <c r="H37" i="7"/>
  <c r="W32" i="5"/>
  <c r="AF4" i="9" s="1"/>
  <c r="K34" i="7"/>
  <c r="H36"/>
  <c r="K18"/>
  <c r="K26"/>
  <c r="W15" i="5"/>
  <c r="G36" i="7"/>
  <c r="W19" i="5"/>
  <c r="S4" i="9" s="1"/>
  <c r="W14" i="5"/>
  <c r="K8" i="7"/>
  <c r="K12"/>
  <c r="K16"/>
  <c r="K20"/>
  <c r="K24"/>
  <c r="K28"/>
  <c r="K32"/>
  <c r="W22" i="5"/>
  <c r="I36" i="7"/>
  <c r="J36"/>
  <c r="F37"/>
  <c r="F36"/>
  <c r="W35" i="5"/>
  <c r="AI4" i="9" s="1"/>
  <c r="W21" i="5"/>
  <c r="U4" i="9" s="1"/>
  <c r="W25" i="5"/>
  <c r="Y4" i="9" s="1"/>
  <c r="W9" i="5"/>
  <c r="I4" i="9" s="1"/>
  <c r="W13" i="5"/>
  <c r="M4" i="9" s="1"/>
  <c r="J37" i="7"/>
  <c r="K6"/>
  <c r="K9"/>
  <c r="K14"/>
  <c r="K17"/>
  <c r="K22"/>
  <c r="K25"/>
  <c r="K30"/>
  <c r="K33"/>
  <c r="E10"/>
  <c r="K10"/>
  <c r="K11"/>
  <c r="K19"/>
  <c r="K27"/>
  <c r="D7" i="1"/>
  <c r="W31" i="5"/>
  <c r="AE4" i="9" s="1"/>
  <c r="F12" i="2"/>
  <c r="F13" s="1"/>
  <c r="W24" i="5"/>
  <c r="W10"/>
  <c r="J4" i="9" s="1"/>
  <c r="W12" i="5"/>
  <c r="L4" i="9" s="1"/>
  <c r="G1" i="1"/>
  <c r="K13" i="7"/>
  <c r="K21"/>
  <c r="K29"/>
  <c r="W36" i="5"/>
  <c r="W28"/>
  <c r="AB4" i="9" s="1"/>
  <c r="F8" i="2"/>
  <c r="W20" i="5"/>
  <c r="T4" i="9" s="1"/>
  <c r="W26" i="5"/>
  <c r="Z4" i="9" s="1"/>
  <c r="W16" i="5"/>
  <c r="D37" i="7"/>
  <c r="K15"/>
  <c r="K23"/>
  <c r="K31"/>
  <c r="L3" i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G4" i="2"/>
  <c r="F5"/>
  <c r="W23" i="5"/>
  <c r="G37" i="7"/>
  <c r="K7"/>
  <c r="I37"/>
  <c r="W17" i="5"/>
  <c r="Q4" i="9" s="1"/>
  <c r="B6" l="1"/>
  <c r="E38" i="2"/>
  <c r="E7" i="7"/>
  <c r="H4" i="9"/>
  <c r="E24" i="2"/>
  <c r="P4" i="9"/>
  <c r="E32" i="2"/>
  <c r="X4" i="9"/>
  <c r="E22" i="2"/>
  <c r="N4" i="9"/>
  <c r="E19" i="2"/>
  <c r="K4" i="9"/>
  <c r="E21" i="7"/>
  <c r="V4" i="9"/>
  <c r="W4"/>
  <c r="E35" i="7"/>
  <c r="AJ4" i="9"/>
  <c r="E17" i="7"/>
  <c r="R4" i="9"/>
  <c r="E29" i="7"/>
  <c r="B5" i="9"/>
  <c r="B7"/>
  <c r="D7"/>
  <c r="F8"/>
  <c r="B8" s="1"/>
  <c r="C7"/>
  <c r="F10" i="2"/>
  <c r="G10"/>
  <c r="E16"/>
  <c r="E31" i="7"/>
  <c r="E34" i="2"/>
  <c r="E39"/>
  <c r="E37"/>
  <c r="E28" i="7"/>
  <c r="F7" i="2"/>
  <c r="E6" i="7"/>
  <c r="E15" i="2"/>
  <c r="E32" i="7"/>
  <c r="E33" i="2"/>
  <c r="E41"/>
  <c r="E42"/>
  <c r="E28"/>
  <c r="E8" i="7"/>
  <c r="E35" i="2"/>
  <c r="E30" i="7"/>
  <c r="E12"/>
  <c r="E43" i="2"/>
  <c r="E40"/>
  <c r="E24" i="7"/>
  <c r="E26" i="2"/>
  <c r="E26" i="7"/>
  <c r="E23"/>
  <c r="E17" i="2"/>
  <c r="E15" i="7"/>
  <c r="E30" i="2"/>
  <c r="E27"/>
  <c r="E33" i="7"/>
  <c r="E25"/>
  <c r="E29" i="2"/>
  <c r="E20" i="7"/>
  <c r="K36"/>
  <c r="E21" i="2"/>
  <c r="E13" i="7"/>
  <c r="E34"/>
  <c r="E18"/>
  <c r="E14"/>
  <c r="E23" i="2"/>
  <c r="E27" i="7"/>
  <c r="E44" i="2"/>
  <c r="F11"/>
  <c r="E19" i="7"/>
  <c r="E18" i="2"/>
  <c r="E9" i="7"/>
  <c r="E11"/>
  <c r="E20" i="2"/>
  <c r="E36"/>
  <c r="E22" i="7"/>
  <c r="E31" i="2"/>
  <c r="H4"/>
  <c r="H10" s="1"/>
  <c r="G5"/>
  <c r="G7" s="1"/>
  <c r="G11"/>
  <c r="G9"/>
  <c r="G8"/>
  <c r="G12"/>
  <c r="G13" s="1"/>
  <c r="E16" i="7"/>
  <c r="E25" i="2"/>
  <c r="K37" i="7"/>
  <c r="F9" i="9" l="1"/>
  <c r="B9" s="1"/>
  <c r="C8"/>
  <c r="D8"/>
  <c r="E36" i="7"/>
  <c r="I4" i="2"/>
  <c r="I10" s="1"/>
  <c r="H5"/>
  <c r="H11"/>
  <c r="H12"/>
  <c r="H13" s="1"/>
  <c r="H8"/>
  <c r="H9"/>
  <c r="E37" i="7"/>
  <c r="D9" i="9" l="1"/>
  <c r="F10"/>
  <c r="B10" s="1"/>
  <c r="C9"/>
  <c r="H7" i="2"/>
  <c r="J4"/>
  <c r="J10" s="1"/>
  <c r="I5"/>
  <c r="I9"/>
  <c r="I12"/>
  <c r="I13" s="1"/>
  <c r="I11"/>
  <c r="I8"/>
  <c r="F11" i="9" l="1"/>
  <c r="B11" s="1"/>
  <c r="C10"/>
  <c r="D10"/>
  <c r="I7" i="2"/>
  <c r="K4"/>
  <c r="K10" s="1"/>
  <c r="J5"/>
  <c r="J11"/>
  <c r="J12"/>
  <c r="J13" s="1"/>
  <c r="J9"/>
  <c r="J8"/>
  <c r="D11" i="9" l="1"/>
  <c r="F12"/>
  <c r="B12" s="1"/>
  <c r="C11"/>
  <c r="J7" i="2"/>
  <c r="L4"/>
  <c r="L10" s="1"/>
  <c r="K5"/>
  <c r="K11"/>
  <c r="K8"/>
  <c r="K9"/>
  <c r="K12"/>
  <c r="K13" s="1"/>
  <c r="F13" i="9" l="1"/>
  <c r="B13" s="1"/>
  <c r="C12"/>
  <c r="D12"/>
  <c r="K7" i="2"/>
  <c r="M4"/>
  <c r="M10" s="1"/>
  <c r="L5"/>
  <c r="L9"/>
  <c r="L12"/>
  <c r="L13" s="1"/>
  <c r="L11"/>
  <c r="L8"/>
  <c r="D13" i="9" l="1"/>
  <c r="F14"/>
  <c r="B14" s="1"/>
  <c r="C13"/>
  <c r="L7" i="2"/>
  <c r="N4"/>
  <c r="N10" s="1"/>
  <c r="M5"/>
  <c r="M11"/>
  <c r="M12"/>
  <c r="M13" s="1"/>
  <c r="M9"/>
  <c r="M8"/>
  <c r="F15" i="9" l="1"/>
  <c r="B15" s="1"/>
  <c r="C14"/>
  <c r="D14"/>
  <c r="M7" i="2"/>
  <c r="O4"/>
  <c r="O10" s="1"/>
  <c r="N5"/>
  <c r="N11"/>
  <c r="N9"/>
  <c r="N8"/>
  <c r="N12"/>
  <c r="N13" s="1"/>
  <c r="D15" i="9" l="1"/>
  <c r="F16"/>
  <c r="B16" s="1"/>
  <c r="C15"/>
  <c r="N7" i="2"/>
  <c r="P4"/>
  <c r="P10" s="1"/>
  <c r="O5"/>
  <c r="O7" s="1"/>
  <c r="O11"/>
  <c r="O8"/>
  <c r="O12"/>
  <c r="O13" s="1"/>
  <c r="O9"/>
  <c r="F17" i="9" l="1"/>
  <c r="B17" s="1"/>
  <c r="C16"/>
  <c r="D16"/>
  <c r="Q4" i="2"/>
  <c r="Q10" s="1"/>
  <c r="P5"/>
  <c r="P7" s="1"/>
  <c r="P11"/>
  <c r="P9"/>
  <c r="P8"/>
  <c r="P12"/>
  <c r="P13" s="1"/>
  <c r="D17" i="9" l="1"/>
  <c r="F18"/>
  <c r="B18" s="1"/>
  <c r="C17"/>
  <c r="R4" i="2"/>
  <c r="R10" s="1"/>
  <c r="Q5"/>
  <c r="Q7" s="1"/>
  <c r="Q9"/>
  <c r="Q11"/>
  <c r="Q12"/>
  <c r="Q13" s="1"/>
  <c r="Q8"/>
  <c r="F19" i="9" l="1"/>
  <c r="B19" s="1"/>
  <c r="C18"/>
  <c r="D18"/>
  <c r="S4" i="2"/>
  <c r="S10" s="1"/>
  <c r="R5"/>
  <c r="R7" s="1"/>
  <c r="R11"/>
  <c r="R12"/>
  <c r="R13" s="1"/>
  <c r="R9"/>
  <c r="R8"/>
  <c r="D19" i="9" l="1"/>
  <c r="F20"/>
  <c r="B20" s="1"/>
  <c r="C19"/>
  <c r="T4" i="2"/>
  <c r="T10" s="1"/>
  <c r="S5"/>
  <c r="S7" s="1"/>
  <c r="S11"/>
  <c r="S8"/>
  <c r="S9"/>
  <c r="S12"/>
  <c r="S13" s="1"/>
  <c r="F21" i="9" l="1"/>
  <c r="B21" s="1"/>
  <c r="C20"/>
  <c r="D20"/>
  <c r="U4" i="2"/>
  <c r="U10" s="1"/>
  <c r="T5"/>
  <c r="T7" s="1"/>
  <c r="T6" s="1"/>
  <c r="T12"/>
  <c r="T13" s="1"/>
  <c r="T11"/>
  <c r="T8"/>
  <c r="T9"/>
  <c r="D21" i="9" l="1"/>
  <c r="F22"/>
  <c r="B22" s="1"/>
  <c r="C21"/>
  <c r="V4" i="2"/>
  <c r="V10" s="1"/>
  <c r="U5"/>
  <c r="U7" s="1"/>
  <c r="U11"/>
  <c r="U12"/>
  <c r="U13" s="1"/>
  <c r="U9"/>
  <c r="U8"/>
  <c r="F23" i="9" l="1"/>
  <c r="B23" s="1"/>
  <c r="C22"/>
  <c r="D22"/>
  <c r="W4" i="2"/>
  <c r="W10" s="1"/>
  <c r="V5"/>
  <c r="V7" s="1"/>
  <c r="V11"/>
  <c r="V12"/>
  <c r="V13" s="1"/>
  <c r="V9"/>
  <c r="V8"/>
  <c r="D23" i="9" l="1"/>
  <c r="F24"/>
  <c r="B24" s="1"/>
  <c r="C23"/>
  <c r="X4" i="2"/>
  <c r="X10" s="1"/>
  <c r="W5"/>
  <c r="W7" s="1"/>
  <c r="W11"/>
  <c r="W9"/>
  <c r="W8"/>
  <c r="W12"/>
  <c r="W13" s="1"/>
  <c r="F25" i="9" l="1"/>
  <c r="B25" s="1"/>
  <c r="C24"/>
  <c r="D24"/>
  <c r="Y4" i="2"/>
  <c r="Y10" s="1"/>
  <c r="X5"/>
  <c r="X7" s="1"/>
  <c r="X12"/>
  <c r="X13" s="1"/>
  <c r="X11"/>
  <c r="X8"/>
  <c r="X9"/>
  <c r="D25" i="9" l="1"/>
  <c r="F26"/>
  <c r="B26" s="1"/>
  <c r="C25"/>
  <c r="Z4" i="2"/>
  <c r="Z10" s="1"/>
  <c r="Y5"/>
  <c r="Y7" s="1"/>
  <c r="Y11"/>
  <c r="Y9"/>
  <c r="Y12"/>
  <c r="Y13" s="1"/>
  <c r="Y8"/>
  <c r="F27" i="9" l="1"/>
  <c r="B27" s="1"/>
  <c r="C26"/>
  <c r="D26"/>
  <c r="AA4" i="2"/>
  <c r="AA10" s="1"/>
  <c r="Z5"/>
  <c r="Z7" s="1"/>
  <c r="Z11"/>
  <c r="Z12"/>
  <c r="Z13" s="1"/>
  <c r="Z9"/>
  <c r="Z8"/>
  <c r="D27" i="9" l="1"/>
  <c r="F28"/>
  <c r="B28" s="1"/>
  <c r="C27"/>
  <c r="AB4" i="2"/>
  <c r="AB10" s="1"/>
  <c r="AA5"/>
  <c r="AA7" s="1"/>
  <c r="AA11"/>
  <c r="AA8"/>
  <c r="AA12"/>
  <c r="AA13" s="1"/>
  <c r="AA9"/>
  <c r="F29" i="9" l="1"/>
  <c r="B29" s="1"/>
  <c r="C28"/>
  <c r="D28"/>
  <c r="AC4" i="2"/>
  <c r="AC10" s="1"/>
  <c r="AB5"/>
  <c r="AB7" s="1"/>
  <c r="AB9"/>
  <c r="AB12"/>
  <c r="AB13" s="1"/>
  <c r="AB11"/>
  <c r="AB8"/>
  <c r="D29" i="9" l="1"/>
  <c r="F30"/>
  <c r="B30" s="1"/>
  <c r="C29"/>
  <c r="AD4" i="2"/>
  <c r="AD10" s="1"/>
  <c r="AC5"/>
  <c r="AC7" s="1"/>
  <c r="AC11"/>
  <c r="AC12"/>
  <c r="AC13" s="1"/>
  <c r="AC9"/>
  <c r="AC8"/>
  <c r="F31" i="9" l="1"/>
  <c r="B31" s="1"/>
  <c r="C30"/>
  <c r="D30"/>
  <c r="AE4" i="2"/>
  <c r="AE10" s="1"/>
  <c r="AD5"/>
  <c r="AD7" s="1"/>
  <c r="AD11"/>
  <c r="AD9"/>
  <c r="AD12"/>
  <c r="AD13" s="1"/>
  <c r="AD8"/>
  <c r="F32" i="9" l="1"/>
  <c r="B32" s="1"/>
  <c r="D31"/>
  <c r="C31"/>
  <c r="AF4" i="2"/>
  <c r="AF10" s="1"/>
  <c r="AE5"/>
  <c r="AE7" s="1"/>
  <c r="AE11"/>
  <c r="AE12"/>
  <c r="AE13" s="1"/>
  <c r="AE8"/>
  <c r="AE9"/>
  <c r="C32" i="9" l="1"/>
  <c r="D32"/>
  <c r="F33"/>
  <c r="B33" s="1"/>
  <c r="AG4" i="2"/>
  <c r="AG10" s="1"/>
  <c r="AF5"/>
  <c r="AF7" s="1"/>
  <c r="AF11"/>
  <c r="AF12"/>
  <c r="AF13" s="1"/>
  <c r="AF9"/>
  <c r="AF8"/>
  <c r="F34" i="9" l="1"/>
  <c r="B34" s="1"/>
  <c r="C33"/>
  <c r="D33"/>
  <c r="AH4" i="2"/>
  <c r="AH10" s="1"/>
  <c r="AG5"/>
  <c r="AG7" s="1"/>
  <c r="AG9"/>
  <c r="AG11"/>
  <c r="AG8"/>
  <c r="AG12"/>
  <c r="AG13" s="1"/>
  <c r="D34" i="9" l="1"/>
  <c r="F35"/>
  <c r="B35" s="1"/>
  <c r="C34"/>
  <c r="AI4" i="2"/>
  <c r="AI10" s="1"/>
  <c r="AH5"/>
  <c r="AH7" s="1"/>
  <c r="AH11"/>
  <c r="AH12"/>
  <c r="AH13" s="1"/>
  <c r="AH8"/>
  <c r="AH9"/>
  <c r="F36" i="9" l="1"/>
  <c r="B36" s="1"/>
  <c r="C35"/>
  <c r="D35"/>
  <c r="AJ4" i="2"/>
  <c r="AJ10" s="1"/>
  <c r="AI5"/>
  <c r="AI7" s="1"/>
  <c r="AI11"/>
  <c r="AI12"/>
  <c r="AI13" s="1"/>
  <c r="AI8"/>
  <c r="AI9"/>
  <c r="C36" i="9" l="1"/>
  <c r="D36"/>
  <c r="F37"/>
  <c r="B37" s="1"/>
  <c r="AK4" i="2"/>
  <c r="AK10" s="1"/>
  <c r="AJ5"/>
  <c r="AJ7" s="1"/>
  <c r="AJ11"/>
  <c r="AJ8"/>
  <c r="AJ12"/>
  <c r="AJ13" s="1"/>
  <c r="AJ9"/>
  <c r="F38" i="9" l="1"/>
  <c r="B38" s="1"/>
  <c r="C37"/>
  <c r="D37"/>
  <c r="AL4" i="2"/>
  <c r="AL10" s="1"/>
  <c r="AK5"/>
  <c r="AK7" s="1"/>
  <c r="AK12"/>
  <c r="AK13" s="1"/>
  <c r="AK9"/>
  <c r="AK11"/>
  <c r="AK8"/>
  <c r="D38" i="9" l="1"/>
  <c r="F39"/>
  <c r="B39" s="1"/>
  <c r="C38"/>
  <c r="AM4" i="2"/>
  <c r="AM10" s="1"/>
  <c r="AL5"/>
  <c r="AL7" s="1"/>
  <c r="AL8"/>
  <c r="AL12"/>
  <c r="AL13" s="1"/>
  <c r="AL11"/>
  <c r="AL9"/>
  <c r="F40" i="9" l="1"/>
  <c r="B40" s="1"/>
  <c r="C39"/>
  <c r="D39"/>
  <c r="AN4" i="2"/>
  <c r="AN10" s="1"/>
  <c r="AM5"/>
  <c r="AM7" s="1"/>
  <c r="AM11"/>
  <c r="AM9"/>
  <c r="AM12"/>
  <c r="AM13" s="1"/>
  <c r="AM8"/>
  <c r="C40" i="9" l="1"/>
  <c r="D40"/>
  <c r="F41"/>
  <c r="B41" s="1"/>
  <c r="AO4" i="2"/>
  <c r="AO10" s="1"/>
  <c r="AN5"/>
  <c r="AN7" s="1"/>
  <c r="AN11"/>
  <c r="AN9"/>
  <c r="AN12"/>
  <c r="AN13" s="1"/>
  <c r="AN8"/>
  <c r="F42" i="9" l="1"/>
  <c r="B42" s="1"/>
  <c r="C41"/>
  <c r="D41"/>
  <c r="AP4" i="2"/>
  <c r="AP10" s="1"/>
  <c r="AO5"/>
  <c r="AO7" s="1"/>
  <c r="AO11"/>
  <c r="AO9"/>
  <c r="AO8"/>
  <c r="AO12"/>
  <c r="AO13" s="1"/>
  <c r="D42" i="9" l="1"/>
  <c r="F43"/>
  <c r="B43" s="1"/>
  <c r="C42"/>
  <c r="AQ4" i="2"/>
  <c r="AQ10" s="1"/>
  <c r="AP5"/>
  <c r="AP7" s="1"/>
  <c r="AP11"/>
  <c r="AP12"/>
  <c r="AP13" s="1"/>
  <c r="AP8"/>
  <c r="AP9"/>
  <c r="F44" i="9" l="1"/>
  <c r="B44" s="1"/>
  <c r="C43"/>
  <c r="D43"/>
  <c r="AR4" i="2"/>
  <c r="AR10" s="1"/>
  <c r="AQ5"/>
  <c r="AQ7" s="1"/>
  <c r="AQ11"/>
  <c r="AQ8"/>
  <c r="AQ9"/>
  <c r="AQ12"/>
  <c r="AQ13" s="1"/>
  <c r="C44" i="9" l="1"/>
  <c r="D44"/>
  <c r="F45"/>
  <c r="B45" s="1"/>
  <c r="AS4" i="2"/>
  <c r="AS10" s="1"/>
  <c r="AR5"/>
  <c r="AR7" s="1"/>
  <c r="AR9"/>
  <c r="AR11"/>
  <c r="AR8"/>
  <c r="AR12"/>
  <c r="AR13" s="1"/>
  <c r="F46" i="9" l="1"/>
  <c r="B46" s="1"/>
  <c r="C45"/>
  <c r="D45"/>
  <c r="AT4" i="2"/>
  <c r="AT10" s="1"/>
  <c r="AS5"/>
  <c r="AS7" s="1"/>
  <c r="AS12"/>
  <c r="AS13" s="1"/>
  <c r="AS9"/>
  <c r="AS11"/>
  <c r="AS8"/>
  <c r="D46" i="9" l="1"/>
  <c r="F47"/>
  <c r="B47" s="1"/>
  <c r="C46"/>
  <c r="AU4" i="2"/>
  <c r="AU10" s="1"/>
  <c r="AT5"/>
  <c r="AT7" s="1"/>
  <c r="AT11"/>
  <c r="AT8"/>
  <c r="AT12"/>
  <c r="AT13" s="1"/>
  <c r="AT9"/>
  <c r="F48" i="9" l="1"/>
  <c r="B48" s="1"/>
  <c r="C47"/>
  <c r="D47"/>
  <c r="AV4" i="2"/>
  <c r="AV10" s="1"/>
  <c r="AU5"/>
  <c r="AU7" s="1"/>
  <c r="AU11"/>
  <c r="AU8"/>
  <c r="AU9"/>
  <c r="AU12"/>
  <c r="AU13" s="1"/>
  <c r="C48" i="9" l="1"/>
  <c r="D48"/>
  <c r="F49"/>
  <c r="B49" s="1"/>
  <c r="AW4" i="2"/>
  <c r="AW10" s="1"/>
  <c r="AV5"/>
  <c r="AV7" s="1"/>
  <c r="AV11"/>
  <c r="AV12"/>
  <c r="AV13" s="1"/>
  <c r="AV8"/>
  <c r="AV9"/>
  <c r="F50" i="9" l="1"/>
  <c r="B50" s="1"/>
  <c r="C49"/>
  <c r="D49"/>
  <c r="AX4" i="2"/>
  <c r="AX10" s="1"/>
  <c r="AW5"/>
  <c r="AW7" s="1"/>
  <c r="AW11"/>
  <c r="AW9"/>
  <c r="AW12"/>
  <c r="AW13" s="1"/>
  <c r="AW8"/>
  <c r="D50" i="9" l="1"/>
  <c r="F51"/>
  <c r="B51" s="1"/>
  <c r="C50"/>
  <c r="AY4" i="2"/>
  <c r="AY10" s="1"/>
  <c r="AX5"/>
  <c r="AX7" s="1"/>
  <c r="AX12"/>
  <c r="AX13" s="1"/>
  <c r="AX8"/>
  <c r="AX11"/>
  <c r="AX9"/>
  <c r="F52" i="9" l="1"/>
  <c r="B52" s="1"/>
  <c r="C51"/>
  <c r="D51"/>
  <c r="AZ4" i="2"/>
  <c r="AZ10" s="1"/>
  <c r="AY5"/>
  <c r="AY7" s="1"/>
  <c r="AY6" s="1"/>
  <c r="AY11"/>
  <c r="AY12"/>
  <c r="AY13" s="1"/>
  <c r="AY9"/>
  <c r="AY8"/>
  <c r="C52" i="9" l="1"/>
  <c r="D52"/>
  <c r="F53"/>
  <c r="B53" s="1"/>
  <c r="BA4" i="2"/>
  <c r="BA10" s="1"/>
  <c r="AZ5"/>
  <c r="AZ7" s="1"/>
  <c r="AZ11"/>
  <c r="AZ12"/>
  <c r="AZ13" s="1"/>
  <c r="AZ8"/>
  <c r="AZ9"/>
  <c r="F54" i="9" l="1"/>
  <c r="B54" s="1"/>
  <c r="C53"/>
  <c r="D53"/>
  <c r="BB4" i="2"/>
  <c r="BB10" s="1"/>
  <c r="BA5"/>
  <c r="BA7" s="1"/>
  <c r="BA12"/>
  <c r="BA13" s="1"/>
  <c r="BA9"/>
  <c r="BA11"/>
  <c r="BA8"/>
  <c r="D54" i="9" l="1"/>
  <c r="F55"/>
  <c r="B55" s="1"/>
  <c r="C54"/>
  <c r="BC4" i="2"/>
  <c r="BC10" s="1"/>
  <c r="BB5"/>
  <c r="BB7" s="1"/>
  <c r="BB8"/>
  <c r="BB9"/>
  <c r="BB11"/>
  <c r="BB12"/>
  <c r="BB13" s="1"/>
  <c r="F56" i="9" l="1"/>
  <c r="B56" s="1"/>
  <c r="C55"/>
  <c r="D55"/>
  <c r="BD4" i="2"/>
  <c r="BD10" s="1"/>
  <c r="BC5"/>
  <c r="BC7" s="1"/>
  <c r="BC11"/>
  <c r="BC9"/>
  <c r="BC12"/>
  <c r="BC13" s="1"/>
  <c r="BC8"/>
  <c r="C56" i="9" l="1"/>
  <c r="D56"/>
  <c r="F57"/>
  <c r="B57" s="1"/>
  <c r="BE4" i="2"/>
  <c r="BE10" s="1"/>
  <c r="BD5"/>
  <c r="BD7" s="1"/>
  <c r="BD11"/>
  <c r="BD12"/>
  <c r="BD13" s="1"/>
  <c r="BD8"/>
  <c r="BD9"/>
  <c r="F58" i="9" l="1"/>
  <c r="B58" s="1"/>
  <c r="C57"/>
  <c r="D57"/>
  <c r="BF4" i="2"/>
  <c r="BF10" s="1"/>
  <c r="BE5"/>
  <c r="BE7" s="1"/>
  <c r="BE11"/>
  <c r="BE9"/>
  <c r="BE8"/>
  <c r="BE12"/>
  <c r="BE13" s="1"/>
  <c r="D58" i="9" l="1"/>
  <c r="F59"/>
  <c r="B59" s="1"/>
  <c r="C58"/>
  <c r="BG4" i="2"/>
  <c r="BG10" s="1"/>
  <c r="BF5"/>
  <c r="BF7" s="1"/>
  <c r="BF12"/>
  <c r="BF13" s="1"/>
  <c r="BF8"/>
  <c r="BF11"/>
  <c r="BF9"/>
  <c r="F60" i="9" l="1"/>
  <c r="B60" s="1"/>
  <c r="C59"/>
  <c r="D59"/>
  <c r="BH4" i="2"/>
  <c r="BH10" s="1"/>
  <c r="BG5"/>
  <c r="BG7" s="1"/>
  <c r="BG11"/>
  <c r="BG12"/>
  <c r="BG13" s="1"/>
  <c r="BG9"/>
  <c r="BG8"/>
  <c r="C60" i="9" l="1"/>
  <c r="D60"/>
  <c r="F61"/>
  <c r="B61" s="1"/>
  <c r="BI4" i="2"/>
  <c r="BI10" s="1"/>
  <c r="BH5"/>
  <c r="BH7" s="1"/>
  <c r="BH11"/>
  <c r="BH9"/>
  <c r="BH12"/>
  <c r="BH13" s="1"/>
  <c r="BH8"/>
  <c r="F62" i="9" l="1"/>
  <c r="B62" s="1"/>
  <c r="C61"/>
  <c r="D61"/>
  <c r="BJ4" i="2"/>
  <c r="BJ10" s="1"/>
  <c r="BI5"/>
  <c r="BI7" s="1"/>
  <c r="BI12"/>
  <c r="BI13" s="1"/>
  <c r="BI9"/>
  <c r="BI11"/>
  <c r="BI8"/>
  <c r="D62" i="9" l="1"/>
  <c r="F63"/>
  <c r="B63" s="1"/>
  <c r="C62"/>
  <c r="BK4" i="2"/>
  <c r="BK10" s="1"/>
  <c r="BJ5"/>
  <c r="BJ7" s="1"/>
  <c r="BJ11"/>
  <c r="BJ8"/>
  <c r="BJ9"/>
  <c r="BJ12"/>
  <c r="BJ13" s="1"/>
  <c r="F64" i="9" l="1"/>
  <c r="B64" s="1"/>
  <c r="C63"/>
  <c r="D63"/>
  <c r="BL4" i="2"/>
  <c r="BL10" s="1"/>
  <c r="BK5"/>
  <c r="BK7" s="1"/>
  <c r="BK11"/>
  <c r="BK12"/>
  <c r="BK13" s="1"/>
  <c r="BK8"/>
  <c r="BK9"/>
  <c r="C64" i="9" l="1"/>
  <c r="D64"/>
  <c r="F65"/>
  <c r="B65" s="1"/>
  <c r="BM4" i="2"/>
  <c r="BM10" s="1"/>
  <c r="BL5"/>
  <c r="BL7" s="1"/>
  <c r="BL11"/>
  <c r="BL8"/>
  <c r="BL9"/>
  <c r="BL12"/>
  <c r="BL13" s="1"/>
  <c r="F66" i="9" l="1"/>
  <c r="B66" s="1"/>
  <c r="C65"/>
  <c r="D65"/>
  <c r="BN4" i="2"/>
  <c r="BN10" s="1"/>
  <c r="BM5"/>
  <c r="BM7" s="1"/>
  <c r="BM9"/>
  <c r="BM11"/>
  <c r="BM12"/>
  <c r="BM13" s="1"/>
  <c r="BM8"/>
  <c r="D66" i="9" l="1"/>
  <c r="F67"/>
  <c r="B67" s="1"/>
  <c r="C66"/>
  <c r="BO4" i="2"/>
  <c r="BO10" s="1"/>
  <c r="BN5"/>
  <c r="BN7" s="1"/>
  <c r="BN12"/>
  <c r="BN13" s="1"/>
  <c r="BN8"/>
  <c r="BN9"/>
  <c r="BN11"/>
  <c r="F68" i="9" l="1"/>
  <c r="B68" s="1"/>
  <c r="C67"/>
  <c r="D67"/>
  <c r="BP4" i="2"/>
  <c r="BP10" s="1"/>
  <c r="BO5"/>
  <c r="BO7" s="1"/>
  <c r="BO11"/>
  <c r="BO12"/>
  <c r="BO13" s="1"/>
  <c r="BO9"/>
  <c r="BO8"/>
  <c r="C68" i="9" l="1"/>
  <c r="D68"/>
  <c r="F69"/>
  <c r="B69" s="1"/>
  <c r="BQ4" i="2"/>
  <c r="BQ10" s="1"/>
  <c r="BP5"/>
  <c r="BP7" s="1"/>
  <c r="BP11"/>
  <c r="BP8"/>
  <c r="BP9"/>
  <c r="BP12"/>
  <c r="BP13" s="1"/>
  <c r="F70" i="9" l="1"/>
  <c r="B70" s="1"/>
  <c r="C69"/>
  <c r="D69"/>
  <c r="BR4" i="2"/>
  <c r="BR10" s="1"/>
  <c r="BQ5"/>
  <c r="BQ7" s="1"/>
  <c r="BQ12"/>
  <c r="BQ13" s="1"/>
  <c r="BQ9"/>
  <c r="BQ11"/>
  <c r="BQ8"/>
  <c r="D70" i="9" l="1"/>
  <c r="F71"/>
  <c r="B71" s="1"/>
  <c r="C70"/>
  <c r="BS4" i="2"/>
  <c r="BS10" s="1"/>
  <c r="BR5"/>
  <c r="BR7" s="1"/>
  <c r="BR11"/>
  <c r="BR8"/>
  <c r="BR12"/>
  <c r="BR13" s="1"/>
  <c r="BR9"/>
  <c r="F72" i="9" l="1"/>
  <c r="B72" s="1"/>
  <c r="C71"/>
  <c r="D71"/>
  <c r="BT4" i="2"/>
  <c r="BT10" s="1"/>
  <c r="BS5"/>
  <c r="BS7" s="1"/>
  <c r="BS11"/>
  <c r="BS9"/>
  <c r="BS8"/>
  <c r="BS12"/>
  <c r="BS13" s="1"/>
  <c r="C72" i="9" l="1"/>
  <c r="D72"/>
  <c r="F73"/>
  <c r="B73" s="1"/>
  <c r="BU4" i="2"/>
  <c r="BU10" s="1"/>
  <c r="BT5"/>
  <c r="BT7" s="1"/>
  <c r="BT11"/>
  <c r="BT12"/>
  <c r="BT13" s="1"/>
  <c r="BT9"/>
  <c r="BT8"/>
  <c r="F74" i="9" l="1"/>
  <c r="B74" s="1"/>
  <c r="C73"/>
  <c r="D73"/>
  <c r="BV4" i="2"/>
  <c r="BV10" s="1"/>
  <c r="BU5"/>
  <c r="BU7" s="1"/>
  <c r="BU11"/>
  <c r="BU9"/>
  <c r="BU8"/>
  <c r="BU12"/>
  <c r="BU13" s="1"/>
  <c r="D74" i="9" l="1"/>
  <c r="F75"/>
  <c r="B75" s="1"/>
  <c r="C74"/>
  <c r="BW4" i="2"/>
  <c r="BW10" s="1"/>
  <c r="BV5"/>
  <c r="BV7" s="1"/>
  <c r="BV12"/>
  <c r="BV13" s="1"/>
  <c r="BV8"/>
  <c r="BV11"/>
  <c r="BV9"/>
  <c r="F76" i="9" l="1"/>
  <c r="B76" s="1"/>
  <c r="C75"/>
  <c r="D75"/>
  <c r="BX4" i="2"/>
  <c r="BX10" s="1"/>
  <c r="BW5"/>
  <c r="BW7" s="1"/>
  <c r="BW11"/>
  <c r="BW12"/>
  <c r="BW13" s="1"/>
  <c r="BW9"/>
  <c r="BW8"/>
  <c r="C76" i="9" l="1"/>
  <c r="D76"/>
  <c r="F77"/>
  <c r="B77" s="1"/>
  <c r="BY4" i="2"/>
  <c r="BY10" s="1"/>
  <c r="BX5"/>
  <c r="BX7" s="1"/>
  <c r="BX9"/>
  <c r="BX11"/>
  <c r="BX12"/>
  <c r="BX13" s="1"/>
  <c r="BX8"/>
  <c r="F78" i="9" l="1"/>
  <c r="B78" s="1"/>
  <c r="C77"/>
  <c r="D77"/>
  <c r="BZ4" i="2"/>
  <c r="BZ10" s="1"/>
  <c r="BY5"/>
  <c r="BY7" s="1"/>
  <c r="BY11"/>
  <c r="BY12"/>
  <c r="BY13" s="1"/>
  <c r="BY9"/>
  <c r="BY8"/>
  <c r="D78" i="9" l="1"/>
  <c r="F79"/>
  <c r="B79" s="1"/>
  <c r="C78"/>
  <c r="CA4" i="2"/>
  <c r="CA10" s="1"/>
  <c r="BZ5"/>
  <c r="BZ7" s="1"/>
  <c r="BZ11"/>
  <c r="BZ8"/>
  <c r="BZ12"/>
  <c r="BZ13" s="1"/>
  <c r="BZ9"/>
  <c r="F80" i="9" l="1"/>
  <c r="B80" s="1"/>
  <c r="C79"/>
  <c r="D79"/>
  <c r="CB4" i="2"/>
  <c r="CB10" s="1"/>
  <c r="CA5"/>
  <c r="CA7" s="1"/>
  <c r="CA6" s="1"/>
  <c r="CA11"/>
  <c r="CA8"/>
  <c r="CA12"/>
  <c r="CA13" s="1"/>
  <c r="CA9"/>
  <c r="C80" i="9" l="1"/>
  <c r="D80"/>
  <c r="F81"/>
  <c r="B81" s="1"/>
  <c r="CC4" i="2"/>
  <c r="CC10" s="1"/>
  <c r="CB5"/>
  <c r="CB7" s="1"/>
  <c r="CB11"/>
  <c r="CB9"/>
  <c r="CB12"/>
  <c r="CB13" s="1"/>
  <c r="CB8"/>
  <c r="F82" i="9" l="1"/>
  <c r="B82" s="1"/>
  <c r="C81"/>
  <c r="D81"/>
  <c r="CD4" i="2"/>
  <c r="CD10" s="1"/>
  <c r="CC5"/>
  <c r="CC7" s="1"/>
  <c r="CC9"/>
  <c r="CC12"/>
  <c r="CC13" s="1"/>
  <c r="CC8"/>
  <c r="CC11"/>
  <c r="D82" i="9" l="1"/>
  <c r="F83"/>
  <c r="B83" s="1"/>
  <c r="C82"/>
  <c r="CE4" i="2"/>
  <c r="CE10" s="1"/>
  <c r="CD5"/>
  <c r="CD7" s="1"/>
  <c r="CD12"/>
  <c r="CD13" s="1"/>
  <c r="CD8"/>
  <c r="CD9"/>
  <c r="CD11"/>
  <c r="F84" i="9" l="1"/>
  <c r="B84" s="1"/>
  <c r="C83"/>
  <c r="D83"/>
  <c r="CF4" i="2"/>
  <c r="CF10" s="1"/>
  <c r="CE5"/>
  <c r="CE7" s="1"/>
  <c r="CE11"/>
  <c r="CE9"/>
  <c r="CE8"/>
  <c r="CE12"/>
  <c r="CE13" s="1"/>
  <c r="C84" i="9" l="1"/>
  <c r="D84"/>
  <c r="F85"/>
  <c r="B85" s="1"/>
  <c r="CG4" i="2"/>
  <c r="CG10" s="1"/>
  <c r="CF5"/>
  <c r="CF7" s="1"/>
  <c r="CF11"/>
  <c r="CF12"/>
  <c r="CF13" s="1"/>
  <c r="CF8"/>
  <c r="CF9"/>
  <c r="F86" i="9" l="1"/>
  <c r="B86" s="1"/>
  <c r="C85"/>
  <c r="D85"/>
  <c r="CH4" i="2"/>
  <c r="CH10" s="1"/>
  <c r="CG5"/>
  <c r="CG7" s="1"/>
  <c r="CG11"/>
  <c r="CG12"/>
  <c r="CG13" s="1"/>
  <c r="CG9"/>
  <c r="CG8"/>
  <c r="D86" i="9" l="1"/>
  <c r="F87"/>
  <c r="B87" s="1"/>
  <c r="C86"/>
  <c r="CI4" i="2"/>
  <c r="CI10" s="1"/>
  <c r="CH5"/>
  <c r="CH7" s="1"/>
  <c r="CH8"/>
  <c r="CH11"/>
  <c r="CH12"/>
  <c r="CH13" s="1"/>
  <c r="CH9"/>
  <c r="F88" i="9" l="1"/>
  <c r="B88" s="1"/>
  <c r="C87"/>
  <c r="D87"/>
  <c r="CJ4" i="2"/>
  <c r="CJ10" s="1"/>
  <c r="CI5"/>
  <c r="CI7" s="1"/>
  <c r="CI11"/>
  <c r="CI9"/>
  <c r="CI12"/>
  <c r="CI13" s="1"/>
  <c r="CI8"/>
  <c r="C88" i="9" l="1"/>
  <c r="D88"/>
  <c r="F89"/>
  <c r="B89" s="1"/>
  <c r="CK4" i="2"/>
  <c r="CK10" s="1"/>
  <c r="CJ5"/>
  <c r="CJ7" s="1"/>
  <c r="CJ11"/>
  <c r="CJ12"/>
  <c r="CJ13" s="1"/>
  <c r="CJ9"/>
  <c r="CJ8"/>
  <c r="F90" i="9" l="1"/>
  <c r="B90" s="1"/>
  <c r="C89"/>
  <c r="D89"/>
  <c r="CL4" i="2"/>
  <c r="CL10" s="1"/>
  <c r="CK5"/>
  <c r="CK7" s="1"/>
  <c r="CK11"/>
  <c r="CK9"/>
  <c r="CK8"/>
  <c r="CK12"/>
  <c r="CK13" s="1"/>
  <c r="D90" i="9" l="1"/>
  <c r="F91"/>
  <c r="B91" s="1"/>
  <c r="C90"/>
  <c r="CM4" i="2"/>
  <c r="CM10" s="1"/>
  <c r="CL5"/>
  <c r="CL7" s="1"/>
  <c r="CL12"/>
  <c r="CL13" s="1"/>
  <c r="CL8"/>
  <c r="CL11"/>
  <c r="CL9"/>
  <c r="F92" i="9" l="1"/>
  <c r="B92" s="1"/>
  <c r="C91"/>
  <c r="D91"/>
  <c r="CN4" i="2"/>
  <c r="CN10" s="1"/>
  <c r="CM5"/>
  <c r="CM7" s="1"/>
  <c r="CM11"/>
  <c r="CM12"/>
  <c r="CM13" s="1"/>
  <c r="CM8"/>
  <c r="CM9"/>
  <c r="C92" i="9" l="1"/>
  <c r="D92"/>
  <c r="F93"/>
  <c r="B93" s="1"/>
  <c r="CO4" i="2"/>
  <c r="CO10" s="1"/>
  <c r="CN5"/>
  <c r="CN7" s="1"/>
  <c r="CN11"/>
  <c r="CN9"/>
  <c r="CN8"/>
  <c r="CN12"/>
  <c r="CN13" s="1"/>
  <c r="F94" i="9" l="1"/>
  <c r="B94" s="1"/>
  <c r="C93"/>
  <c r="D93"/>
  <c r="CP4" i="2"/>
  <c r="CP10" s="1"/>
  <c r="CO5"/>
  <c r="CO7" s="1"/>
  <c r="CO12"/>
  <c r="CO13" s="1"/>
  <c r="CO9"/>
  <c r="CO11"/>
  <c r="CO8"/>
  <c r="D94" i="9" l="1"/>
  <c r="F95"/>
  <c r="B95" s="1"/>
  <c r="C94"/>
  <c r="CQ4" i="2"/>
  <c r="CQ10" s="1"/>
  <c r="CP5"/>
  <c r="CP7" s="1"/>
  <c r="CP11"/>
  <c r="CP8"/>
  <c r="CP9"/>
  <c r="CP12"/>
  <c r="CP13" s="1"/>
  <c r="F96" i="9" l="1"/>
  <c r="B96" s="1"/>
  <c r="C95"/>
  <c r="D95"/>
  <c r="CR4" i="2"/>
  <c r="CR10" s="1"/>
  <c r="CQ5"/>
  <c r="CQ7" s="1"/>
  <c r="CQ11"/>
  <c r="CQ12"/>
  <c r="CQ13" s="1"/>
  <c r="CQ8"/>
  <c r="CQ9"/>
  <c r="C96" i="9" l="1"/>
  <c r="D96"/>
  <c r="F97"/>
  <c r="B97" s="1"/>
  <c r="CS4" i="2"/>
  <c r="CS10" s="1"/>
  <c r="CR5"/>
  <c r="CR7" s="1"/>
  <c r="CR9"/>
  <c r="CR11"/>
  <c r="CR12"/>
  <c r="CR13" s="1"/>
  <c r="CR8"/>
  <c r="F98" i="9" l="1"/>
  <c r="B98" s="1"/>
  <c r="C97"/>
  <c r="D97"/>
  <c r="CT4" i="2"/>
  <c r="CT10" s="1"/>
  <c r="CS5"/>
  <c r="CS7" s="1"/>
  <c r="CS9"/>
  <c r="CS11"/>
  <c r="CS12"/>
  <c r="CS13" s="1"/>
  <c r="CS8"/>
  <c r="D98" i="9" l="1"/>
  <c r="F99"/>
  <c r="B99" s="1"/>
  <c r="C98"/>
  <c r="CU4" i="2"/>
  <c r="CU10" s="1"/>
  <c r="CT5"/>
  <c r="CT7" s="1"/>
  <c r="CT11"/>
  <c r="CT12"/>
  <c r="CT13" s="1"/>
  <c r="CT8"/>
  <c r="CT9"/>
  <c r="F100" i="9" l="1"/>
  <c r="B100" s="1"/>
  <c r="C99"/>
  <c r="D99"/>
  <c r="CV4" i="2"/>
  <c r="CV10" s="1"/>
  <c r="CU5"/>
  <c r="CU7" s="1"/>
  <c r="CU11"/>
  <c r="CU12"/>
  <c r="CU13" s="1"/>
  <c r="CU8"/>
  <c r="CU9"/>
  <c r="C100" i="9" l="1"/>
  <c r="D100"/>
  <c r="F101"/>
  <c r="B101" s="1"/>
  <c r="CW4" i="2"/>
  <c r="CW10" s="1"/>
  <c r="CV5"/>
  <c r="CV7" s="1"/>
  <c r="CV11"/>
  <c r="CV8"/>
  <c r="CV12"/>
  <c r="CV13" s="1"/>
  <c r="CV9"/>
  <c r="F102" i="9" l="1"/>
  <c r="B102" s="1"/>
  <c r="C101"/>
  <c r="D101"/>
  <c r="CX4" i="2"/>
  <c r="CX10" s="1"/>
  <c r="CW5"/>
  <c r="CW7" s="1"/>
  <c r="CW12"/>
  <c r="CW13" s="1"/>
  <c r="CW9"/>
  <c r="CW11"/>
  <c r="CW8"/>
  <c r="D102" i="9" l="1"/>
  <c r="F103"/>
  <c r="B103" s="1"/>
  <c r="C102"/>
  <c r="CY4" i="2"/>
  <c r="CY10" s="1"/>
  <c r="CX5"/>
  <c r="CX7" s="1"/>
  <c r="CX8"/>
  <c r="CX12"/>
  <c r="CX13" s="1"/>
  <c r="CX11"/>
  <c r="CX9"/>
  <c r="F104" i="9" l="1"/>
  <c r="B104" s="1"/>
  <c r="C103"/>
  <c r="D103"/>
  <c r="CZ4" i="2"/>
  <c r="CZ10" s="1"/>
  <c r="CY5"/>
  <c r="CY7" s="1"/>
  <c r="CY11"/>
  <c r="CY9"/>
  <c r="CY12"/>
  <c r="CY13" s="1"/>
  <c r="CY8"/>
  <c r="C104" i="9" l="1"/>
  <c r="D104"/>
  <c r="F105"/>
  <c r="B105" s="1"/>
  <c r="DA4" i="2"/>
  <c r="DA10" s="1"/>
  <c r="CZ5"/>
  <c r="CZ7" s="1"/>
  <c r="CZ9"/>
  <c r="CZ12"/>
  <c r="CZ13" s="1"/>
  <c r="CZ8"/>
  <c r="CZ11"/>
  <c r="F106" i="9" l="1"/>
  <c r="B106" s="1"/>
  <c r="C105"/>
  <c r="D105"/>
  <c r="DB4" i="2"/>
  <c r="DB10" s="1"/>
  <c r="DA5"/>
  <c r="DA7" s="1"/>
  <c r="DA11"/>
  <c r="DA9"/>
  <c r="DA8"/>
  <c r="DA12"/>
  <c r="DA13" s="1"/>
  <c r="D106" i="9" l="1"/>
  <c r="F107"/>
  <c r="B107" s="1"/>
  <c r="C106"/>
  <c r="DC4" i="2"/>
  <c r="DC10" s="1"/>
  <c r="DB5"/>
  <c r="DB7" s="1"/>
  <c r="DB11"/>
  <c r="DB12"/>
  <c r="DB13" s="1"/>
  <c r="DB8"/>
  <c r="DB9"/>
  <c r="F108" i="9" l="1"/>
  <c r="B108" s="1"/>
  <c r="C107"/>
  <c r="D107"/>
  <c r="DD4" i="2"/>
  <c r="DD10" s="1"/>
  <c r="DC5"/>
  <c r="DC7" s="1"/>
  <c r="DC11"/>
  <c r="DC8"/>
  <c r="DC9"/>
  <c r="DC12"/>
  <c r="DC13" s="1"/>
  <c r="C108" i="9" l="1"/>
  <c r="D108"/>
  <c r="F109"/>
  <c r="B109" s="1"/>
  <c r="DE4" i="2"/>
  <c r="DE10" s="1"/>
  <c r="DD5"/>
  <c r="DD7" s="1"/>
  <c r="DD11"/>
  <c r="DD9"/>
  <c r="DD12"/>
  <c r="DD13" s="1"/>
  <c r="DD8"/>
  <c r="F110" i="9" l="1"/>
  <c r="B110" s="1"/>
  <c r="C109"/>
  <c r="D109"/>
  <c r="DF4" i="2"/>
  <c r="DF10" s="1"/>
  <c r="DE5"/>
  <c r="DE7" s="1"/>
  <c r="DE6" s="1"/>
  <c r="DE12"/>
  <c r="DE13" s="1"/>
  <c r="DE9"/>
  <c r="DE11"/>
  <c r="DE8"/>
  <c r="D110" i="9" l="1"/>
  <c r="F111"/>
  <c r="B111" s="1"/>
  <c r="C110"/>
  <c r="DG4" i="2"/>
  <c r="DG10" s="1"/>
  <c r="DF5"/>
  <c r="DF7" s="1"/>
  <c r="DF11"/>
  <c r="DF8"/>
  <c r="DF12"/>
  <c r="DF13" s="1"/>
  <c r="DF9"/>
  <c r="F112" i="9" l="1"/>
  <c r="B112" s="1"/>
  <c r="C111"/>
  <c r="D111"/>
  <c r="DH4" i="2"/>
  <c r="DH10" s="1"/>
  <c r="DG5"/>
  <c r="DG7" s="1"/>
  <c r="DG11"/>
  <c r="DG8"/>
  <c r="DG9"/>
  <c r="DG12"/>
  <c r="DG13" s="1"/>
  <c r="C112" i="9" l="1"/>
  <c r="D112"/>
  <c r="F113"/>
  <c r="B113" s="1"/>
  <c r="DI4" i="2"/>
  <c r="DI10" s="1"/>
  <c r="DH5"/>
  <c r="DH7" s="1"/>
  <c r="DH12"/>
  <c r="DH13" s="1"/>
  <c r="DH11"/>
  <c r="DH9"/>
  <c r="DH8"/>
  <c r="F114" i="9" l="1"/>
  <c r="B114" s="1"/>
  <c r="C113"/>
  <c r="D113"/>
  <c r="DJ4" i="2"/>
  <c r="DJ10" s="1"/>
  <c r="DI5"/>
  <c r="DI7" s="1"/>
  <c r="DI11"/>
  <c r="DI9"/>
  <c r="DI12"/>
  <c r="DI13" s="1"/>
  <c r="DI8"/>
  <c r="F115" i="9" l="1"/>
  <c r="B115" s="1"/>
  <c r="D114"/>
  <c r="C114"/>
  <c r="DK4" i="2"/>
  <c r="DK10" s="1"/>
  <c r="DJ5"/>
  <c r="DJ7" s="1"/>
  <c r="DJ12"/>
  <c r="DJ13" s="1"/>
  <c r="DJ8"/>
  <c r="DJ9"/>
  <c r="DJ11"/>
  <c r="D115" i="9" l="1"/>
  <c r="F116"/>
  <c r="B116" s="1"/>
  <c r="C115"/>
  <c r="DL4" i="2"/>
  <c r="DL10" s="1"/>
  <c r="DK5"/>
  <c r="DK7" s="1"/>
  <c r="DK11"/>
  <c r="DK12"/>
  <c r="DK13" s="1"/>
  <c r="DK9"/>
  <c r="DK8"/>
  <c r="D116" i="9" l="1"/>
  <c r="C116"/>
  <c r="F117"/>
  <c r="B117" s="1"/>
  <c r="DM4" i="2"/>
  <c r="DM10" s="1"/>
  <c r="DL5"/>
  <c r="DL7" s="1"/>
  <c r="DL11"/>
  <c r="DL12"/>
  <c r="DL13" s="1"/>
  <c r="DL8"/>
  <c r="DL9"/>
  <c r="D117" i="9" l="1"/>
  <c r="C117"/>
  <c r="F118"/>
  <c r="B118" s="1"/>
  <c r="DN4" i="2"/>
  <c r="DN10" s="1"/>
  <c r="DM5"/>
  <c r="DM7" s="1"/>
  <c r="DM12"/>
  <c r="DM13" s="1"/>
  <c r="DM9"/>
  <c r="DM11"/>
  <c r="DM8"/>
  <c r="D118" i="9" l="1"/>
  <c r="C118"/>
  <c r="F119"/>
  <c r="B119" s="1"/>
  <c r="DO4" i="2"/>
  <c r="DO10" s="1"/>
  <c r="DN5"/>
  <c r="DN7" s="1"/>
  <c r="DN8"/>
  <c r="DN9"/>
  <c r="DN11"/>
  <c r="DN12"/>
  <c r="DN13" s="1"/>
  <c r="D119" i="9" l="1"/>
  <c r="C119"/>
  <c r="F120"/>
  <c r="B120" s="1"/>
  <c r="DP4" i="2"/>
  <c r="DP10" s="1"/>
  <c r="DO5"/>
  <c r="DO7" s="1"/>
  <c r="DO11"/>
  <c r="DO9"/>
  <c r="DO12"/>
  <c r="DO13" s="1"/>
  <c r="DO8"/>
  <c r="D120" i="9" l="1"/>
  <c r="C120"/>
  <c r="F121"/>
  <c r="B121" s="1"/>
  <c r="DQ4" i="2"/>
  <c r="DQ10" s="1"/>
  <c r="DP5"/>
  <c r="DP7" s="1"/>
  <c r="DP11"/>
  <c r="DP12"/>
  <c r="DP13" s="1"/>
  <c r="DP8"/>
  <c r="DP9"/>
  <c r="D121" i="9" l="1"/>
  <c r="C121"/>
  <c r="F122"/>
  <c r="B122" s="1"/>
  <c r="DR4" i="2"/>
  <c r="DR10" s="1"/>
  <c r="DQ5"/>
  <c r="DQ7" s="1"/>
  <c r="DQ11"/>
  <c r="DQ9"/>
  <c r="DQ8"/>
  <c r="DQ12"/>
  <c r="DQ13" s="1"/>
  <c r="D122" i="9" l="1"/>
  <c r="C122"/>
  <c r="F123"/>
  <c r="B123" s="1"/>
  <c r="DS4" i="2"/>
  <c r="DS10" s="1"/>
  <c r="DR5"/>
  <c r="DR7" s="1"/>
  <c r="DR12"/>
  <c r="DR13" s="1"/>
  <c r="DR8"/>
  <c r="DR11"/>
  <c r="DR9"/>
  <c r="D123" i="9" l="1"/>
  <c r="C123"/>
  <c r="F124"/>
  <c r="B124" s="1"/>
  <c r="DT4" i="2"/>
  <c r="DT10" s="1"/>
  <c r="DS5"/>
  <c r="DS7" s="1"/>
  <c r="DS11"/>
  <c r="DS12"/>
  <c r="DS13" s="1"/>
  <c r="DS9"/>
  <c r="DS8"/>
  <c r="D124" i="9" l="1"/>
  <c r="C124"/>
  <c r="F125"/>
  <c r="B125" s="1"/>
  <c r="DU4" i="2"/>
  <c r="DU10" s="1"/>
  <c r="DT5"/>
  <c r="DT7" s="1"/>
  <c r="DT9"/>
  <c r="DT11"/>
  <c r="DT12"/>
  <c r="DT13" s="1"/>
  <c r="DT8"/>
  <c r="D125" i="9" l="1"/>
  <c r="C125"/>
  <c r="F126"/>
  <c r="B126" s="1"/>
  <c r="DV4" i="2"/>
  <c r="DV10" s="1"/>
  <c r="DU5"/>
  <c r="DU7" s="1"/>
  <c r="DU12"/>
  <c r="DU13" s="1"/>
  <c r="DU9"/>
  <c r="DU11"/>
  <c r="DU8"/>
  <c r="D126" i="9" l="1"/>
  <c r="C126"/>
  <c r="F127"/>
  <c r="B127" s="1"/>
  <c r="DW4" i="2"/>
  <c r="DW10" s="1"/>
  <c r="DV5"/>
  <c r="DV7" s="1"/>
  <c r="DV11"/>
  <c r="DV8"/>
  <c r="DV12"/>
  <c r="DV13" s="1"/>
  <c r="DV9"/>
  <c r="D127" i="9" l="1"/>
  <c r="C127"/>
  <c r="F128"/>
  <c r="B128" s="1"/>
  <c r="DX4" i="2"/>
  <c r="DX10" s="1"/>
  <c r="DW5"/>
  <c r="DW7" s="1"/>
  <c r="DW11"/>
  <c r="DW12"/>
  <c r="DW13" s="1"/>
  <c r="DW8"/>
  <c r="DW9"/>
  <c r="D128" i="9" l="1"/>
  <c r="C128"/>
  <c r="F129"/>
  <c r="B129" s="1"/>
  <c r="DY4" i="2"/>
  <c r="DY10" s="1"/>
  <c r="DX5"/>
  <c r="DX7" s="1"/>
  <c r="DX11"/>
  <c r="DX8"/>
  <c r="DX9"/>
  <c r="DX12"/>
  <c r="DX13" s="1"/>
  <c r="D129" i="9" l="1"/>
  <c r="C129"/>
  <c r="F130"/>
  <c r="B130" s="1"/>
  <c r="DZ4" i="2"/>
  <c r="DZ10" s="1"/>
  <c r="DY5"/>
  <c r="DY7" s="1"/>
  <c r="DY9"/>
  <c r="DY11"/>
  <c r="DY12"/>
  <c r="DY13" s="1"/>
  <c r="DY8"/>
  <c r="D130" i="9" l="1"/>
  <c r="C130"/>
  <c r="F131"/>
  <c r="B131" s="1"/>
  <c r="EA4" i="2"/>
  <c r="EA10" s="1"/>
  <c r="DZ5"/>
  <c r="DZ7" s="1"/>
  <c r="DZ12"/>
  <c r="DZ13" s="1"/>
  <c r="DZ8"/>
  <c r="DZ9"/>
  <c r="DZ11"/>
  <c r="D131" i="9" l="1"/>
  <c r="C131"/>
  <c r="F132"/>
  <c r="B132" s="1"/>
  <c r="EB4" i="2"/>
  <c r="EB10" s="1"/>
  <c r="EA5"/>
  <c r="EA7" s="1"/>
  <c r="EA11"/>
  <c r="EA12"/>
  <c r="EA13" s="1"/>
  <c r="EA8"/>
  <c r="EA9"/>
  <c r="D132" i="9" l="1"/>
  <c r="C132"/>
  <c r="F133"/>
  <c r="B133" s="1"/>
  <c r="EC4" i="2"/>
  <c r="EC10" s="1"/>
  <c r="EB5"/>
  <c r="EB7" s="1"/>
  <c r="EB11"/>
  <c r="EB8"/>
  <c r="EB9"/>
  <c r="EB12"/>
  <c r="EB13" s="1"/>
  <c r="D133" i="9" l="1"/>
  <c r="C133"/>
  <c r="F134"/>
  <c r="B134" s="1"/>
  <c r="ED4" i="2"/>
  <c r="ED10" s="1"/>
  <c r="EC5"/>
  <c r="EC7" s="1"/>
  <c r="EC12"/>
  <c r="EC13" s="1"/>
  <c r="EC9"/>
  <c r="EC11"/>
  <c r="EC8"/>
  <c r="D134" i="9" l="1"/>
  <c r="C134"/>
  <c r="F135"/>
  <c r="B135" s="1"/>
  <c r="EE4" i="2"/>
  <c r="EE10" s="1"/>
  <c r="ED5"/>
  <c r="ED7" s="1"/>
  <c r="ED11"/>
  <c r="ED8"/>
  <c r="ED12"/>
  <c r="ED13" s="1"/>
  <c r="ED9"/>
  <c r="D135" i="9" l="1"/>
  <c r="C135"/>
  <c r="F136"/>
  <c r="B136" s="1"/>
  <c r="EF4" i="2"/>
  <c r="EF10" s="1"/>
  <c r="EE5"/>
  <c r="EE7" s="1"/>
  <c r="EE11"/>
  <c r="EE9"/>
  <c r="EE8"/>
  <c r="EE12"/>
  <c r="EE13" s="1"/>
  <c r="D136" i="9" l="1"/>
  <c r="C136"/>
  <c r="F137"/>
  <c r="B137" s="1"/>
  <c r="EG4" i="2"/>
  <c r="EG10" s="1"/>
  <c r="EF5"/>
  <c r="EF7" s="1"/>
  <c r="EF11"/>
  <c r="EF12"/>
  <c r="EF13" s="1"/>
  <c r="EF9"/>
  <c r="EF8"/>
  <c r="D137" i="9" l="1"/>
  <c r="C137"/>
  <c r="F138"/>
  <c r="B138" s="1"/>
  <c r="EH4" i="2"/>
  <c r="EH10" s="1"/>
  <c r="EG5"/>
  <c r="EG7" s="1"/>
  <c r="EG11"/>
  <c r="EG9"/>
  <c r="EG8"/>
  <c r="EG12"/>
  <c r="EG13" s="1"/>
  <c r="D138" i="9" l="1"/>
  <c r="C138"/>
  <c r="F139"/>
  <c r="B139" s="1"/>
  <c r="EI4" i="2"/>
  <c r="EI10" s="1"/>
  <c r="EH5"/>
  <c r="EH7" s="1"/>
  <c r="EH12"/>
  <c r="EH13" s="1"/>
  <c r="EH8"/>
  <c r="EH11"/>
  <c r="EH9"/>
  <c r="D139" i="9" l="1"/>
  <c r="C139"/>
  <c r="F140"/>
  <c r="B140" s="1"/>
  <c r="EJ4" i="2"/>
  <c r="EJ10" s="1"/>
  <c r="EI5"/>
  <c r="EI7" s="1"/>
  <c r="EI11"/>
  <c r="EI9"/>
  <c r="EI12"/>
  <c r="EI13" s="1"/>
  <c r="EI8"/>
  <c r="D140" i="9" l="1"/>
  <c r="C140"/>
  <c r="F141"/>
  <c r="B141" s="1"/>
  <c r="EK4" i="2"/>
  <c r="EK10" s="1"/>
  <c r="EJ5"/>
  <c r="EJ7" s="1"/>
  <c r="EJ6" s="1"/>
  <c r="EJ9"/>
  <c r="EJ11"/>
  <c r="EJ12"/>
  <c r="EJ13" s="1"/>
  <c r="EJ8"/>
  <c r="D141" i="9" l="1"/>
  <c r="C141"/>
  <c r="F142"/>
  <c r="B142" s="1"/>
  <c r="EL4" i="2"/>
  <c r="EL10" s="1"/>
  <c r="EK5"/>
  <c r="EK7" s="1"/>
  <c r="EK11"/>
  <c r="EK12"/>
  <c r="EK13" s="1"/>
  <c r="EK9"/>
  <c r="EK8"/>
  <c r="D142" i="9" l="1"/>
  <c r="C142"/>
  <c r="F143"/>
  <c r="B143" s="1"/>
  <c r="EM4" i="2"/>
  <c r="EM10" s="1"/>
  <c r="EL5"/>
  <c r="EL7" s="1"/>
  <c r="EL11"/>
  <c r="EL8"/>
  <c r="EL12"/>
  <c r="EL13" s="1"/>
  <c r="EL9"/>
  <c r="D143" i="9" l="1"/>
  <c r="C143"/>
  <c r="F144"/>
  <c r="B144" s="1"/>
  <c r="EN4" i="2"/>
  <c r="EN10" s="1"/>
  <c r="EM5"/>
  <c r="EM7" s="1"/>
  <c r="EM11"/>
  <c r="EM8"/>
  <c r="EM12"/>
  <c r="EM13" s="1"/>
  <c r="EM9"/>
  <c r="D144" i="9" l="1"/>
  <c r="C144"/>
  <c r="F145"/>
  <c r="B145" s="1"/>
  <c r="EO4" i="2"/>
  <c r="EO10" s="1"/>
  <c r="EN5"/>
  <c r="EN7" s="1"/>
  <c r="EN11"/>
  <c r="EN12"/>
  <c r="EN13" s="1"/>
  <c r="EN9"/>
  <c r="EN8"/>
  <c r="D145" i="9" l="1"/>
  <c r="C145"/>
  <c r="F146"/>
  <c r="B146" s="1"/>
  <c r="EP4" i="2"/>
  <c r="EP10" s="1"/>
  <c r="EO5"/>
  <c r="EO7" s="1"/>
  <c r="EO9"/>
  <c r="EO11"/>
  <c r="EO12"/>
  <c r="EO13" s="1"/>
  <c r="EO8"/>
  <c r="D146" i="9" l="1"/>
  <c r="C146"/>
  <c r="F147"/>
  <c r="B147" s="1"/>
  <c r="EQ4" i="2"/>
  <c r="EQ10" s="1"/>
  <c r="EP5"/>
  <c r="EP7" s="1"/>
  <c r="EP12"/>
  <c r="EP13" s="1"/>
  <c r="EP8"/>
  <c r="EP9"/>
  <c r="EP11"/>
  <c r="D147" i="9" l="1"/>
  <c r="C147"/>
  <c r="F148"/>
  <c r="B148" s="1"/>
  <c r="ER4" i="2"/>
  <c r="ER10" s="1"/>
  <c r="EQ5"/>
  <c r="EQ7" s="1"/>
  <c r="EQ11"/>
  <c r="EQ9"/>
  <c r="EQ8"/>
  <c r="EQ12"/>
  <c r="EQ13" s="1"/>
  <c r="D148" i="9" l="1"/>
  <c r="C148"/>
  <c r="F149"/>
  <c r="B149" s="1"/>
  <c r="ES4" i="2"/>
  <c r="ES10" s="1"/>
  <c r="ER5"/>
  <c r="ER7" s="1"/>
  <c r="ER11"/>
  <c r="ER12"/>
  <c r="ER13" s="1"/>
  <c r="ER8"/>
  <c r="ER9"/>
  <c r="D149" i="9" l="1"/>
  <c r="C149"/>
  <c r="F150"/>
  <c r="B150" s="1"/>
  <c r="ET4" i="2"/>
  <c r="ET10" s="1"/>
  <c r="ES5"/>
  <c r="ES7" s="1"/>
  <c r="ES11"/>
  <c r="ES12"/>
  <c r="ES13" s="1"/>
  <c r="ES9"/>
  <c r="ES8"/>
  <c r="D150" i="9" l="1"/>
  <c r="C150"/>
  <c r="F151"/>
  <c r="B151" s="1"/>
  <c r="EU4" i="2"/>
  <c r="EU10" s="1"/>
  <c r="ET5"/>
  <c r="ET7" s="1"/>
  <c r="ET8"/>
  <c r="ET12"/>
  <c r="ET13" s="1"/>
  <c r="ET11"/>
  <c r="ET9"/>
  <c r="D151" i="9" l="1"/>
  <c r="C151"/>
  <c r="F152"/>
  <c r="B152" s="1"/>
  <c r="EV4" i="2"/>
  <c r="EV10" s="1"/>
  <c r="EU5"/>
  <c r="EU7" s="1"/>
  <c r="EU11"/>
  <c r="EU9"/>
  <c r="EU12"/>
  <c r="EU13" s="1"/>
  <c r="EU8"/>
  <c r="D152" i="9" l="1"/>
  <c r="C152"/>
  <c r="F153"/>
  <c r="B153" s="1"/>
  <c r="EW4" i="2"/>
  <c r="EW10" s="1"/>
  <c r="EV5"/>
  <c r="EV7" s="1"/>
  <c r="EV12"/>
  <c r="EV13" s="1"/>
  <c r="EV11"/>
  <c r="EV9"/>
  <c r="EV8"/>
  <c r="D153" i="9" l="1"/>
  <c r="C153"/>
  <c r="F154"/>
  <c r="B154" s="1"/>
  <c r="EX4" i="2"/>
  <c r="EX10" s="1"/>
  <c r="EW5"/>
  <c r="EW7" s="1"/>
  <c r="EW11"/>
  <c r="EW9"/>
  <c r="EW8"/>
  <c r="EW12"/>
  <c r="EW13" s="1"/>
  <c r="D154" i="9" l="1"/>
  <c r="C154"/>
  <c r="F155"/>
  <c r="B155" s="1"/>
  <c r="EY4" i="2"/>
  <c r="EY10" s="1"/>
  <c r="EX5"/>
  <c r="EX7" s="1"/>
  <c r="EX12"/>
  <c r="EX13" s="1"/>
  <c r="EX8"/>
  <c r="EX11"/>
  <c r="EX9"/>
  <c r="D155" i="9" l="1"/>
  <c r="C155"/>
  <c r="F156"/>
  <c r="B156" s="1"/>
  <c r="EZ4" i="2"/>
  <c r="EZ10" s="1"/>
  <c r="EY5"/>
  <c r="EY7" s="1"/>
  <c r="EY11"/>
  <c r="EY12"/>
  <c r="EY13" s="1"/>
  <c r="EY9"/>
  <c r="EY8"/>
  <c r="D156" i="9" l="1"/>
  <c r="C156"/>
  <c r="F157"/>
  <c r="B157" s="1"/>
  <c r="FA4" i="2"/>
  <c r="FA10" s="1"/>
  <c r="EZ5"/>
  <c r="EZ7" s="1"/>
  <c r="EZ11"/>
  <c r="EZ9"/>
  <c r="EZ8"/>
  <c r="EZ12"/>
  <c r="EZ13" s="1"/>
  <c r="D157" i="9" l="1"/>
  <c r="C157"/>
  <c r="F158"/>
  <c r="B158" s="1"/>
  <c r="FB4" i="2"/>
  <c r="FB10" s="1"/>
  <c r="FA5"/>
  <c r="FA7" s="1"/>
  <c r="FA12"/>
  <c r="FA13" s="1"/>
  <c r="FA9"/>
  <c r="FA8"/>
  <c r="FA11"/>
  <c r="D158" i="9" l="1"/>
  <c r="C158"/>
  <c r="F159"/>
  <c r="B159" s="1"/>
  <c r="FC4" i="2"/>
  <c r="FC10" s="1"/>
  <c r="FB5"/>
  <c r="FB7" s="1"/>
  <c r="FB11"/>
  <c r="FB8"/>
  <c r="FB9"/>
  <c r="FB12"/>
  <c r="FB13" s="1"/>
  <c r="D159" i="9" l="1"/>
  <c r="C159"/>
  <c r="F160"/>
  <c r="B160" s="1"/>
  <c r="FD4" i="2"/>
  <c r="FD10" s="1"/>
  <c r="FC5"/>
  <c r="FC7" s="1"/>
  <c r="FC11"/>
  <c r="FC12"/>
  <c r="FC13" s="1"/>
  <c r="FC8"/>
  <c r="FC9"/>
  <c r="D160" i="9" l="1"/>
  <c r="C160"/>
  <c r="F161"/>
  <c r="B161" s="1"/>
  <c r="FE4" i="2"/>
  <c r="FE10" s="1"/>
  <c r="FD5"/>
  <c r="FD7" s="1"/>
  <c r="FD12"/>
  <c r="FD13" s="1"/>
  <c r="FD9"/>
  <c r="FD11"/>
  <c r="FD8"/>
  <c r="D161" i="9" l="1"/>
  <c r="C161"/>
  <c r="F162"/>
  <c r="B162" s="1"/>
  <c r="FF4" i="2"/>
  <c r="FF10" s="1"/>
  <c r="FE5"/>
  <c r="FE7" s="1"/>
  <c r="FE9"/>
  <c r="FE11"/>
  <c r="FE12"/>
  <c r="FE13" s="1"/>
  <c r="FE8"/>
  <c r="D162" i="9" l="1"/>
  <c r="C162"/>
  <c r="F163"/>
  <c r="B163" s="1"/>
  <c r="FG4" i="2"/>
  <c r="FG10" s="1"/>
  <c r="FF5"/>
  <c r="FF7" s="1"/>
  <c r="FF11"/>
  <c r="FF12"/>
  <c r="FF13" s="1"/>
  <c r="FF8"/>
  <c r="FF9"/>
  <c r="D163" i="9" l="1"/>
  <c r="C163"/>
  <c r="F164"/>
  <c r="B164" s="1"/>
  <c r="FH4" i="2"/>
  <c r="FH10" s="1"/>
  <c r="FG5"/>
  <c r="FG7" s="1"/>
  <c r="FG11"/>
  <c r="FG12"/>
  <c r="FG13" s="1"/>
  <c r="FG8"/>
  <c r="FG9"/>
  <c r="D164" i="9" l="1"/>
  <c r="C164"/>
  <c r="F165"/>
  <c r="B165" s="1"/>
  <c r="FI4" i="2"/>
  <c r="FI10" s="1"/>
  <c r="FH5"/>
  <c r="FH7" s="1"/>
  <c r="FH11"/>
  <c r="FH8"/>
  <c r="FH12"/>
  <c r="FH13" s="1"/>
  <c r="FH9"/>
  <c r="D165" i="9" l="1"/>
  <c r="C165"/>
  <c r="F166"/>
  <c r="B166" s="1"/>
  <c r="FJ4" i="2"/>
  <c r="FJ10" s="1"/>
  <c r="FI5"/>
  <c r="FI7" s="1"/>
  <c r="FI12"/>
  <c r="FI13" s="1"/>
  <c r="FI9"/>
  <c r="FI11"/>
  <c r="FI8"/>
  <c r="D166" i="9" l="1"/>
  <c r="C166"/>
  <c r="F167"/>
  <c r="B167" s="1"/>
  <c r="FK4" i="2"/>
  <c r="FK10" s="1"/>
  <c r="FJ5"/>
  <c r="FJ7" s="1"/>
  <c r="FJ8"/>
  <c r="FJ12"/>
  <c r="FJ13" s="1"/>
  <c r="FJ11"/>
  <c r="FJ9"/>
  <c r="D167" i="9" l="1"/>
  <c r="C167"/>
  <c r="F168"/>
  <c r="B168" s="1"/>
  <c r="FL4" i="2"/>
  <c r="FL10" s="1"/>
  <c r="FK5"/>
  <c r="FK7" s="1"/>
  <c r="FK11"/>
  <c r="FK9"/>
  <c r="FK12"/>
  <c r="FK13" s="1"/>
  <c r="FK8"/>
  <c r="D168" i="9" l="1"/>
  <c r="C168"/>
  <c r="F169"/>
  <c r="B169" s="1"/>
  <c r="FM4" i="2"/>
  <c r="FM10" s="1"/>
  <c r="FL5"/>
  <c r="FL7" s="1"/>
  <c r="FL9"/>
  <c r="FL8"/>
  <c r="FL11"/>
  <c r="FL12"/>
  <c r="FL13" s="1"/>
  <c r="D169" i="9" l="1"/>
  <c r="C169"/>
  <c r="F170"/>
  <c r="B170" s="1"/>
  <c r="FN4" i="2"/>
  <c r="FN10" s="1"/>
  <c r="FM5"/>
  <c r="FM7" s="1"/>
  <c r="FM11"/>
  <c r="FM9"/>
  <c r="FM8"/>
  <c r="FM12"/>
  <c r="FM13" s="1"/>
  <c r="D170" i="9" l="1"/>
  <c r="C170"/>
  <c r="F171"/>
  <c r="B171" s="1"/>
  <c r="FO4" i="2"/>
  <c r="FO10" s="1"/>
  <c r="FN5"/>
  <c r="FN7" s="1"/>
  <c r="FN11"/>
  <c r="FN12"/>
  <c r="FN13" s="1"/>
  <c r="FN8"/>
  <c r="FN9"/>
  <c r="D171" i="9" l="1"/>
  <c r="C171"/>
  <c r="F172"/>
  <c r="B172" s="1"/>
  <c r="FP4" i="2"/>
  <c r="FP10" s="1"/>
  <c r="FO5"/>
  <c r="FO7" s="1"/>
  <c r="FO6" s="1"/>
  <c r="FO11"/>
  <c r="FO8"/>
  <c r="FO9"/>
  <c r="FO12"/>
  <c r="FO13" s="1"/>
  <c r="D172" i="9" l="1"/>
  <c r="C172"/>
  <c r="F173"/>
  <c r="B173" s="1"/>
  <c r="FQ4" i="2"/>
  <c r="FQ10" s="1"/>
  <c r="FP5"/>
  <c r="FP7" s="1"/>
  <c r="FP9"/>
  <c r="FP11"/>
  <c r="FP12"/>
  <c r="FP13" s="1"/>
  <c r="FP8"/>
  <c r="D173" i="9" l="1"/>
  <c r="C173"/>
  <c r="F174"/>
  <c r="B174" s="1"/>
  <c r="FR4" i="2"/>
  <c r="FR10" s="1"/>
  <c r="FQ5"/>
  <c r="FQ7" s="1"/>
  <c r="FQ12"/>
  <c r="FQ13" s="1"/>
  <c r="FQ9"/>
  <c r="FQ11"/>
  <c r="FQ8"/>
  <c r="D174" i="9" l="1"/>
  <c r="C174"/>
  <c r="F175"/>
  <c r="B175" s="1"/>
  <c r="FS4" i="2"/>
  <c r="FS10" s="1"/>
  <c r="FR5"/>
  <c r="FR7" s="1"/>
  <c r="FR11"/>
  <c r="FR8"/>
  <c r="FR12"/>
  <c r="FR13" s="1"/>
  <c r="FR9"/>
  <c r="D175" i="9" l="1"/>
  <c r="C175"/>
  <c r="F176"/>
  <c r="B176" s="1"/>
  <c r="FT4" i="2"/>
  <c r="FT10" s="1"/>
  <c r="FS5"/>
  <c r="FS7" s="1"/>
  <c r="FS11"/>
  <c r="FS8"/>
  <c r="FS9"/>
  <c r="FS12"/>
  <c r="FS13" s="1"/>
  <c r="D176" i="9" l="1"/>
  <c r="C176"/>
  <c r="F177"/>
  <c r="B177" s="1"/>
  <c r="FU4" i="2"/>
  <c r="FU10" s="1"/>
  <c r="FT5"/>
  <c r="FT7" s="1"/>
  <c r="FT11"/>
  <c r="FT12"/>
  <c r="FT13" s="1"/>
  <c r="FT8"/>
  <c r="FT9"/>
  <c r="D177" i="9" l="1"/>
  <c r="C177"/>
  <c r="F178"/>
  <c r="B178" s="1"/>
  <c r="FV4" i="2"/>
  <c r="FV10" s="1"/>
  <c r="FU5"/>
  <c r="FU7" s="1"/>
  <c r="FU11"/>
  <c r="FU9"/>
  <c r="FU12"/>
  <c r="FU13" s="1"/>
  <c r="FU8"/>
  <c r="D178" i="9" l="1"/>
  <c r="C178"/>
  <c r="F179"/>
  <c r="B179" s="1"/>
  <c r="FW4" i="2"/>
  <c r="FW10" s="1"/>
  <c r="FV5"/>
  <c r="FV7" s="1"/>
  <c r="FV12"/>
  <c r="FV13" s="1"/>
  <c r="FV8"/>
  <c r="FV9"/>
  <c r="FV11"/>
  <c r="D179" i="9" l="1"/>
  <c r="C179"/>
  <c r="F180"/>
  <c r="B180" s="1"/>
  <c r="FX4" i="2"/>
  <c r="FX10" s="1"/>
  <c r="FW5"/>
  <c r="FW7" s="1"/>
  <c r="FW11"/>
  <c r="FW12"/>
  <c r="FW13" s="1"/>
  <c r="FW9"/>
  <c r="FW8"/>
  <c r="D180" i="9" l="1"/>
  <c r="C180"/>
  <c r="F181"/>
  <c r="B181" s="1"/>
  <c r="FY4" i="2"/>
  <c r="FY10" s="1"/>
  <c r="FX5"/>
  <c r="FX7" s="1"/>
  <c r="FX11"/>
  <c r="FX12"/>
  <c r="FX13" s="1"/>
  <c r="FX8"/>
  <c r="FX9"/>
  <c r="D181" i="9" l="1"/>
  <c r="C181"/>
  <c r="F182"/>
  <c r="B182" s="1"/>
  <c r="FZ4" i="2"/>
  <c r="FZ10" s="1"/>
  <c r="FY5"/>
  <c r="FY7" s="1"/>
  <c r="FY12"/>
  <c r="FY13" s="1"/>
  <c r="FY9"/>
  <c r="FY11"/>
  <c r="FY8"/>
  <c r="D182" i="9" l="1"/>
  <c r="C182"/>
  <c r="F183"/>
  <c r="B183" s="1"/>
  <c r="GA4" i="2"/>
  <c r="GA10" s="1"/>
  <c r="FZ5"/>
  <c r="FZ7" s="1"/>
  <c r="FZ8"/>
  <c r="FZ11"/>
  <c r="FZ9"/>
  <c r="FZ12"/>
  <c r="FZ13" s="1"/>
  <c r="D183" i="9" l="1"/>
  <c r="C183"/>
  <c r="F184"/>
  <c r="GB4" i="2"/>
  <c r="GB10" s="1"/>
  <c r="GA5"/>
  <c r="GA7" s="1"/>
  <c r="GA11"/>
  <c r="GA9"/>
  <c r="GA12"/>
  <c r="GA13" s="1"/>
  <c r="GA8"/>
  <c r="B184" i="9" l="1"/>
  <c r="F185"/>
  <c r="D184"/>
  <c r="C184"/>
  <c r="GC4" i="2"/>
  <c r="GC10" s="1"/>
  <c r="GB5"/>
  <c r="GB7" s="1"/>
  <c r="GB11"/>
  <c r="GB12"/>
  <c r="GB13" s="1"/>
  <c r="GB8"/>
  <c r="GB9"/>
  <c r="D185" i="9" l="1"/>
  <c r="B185"/>
  <c r="C185"/>
  <c r="F186"/>
  <c r="GD4" i="2"/>
  <c r="GD10" s="1"/>
  <c r="GC5"/>
  <c r="GC7" s="1"/>
  <c r="GC11"/>
  <c r="GC9"/>
  <c r="GC8"/>
  <c r="GC12"/>
  <c r="GC13" s="1"/>
  <c r="D186" i="9" l="1"/>
  <c r="B186"/>
  <c r="C186"/>
  <c r="F187"/>
  <c r="GE4" i="2"/>
  <c r="GE10" s="1"/>
  <c r="GD5"/>
  <c r="GD7" s="1"/>
  <c r="GD12"/>
  <c r="GD13" s="1"/>
  <c r="GD8"/>
  <c r="GD11"/>
  <c r="GD9"/>
  <c r="B187" i="9" l="1"/>
  <c r="C187"/>
  <c r="F188"/>
  <c r="D187"/>
  <c r="GE5" i="2"/>
  <c r="GE7" s="1"/>
  <c r="GF4"/>
  <c r="GF10" s="1"/>
  <c r="GE12"/>
  <c r="GE13" s="1"/>
  <c r="GE8"/>
  <c r="GE9"/>
  <c r="GE11"/>
  <c r="B188" i="9" l="1"/>
  <c r="F189"/>
  <c r="D188"/>
  <c r="C188"/>
  <c r="GF12" i="2"/>
  <c r="GF13" s="1"/>
  <c r="GF11"/>
  <c r="GF5"/>
  <c r="GF7" s="1"/>
  <c r="GF8"/>
  <c r="GF9"/>
  <c r="GG4"/>
  <c r="GG10" s="1"/>
  <c r="B189" i="9" l="1"/>
  <c r="C189"/>
  <c r="F190"/>
  <c r="D189"/>
  <c r="GG8" i="2"/>
  <c r="GG5"/>
  <c r="O14" i="7" s="1"/>
  <c r="GH4" i="2"/>
  <c r="GH10" s="1"/>
  <c r="GG9"/>
  <c r="GG11"/>
  <c r="GG12"/>
  <c r="GG13" s="1"/>
  <c r="GH5"/>
  <c r="GH7" s="1"/>
  <c r="GI4"/>
  <c r="GI10" s="1"/>
  <c r="GH8"/>
  <c r="GH9"/>
  <c r="B190" i="9" l="1"/>
  <c r="F191"/>
  <c r="D190"/>
  <c r="C190"/>
  <c r="GH12" i="2"/>
  <c r="GH13" s="1"/>
  <c r="GH11"/>
  <c r="N20" i="7"/>
  <c r="P25"/>
  <c r="Q24"/>
  <c r="O11"/>
  <c r="Q31"/>
  <c r="N17"/>
  <c r="Q29"/>
  <c r="Q30"/>
  <c r="P12"/>
  <c r="P7"/>
  <c r="P9"/>
  <c r="N10"/>
  <c r="P20"/>
  <c r="O31"/>
  <c r="O15"/>
  <c r="Q21"/>
  <c r="P13"/>
  <c r="N33"/>
  <c r="Q23"/>
  <c r="N7"/>
  <c r="P27"/>
  <c r="O25"/>
  <c r="Q25"/>
  <c r="O24"/>
  <c r="P17"/>
  <c r="Q35"/>
  <c r="P8"/>
  <c r="Q32"/>
  <c r="P22"/>
  <c r="N21"/>
  <c r="N22"/>
  <c r="Q6"/>
  <c r="Q13"/>
  <c r="O22"/>
  <c r="O9"/>
  <c r="Q19"/>
  <c r="O34"/>
  <c r="P34"/>
  <c r="O21"/>
  <c r="O33"/>
  <c r="N19"/>
  <c r="P33"/>
  <c r="O17"/>
  <c r="P28"/>
  <c r="O28"/>
  <c r="O16"/>
  <c r="P23"/>
  <c r="O8"/>
  <c r="N27"/>
  <c r="N18"/>
  <c r="N11"/>
  <c r="O20"/>
  <c r="N28"/>
  <c r="N26"/>
  <c r="Q22"/>
  <c r="N12"/>
  <c r="P15"/>
  <c r="P19"/>
  <c r="P32"/>
  <c r="P35"/>
  <c r="P26"/>
  <c r="Q34"/>
  <c r="Q15"/>
  <c r="O18"/>
  <c r="P16"/>
  <c r="O10"/>
  <c r="O23"/>
  <c r="N14"/>
  <c r="O6"/>
  <c r="N23"/>
  <c r="P11"/>
  <c r="Q7"/>
  <c r="N24"/>
  <c r="N32"/>
  <c r="P10"/>
  <c r="Q8"/>
  <c r="N34"/>
  <c r="N31"/>
  <c r="Q33"/>
  <c r="N15"/>
  <c r="O13"/>
  <c r="P29"/>
  <c r="Q11"/>
  <c r="N30"/>
  <c r="Q26"/>
  <c r="Q14"/>
  <c r="N29"/>
  <c r="P24"/>
  <c r="GG7" i="2"/>
  <c r="O35" i="7"/>
  <c r="O26"/>
  <c r="O32"/>
  <c r="O7"/>
  <c r="P18"/>
  <c r="N6"/>
  <c r="N25"/>
  <c r="P14"/>
  <c r="N16"/>
  <c r="Q10"/>
  <c r="P6"/>
  <c r="Q17"/>
  <c r="N13"/>
  <c r="P30"/>
  <c r="Q28"/>
  <c r="N9"/>
  <c r="O19"/>
  <c r="O29"/>
  <c r="Q9"/>
  <c r="O30"/>
  <c r="O12"/>
  <c r="P21"/>
  <c r="Q12"/>
  <c r="P31"/>
  <c r="Q20"/>
  <c r="Q27"/>
  <c r="N8"/>
  <c r="Q18"/>
  <c r="Q16"/>
  <c r="O27"/>
  <c r="N35"/>
  <c r="GI11" i="2"/>
  <c r="GI9"/>
  <c r="GJ4"/>
  <c r="GJ10" s="1"/>
  <c r="GI8"/>
  <c r="GI12"/>
  <c r="GI13" s="1"/>
  <c r="GI5"/>
  <c r="GI7" s="1"/>
  <c r="B191" i="9" l="1"/>
  <c r="C191"/>
  <c r="F192"/>
  <c r="D191"/>
  <c r="O37" i="7"/>
  <c r="Q36"/>
  <c r="N37"/>
  <c r="P36"/>
  <c r="N36"/>
  <c r="P37"/>
  <c r="Q37"/>
  <c r="O36"/>
  <c r="GJ5" i="2"/>
  <c r="GJ7" s="1"/>
  <c r="GJ9"/>
  <c r="GJ11"/>
  <c r="GK4"/>
  <c r="GK10" s="1"/>
  <c r="GJ12"/>
  <c r="GJ13" s="1"/>
  <c r="GJ8"/>
  <c r="B192" i="9" l="1"/>
  <c r="F193"/>
  <c r="D192"/>
  <c r="C192"/>
  <c r="GK5" i="2"/>
  <c r="GK7" s="1"/>
  <c r="GK9"/>
  <c r="GL4"/>
  <c r="GL10" s="1"/>
  <c r="GK11"/>
  <c r="GK12"/>
  <c r="GK13" s="1"/>
  <c r="GK8"/>
  <c r="B193" i="9" l="1"/>
  <c r="C193"/>
  <c r="F194"/>
  <c r="D193"/>
  <c r="GL11" i="2"/>
  <c r="GM4"/>
  <c r="GM10" s="1"/>
  <c r="GL5"/>
  <c r="GL7" s="1"/>
  <c r="GL12"/>
  <c r="GL13" s="1"/>
  <c r="GL8"/>
  <c r="GL9"/>
  <c r="B194" i="9" l="1"/>
  <c r="F195"/>
  <c r="D194"/>
  <c r="C194"/>
  <c r="GM11" i="2"/>
  <c r="GM9"/>
  <c r="GM5"/>
  <c r="GM7" s="1"/>
  <c r="GM12"/>
  <c r="GM13" s="1"/>
  <c r="GN4"/>
  <c r="GN10" s="1"/>
  <c r="GM8"/>
  <c r="B195" i="9" l="1"/>
  <c r="D195"/>
  <c r="C195"/>
  <c r="F196"/>
  <c r="GN12" i="2"/>
  <c r="GN13" s="1"/>
  <c r="GN9"/>
  <c r="GN11"/>
  <c r="GN5"/>
  <c r="GN7" s="1"/>
  <c r="GN8"/>
  <c r="GO4"/>
  <c r="GO10" s="1"/>
  <c r="B196" i="9" l="1"/>
  <c r="C196"/>
  <c r="F197"/>
  <c r="D196"/>
  <c r="GO5" i="2"/>
  <c r="GO7" s="1"/>
  <c r="GO9"/>
  <c r="GP4"/>
  <c r="GP10" s="1"/>
  <c r="GO11"/>
  <c r="GO12"/>
  <c r="GO13" s="1"/>
  <c r="GO8"/>
  <c r="B197" i="9" l="1"/>
  <c r="D197"/>
  <c r="C197"/>
  <c r="F198"/>
  <c r="GP5" i="2"/>
  <c r="GP7" s="1"/>
  <c r="GP12"/>
  <c r="GP13" s="1"/>
  <c r="GQ4"/>
  <c r="GQ10" s="1"/>
  <c r="GP8"/>
  <c r="GP11"/>
  <c r="GP9"/>
  <c r="B198" i="9" l="1"/>
  <c r="C198"/>
  <c r="F199"/>
  <c r="D198"/>
  <c r="GQ11" i="2"/>
  <c r="GQ9"/>
  <c r="GQ12"/>
  <c r="GQ13" s="1"/>
  <c r="GQ5"/>
  <c r="GQ7" s="1"/>
  <c r="GR4"/>
  <c r="GR10" s="1"/>
  <c r="GQ8"/>
  <c r="B199" i="9" l="1"/>
  <c r="D199"/>
  <c r="C199"/>
  <c r="F200"/>
  <c r="GR5" i="2"/>
  <c r="GR7" s="1"/>
  <c r="GR9"/>
  <c r="GR11"/>
  <c r="GR12"/>
  <c r="GR13" s="1"/>
  <c r="GR8"/>
  <c r="GS4"/>
  <c r="GS10" s="1"/>
  <c r="B200" i="9" l="1"/>
  <c r="C200"/>
  <c r="F201"/>
  <c r="D200"/>
  <c r="GS5" i="2"/>
  <c r="GS7" s="1"/>
  <c r="GS6" s="1"/>
  <c r="GS9"/>
  <c r="GT4"/>
  <c r="GT10" s="1"/>
  <c r="GS11"/>
  <c r="GS12"/>
  <c r="GS13" s="1"/>
  <c r="GS8"/>
  <c r="B201" i="9" l="1"/>
  <c r="D201"/>
  <c r="C201"/>
  <c r="F202"/>
  <c r="GT11" i="2"/>
  <c r="GU4"/>
  <c r="GU10" s="1"/>
  <c r="GT12"/>
  <c r="GT13" s="1"/>
  <c r="GT8"/>
  <c r="GT9"/>
  <c r="GT5"/>
  <c r="GT7" s="1"/>
  <c r="B202" i="9" l="1"/>
  <c r="C202"/>
  <c r="F203"/>
  <c r="D202"/>
  <c r="GU11" i="2"/>
  <c r="GU9"/>
  <c r="GU12"/>
  <c r="GU13" s="1"/>
  <c r="GV4"/>
  <c r="GV10" s="1"/>
  <c r="GU5"/>
  <c r="GU7" s="1"/>
  <c r="GU8"/>
  <c r="B203" i="9" l="1"/>
  <c r="D203"/>
  <c r="C203"/>
  <c r="F204"/>
  <c r="GV5" i="2"/>
  <c r="GV7" s="1"/>
  <c r="GV9"/>
  <c r="GV12"/>
  <c r="GV13" s="1"/>
  <c r="GV11"/>
  <c r="GV8"/>
  <c r="GW4"/>
  <c r="GW10" s="1"/>
  <c r="B204" i="9" l="1"/>
  <c r="C204"/>
  <c r="F205"/>
  <c r="D204"/>
  <c r="GW5" i="2"/>
  <c r="GW7" s="1"/>
  <c r="GW9"/>
  <c r="GX4"/>
  <c r="GX10" s="1"/>
  <c r="GW11"/>
  <c r="GW12"/>
  <c r="GW13" s="1"/>
  <c r="GW8"/>
  <c r="B205" i="9" l="1"/>
  <c r="D205"/>
  <c r="C205"/>
  <c r="F206"/>
  <c r="GX5" i="2"/>
  <c r="GX7" s="1"/>
  <c r="GX11"/>
  <c r="GY4"/>
  <c r="GY10" s="1"/>
  <c r="GX8"/>
  <c r="GX9"/>
  <c r="GX12"/>
  <c r="GX13" s="1"/>
  <c r="B206" i="9" l="1"/>
  <c r="C206"/>
  <c r="F207"/>
  <c r="D206"/>
  <c r="GY11" i="2"/>
  <c r="GY9"/>
  <c r="GY5"/>
  <c r="GY7" s="1"/>
  <c r="GZ4"/>
  <c r="GZ10" s="1"/>
  <c r="GY8"/>
  <c r="GY12"/>
  <c r="GY13" s="1"/>
  <c r="B207" i="9" l="1"/>
  <c r="D207"/>
  <c r="C207"/>
  <c r="F208"/>
  <c r="GZ5" i="2"/>
  <c r="GZ7" s="1"/>
  <c r="GZ9"/>
  <c r="GZ8"/>
  <c r="HA4"/>
  <c r="HA10" s="1"/>
  <c r="GZ11"/>
  <c r="GZ12"/>
  <c r="GZ13" s="1"/>
  <c r="B208" i="9" l="1"/>
  <c r="C208"/>
  <c r="F209"/>
  <c r="D208"/>
  <c r="HA5" i="2"/>
  <c r="HA7" s="1"/>
  <c r="HA9"/>
  <c r="HA11"/>
  <c r="HA12"/>
  <c r="HA13" s="1"/>
  <c r="HA8"/>
  <c r="HB4"/>
  <c r="HB10" s="1"/>
  <c r="B209" i="9" l="1"/>
  <c r="D209"/>
  <c r="C209"/>
  <c r="F210"/>
  <c r="HB11" i="2"/>
  <c r="HC4"/>
  <c r="HC10" s="1"/>
  <c r="HB12"/>
  <c r="HB13" s="1"/>
  <c r="HB8"/>
  <c r="HB9"/>
  <c r="HB5"/>
  <c r="HB7" s="1"/>
  <c r="B210" i="9" l="1"/>
  <c r="C210"/>
  <c r="F211"/>
  <c r="D210"/>
  <c r="HC11" i="2"/>
  <c r="HC9"/>
  <c r="HC5"/>
  <c r="HC7" s="1"/>
  <c r="HD4"/>
  <c r="HD10" s="1"/>
  <c r="HC12"/>
  <c r="HC13" s="1"/>
  <c r="HC8"/>
  <c r="B211" i="9" l="1"/>
  <c r="C211"/>
  <c r="D211"/>
  <c r="F212"/>
  <c r="HD12" i="2"/>
  <c r="HD13" s="1"/>
  <c r="HD9"/>
  <c r="HE4"/>
  <c r="HE10" s="1"/>
  <c r="HD11"/>
  <c r="HD5"/>
  <c r="HD7" s="1"/>
  <c r="HD8"/>
  <c r="B212" i="9" l="1"/>
  <c r="C212"/>
  <c r="F213"/>
  <c r="D212"/>
  <c r="HE5" i="2"/>
  <c r="HE7" s="1"/>
  <c r="HE9"/>
  <c r="HE11"/>
  <c r="HF4"/>
  <c r="HF10" s="1"/>
  <c r="HE12"/>
  <c r="HE13" s="1"/>
  <c r="HE8"/>
  <c r="B213" i="9" l="1"/>
  <c r="D213"/>
  <c r="C213"/>
  <c r="F214"/>
  <c r="HF5" i="2"/>
  <c r="HF7" s="1"/>
  <c r="HF12"/>
  <c r="HF13" s="1"/>
  <c r="HG4"/>
  <c r="HG10" s="1"/>
  <c r="HF8"/>
  <c r="HF9"/>
  <c r="HF11"/>
  <c r="B214" i="9" l="1"/>
  <c r="C214"/>
  <c r="F215"/>
  <c r="D214"/>
  <c r="HG11" i="2"/>
  <c r="HG9"/>
  <c r="HG12"/>
  <c r="HG13" s="1"/>
  <c r="HG5"/>
  <c r="HG7" s="1"/>
  <c r="HH4"/>
  <c r="HH10" s="1"/>
  <c r="HG8"/>
  <c r="B215" i="9" l="1"/>
  <c r="D215"/>
  <c r="C215"/>
  <c r="F216"/>
  <c r="HH5" i="2"/>
  <c r="HH7" s="1"/>
  <c r="HH9"/>
  <c r="HH11"/>
  <c r="HH12"/>
  <c r="HH13" s="1"/>
  <c r="HH8"/>
  <c r="HI4"/>
  <c r="HI10" s="1"/>
  <c r="B216" i="9" l="1"/>
  <c r="C216"/>
  <c r="F217"/>
  <c r="D216"/>
  <c r="HI5" i="2"/>
  <c r="HI7" s="1"/>
  <c r="HI9"/>
  <c r="HI11"/>
  <c r="HJ4"/>
  <c r="HJ10" s="1"/>
  <c r="HI12"/>
  <c r="HI13" s="1"/>
  <c r="HI8"/>
  <c r="B217" i="9" l="1"/>
  <c r="D217"/>
  <c r="C217"/>
  <c r="F218"/>
  <c r="HJ11" i="2"/>
  <c r="HJ5"/>
  <c r="HJ7" s="1"/>
  <c r="HK4"/>
  <c r="HK10" s="1"/>
  <c r="HJ12"/>
  <c r="HJ13" s="1"/>
  <c r="HJ8"/>
  <c r="HJ9"/>
  <c r="B218" i="9" l="1"/>
  <c r="C218"/>
  <c r="F219"/>
  <c r="D218"/>
  <c r="HK11" i="2"/>
  <c r="HK9"/>
  <c r="HL4"/>
  <c r="HL10" s="1"/>
  <c r="HK8"/>
  <c r="HK12"/>
  <c r="HK13" s="1"/>
  <c r="HK5"/>
  <c r="HK7" s="1"/>
  <c r="B219" i="9" l="1"/>
  <c r="D219"/>
  <c r="C219"/>
  <c r="F220"/>
  <c r="HL5" i="2"/>
  <c r="HL7" s="1"/>
  <c r="HL9"/>
  <c r="HL11"/>
  <c r="HL8"/>
  <c r="HM4"/>
  <c r="HM10" s="1"/>
  <c r="HL12"/>
  <c r="HL13" s="1"/>
  <c r="B220" i="9" l="1"/>
  <c r="C220"/>
  <c r="F221"/>
  <c r="D220"/>
  <c r="HM12" i="2"/>
  <c r="HM13" s="1"/>
  <c r="HM8"/>
  <c r="HM5"/>
  <c r="HM7" s="1"/>
  <c r="HM9"/>
  <c r="HN4"/>
  <c r="HN10" s="1"/>
  <c r="HM11"/>
  <c r="B221" i="9" l="1"/>
  <c r="D221"/>
  <c r="C221"/>
  <c r="F222"/>
  <c r="HO4" i="2"/>
  <c r="HO10" s="1"/>
  <c r="HN8"/>
  <c r="HN9"/>
  <c r="HN12"/>
  <c r="HN13" s="1"/>
  <c r="HN5"/>
  <c r="HN7" s="1"/>
  <c r="HN11"/>
  <c r="B222" i="9" l="1"/>
  <c r="C222"/>
  <c r="F223"/>
  <c r="D222"/>
  <c r="HO12" i="2"/>
  <c r="HO13" s="1"/>
  <c r="HP4"/>
  <c r="HP10" s="1"/>
  <c r="HO5"/>
  <c r="HO7" s="1"/>
  <c r="HO8"/>
  <c r="HO11"/>
  <c r="HO9"/>
  <c r="B223" i="9" l="1"/>
  <c r="D223"/>
  <c r="C223"/>
  <c r="F224"/>
  <c r="HQ4" i="2"/>
  <c r="HQ10" s="1"/>
  <c r="HP11"/>
  <c r="HP12"/>
  <c r="HP13" s="1"/>
  <c r="HP8"/>
  <c r="HP5"/>
  <c r="HP7" s="1"/>
  <c r="HP9"/>
  <c r="B224" i="9" l="1"/>
  <c r="C224"/>
  <c r="F225"/>
  <c r="D224"/>
  <c r="HR4" i="2"/>
  <c r="HR10" s="1"/>
  <c r="HQ12"/>
  <c r="HQ13" s="1"/>
  <c r="HQ8"/>
  <c r="HQ11"/>
  <c r="HQ5"/>
  <c r="HQ7" s="1"/>
  <c r="HQ9"/>
  <c r="B225" i="9" l="1"/>
  <c r="D225"/>
  <c r="C225"/>
  <c r="F226"/>
  <c r="HR12" i="2"/>
  <c r="HR13" s="1"/>
  <c r="HR8"/>
  <c r="HR5"/>
  <c r="HR7" s="1"/>
  <c r="HR11"/>
  <c r="HS4"/>
  <c r="HS10" s="1"/>
  <c r="HR9"/>
  <c r="B226" i="9" l="1"/>
  <c r="C226"/>
  <c r="F227"/>
  <c r="D226"/>
  <c r="HS12" i="2"/>
  <c r="HS13" s="1"/>
  <c r="HT4"/>
  <c r="HT10" s="1"/>
  <c r="HS8"/>
  <c r="HS11"/>
  <c r="HS5"/>
  <c r="HS7" s="1"/>
  <c r="HS9"/>
  <c r="B227" i="9" l="1"/>
  <c r="D227"/>
  <c r="C227"/>
  <c r="F228"/>
  <c r="HU4" i="2"/>
  <c r="HU10" s="1"/>
  <c r="HT11"/>
  <c r="HT5"/>
  <c r="HT7" s="1"/>
  <c r="HT8"/>
  <c r="HT12"/>
  <c r="HT13" s="1"/>
  <c r="HT9"/>
  <c r="B228" i="9" l="1"/>
  <c r="C228"/>
  <c r="F229"/>
  <c r="D228"/>
  <c r="HV4" i="2"/>
  <c r="HV10" s="1"/>
  <c r="HU12"/>
  <c r="HU13" s="1"/>
  <c r="HU8"/>
  <c r="HU11"/>
  <c r="HU5"/>
  <c r="HU7" s="1"/>
  <c r="HU9"/>
  <c r="B229" i="9" l="1"/>
  <c r="D229"/>
  <c r="C229"/>
  <c r="F230"/>
  <c r="HW4" i="2"/>
  <c r="HW10" s="1"/>
  <c r="HV8"/>
  <c r="HV9"/>
  <c r="HV11"/>
  <c r="HV5"/>
  <c r="HV7" s="1"/>
  <c r="HV12"/>
  <c r="HV13" s="1"/>
  <c r="B230" i="9" l="1"/>
  <c r="C230"/>
  <c r="F231"/>
  <c r="D230"/>
  <c r="HW12" i="2"/>
  <c r="HW13" s="1"/>
  <c r="HW5"/>
  <c r="HW7" s="1"/>
  <c r="HX4"/>
  <c r="HX10" s="1"/>
  <c r="HW8"/>
  <c r="HW11"/>
  <c r="HW9"/>
  <c r="B231" i="9" l="1"/>
  <c r="D231"/>
  <c r="C231"/>
  <c r="F232"/>
  <c r="HY4" i="2"/>
  <c r="HY10" s="1"/>
  <c r="HX11"/>
  <c r="HX12"/>
  <c r="HX13" s="1"/>
  <c r="HX8"/>
  <c r="HX5"/>
  <c r="HX7" s="1"/>
  <c r="HX6" s="1"/>
  <c r="HX9"/>
  <c r="B232" i="9" l="1"/>
  <c r="C232"/>
  <c r="F233"/>
  <c r="D232"/>
  <c r="HZ4" i="2"/>
  <c r="HZ10" s="1"/>
  <c r="HY11"/>
  <c r="HY12"/>
  <c r="HY13" s="1"/>
  <c r="HY8"/>
  <c r="HY5"/>
  <c r="HY7" s="1"/>
  <c r="HY9"/>
  <c r="B233" i="9" l="1"/>
  <c r="D233"/>
  <c r="C233"/>
  <c r="F234"/>
  <c r="HZ12" i="2"/>
  <c r="HZ13" s="1"/>
  <c r="HZ8"/>
  <c r="HZ5"/>
  <c r="HZ7" s="1"/>
  <c r="HZ11"/>
  <c r="IA4"/>
  <c r="IA10" s="1"/>
  <c r="HZ9"/>
  <c r="B234" i="9" l="1"/>
  <c r="C234"/>
  <c r="F235"/>
  <c r="D234"/>
  <c r="IA12" i="2"/>
  <c r="IA13" s="1"/>
  <c r="IA5"/>
  <c r="IA7" s="1"/>
  <c r="IB4"/>
  <c r="IB10" s="1"/>
  <c r="IA8"/>
  <c r="IA11"/>
  <c r="IA9"/>
  <c r="B235" i="9" l="1"/>
  <c r="D235"/>
  <c r="C235"/>
  <c r="F236"/>
  <c r="IC4" i="2"/>
  <c r="IC10" s="1"/>
  <c r="IB12"/>
  <c r="IB13" s="1"/>
  <c r="IB11"/>
  <c r="IB8"/>
  <c r="IB5"/>
  <c r="IB7" s="1"/>
  <c r="IB9"/>
  <c r="B236" i="9" l="1"/>
  <c r="C236"/>
  <c r="F237"/>
  <c r="D236"/>
  <c r="ID4" i="2"/>
  <c r="ID10" s="1"/>
  <c r="IC11"/>
  <c r="IC12"/>
  <c r="IC13" s="1"/>
  <c r="IC8"/>
  <c r="IC5"/>
  <c r="IC7" s="1"/>
  <c r="IC9"/>
  <c r="B237" i="9" l="1"/>
  <c r="D237"/>
  <c r="C237"/>
  <c r="F238"/>
  <c r="IE4" i="2"/>
  <c r="IE10" s="1"/>
  <c r="ID8"/>
  <c r="ID9"/>
  <c r="ID12"/>
  <c r="ID13" s="1"/>
  <c r="ID5"/>
  <c r="ID7" s="1"/>
  <c r="ID11"/>
  <c r="B238" i="9" l="1"/>
  <c r="C238"/>
  <c r="F239"/>
  <c r="D238"/>
  <c r="IE12" i="2"/>
  <c r="IE13" s="1"/>
  <c r="IE5"/>
  <c r="IE7" s="1"/>
  <c r="IF4"/>
  <c r="IF10" s="1"/>
  <c r="IE8"/>
  <c r="IE11"/>
  <c r="IE9"/>
  <c r="B239" i="9" l="1"/>
  <c r="D239"/>
  <c r="C239"/>
  <c r="F240"/>
  <c r="IG4" i="2"/>
  <c r="IG10" s="1"/>
  <c r="IF12"/>
  <c r="IF13" s="1"/>
  <c r="IF5"/>
  <c r="IF7" s="1"/>
  <c r="IF11"/>
  <c r="IF8"/>
  <c r="IF9"/>
  <c r="B240" i="9" l="1"/>
  <c r="C240"/>
  <c r="F241"/>
  <c r="D240"/>
  <c r="IH4" i="2"/>
  <c r="IH10" s="1"/>
  <c r="IG11"/>
  <c r="IG12"/>
  <c r="IG13" s="1"/>
  <c r="IG8"/>
  <c r="IG5"/>
  <c r="IG7" s="1"/>
  <c r="IG9"/>
  <c r="B241" i="9" l="1"/>
  <c r="D241"/>
  <c r="C241"/>
  <c r="F242"/>
  <c r="IH11" i="2"/>
  <c r="II4"/>
  <c r="II10" s="1"/>
  <c r="IH9"/>
  <c r="IH12"/>
  <c r="IH13" s="1"/>
  <c r="IH8"/>
  <c r="IH5"/>
  <c r="IH7" s="1"/>
  <c r="B242" i="9" l="1"/>
  <c r="C242"/>
  <c r="F243"/>
  <c r="D242"/>
  <c r="II5" i="2"/>
  <c r="II7" s="1"/>
  <c r="IJ4"/>
  <c r="IJ10" s="1"/>
  <c r="II8"/>
  <c r="II11"/>
  <c r="II9"/>
  <c r="II12"/>
  <c r="II13" s="1"/>
  <c r="B243" i="9" l="1"/>
  <c r="D243"/>
  <c r="C243"/>
  <c r="F244"/>
  <c r="IJ11" i="2"/>
  <c r="IJ5"/>
  <c r="IJ7" s="1"/>
  <c r="IJ8"/>
  <c r="IK4"/>
  <c r="IK10" s="1"/>
  <c r="IJ12"/>
  <c r="IJ13" s="1"/>
  <c r="IJ9"/>
  <c r="B244" i="9" l="1"/>
  <c r="C244"/>
  <c r="F245"/>
  <c r="D244"/>
  <c r="IK11" i="2"/>
  <c r="IK12"/>
  <c r="IK13" s="1"/>
  <c r="IK8"/>
  <c r="IK5"/>
  <c r="IK7" s="1"/>
  <c r="IK9"/>
  <c r="IL4"/>
  <c r="IL10" s="1"/>
  <c r="B245" i="9" l="1"/>
  <c r="D245"/>
  <c r="C245"/>
  <c r="F246"/>
  <c r="IL9" i="2"/>
  <c r="IL11"/>
  <c r="IL5"/>
  <c r="IL7" s="1"/>
  <c r="IL12"/>
  <c r="IL13" s="1"/>
  <c r="IM4"/>
  <c r="IM10" s="1"/>
  <c r="IL8"/>
  <c r="B246" i="9" l="1"/>
  <c r="C246"/>
  <c r="F247"/>
  <c r="D246"/>
  <c r="IM5" i="2"/>
  <c r="IM7" s="1"/>
  <c r="IN4"/>
  <c r="IN10" s="1"/>
  <c r="IM8"/>
  <c r="IM11"/>
  <c r="IM9"/>
  <c r="IM12"/>
  <c r="IM13" s="1"/>
  <c r="B247" i="9" l="1"/>
  <c r="D247"/>
  <c r="C247"/>
  <c r="F248"/>
  <c r="IN11" i="2"/>
  <c r="IN12"/>
  <c r="IN13" s="1"/>
  <c r="IN8"/>
  <c r="IO4"/>
  <c r="IO10" s="1"/>
  <c r="IN5"/>
  <c r="IN7" s="1"/>
  <c r="IN9"/>
  <c r="B248" i="9" l="1"/>
  <c r="C248"/>
  <c r="F249"/>
  <c r="D248"/>
  <c r="IO11" i="2"/>
  <c r="IO12"/>
  <c r="IO13" s="1"/>
  <c r="IO8"/>
  <c r="IO5"/>
  <c r="IO7" s="1"/>
  <c r="IO9"/>
  <c r="IP4"/>
  <c r="IP10" s="1"/>
  <c r="B249" i="9" l="1"/>
  <c r="D249"/>
  <c r="C249"/>
  <c r="F250"/>
  <c r="IP9" i="2"/>
  <c r="IQ4"/>
  <c r="IQ10" s="1"/>
  <c r="IP11"/>
  <c r="IP5"/>
  <c r="IP7" s="1"/>
  <c r="IP12"/>
  <c r="IP13" s="1"/>
  <c r="IP8"/>
  <c r="B250" i="9" l="1"/>
  <c r="C250"/>
  <c r="F251"/>
  <c r="D250"/>
  <c r="IQ5" i="2"/>
  <c r="IQ7" s="1"/>
  <c r="IR4"/>
  <c r="IR10" s="1"/>
  <c r="IQ8"/>
  <c r="IQ11"/>
  <c r="IQ9"/>
  <c r="IQ12"/>
  <c r="IQ13" s="1"/>
  <c r="B251" i="9" l="1"/>
  <c r="D251"/>
  <c r="C251"/>
  <c r="F252"/>
  <c r="IR12" i="2"/>
  <c r="IR13" s="1"/>
  <c r="IS4"/>
  <c r="IS10" s="1"/>
  <c r="IR11"/>
  <c r="IR8"/>
  <c r="IR5"/>
  <c r="IR7" s="1"/>
  <c r="IR9"/>
  <c r="B252" i="9" l="1"/>
  <c r="C252"/>
  <c r="F253"/>
  <c r="D252"/>
  <c r="IS11" i="2"/>
  <c r="IS12"/>
  <c r="IS13" s="1"/>
  <c r="IS8"/>
  <c r="IS5"/>
  <c r="IS7" s="1"/>
  <c r="IS9"/>
  <c r="IT4"/>
  <c r="IT10" s="1"/>
  <c r="B253" i="9" l="1"/>
  <c r="D253"/>
  <c r="C253"/>
  <c r="F254"/>
  <c r="IT9" i="2"/>
  <c r="IU4"/>
  <c r="IU10" s="1"/>
  <c r="IT8"/>
  <c r="IT12"/>
  <c r="IT13" s="1"/>
  <c r="IT5"/>
  <c r="IT7" s="1"/>
  <c r="IT11"/>
  <c r="B254" i="9" l="1"/>
  <c r="C254"/>
  <c r="F255"/>
  <c r="D254"/>
  <c r="IU5" i="2"/>
  <c r="IU7" s="1"/>
  <c r="IV4"/>
  <c r="IV10" s="1"/>
  <c r="IU8"/>
  <c r="IU11"/>
  <c r="IU9"/>
  <c r="IU12"/>
  <c r="IU13" s="1"/>
  <c r="B255" i="9" l="1"/>
  <c r="D255"/>
  <c r="C255"/>
  <c r="F256"/>
  <c r="IV11" i="2"/>
  <c r="IW4"/>
  <c r="IW10" s="1"/>
  <c r="IV12"/>
  <c r="IV13" s="1"/>
  <c r="IV8"/>
  <c r="IV5"/>
  <c r="IV7" s="1"/>
  <c r="IV9"/>
  <c r="B256" i="9" l="1"/>
  <c r="C256"/>
  <c r="F257"/>
  <c r="D256"/>
  <c r="IW11" i="2"/>
  <c r="IW12"/>
  <c r="IW13" s="1"/>
  <c r="IW8"/>
  <c r="IW5"/>
  <c r="IW7" s="1"/>
  <c r="IW9"/>
  <c r="IX4"/>
  <c r="IX10" s="1"/>
  <c r="B257" i="9" l="1"/>
  <c r="D257"/>
  <c r="C257"/>
  <c r="F258"/>
  <c r="IX9" i="2"/>
  <c r="IX11"/>
  <c r="IY4"/>
  <c r="IY10" s="1"/>
  <c r="IX5"/>
  <c r="IX7" s="1"/>
  <c r="IX12"/>
  <c r="IX13" s="1"/>
  <c r="IX8"/>
  <c r="B258" i="9" l="1"/>
  <c r="C258"/>
  <c r="F259"/>
  <c r="D258"/>
  <c r="IY5" i="2"/>
  <c r="IY7" s="1"/>
  <c r="IZ4"/>
  <c r="IZ10" s="1"/>
  <c r="IY8"/>
  <c r="IY11"/>
  <c r="IY9"/>
  <c r="IY12"/>
  <c r="IY13" s="1"/>
  <c r="B259" i="9" l="1"/>
  <c r="D259"/>
  <c r="C259"/>
  <c r="F260"/>
  <c r="IZ11" i="2"/>
  <c r="IZ12"/>
  <c r="IZ13" s="1"/>
  <c r="IZ9"/>
  <c r="IZ5"/>
  <c r="IZ7" s="1"/>
  <c r="IZ8"/>
  <c r="JA4"/>
  <c r="JA10" s="1"/>
  <c r="B260" i="9" l="1"/>
  <c r="C260"/>
  <c r="F261"/>
  <c r="D260"/>
  <c r="JA11" i="2"/>
  <c r="JA12"/>
  <c r="JA13" s="1"/>
  <c r="JA8"/>
  <c r="JA5"/>
  <c r="JA7" s="1"/>
  <c r="JA9"/>
  <c r="JB4"/>
  <c r="JB10" s="1"/>
  <c r="B261" i="9" l="1"/>
  <c r="D261"/>
  <c r="C261"/>
  <c r="F262"/>
  <c r="JB9" i="2"/>
  <c r="JB11"/>
  <c r="JB5"/>
  <c r="JB7" s="1"/>
  <c r="JB12"/>
  <c r="JB13" s="1"/>
  <c r="JC4"/>
  <c r="JC10" s="1"/>
  <c r="JB8"/>
  <c r="B262" i="9" l="1"/>
  <c r="C262"/>
  <c r="F263"/>
  <c r="D262"/>
  <c r="JC5" i="2"/>
  <c r="JC7" s="1"/>
  <c r="JC6" s="1"/>
  <c r="JD4"/>
  <c r="JD10" s="1"/>
  <c r="JC8"/>
  <c r="JC11"/>
  <c r="JC9"/>
  <c r="JC12"/>
  <c r="JC13" s="1"/>
  <c r="B263" i="9" l="1"/>
  <c r="D263"/>
  <c r="C263"/>
  <c r="F264"/>
  <c r="JD11" i="2"/>
  <c r="JD5"/>
  <c r="JD7" s="1"/>
  <c r="JD9"/>
  <c r="JD12"/>
  <c r="JD13" s="1"/>
  <c r="JD8"/>
  <c r="JE4"/>
  <c r="JE10" s="1"/>
  <c r="B264" i="9" l="1"/>
  <c r="C264"/>
  <c r="F265"/>
  <c r="D264"/>
  <c r="JE11" i="2"/>
  <c r="JE12"/>
  <c r="JE13" s="1"/>
  <c r="JE8"/>
  <c r="JE5"/>
  <c r="JE7" s="1"/>
  <c r="JE9"/>
  <c r="JF4"/>
  <c r="JF10" s="1"/>
  <c r="B265" i="9" l="1"/>
  <c r="D265"/>
  <c r="C265"/>
  <c r="F266"/>
  <c r="JF9" i="2"/>
  <c r="JF11"/>
  <c r="JG4"/>
  <c r="JG10" s="1"/>
  <c r="JF5"/>
  <c r="JF7" s="1"/>
  <c r="JF12"/>
  <c r="JF13" s="1"/>
  <c r="JF8"/>
  <c r="B266" i="9" l="1"/>
  <c r="C266"/>
  <c r="F267"/>
  <c r="D266"/>
  <c r="JG5" i="2"/>
  <c r="JG7" s="1"/>
  <c r="JH4"/>
  <c r="JH10" s="1"/>
  <c r="JG8"/>
  <c r="JG12"/>
  <c r="JG13" s="1"/>
  <c r="JG11"/>
  <c r="JG9"/>
  <c r="B267" i="9" l="1"/>
  <c r="D267"/>
  <c r="C267"/>
  <c r="F268"/>
  <c r="JH12" i="2"/>
  <c r="JH13" s="1"/>
  <c r="JH11"/>
  <c r="JH8"/>
  <c r="JH5"/>
  <c r="JH7" s="1"/>
  <c r="JH9"/>
  <c r="JI4"/>
  <c r="JI10" s="1"/>
  <c r="B268" i="9" l="1"/>
  <c r="C268"/>
  <c r="F269"/>
  <c r="D268"/>
  <c r="JI11" i="2"/>
  <c r="JI5"/>
  <c r="JI7" s="1"/>
  <c r="JI9"/>
  <c r="JJ4"/>
  <c r="JJ10" s="1"/>
  <c r="JI12"/>
  <c r="JI13" s="1"/>
  <c r="JI8"/>
  <c r="B269" i="9" l="1"/>
  <c r="D269"/>
  <c r="C269"/>
  <c r="F270"/>
  <c r="JJ9" i="2"/>
  <c r="JJ12"/>
  <c r="JJ13" s="1"/>
  <c r="JJ5"/>
  <c r="JJ7" s="1"/>
  <c r="JJ11"/>
  <c r="JK4"/>
  <c r="JK10" s="1"/>
  <c r="JJ8"/>
  <c r="B270" i="9" l="1"/>
  <c r="C270"/>
  <c r="F271"/>
  <c r="D270"/>
  <c r="JK5" i="2"/>
  <c r="JK7" s="1"/>
  <c r="JL4"/>
  <c r="JL10" s="1"/>
  <c r="JK8"/>
  <c r="JK11"/>
  <c r="JK9"/>
  <c r="JK12"/>
  <c r="JK13" s="1"/>
  <c r="B271" i="9" l="1"/>
  <c r="D271"/>
  <c r="C271"/>
  <c r="F272"/>
  <c r="JL11" i="2"/>
  <c r="JM4"/>
  <c r="JM10" s="1"/>
  <c r="JL12"/>
  <c r="JL13" s="1"/>
  <c r="JL8"/>
  <c r="JL5"/>
  <c r="JL7" s="1"/>
  <c r="JL9"/>
  <c r="B272" i="9" l="1"/>
  <c r="C272"/>
  <c r="F273"/>
  <c r="D272"/>
  <c r="JM11" i="2"/>
  <c r="JM12"/>
  <c r="JM13" s="1"/>
  <c r="JM8"/>
  <c r="JM5"/>
  <c r="JM7" s="1"/>
  <c r="JM9"/>
  <c r="JN4"/>
  <c r="JN10" s="1"/>
  <c r="B273" i="9" l="1"/>
  <c r="D273"/>
  <c r="C273"/>
  <c r="F274"/>
  <c r="JN9" i="2"/>
  <c r="JN11"/>
  <c r="JN5"/>
  <c r="JN7" s="1"/>
  <c r="JN12"/>
  <c r="JN13" s="1"/>
  <c r="JO4"/>
  <c r="JO10" s="1"/>
  <c r="JN8"/>
  <c r="B274" i="9" l="1"/>
  <c r="C274"/>
  <c r="F275"/>
  <c r="D274"/>
  <c r="JO5" i="2"/>
  <c r="JO7" s="1"/>
  <c r="JP4"/>
  <c r="JP10" s="1"/>
  <c r="JO8"/>
  <c r="JO11"/>
  <c r="JO9"/>
  <c r="JO12"/>
  <c r="JO13" s="1"/>
  <c r="B275" i="9" l="1"/>
  <c r="D275"/>
  <c r="C275"/>
  <c r="F276"/>
  <c r="JP11" i="2"/>
  <c r="JP5"/>
  <c r="JP7" s="1"/>
  <c r="JP8"/>
  <c r="JP12"/>
  <c r="JP13" s="1"/>
  <c r="JP9"/>
  <c r="JQ4"/>
  <c r="JQ10" s="1"/>
  <c r="B276" i="9" l="1"/>
  <c r="C276"/>
  <c r="F277"/>
  <c r="D276"/>
  <c r="JQ11" i="2"/>
  <c r="JR4"/>
  <c r="JR10" s="1"/>
  <c r="JQ12"/>
  <c r="JQ13" s="1"/>
  <c r="JQ8"/>
  <c r="JQ5"/>
  <c r="JQ7" s="1"/>
  <c r="JQ9"/>
  <c r="B277" i="9" l="1"/>
  <c r="D277"/>
  <c r="C277"/>
  <c r="F278"/>
  <c r="JR8" i="2"/>
  <c r="JR9"/>
  <c r="JR5"/>
  <c r="JR7" s="1"/>
  <c r="JR11"/>
  <c r="JS4"/>
  <c r="JS10" s="1"/>
  <c r="JR12"/>
  <c r="JR13" s="1"/>
  <c r="B278" i="9" l="1"/>
  <c r="C278"/>
  <c r="F279"/>
  <c r="D278"/>
  <c r="JS5" i="2"/>
  <c r="JS7" s="1"/>
  <c r="JT4"/>
  <c r="JT10" s="1"/>
  <c r="JS8"/>
  <c r="JS11"/>
  <c r="JS9"/>
  <c r="JS12"/>
  <c r="JS13" s="1"/>
  <c r="B279" i="9" l="1"/>
  <c r="D279"/>
  <c r="C279"/>
  <c r="F280"/>
  <c r="JT11" i="2"/>
  <c r="JT5"/>
  <c r="JT7" s="1"/>
  <c r="JT9"/>
  <c r="JT12"/>
  <c r="JT13" s="1"/>
  <c r="JT8"/>
  <c r="JU4"/>
  <c r="JU10" s="1"/>
  <c r="B280" i="9" l="1"/>
  <c r="C280"/>
  <c r="F281"/>
  <c r="D280"/>
  <c r="JU11" i="2"/>
  <c r="JU12"/>
  <c r="JU13" s="1"/>
  <c r="JU8"/>
  <c r="JU5"/>
  <c r="JU7" s="1"/>
  <c r="JU9"/>
  <c r="JV4"/>
  <c r="JV10" s="1"/>
  <c r="B281" i="9" l="1"/>
  <c r="D281"/>
  <c r="C281"/>
  <c r="F282"/>
  <c r="JV8" i="2"/>
  <c r="JV9"/>
  <c r="JW4"/>
  <c r="JW10" s="1"/>
  <c r="JV11"/>
  <c r="JV5"/>
  <c r="JV7" s="1"/>
  <c r="JV12"/>
  <c r="JV13" s="1"/>
  <c r="B282" i="9" l="1"/>
  <c r="C282"/>
  <c r="F283"/>
  <c r="D282"/>
  <c r="JW5" i="2"/>
  <c r="JW7" s="1"/>
  <c r="JX4"/>
  <c r="JX10" s="1"/>
  <c r="JW8"/>
  <c r="JW11"/>
  <c r="JW9"/>
  <c r="JW12"/>
  <c r="JW13" s="1"/>
  <c r="B283" i="9" l="1"/>
  <c r="D283"/>
  <c r="C283"/>
  <c r="F284"/>
  <c r="JX11" i="2"/>
  <c r="JX5"/>
  <c r="JX7" s="1"/>
  <c r="JX8"/>
  <c r="JY4"/>
  <c r="JY10" s="1"/>
  <c r="JX9"/>
  <c r="JX12"/>
  <c r="JX13" s="1"/>
  <c r="B284" i="9" l="1"/>
  <c r="C284"/>
  <c r="F285"/>
  <c r="D284"/>
  <c r="JY11" i="2"/>
  <c r="JY12"/>
  <c r="JY13" s="1"/>
  <c r="JY8"/>
  <c r="JY5"/>
  <c r="JY7" s="1"/>
  <c r="JY9"/>
  <c r="JZ4"/>
  <c r="JZ10" s="1"/>
  <c r="B285" i="9" l="1"/>
  <c r="D285"/>
  <c r="C285"/>
  <c r="F286"/>
  <c r="JZ9" i="2"/>
  <c r="KA4"/>
  <c r="KA10" s="1"/>
  <c r="JZ8"/>
  <c r="JZ12"/>
  <c r="JZ13" s="1"/>
  <c r="JZ5"/>
  <c r="JZ7" s="1"/>
  <c r="JZ11"/>
  <c r="B286" i="9" l="1"/>
  <c r="C286"/>
  <c r="F287"/>
  <c r="D286"/>
  <c r="KA5" i="2"/>
  <c r="KA7" s="1"/>
  <c r="KA11"/>
  <c r="KA8"/>
  <c r="KA12"/>
  <c r="KA13" s="1"/>
  <c r="KA9"/>
  <c r="KB4"/>
  <c r="KB10" s="1"/>
  <c r="B287" i="9" l="1"/>
  <c r="D287"/>
  <c r="C287"/>
  <c r="F288"/>
  <c r="KB11" i="2"/>
  <c r="KC4"/>
  <c r="KC10" s="1"/>
  <c r="KB9"/>
  <c r="KB12"/>
  <c r="KB13" s="1"/>
  <c r="KB5"/>
  <c r="KB7" s="1"/>
  <c r="KB8"/>
  <c r="B288" i="9" l="1"/>
  <c r="C288"/>
  <c r="F289"/>
  <c r="D288"/>
  <c r="KC11" i="2"/>
  <c r="KC12"/>
  <c r="KC13" s="1"/>
  <c r="KC8"/>
  <c r="KC5"/>
  <c r="KC7" s="1"/>
  <c r="KC9"/>
  <c r="KD4"/>
  <c r="KD10" s="1"/>
  <c r="B289" i="9" l="1"/>
  <c r="D289"/>
  <c r="C289"/>
  <c r="F290"/>
  <c r="KD9" i="2"/>
  <c r="KD11"/>
  <c r="KD5"/>
  <c r="KD7" s="1"/>
  <c r="KD12"/>
  <c r="KD13" s="1"/>
  <c r="KE4"/>
  <c r="KE10" s="1"/>
  <c r="KD8"/>
  <c r="B290" i="9" l="1"/>
  <c r="C290"/>
  <c r="F291"/>
  <c r="D290"/>
  <c r="KE5" i="2"/>
  <c r="KE7" s="1"/>
  <c r="KF4"/>
  <c r="KF10" s="1"/>
  <c r="KE8"/>
  <c r="KE11"/>
  <c r="KE9"/>
  <c r="KE12"/>
  <c r="KE13" s="1"/>
  <c r="B291" i="9" l="1"/>
  <c r="D291"/>
  <c r="C291"/>
  <c r="F292"/>
  <c r="KF5" i="2"/>
  <c r="KF7" s="1"/>
  <c r="KF12"/>
  <c r="KF13" s="1"/>
  <c r="KF9"/>
  <c r="KF8"/>
  <c r="KG4"/>
  <c r="KG10" s="1"/>
  <c r="KF11"/>
  <c r="B292" i="9" l="1"/>
  <c r="C292"/>
  <c r="F293"/>
  <c r="D292"/>
  <c r="KG11" i="2"/>
  <c r="KH4"/>
  <c r="KH10" s="1"/>
  <c r="KG12"/>
  <c r="KG13" s="1"/>
  <c r="KG8"/>
  <c r="KG5"/>
  <c r="KG7" s="1"/>
  <c r="KG6" s="1"/>
  <c r="KG9"/>
  <c r="B293" i="9" l="1"/>
  <c r="D293"/>
  <c r="C293"/>
  <c r="F294"/>
  <c r="KH8" i="2"/>
  <c r="KH5"/>
  <c r="KH7" s="1"/>
  <c r="KH9"/>
  <c r="KH11"/>
  <c r="KI4"/>
  <c r="KI10" s="1"/>
  <c r="KH12"/>
  <c r="KH13" s="1"/>
  <c r="B294" i="9" l="1"/>
  <c r="C294"/>
  <c r="F295"/>
  <c r="D294"/>
  <c r="KI5" i="2"/>
  <c r="KI7" s="1"/>
  <c r="KJ4"/>
  <c r="KJ10" s="1"/>
  <c r="KI8"/>
  <c r="KI11"/>
  <c r="KI9"/>
  <c r="KI12"/>
  <c r="KI13" s="1"/>
  <c r="B295" i="9" l="1"/>
  <c r="D295"/>
  <c r="C295"/>
  <c r="F296"/>
  <c r="KJ11" i="2"/>
  <c r="KK4"/>
  <c r="KK10" s="1"/>
  <c r="KJ12"/>
  <c r="KJ13" s="1"/>
  <c r="KJ8"/>
  <c r="KJ5"/>
  <c r="KJ7" s="1"/>
  <c r="KJ9"/>
  <c r="B296" i="9" l="1"/>
  <c r="C296"/>
  <c r="F297"/>
  <c r="D296"/>
  <c r="KK11" i="2"/>
  <c r="KK12"/>
  <c r="KK13" s="1"/>
  <c r="KK8"/>
  <c r="KK5"/>
  <c r="KK7" s="1"/>
  <c r="KK9"/>
  <c r="KL4"/>
  <c r="KL10" s="1"/>
  <c r="B297" i="9" l="1"/>
  <c r="D297"/>
  <c r="C297"/>
  <c r="F298"/>
  <c r="KL8" i="2"/>
  <c r="KL9"/>
  <c r="KL11"/>
  <c r="KL5"/>
  <c r="KL7" s="1"/>
  <c r="KL12"/>
  <c r="KL13" s="1"/>
  <c r="KM4"/>
  <c r="KM10" s="1"/>
  <c r="B298" i="9" l="1"/>
  <c r="C298"/>
  <c r="F299"/>
  <c r="D298"/>
  <c r="KM5" i="2"/>
  <c r="KM7" s="1"/>
  <c r="KN4"/>
  <c r="KN10" s="1"/>
  <c r="KM11"/>
  <c r="KM8"/>
  <c r="KM12"/>
  <c r="KM13" s="1"/>
  <c r="KM9"/>
  <c r="B299" i="9" l="1"/>
  <c r="D299"/>
  <c r="C299"/>
  <c r="F300"/>
  <c r="KN11" i="2"/>
  <c r="KN5"/>
  <c r="KN7" s="1"/>
  <c r="KN8"/>
  <c r="KN12"/>
  <c r="KN13" s="1"/>
  <c r="KO4"/>
  <c r="KO10" s="1"/>
  <c r="KN9"/>
  <c r="B300" i="9" l="1"/>
  <c r="C300"/>
  <c r="F301"/>
  <c r="D300"/>
  <c r="KO11" i="2"/>
  <c r="KO12"/>
  <c r="KO13" s="1"/>
  <c r="KO8"/>
  <c r="KO5"/>
  <c r="KO7" s="1"/>
  <c r="KO9"/>
  <c r="KP4"/>
  <c r="KP10" s="1"/>
  <c r="B301" i="9" l="1"/>
  <c r="D301"/>
  <c r="C301"/>
  <c r="F302"/>
  <c r="KP9" i="2"/>
  <c r="KP12"/>
  <c r="KP13" s="1"/>
  <c r="KP5"/>
  <c r="KP7" s="1"/>
  <c r="KP11"/>
  <c r="KQ4"/>
  <c r="KQ10" s="1"/>
  <c r="KP8"/>
  <c r="B302" i="9" l="1"/>
  <c r="C302"/>
  <c r="F303"/>
  <c r="D302"/>
  <c r="KQ5" i="2"/>
  <c r="KQ7" s="1"/>
  <c r="KR4"/>
  <c r="KR10" s="1"/>
  <c r="KQ8"/>
  <c r="KQ11"/>
  <c r="KQ9"/>
  <c r="KQ12"/>
  <c r="KQ13" s="1"/>
  <c r="B303" i="9" l="1"/>
  <c r="D303"/>
  <c r="C303"/>
  <c r="F304"/>
  <c r="KR11" i="2"/>
  <c r="KR12"/>
  <c r="KR13" s="1"/>
  <c r="KR8"/>
  <c r="KS4"/>
  <c r="KS10" s="1"/>
  <c r="KR5"/>
  <c r="KR7" s="1"/>
  <c r="KR9"/>
  <c r="B304" i="9" l="1"/>
  <c r="C304"/>
  <c r="F305"/>
  <c r="D304"/>
  <c r="KS11" i="2"/>
  <c r="KS12"/>
  <c r="KS13" s="1"/>
  <c r="KS8"/>
  <c r="KS5"/>
  <c r="KS7" s="1"/>
  <c r="KS9"/>
  <c r="KT4"/>
  <c r="KT10" s="1"/>
  <c r="B305" i="9" l="1"/>
  <c r="D305"/>
  <c r="C305"/>
  <c r="F306"/>
  <c r="KT9" i="2"/>
  <c r="KT11"/>
  <c r="KT5"/>
  <c r="KT7" s="1"/>
  <c r="KT12"/>
  <c r="KT13" s="1"/>
  <c r="KU4"/>
  <c r="KU10" s="1"/>
  <c r="KT8"/>
  <c r="B306" i="9" l="1"/>
  <c r="C306"/>
  <c r="F307"/>
  <c r="D306"/>
  <c r="KU5" i="2"/>
  <c r="KU7" s="1"/>
  <c r="KV4"/>
  <c r="KV10" s="1"/>
  <c r="KU8"/>
  <c r="KU11"/>
  <c r="KU9"/>
  <c r="KU12"/>
  <c r="KU13" s="1"/>
  <c r="B307" i="9" l="1"/>
  <c r="D307"/>
  <c r="C307"/>
  <c r="F308"/>
  <c r="KV11" i="2"/>
  <c r="KV12"/>
  <c r="KV13" s="1"/>
  <c r="KV9"/>
  <c r="KW4"/>
  <c r="KW10" s="1"/>
  <c r="KV5"/>
  <c r="KV7" s="1"/>
  <c r="KV8"/>
  <c r="B308" i="9" l="1"/>
  <c r="C308"/>
  <c r="F309"/>
  <c r="D308"/>
  <c r="KW11" i="2"/>
  <c r="KW12"/>
  <c r="KW13" s="1"/>
  <c r="KW8"/>
  <c r="KW5"/>
  <c r="KW7" s="1"/>
  <c r="KW9"/>
  <c r="KX4"/>
  <c r="KX10" s="1"/>
  <c r="B309" i="9" l="1"/>
  <c r="D309"/>
  <c r="C309"/>
  <c r="F310"/>
  <c r="KX8" i="2"/>
  <c r="KY4"/>
  <c r="KY10" s="1"/>
  <c r="KX12"/>
  <c r="KX13" s="1"/>
  <c r="KX9"/>
  <c r="KX5"/>
  <c r="KX7" s="1"/>
  <c r="KX11"/>
  <c r="B310" i="9" l="1"/>
  <c r="C310"/>
  <c r="F311"/>
  <c r="D310"/>
  <c r="KY5" i="2"/>
  <c r="KY7" s="1"/>
  <c r="KZ4"/>
  <c r="KZ10" s="1"/>
  <c r="KY8"/>
  <c r="KY11"/>
  <c r="KY9"/>
  <c r="KY12"/>
  <c r="KY13" s="1"/>
  <c r="B311" i="9" l="1"/>
  <c r="D311"/>
  <c r="C311"/>
  <c r="F312"/>
  <c r="KZ11" i="2"/>
  <c r="KZ12"/>
  <c r="KZ13" s="1"/>
  <c r="KZ8"/>
  <c r="KZ5"/>
  <c r="KZ7" s="1"/>
  <c r="KZ9"/>
  <c r="LA4"/>
  <c r="LA10" s="1"/>
  <c r="B312" i="9" l="1"/>
  <c r="C312"/>
  <c r="F313"/>
  <c r="D312"/>
  <c r="LA11" i="2"/>
  <c r="LA12"/>
  <c r="LA13" s="1"/>
  <c r="LA8"/>
  <c r="LA5"/>
  <c r="LA7" s="1"/>
  <c r="LA9"/>
  <c r="LB4"/>
  <c r="LB10" s="1"/>
  <c r="B313" i="9" l="1"/>
  <c r="D313"/>
  <c r="C313"/>
  <c r="F314"/>
  <c r="LB8" i="2"/>
  <c r="LB9"/>
  <c r="LC4"/>
  <c r="LC10" s="1"/>
  <c r="LB11"/>
  <c r="LB5"/>
  <c r="LB7" s="1"/>
  <c r="LB12"/>
  <c r="LB13" s="1"/>
  <c r="B314" i="9" l="1"/>
  <c r="C314"/>
  <c r="F315"/>
  <c r="D314"/>
  <c r="LC5" i="2"/>
  <c r="LC7" s="1"/>
  <c r="LD4"/>
  <c r="LD10" s="1"/>
  <c r="LC8"/>
  <c r="LC11"/>
  <c r="LC9"/>
  <c r="LC12"/>
  <c r="LC13" s="1"/>
  <c r="B315" i="9" l="1"/>
  <c r="D315"/>
  <c r="C315"/>
  <c r="F316"/>
  <c r="LE4" i="2"/>
  <c r="LE10" s="1"/>
  <c r="LD5"/>
  <c r="LD7" s="1"/>
  <c r="LD9"/>
  <c r="LD12"/>
  <c r="LD13" s="1"/>
  <c r="LD11"/>
  <c r="LD8"/>
  <c r="B316" i="9" l="1"/>
  <c r="C316"/>
  <c r="F317"/>
  <c r="D316"/>
  <c r="LE11" i="2"/>
  <c r="LE12"/>
  <c r="LE13" s="1"/>
  <c r="LE8"/>
  <c r="LE5"/>
  <c r="LE7" s="1"/>
  <c r="LE9"/>
  <c r="LF4"/>
  <c r="LF10" s="1"/>
  <c r="B317" i="9" l="1"/>
  <c r="D317"/>
  <c r="C317"/>
  <c r="F318"/>
  <c r="LF9" i="2"/>
  <c r="LF5"/>
  <c r="LF7" s="1"/>
  <c r="LF11"/>
  <c r="LF12"/>
  <c r="LF13" s="1"/>
  <c r="LG4"/>
  <c r="LG10" s="1"/>
  <c r="LF8"/>
  <c r="B318" i="9" l="1"/>
  <c r="F319"/>
  <c r="C318"/>
  <c r="D318"/>
  <c r="LG5" i="2"/>
  <c r="LG7" s="1"/>
  <c r="LH4"/>
  <c r="LH10" s="1"/>
  <c r="LG11"/>
  <c r="LG8"/>
  <c r="LG12"/>
  <c r="LG13" s="1"/>
  <c r="LG9"/>
  <c r="B319" i="9" l="1"/>
  <c r="D319"/>
  <c r="C319"/>
  <c r="F320"/>
  <c r="LH11" i="2"/>
  <c r="LH12"/>
  <c r="LH13" s="1"/>
  <c r="LH5"/>
  <c r="LH7" s="1"/>
  <c r="LH8"/>
  <c r="LI4"/>
  <c r="LI10" s="1"/>
  <c r="LH9"/>
  <c r="B320" i="9" l="1"/>
  <c r="C320"/>
  <c r="F321"/>
  <c r="D320"/>
  <c r="LI11" i="2"/>
  <c r="LJ4"/>
  <c r="LJ10" s="1"/>
  <c r="LI12"/>
  <c r="LI13" s="1"/>
  <c r="LI8"/>
  <c r="LI5"/>
  <c r="LI7" s="1"/>
  <c r="LI9"/>
  <c r="B321" i="9" l="1"/>
  <c r="D321"/>
  <c r="C321"/>
  <c r="F322"/>
  <c r="LJ9" i="2"/>
  <c r="LJ12"/>
  <c r="LJ13" s="1"/>
  <c r="LK4"/>
  <c r="LK10" s="1"/>
  <c r="LJ11"/>
  <c r="LJ5"/>
  <c r="LJ7" s="1"/>
  <c r="LJ8"/>
  <c r="B322" i="9" l="1"/>
  <c r="C322"/>
  <c r="F323"/>
  <c r="D322"/>
  <c r="LK5" i="2"/>
  <c r="LK7" s="1"/>
  <c r="LL4"/>
  <c r="LL10" s="1"/>
  <c r="LK8"/>
  <c r="LK11"/>
  <c r="LK9"/>
  <c r="LK12"/>
  <c r="LK13" s="1"/>
  <c r="B323" i="9" l="1"/>
  <c r="D323"/>
  <c r="C323"/>
  <c r="F324"/>
  <c r="LL5" i="2"/>
  <c r="LL7" s="1"/>
  <c r="LL6" s="1"/>
  <c r="LM4"/>
  <c r="LM10" s="1"/>
  <c r="LL11"/>
  <c r="LL8"/>
  <c r="LL12"/>
  <c r="LL13" s="1"/>
  <c r="LL9"/>
  <c r="B324" i="9" l="1"/>
  <c r="C324"/>
  <c r="F325"/>
  <c r="D324"/>
  <c r="LM11" i="2"/>
  <c r="LN4"/>
  <c r="LN10" s="1"/>
  <c r="LM12"/>
  <c r="LM13" s="1"/>
  <c r="LM8"/>
  <c r="LM5"/>
  <c r="LM7" s="1"/>
  <c r="LM9"/>
  <c r="B325" i="9" l="1"/>
  <c r="D325"/>
  <c r="C325"/>
  <c r="F326"/>
  <c r="LN8" i="2"/>
  <c r="LN9"/>
  <c r="LN11"/>
  <c r="LN5"/>
  <c r="LN7" s="1"/>
  <c r="LO4"/>
  <c r="LO10" s="1"/>
  <c r="LN12"/>
  <c r="LN13" s="1"/>
  <c r="B326" i="9" l="1"/>
  <c r="C326"/>
  <c r="F327"/>
  <c r="D326"/>
  <c r="LO5" i="2"/>
  <c r="LO7" s="1"/>
  <c r="LP4"/>
  <c r="LP10" s="1"/>
  <c r="LO8"/>
  <c r="LO11"/>
  <c r="LO9"/>
  <c r="LO12"/>
  <c r="LO13" s="1"/>
  <c r="B327" i="9" l="1"/>
  <c r="D327"/>
  <c r="C327"/>
  <c r="F328"/>
  <c r="LP11" i="2"/>
  <c r="LP12"/>
  <c r="LP13" s="1"/>
  <c r="LP8"/>
  <c r="LP5"/>
  <c r="LP7" s="1"/>
  <c r="LP9"/>
  <c r="LQ4"/>
  <c r="LQ10" s="1"/>
  <c r="B328" i="9" l="1"/>
  <c r="C328"/>
  <c r="F329"/>
  <c r="D328"/>
  <c r="LQ11" i="2"/>
  <c r="LQ12"/>
  <c r="LQ13" s="1"/>
  <c r="LQ8"/>
  <c r="LQ5"/>
  <c r="LQ7" s="1"/>
  <c r="LQ9"/>
  <c r="LR4"/>
  <c r="LR10" s="1"/>
  <c r="B329" i="9" l="1"/>
  <c r="D329"/>
  <c r="C329"/>
  <c r="F330"/>
  <c r="LR8" i="2"/>
  <c r="LR9"/>
  <c r="LS4"/>
  <c r="LS10" s="1"/>
  <c r="LR12"/>
  <c r="LR13" s="1"/>
  <c r="LR5"/>
  <c r="LR7" s="1"/>
  <c r="LR11"/>
  <c r="B330" i="9" l="1"/>
  <c r="C330"/>
  <c r="F331"/>
  <c r="D330"/>
  <c r="LS5" i="2"/>
  <c r="LS7" s="1"/>
  <c r="LT4"/>
  <c r="LT10" s="1"/>
  <c r="LS11"/>
  <c r="LS8"/>
  <c r="LS12"/>
  <c r="LS13" s="1"/>
  <c r="LS9"/>
  <c r="B331" i="9" l="1"/>
  <c r="D331"/>
  <c r="C331"/>
  <c r="F332"/>
  <c r="LU4" i="2"/>
  <c r="LU10" s="1"/>
  <c r="LT11"/>
  <c r="LT8"/>
  <c r="LT5"/>
  <c r="LT7" s="1"/>
  <c r="LT9"/>
  <c r="LT12"/>
  <c r="LT13" s="1"/>
  <c r="B332" i="9" l="1"/>
  <c r="C332"/>
  <c r="F333"/>
  <c r="D332"/>
  <c r="LU11" i="2"/>
  <c r="LU12"/>
  <c r="LU13" s="1"/>
  <c r="LU8"/>
  <c r="LU5"/>
  <c r="LU7" s="1"/>
  <c r="LU9"/>
  <c r="LV4"/>
  <c r="LV10" s="1"/>
  <c r="B333" i="9" l="1"/>
  <c r="D333"/>
  <c r="C333"/>
  <c r="F334"/>
  <c r="LV9" i="2"/>
  <c r="LV5"/>
  <c r="LV7" s="1"/>
  <c r="LV11"/>
  <c r="LW4"/>
  <c r="LW10" s="1"/>
  <c r="LV8"/>
  <c r="LV12"/>
  <c r="LV13" s="1"/>
  <c r="B334" i="9" l="1"/>
  <c r="C334"/>
  <c r="F335"/>
  <c r="D334"/>
  <c r="LW5" i="2"/>
  <c r="LW7" s="1"/>
  <c r="LX4"/>
  <c r="LX10" s="1"/>
  <c r="LW8"/>
  <c r="LW11"/>
  <c r="LW9"/>
  <c r="LW12"/>
  <c r="LW13" s="1"/>
  <c r="B335" i="9" l="1"/>
  <c r="D335"/>
  <c r="C335"/>
  <c r="F336"/>
  <c r="LX11" i="2"/>
  <c r="LX5"/>
  <c r="LX7" s="1"/>
  <c r="LX9"/>
  <c r="LY4"/>
  <c r="LY10" s="1"/>
  <c r="LX12"/>
  <c r="LX13" s="1"/>
  <c r="LX8"/>
  <c r="B336" i="9" l="1"/>
  <c r="C336"/>
  <c r="F337"/>
  <c r="D336"/>
  <c r="LY11" i="2"/>
  <c r="LY12"/>
  <c r="LY13" s="1"/>
  <c r="LY8"/>
  <c r="LY5"/>
  <c r="LY7" s="1"/>
  <c r="LY9"/>
  <c r="LZ4"/>
  <c r="LZ10" s="1"/>
  <c r="B337" i="9" l="1"/>
  <c r="D337"/>
  <c r="C337"/>
  <c r="F338"/>
  <c r="LZ9" i="2"/>
  <c r="LZ11"/>
  <c r="LZ5"/>
  <c r="LZ7" s="1"/>
  <c r="LZ12"/>
  <c r="LZ13" s="1"/>
  <c r="MA4"/>
  <c r="MA10" s="1"/>
  <c r="LZ8"/>
  <c r="B338" i="9" l="1"/>
  <c r="C338"/>
  <c r="F339"/>
  <c r="D338"/>
  <c r="MA5" i="2"/>
  <c r="MA7" s="1"/>
  <c r="MA11"/>
  <c r="MA9"/>
  <c r="MA12"/>
  <c r="MA13" s="1"/>
  <c r="MB4"/>
  <c r="MB10" s="1"/>
  <c r="MA8"/>
  <c r="B339" i="9" l="1"/>
  <c r="D339"/>
  <c r="C339"/>
  <c r="F340"/>
  <c r="MB11" i="2"/>
  <c r="MB5"/>
  <c r="MB7" s="1"/>
  <c r="MB8"/>
  <c r="MB12"/>
  <c r="MB13" s="1"/>
  <c r="MB9"/>
  <c r="MC4"/>
  <c r="MC10" s="1"/>
  <c r="B340" i="9" l="1"/>
  <c r="C340"/>
  <c r="F341"/>
  <c r="D340"/>
  <c r="MC11" i="2"/>
  <c r="MD4"/>
  <c r="MD10" s="1"/>
  <c r="MC12"/>
  <c r="MC13" s="1"/>
  <c r="MC8"/>
  <c r="MC5"/>
  <c r="MC7" s="1"/>
  <c r="MC9"/>
  <c r="B341" i="9" l="1"/>
  <c r="D341"/>
  <c r="C341"/>
  <c r="F342"/>
  <c r="MD8" i="2"/>
  <c r="MD5"/>
  <c r="MD7" s="1"/>
  <c r="MD11"/>
  <c r="ME4"/>
  <c r="ME10" s="1"/>
  <c r="MD12"/>
  <c r="MD13" s="1"/>
  <c r="MD9"/>
  <c r="B342" i="9" l="1"/>
  <c r="C342"/>
  <c r="F343"/>
  <c r="D342"/>
  <c r="ME5" i="2"/>
  <c r="ME7" s="1"/>
  <c r="MF4"/>
  <c r="MF10" s="1"/>
  <c r="ME8"/>
  <c r="ME11"/>
  <c r="ME9"/>
  <c r="ME12"/>
  <c r="ME13" s="1"/>
  <c r="B343" i="9" l="1"/>
  <c r="D343"/>
  <c r="C343"/>
  <c r="F344"/>
  <c r="MF11" i="2"/>
  <c r="MF12"/>
  <c r="MF13" s="1"/>
  <c r="MF8"/>
  <c r="MF5"/>
  <c r="MF7" s="1"/>
  <c r="MF9"/>
  <c r="MG4"/>
  <c r="MG10" s="1"/>
  <c r="B344" i="9" l="1"/>
  <c r="C344"/>
  <c r="F345"/>
  <c r="D344"/>
  <c r="MG11" i="2"/>
  <c r="MG12"/>
  <c r="MG13" s="1"/>
  <c r="MG8"/>
  <c r="MG5"/>
  <c r="MG7" s="1"/>
  <c r="MG9"/>
  <c r="MH4"/>
  <c r="MH10" s="1"/>
  <c r="B345" i="9" l="1"/>
  <c r="D345"/>
  <c r="C345"/>
  <c r="F346"/>
  <c r="MH8" i="2"/>
  <c r="MH9"/>
  <c r="MI4"/>
  <c r="MI10" s="1"/>
  <c r="MH11"/>
  <c r="MH5"/>
  <c r="MH7" s="1"/>
  <c r="MH12"/>
  <c r="MH13" s="1"/>
  <c r="B346" i="9" l="1"/>
  <c r="C346"/>
  <c r="F347"/>
  <c r="D346"/>
  <c r="MI5" i="2"/>
  <c r="MI7" s="1"/>
  <c r="MI12"/>
  <c r="MI13" s="1"/>
  <c r="MJ4"/>
  <c r="MJ10" s="1"/>
  <c r="MI8"/>
  <c r="MI11"/>
  <c r="MI9"/>
  <c r="B347" i="9" l="1"/>
  <c r="D347"/>
  <c r="C347"/>
  <c r="F348"/>
  <c r="MK4" i="2"/>
  <c r="MK10" s="1"/>
  <c r="MJ12"/>
  <c r="MJ13" s="1"/>
  <c r="MJ11"/>
  <c r="MJ8"/>
  <c r="MJ5"/>
  <c r="MJ7" s="1"/>
  <c r="MJ9"/>
  <c r="B348" i="9" l="1"/>
  <c r="C348"/>
  <c r="F349"/>
  <c r="D348"/>
  <c r="MK11" i="2"/>
  <c r="MK12"/>
  <c r="MK13" s="1"/>
  <c r="MK8"/>
  <c r="MK5"/>
  <c r="MK7" s="1"/>
  <c r="MK9"/>
  <c r="ML4"/>
  <c r="ML10" s="1"/>
  <c r="B349" i="9" l="1"/>
  <c r="D349"/>
  <c r="C349"/>
  <c r="F350"/>
  <c r="ML9" i="2"/>
  <c r="ML12"/>
  <c r="ML13" s="1"/>
  <c r="ML5"/>
  <c r="ML7" s="1"/>
  <c r="ML11"/>
  <c r="MM4"/>
  <c r="MM10" s="1"/>
  <c r="ML8"/>
  <c r="B350" i="9" l="1"/>
  <c r="C350"/>
  <c r="F351"/>
  <c r="D350"/>
  <c r="MM5" i="2"/>
  <c r="MM7" s="1"/>
  <c r="MN4"/>
  <c r="MN10" s="1"/>
  <c r="MM11"/>
  <c r="MM8"/>
  <c r="MM12"/>
  <c r="MM13" s="1"/>
  <c r="MM9"/>
  <c r="B351" i="9" l="1"/>
  <c r="D351"/>
  <c r="C351"/>
  <c r="F352"/>
  <c r="MN12" i="2"/>
  <c r="MN13" s="1"/>
  <c r="MN5"/>
  <c r="MN7" s="1"/>
  <c r="MN8"/>
  <c r="MO4"/>
  <c r="MO10" s="1"/>
  <c r="MN9"/>
  <c r="MN11"/>
  <c r="B352" i="9" l="1"/>
  <c r="C352"/>
  <c r="F353"/>
  <c r="D352"/>
  <c r="MO11" i="2"/>
  <c r="MO12"/>
  <c r="MO13" s="1"/>
  <c r="MO8"/>
  <c r="MO5"/>
  <c r="MO7" s="1"/>
  <c r="MO9"/>
  <c r="MP4"/>
  <c r="MP10" s="1"/>
  <c r="B353" i="9" l="1"/>
  <c r="D353"/>
  <c r="C353"/>
  <c r="F354"/>
  <c r="MP9" i="2"/>
  <c r="MP11"/>
  <c r="MP5"/>
  <c r="MP7" s="1"/>
  <c r="MP6" s="1"/>
  <c r="MP12"/>
  <c r="MP13" s="1"/>
  <c r="MQ4"/>
  <c r="MQ10" s="1"/>
  <c r="MP8"/>
  <c r="B354" i="9" l="1"/>
  <c r="C354"/>
  <c r="F355"/>
  <c r="D354"/>
  <c r="MQ5" i="2"/>
  <c r="MQ7" s="1"/>
  <c r="MR4"/>
  <c r="MR10" s="1"/>
  <c r="MQ8"/>
  <c r="MQ11"/>
  <c r="MQ9"/>
  <c r="MQ12"/>
  <c r="MQ13" s="1"/>
  <c r="B355" i="9" l="1"/>
  <c r="D355"/>
  <c r="C355"/>
  <c r="F356"/>
  <c r="MR5" i="2"/>
  <c r="MR7" s="1"/>
  <c r="MR12"/>
  <c r="MR13" s="1"/>
  <c r="MR9"/>
  <c r="MR8"/>
  <c r="MS4"/>
  <c r="MS10" s="1"/>
  <c r="MR11"/>
  <c r="B356" i="9" l="1"/>
  <c r="C356"/>
  <c r="F357"/>
  <c r="D356"/>
  <c r="MS11" i="2"/>
  <c r="MS12"/>
  <c r="MS13" s="1"/>
  <c r="MS8"/>
  <c r="MS5"/>
  <c r="MS7" s="1"/>
  <c r="MS9"/>
  <c r="MT4"/>
  <c r="MT10" s="1"/>
  <c r="B357" i="9" l="1"/>
  <c r="D357"/>
  <c r="C357"/>
  <c r="F358"/>
  <c r="MT8" i="2"/>
  <c r="MT9"/>
  <c r="MT11"/>
  <c r="MT5"/>
  <c r="MT7" s="1"/>
  <c r="MU4"/>
  <c r="MU10" s="1"/>
  <c r="MT12"/>
  <c r="MT13" s="1"/>
  <c r="B358" i="9" l="1"/>
  <c r="C358"/>
  <c r="F359"/>
  <c r="D358"/>
  <c r="MV4" i="2"/>
  <c r="MV10" s="1"/>
  <c r="MU8"/>
  <c r="MU11"/>
  <c r="MU9"/>
  <c r="MU12"/>
  <c r="MU13" s="1"/>
  <c r="MU5"/>
  <c r="MU7" s="1"/>
  <c r="B359" i="9" l="1"/>
  <c r="D359"/>
  <c r="C359"/>
  <c r="F360"/>
  <c r="MV11" i="2"/>
  <c r="MV5"/>
  <c r="MV7" s="1"/>
  <c r="MV9"/>
  <c r="MV12"/>
  <c r="MV13" s="1"/>
  <c r="MV8"/>
  <c r="MW4"/>
  <c r="MW10" s="1"/>
  <c r="B360" i="9" l="1"/>
  <c r="C360"/>
  <c r="F361"/>
  <c r="D360"/>
  <c r="MW11" i="2"/>
  <c r="MW12"/>
  <c r="MW13" s="1"/>
  <c r="MW8"/>
  <c r="MW5"/>
  <c r="MW7" s="1"/>
  <c r="MW9"/>
  <c r="MX4"/>
  <c r="MX10" s="1"/>
  <c r="B361" i="9" l="1"/>
  <c r="D361"/>
  <c r="C361"/>
  <c r="F362"/>
  <c r="MX9" i="2"/>
  <c r="MY4"/>
  <c r="MY10" s="1"/>
  <c r="MX11"/>
  <c r="MX5"/>
  <c r="MX7" s="1"/>
  <c r="MX12"/>
  <c r="MX13" s="1"/>
  <c r="MX8"/>
  <c r="B362" i="9" l="1"/>
  <c r="D362"/>
  <c r="C362"/>
  <c r="F363"/>
  <c r="MZ4" i="2"/>
  <c r="MZ10" s="1"/>
  <c r="MY12"/>
  <c r="MY13" s="1"/>
  <c r="MY5"/>
  <c r="MY7" s="1"/>
  <c r="MY8"/>
  <c r="MY11"/>
  <c r="MY9"/>
  <c r="B363" i="9" l="1"/>
  <c r="D363"/>
  <c r="C363"/>
  <c r="F364"/>
  <c r="MZ12" i="2"/>
  <c r="MZ13" s="1"/>
  <c r="MZ5"/>
  <c r="MZ7" s="1"/>
  <c r="NA4"/>
  <c r="NA10" s="1"/>
  <c r="MZ8"/>
  <c r="MZ11"/>
  <c r="MZ9"/>
  <c r="B364" i="9" l="1"/>
  <c r="C364"/>
  <c r="F365"/>
  <c r="D364"/>
  <c r="NA11" i="2"/>
  <c r="NA12"/>
  <c r="NA13" s="1"/>
  <c r="NA8"/>
  <c r="NA5"/>
  <c r="NA7" s="1"/>
  <c r="NA9"/>
  <c r="NB4"/>
  <c r="NB10" s="1"/>
  <c r="B365" i="9" l="1"/>
  <c r="D365"/>
  <c r="C365"/>
  <c r="F366"/>
  <c r="NB8" i="2"/>
  <c r="NB9"/>
  <c r="NB5"/>
  <c r="NB7" s="1"/>
  <c r="NB12"/>
  <c r="NB13" s="1"/>
  <c r="NC4"/>
  <c r="NC10" s="1"/>
  <c r="NB11"/>
  <c r="B366" i="9" l="1"/>
  <c r="C366"/>
  <c r="F367"/>
  <c r="D366"/>
  <c r="NC11" i="2"/>
  <c r="NC9"/>
  <c r="NC8"/>
  <c r="NC12"/>
  <c r="NC13" s="1"/>
  <c r="NC5"/>
  <c r="NC7" s="1"/>
  <c r="ND4"/>
  <c r="ND10" s="1"/>
  <c r="B367" i="9" l="1"/>
  <c r="D367"/>
  <c r="C367"/>
  <c r="F368"/>
  <c r="NE4" i="2"/>
  <c r="NE10" s="1"/>
  <c r="ND5"/>
  <c r="ND7" s="1"/>
  <c r="ND9"/>
  <c r="ND11"/>
  <c r="ND12"/>
  <c r="ND13" s="1"/>
  <c r="ND8"/>
  <c r="B368" i="9" l="1"/>
  <c r="C368"/>
  <c r="F369"/>
  <c r="D368"/>
  <c r="NF4" i="2"/>
  <c r="NF10" s="1"/>
  <c r="NE11"/>
  <c r="NE12"/>
  <c r="NE13" s="1"/>
  <c r="NE8"/>
  <c r="NE5"/>
  <c r="NE7" s="1"/>
  <c r="NE9"/>
  <c r="B369" i="9" l="1"/>
  <c r="D369"/>
  <c r="C369"/>
  <c r="F370"/>
  <c r="NF12" i="2"/>
  <c r="NF13" s="1"/>
  <c r="NF8"/>
  <c r="NF5"/>
  <c r="NF7" s="1"/>
  <c r="NF9"/>
  <c r="NF11"/>
  <c r="NG4"/>
  <c r="NG10" s="1"/>
  <c r="B370" i="9" l="1"/>
  <c r="C370"/>
  <c r="D370"/>
  <c r="NH4" i="2"/>
  <c r="NH10" s="1"/>
  <c r="NG12"/>
  <c r="NG13" s="1"/>
  <c r="NG9"/>
  <c r="NG5"/>
  <c r="NG7" s="1"/>
  <c r="NG11"/>
  <c r="NG8"/>
  <c r="NH5" l="1"/>
  <c r="NH7" s="1"/>
  <c r="NH11"/>
  <c r="NH9"/>
  <c r="NI4"/>
  <c r="NI10" s="1"/>
  <c r="NH8"/>
  <c r="NH12"/>
  <c r="NH13" s="1"/>
  <c r="NI11" l="1"/>
  <c r="NI9"/>
  <c r="NI12"/>
  <c r="NI13" s="1"/>
  <c r="NI8"/>
  <c r="NJ4"/>
  <c r="NJ10" s="1"/>
  <c r="NI5"/>
  <c r="NI7" s="1"/>
  <c r="NJ9" l="1"/>
  <c r="NJ12"/>
  <c r="NJ13" s="1"/>
  <c r="NJ11"/>
  <c r="NJ8"/>
  <c r="NK4"/>
  <c r="NK10" s="1"/>
  <c r="NJ5"/>
  <c r="NJ7" s="1"/>
  <c r="NK9" l="1"/>
  <c r="NL4"/>
  <c r="NL10" s="1"/>
  <c r="NK11"/>
  <c r="NK12"/>
  <c r="NK13" s="1"/>
  <c r="NK5"/>
  <c r="NK7" s="1"/>
  <c r="NK8"/>
  <c r="NL5" l="1"/>
  <c r="NL7" s="1"/>
  <c r="NL8"/>
  <c r="NL12"/>
  <c r="NL13" s="1"/>
  <c r="NM4"/>
  <c r="NM10" s="1"/>
  <c r="NL11"/>
  <c r="NL9"/>
  <c r="NM11" l="1"/>
  <c r="NM9"/>
  <c r="NM8"/>
  <c r="NM12"/>
  <c r="NM13" s="1"/>
  <c r="NN4"/>
  <c r="NN10" s="1"/>
  <c r="NM5"/>
  <c r="NM7" s="1"/>
  <c r="NO4" l="1"/>
  <c r="NO10" s="1"/>
  <c r="NN5"/>
  <c r="NN7" s="1"/>
  <c r="NN9"/>
  <c r="NN12"/>
  <c r="NN13" s="1"/>
  <c r="NN11"/>
  <c r="NN8"/>
  <c r="NO9" l="1"/>
  <c r="NP4"/>
  <c r="NP10" s="1"/>
  <c r="NO11"/>
  <c r="NO12"/>
  <c r="NO13" s="1"/>
  <c r="NO5"/>
  <c r="NO7" s="1"/>
  <c r="NO8"/>
  <c r="NP5" l="1"/>
  <c r="NP7" s="1"/>
  <c r="NP8"/>
  <c r="NP11"/>
  <c r="NP9"/>
  <c r="NQ4"/>
  <c r="NQ10" s="1"/>
  <c r="NP12"/>
  <c r="NP13" s="1"/>
  <c r="NQ11" l="1"/>
  <c r="NQ9"/>
  <c r="NR4"/>
  <c r="NR10" s="1"/>
  <c r="NQ5"/>
  <c r="NQ7" s="1"/>
  <c r="NQ12"/>
  <c r="NQ13" s="1"/>
  <c r="NQ8"/>
  <c r="NS4" l="1"/>
  <c r="NS10" s="1"/>
  <c r="NR5"/>
  <c r="NR7" s="1"/>
  <c r="NR9"/>
  <c r="NR12"/>
  <c r="NR13" s="1"/>
  <c r="NR11"/>
  <c r="NR8"/>
  <c r="NS9" l="1"/>
  <c r="NT4"/>
  <c r="NT10" s="1"/>
  <c r="NS11"/>
  <c r="NS5"/>
  <c r="NS7" s="1"/>
  <c r="NS8"/>
  <c r="NS12"/>
  <c r="NS13" s="1"/>
  <c r="NT5" l="1"/>
  <c r="NT7" s="1"/>
  <c r="NT8"/>
  <c r="NU4"/>
  <c r="NU10" s="1"/>
  <c r="NT11"/>
  <c r="NT9"/>
  <c r="NT12"/>
  <c r="NT13" s="1"/>
  <c r="NU11" l="1"/>
  <c r="NU9"/>
  <c r="NU8"/>
  <c r="NV4"/>
  <c r="NV10" s="1"/>
  <c r="NU5"/>
  <c r="NU7" s="1"/>
  <c r="NU6" s="1"/>
  <c r="NU12"/>
  <c r="NU13" s="1"/>
  <c r="NW4" l="1"/>
  <c r="NW10" s="1"/>
  <c r="NV5"/>
  <c r="NV7" s="1"/>
  <c r="NV9"/>
  <c r="NV12"/>
  <c r="NV13" s="1"/>
  <c r="NV11"/>
  <c r="NV8"/>
  <c r="NW9" l="1"/>
  <c r="NX4"/>
  <c r="NX10" s="1"/>
  <c r="NW11"/>
  <c r="NW12"/>
  <c r="NW13" s="1"/>
  <c r="NW5"/>
  <c r="NW7" s="1"/>
  <c r="NW8"/>
  <c r="NX5" l="1"/>
  <c r="NX7" s="1"/>
  <c r="NX8"/>
  <c r="NY4"/>
  <c r="NY10" s="1"/>
  <c r="NX11"/>
  <c r="NX9"/>
  <c r="NX12"/>
  <c r="NX13" s="1"/>
  <c r="NY11" l="1"/>
  <c r="NY9"/>
  <c r="NY8"/>
  <c r="NZ4"/>
  <c r="NZ10" s="1"/>
  <c r="NY5"/>
  <c r="NY7" s="1"/>
  <c r="NY12"/>
  <c r="NY13" s="1"/>
  <c r="OA4" l="1"/>
  <c r="OA10" s="1"/>
  <c r="NZ5"/>
  <c r="NZ7" s="1"/>
  <c r="NZ8"/>
  <c r="NZ9"/>
  <c r="NZ12"/>
  <c r="NZ13" s="1"/>
  <c r="NZ11"/>
  <c r="OA9" l="1"/>
  <c r="OB4"/>
  <c r="OB10" s="1"/>
  <c r="OA11"/>
  <c r="OA12"/>
  <c r="OA13" s="1"/>
  <c r="OA5"/>
  <c r="OA7" s="1"/>
  <c r="OA8"/>
  <c r="OB5" l="1"/>
  <c r="OB7" s="1"/>
  <c r="OB8"/>
  <c r="OB11"/>
  <c r="OB9"/>
  <c r="OB12"/>
  <c r="OB13" s="1"/>
  <c r="OC4"/>
  <c r="OC10" s="1"/>
  <c r="OC11" l="1"/>
  <c r="OC9"/>
  <c r="OC8"/>
  <c r="OC12"/>
  <c r="OC13" s="1"/>
  <c r="OD4"/>
  <c r="OD10" s="1"/>
  <c r="OC5"/>
  <c r="OC7" s="1"/>
  <c r="OE4" l="1"/>
  <c r="OE10" s="1"/>
  <c r="OD5"/>
  <c r="OD7" s="1"/>
  <c r="OD12"/>
  <c r="OD13" s="1"/>
  <c r="OD11"/>
  <c r="OD8"/>
  <c r="OD9"/>
  <c r="OE9" l="1"/>
  <c r="OF4"/>
  <c r="OF10" s="1"/>
  <c r="OE5"/>
  <c r="OE7" s="1"/>
  <c r="OE11"/>
  <c r="OE12"/>
  <c r="OE13" s="1"/>
  <c r="OE8"/>
  <c r="OF5" l="1"/>
  <c r="OF7" s="1"/>
  <c r="OF8"/>
  <c r="OF11"/>
  <c r="OF9"/>
  <c r="OG4"/>
  <c r="OG10" s="1"/>
  <c r="OF12"/>
  <c r="OF13" s="1"/>
  <c r="OG11" l="1"/>
  <c r="OG9"/>
  <c r="OG12"/>
  <c r="OG13" s="1"/>
  <c r="OG8"/>
  <c r="OH4"/>
  <c r="OH10" s="1"/>
  <c r="OG5"/>
  <c r="OG7" s="1"/>
  <c r="OI4" l="1"/>
  <c r="OI10" s="1"/>
  <c r="OH5"/>
  <c r="OH7" s="1"/>
  <c r="OH12"/>
  <c r="OH13" s="1"/>
  <c r="OH11"/>
  <c r="OH9"/>
  <c r="OH8"/>
  <c r="OI9" l="1"/>
  <c r="OJ4"/>
  <c r="OJ10" s="1"/>
  <c r="OI11"/>
  <c r="OI12"/>
  <c r="OI13" s="1"/>
  <c r="OI5"/>
  <c r="OI7" s="1"/>
  <c r="OI8"/>
  <c r="OJ5" l="1"/>
  <c r="OJ7" s="1"/>
  <c r="OJ8"/>
  <c r="OK4"/>
  <c r="OK10" s="1"/>
  <c r="OJ11"/>
  <c r="OJ9"/>
  <c r="OJ12"/>
  <c r="OJ13" s="1"/>
  <c r="OK11" l="1"/>
  <c r="OK9"/>
  <c r="OK8"/>
  <c r="OL4"/>
  <c r="OL10" s="1"/>
  <c r="OK5"/>
  <c r="OK7" s="1"/>
  <c r="OK12"/>
  <c r="OK13" s="1"/>
  <c r="OM4" l="1"/>
  <c r="OM10" s="1"/>
  <c r="OL5"/>
  <c r="OL7" s="1"/>
  <c r="OL12"/>
  <c r="OL13" s="1"/>
  <c r="OL11"/>
  <c r="OL9"/>
  <c r="OL8"/>
  <c r="OM9" l="1"/>
  <c r="ON4"/>
  <c r="ON10" s="1"/>
  <c r="OM5"/>
  <c r="OM7" s="1"/>
  <c r="OM8"/>
  <c r="OM11"/>
  <c r="OM12"/>
  <c r="OM13" s="1"/>
  <c r="ON5" l="1"/>
  <c r="ON7" s="1"/>
  <c r="ON8"/>
  <c r="ON12"/>
  <c r="ON13" s="1"/>
  <c r="OO4"/>
  <c r="OO10" s="1"/>
  <c r="ON11"/>
  <c r="ON9"/>
  <c r="OO11" l="1"/>
  <c r="OO9"/>
  <c r="OP4"/>
  <c r="OP10" s="1"/>
  <c r="OO5"/>
  <c r="OO7" s="1"/>
  <c r="OO12"/>
  <c r="OO13" s="1"/>
  <c r="OO8"/>
  <c r="OQ4" l="1"/>
  <c r="OQ10" s="1"/>
  <c r="OP8"/>
  <c r="OP5"/>
  <c r="OP7" s="1"/>
  <c r="OP9"/>
  <c r="OP12"/>
  <c r="OP13" s="1"/>
  <c r="OP11"/>
  <c r="OQ9" l="1"/>
  <c r="OQ12"/>
  <c r="OQ13" s="1"/>
  <c r="OQ5"/>
  <c r="OQ7" s="1"/>
  <c r="OR4"/>
  <c r="OR10" s="1"/>
  <c r="OQ8"/>
  <c r="OQ11"/>
  <c r="OR12" l="1"/>
  <c r="OR13" s="1"/>
  <c r="OR8"/>
  <c r="OS4"/>
  <c r="OS10" s="1"/>
  <c r="OR5"/>
  <c r="OR7" s="1"/>
  <c r="OR11"/>
  <c r="OR9"/>
  <c r="OS12" l="1"/>
  <c r="OS13" s="1"/>
  <c r="OS8"/>
  <c r="OS11"/>
  <c r="OT4"/>
  <c r="OT10" s="1"/>
  <c r="OS5"/>
  <c r="OS7" s="1"/>
  <c r="OS9"/>
  <c r="OT11" l="1"/>
  <c r="OT12"/>
  <c r="OT13" s="1"/>
  <c r="OT5"/>
  <c r="OT7" s="1"/>
  <c r="OT8"/>
  <c r="OT9"/>
  <c r="OU4"/>
  <c r="OU10" s="1"/>
  <c r="OV4" l="1"/>
  <c r="OV10" s="1"/>
  <c r="OU5"/>
  <c r="OU7" s="1"/>
  <c r="OU8"/>
  <c r="OU11"/>
  <c r="OU9"/>
  <c r="OU12"/>
  <c r="OU13" s="1"/>
  <c r="OV12" l="1"/>
  <c r="OV13" s="1"/>
  <c r="OW4"/>
  <c r="OW10" s="1"/>
  <c r="OV9"/>
  <c r="OV8"/>
  <c r="OV5"/>
  <c r="OV7" s="1"/>
  <c r="OV11"/>
  <c r="OW9" l="1"/>
  <c r="OW12"/>
  <c r="OW13" s="1"/>
  <c r="OW11"/>
  <c r="OW8"/>
  <c r="OW5"/>
  <c r="OW7" s="1"/>
  <c r="OX4"/>
  <c r="OX10" s="1"/>
  <c r="OX11" l="1"/>
  <c r="OY4"/>
  <c r="OY10" s="1"/>
  <c r="OX12"/>
  <c r="OX13" s="1"/>
  <c r="OX5"/>
  <c r="OX7" s="1"/>
  <c r="OX8"/>
  <c r="OX9"/>
  <c r="OY12" l="1"/>
  <c r="OY13" s="1"/>
  <c r="OZ4"/>
  <c r="OZ10" s="1"/>
  <c r="OY11"/>
  <c r="OY8"/>
  <c r="OY5"/>
  <c r="OY7" s="1"/>
  <c r="OY6" s="1"/>
  <c r="OY9"/>
  <c r="OZ12" l="1"/>
  <c r="OZ13" s="1"/>
  <c r="OZ11"/>
  <c r="OZ9"/>
  <c r="OZ8"/>
  <c r="PA4"/>
  <c r="PA10" s="1"/>
  <c r="OZ5"/>
  <c r="OZ7" s="1"/>
  <c r="PA9" l="1"/>
  <c r="PA12"/>
  <c r="PA13" s="1"/>
  <c r="PA8"/>
  <c r="PA11"/>
  <c r="PB4"/>
  <c r="PB10" s="1"/>
  <c r="PA5"/>
  <c r="PA7" s="1"/>
  <c r="PB11" l="1"/>
  <c r="PB12"/>
  <c r="PB13" s="1"/>
  <c r="PB9"/>
  <c r="PC4"/>
  <c r="PC10" s="1"/>
  <c r="PB5"/>
  <c r="PB7" s="1"/>
  <c r="PB8"/>
  <c r="PD4" l="1"/>
  <c r="PD10" s="1"/>
  <c r="PC11"/>
  <c r="PC9"/>
  <c r="PC12"/>
  <c r="PC13" s="1"/>
  <c r="PC5"/>
  <c r="PC7" s="1"/>
  <c r="PC8"/>
  <c r="PD12" l="1"/>
  <c r="PD13" s="1"/>
  <c r="PE4"/>
  <c r="PE10" s="1"/>
  <c r="PD9"/>
  <c r="PD11"/>
  <c r="PD8"/>
  <c r="PD5"/>
  <c r="PD7" s="1"/>
  <c r="PE9" l="1"/>
  <c r="PE12"/>
  <c r="PE13" s="1"/>
  <c r="PE11"/>
  <c r="PE8"/>
  <c r="PE5"/>
  <c r="PE7" s="1"/>
  <c r="PF4"/>
  <c r="PF10" s="1"/>
  <c r="PF11" l="1"/>
  <c r="PF12"/>
  <c r="PF13" s="1"/>
  <c r="PF5"/>
  <c r="PF7" s="1"/>
  <c r="PF8"/>
  <c r="PF9"/>
  <c r="PG4"/>
  <c r="PG10" s="1"/>
  <c r="PG12" l="1"/>
  <c r="PG13" s="1"/>
  <c r="PG11"/>
  <c r="PG8"/>
  <c r="PG5"/>
  <c r="PG7" s="1"/>
  <c r="PH4"/>
  <c r="PH10" s="1"/>
  <c r="PG9"/>
  <c r="PH12" l="1"/>
  <c r="PH13" s="1"/>
  <c r="PI4"/>
  <c r="PI10" s="1"/>
  <c r="PH5"/>
  <c r="PH7" s="1"/>
  <c r="PH11"/>
  <c r="PH9"/>
  <c r="PH8"/>
  <c r="PI9" l="1"/>
  <c r="PI12"/>
  <c r="PI13" s="1"/>
  <c r="PI8"/>
  <c r="PI11"/>
  <c r="PJ4"/>
  <c r="PJ10" s="1"/>
  <c r="PI5"/>
  <c r="PI7" s="1"/>
  <c r="PJ11" l="1"/>
  <c r="PJ12"/>
  <c r="PJ13" s="1"/>
  <c r="PJ5"/>
  <c r="PJ7" s="1"/>
  <c r="PJ8"/>
  <c r="PJ9"/>
  <c r="PK4"/>
  <c r="PK10" s="1"/>
  <c r="PL4" l="1"/>
  <c r="PL10" s="1"/>
  <c r="PK12"/>
  <c r="PK13" s="1"/>
  <c r="PK5"/>
  <c r="PK7" s="1"/>
  <c r="PK8"/>
  <c r="PK11"/>
  <c r="PK9"/>
  <c r="PL12" l="1"/>
  <c r="PL13" s="1"/>
  <c r="PL9"/>
  <c r="PL8"/>
  <c r="PL5"/>
  <c r="PL7" s="1"/>
  <c r="PM4"/>
  <c r="PM10" s="1"/>
  <c r="PL11"/>
  <c r="PM9" l="1"/>
  <c r="PM8"/>
  <c r="PM5"/>
  <c r="PM7" s="1"/>
  <c r="PN4"/>
  <c r="PN10" s="1"/>
  <c r="PM12"/>
  <c r="PM13" s="1"/>
  <c r="PM11"/>
  <c r="PN11" l="1"/>
  <c r="PN9"/>
  <c r="PN12"/>
  <c r="PN13" s="1"/>
  <c r="PN5"/>
  <c r="PN7" s="1"/>
  <c r="PN8"/>
  <c r="PO4"/>
  <c r="PO10" s="1"/>
  <c r="PO12" l="1"/>
  <c r="PO13" s="1"/>
  <c r="PP4"/>
  <c r="PP10" s="1"/>
  <c r="PO9"/>
  <c r="PO11"/>
  <c r="PO8"/>
  <c r="PO5"/>
  <c r="PO7" s="1"/>
  <c r="PP12" l="1"/>
  <c r="PP13" s="1"/>
  <c r="PP8"/>
  <c r="PQ4"/>
  <c r="PQ10" s="1"/>
  <c r="PP5"/>
  <c r="PP7" s="1"/>
  <c r="PP11"/>
  <c r="PP9"/>
  <c r="PQ9" l="1"/>
  <c r="PQ8"/>
  <c r="PQ11"/>
  <c r="PQ12"/>
  <c r="PQ13" s="1"/>
  <c r="PR4"/>
  <c r="PR10" s="1"/>
  <c r="PQ5"/>
  <c r="PQ7" s="1"/>
  <c r="PR11" l="1"/>
  <c r="PR12"/>
  <c r="PR13" s="1"/>
  <c r="PR5"/>
  <c r="PR7" s="1"/>
  <c r="PR8"/>
  <c r="PR9"/>
  <c r="PS4"/>
  <c r="PS10" s="1"/>
  <c r="PT4" l="1"/>
  <c r="PT10" s="1"/>
  <c r="PS11"/>
  <c r="PS9"/>
  <c r="PS12"/>
  <c r="PS13" s="1"/>
  <c r="PS5"/>
  <c r="PS7" s="1"/>
  <c r="PS8"/>
  <c r="PT12" l="1"/>
  <c r="PT13" s="1"/>
  <c r="PU4"/>
  <c r="PU10" s="1"/>
  <c r="PT9"/>
  <c r="PT11"/>
  <c r="PT8"/>
  <c r="PT5"/>
  <c r="PT7" s="1"/>
  <c r="PU9" l="1"/>
  <c r="PU8"/>
  <c r="PU5"/>
  <c r="PU7" s="1"/>
  <c r="PU12"/>
  <c r="PU13" s="1"/>
  <c r="PU11"/>
  <c r="PV4"/>
  <c r="PV10" s="1"/>
  <c r="PV11" l="1"/>
  <c r="PV9"/>
  <c r="PW4"/>
  <c r="PW10" s="1"/>
  <c r="PV12"/>
  <c r="PV13" s="1"/>
  <c r="PV5"/>
  <c r="PV7" s="1"/>
  <c r="PV8"/>
  <c r="PW12" l="1"/>
  <c r="PW13" s="1"/>
  <c r="PW5"/>
  <c r="PW7" s="1"/>
  <c r="PW9"/>
  <c r="PW11"/>
  <c r="PW8"/>
  <c r="PX4"/>
  <c r="PX10" s="1"/>
  <c r="PX12" l="1"/>
  <c r="PX13" s="1"/>
  <c r="PX11"/>
  <c r="PX9"/>
  <c r="PX8"/>
  <c r="PY4"/>
  <c r="PY10" s="1"/>
  <c r="PX5"/>
  <c r="PX7" s="1"/>
  <c r="PY9" l="1"/>
  <c r="PY12"/>
  <c r="PY13" s="1"/>
  <c r="PY11"/>
  <c r="PY8"/>
  <c r="PZ4"/>
  <c r="PZ10" s="1"/>
  <c r="PY5"/>
  <c r="PY7" s="1"/>
  <c r="PZ11" l="1"/>
  <c r="PZ12"/>
  <c r="PZ13" s="1"/>
  <c r="PZ5"/>
  <c r="PZ7" s="1"/>
  <c r="PZ8"/>
  <c r="PZ9"/>
  <c r="QA4"/>
  <c r="QA10" s="1"/>
  <c r="QB4" l="1"/>
  <c r="QB10" s="1"/>
  <c r="QA11"/>
  <c r="QA9"/>
  <c r="QA12"/>
  <c r="QA13" s="1"/>
  <c r="QA5"/>
  <c r="QA7" s="1"/>
  <c r="QA8"/>
  <c r="QB12" l="1"/>
  <c r="QB13" s="1"/>
  <c r="QB8"/>
  <c r="QB5"/>
  <c r="QB7" s="1"/>
  <c r="QC4"/>
  <c r="QC10" s="1"/>
  <c r="QB9"/>
  <c r="QB11"/>
  <c r="QC9" l="1"/>
  <c r="QC8"/>
  <c r="QC5"/>
  <c r="QC7" s="1"/>
  <c r="QC6" s="1"/>
  <c r="QC12"/>
  <c r="QC13" s="1"/>
  <c r="QC11"/>
  <c r="QD4"/>
  <c r="QD10" s="1"/>
  <c r="QD11" l="1"/>
  <c r="QD5"/>
  <c r="QD7" s="1"/>
  <c r="QD8"/>
  <c r="QD9"/>
  <c r="QE4"/>
  <c r="QE10" s="1"/>
  <c r="QD12"/>
  <c r="QD13" s="1"/>
  <c r="QE12" l="1"/>
  <c r="QE13" s="1"/>
  <c r="QE11"/>
  <c r="QE8"/>
  <c r="QF4"/>
  <c r="QF10" s="1"/>
  <c r="QE5"/>
  <c r="QE7" s="1"/>
  <c r="QE9"/>
  <c r="QF12" l="1"/>
  <c r="QF13" s="1"/>
  <c r="QF8"/>
  <c r="QG4"/>
  <c r="QG10" s="1"/>
  <c r="QF5"/>
  <c r="QF7" s="1"/>
  <c r="QF11"/>
  <c r="QF9"/>
  <c r="QG9" l="1"/>
  <c r="QG8"/>
  <c r="QG12"/>
  <c r="QG13" s="1"/>
  <c r="QG11"/>
  <c r="QH4"/>
  <c r="QH10" s="1"/>
  <c r="QG5"/>
  <c r="QG7" s="1"/>
  <c r="QH11" l="1"/>
  <c r="QH12"/>
  <c r="QH13" s="1"/>
  <c r="QH5"/>
  <c r="QH7" s="1"/>
  <c r="QH8"/>
  <c r="QH9"/>
  <c r="QI4"/>
  <c r="QI10" s="1"/>
  <c r="QJ4" l="1"/>
  <c r="QJ10" s="1"/>
  <c r="QI11"/>
  <c r="QI9"/>
  <c r="QI12"/>
  <c r="QI13" s="1"/>
  <c r="QI5"/>
  <c r="QI7" s="1"/>
  <c r="QI8"/>
  <c r="QJ12" l="1"/>
  <c r="QJ13" s="1"/>
  <c r="QJ8"/>
  <c r="QJ5"/>
  <c r="QJ7" s="1"/>
  <c r="QK4"/>
  <c r="QK10" s="1"/>
  <c r="QJ9"/>
  <c r="QJ11"/>
  <c r="QK9" l="1"/>
  <c r="QK12"/>
  <c r="QK13" s="1"/>
  <c r="QK11"/>
  <c r="QK8"/>
  <c r="QK5"/>
  <c r="QK7" s="1"/>
  <c r="QL4"/>
  <c r="QL10" s="1"/>
  <c r="QL11" l="1"/>
  <c r="QL5"/>
  <c r="QL7" s="1"/>
  <c r="QL8"/>
  <c r="QL9"/>
  <c r="QM4"/>
  <c r="QM10" s="1"/>
  <c r="QL12"/>
  <c r="QL13" s="1"/>
  <c r="QM12" l="1"/>
  <c r="QM13" s="1"/>
  <c r="QM11"/>
  <c r="QM8"/>
  <c r="QN4"/>
  <c r="QN10" s="1"/>
  <c r="QM5"/>
  <c r="QM7" s="1"/>
  <c r="QM9"/>
  <c r="QN12" l="1"/>
  <c r="QN13" s="1"/>
  <c r="QN8"/>
  <c r="QO4"/>
  <c r="QO10" s="1"/>
  <c r="QN5"/>
  <c r="QN7" s="1"/>
  <c r="QN11"/>
  <c r="QN9"/>
  <c r="QO9" l="1"/>
  <c r="QO12"/>
  <c r="QO13" s="1"/>
  <c r="QO11"/>
  <c r="QO8"/>
  <c r="QP4"/>
  <c r="QP10" s="1"/>
  <c r="QO5"/>
  <c r="QO7" s="1"/>
  <c r="QP11" l="1"/>
  <c r="QP12"/>
  <c r="QP13" s="1"/>
  <c r="QP5"/>
  <c r="QP7" s="1"/>
  <c r="QP8"/>
  <c r="QP9"/>
  <c r="QQ4"/>
  <c r="QQ10" s="1"/>
  <c r="QR4" l="1"/>
  <c r="QR10" s="1"/>
  <c r="QQ11"/>
  <c r="QQ9"/>
  <c r="QQ12"/>
  <c r="QQ13" s="1"/>
  <c r="QQ5"/>
  <c r="QQ7" s="1"/>
  <c r="QQ8"/>
  <c r="QR12" l="1"/>
  <c r="QR13" s="1"/>
  <c r="QS4"/>
  <c r="QS10" s="1"/>
  <c r="QR8"/>
  <c r="QR5"/>
  <c r="QR7" s="1"/>
  <c r="QR9"/>
  <c r="QR11"/>
  <c r="QS9" l="1"/>
  <c r="QS12"/>
  <c r="QS13" s="1"/>
  <c r="QS11"/>
  <c r="QS8"/>
  <c r="QS5"/>
  <c r="QS7" s="1"/>
  <c r="QT4"/>
  <c r="QT10" s="1"/>
  <c r="QT11" l="1"/>
  <c r="QT5"/>
  <c r="QT12"/>
  <c r="QT13" s="1"/>
  <c r="QT9"/>
  <c r="QT8"/>
  <c r="V35" i="7" l="1"/>
  <c r="U35"/>
  <c r="R35"/>
  <c r="M35"/>
  <c r="S35"/>
  <c r="T35"/>
  <c r="L35"/>
  <c r="W35"/>
  <c r="QT7" i="2"/>
  <c r="L30" i="7"/>
  <c r="M15"/>
  <c r="S6"/>
  <c r="U16"/>
  <c r="L13"/>
  <c r="L18"/>
  <c r="L33"/>
  <c r="V17"/>
  <c r="R15"/>
  <c r="S14"/>
  <c r="V11"/>
  <c r="V19"/>
  <c r="R17"/>
  <c r="S16"/>
  <c r="V13"/>
  <c r="U25"/>
  <c r="T20"/>
  <c r="T28"/>
  <c r="V25"/>
  <c r="W24"/>
  <c r="T22"/>
  <c r="S21"/>
  <c r="S13"/>
  <c r="L34"/>
  <c r="L8"/>
  <c r="M29"/>
  <c r="S27"/>
  <c r="W27"/>
  <c r="S17"/>
  <c r="W9"/>
  <c r="L21"/>
  <c r="L31"/>
  <c r="S15"/>
  <c r="U8"/>
  <c r="L9"/>
  <c r="W28"/>
  <c r="S26"/>
  <c r="V22"/>
  <c r="W22"/>
  <c r="W30"/>
  <c r="S28"/>
  <c r="V24"/>
  <c r="V8"/>
  <c r="L24"/>
  <c r="S33"/>
  <c r="W25"/>
  <c r="R8"/>
  <c r="R6"/>
  <c r="S31"/>
  <c r="M30"/>
  <c r="S34"/>
  <c r="V31"/>
  <c r="M18"/>
  <c r="M34"/>
  <c r="U6"/>
  <c r="R31"/>
  <c r="U20"/>
  <c r="S30"/>
  <c r="U27"/>
  <c r="R24"/>
  <c r="S24"/>
  <c r="S32"/>
  <c r="U29"/>
  <c r="R26"/>
  <c r="V7"/>
  <c r="M25"/>
  <c r="S25"/>
  <c r="R7"/>
  <c r="M9"/>
  <c r="T6"/>
  <c r="S23"/>
  <c r="W12"/>
  <c r="T10"/>
  <c r="T18"/>
  <c r="V15"/>
  <c r="W14"/>
  <c r="V9"/>
  <c r="M16"/>
  <c r="M32"/>
  <c r="R34"/>
  <c r="M20"/>
  <c r="S10"/>
  <c r="M24"/>
  <c r="W6"/>
  <c r="T34"/>
  <c r="V32"/>
  <c r="M12"/>
  <c r="M28"/>
  <c r="V33"/>
  <c r="R32"/>
  <c r="R10"/>
  <c r="T7"/>
  <c r="M33"/>
  <c r="S18"/>
  <c r="U15"/>
  <c r="R12"/>
  <c r="S12"/>
  <c r="W13"/>
  <c r="W7"/>
  <c r="L23"/>
  <c r="L22"/>
  <c r="W19"/>
  <c r="W11"/>
  <c r="L11"/>
  <c r="L26"/>
  <c r="U21"/>
  <c r="W18"/>
  <c r="T15"/>
  <c r="R27"/>
  <c r="T24"/>
  <c r="U23"/>
  <c r="R21"/>
  <c r="M6"/>
  <c r="S20"/>
  <c r="U17"/>
  <c r="R14"/>
  <c r="U11"/>
  <c r="U19"/>
  <c r="W16"/>
  <c r="T13"/>
  <c r="U24"/>
  <c r="W20"/>
  <c r="L29"/>
  <c r="M8"/>
  <c r="S11"/>
  <c r="L7"/>
  <c r="L17"/>
  <c r="L27"/>
  <c r="U18"/>
  <c r="S9"/>
  <c r="U31"/>
  <c r="W21"/>
  <c r="U32"/>
  <c r="S19"/>
  <c r="R30"/>
  <c r="T27"/>
  <c r="R23"/>
  <c r="T21"/>
  <c r="T29"/>
  <c r="V26"/>
  <c r="R25"/>
  <c r="T26"/>
  <c r="T8"/>
  <c r="V21"/>
  <c r="R20"/>
  <c r="R28"/>
  <c r="T25"/>
  <c r="V23"/>
  <c r="R22"/>
  <c r="W17"/>
  <c r="U10"/>
  <c r="L15"/>
  <c r="L14"/>
  <c r="W23"/>
  <c r="W15"/>
  <c r="S7"/>
  <c r="T31"/>
  <c r="V28"/>
  <c r="V29"/>
  <c r="M19"/>
  <c r="T33"/>
  <c r="U33"/>
  <c r="W8"/>
  <c r="L20"/>
  <c r="W33"/>
  <c r="U34"/>
  <c r="W10"/>
  <c r="S8"/>
  <c r="M17"/>
  <c r="L10"/>
  <c r="S22"/>
  <c r="M13"/>
  <c r="W29"/>
  <c r="U30"/>
  <c r="U9"/>
  <c r="L12"/>
  <c r="U28"/>
  <c r="T30"/>
  <c r="V27"/>
  <c r="W26"/>
  <c r="R19"/>
  <c r="M14"/>
  <c r="T32"/>
  <c r="V30"/>
  <c r="V6"/>
  <c r="R33"/>
  <c r="M10"/>
  <c r="M26"/>
  <c r="M31"/>
  <c r="T17"/>
  <c r="V14"/>
  <c r="R13"/>
  <c r="T11"/>
  <c r="T19"/>
  <c r="V16"/>
  <c r="T12"/>
  <c r="V10"/>
  <c r="R9"/>
  <c r="M21"/>
  <c r="L32"/>
  <c r="S29"/>
  <c r="L28"/>
  <c r="L16"/>
  <c r="T9"/>
  <c r="M7"/>
  <c r="M23"/>
  <c r="W32"/>
  <c r="M11"/>
  <c r="M27"/>
  <c r="V34"/>
  <c r="V18"/>
  <c r="R16"/>
  <c r="T14"/>
  <c r="V12"/>
  <c r="V20"/>
  <c r="R18"/>
  <c r="R11"/>
  <c r="U22"/>
  <c r="U14"/>
  <c r="L6"/>
  <c r="U12"/>
  <c r="T23"/>
  <c r="M22"/>
  <c r="W34"/>
  <c r="U13"/>
  <c r="T16"/>
  <c r="W31"/>
  <c r="L25"/>
  <c r="U26"/>
  <c r="L19"/>
  <c r="R29"/>
  <c r="U7"/>
  <c r="L37" l="1"/>
  <c r="L36"/>
  <c r="W36"/>
  <c r="W37"/>
  <c r="T36"/>
  <c r="T37"/>
  <c r="U37"/>
  <c r="U36"/>
  <c r="R36"/>
  <c r="R37"/>
  <c r="M36"/>
  <c r="M37"/>
  <c r="V36"/>
  <c r="V37"/>
  <c r="S36"/>
  <c r="S37"/>
</calcChain>
</file>

<file path=xl/sharedStrings.xml><?xml version="1.0" encoding="utf-8"?>
<sst xmlns="http://schemas.openxmlformats.org/spreadsheetml/2006/main" count="497" uniqueCount="219">
  <si>
    <t>relevant</t>
  </si>
  <si>
    <t>Feiertag</t>
  </si>
  <si>
    <t>Datum</t>
  </si>
  <si>
    <t>x</t>
  </si>
  <si>
    <t>Neujahr</t>
  </si>
  <si>
    <t>bundesweit</t>
  </si>
  <si>
    <t>Heilige 3 Könige</t>
  </si>
  <si>
    <t>Baden-Württemberg, Bayern, Sachsen-Anhalt</t>
  </si>
  <si>
    <t>Karfreitag</t>
  </si>
  <si>
    <t>Ostersonntag</t>
  </si>
  <si>
    <t>Ostermontag</t>
  </si>
  <si>
    <t>Maifeiertag</t>
  </si>
  <si>
    <t>Christi Himmelfahrt</t>
  </si>
  <si>
    <t>Pfingstmontag</t>
  </si>
  <si>
    <t>Fronleichnam</t>
  </si>
  <si>
    <t>Baden-Württemberg, Bayern, Hessen, Nordrhein-Westfalen, Rheinland-Pfalz, Saarland, Sachsen, Thüringen</t>
  </si>
  <si>
    <t>Mariä Himmelfahrt</t>
  </si>
  <si>
    <t>Tag der deutschen Einheit</t>
  </si>
  <si>
    <t>Reformationstag</t>
  </si>
  <si>
    <t>Brandenburg, Mecklenburg-Vorpommern, Sachsen, Sachen-Anhalt, Thüringen</t>
  </si>
  <si>
    <t>Allerheiligen</t>
  </si>
  <si>
    <t>Baden-Württemberg, Bayern, Nordrhein-Westfalen, Rheinland-Pfalz, Saarland</t>
  </si>
  <si>
    <t>Buß- und Bettag</t>
  </si>
  <si>
    <t>Heiligabend</t>
  </si>
  <si>
    <t>Erster Weihnachtsfeiertag</t>
  </si>
  <si>
    <t>Zweiter Weihnachtsfeiertag</t>
  </si>
  <si>
    <t>Silvester</t>
  </si>
  <si>
    <t>Ferientermine</t>
  </si>
  <si>
    <t>von</t>
  </si>
  <si>
    <t>bis</t>
  </si>
  <si>
    <t>Winterferien</t>
  </si>
  <si>
    <t>Osterferien</t>
  </si>
  <si>
    <t>Maiferien</t>
  </si>
  <si>
    <t>Pfingstferien</t>
  </si>
  <si>
    <t>Sommerferien</t>
  </si>
  <si>
    <t>Herbstferien</t>
  </si>
  <si>
    <t>Mitarbeiterdaten</t>
  </si>
  <si>
    <t>Wochenarbeitstage</t>
  </si>
  <si>
    <t>Name</t>
  </si>
  <si>
    <t>Vorname</t>
  </si>
  <si>
    <t>Geburtstag</t>
  </si>
  <si>
    <t>Arbeitsbereich</t>
  </si>
  <si>
    <t>Anzahl (1 - 6) der 
Wochenarbeitstage</t>
  </si>
  <si>
    <t>Montag</t>
  </si>
  <si>
    <t>Dienstag</t>
  </si>
  <si>
    <t>Mittwoch</t>
  </si>
  <si>
    <t>Donnerstag</t>
  </si>
  <si>
    <t>Freitag</t>
  </si>
  <si>
    <t>Samstag</t>
  </si>
  <si>
    <t>Sonntag</t>
  </si>
  <si>
    <t>Sonderurlaub</t>
  </si>
  <si>
    <t>verfügbare Urlaubstage</t>
  </si>
  <si>
    <t>genommene Urlaubstage</t>
  </si>
  <si>
    <t>verbleibende Urlaubstage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</si>
  <si>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</si>
  <si>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</si>
  <si>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</si>
  <si>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</si>
  <si>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</si>
  <si>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</si>
  <si>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</si>
  <si>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</si>
  <si>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</si>
  <si>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</si>
  <si>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</si>
  <si>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</si>
  <si>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 der Tage :</t>
  </si>
  <si>
    <t>k</t>
  </si>
  <si>
    <t>Mitarbeiter</t>
  </si>
  <si>
    <t>Erfassung der Mitarbeiterdaten und deren Urlaubsansprüche.</t>
  </si>
  <si>
    <t>Eingabe der persönlichen Daten</t>
  </si>
  <si>
    <t>Festlegung der Voraussetzungen für die Urlaubsberechnung.</t>
  </si>
  <si>
    <t>Plan</t>
  </si>
  <si>
    <t>Ferien</t>
  </si>
  <si>
    <t>Feiertage</t>
  </si>
  <si>
    <r>
      <t>Bei der</t>
    </r>
    <r>
      <rPr>
        <i/>
        <sz val="10"/>
        <color indexed="12"/>
        <rFont val="Arial"/>
        <family val="2"/>
      </rPr>
      <t xml:space="preserve"> Anzahl der Wochenarbeitstage</t>
    </r>
    <r>
      <rPr>
        <sz val="10"/>
        <rFont val="Arial"/>
        <family val="2"/>
      </rPr>
      <t xml:space="preserve"> wird eine Zah</t>
    </r>
    <r>
      <rPr>
        <sz val="10"/>
        <color indexed="12"/>
        <rFont val="Arial"/>
        <family val="2"/>
      </rPr>
      <t>l</t>
    </r>
    <r>
      <rPr>
        <sz val="10"/>
        <rFont val="Arial"/>
        <family val="2"/>
      </rPr>
      <t xml:space="preserve"> von </t>
    </r>
    <r>
      <rPr>
        <b/>
        <sz val="10"/>
        <color indexed="12"/>
        <rFont val="Arial"/>
        <family val="2"/>
      </rPr>
      <t xml:space="preserve">1 </t>
    </r>
    <r>
      <rPr>
        <sz val="10"/>
        <rFont val="Arial"/>
        <family val="2"/>
      </rPr>
      <t>bis</t>
    </r>
    <r>
      <rPr>
        <b/>
        <sz val="10"/>
        <color indexed="12"/>
        <rFont val="Arial"/>
        <family val="2"/>
      </rPr>
      <t xml:space="preserve"> 6</t>
    </r>
    <r>
      <rPr>
        <sz val="10"/>
        <rFont val="Arial"/>
        <family val="2"/>
      </rPr>
      <t xml:space="preserve"> eingegeben.</t>
    </r>
  </si>
  <si>
    <r>
      <t xml:space="preserve">Standard ist </t>
    </r>
    <r>
      <rPr>
        <b/>
        <sz val="10"/>
        <color indexed="12"/>
        <rFont val="Arial"/>
        <family val="2"/>
      </rPr>
      <t>5</t>
    </r>
    <r>
      <rPr>
        <sz val="10"/>
        <rFont val="Arial"/>
        <family val="2"/>
      </rPr>
      <t xml:space="preserve">, wenn der Urlaub auf </t>
    </r>
    <r>
      <rPr>
        <sz val="10"/>
        <color indexed="12"/>
        <rFont val="Arial"/>
        <family val="2"/>
      </rPr>
      <t>Arbeitstage</t>
    </r>
    <r>
      <rPr>
        <sz val="10"/>
        <rFont val="Arial"/>
        <family val="2"/>
      </rPr>
      <t xml:space="preserve"> (Mo - Fr)</t>
    </r>
    <r>
      <rPr>
        <sz val="10"/>
        <color indexed="12"/>
        <rFont val="Arial"/>
        <family val="2"/>
      </rPr>
      <t xml:space="preserve">, </t>
    </r>
    <r>
      <rPr>
        <b/>
        <sz val="10"/>
        <color indexed="12"/>
        <rFont val="Arial"/>
        <family val="2"/>
      </rPr>
      <t>6</t>
    </r>
    <r>
      <rPr>
        <sz val="10"/>
        <rFont val="Arial"/>
        <family val="2"/>
      </rPr>
      <t>, wenn er auf</t>
    </r>
    <r>
      <rPr>
        <b/>
        <sz val="10"/>
        <rFont val="Arial"/>
        <family val="2"/>
      </rPr>
      <t xml:space="preserve"> </t>
    </r>
    <r>
      <rPr>
        <sz val="10"/>
        <color indexed="12"/>
        <rFont val="Arial"/>
        <family val="2"/>
      </rPr>
      <t>Werktage</t>
    </r>
    <r>
      <rPr>
        <sz val="10"/>
        <rFont val="Arial"/>
        <family val="2"/>
      </rPr>
      <t xml:space="preserve"> (Mo - Sa)</t>
    </r>
    <r>
      <rPr>
        <sz val="10"/>
        <rFont val="Arial"/>
        <family val="2"/>
      </rPr>
      <t xml:space="preserve"> festgelegt ist.</t>
    </r>
  </si>
  <si>
    <r>
      <t xml:space="preserve">Falls Teilzeittätigkeit an festen Wochenarbeitstagen vereinbart ist, wird dies durch ein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in den Spalten</t>
    </r>
  </si>
  <si>
    <r>
      <t>Montag</t>
    </r>
    <r>
      <rPr>
        <sz val="10"/>
        <rFont val="Arial"/>
        <family val="2"/>
      </rPr>
      <t xml:space="preserve"> bis </t>
    </r>
    <r>
      <rPr>
        <i/>
        <sz val="10"/>
        <color indexed="12"/>
        <rFont val="Arial"/>
        <family val="2"/>
      </rPr>
      <t>Sonntag</t>
    </r>
    <r>
      <rPr>
        <sz val="10"/>
        <rFont val="Arial"/>
        <family val="2"/>
      </rPr>
      <t xml:space="preserve"> gekennzeichnet. Bei den Standards für die Wochenarbeitstage </t>
    </r>
    <r>
      <rPr>
        <b/>
        <sz val="10"/>
        <color indexed="12"/>
        <rFont val="Arial"/>
        <family val="2"/>
      </rPr>
      <t>5</t>
    </r>
    <r>
      <rPr>
        <sz val="10"/>
        <rFont val="Arial"/>
        <family val="2"/>
      </rPr>
      <t xml:space="preserve"> und </t>
    </r>
    <r>
      <rPr>
        <b/>
        <sz val="10"/>
        <color indexed="12"/>
        <rFont val="Arial"/>
        <family val="2"/>
      </rPr>
      <t>6</t>
    </r>
    <r>
      <rPr>
        <sz val="10"/>
        <rFont val="Arial"/>
        <family val="2"/>
      </rPr>
      <t xml:space="preserve"> bleiben diese Spalten frei.</t>
    </r>
  </si>
  <si>
    <r>
      <t>In den Spalten</t>
    </r>
    <r>
      <rPr>
        <i/>
        <sz val="10"/>
        <color indexed="12"/>
        <rFont val="Arial"/>
        <family val="2"/>
      </rPr>
      <t xml:space="preserve"> verfügbare, genommene</t>
    </r>
    <r>
      <rPr>
        <sz val="10"/>
        <rFont val="Arial"/>
        <family val="2"/>
      </rPr>
      <t xml:space="preserve"> und </t>
    </r>
    <r>
      <rPr>
        <i/>
        <sz val="10"/>
        <color indexed="12"/>
        <rFont val="Arial"/>
        <family val="2"/>
      </rPr>
      <t>verbleibende Urlaubstage</t>
    </r>
    <r>
      <rPr>
        <sz val="10"/>
        <rFont val="Arial"/>
        <family val="2"/>
      </rPr>
      <t>erfolgt dann die Berechnung anhand</t>
    </r>
  </si>
  <si>
    <t>Erfassung der Urlaube, Krankheitstage und freien Tage (Zeitausgleich)</t>
  </si>
  <si>
    <t>a</t>
  </si>
  <si>
    <t>Abwesenheit (z.B. wegen Mutterschutz, Erziehungsurlaub, Rente)</t>
  </si>
  <si>
    <t>1 Tag Urlaub</t>
  </si>
  <si>
    <t>1/2 Tag Urlaub</t>
  </si>
  <si>
    <t>1 Krankheitstag</t>
  </si>
  <si>
    <t>Abwesen-
heit</t>
  </si>
  <si>
    <t>SB-Zusatzurlaub</t>
  </si>
  <si>
    <r>
      <t xml:space="preserve">Die Ansprüche für </t>
    </r>
    <r>
      <rPr>
        <i/>
        <sz val="10"/>
        <color indexed="12"/>
        <rFont val="Arial"/>
        <family val="2"/>
      </rPr>
      <t>Resturlaub, Urlaub, Zusatzurlaub (für Schwerbehinderte)</t>
    </r>
    <r>
      <rPr>
        <sz val="10"/>
        <rFont val="Arial"/>
        <family val="2"/>
      </rPr>
      <t xml:space="preserve"> und </t>
    </r>
    <r>
      <rPr>
        <i/>
        <sz val="10"/>
        <color indexed="12"/>
        <rFont val="Arial"/>
        <family val="2"/>
      </rPr>
      <t>Sonderurlaub</t>
    </r>
    <r>
      <rPr>
        <sz val="10"/>
        <rFont val="Arial"/>
        <family val="2"/>
      </rPr>
      <t xml:space="preserve"> werden hier eingetragen.</t>
    </r>
  </si>
  <si>
    <t>Kalenderjahr:</t>
  </si>
  <si>
    <t>Wochentagzahl</t>
  </si>
  <si>
    <t>Wochenende</t>
  </si>
  <si>
    <t>Monat</t>
  </si>
  <si>
    <t>u</t>
  </si>
  <si>
    <t>u2</t>
  </si>
  <si>
    <t>k2</t>
  </si>
  <si>
    <t>1/2 Krankheitstag</t>
  </si>
  <si>
    <t>f</t>
  </si>
  <si>
    <t>In diesem Arbeitsblatt werden die Ferientermine erfasst.</t>
  </si>
  <si>
    <t>Kalenderjahr im Urlaubsplan:</t>
  </si>
  <si>
    <t>Ferientag</t>
  </si>
  <si>
    <t>Kalenderjahr gemäß Sommerferien:</t>
  </si>
  <si>
    <t>andere Termine, z.B. Schließungszeiten oder Betriebsferien, eingegeben werden.</t>
  </si>
  <si>
    <t>=</t>
  </si>
  <si>
    <t>Abwesenheit</t>
  </si>
  <si>
    <t>Urlaubstag</t>
  </si>
  <si>
    <t>1/2 Urlaubstag</t>
  </si>
  <si>
    <t>Krankheitstag</t>
  </si>
  <si>
    <t>1/2 Tag frei wegen Überstundenabbau (Zeitausgleich)</t>
  </si>
  <si>
    <t>1 Tag frei wegen Überstundenabbau (Zeitausgleich)</t>
  </si>
  <si>
    <r>
      <t xml:space="preserve">berücksichtigt werden sollen. Hier kann außerdem mit einem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bestimmt werden, dass Heiligabend und Silvester als arbeitsfreie</t>
    </r>
  </si>
  <si>
    <t>Urlaub</t>
  </si>
  <si>
    <t>Summe</t>
  </si>
  <si>
    <t>Resturlaub</t>
  </si>
  <si>
    <t>wird die Fehlermeldung "Ferienjahr und Kalenderjahr stimmen nicht überein!" ausgegeben.</t>
  </si>
  <si>
    <t xml:space="preserve"> gültig</t>
  </si>
  <si>
    <t>Schaltjahr</t>
  </si>
  <si>
    <t xml:space="preserve">  Abwesenheit nach Anlass geordnet</t>
  </si>
  <si>
    <t>x2</t>
  </si>
  <si>
    <t>Fortbildung</t>
  </si>
  <si>
    <t>Überstundentag</t>
  </si>
  <si>
    <t>1/2 Überstundentag</t>
  </si>
  <si>
    <t>Fort-
bildung</t>
  </si>
  <si>
    <t xml:space="preserve">  Abwesenheit in Tagen nach Monaten geordnet</t>
  </si>
  <si>
    <t>Krankheit</t>
  </si>
  <si>
    <r>
      <t>Die farbliche Kennzeichnung (</t>
    </r>
    <r>
      <rPr>
        <b/>
        <sz val="10"/>
        <color indexed="50"/>
        <rFont val="Arial"/>
        <family val="2"/>
      </rPr>
      <t>grün</t>
    </r>
    <r>
      <rPr>
        <sz val="10"/>
        <rFont val="Arial"/>
        <family val="2"/>
      </rPr>
      <t xml:space="preserve"> für Urlaub und Zeitausgleich, </t>
    </r>
    <r>
      <rPr>
        <b/>
        <sz val="10"/>
        <color indexed="52"/>
        <rFont val="Arial"/>
        <family val="2"/>
      </rPr>
      <t>orange</t>
    </r>
    <r>
      <rPr>
        <sz val="10"/>
        <rFont val="Arial"/>
        <family val="2"/>
      </rPr>
      <t xml:space="preserve"> für alle anderen Abwesenheitszeiten) erfolgt automatisch.</t>
    </r>
  </si>
  <si>
    <t>f2</t>
  </si>
  <si>
    <t>verbleibende
Fortbildungstage</t>
  </si>
  <si>
    <t>genommene Fortbildungstage</t>
  </si>
  <si>
    <t>Anspruch
Fortbildungstage</t>
  </si>
  <si>
    <t>1/2 Fortbildungstag</t>
  </si>
  <si>
    <t>Fortbildungstag</t>
  </si>
  <si>
    <t>Gedächtnisstütze für die Eingaben dar!</t>
  </si>
  <si>
    <t>die gezählt werden sollen!</t>
  </si>
  <si>
    <t>Für welches Bundesland erfasst? :</t>
  </si>
  <si>
    <t>Link zu den bundesweiten Ferienterminen:</t>
  </si>
  <si>
    <t>http://www.schulferien.org</t>
  </si>
  <si>
    <t>Arbeitszeitverkürzung</t>
  </si>
  <si>
    <t>Freizeitausgleich</t>
  </si>
  <si>
    <t>s</t>
  </si>
  <si>
    <t>d</t>
  </si>
  <si>
    <r>
      <t>Dienstreise</t>
    </r>
    <r>
      <rPr>
        <i/>
        <sz val="10"/>
        <rFont val="Arial"/>
        <family val="2"/>
      </rPr>
      <t xml:space="preserve"> (wird statistisch nicht gezählt)</t>
    </r>
  </si>
  <si>
    <r>
      <t xml:space="preserve">Über den Hyperlink im oberen Bereich gelangt man bei bestehender Internetverbindung auf die Seite </t>
    </r>
    <r>
      <rPr>
        <b/>
        <sz val="10"/>
        <rFont val="Arial"/>
        <family val="2"/>
      </rPr>
      <t>Schulferien.org</t>
    </r>
    <r>
      <rPr>
        <sz val="10"/>
        <rFont val="Arial"/>
        <family val="2"/>
      </rPr>
      <t xml:space="preserve">, auf der </t>
    </r>
  </si>
  <si>
    <t>für alle Bundesländer die Ferientermine der nächsten Jahre aufgeführt sind.</t>
  </si>
  <si>
    <r>
      <t xml:space="preserve">der Eingaben in diesem Arbeitsblatt und im Arbeitsblatt </t>
    </r>
    <r>
      <rPr>
        <b/>
        <i/>
        <sz val="10"/>
        <color indexed="12"/>
        <rFont val="Arial"/>
        <family val="2"/>
      </rPr>
      <t>Plan</t>
    </r>
    <r>
      <rPr>
        <sz val="10"/>
        <rFont val="Arial"/>
        <family val="2"/>
      </rPr>
      <t>.</t>
    </r>
  </si>
  <si>
    <r>
      <t>Die Ferienzeiten werden dann im Arbeitsblatt</t>
    </r>
    <r>
      <rPr>
        <i/>
        <sz val="10"/>
        <rFont val="Arial"/>
        <family val="2"/>
      </rPr>
      <t xml:space="preserve"> </t>
    </r>
    <r>
      <rPr>
        <b/>
        <i/>
        <sz val="10"/>
        <color indexed="12"/>
        <rFont val="Arial"/>
        <family val="2"/>
      </rPr>
      <t>Plan</t>
    </r>
    <r>
      <rPr>
        <sz val="10"/>
        <rFont val="Arial"/>
        <family val="2"/>
      </rPr>
      <t xml:space="preserve"> zur Information eingeblendet. In den letzten 4 Zeilen der Tabelle können auch</t>
    </r>
  </si>
  <si>
    <r>
      <t xml:space="preserve">Die Ansprüche bzw. Planungen für </t>
    </r>
    <r>
      <rPr>
        <i/>
        <sz val="10"/>
        <color indexed="12"/>
        <rFont val="Arial"/>
        <family val="2"/>
      </rPr>
      <t>Fortbildungstage</t>
    </r>
    <r>
      <rPr>
        <sz val="10"/>
        <rFont val="Arial"/>
        <family val="2"/>
      </rPr>
      <t xml:space="preserve"> werden hier eingetragen.</t>
    </r>
  </si>
  <si>
    <t>Dienstreise</t>
  </si>
  <si>
    <r>
      <t xml:space="preserve">Urlaub
</t>
    </r>
    <r>
      <rPr>
        <sz val="10"/>
        <rFont val="Arial"/>
        <family val="2"/>
      </rPr>
      <t>(+ Sonder.)</t>
    </r>
  </si>
  <si>
    <t xml:space="preserve">  Mitarbeiter/innen</t>
  </si>
  <si>
    <t xml:space="preserve">Anzahl der Mitarbeiter/innen: </t>
  </si>
  <si>
    <t>az</t>
  </si>
  <si>
    <t>fz</t>
  </si>
  <si>
    <r>
      <t xml:space="preserve">freie Tage
</t>
    </r>
    <r>
      <rPr>
        <sz val="10"/>
        <rFont val="Arial"/>
        <family val="2"/>
      </rPr>
      <t>(+ az, fz)</t>
    </r>
  </si>
  <si>
    <t>Statistik</t>
  </si>
  <si>
    <t>In diesem Blatt erfolgt eine statistische Auswertung des Kalenderjahres mit Urlaub, Krankheit, freienTagen und sonstigen Abwesenheiten.</t>
  </si>
  <si>
    <t>Ferien &gt;&gt;</t>
  </si>
  <si>
    <t>s2</t>
  </si>
  <si>
    <t>1/2 Tag Sonderurlaub</t>
  </si>
  <si>
    <t>Weihnachtsferien</t>
  </si>
  <si>
    <t>Augsburg</t>
  </si>
  <si>
    <t>Friedensfest</t>
  </si>
  <si>
    <t>Sachsen</t>
  </si>
  <si>
    <t>Bayern (nur zum Teil), Saarland</t>
  </si>
  <si>
    <t>arbeitsfrei</t>
  </si>
  <si>
    <r>
      <t xml:space="preserve">Durch ein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in der Spalte</t>
    </r>
    <r>
      <rPr>
        <i/>
        <sz val="10"/>
        <color indexed="12"/>
        <rFont val="Arial"/>
        <family val="2"/>
      </rPr>
      <t xml:space="preserve"> "relevant"</t>
    </r>
    <r>
      <rPr>
        <sz val="10"/>
        <rFont val="Arial"/>
        <family val="2"/>
      </rPr>
      <t xml:space="preserve"> kann bestimmt werden, welche</t>
    </r>
    <r>
      <rPr>
        <b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nicht </t>
    </r>
    <r>
      <rPr>
        <sz val="10"/>
        <rFont val="Arial"/>
        <family val="2"/>
      </rPr>
      <t>bundeseinheitlichen Feiertage bei der Urlaubsberechnung</t>
    </r>
  </si>
  <si>
    <r>
      <t xml:space="preserve">Die </t>
    </r>
    <r>
      <rPr>
        <b/>
        <sz val="10"/>
        <color indexed="12"/>
        <rFont val="Arial"/>
        <family val="2"/>
      </rPr>
      <t>x</t>
    </r>
    <r>
      <rPr>
        <sz val="10"/>
        <rFont val="Arial"/>
        <family val="2"/>
      </rPr>
      <t xml:space="preserve"> bei den bundeseinheitlichen Feiertagen sind schreibgeschützt. Änderungen sind dort nicht möglich!</t>
    </r>
  </si>
  <si>
    <t>Freie Tage und Urlaubstage werden an allen Tagen (auch Feiertage und Wochenenden) gezählt. Also nur Einträge an den Tagen machen,</t>
  </si>
  <si>
    <t>Rosenmontag</t>
  </si>
  <si>
    <t>Faschingsdienstag</t>
  </si>
  <si>
    <t>Aschermittwoch</t>
  </si>
  <si>
    <t>Weiberfastnacht</t>
  </si>
  <si>
    <t>Pfingstsonntag</t>
  </si>
  <si>
    <t xml:space="preserve"> &lt;&lt;&lt; Eingabe des Kalenderjahres für den Urlaubsplan</t>
  </si>
  <si>
    <t>Tag</t>
  </si>
  <si>
    <r>
      <t xml:space="preserve">freie Eingabe für betriebsintern arbeitsfreie Tage </t>
    </r>
    <r>
      <rPr>
        <sz val="8"/>
        <rFont val="Arial"/>
        <family val="2"/>
      </rPr>
      <t>(Eingabe von Tag und Monat. Das Jahr generiert sich selbst.)</t>
    </r>
  </si>
  <si>
    <r>
      <t xml:space="preserve">Datum
</t>
    </r>
    <r>
      <rPr>
        <sz val="10"/>
        <rFont val="Arial"/>
        <family val="2"/>
      </rPr>
      <t>(berechnet)</t>
    </r>
  </si>
  <si>
    <r>
      <t xml:space="preserve">Wochentag
</t>
    </r>
    <r>
      <rPr>
        <sz val="10"/>
        <rFont val="Arial"/>
        <family val="2"/>
      </rPr>
      <t>(berechnet)</t>
    </r>
  </si>
  <si>
    <t>Art</t>
  </si>
  <si>
    <t>arbeitsfrei ?</t>
  </si>
  <si>
    <t>1. Advent</t>
  </si>
  <si>
    <t>2. Advent</t>
  </si>
  <si>
    <t>3. Advent</t>
  </si>
  <si>
    <t>4. Advent</t>
  </si>
  <si>
    <t>Jahr /
Folgejahr</t>
  </si>
  <si>
    <t>Im Urlaubs-
plan be-
rücksichtigt</t>
  </si>
  <si>
    <t>Hier werden die Feiertage für das Urlaubsjahr und das Folgejahr berechnet. Zusätzlich können betriebsinterne arbeitsfreie Tage angegeben werden.</t>
  </si>
  <si>
    <t>Tage gezählt werden. Zusätzlich besteht die Möglichkeit 6 betriebsinterne arbeitsfreie Tage zu definieren.</t>
  </si>
  <si>
    <r>
      <t xml:space="preserve">Wenn die Eingabe der Ferien (Bezugsgröße sind die Sommerferien) nicht mit dem Kalenderjahr im Arbeitsblatt </t>
    </r>
    <r>
      <rPr>
        <b/>
        <i/>
        <sz val="10"/>
        <color indexed="12"/>
        <rFont val="Arial"/>
        <family val="2"/>
      </rPr>
      <t>Feiertage</t>
    </r>
    <r>
      <rPr>
        <sz val="10"/>
        <rFont val="Arial"/>
        <family val="2"/>
      </rPr>
      <t xml:space="preserve"> übereinstimmen,</t>
    </r>
  </si>
  <si>
    <t>Wochentag</t>
  </si>
  <si>
    <t xml:space="preserve">Resturlaub: </t>
  </si>
  <si>
    <t>J</t>
  </si>
  <si>
    <t>A</t>
  </si>
  <si>
    <t>N</t>
  </si>
  <si>
    <t>U</t>
  </si>
  <si>
    <t>R</t>
  </si>
  <si>
    <t>F</t>
  </si>
  <si>
    <t>E</t>
  </si>
  <si>
    <t>B</t>
  </si>
  <si>
    <t>M</t>
  </si>
  <si>
    <t>Ä</t>
  </si>
  <si>
    <t>Z</t>
  </si>
  <si>
    <t>P</t>
  </si>
  <si>
    <t>I</t>
  </si>
  <si>
    <t>L</t>
  </si>
  <si>
    <t>G</t>
  </si>
  <si>
    <t>S</t>
  </si>
  <si>
    <t>T</t>
  </si>
  <si>
    <t>O</t>
  </si>
  <si>
    <t>K</t>
  </si>
  <si>
    <t>V</t>
  </si>
  <si>
    <t>D</t>
  </si>
  <si>
    <t>Jahresübersicht</t>
  </si>
  <si>
    <t>In diesem Blatt ist die Jahresübersicht der Urlaube aller Mitarbeiter/innen für die Druckausgabe optimiert dargestellt.</t>
  </si>
  <si>
    <r>
      <rPr>
        <b/>
        <sz val="10"/>
        <rFont val="Arial"/>
        <family val="2"/>
      </rPr>
      <t>Zuerst ist links oben das Urlaubsjahr zu erfassen</t>
    </r>
    <r>
      <rPr>
        <sz val="10"/>
        <rFont val="Arial"/>
        <family val="2"/>
      </rPr>
      <t>. Die Feiertage für dieses und das folgende Jahr berechnen sich dann automatisch.</t>
    </r>
  </si>
  <si>
    <r>
      <rPr>
        <b/>
        <u/>
        <sz val="10"/>
        <rFont val="Arial"/>
        <family val="2"/>
      </rPr>
      <t>Achtung:</t>
    </r>
    <r>
      <rPr>
        <sz val="10"/>
        <rFont val="Arial"/>
        <family val="2"/>
      </rPr>
      <t xml:space="preserve"> Die Kreuzchen führen nicht zu einer automatischen Berücksichtigung der Tage, sondern stellen nur eine</t>
    </r>
  </si>
  <si>
    <t>laufende Nummer</t>
  </si>
  <si>
    <t>Nr.</t>
  </si>
  <si>
    <r>
      <t>Anleitung für die Excel-Tabelle "Urlaubsplan_30.xlsx" von www.opawilli.de</t>
    </r>
    <r>
      <rPr>
        <i/>
        <sz val="10"/>
        <color indexed="23"/>
        <rFont val="Arial"/>
        <family val="2"/>
      </rPr>
      <t xml:space="preserve"> (Version 6.0.04 - Stand:21.12.2014)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</si>
</sst>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dddd"/>
    <numFmt numFmtId="166" formatCode="mmmm"/>
    <numFmt numFmtId="167" formatCode="ddd"/>
    <numFmt numFmtId="168" formatCode="0.0_ ;[Red]\-0.0\ "/>
    <numFmt numFmtId="169" formatCode="0_ ;[Red]\-0\ "/>
  </numFmts>
  <fonts count="66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44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color indexed="41"/>
      <name val="Arial"/>
      <family val="2"/>
    </font>
    <font>
      <sz val="9"/>
      <color indexed="41"/>
      <name val="Arial"/>
      <family val="2"/>
    </font>
    <font>
      <i/>
      <sz val="8"/>
      <name val="Arial"/>
      <family val="2"/>
    </font>
    <font>
      <b/>
      <sz val="10"/>
      <color indexed="50"/>
      <name val="Arial"/>
      <family val="2"/>
    </font>
    <font>
      <b/>
      <sz val="10"/>
      <color indexed="52"/>
      <name val="Arial"/>
      <family val="2"/>
    </font>
    <font>
      <b/>
      <sz val="9"/>
      <color indexed="16"/>
      <name val="Arial"/>
      <family val="2"/>
    </font>
    <font>
      <b/>
      <sz val="9"/>
      <color indexed="18"/>
      <name val="Arial"/>
      <family val="2"/>
    </font>
    <font>
      <b/>
      <sz val="11"/>
      <color indexed="62"/>
      <name val="Arial"/>
      <family val="2"/>
    </font>
    <font>
      <i/>
      <sz val="10"/>
      <color indexed="23"/>
      <name val="Arial"/>
      <family val="2"/>
    </font>
    <font>
      <u/>
      <sz val="10"/>
      <name val="Arial"/>
      <family val="2"/>
    </font>
    <font>
      <b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62"/>
      <name val="Arial"/>
      <family val="2"/>
    </font>
    <font>
      <b/>
      <sz val="10"/>
      <color indexed="60"/>
      <name val="Arial"/>
      <family val="2"/>
    </font>
    <font>
      <b/>
      <sz val="11"/>
      <color indexed="17"/>
      <name val="Arial"/>
      <family val="2"/>
    </font>
    <font>
      <b/>
      <i/>
      <sz val="8"/>
      <color indexed="12"/>
      <name val="Arial"/>
      <family val="2"/>
    </font>
    <font>
      <b/>
      <i/>
      <sz val="9"/>
      <color indexed="12"/>
      <name val="Arial"/>
      <family val="2"/>
    </font>
    <font>
      <b/>
      <i/>
      <sz val="10"/>
      <color indexed="23"/>
      <name val="Arial"/>
      <family val="2"/>
    </font>
    <font>
      <sz val="8"/>
      <color indexed="9"/>
      <name val="Arial Unicode MS"/>
      <family val="2"/>
    </font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color indexed="9"/>
      <name val="Arial"/>
      <family val="2"/>
    </font>
    <font>
      <sz val="10"/>
      <color indexed="43"/>
      <name val="Arial"/>
      <family val="2"/>
    </font>
    <font>
      <sz val="6"/>
      <name val="Arial"/>
      <family val="2"/>
    </font>
    <font>
      <sz val="6"/>
      <color indexed="10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1"/>
      <color rgb="FF0000FF"/>
      <name val="Arial"/>
      <family val="2"/>
    </font>
    <font>
      <b/>
      <u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43"/>
      </patternFill>
    </fill>
    <fill>
      <patternFill patternType="lightGray">
        <fgColor indexed="11"/>
        <bgColor indexed="47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lightGray">
        <fgColor indexed="11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lightGray">
        <fgColor indexed="11"/>
        <bgColor rgb="FF92D05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11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EE486"/>
        <bgColor indexed="64"/>
      </patternFill>
    </fill>
  </fills>
  <borders count="5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tted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indexed="55"/>
      </right>
      <top style="double">
        <color indexed="55"/>
      </top>
      <bottom style="double">
        <color indexed="55"/>
      </bottom>
      <diagonal/>
    </border>
    <border>
      <left style="thick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thick">
        <color indexed="55"/>
      </right>
      <top style="double">
        <color indexed="55"/>
      </top>
      <bottom style="double">
        <color indexed="55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double">
        <color indexed="55"/>
      </bottom>
      <diagonal/>
    </border>
    <border>
      <left/>
      <right style="thick">
        <color indexed="55"/>
      </right>
      <top style="thick">
        <color indexed="55"/>
      </top>
      <bottom style="double">
        <color indexed="55"/>
      </bottom>
      <diagonal/>
    </border>
    <border>
      <left style="thick">
        <color indexed="55"/>
      </left>
      <right style="thin">
        <color indexed="55"/>
      </right>
      <top style="thick">
        <color indexed="55"/>
      </top>
      <bottom style="double">
        <color indexed="55"/>
      </bottom>
      <diagonal/>
    </border>
    <border>
      <left style="thin">
        <color indexed="55"/>
      </left>
      <right style="thick">
        <color indexed="55"/>
      </right>
      <top style="thick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 diagonalUp="1" diagonalDown="1"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 style="thin">
        <color indexed="55"/>
      </diagonal>
    </border>
    <border diagonalUp="1" diagonalDown="1"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 style="thin">
        <color indexed="55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13" fillId="0" borderId="0"/>
    <xf numFmtId="0" fontId="13" fillId="0" borderId="0"/>
    <xf numFmtId="0" fontId="13" fillId="0" borderId="0"/>
  </cellStyleXfs>
  <cellXfs count="34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Protection="1"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left" vertical="center"/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left" vertical="center"/>
      <protection hidden="1"/>
    </xf>
    <xf numFmtId="0" fontId="17" fillId="3" borderId="0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20" fillId="3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left" vertical="center" indent="1"/>
      <protection hidden="1"/>
    </xf>
    <xf numFmtId="49" fontId="4" fillId="8" borderId="1" xfId="0" applyNumberFormat="1" applyFont="1" applyFill="1" applyBorder="1" applyAlignment="1" applyProtection="1">
      <alignment horizontal="center" vertical="center"/>
      <protection hidden="1"/>
    </xf>
    <xf numFmtId="0" fontId="11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67" fontId="22" fillId="5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NumberFormat="1" applyFont="1" applyFill="1" applyBorder="1" applyAlignment="1" applyProtection="1">
      <alignment horizontal="center" vertical="center"/>
      <protection locked="0" hidden="1"/>
    </xf>
    <xf numFmtId="1" fontId="22" fillId="5" borderId="1" xfId="0" applyNumberFormat="1" applyFont="1" applyFill="1" applyBorder="1" applyAlignment="1" applyProtection="1">
      <alignment horizontal="center" vertical="center"/>
      <protection hidden="1"/>
    </xf>
    <xf numFmtId="1" fontId="13" fillId="5" borderId="1" xfId="0" applyNumberFormat="1" applyFont="1" applyFill="1" applyBorder="1" applyAlignment="1" applyProtection="1">
      <alignment horizontal="center" vertical="center"/>
      <protection hidden="1"/>
    </xf>
    <xf numFmtId="1" fontId="23" fillId="5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vertical="center"/>
    </xf>
    <xf numFmtId="14" fontId="0" fillId="0" borderId="1" xfId="0" applyNumberFormat="1" applyBorder="1" applyAlignment="1" applyProtection="1">
      <alignment horizontal="center" vertical="center"/>
    </xf>
    <xf numFmtId="165" fontId="0" fillId="0" borderId="1" xfId="0" applyNumberFormat="1" applyBorder="1" applyAlignment="1" applyProtection="1">
      <alignment horizontal="left" vertical="center"/>
    </xf>
    <xf numFmtId="0" fontId="0" fillId="9" borderId="1" xfId="0" applyFill="1" applyBorder="1" applyAlignment="1" applyProtection="1">
      <alignment vertical="center"/>
    </xf>
    <xf numFmtId="0" fontId="0" fillId="0" borderId="0" xfId="0" applyProtection="1"/>
    <xf numFmtId="0" fontId="0" fillId="10" borderId="1" xfId="0" applyFill="1" applyBorder="1" applyAlignment="1" applyProtection="1">
      <alignment vertical="center"/>
    </xf>
    <xf numFmtId="0" fontId="4" fillId="0" borderId="0" xfId="0" applyFont="1" applyAlignment="1" applyProtection="1">
      <alignment horizontal="left" indent="1"/>
    </xf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4" fillId="11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" fillId="11" borderId="3" xfId="0" applyNumberFormat="1" applyFont="1" applyFill="1" applyBorder="1" applyAlignment="1" applyProtection="1">
      <alignment horizontal="left" vertical="center" wrapText="1" indent="1"/>
      <protection locked="0"/>
    </xf>
    <xf numFmtId="0" fontId="4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6" fillId="0" borderId="0" xfId="0" applyFont="1" applyBorder="1" applyProtection="1"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0" fontId="25" fillId="0" borderId="0" xfId="0" applyFont="1" applyBorder="1" applyProtection="1">
      <protection hidden="1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49" fontId="26" fillId="8" borderId="6" xfId="0" applyNumberFormat="1" applyFont="1" applyFill="1" applyBorder="1" applyAlignment="1" applyProtection="1">
      <alignment horizontal="left" indent="1"/>
      <protection hidden="1"/>
    </xf>
    <xf numFmtId="49" fontId="27" fillId="8" borderId="6" xfId="0" applyNumberFormat="1" applyFont="1" applyFill="1" applyBorder="1" applyAlignment="1" applyProtection="1">
      <alignment vertical="center"/>
      <protection hidden="1"/>
    </xf>
    <xf numFmtId="164" fontId="29" fillId="8" borderId="7" xfId="0" applyNumberFormat="1" applyFont="1" applyFill="1" applyBorder="1" applyAlignment="1" applyProtection="1">
      <alignment horizontal="left" vertical="center"/>
      <protection hidden="1"/>
    </xf>
    <xf numFmtId="164" fontId="29" fillId="8" borderId="1" xfId="0" applyNumberFormat="1" applyFont="1" applyFill="1" applyBorder="1" applyAlignment="1" applyProtection="1">
      <alignment horizontal="left" vertical="center"/>
      <protection hidden="1"/>
    </xf>
    <xf numFmtId="164" fontId="29" fillId="8" borderId="5" xfId="0" applyNumberFormat="1" applyFont="1" applyFill="1" applyBorder="1" applyAlignment="1" applyProtection="1">
      <alignment horizontal="left" vertical="center"/>
      <protection hidden="1"/>
    </xf>
    <xf numFmtId="49" fontId="26" fillId="8" borderId="7" xfId="0" applyNumberFormat="1" applyFont="1" applyFill="1" applyBorder="1" applyAlignment="1" applyProtection="1">
      <alignment horizontal="left" vertical="center" indent="1"/>
      <protection hidden="1"/>
    </xf>
    <xf numFmtId="49" fontId="30" fillId="8" borderId="7" xfId="0" applyNumberFormat="1" applyFont="1" applyFill="1" applyBorder="1" applyAlignment="1" applyProtection="1">
      <alignment horizontal="left" vertical="center" indent="1"/>
      <protection hidden="1"/>
    </xf>
    <xf numFmtId="0" fontId="26" fillId="0" borderId="1" xfId="0" applyNumberFormat="1" applyFont="1" applyFill="1" applyBorder="1" applyAlignment="1" applyProtection="1">
      <alignment horizontal="left" vertical="center" indent="1"/>
      <protection hidden="1"/>
    </xf>
    <xf numFmtId="0" fontId="26" fillId="0" borderId="0" xfId="0" applyNumberFormat="1" applyFont="1" applyFill="1" applyBorder="1" applyAlignment="1" applyProtection="1">
      <alignment horizontal="left" vertical="center" indent="1"/>
      <protection hidden="1"/>
    </xf>
    <xf numFmtId="164" fontId="26" fillId="0" borderId="0" xfId="0" applyNumberFormat="1" applyFont="1" applyFill="1" applyBorder="1" applyAlignment="1" applyProtection="1">
      <alignment horizontal="left" vertical="center" indent="1"/>
      <protection hidden="1"/>
    </xf>
    <xf numFmtId="49" fontId="26" fillId="8" borderId="6" xfId="0" applyNumberFormat="1" applyFont="1" applyFill="1" applyBorder="1" applyAlignment="1" applyProtection="1">
      <alignment horizontal="left" wrapText="1" indent="1"/>
      <protection hidden="1"/>
    </xf>
    <xf numFmtId="168" fontId="26" fillId="0" borderId="1" xfId="0" applyNumberFormat="1" applyFont="1" applyFill="1" applyBorder="1" applyAlignment="1" applyProtection="1">
      <alignment horizontal="left" vertical="center" indent="1"/>
      <protection hidden="1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1" fontId="10" fillId="0" borderId="4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4" fontId="0" fillId="0" borderId="0" xfId="0" applyNumberFormat="1" applyAlignment="1" applyProtection="1">
      <alignment vertical="center"/>
    </xf>
    <xf numFmtId="1" fontId="27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27" fillId="8" borderId="6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</xf>
    <xf numFmtId="164" fontId="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 applyProtection="1">
      <alignment vertical="center"/>
    </xf>
    <xf numFmtId="0" fontId="24" fillId="0" borderId="0" xfId="0" applyFont="1" applyFill="1" applyProtection="1"/>
    <xf numFmtId="0" fontId="4" fillId="0" borderId="0" xfId="0" applyFont="1" applyFill="1" applyProtection="1"/>
    <xf numFmtId="0" fontId="0" fillId="0" borderId="0" xfId="0" applyNumberFormat="1" applyFill="1" applyProtection="1"/>
    <xf numFmtId="0" fontId="4" fillId="0" borderId="0" xfId="0" applyNumberFormat="1" applyFont="1" applyFill="1" applyProtection="1"/>
    <xf numFmtId="0" fontId="4" fillId="0" borderId="0" xfId="0" applyNumberFormat="1" applyFont="1" applyFill="1" applyBorder="1" applyProtection="1"/>
    <xf numFmtId="0" fontId="13" fillId="0" borderId="0" xfId="0" applyNumberFormat="1" applyFont="1" applyFill="1" applyProtection="1"/>
    <xf numFmtId="0" fontId="0" fillId="0" borderId="0" xfId="0" applyFill="1" applyProtection="1"/>
    <xf numFmtId="0" fontId="10" fillId="0" borderId="11" xfId="0" applyFont="1" applyFill="1" applyBorder="1" applyAlignment="1" applyProtection="1">
      <alignment horizontal="left" vertical="center" indent="1"/>
    </xf>
    <xf numFmtId="0" fontId="10" fillId="0" borderId="12" xfId="0" applyFont="1" applyFill="1" applyBorder="1" applyAlignment="1" applyProtection="1">
      <alignment horizontal="left" vertical="center" indent="1"/>
    </xf>
    <xf numFmtId="0" fontId="10" fillId="0" borderId="11" xfId="0" applyNumberFormat="1" applyFont="1" applyFill="1" applyBorder="1" applyAlignment="1" applyProtection="1">
      <alignment horizontal="left" vertical="center" indent="1"/>
    </xf>
    <xf numFmtId="0" fontId="10" fillId="0" borderId="12" xfId="0" applyNumberFormat="1" applyFont="1" applyFill="1" applyBorder="1" applyAlignment="1" applyProtection="1">
      <alignment horizontal="left" vertical="center" indent="1"/>
    </xf>
    <xf numFmtId="0" fontId="10" fillId="0" borderId="0" xfId="0" applyFont="1" applyFill="1" applyAlignment="1" applyProtection="1">
      <alignment horizontal="left" vertical="center" indent="1"/>
    </xf>
    <xf numFmtId="0" fontId="11" fillId="8" borderId="5" xfId="0" applyNumberFormat="1" applyFont="1" applyFill="1" applyBorder="1" applyAlignment="1" applyProtection="1">
      <alignment horizontal="center" textRotation="90" wrapText="1"/>
    </xf>
    <xf numFmtId="0" fontId="11" fillId="8" borderId="13" xfId="0" applyNumberFormat="1" applyFont="1" applyFill="1" applyBorder="1" applyAlignment="1" applyProtection="1">
      <alignment horizontal="center" textRotation="90" wrapText="1"/>
    </xf>
    <xf numFmtId="0" fontId="4" fillId="14" borderId="5" xfId="0" applyNumberFormat="1" applyFont="1" applyFill="1" applyBorder="1" applyAlignment="1" applyProtection="1">
      <alignment horizontal="center" textRotation="90" wrapText="1"/>
    </xf>
    <xf numFmtId="0" fontId="4" fillId="14" borderId="13" xfId="0" applyNumberFormat="1" applyFont="1" applyFill="1" applyBorder="1" applyAlignment="1" applyProtection="1">
      <alignment horizontal="center" textRotation="90" wrapText="1"/>
    </xf>
    <xf numFmtId="0" fontId="0" fillId="0" borderId="0" xfId="0" applyFill="1" applyAlignment="1" applyProtection="1"/>
    <xf numFmtId="0" fontId="12" fillId="8" borderId="7" xfId="0" applyNumberFormat="1" applyFont="1" applyFill="1" applyBorder="1" applyAlignment="1" applyProtection="1">
      <alignment horizontal="center" vertical="center" textRotation="90" wrapText="1"/>
    </xf>
    <xf numFmtId="0" fontId="12" fillId="8" borderId="14" xfId="0" applyNumberFormat="1" applyFont="1" applyFill="1" applyBorder="1" applyAlignment="1" applyProtection="1">
      <alignment horizontal="center" vertical="center" textRotation="90" wrapText="1"/>
    </xf>
    <xf numFmtId="0" fontId="4" fillId="14" borderId="8" xfId="0" applyNumberFormat="1" applyFont="1" applyFill="1" applyBorder="1" applyAlignment="1" applyProtection="1">
      <alignment horizontal="center" vertical="center" textRotation="90" wrapText="1"/>
    </xf>
    <xf numFmtId="0" fontId="4" fillId="14" borderId="7" xfId="0" applyNumberFormat="1" applyFont="1" applyFill="1" applyBorder="1" applyAlignment="1" applyProtection="1">
      <alignment horizontal="center" vertical="center" textRotation="90" wrapText="1"/>
    </xf>
    <xf numFmtId="0" fontId="4" fillId="14" borderId="14" xfId="0" applyNumberFormat="1" applyFont="1" applyFill="1" applyBorder="1" applyAlignment="1" applyProtection="1">
      <alignment horizontal="center" vertical="center" textRotation="90" wrapText="1"/>
    </xf>
    <xf numFmtId="0" fontId="11" fillId="15" borderId="8" xfId="0" applyNumberFormat="1" applyFont="1" applyFill="1" applyBorder="1" applyAlignment="1" applyProtection="1">
      <alignment horizontal="center" vertical="center" textRotation="90" wrapText="1"/>
    </xf>
    <xf numFmtId="0" fontId="11" fillId="15" borderId="7" xfId="0" applyNumberFormat="1" applyFont="1" applyFill="1" applyBorder="1" applyAlignment="1" applyProtection="1">
      <alignment horizontal="center" vertical="center" textRotation="90" wrapText="1"/>
    </xf>
    <xf numFmtId="0" fontId="11" fillId="15" borderId="15" xfId="0" applyNumberFormat="1" applyFont="1" applyFill="1" applyBorder="1" applyAlignment="1" applyProtection="1">
      <alignment horizontal="center" vertical="center" textRotation="90" wrapText="1"/>
    </xf>
    <xf numFmtId="0" fontId="4" fillId="15" borderId="16" xfId="0" applyNumberFormat="1" applyFont="1" applyFill="1" applyBorder="1" applyAlignment="1" applyProtection="1">
      <alignment horizontal="center" vertical="center" textRotation="90" wrapText="1"/>
    </xf>
    <xf numFmtId="0" fontId="4" fillId="15" borderId="14" xfId="0" applyNumberFormat="1" applyFont="1" applyFill="1" applyBorder="1" applyAlignment="1" applyProtection="1">
      <alignment horizontal="center" vertical="center" textRotation="90" wrapText="1"/>
    </xf>
    <xf numFmtId="0" fontId="19" fillId="16" borderId="17" xfId="0" applyNumberFormat="1" applyFont="1" applyFill="1" applyBorder="1" applyAlignment="1" applyProtection="1">
      <alignment horizontal="right" vertical="center" wrapText="1" indent="1"/>
    </xf>
    <xf numFmtId="164" fontId="19" fillId="16" borderId="1" xfId="0" applyNumberFormat="1" applyFont="1" applyFill="1" applyBorder="1" applyAlignment="1" applyProtection="1">
      <alignment horizontal="right" vertical="center" wrapText="1" indent="1"/>
    </xf>
    <xf numFmtId="168" fontId="19" fillId="16" borderId="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indent="1"/>
    </xf>
    <xf numFmtId="0" fontId="19" fillId="11" borderId="17" xfId="0" applyNumberFormat="1" applyFont="1" applyFill="1" applyBorder="1" applyAlignment="1" applyProtection="1">
      <alignment horizontal="right" vertical="center" wrapText="1" indent="1"/>
    </xf>
    <xf numFmtId="168" fontId="19" fillId="11" borderId="3" xfId="0" applyNumberFormat="1" applyFont="1" applyFill="1" applyBorder="1" applyAlignment="1" applyProtection="1">
      <alignment horizontal="righ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9" xfId="0" applyNumberFormat="1" applyFont="1" applyFill="1" applyBorder="1" applyAlignment="1" applyProtection="1">
      <alignment horizontal="left" vertical="center" wrapText="1" indent="1"/>
      <protection locked="0"/>
    </xf>
    <xf numFmtId="0" fontId="13" fillId="11" borderId="9" xfId="0" applyNumberFormat="1" applyFont="1" applyFill="1" applyBorder="1" applyAlignment="1" applyProtection="1">
      <alignment horizontal="left" vertical="center" wrapText="1" indent="1"/>
      <protection locked="0"/>
    </xf>
    <xf numFmtId="0" fontId="4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33" fillId="15" borderId="6" xfId="0" applyNumberFormat="1" applyFont="1" applyFill="1" applyBorder="1" applyAlignment="1" applyProtection="1">
      <alignment horizontal="center" wrapText="1"/>
      <protection hidden="1"/>
    </xf>
    <xf numFmtId="164" fontId="34" fillId="15" borderId="6" xfId="0" applyNumberFormat="1" applyFont="1" applyFill="1" applyBorder="1" applyAlignment="1" applyProtection="1">
      <alignment horizontal="left" vertical="center"/>
      <protection hidden="1"/>
    </xf>
    <xf numFmtId="166" fontId="11" fillId="5" borderId="10" xfId="0" applyNumberFormat="1" applyFont="1" applyFill="1" applyBorder="1" applyAlignment="1" applyProtection="1">
      <alignment horizontal="center" vertical="center"/>
      <protection hidden="1"/>
    </xf>
    <xf numFmtId="166" fontId="11" fillId="5" borderId="11" xfId="0" applyNumberFormat="1" applyFont="1" applyFill="1" applyBorder="1" applyAlignment="1" applyProtection="1">
      <alignment horizontal="center" vertical="center"/>
      <protection hidden="1"/>
    </xf>
    <xf numFmtId="166" fontId="22" fillId="5" borderId="1" xfId="0" applyNumberFormat="1" applyFont="1" applyFill="1" applyBorder="1" applyAlignment="1" applyProtection="1">
      <alignment horizontal="center" vertical="center" textRotation="90"/>
      <protection hidden="1"/>
    </xf>
    <xf numFmtId="1" fontId="28" fillId="5" borderId="1" xfId="0" applyNumberFormat="1" applyFont="1" applyFill="1" applyBorder="1" applyAlignment="1" applyProtection="1">
      <alignment horizontal="center" vertical="center"/>
      <protection hidden="1"/>
    </xf>
    <xf numFmtId="1" fontId="11" fillId="5" borderId="1" xfId="0" applyNumberFormat="1" applyFont="1" applyFill="1" applyBorder="1" applyAlignment="1" applyProtection="1">
      <alignment horizontal="center" vertical="center"/>
      <protection hidden="1"/>
    </xf>
    <xf numFmtId="0" fontId="22" fillId="5" borderId="1" xfId="0" applyNumberFormat="1" applyFont="1" applyFill="1" applyBorder="1" applyAlignment="1" applyProtection="1">
      <alignment horizontal="center" vertical="center"/>
      <protection hidden="1"/>
    </xf>
    <xf numFmtId="0" fontId="22" fillId="10" borderId="1" xfId="0" applyNumberFormat="1" applyFont="1" applyFill="1" applyBorder="1" applyAlignment="1" applyProtection="1">
      <alignment horizontal="center" vertical="center"/>
      <protection hidden="1"/>
    </xf>
    <xf numFmtId="1" fontId="6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8" xfId="0" applyNumberFormat="1" applyFont="1" applyFill="1" applyBorder="1" applyAlignment="1" applyProtection="1">
      <alignment horizontal="right" vertical="center" indent="1"/>
      <protection hidden="1"/>
    </xf>
    <xf numFmtId="0" fontId="6" fillId="0" borderId="2" xfId="0" applyFont="1" applyBorder="1" applyProtection="1"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14" fontId="9" fillId="0" borderId="1" xfId="0" quotePrefix="1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35" fillId="3" borderId="0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left" vertical="center"/>
    </xf>
    <xf numFmtId="0" fontId="4" fillId="13" borderId="5" xfId="0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14" fontId="0" fillId="0" borderId="20" xfId="0" applyNumberFormat="1" applyBorder="1" applyAlignment="1" applyProtection="1">
      <alignment horizontal="center" vertical="center"/>
    </xf>
    <xf numFmtId="165" fontId="0" fillId="0" borderId="20" xfId="0" applyNumberFormat="1" applyBorder="1" applyAlignment="1" applyProtection="1">
      <alignment horizontal="left" vertical="center"/>
    </xf>
    <xf numFmtId="14" fontId="0" fillId="0" borderId="5" xfId="0" applyNumberFormat="1" applyBorder="1" applyAlignment="1" applyProtection="1">
      <alignment horizontal="center"/>
    </xf>
    <xf numFmtId="0" fontId="4" fillId="17" borderId="1" xfId="0" applyFont="1" applyFill="1" applyBorder="1" applyAlignment="1" applyProtection="1">
      <alignment horizontal="center" vertical="center"/>
    </xf>
    <xf numFmtId="0" fontId="4" fillId="17" borderId="20" xfId="0" applyFont="1" applyFill="1" applyBorder="1" applyAlignment="1" applyProtection="1">
      <alignment horizontal="center" vertical="center"/>
    </xf>
    <xf numFmtId="0" fontId="31" fillId="18" borderId="21" xfId="0" applyNumberFormat="1" applyFont="1" applyFill="1" applyBorder="1" applyAlignment="1" applyProtection="1">
      <alignment horizontal="center" vertical="center" wrapText="1"/>
      <protection hidden="1"/>
    </xf>
    <xf numFmtId="164" fontId="4" fillId="18" borderId="2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18" borderId="22" xfId="0" applyNumberFormat="1" applyFont="1" applyFill="1" applyBorder="1" applyAlignment="1" applyProtection="1">
      <alignment horizontal="right" vertical="center" indent="1"/>
      <protection hidden="1"/>
    </xf>
    <xf numFmtId="0" fontId="4" fillId="15" borderId="23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24" xfId="0" applyNumberFormat="1" applyFont="1" applyFill="1" applyBorder="1" applyAlignment="1" applyProtection="1">
      <alignment horizontal="right" vertical="center" indent="1"/>
      <protection hidden="1"/>
    </xf>
    <xf numFmtId="0" fontId="22" fillId="10" borderId="23" xfId="0" applyNumberFormat="1" applyFont="1" applyFill="1" applyBorder="1" applyAlignment="1" applyProtection="1">
      <alignment horizontal="center" vertical="center"/>
      <protection hidden="1"/>
    </xf>
    <xf numFmtId="0" fontId="4" fillId="8" borderId="2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0" applyNumberFormat="1" applyFont="1" applyFill="1" applyBorder="1" applyAlignment="1" applyProtection="1">
      <alignment horizontal="right" vertical="center" wrapText="1" indent="1"/>
      <protection hidden="1"/>
    </xf>
    <xf numFmtId="0" fontId="4" fillId="0" borderId="25" xfId="0" applyNumberFormat="1" applyFont="1" applyFill="1" applyBorder="1" applyAlignment="1" applyProtection="1">
      <alignment horizontal="right" vertical="center" indent="1"/>
      <protection hidden="1"/>
    </xf>
    <xf numFmtId="0" fontId="0" fillId="0" borderId="11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19" fillId="0" borderId="27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11" borderId="28" xfId="0" applyNumberFormat="1" applyFont="1" applyFill="1" applyBorder="1" applyAlignment="1" applyProtection="1">
      <alignment horizontal="right" vertical="center" wrapText="1" indent="1"/>
    </xf>
    <xf numFmtId="0" fontId="4" fillId="19" borderId="0" xfId="0" applyFont="1" applyFill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164" fontId="4" fillId="0" borderId="27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11" xfId="0" applyNumberFormat="1" applyFont="1" applyFill="1" applyBorder="1" applyAlignment="1" applyProtection="1">
      <alignment horizontal="right" vertical="center" wrapText="1" indent="1"/>
      <protection hidden="1"/>
    </xf>
    <xf numFmtId="164" fontId="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11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16" borderId="3" xfId="0" applyNumberFormat="1" applyFont="1" applyFill="1" applyBorder="1" applyAlignment="1" applyProtection="1">
      <alignment horizontal="right" vertical="center" wrapText="1" indent="1"/>
    </xf>
    <xf numFmtId="0" fontId="38" fillId="0" borderId="28" xfId="0" applyNumberFormat="1" applyFont="1" applyFill="1" applyBorder="1" applyAlignment="1" applyProtection="1">
      <alignment horizontal="left" vertical="center" indent="1"/>
    </xf>
    <xf numFmtId="164" fontId="19" fillId="11" borderId="1" xfId="0" applyNumberFormat="1" applyFont="1" applyFill="1" applyBorder="1" applyAlignment="1" applyProtection="1">
      <alignment horizontal="right" vertical="center" wrapText="1" indent="1"/>
    </xf>
    <xf numFmtId="0" fontId="39" fillId="0" borderId="11" xfId="0" applyNumberFormat="1" applyFont="1" applyFill="1" applyBorder="1" applyAlignment="1" applyProtection="1">
      <alignment horizontal="left" vertical="center" indent="1"/>
    </xf>
    <xf numFmtId="0" fontId="8" fillId="15" borderId="29" xfId="0" applyNumberFormat="1" applyFont="1" applyFill="1" applyBorder="1" applyAlignment="1" applyProtection="1">
      <alignment horizontal="center" textRotation="90" wrapText="1"/>
    </xf>
    <xf numFmtId="0" fontId="8" fillId="15" borderId="30" xfId="0" applyNumberFormat="1" applyFont="1" applyFill="1" applyBorder="1" applyAlignment="1" applyProtection="1">
      <alignment horizontal="center" textRotation="90" wrapText="1"/>
    </xf>
    <xf numFmtId="0" fontId="8" fillId="15" borderId="5" xfId="0" applyNumberFormat="1" applyFont="1" applyFill="1" applyBorder="1" applyAlignment="1" applyProtection="1">
      <alignment horizontal="center" textRotation="90" wrapText="1"/>
    </xf>
    <xf numFmtId="0" fontId="40" fillId="15" borderId="31" xfId="0" applyNumberFormat="1" applyFont="1" applyFill="1" applyBorder="1" applyAlignment="1" applyProtection="1">
      <alignment horizontal="center" textRotation="90" wrapText="1"/>
    </xf>
    <xf numFmtId="164" fontId="19" fillId="11" borderId="3" xfId="0" applyNumberFormat="1" applyFont="1" applyFill="1" applyBorder="1" applyAlignment="1" applyProtection="1">
      <alignment horizontal="right" vertical="center" wrapText="1" indent="1"/>
    </xf>
    <xf numFmtId="0" fontId="42" fillId="3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Protection="1">
      <protection hidden="1"/>
    </xf>
    <xf numFmtId="0" fontId="43" fillId="0" borderId="0" xfId="1" applyFont="1" applyBorder="1" applyAlignment="1" applyProtection="1">
      <protection locked="0" hidden="1"/>
    </xf>
    <xf numFmtId="0" fontId="1" fillId="19" borderId="32" xfId="0" applyFont="1" applyFill="1" applyBorder="1" applyAlignment="1" applyProtection="1">
      <alignment horizontal="left" vertical="center"/>
      <protection hidden="1"/>
    </xf>
    <xf numFmtId="0" fontId="1" fillId="7" borderId="32" xfId="0" applyFont="1" applyFill="1" applyBorder="1" applyAlignment="1" applyProtection="1">
      <alignment horizontal="left" vertical="center"/>
      <protection hidden="1"/>
    </xf>
    <xf numFmtId="0" fontId="45" fillId="3" borderId="0" xfId="0" applyFont="1" applyFill="1" applyBorder="1" applyAlignment="1" applyProtection="1">
      <alignment horizontal="left" vertical="center"/>
      <protection hidden="1"/>
    </xf>
    <xf numFmtId="0" fontId="46" fillId="3" borderId="0" xfId="0" applyFont="1" applyFill="1" applyBorder="1" applyAlignment="1" applyProtection="1">
      <alignment horizontal="left" vertical="center"/>
      <protection hidden="1"/>
    </xf>
    <xf numFmtId="0" fontId="13" fillId="14" borderId="30" xfId="0" applyNumberFormat="1" applyFont="1" applyFill="1" applyBorder="1" applyAlignment="1" applyProtection="1">
      <alignment horizontal="center" textRotation="90" wrapText="1"/>
    </xf>
    <xf numFmtId="0" fontId="8" fillId="5" borderId="29" xfId="0" applyNumberFormat="1" applyFont="1" applyFill="1" applyBorder="1" applyAlignment="1" applyProtection="1">
      <alignment horizontal="center" textRotation="90" wrapText="1"/>
    </xf>
    <xf numFmtId="0" fontId="25" fillId="5" borderId="31" xfId="0" applyNumberFormat="1" applyFont="1" applyFill="1" applyBorder="1" applyAlignment="1" applyProtection="1">
      <alignment horizontal="center" textRotation="90" wrapText="1"/>
    </xf>
    <xf numFmtId="0" fontId="47" fillId="5" borderId="13" xfId="0" applyNumberFormat="1" applyFont="1" applyFill="1" applyBorder="1" applyAlignment="1" applyProtection="1">
      <alignment horizontal="center" textRotation="90" wrapText="1"/>
    </xf>
    <xf numFmtId="0" fontId="25" fillId="15" borderId="5" xfId="0" applyNumberFormat="1" applyFont="1" applyFill="1" applyBorder="1" applyAlignment="1" applyProtection="1">
      <alignment horizontal="center" textRotation="90" wrapText="1"/>
    </xf>
    <xf numFmtId="0" fontId="47" fillId="15" borderId="13" xfId="0" applyNumberFormat="1" applyFont="1" applyFill="1" applyBorder="1" applyAlignment="1" applyProtection="1">
      <alignment horizontal="center" textRotation="90" wrapText="1"/>
    </xf>
    <xf numFmtId="0" fontId="11" fillId="5" borderId="15" xfId="0" applyNumberFormat="1" applyFont="1" applyFill="1" applyBorder="1" applyAlignment="1" applyProtection="1">
      <alignment horizontal="center" vertical="center" textRotation="90" wrapText="1"/>
    </xf>
    <xf numFmtId="0" fontId="4" fillId="5" borderId="16" xfId="0" applyNumberFormat="1" applyFont="1" applyFill="1" applyBorder="1" applyAlignment="1" applyProtection="1">
      <alignment horizontal="center" vertical="center" textRotation="90" wrapText="1"/>
    </xf>
    <xf numFmtId="0" fontId="11" fillId="5" borderId="14" xfId="0" applyNumberFormat="1" applyFont="1" applyFill="1" applyBorder="1" applyAlignment="1" applyProtection="1">
      <alignment horizontal="center" vertical="center" textRotation="90" wrapText="1"/>
    </xf>
    <xf numFmtId="0" fontId="4" fillId="19" borderId="0" xfId="0" applyFont="1" applyFill="1" applyAlignment="1" applyProtection="1">
      <alignment horizontal="right" vertical="center"/>
    </xf>
    <xf numFmtId="0" fontId="3" fillId="20" borderId="33" xfId="0" applyFont="1" applyFill="1" applyBorder="1" applyAlignment="1" applyProtection="1">
      <alignment horizontal="center" vertical="center"/>
    </xf>
    <xf numFmtId="14" fontId="0" fillId="0" borderId="33" xfId="0" applyNumberFormat="1" applyBorder="1" applyAlignment="1" applyProtection="1">
      <alignment horizontal="center"/>
    </xf>
    <xf numFmtId="14" fontId="0" fillId="0" borderId="34" xfId="0" applyNumberFormat="1" applyBorder="1" applyAlignment="1" applyProtection="1">
      <alignment horizontal="center" vertical="center"/>
    </xf>
    <xf numFmtId="14" fontId="0" fillId="0" borderId="33" xfId="0" applyNumberFormat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 applyAlignment="1" applyProtection="1">
      <alignment horizontal="center"/>
    </xf>
    <xf numFmtId="0" fontId="3" fillId="20" borderId="34" xfId="0" applyFont="1" applyFill="1" applyBorder="1" applyAlignment="1" applyProtection="1">
      <alignment horizontal="center" vertical="center" wrapText="1"/>
    </xf>
    <xf numFmtId="0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1" xfId="0" applyNumberFormat="1" applyFont="1" applyFill="1" applyBorder="1" applyAlignment="1" applyProtection="1">
      <alignment horizontal="center" vertical="center" wrapText="1"/>
      <protection hidden="1"/>
    </xf>
    <xf numFmtId="164" fontId="4" fillId="10" borderId="27" xfId="0" applyNumberFormat="1" applyFont="1" applyFill="1" applyBorder="1" applyAlignment="1" applyProtection="1">
      <alignment horizontal="right" vertical="center" indent="1"/>
      <protection hidden="1"/>
    </xf>
    <xf numFmtId="164" fontId="4" fillId="5" borderId="1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1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24" xfId="0" applyNumberFormat="1" applyFont="1" applyFill="1" applyBorder="1" applyAlignment="1" applyProtection="1">
      <alignment horizontal="right" vertical="center" indent="1"/>
      <protection hidden="1"/>
    </xf>
    <xf numFmtId="164" fontId="4" fillId="5" borderId="18" xfId="0" applyNumberFormat="1" applyFont="1" applyFill="1" applyBorder="1" applyAlignment="1" applyProtection="1">
      <alignment horizontal="right" vertical="center" indent="1"/>
      <protection hidden="1"/>
    </xf>
    <xf numFmtId="164" fontId="4" fillId="10" borderId="18" xfId="0" applyNumberFormat="1" applyFont="1" applyFill="1" applyBorder="1" applyAlignment="1" applyProtection="1">
      <alignment horizontal="right" vertical="center" indent="1"/>
      <protection hidden="1"/>
    </xf>
    <xf numFmtId="0" fontId="0" fillId="0" borderId="35" xfId="0" applyBorder="1"/>
    <xf numFmtId="0" fontId="31" fillId="0" borderId="36" xfId="0" applyNumberFormat="1" applyFont="1" applyFill="1" applyBorder="1" applyAlignment="1" applyProtection="1">
      <alignment horizontal="right" vertical="center"/>
      <protection hidden="1"/>
    </xf>
    <xf numFmtId="0" fontId="48" fillId="0" borderId="37" xfId="0" applyNumberFormat="1" applyFont="1" applyFill="1" applyBorder="1" applyAlignment="1" applyProtection="1">
      <alignment horizontal="right" vertical="center"/>
      <protection hidden="1"/>
    </xf>
    <xf numFmtId="0" fontId="49" fillId="0" borderId="37" xfId="0" applyNumberFormat="1" applyFont="1" applyFill="1" applyBorder="1" applyAlignment="1" applyProtection="1">
      <alignment horizontal="right" vertical="center"/>
      <protection hidden="1"/>
    </xf>
    <xf numFmtId="0" fontId="48" fillId="0" borderId="38" xfId="0" applyNumberFormat="1" applyFont="1" applyFill="1" applyBorder="1" applyAlignment="1" applyProtection="1">
      <alignment horizontal="right" vertical="center"/>
      <protection hidden="1"/>
    </xf>
    <xf numFmtId="1" fontId="10" fillId="0" borderId="39" xfId="0" applyNumberFormat="1" applyFont="1" applyFill="1" applyBorder="1" applyAlignment="1" applyProtection="1">
      <alignment horizontal="right" vertical="center" wrapText="1" indent="1"/>
      <protection hidden="1"/>
    </xf>
    <xf numFmtId="1" fontId="10" fillId="0" borderId="40" xfId="0" applyNumberFormat="1" applyFont="1" applyFill="1" applyBorder="1" applyAlignment="1" applyProtection="1">
      <alignment horizontal="right" vertical="center" wrapText="1" indent="1"/>
      <protection hidden="1"/>
    </xf>
    <xf numFmtId="1" fontId="10" fillId="0" borderId="38" xfId="0" applyNumberFormat="1" applyFont="1" applyFill="1" applyBorder="1" applyAlignment="1" applyProtection="1">
      <alignment horizontal="right" vertical="center" wrapText="1" indent="1"/>
      <protection hidden="1"/>
    </xf>
    <xf numFmtId="1" fontId="10" fillId="18" borderId="41" xfId="0" applyNumberFormat="1" applyFont="1" applyFill="1" applyBorder="1" applyAlignment="1" applyProtection="1">
      <alignment horizontal="right" vertical="center" wrapText="1" indent="1"/>
      <protection hidden="1"/>
    </xf>
    <xf numFmtId="1" fontId="10" fillId="10" borderId="40" xfId="0" applyNumberFormat="1" applyFont="1" applyFill="1" applyBorder="1" applyAlignment="1" applyProtection="1">
      <alignment horizontal="right" vertical="center" wrapText="1" indent="1"/>
      <protection hidden="1"/>
    </xf>
    <xf numFmtId="1" fontId="10" fillId="5" borderId="38" xfId="0" applyNumberFormat="1" applyFont="1" applyFill="1" applyBorder="1" applyAlignment="1" applyProtection="1">
      <alignment horizontal="right" vertical="center" wrapText="1" indent="1"/>
      <protection hidden="1"/>
    </xf>
    <xf numFmtId="1" fontId="10" fillId="10" borderId="38" xfId="0" applyNumberFormat="1" applyFont="1" applyFill="1" applyBorder="1" applyAlignment="1" applyProtection="1">
      <alignment horizontal="right" vertical="center" wrapText="1" indent="1"/>
      <protection hidden="1"/>
    </xf>
    <xf numFmtId="166" fontId="4" fillId="5" borderId="11" xfId="0" applyNumberFormat="1" applyFont="1" applyFill="1" applyBorder="1" applyAlignment="1" applyProtection="1">
      <alignment vertical="center"/>
      <protection hidden="1"/>
    </xf>
    <xf numFmtId="0" fontId="26" fillId="21" borderId="1" xfId="0" applyNumberFormat="1" applyFont="1" applyFill="1" applyBorder="1" applyAlignment="1" applyProtection="1">
      <alignment horizontal="left" vertical="center" indent="1"/>
      <protection hidden="1"/>
    </xf>
    <xf numFmtId="168" fontId="26" fillId="21" borderId="1" xfId="0" applyNumberFormat="1" applyFont="1" applyFill="1" applyBorder="1" applyAlignment="1" applyProtection="1">
      <alignment horizontal="left" vertical="center" indent="1"/>
      <protection hidden="1"/>
    </xf>
    <xf numFmtId="0" fontId="14" fillId="21" borderId="1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1" xfId="0" applyNumberFormat="1" applyFont="1" applyFill="1" applyBorder="1" applyAlignment="1" applyProtection="1">
      <alignment horizontal="center" vertical="center"/>
      <protection locked="0" hidden="1"/>
    </xf>
    <xf numFmtId="164" fontId="19" fillId="21" borderId="1" xfId="0" applyNumberFormat="1" applyFont="1" applyFill="1" applyBorder="1" applyAlignment="1" applyProtection="1">
      <alignment horizontal="right" vertical="center" wrapText="1" indent="1"/>
    </xf>
    <xf numFmtId="0" fontId="19" fillId="3" borderId="0" xfId="0" applyFont="1" applyFill="1" applyBorder="1" applyAlignment="1" applyProtection="1">
      <alignment horizontal="right" vertical="center"/>
      <protection hidden="1"/>
    </xf>
    <xf numFmtId="0" fontId="50" fillId="3" borderId="0" xfId="0" applyFont="1" applyFill="1" applyBorder="1" applyAlignment="1" applyProtection="1">
      <alignment horizontal="left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49" fontId="51" fillId="4" borderId="7" xfId="0" applyNumberFormat="1" applyFont="1" applyFill="1" applyBorder="1" applyAlignment="1" applyProtection="1">
      <alignment horizontal="right" vertical="center"/>
    </xf>
    <xf numFmtId="49" fontId="32" fillId="8" borderId="5" xfId="0" applyNumberFormat="1" applyFont="1" applyFill="1" applyBorder="1" applyAlignment="1" applyProtection="1">
      <alignment horizontal="center" wrapText="1"/>
      <protection hidden="1"/>
    </xf>
    <xf numFmtId="49" fontId="26" fillId="8" borderId="5" xfId="0" applyNumberFormat="1" applyFont="1" applyFill="1" applyBorder="1" applyAlignment="1" applyProtection="1">
      <alignment horizontal="center"/>
      <protection hidden="1"/>
    </xf>
    <xf numFmtId="164" fontId="32" fillId="15" borderId="5" xfId="0" applyNumberFormat="1" applyFont="1" applyFill="1" applyBorder="1" applyAlignment="1" applyProtection="1">
      <alignment horizontal="center" wrapText="1"/>
      <protection hidden="1"/>
    </xf>
    <xf numFmtId="49" fontId="26" fillId="8" borderId="6" xfId="0" applyNumberFormat="1" applyFont="1" applyFill="1" applyBorder="1" applyAlignment="1" applyProtection="1">
      <alignment horizontal="center"/>
      <protection hidden="1"/>
    </xf>
    <xf numFmtId="49" fontId="32" fillId="8" borderId="6" xfId="0" applyNumberFormat="1" applyFont="1" applyFill="1" applyBorder="1" applyAlignment="1" applyProtection="1">
      <alignment horizontal="center" wrapText="1"/>
      <protection hidden="1"/>
    </xf>
    <xf numFmtId="164" fontId="32" fillId="15" borderId="6" xfId="0" applyNumberFormat="1" applyFont="1" applyFill="1" applyBorder="1" applyAlignment="1" applyProtection="1">
      <alignment horizontal="center" wrapText="1"/>
      <protection hidden="1"/>
    </xf>
    <xf numFmtId="164" fontId="4" fillId="5" borderId="1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 indent="4"/>
      <protection hidden="1"/>
    </xf>
    <xf numFmtId="0" fontId="8" fillId="0" borderId="1" xfId="0" applyFont="1" applyBorder="1" applyAlignment="1" applyProtection="1">
      <alignment horizontal="left" vertical="center" indent="4"/>
      <protection locked="0" hidden="1"/>
    </xf>
    <xf numFmtId="0" fontId="0" fillId="0" borderId="0" xfId="0" applyProtection="1">
      <protection locked="0"/>
    </xf>
    <xf numFmtId="0" fontId="13" fillId="9" borderId="1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165" fontId="0" fillId="0" borderId="42" xfId="0" applyNumberForma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vertical="center"/>
    </xf>
    <xf numFmtId="0" fontId="26" fillId="23" borderId="43" xfId="0" applyFont="1" applyFill="1" applyBorder="1" applyAlignment="1" applyProtection="1">
      <alignment horizontal="left" vertical="top"/>
    </xf>
    <xf numFmtId="0" fontId="26" fillId="23" borderId="45" xfId="0" applyFont="1" applyFill="1" applyBorder="1" applyAlignment="1" applyProtection="1">
      <alignment horizontal="left" vertical="top"/>
    </xf>
    <xf numFmtId="0" fontId="13" fillId="23" borderId="43" xfId="0" applyFont="1" applyFill="1" applyBorder="1" applyAlignment="1" applyProtection="1">
      <alignment horizontal="left" vertical="top"/>
    </xf>
    <xf numFmtId="0" fontId="13" fillId="0" borderId="0" xfId="0" applyFont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vertical="center"/>
    </xf>
    <xf numFmtId="0" fontId="13" fillId="0" borderId="42" xfId="0" applyFont="1" applyBorder="1" applyAlignment="1" applyProtection="1">
      <alignment vertical="center"/>
    </xf>
    <xf numFmtId="0" fontId="4" fillId="13" borderId="42" xfId="0" applyFont="1" applyFill="1" applyBorder="1" applyAlignment="1" applyProtection="1">
      <alignment horizontal="center" vertical="center"/>
      <protection locked="0"/>
    </xf>
    <xf numFmtId="14" fontId="0" fillId="0" borderId="42" xfId="0" applyNumberFormat="1" applyBorder="1" applyAlignment="1" applyProtection="1">
      <alignment horizontal="center"/>
    </xf>
    <xf numFmtId="14" fontId="0" fillId="0" borderId="42" xfId="0" applyNumberFormat="1" applyBorder="1" applyAlignment="1" applyProtection="1">
      <alignment horizontal="center" vertical="center"/>
    </xf>
    <xf numFmtId="0" fontId="26" fillId="22" borderId="1" xfId="0" applyFont="1" applyFill="1" applyBorder="1" applyAlignment="1" applyProtection="1">
      <alignment horizontal="center" vertical="center" textRotation="90" wrapText="1"/>
    </xf>
    <xf numFmtId="14" fontId="0" fillId="0" borderId="19" xfId="0" applyNumberFormat="1" applyBorder="1" applyAlignment="1" applyProtection="1">
      <alignment horizontal="center" vertical="center"/>
    </xf>
    <xf numFmtId="0" fontId="26" fillId="25" borderId="1" xfId="0" applyFont="1" applyFill="1" applyBorder="1" applyAlignment="1" applyProtection="1">
      <alignment horizontal="center" vertical="center" textRotation="90" wrapText="1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23" borderId="29" xfId="0" applyFont="1" applyFill="1" applyBorder="1" applyAlignment="1" applyProtection="1">
      <alignment horizontal="center" vertical="top"/>
    </xf>
    <xf numFmtId="0" fontId="13" fillId="17" borderId="20" xfId="0" applyFont="1" applyFill="1" applyBorder="1" applyAlignment="1" applyProtection="1">
      <alignment horizontal="left" vertical="center"/>
    </xf>
    <xf numFmtId="0" fontId="13" fillId="10" borderId="1" xfId="0" applyFont="1" applyFill="1" applyBorder="1" applyAlignment="1" applyProtection="1">
      <alignment vertical="center"/>
    </xf>
    <xf numFmtId="0" fontId="13" fillId="17" borderId="1" xfId="0" applyFont="1" applyFill="1" applyBorder="1" applyAlignment="1" applyProtection="1">
      <alignment horizontal="left" vertical="center"/>
    </xf>
    <xf numFmtId="0" fontId="4" fillId="17" borderId="48" xfId="0" applyFont="1" applyFill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vertical="center"/>
    </xf>
    <xf numFmtId="14" fontId="0" fillId="0" borderId="48" xfId="0" applyNumberFormat="1" applyBorder="1" applyAlignment="1" applyProtection="1">
      <alignment horizontal="center" vertical="center"/>
    </xf>
    <xf numFmtId="0" fontId="4" fillId="2" borderId="50" xfId="0" applyFont="1" applyFill="1" applyBorder="1" applyAlignment="1" applyProtection="1">
      <alignment horizontal="center" vertical="center" wrapText="1"/>
    </xf>
    <xf numFmtId="0" fontId="26" fillId="23" borderId="44" xfId="0" applyFont="1" applyFill="1" applyBorder="1" applyAlignment="1" applyProtection="1">
      <alignment horizontal="left" vertical="top"/>
    </xf>
    <xf numFmtId="0" fontId="13" fillId="23" borderId="44" xfId="0" applyFont="1" applyFill="1" applyBorder="1" applyAlignment="1" applyProtection="1">
      <alignment horizontal="left" vertical="top"/>
    </xf>
    <xf numFmtId="0" fontId="26" fillId="23" borderId="46" xfId="0" applyFont="1" applyFill="1" applyBorder="1" applyAlignment="1" applyProtection="1">
      <alignment horizontal="left" vertical="top"/>
    </xf>
    <xf numFmtId="0" fontId="26" fillId="0" borderId="33" xfId="0" applyFont="1" applyFill="1" applyBorder="1" applyAlignment="1" applyProtection="1">
      <alignment horizontal="center" vertical="center"/>
    </xf>
    <xf numFmtId="0" fontId="26" fillId="2" borderId="5" xfId="0" applyFont="1" applyFill="1" applyBorder="1" applyAlignment="1" applyProtection="1">
      <alignment horizontal="center" vertical="center" textRotation="90"/>
    </xf>
    <xf numFmtId="0" fontId="4" fillId="26" borderId="29" xfId="0" applyFont="1" applyFill="1" applyBorder="1" applyAlignment="1" applyProtection="1">
      <alignment horizontal="center" vertical="top"/>
    </xf>
    <xf numFmtId="0" fontId="26" fillId="26" borderId="43" xfId="0" applyFont="1" applyFill="1" applyBorder="1" applyAlignment="1" applyProtection="1">
      <alignment horizontal="left" vertical="top"/>
    </xf>
    <xf numFmtId="0" fontId="26" fillId="26" borderId="44" xfId="0" applyFont="1" applyFill="1" applyBorder="1" applyAlignment="1" applyProtection="1">
      <alignment horizontal="left" vertical="top"/>
    </xf>
    <xf numFmtId="0" fontId="13" fillId="26" borderId="43" xfId="0" applyFont="1" applyFill="1" applyBorder="1" applyAlignment="1" applyProtection="1">
      <alignment horizontal="left" vertical="top"/>
    </xf>
    <xf numFmtId="0" fontId="13" fillId="26" borderId="44" xfId="0" applyFont="1" applyFill="1" applyBorder="1" applyAlignment="1" applyProtection="1">
      <alignment horizontal="left" vertical="top"/>
    </xf>
    <xf numFmtId="0" fontId="26" fillId="26" borderId="45" xfId="0" applyFont="1" applyFill="1" applyBorder="1" applyAlignment="1" applyProtection="1">
      <alignment horizontal="left" vertical="top"/>
    </xf>
    <xf numFmtId="0" fontId="26" fillId="26" borderId="46" xfId="0" applyFont="1" applyFill="1" applyBorder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 wrapText="1"/>
    </xf>
    <xf numFmtId="0" fontId="4" fillId="12" borderId="48" xfId="0" applyFont="1" applyFill="1" applyBorder="1" applyAlignment="1" applyProtection="1">
      <alignment horizontal="center" vertical="center"/>
    </xf>
    <xf numFmtId="0" fontId="53" fillId="24" borderId="49" xfId="0" applyFont="1" applyFill="1" applyBorder="1" applyAlignment="1" applyProtection="1">
      <alignment horizontal="center" vertical="center"/>
      <protection locked="0"/>
    </xf>
    <xf numFmtId="0" fontId="53" fillId="0" borderId="5" xfId="0" applyFont="1" applyFill="1" applyBorder="1" applyAlignment="1" applyProtection="1">
      <alignment horizontal="center" vertical="center"/>
      <protection locked="0"/>
    </xf>
    <xf numFmtId="0" fontId="53" fillId="0" borderId="42" xfId="0" applyFont="1" applyFill="1" applyBorder="1" applyAlignment="1" applyProtection="1">
      <alignment horizontal="center" vertical="center"/>
      <protection locked="0"/>
    </xf>
    <xf numFmtId="49" fontId="13" fillId="10" borderId="1" xfId="0" applyNumberFormat="1" applyFont="1" applyFill="1" applyBorder="1" applyAlignment="1" applyProtection="1">
      <alignment vertical="center"/>
      <protection locked="0"/>
    </xf>
    <xf numFmtId="49" fontId="13" fillId="10" borderId="42" xfId="0" applyNumberFormat="1" applyFont="1" applyFill="1" applyBorder="1" applyAlignment="1" applyProtection="1">
      <alignment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</xf>
    <xf numFmtId="0" fontId="0" fillId="0" borderId="0" xfId="0" applyFill="1"/>
    <xf numFmtId="0" fontId="54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 applyFill="1"/>
    <xf numFmtId="0" fontId="57" fillId="0" borderId="0" xfId="0" applyFont="1" applyFill="1"/>
    <xf numFmtId="0" fontId="22" fillId="0" borderId="0" xfId="0" applyFont="1" applyFill="1" applyAlignment="1">
      <alignment textRotation="90"/>
    </xf>
    <xf numFmtId="0" fontId="22" fillId="0" borderId="0" xfId="0" applyFont="1" applyAlignment="1">
      <alignment textRotation="90"/>
    </xf>
    <xf numFmtId="0" fontId="32" fillId="0" borderId="0" xfId="0" applyFont="1" applyAlignment="1">
      <alignment horizontal="center" textRotation="90"/>
    </xf>
    <xf numFmtId="1" fontId="6" fillId="0" borderId="44" xfId="0" applyNumberFormat="1" applyFont="1" applyBorder="1" applyAlignment="1">
      <alignment horizontal="center" vertical="center"/>
    </xf>
    <xf numFmtId="0" fontId="22" fillId="3" borderId="1" xfId="0" applyNumberFormat="1" applyFont="1" applyFill="1" applyBorder="1" applyAlignment="1" applyProtection="1">
      <alignment horizontal="center" textRotation="90"/>
      <protection hidden="1"/>
    </xf>
    <xf numFmtId="0" fontId="22" fillId="11" borderId="1" xfId="0" applyNumberFormat="1" applyFont="1" applyFill="1" applyBorder="1" applyAlignment="1" applyProtection="1">
      <alignment horizontal="center" textRotation="90"/>
      <protection hidden="1"/>
    </xf>
    <xf numFmtId="0" fontId="22" fillId="0" borderId="1" xfId="0" applyNumberFormat="1" applyFont="1" applyFill="1" applyBorder="1" applyAlignment="1" applyProtection="1">
      <alignment horizontal="center" textRotation="90"/>
      <protection hidden="1"/>
    </xf>
    <xf numFmtId="49" fontId="22" fillId="0" borderId="8" xfId="0" applyNumberFormat="1" applyFont="1" applyFill="1" applyBorder="1" applyAlignment="1" applyProtection="1">
      <alignment textRotation="90"/>
      <protection hidden="1"/>
    </xf>
    <xf numFmtId="0" fontId="22" fillId="0" borderId="0" xfId="0" applyFont="1" applyFill="1"/>
    <xf numFmtId="0" fontId="22" fillId="0" borderId="0" xfId="0" applyFont="1"/>
    <xf numFmtId="0" fontId="32" fillId="15" borderId="10" xfId="0" applyFont="1" applyFill="1" applyBorder="1" applyAlignment="1">
      <alignment horizontal="center"/>
    </xf>
    <xf numFmtId="164" fontId="58" fillId="15" borderId="9" xfId="0" applyNumberFormat="1" applyFont="1" applyFill="1" applyBorder="1" applyAlignment="1" applyProtection="1">
      <alignment horizontal="right" wrapText="1"/>
      <protection hidden="1"/>
    </xf>
    <xf numFmtId="169" fontId="58" fillId="3" borderId="1" xfId="0" applyNumberFormat="1" applyFont="1" applyFill="1" applyBorder="1" applyAlignment="1" applyProtection="1">
      <alignment horizontal="center" vertical="center"/>
      <protection hidden="1"/>
    </xf>
    <xf numFmtId="169" fontId="58" fillId="11" borderId="1" xfId="0" applyNumberFormat="1" applyFont="1" applyFill="1" applyBorder="1" applyAlignment="1" applyProtection="1">
      <alignment horizontal="center" vertical="center"/>
      <protection hidden="1"/>
    </xf>
    <xf numFmtId="169" fontId="58" fillId="0" borderId="1" xfId="0" applyNumberFormat="1" applyFont="1" applyFill="1" applyBorder="1" applyAlignment="1" applyProtection="1">
      <alignment horizontal="center" vertical="center"/>
      <protection hidden="1"/>
    </xf>
    <xf numFmtId="1" fontId="59" fillId="0" borderId="1" xfId="0" applyNumberFormat="1" applyFont="1" applyFill="1" applyBorder="1" applyAlignment="1" applyProtection="1">
      <alignment horizontal="center" vertical="center"/>
      <protection hidden="1"/>
    </xf>
    <xf numFmtId="1" fontId="58" fillId="0" borderId="1" xfId="0" applyNumberFormat="1" applyFont="1" applyFill="1" applyBorder="1" applyAlignment="1" applyProtection="1">
      <alignment horizontal="center" vertical="center"/>
      <protection hidden="1"/>
    </xf>
    <xf numFmtId="14" fontId="60" fillId="5" borderId="5" xfId="0" applyNumberFormat="1" applyFont="1" applyFill="1" applyBorder="1" applyAlignment="1">
      <alignment horizontal="center" vertical="center"/>
    </xf>
    <xf numFmtId="14" fontId="61" fillId="5" borderId="1" xfId="0" applyNumberFormat="1" applyFont="1" applyFill="1" applyBorder="1" applyAlignment="1">
      <alignment horizontal="left" vertical="center" indent="1"/>
    </xf>
    <xf numFmtId="0" fontId="58" fillId="3" borderId="1" xfId="0" applyNumberFormat="1" applyFont="1" applyFill="1" applyBorder="1" applyAlignment="1">
      <alignment horizontal="center" vertical="center"/>
    </xf>
    <xf numFmtId="14" fontId="60" fillId="5" borderId="6" xfId="0" applyNumberFormat="1" applyFont="1" applyFill="1" applyBorder="1" applyAlignment="1">
      <alignment horizontal="center" vertical="center"/>
    </xf>
    <xf numFmtId="14" fontId="60" fillId="5" borderId="7" xfId="0" applyNumberFormat="1" applyFont="1" applyFill="1" applyBorder="1" applyAlignment="1">
      <alignment horizontal="center" vertical="center"/>
    </xf>
    <xf numFmtId="0" fontId="14" fillId="0" borderId="43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NumberFormat="1" applyFont="1" applyFill="1" applyBorder="1" applyAlignment="1" applyProtection="1">
      <alignment horizontal="center" vertical="center"/>
      <protection locked="0" hidden="1"/>
    </xf>
    <xf numFmtId="0" fontId="62" fillId="0" borderId="0" xfId="0" applyFont="1" applyFill="1"/>
    <xf numFmtId="0" fontId="8" fillId="0" borderId="1" xfId="0" applyFont="1" applyFill="1" applyBorder="1" applyAlignment="1" applyProtection="1">
      <alignment horizontal="left" vertical="center" indent="2"/>
      <protection locked="0" hidden="1"/>
    </xf>
    <xf numFmtId="0" fontId="8" fillId="0" borderId="1" xfId="0" applyFont="1" applyBorder="1" applyAlignment="1" applyProtection="1">
      <alignment horizontal="left" vertical="center" indent="2"/>
      <protection locked="0" hidden="1"/>
    </xf>
    <xf numFmtId="0" fontId="63" fillId="0" borderId="0" xfId="0" applyFont="1" applyAlignment="1" applyProtection="1">
      <alignment horizontal="left" vertical="center"/>
    </xf>
    <xf numFmtId="0" fontId="64" fillId="0" borderId="0" xfId="0" applyFont="1" applyAlignment="1" applyProtection="1">
      <alignment horizontal="left" vertical="center"/>
    </xf>
    <xf numFmtId="0" fontId="4" fillId="27" borderId="0" xfId="0" applyFont="1" applyFill="1" applyAlignment="1" applyProtection="1">
      <alignment horizontal="center" vertical="center"/>
      <protection hidden="1"/>
    </xf>
    <xf numFmtId="1" fontId="54" fillId="0" borderId="1" xfId="0" applyNumberFormat="1" applyFont="1" applyFill="1" applyBorder="1" applyAlignment="1" applyProtection="1">
      <alignment horizontal="center" vertical="center"/>
      <protection hidden="1"/>
    </xf>
    <xf numFmtId="1" fontId="54" fillId="3" borderId="1" xfId="0" applyNumberFormat="1" applyFont="1" applyFill="1" applyBorder="1" applyAlignment="1">
      <alignment horizontal="center" vertical="center"/>
    </xf>
    <xf numFmtId="0" fontId="54" fillId="3" borderId="1" xfId="0" applyNumberFormat="1" applyFont="1" applyFill="1" applyBorder="1" applyAlignment="1">
      <alignment horizontal="center" vertical="center"/>
    </xf>
    <xf numFmtId="0" fontId="4" fillId="8" borderId="5" xfId="0" applyNumberFormat="1" applyFont="1" applyFill="1" applyBorder="1" applyAlignment="1" applyProtection="1">
      <alignment horizontal="center" textRotation="90" wrapText="1"/>
    </xf>
    <xf numFmtId="0" fontId="0" fillId="0" borderId="0" xfId="0" applyFill="1" applyAlignment="1" applyProtection="1">
      <alignment horizontal="center"/>
    </xf>
    <xf numFmtId="0" fontId="12" fillId="8" borderId="7" xfId="0" applyNumberFormat="1" applyFont="1" applyFill="1" applyBorder="1" applyAlignment="1" applyProtection="1">
      <alignment horizontal="center" textRotation="90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21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0" xfId="0" applyBorder="1"/>
  </cellXfs>
  <cellStyles count="6">
    <cellStyle name="Hyperlink" xfId="1" builtinId="8"/>
    <cellStyle name="Standard" xfId="0" builtinId="0"/>
    <cellStyle name="Standard 2" xfId="3"/>
    <cellStyle name="Standard 2 2" xfId="5"/>
    <cellStyle name="Standard 3" xfId="4"/>
    <cellStyle name="Standard 4" xfId="2"/>
  </cellStyles>
  <dxfs count="46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ont>
        <b/>
        <i val="0"/>
        <condense val="0"/>
        <extend val="0"/>
      </font>
      <fill>
        <patternFill>
          <bgColor indexed="50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12"/>
        </patternFill>
      </fill>
    </dxf>
    <dxf>
      <fill>
        <patternFill>
          <bgColor indexed="47"/>
        </patternFill>
      </fill>
    </dxf>
    <dxf>
      <fill>
        <patternFill>
          <bgColor indexed="43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EE486"/>
      <color rgb="FF0000FF"/>
      <color rgb="FF99CC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5516880</xdr:colOff>
      <xdr:row>0</xdr:row>
      <xdr:rowOff>68580</xdr:rowOff>
    </xdr:from>
    <xdr:to>
      <xdr:col>5</xdr:col>
      <xdr:colOff>6644640</xdr:colOff>
      <xdr:row>2</xdr:row>
      <xdr:rowOff>121920</xdr:rowOff>
    </xdr:to>
    <xdr:pic>
      <xdr:nvPicPr>
        <xdr:cNvPr id="1025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03920" y="68580"/>
          <a:ext cx="1127760" cy="3733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419100</xdr:colOff>
      <xdr:row>0</xdr:row>
      <xdr:rowOff>30480</xdr:rowOff>
    </xdr:from>
    <xdr:to>
      <xdr:col>22</xdr:col>
      <xdr:colOff>487680</xdr:colOff>
      <xdr:row>2</xdr:row>
      <xdr:rowOff>45720</xdr:rowOff>
    </xdr:to>
    <xdr:pic>
      <xdr:nvPicPr>
        <xdr:cNvPr id="2049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54640" y="30480"/>
          <a:ext cx="1120140" cy="381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0</xdr:rowOff>
    </xdr:from>
    <xdr:to>
      <xdr:col>4</xdr:col>
      <xdr:colOff>228600</xdr:colOff>
      <xdr:row>2</xdr:row>
      <xdr:rowOff>875</xdr:rowOff>
    </xdr:to>
    <xdr:pic>
      <xdr:nvPicPr>
        <xdr:cNvPr id="3073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77440" y="0"/>
          <a:ext cx="754380" cy="2599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121920</xdr:colOff>
      <xdr:row>1</xdr:row>
      <xdr:rowOff>373380</xdr:rowOff>
    </xdr:from>
    <xdr:to>
      <xdr:col>5</xdr:col>
      <xdr:colOff>403860</xdr:colOff>
      <xdr:row>2</xdr:row>
      <xdr:rowOff>579120</xdr:rowOff>
    </xdr:to>
    <xdr:pic>
      <xdr:nvPicPr>
        <xdr:cNvPr id="2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" y="495300"/>
          <a:ext cx="281940" cy="800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</xdr:colOff>
      <xdr:row>0</xdr:row>
      <xdr:rowOff>76200</xdr:rowOff>
    </xdr:from>
    <xdr:to>
      <xdr:col>4</xdr:col>
      <xdr:colOff>0</xdr:colOff>
      <xdr:row>2</xdr:row>
      <xdr:rowOff>152400</xdr:rowOff>
    </xdr:to>
    <xdr:pic>
      <xdr:nvPicPr>
        <xdr:cNvPr id="5121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70760" y="76200"/>
          <a:ext cx="1127760" cy="3733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106680</xdr:rowOff>
    </xdr:from>
    <xdr:to>
      <xdr:col>1</xdr:col>
      <xdr:colOff>1173480</xdr:colOff>
      <xdr:row>0</xdr:row>
      <xdr:rowOff>487680</xdr:rowOff>
    </xdr:to>
    <xdr:pic>
      <xdr:nvPicPr>
        <xdr:cNvPr id="6145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" y="106680"/>
          <a:ext cx="1127760" cy="3810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952500</xdr:colOff>
      <xdr:row>1</xdr:row>
      <xdr:rowOff>144780</xdr:rowOff>
    </xdr:from>
    <xdr:to>
      <xdr:col>10</xdr:col>
      <xdr:colOff>2080260</xdr:colOff>
      <xdr:row>1</xdr:row>
      <xdr:rowOff>525780</xdr:rowOff>
    </xdr:to>
    <xdr:pic>
      <xdr:nvPicPr>
        <xdr:cNvPr id="7169" name="Picture 1" descr="opawilli2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71460" y="312420"/>
          <a:ext cx="1127760" cy="381000"/>
        </a:xfrm>
        <a:prstGeom prst="rect">
          <a:avLst/>
        </a:prstGeom>
        <a:noFill/>
        <a:ln w="19050">
          <a:solidFill>
            <a:srgbClr val="FF99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chulferien.org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" enableFormatConditionsCalculation="0">
    <tabColor indexed="23"/>
    <pageSetUpPr autoPageBreaks="0"/>
  </sheetPr>
  <dimension ref="A2:G55"/>
  <sheetViews>
    <sheetView showGridLines="0" showRowColHeaders="0" showZeros="0" showOutlineSymbols="0" zoomScale="90" workbookViewId="0">
      <selection activeCell="B1" sqref="B1"/>
    </sheetView>
  </sheetViews>
  <sheetFormatPr baseColWidth="10" defaultColWidth="11.44140625" defaultRowHeight="12.9" customHeight="1"/>
  <cols>
    <col min="1" max="1" width="1.44140625" style="13" customWidth="1"/>
    <col min="2" max="2" width="19.6640625" style="13" customWidth="1"/>
    <col min="3" max="3" width="1.5546875" style="13" customWidth="1"/>
    <col min="4" max="4" width="18.5546875" style="13" customWidth="1"/>
    <col min="5" max="5" width="2.33203125" style="13" customWidth="1"/>
    <col min="6" max="6" width="103.33203125" style="13" customWidth="1"/>
    <col min="7" max="16384" width="11.44140625" style="13"/>
  </cols>
  <sheetData>
    <row r="2" spans="2:6" ht="12.9" customHeight="1">
      <c r="B2" s="237" t="s">
        <v>218</v>
      </c>
      <c r="C2" s="14"/>
      <c r="D2" s="14"/>
      <c r="E2" s="14"/>
      <c r="F2" s="14"/>
    </row>
    <row r="3" spans="2:6" s="142" customFormat="1" ht="12.9" customHeight="1">
      <c r="B3" s="141"/>
      <c r="C3" s="141"/>
      <c r="D3" s="141"/>
      <c r="E3" s="141"/>
      <c r="F3" s="141"/>
    </row>
    <row r="4" spans="2:6" ht="12.9" customHeight="1">
      <c r="B4" s="16" t="s">
        <v>68</v>
      </c>
      <c r="C4" s="15"/>
      <c r="D4" s="22" t="s">
        <v>69</v>
      </c>
      <c r="E4" s="15"/>
      <c r="F4" s="15"/>
    </row>
    <row r="5" spans="2:6" ht="12.9" customHeight="1">
      <c r="C5" s="15"/>
      <c r="D5" s="17" t="s">
        <v>36</v>
      </c>
      <c r="E5" s="15"/>
      <c r="F5" s="15" t="s">
        <v>70</v>
      </c>
    </row>
    <row r="6" spans="2:6" ht="12.9" customHeight="1">
      <c r="B6" s="15"/>
      <c r="C6" s="15"/>
      <c r="D6" s="17" t="s">
        <v>37</v>
      </c>
      <c r="E6" s="15"/>
      <c r="F6" s="15" t="s">
        <v>71</v>
      </c>
    </row>
    <row r="7" spans="2:6" ht="12.9" customHeight="1">
      <c r="B7" s="15"/>
      <c r="C7" s="15"/>
      <c r="D7" s="17"/>
      <c r="E7" s="15"/>
      <c r="F7" s="15" t="s">
        <v>75</v>
      </c>
    </row>
    <row r="8" spans="2:6" ht="12.9" customHeight="1">
      <c r="B8" s="15"/>
      <c r="C8" s="15"/>
      <c r="D8" s="17"/>
      <c r="E8" s="15"/>
      <c r="F8" s="15" t="s">
        <v>76</v>
      </c>
    </row>
    <row r="9" spans="2:6" ht="12.9" customHeight="1">
      <c r="B9" s="15"/>
      <c r="C9" s="15"/>
      <c r="D9" s="17"/>
      <c r="E9" s="15"/>
      <c r="F9" s="15" t="s">
        <v>77</v>
      </c>
    </row>
    <row r="10" spans="2:6" ht="12.9" customHeight="1">
      <c r="B10" s="15"/>
      <c r="C10" s="15"/>
      <c r="D10" s="17"/>
      <c r="E10" s="15"/>
      <c r="F10" s="18" t="s">
        <v>78</v>
      </c>
    </row>
    <row r="11" spans="2:6" ht="12.9" customHeight="1">
      <c r="B11" s="15"/>
      <c r="C11" s="15"/>
      <c r="D11" s="17"/>
      <c r="E11" s="15"/>
      <c r="F11" s="185" t="s">
        <v>215</v>
      </c>
    </row>
    <row r="12" spans="2:6" ht="12.9" customHeight="1">
      <c r="B12" s="15"/>
      <c r="C12" s="15"/>
      <c r="D12" s="17"/>
      <c r="E12" s="15"/>
      <c r="F12" s="19" t="s">
        <v>132</v>
      </c>
    </row>
    <row r="13" spans="2:6" ht="12.9" customHeight="1">
      <c r="B13" s="15"/>
      <c r="C13" s="15"/>
      <c r="D13" s="191" t="s">
        <v>119</v>
      </c>
      <c r="E13" s="15"/>
      <c r="F13" s="19" t="s">
        <v>146</v>
      </c>
    </row>
    <row r="14" spans="2:6" ht="12.9" customHeight="1">
      <c r="B14" s="15"/>
      <c r="C14" s="15"/>
      <c r="D14" s="190" t="s">
        <v>111</v>
      </c>
      <c r="E14" s="15"/>
      <c r="F14" s="19" t="s">
        <v>88</v>
      </c>
    </row>
    <row r="15" spans="2:6" ht="12.9" customHeight="1">
      <c r="B15" s="15"/>
      <c r="C15" s="15"/>
      <c r="D15" s="17"/>
      <c r="E15" s="15"/>
      <c r="F15" s="19" t="s">
        <v>79</v>
      </c>
    </row>
    <row r="16" spans="2:6" ht="12.9" customHeight="1">
      <c r="B16" s="15"/>
      <c r="C16" s="15"/>
      <c r="D16" s="17"/>
      <c r="E16" s="15"/>
      <c r="F16" s="19" t="s">
        <v>144</v>
      </c>
    </row>
    <row r="17" spans="1:7" ht="12.9" customHeight="1">
      <c r="B17" s="141"/>
      <c r="C17" s="141"/>
      <c r="D17" s="141"/>
      <c r="E17" s="141"/>
      <c r="F17" s="141"/>
    </row>
    <row r="18" spans="1:7" s="142" customFormat="1" ht="12.9" customHeight="1">
      <c r="B18" s="20" t="s">
        <v>72</v>
      </c>
      <c r="C18" s="15"/>
      <c r="D18" s="22" t="s">
        <v>80</v>
      </c>
      <c r="E18" s="15"/>
      <c r="F18" s="15"/>
      <c r="G18" s="13"/>
    </row>
    <row r="19" spans="1:7" ht="12.9" customHeight="1">
      <c r="B19" s="15"/>
      <c r="C19" s="15"/>
      <c r="D19" s="50" t="s">
        <v>93</v>
      </c>
      <c r="E19" s="188"/>
      <c r="F19" s="15" t="s">
        <v>83</v>
      </c>
      <c r="G19" s="142"/>
    </row>
    <row r="20" spans="1:7" ht="12.9" customHeight="1">
      <c r="D20" s="50" t="s">
        <v>94</v>
      </c>
      <c r="E20" s="188"/>
      <c r="F20" s="15" t="s">
        <v>84</v>
      </c>
    </row>
    <row r="21" spans="1:7" ht="12.9" customHeight="1">
      <c r="D21" s="50" t="s">
        <v>3</v>
      </c>
      <c r="E21" s="188"/>
      <c r="F21" s="15" t="s">
        <v>109</v>
      </c>
    </row>
    <row r="22" spans="1:7" ht="12.9" customHeight="1">
      <c r="D22" s="50" t="s">
        <v>118</v>
      </c>
      <c r="E22" s="188"/>
      <c r="F22" s="15" t="s">
        <v>108</v>
      </c>
    </row>
    <row r="23" spans="1:7" ht="12.9" customHeight="1">
      <c r="D23" s="236" t="s">
        <v>151</v>
      </c>
      <c r="E23" s="188"/>
      <c r="F23" s="15" t="s">
        <v>137</v>
      </c>
    </row>
    <row r="24" spans="1:7" ht="12.9" customHeight="1">
      <c r="D24" s="236" t="s">
        <v>152</v>
      </c>
      <c r="E24" s="188"/>
      <c r="F24" s="15" t="s">
        <v>138</v>
      </c>
    </row>
    <row r="25" spans="1:7" ht="12.9" customHeight="1">
      <c r="D25" s="50" t="s">
        <v>139</v>
      </c>
      <c r="E25" s="188"/>
      <c r="F25" s="15" t="s">
        <v>50</v>
      </c>
    </row>
    <row r="26" spans="1:7" ht="12.9" customHeight="1">
      <c r="D26" s="236" t="s">
        <v>157</v>
      </c>
      <c r="E26" s="188"/>
      <c r="F26" s="19" t="s">
        <v>158</v>
      </c>
      <c r="G26" s="142"/>
    </row>
    <row r="27" spans="1:7" ht="12.9" customHeight="1">
      <c r="D27" s="50" t="s">
        <v>67</v>
      </c>
      <c r="E27" s="189"/>
      <c r="F27" s="15" t="s">
        <v>85</v>
      </c>
      <c r="G27" s="142"/>
    </row>
    <row r="28" spans="1:7" ht="12.9" customHeight="1">
      <c r="D28" s="50" t="s">
        <v>95</v>
      </c>
      <c r="E28" s="189"/>
      <c r="F28" s="15" t="s">
        <v>96</v>
      </c>
      <c r="G28" s="142"/>
    </row>
    <row r="29" spans="1:7" ht="12.9" customHeight="1">
      <c r="D29" s="50" t="s">
        <v>97</v>
      </c>
      <c r="E29" s="189"/>
      <c r="F29" s="15" t="s">
        <v>131</v>
      </c>
    </row>
    <row r="30" spans="1:7" s="142" customFormat="1" ht="12.9" customHeight="1">
      <c r="A30" s="13"/>
      <c r="B30" s="13"/>
      <c r="C30" s="13"/>
      <c r="D30" s="50" t="s">
        <v>126</v>
      </c>
      <c r="E30" s="189"/>
      <c r="F30" s="15" t="s">
        <v>130</v>
      </c>
      <c r="G30" s="13"/>
    </row>
    <row r="31" spans="1:7" ht="12.9" customHeight="1">
      <c r="D31" s="50" t="s">
        <v>81</v>
      </c>
      <c r="E31" s="189"/>
      <c r="F31" s="15" t="s">
        <v>82</v>
      </c>
      <c r="G31" s="142"/>
    </row>
    <row r="32" spans="1:7" s="142" customFormat="1" ht="12.9" customHeight="1">
      <c r="B32" s="13"/>
      <c r="C32" s="13"/>
      <c r="D32" s="50" t="s">
        <v>140</v>
      </c>
      <c r="E32" s="189"/>
      <c r="F32" s="15" t="s">
        <v>141</v>
      </c>
      <c r="G32" s="13"/>
    </row>
    <row r="33" spans="1:7" ht="12.9" customHeight="1">
      <c r="D33" s="50"/>
      <c r="F33" s="15"/>
      <c r="G33" s="142"/>
    </row>
    <row r="34" spans="1:7" ht="12.9" customHeight="1">
      <c r="D34" s="19" t="s">
        <v>125</v>
      </c>
      <c r="F34" s="15"/>
      <c r="G34" s="142"/>
    </row>
    <row r="35" spans="1:7" ht="12.9" customHeight="1">
      <c r="D35" s="19" t="s">
        <v>167</v>
      </c>
      <c r="F35" s="15"/>
      <c r="G35" s="142"/>
    </row>
    <row r="36" spans="1:7" s="142" customFormat="1" ht="12.9" customHeight="1">
      <c r="B36" s="13"/>
      <c r="C36" s="13"/>
      <c r="D36" s="19" t="s">
        <v>133</v>
      </c>
      <c r="E36" s="13"/>
      <c r="F36" s="15"/>
      <c r="G36" s="13"/>
    </row>
    <row r="37" spans="1:7" ht="12.9" customHeight="1">
      <c r="B37" s="142"/>
      <c r="C37" s="142"/>
      <c r="D37" s="141"/>
      <c r="E37" s="142"/>
      <c r="F37" s="141"/>
      <c r="G37" s="142"/>
    </row>
    <row r="38" spans="1:7" ht="12.9" customHeight="1">
      <c r="A38" s="142"/>
      <c r="B38" s="238" t="s">
        <v>212</v>
      </c>
      <c r="C38" s="15"/>
      <c r="D38" s="22" t="s">
        <v>213</v>
      </c>
      <c r="E38" s="15"/>
      <c r="F38" s="15"/>
    </row>
    <row r="39" spans="1:7" ht="12.9" customHeight="1">
      <c r="B39" s="143"/>
      <c r="C39" s="141"/>
      <c r="D39" s="144"/>
      <c r="E39" s="141"/>
      <c r="F39" s="141"/>
    </row>
    <row r="40" spans="1:7" ht="12.9" customHeight="1">
      <c r="A40" s="142"/>
      <c r="B40" s="332" t="s">
        <v>154</v>
      </c>
      <c r="C40" s="15"/>
      <c r="D40" s="22" t="s">
        <v>155</v>
      </c>
      <c r="E40" s="15"/>
      <c r="F40" s="15"/>
    </row>
    <row r="41" spans="1:7" ht="12.9" customHeight="1">
      <c r="B41" s="143"/>
      <c r="C41" s="141"/>
      <c r="D41" s="144"/>
      <c r="E41" s="141"/>
      <c r="F41" s="141"/>
    </row>
    <row r="42" spans="1:7" ht="12.9" customHeight="1">
      <c r="B42" s="21" t="s">
        <v>73</v>
      </c>
      <c r="C42" s="15"/>
      <c r="D42" s="22" t="s">
        <v>98</v>
      </c>
      <c r="E42" s="15"/>
      <c r="F42" s="15"/>
    </row>
    <row r="43" spans="1:7" ht="12.9" customHeight="1">
      <c r="B43" s="23"/>
      <c r="C43" s="15"/>
      <c r="D43" s="19" t="s">
        <v>145</v>
      </c>
      <c r="E43" s="15"/>
      <c r="F43" s="15"/>
    </row>
    <row r="44" spans="1:7" s="51" customFormat="1" ht="12.9" customHeight="1">
      <c r="A44" s="142"/>
      <c r="B44" s="23"/>
      <c r="C44" s="15"/>
      <c r="D44" s="15" t="s">
        <v>102</v>
      </c>
      <c r="E44" s="15"/>
      <c r="F44" s="15"/>
      <c r="G44" s="13"/>
    </row>
    <row r="45" spans="1:7" ht="12.9" customHeight="1">
      <c r="B45" s="23"/>
      <c r="C45" s="15"/>
      <c r="D45" s="19" t="s">
        <v>188</v>
      </c>
      <c r="E45" s="15"/>
      <c r="F45" s="15"/>
      <c r="G45" s="51"/>
    </row>
    <row r="46" spans="1:7" ht="12.9" customHeight="1">
      <c r="A46" s="51"/>
      <c r="B46" s="23"/>
      <c r="C46" s="15"/>
      <c r="D46" s="15" t="s">
        <v>114</v>
      </c>
      <c r="E46" s="15"/>
      <c r="F46" s="15"/>
    </row>
    <row r="47" spans="1:7" ht="12.9" customHeight="1">
      <c r="B47" s="23"/>
      <c r="C47" s="15"/>
      <c r="D47" s="15" t="s">
        <v>142</v>
      </c>
      <c r="E47" s="15"/>
      <c r="F47" s="15"/>
    </row>
    <row r="48" spans="1:7" ht="12.9" customHeight="1">
      <c r="B48" s="23"/>
      <c r="C48" s="15"/>
      <c r="D48" s="15" t="s">
        <v>143</v>
      </c>
      <c r="E48" s="15"/>
      <c r="F48" s="15"/>
    </row>
    <row r="49" spans="2:6" ht="12.9" customHeight="1">
      <c r="B49" s="141"/>
      <c r="C49" s="141"/>
      <c r="D49" s="141"/>
      <c r="E49" s="141"/>
      <c r="F49" s="141"/>
    </row>
    <row r="50" spans="2:6" ht="12.9" customHeight="1">
      <c r="B50" s="21" t="s">
        <v>74</v>
      </c>
      <c r="C50" s="15"/>
      <c r="D50" s="53" t="s">
        <v>186</v>
      </c>
      <c r="E50" s="15"/>
      <c r="F50" s="15"/>
    </row>
    <row r="51" spans="2:6" ht="12.9" customHeight="1">
      <c r="B51" s="23"/>
      <c r="C51" s="52"/>
      <c r="D51" s="258" t="s">
        <v>214</v>
      </c>
      <c r="E51" s="52"/>
      <c r="F51" s="52"/>
    </row>
    <row r="52" spans="2:6" ht="12.9" customHeight="1">
      <c r="B52" s="15"/>
      <c r="C52" s="15"/>
      <c r="D52" s="19" t="s">
        <v>165</v>
      </c>
      <c r="E52" s="15"/>
      <c r="F52" s="15"/>
    </row>
    <row r="53" spans="2:6" ht="12.9" customHeight="1">
      <c r="B53" s="15"/>
      <c r="C53" s="15"/>
      <c r="D53" s="15" t="s">
        <v>110</v>
      </c>
      <c r="E53" s="15"/>
      <c r="F53" s="15"/>
    </row>
    <row r="54" spans="2:6" ht="12.9" customHeight="1">
      <c r="D54" s="19" t="s">
        <v>187</v>
      </c>
    </row>
    <row r="55" spans="2:6" ht="12.9" customHeight="1">
      <c r="D55" s="19" t="s">
        <v>166</v>
      </c>
    </row>
  </sheetData>
  <sheetProtection password="8205" sheet="1" objects="1" scenarios="1" selectLockedCells="1" selectUnlockedCells="1"/>
  <phoneticPr fontId="0" type="noConversion"/>
  <pageMargins left="0.17" right="0.22" top="0.28000000000000003" bottom="0.48" header="0.17" footer="0.28000000000000003"/>
  <pageSetup paperSize="9" orientation="landscape" r:id="rId1"/>
  <headerFooter alignWithMargins="0">
    <oddFooter>&amp;L&amp;8www.opawilli.de - &amp;F - Ausdruck vom &amp;D - &amp;T&amp;RSeite: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 enableFormatConditionsCalculation="0">
    <tabColor indexed="12"/>
    <pageSetUpPr autoPageBreaks="0"/>
  </sheetPr>
  <dimension ref="A2:AL36"/>
  <sheetViews>
    <sheetView showGridLines="0" showRowColHeaders="0" showZeros="0" showOutlineSymbols="0" zoomScale="90" workbookViewId="0">
      <pane xSplit="5" ySplit="6" topLeftCell="F7" activePane="bottomRight" state="frozen"/>
      <selection activeCell="B2" sqref="B2"/>
      <selection pane="topRight" activeCell="B2" sqref="B2"/>
      <selection pane="bottomLeft" activeCell="B2" sqref="B2"/>
      <selection pane="bottomRight" activeCell="B7" sqref="B7"/>
    </sheetView>
  </sheetViews>
  <sheetFormatPr baseColWidth="10" defaultColWidth="11.44140625" defaultRowHeight="13.2"/>
  <cols>
    <col min="1" max="1" width="3.5546875" style="337" customWidth="1"/>
    <col min="2" max="2" width="18.6640625" style="87" customWidth="1"/>
    <col min="3" max="3" width="16.44140625" style="87" customWidth="1"/>
    <col min="4" max="4" width="12.6640625" style="87" bestFit="1" customWidth="1"/>
    <col min="5" max="5" width="14.88671875" style="87" customWidth="1"/>
    <col min="6" max="6" width="5.6640625" style="87" customWidth="1"/>
    <col min="7" max="13" width="3.33203125" style="87" customWidth="1"/>
    <col min="14" max="14" width="7.6640625" style="88" customWidth="1"/>
    <col min="15" max="15" width="7.6640625" style="90" customWidth="1"/>
    <col min="16" max="20" width="7.6640625" style="88" customWidth="1"/>
    <col min="21" max="21" width="7.6640625" style="89" customWidth="1"/>
    <col min="22" max="22" width="7.6640625" style="88" customWidth="1"/>
    <col min="23" max="25" width="7.6640625" style="90" customWidth="1"/>
    <col min="26" max="26" width="5.6640625" style="90" customWidth="1"/>
    <col min="27" max="38" width="5.6640625" style="91" customWidth="1"/>
    <col min="39" max="16384" width="11.44140625" style="92"/>
  </cols>
  <sheetData>
    <row r="2" spans="1:23" ht="15.6">
      <c r="B2" s="85" t="s">
        <v>89</v>
      </c>
      <c r="C2" s="297">
        <f>Feiertage!A1</f>
        <v>2016</v>
      </c>
      <c r="D2" s="86" t="str">
        <f>IF(C2="","Bitte das Kalenderjahr eingeben!","")</f>
        <v/>
      </c>
    </row>
    <row r="4" spans="1:23" s="97" customFormat="1" ht="15" customHeight="1">
      <c r="A4" s="341"/>
      <c r="B4" s="93" t="s">
        <v>36</v>
      </c>
      <c r="C4" s="93"/>
      <c r="D4" s="93"/>
      <c r="E4" s="94"/>
      <c r="F4" s="93" t="s">
        <v>37</v>
      </c>
      <c r="G4" s="93"/>
      <c r="H4" s="93"/>
      <c r="I4" s="93"/>
      <c r="J4" s="93"/>
      <c r="K4" s="93"/>
      <c r="L4" s="93"/>
      <c r="M4" s="94"/>
      <c r="N4" s="177" t="s">
        <v>119</v>
      </c>
      <c r="O4" s="95"/>
      <c r="P4" s="96"/>
      <c r="Q4" s="179" t="s">
        <v>111</v>
      </c>
      <c r="R4" s="95"/>
      <c r="S4" s="95"/>
      <c r="T4" s="95"/>
      <c r="U4" s="95"/>
      <c r="V4" s="95"/>
      <c r="W4" s="96"/>
    </row>
    <row r="5" spans="1:23" s="102" customFormat="1" ht="118.5" customHeight="1">
      <c r="A5" s="336" t="s">
        <v>216</v>
      </c>
      <c r="B5" s="98" t="s">
        <v>38</v>
      </c>
      <c r="C5" s="98" t="s">
        <v>39</v>
      </c>
      <c r="D5" s="98" t="s">
        <v>40</v>
      </c>
      <c r="E5" s="99" t="s">
        <v>41</v>
      </c>
      <c r="F5" s="192" t="s">
        <v>42</v>
      </c>
      <c r="G5" s="100" t="s">
        <v>43</v>
      </c>
      <c r="H5" s="100" t="s">
        <v>44</v>
      </c>
      <c r="I5" s="100" t="s">
        <v>45</v>
      </c>
      <c r="J5" s="100" t="s">
        <v>46</v>
      </c>
      <c r="K5" s="100" t="s">
        <v>47</v>
      </c>
      <c r="L5" s="100" t="s">
        <v>48</v>
      </c>
      <c r="M5" s="101" t="s">
        <v>49</v>
      </c>
      <c r="N5" s="193" t="s">
        <v>129</v>
      </c>
      <c r="O5" s="194" t="s">
        <v>128</v>
      </c>
      <c r="P5" s="195" t="s">
        <v>127</v>
      </c>
      <c r="Q5" s="181" t="str">
        <f>CONCATENATE("Resturlaub ",C2-1)</f>
        <v>Resturlaub 2015</v>
      </c>
      <c r="R5" s="182" t="str">
        <f>CONCATENATE("Urlaub ",C2)</f>
        <v>Urlaub 2016</v>
      </c>
      <c r="S5" s="182" t="s">
        <v>87</v>
      </c>
      <c r="T5" s="180" t="s">
        <v>50</v>
      </c>
      <c r="U5" s="183" t="s">
        <v>51</v>
      </c>
      <c r="V5" s="196" t="s">
        <v>52</v>
      </c>
      <c r="W5" s="197" t="s">
        <v>53</v>
      </c>
    </row>
    <row r="6" spans="1:23" s="102" customFormat="1" ht="6" customHeight="1">
      <c r="A6" s="338"/>
      <c r="B6" s="103"/>
      <c r="C6" s="103"/>
      <c r="D6" s="103"/>
      <c r="E6" s="104"/>
      <c r="F6" s="105"/>
      <c r="G6" s="106"/>
      <c r="H6" s="106"/>
      <c r="I6" s="106"/>
      <c r="J6" s="106"/>
      <c r="K6" s="106"/>
      <c r="L6" s="106"/>
      <c r="M6" s="107"/>
      <c r="N6" s="198"/>
      <c r="O6" s="199"/>
      <c r="P6" s="200"/>
      <c r="Q6" s="108"/>
      <c r="R6" s="109"/>
      <c r="S6" s="109"/>
      <c r="T6" s="110"/>
      <c r="U6" s="111"/>
      <c r="V6" s="109"/>
      <c r="W6" s="112"/>
    </row>
    <row r="7" spans="1:23" s="116" customFormat="1" ht="18" customHeight="1">
      <c r="A7" s="339">
        <v>1</v>
      </c>
      <c r="B7" s="8"/>
      <c r="C7" s="8"/>
      <c r="D7" s="9"/>
      <c r="E7" s="10"/>
      <c r="F7" s="123"/>
      <c r="G7" s="11"/>
      <c r="H7" s="11"/>
      <c r="I7" s="11"/>
      <c r="J7" s="11"/>
      <c r="K7" s="11"/>
      <c r="L7" s="11"/>
      <c r="M7" s="12"/>
      <c r="N7" s="174"/>
      <c r="O7" s="114">
        <f>COUNTIF(Plan!F15:QT15,"f")+(COUNTIF(Plan!F15:QT15,"f2")/2)</f>
        <v>0</v>
      </c>
      <c r="P7" s="176" t="str">
        <f>IF(N7="",IF(O7&lt;&gt;0,N7-O7,""),N7-O7)</f>
        <v/>
      </c>
      <c r="Q7" s="83"/>
      <c r="R7" s="83"/>
      <c r="S7" s="119"/>
      <c r="T7" s="120"/>
      <c r="U7" s="113">
        <f>SUM(Q7:T7)</f>
        <v>0</v>
      </c>
      <c r="V7" s="114">
        <f>COUNTIF(Plan!F15:QT15,"u")+(COUNTIF(Plan!F15:QT15,"u2")/2)</f>
        <v>0</v>
      </c>
      <c r="W7" s="115">
        <f>U7-V7</f>
        <v>0</v>
      </c>
    </row>
    <row r="8" spans="1:23" s="116" customFormat="1" ht="18" customHeight="1">
      <c r="A8" s="340">
        <v>2</v>
      </c>
      <c r="B8" s="45"/>
      <c r="C8" s="45"/>
      <c r="D8" s="46"/>
      <c r="E8" s="47"/>
      <c r="F8" s="124"/>
      <c r="G8" s="48"/>
      <c r="H8" s="48"/>
      <c r="I8" s="48"/>
      <c r="J8" s="48"/>
      <c r="K8" s="48"/>
      <c r="L8" s="48"/>
      <c r="M8" s="49"/>
      <c r="N8" s="175"/>
      <c r="O8" s="178">
        <f>COUNTIF(Plan!F16:QT16,"f")+(COUNTIF(Plan!F16:QT16,"f2")/2)</f>
        <v>0</v>
      </c>
      <c r="P8" s="184" t="str">
        <f>IF(N8="",IF(O8&lt;&gt;0,N8-O8,""),N8-O8)</f>
        <v/>
      </c>
      <c r="Q8" s="84"/>
      <c r="R8" s="84"/>
      <c r="S8" s="121"/>
      <c r="T8" s="122"/>
      <c r="U8" s="169">
        <f t="shared" ref="U8:U17" si="0">SUM(Q8:T8)</f>
        <v>0</v>
      </c>
      <c r="V8" s="235">
        <f>COUNTIF(Plan!F16:QT16,"u")+(COUNTIF(Plan!F16:QT16,"u2")/2)</f>
        <v>0</v>
      </c>
      <c r="W8" s="118">
        <f>U8-V8</f>
        <v>0</v>
      </c>
    </row>
    <row r="9" spans="1:23" s="116" customFormat="1" ht="18" customHeight="1">
      <c r="A9" s="339">
        <v>3</v>
      </c>
      <c r="B9" s="8"/>
      <c r="C9" s="8"/>
      <c r="D9" s="9"/>
      <c r="E9" s="10"/>
      <c r="F9" s="123"/>
      <c r="G9" s="11"/>
      <c r="H9" s="11"/>
      <c r="I9" s="11"/>
      <c r="J9" s="11"/>
      <c r="K9" s="11"/>
      <c r="L9" s="11"/>
      <c r="M9" s="12"/>
      <c r="N9" s="174"/>
      <c r="O9" s="114">
        <f>COUNTIF(Plan!F17:QT17,"f")+(COUNTIF(Plan!F17:QT17,"f2")/2)</f>
        <v>0</v>
      </c>
      <c r="P9" s="176" t="str">
        <f t="shared" ref="P9:P36" si="1">IF(N9="",IF(O9&lt;&gt;0,N9-O9,""),N9-O9)</f>
        <v/>
      </c>
      <c r="Q9" s="83"/>
      <c r="R9" s="83"/>
      <c r="S9" s="119"/>
      <c r="T9" s="120"/>
      <c r="U9" s="113">
        <f t="shared" si="0"/>
        <v>0</v>
      </c>
      <c r="V9" s="114">
        <f>COUNTIF(Plan!F17:QT17,"u")+(COUNTIF(Plan!F17:QT17,"u2")/2)</f>
        <v>0</v>
      </c>
      <c r="W9" s="115">
        <f t="shared" ref="W9:W17" si="2">U9-V9</f>
        <v>0</v>
      </c>
    </row>
    <row r="10" spans="1:23" s="116" customFormat="1" ht="18" customHeight="1">
      <c r="A10" s="340">
        <v>4</v>
      </c>
      <c r="B10" s="45"/>
      <c r="C10" s="45"/>
      <c r="D10" s="46"/>
      <c r="E10" s="47"/>
      <c r="F10" s="124"/>
      <c r="G10" s="48"/>
      <c r="H10" s="48"/>
      <c r="I10" s="48"/>
      <c r="J10" s="48"/>
      <c r="K10" s="48"/>
      <c r="L10" s="48"/>
      <c r="M10" s="49"/>
      <c r="N10" s="175"/>
      <c r="O10" s="178">
        <f>COUNTIF(Plan!F18:QT18,"f")+(COUNTIF(Plan!F18:QT18,"f2")/2)</f>
        <v>0</v>
      </c>
      <c r="P10" s="184" t="str">
        <f t="shared" si="1"/>
        <v/>
      </c>
      <c r="Q10" s="84"/>
      <c r="R10" s="84"/>
      <c r="S10" s="121"/>
      <c r="T10" s="122"/>
      <c r="U10" s="117">
        <f t="shared" si="0"/>
        <v>0</v>
      </c>
      <c r="V10" s="235">
        <f>COUNTIF(Plan!F18:QT18,"u")+(COUNTIF(Plan!F18:QT18,"u2")/2)</f>
        <v>0</v>
      </c>
      <c r="W10" s="118">
        <f t="shared" si="2"/>
        <v>0</v>
      </c>
    </row>
    <row r="11" spans="1:23" s="116" customFormat="1" ht="18" customHeight="1">
      <c r="A11" s="339">
        <v>5</v>
      </c>
      <c r="B11" s="8"/>
      <c r="C11" s="8"/>
      <c r="D11" s="9"/>
      <c r="E11" s="10"/>
      <c r="F11" s="123"/>
      <c r="G11" s="11"/>
      <c r="H11" s="11"/>
      <c r="I11" s="11"/>
      <c r="J11" s="11"/>
      <c r="K11" s="11"/>
      <c r="L11" s="11"/>
      <c r="M11" s="12"/>
      <c r="N11" s="174"/>
      <c r="O11" s="114">
        <f>COUNTIF(Plan!F19:QT19,"f")+(COUNTIF(Plan!F19:QT19,"f2")/2)</f>
        <v>0</v>
      </c>
      <c r="P11" s="176" t="str">
        <f t="shared" si="1"/>
        <v/>
      </c>
      <c r="Q11" s="83"/>
      <c r="R11" s="83"/>
      <c r="S11" s="119"/>
      <c r="T11" s="120"/>
      <c r="U11" s="113">
        <f t="shared" si="0"/>
        <v>0</v>
      </c>
      <c r="V11" s="114">
        <f>COUNTIF(Plan!F19:QT19,"u")+(COUNTIF(Plan!F19:QT19,"u2")/2)</f>
        <v>0</v>
      </c>
      <c r="W11" s="115">
        <f t="shared" si="2"/>
        <v>0</v>
      </c>
    </row>
    <row r="12" spans="1:23" s="116" customFormat="1" ht="18" customHeight="1">
      <c r="A12" s="340">
        <v>6</v>
      </c>
      <c r="B12" s="45"/>
      <c r="C12" s="45"/>
      <c r="D12" s="46"/>
      <c r="E12" s="47"/>
      <c r="F12" s="124"/>
      <c r="G12" s="48"/>
      <c r="H12" s="48"/>
      <c r="I12" s="48"/>
      <c r="J12" s="48"/>
      <c r="K12" s="48"/>
      <c r="L12" s="48"/>
      <c r="M12" s="49"/>
      <c r="N12" s="175"/>
      <c r="O12" s="178">
        <f>COUNTIF(Plan!F20:QT20,"f")+(COUNTIF(Plan!F20:QT20,"f2")/2)</f>
        <v>0</v>
      </c>
      <c r="P12" s="184" t="str">
        <f t="shared" si="1"/>
        <v/>
      </c>
      <c r="Q12" s="84"/>
      <c r="R12" s="84"/>
      <c r="S12" s="121"/>
      <c r="T12" s="122"/>
      <c r="U12" s="117">
        <f t="shared" si="0"/>
        <v>0</v>
      </c>
      <c r="V12" s="235">
        <f>COUNTIF(Plan!F20:QT20,"u")+(COUNTIF(Plan!F20:QT20,"u2")/2)</f>
        <v>0</v>
      </c>
      <c r="W12" s="118">
        <f t="shared" si="2"/>
        <v>0</v>
      </c>
    </row>
    <row r="13" spans="1:23" s="116" customFormat="1" ht="18" customHeight="1">
      <c r="A13" s="339">
        <v>7</v>
      </c>
      <c r="B13" s="8"/>
      <c r="C13" s="8"/>
      <c r="D13" s="9"/>
      <c r="E13" s="10"/>
      <c r="F13" s="123"/>
      <c r="G13" s="11"/>
      <c r="H13" s="11"/>
      <c r="I13" s="11"/>
      <c r="J13" s="11"/>
      <c r="K13" s="11"/>
      <c r="L13" s="11"/>
      <c r="M13" s="12"/>
      <c r="N13" s="174"/>
      <c r="O13" s="114">
        <f>COUNTIF(Plan!F21:QT21,"f")+(COUNTIF(Plan!F21:QT21,"f2")/2)</f>
        <v>0</v>
      </c>
      <c r="P13" s="176" t="str">
        <f t="shared" si="1"/>
        <v/>
      </c>
      <c r="Q13" s="83"/>
      <c r="R13" s="83"/>
      <c r="S13" s="119"/>
      <c r="T13" s="120"/>
      <c r="U13" s="113">
        <f t="shared" si="0"/>
        <v>0</v>
      </c>
      <c r="V13" s="114">
        <f>COUNTIF(Plan!F21:QT21,"u")+(COUNTIF(Plan!F21:QT21,"u2")/2)</f>
        <v>0</v>
      </c>
      <c r="W13" s="115">
        <f t="shared" si="2"/>
        <v>0</v>
      </c>
    </row>
    <row r="14" spans="1:23" s="116" customFormat="1" ht="18" customHeight="1">
      <c r="A14" s="340">
        <v>8</v>
      </c>
      <c r="B14" s="45"/>
      <c r="C14" s="45"/>
      <c r="D14" s="46"/>
      <c r="E14" s="47"/>
      <c r="F14" s="124"/>
      <c r="G14" s="48"/>
      <c r="H14" s="48"/>
      <c r="I14" s="48"/>
      <c r="J14" s="48"/>
      <c r="K14" s="48"/>
      <c r="L14" s="48"/>
      <c r="M14" s="49"/>
      <c r="N14" s="175"/>
      <c r="O14" s="178">
        <f>COUNTIF(Plan!F22:QT22,"f")+(COUNTIF(Plan!F22:QT22,"f2")/2)</f>
        <v>0</v>
      </c>
      <c r="P14" s="184" t="str">
        <f t="shared" si="1"/>
        <v/>
      </c>
      <c r="Q14" s="84"/>
      <c r="R14" s="84"/>
      <c r="S14" s="121"/>
      <c r="T14" s="122"/>
      <c r="U14" s="117">
        <f t="shared" si="0"/>
        <v>0</v>
      </c>
      <c r="V14" s="235">
        <f>COUNTIF(Plan!F22:QT22,"u")+(COUNTIF(Plan!F22:QT22,"u2")/2)</f>
        <v>0</v>
      </c>
      <c r="W14" s="118">
        <f t="shared" si="2"/>
        <v>0</v>
      </c>
    </row>
    <row r="15" spans="1:23" s="116" customFormat="1" ht="18" customHeight="1">
      <c r="A15" s="339">
        <v>9</v>
      </c>
      <c r="B15" s="8"/>
      <c r="C15" s="8"/>
      <c r="D15" s="9"/>
      <c r="E15" s="10"/>
      <c r="F15" s="123"/>
      <c r="G15" s="11"/>
      <c r="H15" s="11"/>
      <c r="I15" s="11"/>
      <c r="J15" s="11"/>
      <c r="K15" s="11"/>
      <c r="L15" s="11"/>
      <c r="M15" s="12"/>
      <c r="N15" s="174"/>
      <c r="O15" s="114">
        <f>COUNTIF(Plan!F23:QT23,"f")+(COUNTIF(Plan!F23:QT23,"f2")/2)</f>
        <v>0</v>
      </c>
      <c r="P15" s="176" t="str">
        <f t="shared" si="1"/>
        <v/>
      </c>
      <c r="Q15" s="83"/>
      <c r="R15" s="83"/>
      <c r="S15" s="119"/>
      <c r="T15" s="120"/>
      <c r="U15" s="113">
        <f t="shared" si="0"/>
        <v>0</v>
      </c>
      <c r="V15" s="114">
        <f>COUNTIF(Plan!F23:QT23,"u")+(COUNTIF(Plan!F23:QT23,"u2")/2)</f>
        <v>0</v>
      </c>
      <c r="W15" s="115">
        <f t="shared" si="2"/>
        <v>0</v>
      </c>
    </row>
    <row r="16" spans="1:23" s="116" customFormat="1" ht="18" customHeight="1">
      <c r="A16" s="340">
        <v>10</v>
      </c>
      <c r="B16" s="45"/>
      <c r="C16" s="45"/>
      <c r="D16" s="46"/>
      <c r="E16" s="47"/>
      <c r="F16" s="124"/>
      <c r="G16" s="48"/>
      <c r="H16" s="48"/>
      <c r="I16" s="48"/>
      <c r="J16" s="48"/>
      <c r="K16" s="48"/>
      <c r="L16" s="48"/>
      <c r="M16" s="49"/>
      <c r="N16" s="175"/>
      <c r="O16" s="178">
        <f>COUNTIF(Plan!F24:QT24,"f")+(COUNTIF(Plan!F24:QT24,"f2")/2)</f>
        <v>0</v>
      </c>
      <c r="P16" s="184" t="str">
        <f t="shared" si="1"/>
        <v/>
      </c>
      <c r="Q16" s="84"/>
      <c r="R16" s="84"/>
      <c r="S16" s="121"/>
      <c r="T16" s="122"/>
      <c r="U16" s="117">
        <f t="shared" si="0"/>
        <v>0</v>
      </c>
      <c r="V16" s="235">
        <f>COUNTIF(Plan!F24:QT24,"u")+(COUNTIF(Plan!F24:QT24,"u2")/2)</f>
        <v>0</v>
      </c>
      <c r="W16" s="118">
        <f t="shared" si="2"/>
        <v>0</v>
      </c>
    </row>
    <row r="17" spans="1:23" s="116" customFormat="1" ht="18" customHeight="1">
      <c r="A17" s="339">
        <v>11</v>
      </c>
      <c r="B17" s="8"/>
      <c r="C17" s="8"/>
      <c r="D17" s="9"/>
      <c r="E17" s="10"/>
      <c r="F17" s="123"/>
      <c r="G17" s="11"/>
      <c r="H17" s="11"/>
      <c r="I17" s="11"/>
      <c r="J17" s="11"/>
      <c r="K17" s="11"/>
      <c r="L17" s="11"/>
      <c r="M17" s="12"/>
      <c r="N17" s="174"/>
      <c r="O17" s="114">
        <f>COUNTIF(Plan!F25:QT25,"f")+(COUNTIF(Plan!F25:QT25,"f2")/2)</f>
        <v>0</v>
      </c>
      <c r="P17" s="176" t="str">
        <f t="shared" si="1"/>
        <v/>
      </c>
      <c r="Q17" s="83"/>
      <c r="R17" s="83"/>
      <c r="S17" s="119"/>
      <c r="T17" s="120"/>
      <c r="U17" s="113">
        <f t="shared" si="0"/>
        <v>0</v>
      </c>
      <c r="V17" s="114">
        <f>COUNTIF(Plan!F25:QT25,"u")+(COUNTIF(Plan!F25:QT25,"u2")/2)</f>
        <v>0</v>
      </c>
      <c r="W17" s="115">
        <f t="shared" si="2"/>
        <v>0</v>
      </c>
    </row>
    <row r="18" spans="1:23" s="116" customFormat="1" ht="18" customHeight="1">
      <c r="A18" s="340">
        <v>12</v>
      </c>
      <c r="B18" s="45"/>
      <c r="C18" s="45"/>
      <c r="D18" s="46"/>
      <c r="E18" s="47"/>
      <c r="F18" s="124"/>
      <c r="G18" s="48"/>
      <c r="H18" s="48"/>
      <c r="I18" s="48"/>
      <c r="J18" s="48"/>
      <c r="K18" s="48"/>
      <c r="L18" s="48"/>
      <c r="M18" s="49"/>
      <c r="N18" s="175"/>
      <c r="O18" s="178">
        <f>COUNTIF(Plan!F26:QT26,"f")+(COUNTIF(Plan!F26:QT26,"f2")/2)</f>
        <v>0</v>
      </c>
      <c r="P18" s="184" t="str">
        <f t="shared" si="1"/>
        <v/>
      </c>
      <c r="Q18" s="84"/>
      <c r="R18" s="84"/>
      <c r="S18" s="121"/>
      <c r="T18" s="122"/>
      <c r="U18" s="169">
        <f t="shared" ref="U18:U36" si="3">SUM(Q18:T18)</f>
        <v>0</v>
      </c>
      <c r="V18" s="235">
        <f>COUNTIF(Plan!F26:QT26,"u")+(COUNTIF(Plan!F26:QT26,"u2")/2)</f>
        <v>0</v>
      </c>
      <c r="W18" s="118">
        <f>U18-V18</f>
        <v>0</v>
      </c>
    </row>
    <row r="19" spans="1:23" s="116" customFormat="1" ht="18" customHeight="1">
      <c r="A19" s="339">
        <v>13</v>
      </c>
      <c r="B19" s="8"/>
      <c r="C19" s="8"/>
      <c r="D19" s="9"/>
      <c r="E19" s="10"/>
      <c r="F19" s="123"/>
      <c r="G19" s="11"/>
      <c r="H19" s="11"/>
      <c r="I19" s="11"/>
      <c r="J19" s="11"/>
      <c r="K19" s="11"/>
      <c r="L19" s="11"/>
      <c r="M19" s="12"/>
      <c r="N19" s="174"/>
      <c r="O19" s="114">
        <f>COUNTIF(Plan!F27:QT27,"f")+(COUNTIF(Plan!F27:QT27,"f2")/2)</f>
        <v>0</v>
      </c>
      <c r="P19" s="176" t="str">
        <f t="shared" si="1"/>
        <v/>
      </c>
      <c r="Q19" s="83"/>
      <c r="R19" s="83"/>
      <c r="S19" s="119"/>
      <c r="T19" s="120"/>
      <c r="U19" s="113">
        <f t="shared" si="3"/>
        <v>0</v>
      </c>
      <c r="V19" s="114">
        <f>COUNTIF(Plan!F27:QT27,"u")+(COUNTIF(Plan!F27:QT27,"u2")/2)</f>
        <v>0</v>
      </c>
      <c r="W19" s="115">
        <f t="shared" ref="W19:W36" si="4">U19-V19</f>
        <v>0</v>
      </c>
    </row>
    <row r="20" spans="1:23" s="116" customFormat="1" ht="18" customHeight="1">
      <c r="A20" s="340">
        <v>14</v>
      </c>
      <c r="B20" s="45"/>
      <c r="C20" s="45"/>
      <c r="D20" s="46"/>
      <c r="E20" s="47"/>
      <c r="F20" s="124"/>
      <c r="G20" s="48"/>
      <c r="H20" s="48"/>
      <c r="I20" s="48"/>
      <c r="J20" s="48"/>
      <c r="K20" s="48"/>
      <c r="L20" s="48"/>
      <c r="M20" s="49"/>
      <c r="N20" s="175"/>
      <c r="O20" s="178">
        <f>COUNTIF(Plan!F28:QT28,"f")+(COUNTIF(Plan!F28:QT28,"f2")/2)</f>
        <v>0</v>
      </c>
      <c r="P20" s="184" t="str">
        <f t="shared" si="1"/>
        <v/>
      </c>
      <c r="Q20" s="84"/>
      <c r="R20" s="84"/>
      <c r="S20" s="121"/>
      <c r="T20" s="122"/>
      <c r="U20" s="117">
        <f t="shared" si="3"/>
        <v>0</v>
      </c>
      <c r="V20" s="235">
        <f>COUNTIF(Plan!F28:QT28,"u")+(COUNTIF(Plan!F28:QT28,"u2")/2)</f>
        <v>0</v>
      </c>
      <c r="W20" s="118">
        <f t="shared" si="4"/>
        <v>0</v>
      </c>
    </row>
    <row r="21" spans="1:23" s="116" customFormat="1" ht="18" customHeight="1">
      <c r="A21" s="339">
        <v>15</v>
      </c>
      <c r="B21" s="8"/>
      <c r="C21" s="8"/>
      <c r="D21" s="9"/>
      <c r="E21" s="10"/>
      <c r="F21" s="123"/>
      <c r="G21" s="11"/>
      <c r="H21" s="11"/>
      <c r="I21" s="11"/>
      <c r="J21" s="11"/>
      <c r="K21" s="11"/>
      <c r="L21" s="11"/>
      <c r="M21" s="12"/>
      <c r="N21" s="174"/>
      <c r="O21" s="114">
        <f>COUNTIF(Plan!F29:QT29,"f")+(COUNTIF(Plan!F29:QT29,"f2")/2)</f>
        <v>0</v>
      </c>
      <c r="P21" s="176" t="str">
        <f t="shared" si="1"/>
        <v/>
      </c>
      <c r="Q21" s="83"/>
      <c r="R21" s="83"/>
      <c r="S21" s="119"/>
      <c r="T21" s="120"/>
      <c r="U21" s="113">
        <f t="shared" si="3"/>
        <v>0</v>
      </c>
      <c r="V21" s="114">
        <f>COUNTIF(Plan!F29:QT29,"u")+(COUNTIF(Plan!F29:QT29,"u2")/2)</f>
        <v>0</v>
      </c>
      <c r="W21" s="115">
        <f t="shared" si="4"/>
        <v>0</v>
      </c>
    </row>
    <row r="22" spans="1:23" s="116" customFormat="1" ht="18" customHeight="1">
      <c r="A22" s="340">
        <v>16</v>
      </c>
      <c r="B22" s="45"/>
      <c r="C22" s="45"/>
      <c r="D22" s="46"/>
      <c r="E22" s="47"/>
      <c r="F22" s="124"/>
      <c r="G22" s="48"/>
      <c r="H22" s="48"/>
      <c r="I22" s="48"/>
      <c r="J22" s="48"/>
      <c r="K22" s="48"/>
      <c r="L22" s="48"/>
      <c r="M22" s="49"/>
      <c r="N22" s="175"/>
      <c r="O22" s="178">
        <f>COUNTIF(Plan!F30:QT30,"f")+(COUNTIF(Plan!F30:QT30,"f2")/2)</f>
        <v>0</v>
      </c>
      <c r="P22" s="184" t="str">
        <f t="shared" si="1"/>
        <v/>
      </c>
      <c r="Q22" s="84"/>
      <c r="R22" s="84"/>
      <c r="S22" s="121"/>
      <c r="T22" s="122"/>
      <c r="U22" s="117">
        <f t="shared" si="3"/>
        <v>0</v>
      </c>
      <c r="V22" s="235">
        <f>COUNTIF(Plan!F30:QT30,"u")+(COUNTIF(Plan!F30:QT30,"u2")/2)</f>
        <v>0</v>
      </c>
      <c r="W22" s="118">
        <f t="shared" si="4"/>
        <v>0</v>
      </c>
    </row>
    <row r="23" spans="1:23" s="116" customFormat="1" ht="18" customHeight="1">
      <c r="A23" s="339">
        <v>17</v>
      </c>
      <c r="B23" s="8"/>
      <c r="C23" s="8"/>
      <c r="D23" s="9"/>
      <c r="E23" s="10"/>
      <c r="F23" s="123"/>
      <c r="G23" s="11"/>
      <c r="H23" s="11"/>
      <c r="I23" s="11"/>
      <c r="J23" s="11"/>
      <c r="K23" s="11"/>
      <c r="L23" s="11"/>
      <c r="M23" s="12"/>
      <c r="N23" s="174"/>
      <c r="O23" s="114">
        <f>COUNTIF(Plan!F31:QT31,"f")+(COUNTIF(Plan!F31:QT31,"f2")/2)</f>
        <v>0</v>
      </c>
      <c r="P23" s="176" t="str">
        <f t="shared" si="1"/>
        <v/>
      </c>
      <c r="Q23" s="83"/>
      <c r="R23" s="83"/>
      <c r="S23" s="119"/>
      <c r="T23" s="120"/>
      <c r="U23" s="113">
        <f t="shared" si="3"/>
        <v>0</v>
      </c>
      <c r="V23" s="114">
        <f>COUNTIF(Plan!F31:QT31,"u")+(COUNTIF(Plan!F31:QT31,"u2")/2)</f>
        <v>0</v>
      </c>
      <c r="W23" s="115">
        <f t="shared" si="4"/>
        <v>0</v>
      </c>
    </row>
    <row r="24" spans="1:23" s="116" customFormat="1" ht="18" customHeight="1">
      <c r="A24" s="340">
        <v>18</v>
      </c>
      <c r="B24" s="45"/>
      <c r="C24" s="45"/>
      <c r="D24" s="46"/>
      <c r="E24" s="47"/>
      <c r="F24" s="124"/>
      <c r="G24" s="48"/>
      <c r="H24" s="48"/>
      <c r="I24" s="48"/>
      <c r="J24" s="48"/>
      <c r="K24" s="48"/>
      <c r="L24" s="48"/>
      <c r="M24" s="49"/>
      <c r="N24" s="175"/>
      <c r="O24" s="178">
        <f>COUNTIF(Plan!F32:QT32,"f")+(COUNTIF(Plan!F32:QT32,"f2")/2)</f>
        <v>0</v>
      </c>
      <c r="P24" s="184" t="str">
        <f t="shared" si="1"/>
        <v/>
      </c>
      <c r="Q24" s="84"/>
      <c r="R24" s="84"/>
      <c r="S24" s="121"/>
      <c r="T24" s="122"/>
      <c r="U24" s="117">
        <f t="shared" si="3"/>
        <v>0</v>
      </c>
      <c r="V24" s="235">
        <f>COUNTIF(Plan!F32:QT32,"u")+(COUNTIF(Plan!F32:QT32,"u2")/2)</f>
        <v>0</v>
      </c>
      <c r="W24" s="118">
        <f t="shared" si="4"/>
        <v>0</v>
      </c>
    </row>
    <row r="25" spans="1:23" s="116" customFormat="1" ht="18" customHeight="1">
      <c r="A25" s="339">
        <v>19</v>
      </c>
      <c r="B25" s="8"/>
      <c r="C25" s="8"/>
      <c r="D25" s="9"/>
      <c r="E25" s="10"/>
      <c r="F25" s="123"/>
      <c r="G25" s="11"/>
      <c r="H25" s="11"/>
      <c r="I25" s="11"/>
      <c r="J25" s="11"/>
      <c r="K25" s="11"/>
      <c r="L25" s="11"/>
      <c r="M25" s="12"/>
      <c r="N25" s="174"/>
      <c r="O25" s="114">
        <f>COUNTIF(Plan!F33:QT33,"f")+(COUNTIF(Plan!F33:QT33,"f2")/2)</f>
        <v>0</v>
      </c>
      <c r="P25" s="176" t="str">
        <f t="shared" si="1"/>
        <v/>
      </c>
      <c r="Q25" s="83"/>
      <c r="R25" s="83"/>
      <c r="S25" s="119"/>
      <c r="T25" s="120"/>
      <c r="U25" s="113">
        <f t="shared" si="3"/>
        <v>0</v>
      </c>
      <c r="V25" s="114">
        <f>COUNTIF(Plan!F33:QT33,"u")+(COUNTIF(Plan!F33:QT33,"u2")/2)</f>
        <v>0</v>
      </c>
      <c r="W25" s="115">
        <f t="shared" si="4"/>
        <v>0</v>
      </c>
    </row>
    <row r="26" spans="1:23" s="116" customFormat="1" ht="18" customHeight="1">
      <c r="A26" s="340">
        <v>20</v>
      </c>
      <c r="B26" s="45"/>
      <c r="C26" s="45"/>
      <c r="D26" s="46"/>
      <c r="E26" s="47"/>
      <c r="F26" s="124"/>
      <c r="G26" s="48"/>
      <c r="H26" s="48"/>
      <c r="I26" s="48"/>
      <c r="J26" s="48"/>
      <c r="K26" s="48"/>
      <c r="L26" s="48"/>
      <c r="M26" s="49"/>
      <c r="N26" s="175"/>
      <c r="O26" s="178">
        <f>COUNTIF(Plan!F34:QT34,"f")+(COUNTIF(Plan!F34:QT34,"f2")/2)</f>
        <v>0</v>
      </c>
      <c r="P26" s="184" t="str">
        <f t="shared" si="1"/>
        <v/>
      </c>
      <c r="Q26" s="84"/>
      <c r="R26" s="84"/>
      <c r="S26" s="121"/>
      <c r="T26" s="122"/>
      <c r="U26" s="117">
        <f t="shared" si="3"/>
        <v>0</v>
      </c>
      <c r="V26" s="235">
        <f>COUNTIF(Plan!F34:QT34,"u")+(COUNTIF(Plan!F34:QT34,"u2")/2)</f>
        <v>0</v>
      </c>
      <c r="W26" s="118">
        <f t="shared" si="4"/>
        <v>0</v>
      </c>
    </row>
    <row r="27" spans="1:23" s="116" customFormat="1" ht="18" customHeight="1">
      <c r="A27" s="339">
        <v>21</v>
      </c>
      <c r="B27" s="8"/>
      <c r="C27" s="8"/>
      <c r="D27" s="9"/>
      <c r="E27" s="10"/>
      <c r="F27" s="123"/>
      <c r="G27" s="11"/>
      <c r="H27" s="11"/>
      <c r="I27" s="11"/>
      <c r="J27" s="11"/>
      <c r="K27" s="11"/>
      <c r="L27" s="11"/>
      <c r="M27" s="12"/>
      <c r="N27" s="174"/>
      <c r="O27" s="114">
        <f>COUNTIF(Plan!F35:QT35,"f")+(COUNTIF(Plan!F35:QT35,"f2")/2)</f>
        <v>0</v>
      </c>
      <c r="P27" s="176" t="str">
        <f t="shared" si="1"/>
        <v/>
      </c>
      <c r="Q27" s="83"/>
      <c r="R27" s="83"/>
      <c r="S27" s="119"/>
      <c r="T27" s="120"/>
      <c r="U27" s="113">
        <f t="shared" si="3"/>
        <v>0</v>
      </c>
      <c r="V27" s="114">
        <f>COUNTIF(Plan!F35:QT35,"u")+(COUNTIF(Plan!F35:QT35,"u2")/2)</f>
        <v>0</v>
      </c>
      <c r="W27" s="115">
        <f t="shared" si="4"/>
        <v>0</v>
      </c>
    </row>
    <row r="28" spans="1:23" s="116" customFormat="1" ht="18" customHeight="1">
      <c r="A28" s="340">
        <v>22</v>
      </c>
      <c r="B28" s="45"/>
      <c r="C28" s="45"/>
      <c r="D28" s="46"/>
      <c r="E28" s="47"/>
      <c r="F28" s="124"/>
      <c r="G28" s="48"/>
      <c r="H28" s="48"/>
      <c r="I28" s="48"/>
      <c r="J28" s="48"/>
      <c r="K28" s="48"/>
      <c r="L28" s="48"/>
      <c r="M28" s="49"/>
      <c r="N28" s="175"/>
      <c r="O28" s="178">
        <f>COUNTIF(Plan!F36:QT36,"f")+(COUNTIF(Plan!F36:QT36,"f2")/2)</f>
        <v>0</v>
      </c>
      <c r="P28" s="184" t="str">
        <f t="shared" si="1"/>
        <v/>
      </c>
      <c r="Q28" s="84"/>
      <c r="R28" s="84"/>
      <c r="S28" s="121"/>
      <c r="T28" s="122"/>
      <c r="U28" s="117">
        <f t="shared" si="3"/>
        <v>0</v>
      </c>
      <c r="V28" s="235">
        <f>COUNTIF(Plan!F36:QT36,"u")+(COUNTIF(Plan!F36:QT36,"u2")/2)</f>
        <v>0</v>
      </c>
      <c r="W28" s="118">
        <f t="shared" si="4"/>
        <v>0</v>
      </c>
    </row>
    <row r="29" spans="1:23" s="116" customFormat="1" ht="18" customHeight="1">
      <c r="A29" s="339">
        <v>23</v>
      </c>
      <c r="B29" s="8"/>
      <c r="C29" s="8"/>
      <c r="D29" s="9"/>
      <c r="E29" s="10"/>
      <c r="F29" s="123"/>
      <c r="G29" s="11"/>
      <c r="H29" s="11"/>
      <c r="I29" s="11"/>
      <c r="J29" s="11"/>
      <c r="K29" s="11"/>
      <c r="L29" s="11"/>
      <c r="M29" s="12"/>
      <c r="N29" s="174"/>
      <c r="O29" s="114">
        <f>COUNTIF(Plan!F37:QT37,"f")+(COUNTIF(Plan!F37:QT37,"f2")/2)</f>
        <v>0</v>
      </c>
      <c r="P29" s="176" t="str">
        <f t="shared" si="1"/>
        <v/>
      </c>
      <c r="Q29" s="83"/>
      <c r="R29" s="83"/>
      <c r="S29" s="119"/>
      <c r="T29" s="120"/>
      <c r="U29" s="113">
        <f t="shared" si="3"/>
        <v>0</v>
      </c>
      <c r="V29" s="114">
        <f>COUNTIF(Plan!F37:QT37,"u")+(COUNTIF(Plan!F37:QT37,"u2")/2)</f>
        <v>0</v>
      </c>
      <c r="W29" s="115">
        <f t="shared" si="4"/>
        <v>0</v>
      </c>
    </row>
    <row r="30" spans="1:23" s="116" customFormat="1" ht="18" customHeight="1">
      <c r="A30" s="340">
        <v>24</v>
      </c>
      <c r="B30" s="45"/>
      <c r="C30" s="45"/>
      <c r="D30" s="46"/>
      <c r="E30" s="47"/>
      <c r="F30" s="124"/>
      <c r="G30" s="48"/>
      <c r="H30" s="48"/>
      <c r="I30" s="48"/>
      <c r="J30" s="48"/>
      <c r="K30" s="48"/>
      <c r="L30" s="48"/>
      <c r="M30" s="49"/>
      <c r="N30" s="175"/>
      <c r="O30" s="178">
        <f>COUNTIF(Plan!F38:QT38,"f")+(COUNTIF(Plan!F38:QT38,"f2")/2)</f>
        <v>0</v>
      </c>
      <c r="P30" s="184" t="str">
        <f t="shared" si="1"/>
        <v/>
      </c>
      <c r="Q30" s="84"/>
      <c r="R30" s="84"/>
      <c r="S30" s="121"/>
      <c r="T30" s="122"/>
      <c r="U30" s="117">
        <f t="shared" si="3"/>
        <v>0</v>
      </c>
      <c r="V30" s="235">
        <f>COUNTIF(Plan!F38:QT38,"u")+(COUNTIF(Plan!F38:QT38,"u2")/2)</f>
        <v>0</v>
      </c>
      <c r="W30" s="118">
        <f t="shared" si="4"/>
        <v>0</v>
      </c>
    </row>
    <row r="31" spans="1:23" s="116" customFormat="1" ht="18" customHeight="1">
      <c r="A31" s="339">
        <v>25</v>
      </c>
      <c r="B31" s="8"/>
      <c r="C31" s="8"/>
      <c r="D31" s="9"/>
      <c r="E31" s="10"/>
      <c r="F31" s="123"/>
      <c r="G31" s="11"/>
      <c r="H31" s="11"/>
      <c r="I31" s="11"/>
      <c r="J31" s="11"/>
      <c r="K31" s="11"/>
      <c r="L31" s="11"/>
      <c r="M31" s="12"/>
      <c r="N31" s="174"/>
      <c r="O31" s="114">
        <f>COUNTIF(Plan!F39:QT39,"f")+(COUNTIF(Plan!F39:QT39,"f2")/2)</f>
        <v>0</v>
      </c>
      <c r="P31" s="176" t="str">
        <f t="shared" si="1"/>
        <v/>
      </c>
      <c r="Q31" s="83"/>
      <c r="R31" s="83"/>
      <c r="S31" s="119"/>
      <c r="T31" s="120"/>
      <c r="U31" s="113">
        <f t="shared" si="3"/>
        <v>0</v>
      </c>
      <c r="V31" s="114">
        <f>COUNTIF(Plan!F39:QT39,"u")+(COUNTIF(Plan!F39:QT39,"u2")/2)</f>
        <v>0</v>
      </c>
      <c r="W31" s="115">
        <f t="shared" si="4"/>
        <v>0</v>
      </c>
    </row>
    <row r="32" spans="1:23" s="116" customFormat="1" ht="18" customHeight="1">
      <c r="A32" s="340">
        <v>26</v>
      </c>
      <c r="B32" s="45"/>
      <c r="C32" s="45"/>
      <c r="D32" s="46"/>
      <c r="E32" s="47"/>
      <c r="F32" s="124"/>
      <c r="G32" s="48"/>
      <c r="H32" s="48"/>
      <c r="I32" s="48"/>
      <c r="J32" s="48"/>
      <c r="K32" s="48"/>
      <c r="L32" s="48"/>
      <c r="M32" s="49"/>
      <c r="N32" s="175"/>
      <c r="O32" s="178">
        <f>COUNTIF(Plan!F40:QT40,"f")+(COUNTIF(Plan!F40:QT40,"f2")/2)</f>
        <v>0</v>
      </c>
      <c r="P32" s="184" t="str">
        <f t="shared" si="1"/>
        <v/>
      </c>
      <c r="Q32" s="84"/>
      <c r="R32" s="84"/>
      <c r="S32" s="121"/>
      <c r="T32" s="122"/>
      <c r="U32" s="117">
        <f t="shared" si="3"/>
        <v>0</v>
      </c>
      <c r="V32" s="235">
        <f>COUNTIF(Plan!F40:QT40,"u")+(COUNTIF(Plan!F40:QT40,"u2")/2)</f>
        <v>0</v>
      </c>
      <c r="W32" s="118">
        <f t="shared" si="4"/>
        <v>0</v>
      </c>
    </row>
    <row r="33" spans="1:23" s="116" customFormat="1" ht="18" customHeight="1">
      <c r="A33" s="339">
        <v>27</v>
      </c>
      <c r="B33" s="8"/>
      <c r="C33" s="8"/>
      <c r="D33" s="9"/>
      <c r="E33" s="10"/>
      <c r="F33" s="123"/>
      <c r="G33" s="11"/>
      <c r="H33" s="11"/>
      <c r="I33" s="11"/>
      <c r="J33" s="11"/>
      <c r="K33" s="11"/>
      <c r="L33" s="11"/>
      <c r="M33" s="12"/>
      <c r="N33" s="174"/>
      <c r="O33" s="114">
        <f>COUNTIF(Plan!F41:QT41,"f")+(COUNTIF(Plan!F41:QT41,"f2")/2)</f>
        <v>0</v>
      </c>
      <c r="P33" s="176" t="str">
        <f t="shared" si="1"/>
        <v/>
      </c>
      <c r="Q33" s="83"/>
      <c r="R33" s="83"/>
      <c r="S33" s="119"/>
      <c r="T33" s="120"/>
      <c r="U33" s="113">
        <f t="shared" si="3"/>
        <v>0</v>
      </c>
      <c r="V33" s="114">
        <f>COUNTIF(Plan!F41:QT41,"u")+(COUNTIF(Plan!F41:QT41,"u2")/2)</f>
        <v>0</v>
      </c>
      <c r="W33" s="115">
        <f t="shared" si="4"/>
        <v>0</v>
      </c>
    </row>
    <row r="34" spans="1:23" s="116" customFormat="1" ht="18" customHeight="1">
      <c r="A34" s="340">
        <v>28</v>
      </c>
      <c r="B34" s="45"/>
      <c r="C34" s="45"/>
      <c r="D34" s="46"/>
      <c r="E34" s="47"/>
      <c r="F34" s="124"/>
      <c r="G34" s="48"/>
      <c r="H34" s="48"/>
      <c r="I34" s="48"/>
      <c r="J34" s="48"/>
      <c r="K34" s="48"/>
      <c r="L34" s="48"/>
      <c r="M34" s="49"/>
      <c r="N34" s="175"/>
      <c r="O34" s="178">
        <f>COUNTIF(Plan!F42:QT42,"f")+(COUNTIF(Plan!F42:QT42,"f2")/2)</f>
        <v>0</v>
      </c>
      <c r="P34" s="184" t="str">
        <f t="shared" si="1"/>
        <v/>
      </c>
      <c r="Q34" s="84"/>
      <c r="R34" s="84"/>
      <c r="S34" s="121"/>
      <c r="T34" s="122"/>
      <c r="U34" s="117">
        <f t="shared" si="3"/>
        <v>0</v>
      </c>
      <c r="V34" s="235">
        <f>COUNTIF(Plan!F42:QT42,"u")+(COUNTIF(Plan!F42:QT42,"u2")/2)</f>
        <v>0</v>
      </c>
      <c r="W34" s="118">
        <f t="shared" si="4"/>
        <v>0</v>
      </c>
    </row>
    <row r="35" spans="1:23" s="116" customFormat="1" ht="18" customHeight="1">
      <c r="A35" s="339">
        <v>29</v>
      </c>
      <c r="B35" s="8"/>
      <c r="C35" s="8"/>
      <c r="D35" s="9"/>
      <c r="E35" s="10"/>
      <c r="F35" s="123"/>
      <c r="G35" s="11"/>
      <c r="H35" s="11"/>
      <c r="I35" s="11"/>
      <c r="J35" s="11"/>
      <c r="K35" s="11"/>
      <c r="L35" s="11"/>
      <c r="M35" s="12"/>
      <c r="N35" s="174"/>
      <c r="O35" s="114">
        <f>COUNTIF(Plan!F43:QT43,"f")+(COUNTIF(Plan!F43:QT43,"f2")/2)</f>
        <v>0</v>
      </c>
      <c r="P35" s="176" t="str">
        <f t="shared" si="1"/>
        <v/>
      </c>
      <c r="Q35" s="83"/>
      <c r="R35" s="83"/>
      <c r="S35" s="119"/>
      <c r="T35" s="120"/>
      <c r="U35" s="113">
        <f t="shared" si="3"/>
        <v>0</v>
      </c>
      <c r="V35" s="114">
        <f>COUNTIF(Plan!F43:QT43,"u")+(COUNTIF(Plan!F43:QT43,"u2")/2)</f>
        <v>0</v>
      </c>
      <c r="W35" s="115">
        <f t="shared" si="4"/>
        <v>0</v>
      </c>
    </row>
    <row r="36" spans="1:23" s="116" customFormat="1" ht="18" customHeight="1">
      <c r="A36" s="340">
        <v>30</v>
      </c>
      <c r="B36" s="45"/>
      <c r="C36" s="45"/>
      <c r="D36" s="46"/>
      <c r="E36" s="47"/>
      <c r="F36" s="124"/>
      <c r="G36" s="48"/>
      <c r="H36" s="48"/>
      <c r="I36" s="48"/>
      <c r="J36" s="48"/>
      <c r="K36" s="48"/>
      <c r="L36" s="48"/>
      <c r="M36" s="49"/>
      <c r="N36" s="175"/>
      <c r="O36" s="178">
        <f>COUNTIF(Plan!F44:QT44,"f")+(COUNTIF(Plan!F44:QT44,"f2")/2)</f>
        <v>0</v>
      </c>
      <c r="P36" s="184" t="str">
        <f t="shared" si="1"/>
        <v/>
      </c>
      <c r="Q36" s="84"/>
      <c r="R36" s="84"/>
      <c r="S36" s="121"/>
      <c r="T36" s="122"/>
      <c r="U36" s="117">
        <f t="shared" si="3"/>
        <v>0</v>
      </c>
      <c r="V36" s="235">
        <f>COUNTIF(Plan!F44:QT44,"u")+(COUNTIF(Plan!F44:QT44,"u2")/2)</f>
        <v>0</v>
      </c>
      <c r="W36" s="118">
        <f t="shared" si="4"/>
        <v>0</v>
      </c>
    </row>
  </sheetData>
  <sheetProtection password="8205" sheet="1" objects="1" scenarios="1" selectLockedCells="1"/>
  <phoneticPr fontId="0" type="noConversion"/>
  <conditionalFormatting sqref="W7:W36 P7:P36">
    <cfRule type="expression" dxfId="45" priority="1" stopIfTrue="1">
      <formula>P7&lt;0</formula>
    </cfRule>
  </conditionalFormatting>
  <printOptions horizontalCentered="1"/>
  <pageMargins left="0.15748031496062992" right="0.19685039370078741" top="0.47244094488188981" bottom="0.55118110236220474" header="0.39370078740157483" footer="0.35433070866141736"/>
  <pageSetup paperSize="9" scale="85" orientation="landscape" r:id="rId1"/>
  <headerFooter alignWithMargins="0">
    <oddFooter>&amp;L&amp;A - &amp;D - &amp;T&amp;RSeite: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42"/>
    <pageSetUpPr autoPageBreaks="0"/>
  </sheetPr>
  <dimension ref="A1:QZ45"/>
  <sheetViews>
    <sheetView showGridLines="0" showRowColHeaders="0" showZeros="0" showOutlineSymbols="0"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F15" sqref="F15"/>
    </sheetView>
  </sheetViews>
  <sheetFormatPr baseColWidth="10" defaultColWidth="11.5546875" defaultRowHeight="13.2"/>
  <cols>
    <col min="1" max="1" width="3.5546875" style="82" customWidth="1"/>
    <col min="2" max="2" width="15.33203125" style="71" customWidth="1"/>
    <col min="3" max="3" width="13.33203125" style="71" customWidth="1"/>
    <col min="4" max="4" width="12.109375" style="71" customWidth="1"/>
    <col min="5" max="5" width="9.33203125" style="71" customWidth="1"/>
    <col min="6" max="462" width="2.6640625" style="35" customWidth="1"/>
    <col min="463" max="16384" width="11.5546875" style="35"/>
  </cols>
  <sheetData>
    <row r="1" spans="1:468" ht="7.5" customHeight="1"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</row>
    <row r="2" spans="1:468">
      <c r="B2" s="72" t="s">
        <v>89</v>
      </c>
      <c r="C2" s="73">
        <f>Feiertage!A1</f>
        <v>2016</v>
      </c>
      <c r="F2" s="170" t="s">
        <v>93</v>
      </c>
      <c r="G2" s="74" t="s">
        <v>103</v>
      </c>
      <c r="H2" s="35" t="s">
        <v>105</v>
      </c>
      <c r="M2" s="170" t="s">
        <v>94</v>
      </c>
      <c r="N2" s="74" t="s">
        <v>103</v>
      </c>
      <c r="O2" s="35" t="s">
        <v>106</v>
      </c>
      <c r="U2" s="170" t="s">
        <v>3</v>
      </c>
      <c r="V2" s="35" t="s">
        <v>103</v>
      </c>
      <c r="W2" s="35" t="s">
        <v>120</v>
      </c>
      <c r="AD2" s="170" t="s">
        <v>118</v>
      </c>
      <c r="AE2" s="35" t="s">
        <v>103</v>
      </c>
      <c r="AF2" s="35" t="s">
        <v>121</v>
      </c>
      <c r="AM2" s="201" t="s">
        <v>151</v>
      </c>
      <c r="AN2" s="35" t="s">
        <v>103</v>
      </c>
      <c r="AO2" s="35" t="s">
        <v>137</v>
      </c>
      <c r="AW2" s="201" t="s">
        <v>152</v>
      </c>
      <c r="AX2" s="35" t="s">
        <v>103</v>
      </c>
      <c r="AY2" s="35" t="s">
        <v>138</v>
      </c>
      <c r="BF2" s="170" t="s">
        <v>139</v>
      </c>
      <c r="BG2" s="35" t="s">
        <v>103</v>
      </c>
      <c r="BH2" s="35" t="s">
        <v>50</v>
      </c>
      <c r="BN2" s="170" t="s">
        <v>157</v>
      </c>
      <c r="BO2" s="247" t="s">
        <v>103</v>
      </c>
      <c r="BP2" s="247" t="s">
        <v>158</v>
      </c>
      <c r="BZ2" s="171" t="s">
        <v>81</v>
      </c>
      <c r="CA2" s="74" t="s">
        <v>103</v>
      </c>
      <c r="CB2" s="35" t="s">
        <v>104</v>
      </c>
      <c r="CH2" s="171" t="s">
        <v>97</v>
      </c>
      <c r="CI2" s="35" t="s">
        <v>103</v>
      </c>
      <c r="CJ2" s="35" t="s">
        <v>131</v>
      </c>
      <c r="CP2" s="171" t="s">
        <v>126</v>
      </c>
      <c r="CQ2" s="35" t="s">
        <v>103</v>
      </c>
      <c r="CR2" s="35" t="s">
        <v>130</v>
      </c>
      <c r="CY2" s="171" t="s">
        <v>67</v>
      </c>
      <c r="CZ2" s="74" t="s">
        <v>103</v>
      </c>
      <c r="DA2" s="35" t="s">
        <v>107</v>
      </c>
      <c r="DG2" s="171" t="s">
        <v>95</v>
      </c>
      <c r="DH2" s="74" t="s">
        <v>103</v>
      </c>
      <c r="DI2" s="35" t="s">
        <v>96</v>
      </c>
      <c r="DP2" s="171" t="s">
        <v>140</v>
      </c>
      <c r="DQ2" s="74" t="s">
        <v>103</v>
      </c>
      <c r="DR2" s="35" t="s">
        <v>147</v>
      </c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</row>
    <row r="3" spans="1:468" ht="4.2" customHeight="1">
      <c r="D3" s="76"/>
      <c r="E3" s="77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</row>
    <row r="4" spans="1:468" hidden="1">
      <c r="E4" s="71" t="s">
        <v>2</v>
      </c>
      <c r="F4" s="75">
        <f>DATE(C2,1,1)</f>
        <v>42370</v>
      </c>
      <c r="G4" s="75">
        <f>F4+1</f>
        <v>42371</v>
      </c>
      <c r="H4" s="75">
        <f t="shared" ref="H4:AT4" si="0">G4+1</f>
        <v>42372</v>
      </c>
      <c r="I4" s="75">
        <f t="shared" si="0"/>
        <v>42373</v>
      </c>
      <c r="J4" s="75">
        <f t="shared" si="0"/>
        <v>42374</v>
      </c>
      <c r="K4" s="75">
        <f t="shared" si="0"/>
        <v>42375</v>
      </c>
      <c r="L4" s="75">
        <f t="shared" si="0"/>
        <v>42376</v>
      </c>
      <c r="M4" s="75">
        <f t="shared" si="0"/>
        <v>42377</v>
      </c>
      <c r="N4" s="75">
        <f t="shared" si="0"/>
        <v>42378</v>
      </c>
      <c r="O4" s="75">
        <f t="shared" si="0"/>
        <v>42379</v>
      </c>
      <c r="P4" s="75">
        <f t="shared" si="0"/>
        <v>42380</v>
      </c>
      <c r="Q4" s="75">
        <f t="shared" si="0"/>
        <v>42381</v>
      </c>
      <c r="R4" s="75">
        <f t="shared" si="0"/>
        <v>42382</v>
      </c>
      <c r="S4" s="75">
        <f t="shared" si="0"/>
        <v>42383</v>
      </c>
      <c r="T4" s="75">
        <f t="shared" si="0"/>
        <v>42384</v>
      </c>
      <c r="U4" s="75">
        <f t="shared" si="0"/>
        <v>42385</v>
      </c>
      <c r="V4" s="75">
        <f t="shared" si="0"/>
        <v>42386</v>
      </c>
      <c r="W4" s="75">
        <f t="shared" si="0"/>
        <v>42387</v>
      </c>
      <c r="X4" s="75">
        <f t="shared" si="0"/>
        <v>42388</v>
      </c>
      <c r="Y4" s="75">
        <f t="shared" si="0"/>
        <v>42389</v>
      </c>
      <c r="Z4" s="75">
        <f t="shared" si="0"/>
        <v>42390</v>
      </c>
      <c r="AA4" s="75">
        <f t="shared" si="0"/>
        <v>42391</v>
      </c>
      <c r="AB4" s="75">
        <f t="shared" si="0"/>
        <v>42392</v>
      </c>
      <c r="AC4" s="75">
        <f t="shared" si="0"/>
        <v>42393</v>
      </c>
      <c r="AD4" s="75">
        <f t="shared" si="0"/>
        <v>42394</v>
      </c>
      <c r="AE4" s="75">
        <f t="shared" si="0"/>
        <v>42395</v>
      </c>
      <c r="AF4" s="75">
        <f t="shared" si="0"/>
        <v>42396</v>
      </c>
      <c r="AG4" s="75">
        <f t="shared" si="0"/>
        <v>42397</v>
      </c>
      <c r="AH4" s="75">
        <f t="shared" si="0"/>
        <v>42398</v>
      </c>
      <c r="AI4" s="75">
        <f t="shared" si="0"/>
        <v>42399</v>
      </c>
      <c r="AJ4" s="75">
        <f t="shared" si="0"/>
        <v>42400</v>
      </c>
      <c r="AK4" s="75">
        <f t="shared" si="0"/>
        <v>42401</v>
      </c>
      <c r="AL4" s="75">
        <f t="shared" si="0"/>
        <v>42402</v>
      </c>
      <c r="AM4" s="75">
        <f t="shared" si="0"/>
        <v>42403</v>
      </c>
      <c r="AN4" s="75">
        <f t="shared" si="0"/>
        <v>42404</v>
      </c>
      <c r="AO4" s="75">
        <f t="shared" si="0"/>
        <v>42405</v>
      </c>
      <c r="AP4" s="75">
        <f t="shared" si="0"/>
        <v>42406</v>
      </c>
      <c r="AQ4" s="75">
        <f t="shared" si="0"/>
        <v>42407</v>
      </c>
      <c r="AR4" s="75">
        <f t="shared" si="0"/>
        <v>42408</v>
      </c>
      <c r="AS4" s="75">
        <f t="shared" si="0"/>
        <v>42409</v>
      </c>
      <c r="AT4" s="75">
        <f t="shared" si="0"/>
        <v>42410</v>
      </c>
      <c r="AU4" s="75">
        <f t="shared" ref="AU4:BS4" si="1">AT4+1</f>
        <v>42411</v>
      </c>
      <c r="AV4" s="78">
        <f t="shared" si="1"/>
        <v>42412</v>
      </c>
      <c r="AW4" s="75">
        <f t="shared" si="1"/>
        <v>42413</v>
      </c>
      <c r="AX4" s="75">
        <f t="shared" si="1"/>
        <v>42414</v>
      </c>
      <c r="AY4" s="75">
        <f t="shared" si="1"/>
        <v>42415</v>
      </c>
      <c r="AZ4" s="75">
        <f t="shared" si="1"/>
        <v>42416</v>
      </c>
      <c r="BA4" s="75">
        <f t="shared" si="1"/>
        <v>42417</v>
      </c>
      <c r="BB4" s="75">
        <f t="shared" si="1"/>
        <v>42418</v>
      </c>
      <c r="BC4" s="75">
        <f t="shared" si="1"/>
        <v>42419</v>
      </c>
      <c r="BD4" s="75">
        <f t="shared" si="1"/>
        <v>42420</v>
      </c>
      <c r="BE4" s="75">
        <f t="shared" si="1"/>
        <v>42421</v>
      </c>
      <c r="BF4" s="75">
        <f t="shared" si="1"/>
        <v>42422</v>
      </c>
      <c r="BG4" s="75">
        <f t="shared" si="1"/>
        <v>42423</v>
      </c>
      <c r="BH4" s="75">
        <f t="shared" si="1"/>
        <v>42424</v>
      </c>
      <c r="BI4" s="75">
        <f t="shared" si="1"/>
        <v>42425</v>
      </c>
      <c r="BJ4" s="75">
        <f t="shared" si="1"/>
        <v>42426</v>
      </c>
      <c r="BK4" s="75">
        <f t="shared" si="1"/>
        <v>42427</v>
      </c>
      <c r="BL4" s="75">
        <f t="shared" si="1"/>
        <v>42428</v>
      </c>
      <c r="BM4" s="75">
        <f t="shared" si="1"/>
        <v>42429</v>
      </c>
      <c r="BN4" s="75">
        <f t="shared" si="1"/>
        <v>42430</v>
      </c>
      <c r="BO4" s="75">
        <f t="shared" si="1"/>
        <v>42431</v>
      </c>
      <c r="BP4" s="75">
        <f t="shared" si="1"/>
        <v>42432</v>
      </c>
      <c r="BQ4" s="75">
        <f t="shared" si="1"/>
        <v>42433</v>
      </c>
      <c r="BR4" s="75">
        <f t="shared" si="1"/>
        <v>42434</v>
      </c>
      <c r="BS4" s="75">
        <f t="shared" si="1"/>
        <v>42435</v>
      </c>
      <c r="BT4" s="75">
        <f t="shared" ref="BT4:EE4" si="2">BS4+1</f>
        <v>42436</v>
      </c>
      <c r="BU4" s="75">
        <f t="shared" si="2"/>
        <v>42437</v>
      </c>
      <c r="BV4" s="75">
        <f t="shared" si="2"/>
        <v>42438</v>
      </c>
      <c r="BW4" s="75">
        <f t="shared" si="2"/>
        <v>42439</v>
      </c>
      <c r="BX4" s="75">
        <f t="shared" si="2"/>
        <v>42440</v>
      </c>
      <c r="BY4" s="75">
        <f t="shared" si="2"/>
        <v>42441</v>
      </c>
      <c r="BZ4" s="75">
        <f t="shared" si="2"/>
        <v>42442</v>
      </c>
      <c r="CA4" s="75">
        <f t="shared" si="2"/>
        <v>42443</v>
      </c>
      <c r="CB4" s="75">
        <f t="shared" si="2"/>
        <v>42444</v>
      </c>
      <c r="CC4" s="75">
        <f t="shared" si="2"/>
        <v>42445</v>
      </c>
      <c r="CD4" s="75">
        <f t="shared" si="2"/>
        <v>42446</v>
      </c>
      <c r="CE4" s="75">
        <f t="shared" si="2"/>
        <v>42447</v>
      </c>
      <c r="CF4" s="75">
        <f t="shared" si="2"/>
        <v>42448</v>
      </c>
      <c r="CG4" s="75">
        <f t="shared" si="2"/>
        <v>42449</v>
      </c>
      <c r="CH4" s="75">
        <f t="shared" si="2"/>
        <v>42450</v>
      </c>
      <c r="CI4" s="75">
        <f t="shared" si="2"/>
        <v>42451</v>
      </c>
      <c r="CJ4" s="75">
        <f t="shared" si="2"/>
        <v>42452</v>
      </c>
      <c r="CK4" s="75">
        <f t="shared" si="2"/>
        <v>42453</v>
      </c>
      <c r="CL4" s="75">
        <f t="shared" si="2"/>
        <v>42454</v>
      </c>
      <c r="CM4" s="75">
        <f t="shared" si="2"/>
        <v>42455</v>
      </c>
      <c r="CN4" s="75">
        <f t="shared" si="2"/>
        <v>42456</v>
      </c>
      <c r="CO4" s="75">
        <f t="shared" si="2"/>
        <v>42457</v>
      </c>
      <c r="CP4" s="75">
        <f t="shared" si="2"/>
        <v>42458</v>
      </c>
      <c r="CQ4" s="75">
        <f t="shared" si="2"/>
        <v>42459</v>
      </c>
      <c r="CR4" s="75">
        <f t="shared" si="2"/>
        <v>42460</v>
      </c>
      <c r="CS4" s="75">
        <f t="shared" si="2"/>
        <v>42461</v>
      </c>
      <c r="CT4" s="75">
        <f t="shared" si="2"/>
        <v>42462</v>
      </c>
      <c r="CU4" s="75">
        <f t="shared" si="2"/>
        <v>42463</v>
      </c>
      <c r="CV4" s="75">
        <f t="shared" si="2"/>
        <v>42464</v>
      </c>
      <c r="CW4" s="75">
        <f t="shared" si="2"/>
        <v>42465</v>
      </c>
      <c r="CX4" s="75">
        <f t="shared" si="2"/>
        <v>42466</v>
      </c>
      <c r="CY4" s="75">
        <f t="shared" si="2"/>
        <v>42467</v>
      </c>
      <c r="CZ4" s="75">
        <f t="shared" si="2"/>
        <v>42468</v>
      </c>
      <c r="DA4" s="75">
        <f t="shared" si="2"/>
        <v>42469</v>
      </c>
      <c r="DB4" s="75">
        <f t="shared" si="2"/>
        <v>42470</v>
      </c>
      <c r="DC4" s="75">
        <f t="shared" si="2"/>
        <v>42471</v>
      </c>
      <c r="DD4" s="75">
        <f t="shared" si="2"/>
        <v>42472</v>
      </c>
      <c r="DE4" s="75">
        <f t="shared" si="2"/>
        <v>42473</v>
      </c>
      <c r="DF4" s="75">
        <f t="shared" si="2"/>
        <v>42474</v>
      </c>
      <c r="DG4" s="75">
        <f t="shared" si="2"/>
        <v>42475</v>
      </c>
      <c r="DH4" s="75">
        <f t="shared" si="2"/>
        <v>42476</v>
      </c>
      <c r="DI4" s="75">
        <f t="shared" si="2"/>
        <v>42477</v>
      </c>
      <c r="DJ4" s="75">
        <f t="shared" si="2"/>
        <v>42478</v>
      </c>
      <c r="DK4" s="75">
        <f t="shared" si="2"/>
        <v>42479</v>
      </c>
      <c r="DL4" s="75">
        <f t="shared" si="2"/>
        <v>42480</v>
      </c>
      <c r="DM4" s="75">
        <f t="shared" si="2"/>
        <v>42481</v>
      </c>
      <c r="DN4" s="75">
        <f t="shared" si="2"/>
        <v>42482</v>
      </c>
      <c r="DO4" s="75">
        <f t="shared" si="2"/>
        <v>42483</v>
      </c>
      <c r="DP4" s="75">
        <f t="shared" si="2"/>
        <v>42484</v>
      </c>
      <c r="DQ4" s="75">
        <f t="shared" si="2"/>
        <v>42485</v>
      </c>
      <c r="DR4" s="75">
        <f t="shared" si="2"/>
        <v>42486</v>
      </c>
      <c r="DS4" s="75">
        <f t="shared" si="2"/>
        <v>42487</v>
      </c>
      <c r="DT4" s="75">
        <f t="shared" si="2"/>
        <v>42488</v>
      </c>
      <c r="DU4" s="75">
        <f t="shared" si="2"/>
        <v>42489</v>
      </c>
      <c r="DV4" s="75">
        <f t="shared" si="2"/>
        <v>42490</v>
      </c>
      <c r="DW4" s="75">
        <f t="shared" si="2"/>
        <v>42491</v>
      </c>
      <c r="DX4" s="75">
        <f t="shared" si="2"/>
        <v>42492</v>
      </c>
      <c r="DY4" s="75">
        <f t="shared" si="2"/>
        <v>42493</v>
      </c>
      <c r="DZ4" s="75">
        <f t="shared" si="2"/>
        <v>42494</v>
      </c>
      <c r="EA4" s="75">
        <f t="shared" si="2"/>
        <v>42495</v>
      </c>
      <c r="EB4" s="75">
        <f t="shared" si="2"/>
        <v>42496</v>
      </c>
      <c r="EC4" s="75">
        <f t="shared" si="2"/>
        <v>42497</v>
      </c>
      <c r="ED4" s="75">
        <f t="shared" si="2"/>
        <v>42498</v>
      </c>
      <c r="EE4" s="75">
        <f t="shared" si="2"/>
        <v>42499</v>
      </c>
      <c r="EF4" s="75">
        <f t="shared" ref="EF4:GD4" si="3">EE4+1</f>
        <v>42500</v>
      </c>
      <c r="EG4" s="75">
        <f t="shared" si="3"/>
        <v>42501</v>
      </c>
      <c r="EH4" s="75">
        <f t="shared" si="3"/>
        <v>42502</v>
      </c>
      <c r="EI4" s="75">
        <f t="shared" si="3"/>
        <v>42503</v>
      </c>
      <c r="EJ4" s="75">
        <f t="shared" si="3"/>
        <v>42504</v>
      </c>
      <c r="EK4" s="75">
        <f t="shared" si="3"/>
        <v>42505</v>
      </c>
      <c r="EL4" s="75">
        <f t="shared" si="3"/>
        <v>42506</v>
      </c>
      <c r="EM4" s="75">
        <f t="shared" si="3"/>
        <v>42507</v>
      </c>
      <c r="EN4" s="75">
        <f t="shared" si="3"/>
        <v>42508</v>
      </c>
      <c r="EO4" s="75">
        <f t="shared" si="3"/>
        <v>42509</v>
      </c>
      <c r="EP4" s="75">
        <f t="shared" si="3"/>
        <v>42510</v>
      </c>
      <c r="EQ4" s="75">
        <f t="shared" si="3"/>
        <v>42511</v>
      </c>
      <c r="ER4" s="75">
        <f t="shared" si="3"/>
        <v>42512</v>
      </c>
      <c r="ES4" s="75">
        <f t="shared" si="3"/>
        <v>42513</v>
      </c>
      <c r="ET4" s="75">
        <f t="shared" si="3"/>
        <v>42514</v>
      </c>
      <c r="EU4" s="75">
        <f t="shared" si="3"/>
        <v>42515</v>
      </c>
      <c r="EV4" s="75">
        <f t="shared" si="3"/>
        <v>42516</v>
      </c>
      <c r="EW4" s="75">
        <f t="shared" si="3"/>
        <v>42517</v>
      </c>
      <c r="EX4" s="75">
        <f t="shared" si="3"/>
        <v>42518</v>
      </c>
      <c r="EY4" s="75">
        <f t="shared" si="3"/>
        <v>42519</v>
      </c>
      <c r="EZ4" s="75">
        <f t="shared" si="3"/>
        <v>42520</v>
      </c>
      <c r="FA4" s="75">
        <f t="shared" si="3"/>
        <v>42521</v>
      </c>
      <c r="FB4" s="75">
        <f t="shared" si="3"/>
        <v>42522</v>
      </c>
      <c r="FC4" s="75">
        <f t="shared" si="3"/>
        <v>42523</v>
      </c>
      <c r="FD4" s="75">
        <f t="shared" si="3"/>
        <v>42524</v>
      </c>
      <c r="FE4" s="75">
        <f t="shared" si="3"/>
        <v>42525</v>
      </c>
      <c r="FF4" s="75">
        <f t="shared" si="3"/>
        <v>42526</v>
      </c>
      <c r="FG4" s="75">
        <f t="shared" si="3"/>
        <v>42527</v>
      </c>
      <c r="FH4" s="75">
        <f t="shared" si="3"/>
        <v>42528</v>
      </c>
      <c r="FI4" s="75">
        <f t="shared" si="3"/>
        <v>42529</v>
      </c>
      <c r="FJ4" s="75">
        <f t="shared" si="3"/>
        <v>42530</v>
      </c>
      <c r="FK4" s="75">
        <f t="shared" si="3"/>
        <v>42531</v>
      </c>
      <c r="FL4" s="75">
        <f t="shared" si="3"/>
        <v>42532</v>
      </c>
      <c r="FM4" s="75">
        <f t="shared" si="3"/>
        <v>42533</v>
      </c>
      <c r="FN4" s="75">
        <f t="shared" si="3"/>
        <v>42534</v>
      </c>
      <c r="FO4" s="75">
        <f t="shared" si="3"/>
        <v>42535</v>
      </c>
      <c r="FP4" s="75">
        <f t="shared" si="3"/>
        <v>42536</v>
      </c>
      <c r="FQ4" s="75">
        <f t="shared" si="3"/>
        <v>42537</v>
      </c>
      <c r="FR4" s="75">
        <f t="shared" si="3"/>
        <v>42538</v>
      </c>
      <c r="FS4" s="75">
        <f t="shared" si="3"/>
        <v>42539</v>
      </c>
      <c r="FT4" s="75">
        <f t="shared" si="3"/>
        <v>42540</v>
      </c>
      <c r="FU4" s="75">
        <f t="shared" si="3"/>
        <v>42541</v>
      </c>
      <c r="FV4" s="75">
        <f t="shared" si="3"/>
        <v>42542</v>
      </c>
      <c r="FW4" s="75">
        <f t="shared" si="3"/>
        <v>42543</v>
      </c>
      <c r="FX4" s="75">
        <f t="shared" si="3"/>
        <v>42544</v>
      </c>
      <c r="FY4" s="75">
        <f t="shared" si="3"/>
        <v>42545</v>
      </c>
      <c r="FZ4" s="75">
        <f t="shared" si="3"/>
        <v>42546</v>
      </c>
      <c r="GA4" s="75">
        <f t="shared" si="3"/>
        <v>42547</v>
      </c>
      <c r="GB4" s="75">
        <f t="shared" si="3"/>
        <v>42548</v>
      </c>
      <c r="GC4" s="75">
        <f t="shared" si="3"/>
        <v>42549</v>
      </c>
      <c r="GD4" s="75">
        <f t="shared" si="3"/>
        <v>42550</v>
      </c>
      <c r="GE4" s="75">
        <f t="shared" ref="GE4" si="4">GD4+1</f>
        <v>42551</v>
      </c>
      <c r="GF4" s="75">
        <f t="shared" ref="GF4" si="5">GE4+1</f>
        <v>42552</v>
      </c>
      <c r="GG4" s="75">
        <f t="shared" ref="GG4" si="6">GF4+1</f>
        <v>42553</v>
      </c>
      <c r="GH4" s="75">
        <f t="shared" ref="GH4" si="7">GG4+1</f>
        <v>42554</v>
      </c>
      <c r="GI4" s="75">
        <f t="shared" ref="GI4" si="8">GH4+1</f>
        <v>42555</v>
      </c>
      <c r="GJ4" s="75">
        <f t="shared" ref="GJ4" si="9">GI4+1</f>
        <v>42556</v>
      </c>
      <c r="GK4" s="75">
        <f t="shared" ref="GK4" si="10">GJ4+1</f>
        <v>42557</v>
      </c>
      <c r="GL4" s="75">
        <f t="shared" ref="GL4" si="11">GK4+1</f>
        <v>42558</v>
      </c>
      <c r="GM4" s="75">
        <f t="shared" ref="GM4" si="12">GL4+1</f>
        <v>42559</v>
      </c>
      <c r="GN4" s="75">
        <f t="shared" ref="GN4" si="13">GM4+1</f>
        <v>42560</v>
      </c>
      <c r="GO4" s="75">
        <f t="shared" ref="GO4" si="14">GN4+1</f>
        <v>42561</v>
      </c>
      <c r="GP4" s="75">
        <f t="shared" ref="GP4" si="15">GO4+1</f>
        <v>42562</v>
      </c>
      <c r="GQ4" s="75">
        <f t="shared" ref="GQ4" si="16">GP4+1</f>
        <v>42563</v>
      </c>
      <c r="GR4" s="75">
        <f t="shared" ref="GR4" si="17">GQ4+1</f>
        <v>42564</v>
      </c>
      <c r="GS4" s="75">
        <f t="shared" ref="GS4" si="18">GR4+1</f>
        <v>42565</v>
      </c>
      <c r="GT4" s="75">
        <f t="shared" ref="GT4" si="19">GS4+1</f>
        <v>42566</v>
      </c>
      <c r="GU4" s="75">
        <f t="shared" ref="GU4" si="20">GT4+1</f>
        <v>42567</v>
      </c>
      <c r="GV4" s="75">
        <f t="shared" ref="GV4" si="21">GU4+1</f>
        <v>42568</v>
      </c>
      <c r="GW4" s="75">
        <f t="shared" ref="GW4" si="22">GV4+1</f>
        <v>42569</v>
      </c>
      <c r="GX4" s="75">
        <f t="shared" ref="GX4" si="23">GW4+1</f>
        <v>42570</v>
      </c>
      <c r="GY4" s="75">
        <f t="shared" ref="GY4" si="24">GX4+1</f>
        <v>42571</v>
      </c>
      <c r="GZ4" s="75">
        <f t="shared" ref="GZ4" si="25">GY4+1</f>
        <v>42572</v>
      </c>
      <c r="HA4" s="75">
        <f t="shared" ref="HA4" si="26">GZ4+1</f>
        <v>42573</v>
      </c>
      <c r="HB4" s="75">
        <f t="shared" ref="HB4" si="27">HA4+1</f>
        <v>42574</v>
      </c>
      <c r="HC4" s="75">
        <f t="shared" ref="HC4" si="28">HB4+1</f>
        <v>42575</v>
      </c>
      <c r="HD4" s="75">
        <f t="shared" ref="HD4" si="29">HC4+1</f>
        <v>42576</v>
      </c>
      <c r="HE4" s="75">
        <f t="shared" ref="HE4" si="30">HD4+1</f>
        <v>42577</v>
      </c>
      <c r="HF4" s="75">
        <f t="shared" ref="HF4" si="31">HE4+1</f>
        <v>42578</v>
      </c>
      <c r="HG4" s="75">
        <f t="shared" ref="HG4" si="32">HF4+1</f>
        <v>42579</v>
      </c>
      <c r="HH4" s="75">
        <f t="shared" ref="HH4" si="33">HG4+1</f>
        <v>42580</v>
      </c>
      <c r="HI4" s="75">
        <f t="shared" ref="HI4" si="34">HH4+1</f>
        <v>42581</v>
      </c>
      <c r="HJ4" s="75">
        <f t="shared" ref="HJ4" si="35">HI4+1</f>
        <v>42582</v>
      </c>
      <c r="HK4" s="75">
        <f t="shared" ref="HK4" si="36">HJ4+1</f>
        <v>42583</v>
      </c>
      <c r="HL4" s="75">
        <f t="shared" ref="HL4" si="37">HK4+1</f>
        <v>42584</v>
      </c>
      <c r="HM4" s="75">
        <f t="shared" ref="HM4" si="38">HL4+1</f>
        <v>42585</v>
      </c>
      <c r="HN4" s="75">
        <f t="shared" ref="HN4" si="39">HM4+1</f>
        <v>42586</v>
      </c>
      <c r="HO4" s="75">
        <f t="shared" ref="HO4" si="40">HN4+1</f>
        <v>42587</v>
      </c>
      <c r="HP4" s="75">
        <f t="shared" ref="HP4" si="41">HO4+1</f>
        <v>42588</v>
      </c>
      <c r="HQ4" s="75">
        <f t="shared" ref="HQ4" si="42">HP4+1</f>
        <v>42589</v>
      </c>
      <c r="HR4" s="75">
        <f t="shared" ref="HR4" si="43">HQ4+1</f>
        <v>42590</v>
      </c>
      <c r="HS4" s="75">
        <f t="shared" ref="HS4" si="44">HR4+1</f>
        <v>42591</v>
      </c>
      <c r="HT4" s="75">
        <f t="shared" ref="HT4" si="45">HS4+1</f>
        <v>42592</v>
      </c>
      <c r="HU4" s="75">
        <f t="shared" ref="HU4" si="46">HT4+1</f>
        <v>42593</v>
      </c>
      <c r="HV4" s="75">
        <f t="shared" ref="HV4" si="47">HU4+1</f>
        <v>42594</v>
      </c>
      <c r="HW4" s="75">
        <f t="shared" ref="HW4" si="48">HV4+1</f>
        <v>42595</v>
      </c>
      <c r="HX4" s="75">
        <f t="shared" ref="HX4" si="49">HW4+1</f>
        <v>42596</v>
      </c>
      <c r="HY4" s="75">
        <f t="shared" ref="HY4" si="50">HX4+1</f>
        <v>42597</v>
      </c>
      <c r="HZ4" s="75">
        <f t="shared" ref="HZ4" si="51">HY4+1</f>
        <v>42598</v>
      </c>
      <c r="IA4" s="75">
        <f t="shared" ref="IA4" si="52">HZ4+1</f>
        <v>42599</v>
      </c>
      <c r="IB4" s="75">
        <f t="shared" ref="IB4" si="53">IA4+1</f>
        <v>42600</v>
      </c>
      <c r="IC4" s="75">
        <f t="shared" ref="IC4" si="54">IB4+1</f>
        <v>42601</v>
      </c>
      <c r="ID4" s="75">
        <f t="shared" ref="ID4" si="55">IC4+1</f>
        <v>42602</v>
      </c>
      <c r="IE4" s="75">
        <f t="shared" ref="IE4" si="56">ID4+1</f>
        <v>42603</v>
      </c>
      <c r="IF4" s="75">
        <f t="shared" ref="IF4" si="57">IE4+1</f>
        <v>42604</v>
      </c>
      <c r="IG4" s="75">
        <f t="shared" ref="IG4" si="58">IF4+1</f>
        <v>42605</v>
      </c>
      <c r="IH4" s="75">
        <f t="shared" ref="IH4" si="59">IG4+1</f>
        <v>42606</v>
      </c>
      <c r="II4" s="75">
        <f t="shared" ref="II4" si="60">IH4+1</f>
        <v>42607</v>
      </c>
      <c r="IJ4" s="75">
        <f t="shared" ref="IJ4" si="61">II4+1</f>
        <v>42608</v>
      </c>
      <c r="IK4" s="75">
        <f t="shared" ref="IK4" si="62">IJ4+1</f>
        <v>42609</v>
      </c>
      <c r="IL4" s="75">
        <f t="shared" ref="IL4" si="63">IK4+1</f>
        <v>42610</v>
      </c>
      <c r="IM4" s="75">
        <f t="shared" ref="IM4" si="64">IL4+1</f>
        <v>42611</v>
      </c>
      <c r="IN4" s="75">
        <f t="shared" ref="IN4" si="65">IM4+1</f>
        <v>42612</v>
      </c>
      <c r="IO4" s="75">
        <f t="shared" ref="IO4" si="66">IN4+1</f>
        <v>42613</v>
      </c>
      <c r="IP4" s="75">
        <f t="shared" ref="IP4" si="67">IO4+1</f>
        <v>42614</v>
      </c>
      <c r="IQ4" s="75">
        <f t="shared" ref="IQ4" si="68">IP4+1</f>
        <v>42615</v>
      </c>
      <c r="IR4" s="75">
        <f t="shared" ref="IR4" si="69">IQ4+1</f>
        <v>42616</v>
      </c>
      <c r="IS4" s="75">
        <f t="shared" ref="IS4" si="70">IR4+1</f>
        <v>42617</v>
      </c>
      <c r="IT4" s="75">
        <f t="shared" ref="IT4" si="71">IS4+1</f>
        <v>42618</v>
      </c>
      <c r="IU4" s="75">
        <f t="shared" ref="IU4" si="72">IT4+1</f>
        <v>42619</v>
      </c>
      <c r="IV4" s="75">
        <f t="shared" ref="IV4" si="73">IU4+1</f>
        <v>42620</v>
      </c>
      <c r="IW4" s="75">
        <f t="shared" ref="IW4" si="74">IV4+1</f>
        <v>42621</v>
      </c>
      <c r="IX4" s="75">
        <f t="shared" ref="IX4" si="75">IW4+1</f>
        <v>42622</v>
      </c>
      <c r="IY4" s="75">
        <f t="shared" ref="IY4" si="76">IX4+1</f>
        <v>42623</v>
      </c>
      <c r="IZ4" s="75">
        <f t="shared" ref="IZ4" si="77">IY4+1</f>
        <v>42624</v>
      </c>
      <c r="JA4" s="75">
        <f t="shared" ref="JA4" si="78">IZ4+1</f>
        <v>42625</v>
      </c>
      <c r="JB4" s="75">
        <f t="shared" ref="JB4" si="79">JA4+1</f>
        <v>42626</v>
      </c>
      <c r="JC4" s="75">
        <f t="shared" ref="JC4" si="80">JB4+1</f>
        <v>42627</v>
      </c>
      <c r="JD4" s="75">
        <f t="shared" ref="JD4" si="81">JC4+1</f>
        <v>42628</v>
      </c>
      <c r="JE4" s="75">
        <f t="shared" ref="JE4" si="82">JD4+1</f>
        <v>42629</v>
      </c>
      <c r="JF4" s="75">
        <f t="shared" ref="JF4" si="83">JE4+1</f>
        <v>42630</v>
      </c>
      <c r="JG4" s="75">
        <f t="shared" ref="JG4" si="84">JF4+1</f>
        <v>42631</v>
      </c>
      <c r="JH4" s="75">
        <f t="shared" ref="JH4" si="85">JG4+1</f>
        <v>42632</v>
      </c>
      <c r="JI4" s="75">
        <f t="shared" ref="JI4" si="86">JH4+1</f>
        <v>42633</v>
      </c>
      <c r="JJ4" s="75">
        <f t="shared" ref="JJ4" si="87">JI4+1</f>
        <v>42634</v>
      </c>
      <c r="JK4" s="75">
        <f t="shared" ref="JK4" si="88">JJ4+1</f>
        <v>42635</v>
      </c>
      <c r="JL4" s="75">
        <f t="shared" ref="JL4" si="89">JK4+1</f>
        <v>42636</v>
      </c>
      <c r="JM4" s="75">
        <f t="shared" ref="JM4" si="90">JL4+1</f>
        <v>42637</v>
      </c>
      <c r="JN4" s="75">
        <f t="shared" ref="JN4" si="91">JM4+1</f>
        <v>42638</v>
      </c>
      <c r="JO4" s="75">
        <f t="shared" ref="JO4" si="92">JN4+1</f>
        <v>42639</v>
      </c>
      <c r="JP4" s="75">
        <f t="shared" ref="JP4" si="93">JO4+1</f>
        <v>42640</v>
      </c>
      <c r="JQ4" s="75">
        <f t="shared" ref="JQ4" si="94">JP4+1</f>
        <v>42641</v>
      </c>
      <c r="JR4" s="75">
        <f t="shared" ref="JR4" si="95">JQ4+1</f>
        <v>42642</v>
      </c>
      <c r="JS4" s="75">
        <f t="shared" ref="JS4" si="96">JR4+1</f>
        <v>42643</v>
      </c>
      <c r="JT4" s="75">
        <f t="shared" ref="JT4" si="97">JS4+1</f>
        <v>42644</v>
      </c>
      <c r="JU4" s="75">
        <f t="shared" ref="JU4" si="98">JT4+1</f>
        <v>42645</v>
      </c>
      <c r="JV4" s="75">
        <f t="shared" ref="JV4" si="99">JU4+1</f>
        <v>42646</v>
      </c>
      <c r="JW4" s="75">
        <f t="shared" ref="JW4" si="100">JV4+1</f>
        <v>42647</v>
      </c>
      <c r="JX4" s="75">
        <f t="shared" ref="JX4" si="101">JW4+1</f>
        <v>42648</v>
      </c>
      <c r="JY4" s="75">
        <f t="shared" ref="JY4" si="102">JX4+1</f>
        <v>42649</v>
      </c>
      <c r="JZ4" s="75">
        <f t="shared" ref="JZ4" si="103">JY4+1</f>
        <v>42650</v>
      </c>
      <c r="KA4" s="75">
        <f t="shared" ref="KA4" si="104">JZ4+1</f>
        <v>42651</v>
      </c>
      <c r="KB4" s="75">
        <f t="shared" ref="KB4" si="105">KA4+1</f>
        <v>42652</v>
      </c>
      <c r="KC4" s="75">
        <f t="shared" ref="KC4" si="106">KB4+1</f>
        <v>42653</v>
      </c>
      <c r="KD4" s="75">
        <f t="shared" ref="KD4" si="107">KC4+1</f>
        <v>42654</v>
      </c>
      <c r="KE4" s="75">
        <f t="shared" ref="KE4" si="108">KD4+1</f>
        <v>42655</v>
      </c>
      <c r="KF4" s="75">
        <f t="shared" ref="KF4" si="109">KE4+1</f>
        <v>42656</v>
      </c>
      <c r="KG4" s="75">
        <f t="shared" ref="KG4" si="110">KF4+1</f>
        <v>42657</v>
      </c>
      <c r="KH4" s="75">
        <f t="shared" ref="KH4" si="111">KG4+1</f>
        <v>42658</v>
      </c>
      <c r="KI4" s="75">
        <f t="shared" ref="KI4" si="112">KH4+1</f>
        <v>42659</v>
      </c>
      <c r="KJ4" s="75">
        <f t="shared" ref="KJ4" si="113">KI4+1</f>
        <v>42660</v>
      </c>
      <c r="KK4" s="75">
        <f t="shared" ref="KK4" si="114">KJ4+1</f>
        <v>42661</v>
      </c>
      <c r="KL4" s="75">
        <f t="shared" ref="KL4" si="115">KK4+1</f>
        <v>42662</v>
      </c>
      <c r="KM4" s="75">
        <f t="shared" ref="KM4" si="116">KL4+1</f>
        <v>42663</v>
      </c>
      <c r="KN4" s="75">
        <f t="shared" ref="KN4" si="117">KM4+1</f>
        <v>42664</v>
      </c>
      <c r="KO4" s="75">
        <f t="shared" ref="KO4" si="118">KN4+1</f>
        <v>42665</v>
      </c>
      <c r="KP4" s="75">
        <f t="shared" ref="KP4" si="119">KO4+1</f>
        <v>42666</v>
      </c>
      <c r="KQ4" s="75">
        <f t="shared" ref="KQ4" si="120">KP4+1</f>
        <v>42667</v>
      </c>
      <c r="KR4" s="75">
        <f t="shared" ref="KR4" si="121">KQ4+1</f>
        <v>42668</v>
      </c>
      <c r="KS4" s="75">
        <f t="shared" ref="KS4" si="122">KR4+1</f>
        <v>42669</v>
      </c>
      <c r="KT4" s="75">
        <f t="shared" ref="KT4" si="123">KS4+1</f>
        <v>42670</v>
      </c>
      <c r="KU4" s="75">
        <f t="shared" ref="KU4" si="124">KT4+1</f>
        <v>42671</v>
      </c>
      <c r="KV4" s="75">
        <f t="shared" ref="KV4" si="125">KU4+1</f>
        <v>42672</v>
      </c>
      <c r="KW4" s="75">
        <f t="shared" ref="KW4" si="126">KV4+1</f>
        <v>42673</v>
      </c>
      <c r="KX4" s="75">
        <f t="shared" ref="KX4" si="127">KW4+1</f>
        <v>42674</v>
      </c>
      <c r="KY4" s="75">
        <f t="shared" ref="KY4" si="128">KX4+1</f>
        <v>42675</v>
      </c>
      <c r="KZ4" s="75">
        <f t="shared" ref="KZ4" si="129">KY4+1</f>
        <v>42676</v>
      </c>
      <c r="LA4" s="75">
        <f t="shared" ref="LA4" si="130">KZ4+1</f>
        <v>42677</v>
      </c>
      <c r="LB4" s="75">
        <f t="shared" ref="LB4" si="131">LA4+1</f>
        <v>42678</v>
      </c>
      <c r="LC4" s="75">
        <f t="shared" ref="LC4" si="132">LB4+1</f>
        <v>42679</v>
      </c>
      <c r="LD4" s="75">
        <f t="shared" ref="LD4" si="133">LC4+1</f>
        <v>42680</v>
      </c>
      <c r="LE4" s="75">
        <f t="shared" ref="LE4" si="134">LD4+1</f>
        <v>42681</v>
      </c>
      <c r="LF4" s="75">
        <f t="shared" ref="LF4" si="135">LE4+1</f>
        <v>42682</v>
      </c>
      <c r="LG4" s="75">
        <f t="shared" ref="LG4" si="136">LF4+1</f>
        <v>42683</v>
      </c>
      <c r="LH4" s="75">
        <f t="shared" ref="LH4" si="137">LG4+1</f>
        <v>42684</v>
      </c>
      <c r="LI4" s="75">
        <f t="shared" ref="LI4" si="138">LH4+1</f>
        <v>42685</v>
      </c>
      <c r="LJ4" s="75">
        <f t="shared" ref="LJ4" si="139">LI4+1</f>
        <v>42686</v>
      </c>
      <c r="LK4" s="75">
        <f t="shared" ref="LK4" si="140">LJ4+1</f>
        <v>42687</v>
      </c>
      <c r="LL4" s="75">
        <f t="shared" ref="LL4" si="141">LK4+1</f>
        <v>42688</v>
      </c>
      <c r="LM4" s="75">
        <f t="shared" ref="LM4" si="142">LL4+1</f>
        <v>42689</v>
      </c>
      <c r="LN4" s="75">
        <f t="shared" ref="LN4" si="143">LM4+1</f>
        <v>42690</v>
      </c>
      <c r="LO4" s="75">
        <f t="shared" ref="LO4" si="144">LN4+1</f>
        <v>42691</v>
      </c>
      <c r="LP4" s="75">
        <f t="shared" ref="LP4" si="145">LO4+1</f>
        <v>42692</v>
      </c>
      <c r="LQ4" s="75">
        <f t="shared" ref="LQ4" si="146">LP4+1</f>
        <v>42693</v>
      </c>
      <c r="LR4" s="75">
        <f t="shared" ref="LR4" si="147">LQ4+1</f>
        <v>42694</v>
      </c>
      <c r="LS4" s="75">
        <f t="shared" ref="LS4" si="148">LR4+1</f>
        <v>42695</v>
      </c>
      <c r="LT4" s="75">
        <f t="shared" ref="LT4" si="149">LS4+1</f>
        <v>42696</v>
      </c>
      <c r="LU4" s="75">
        <f t="shared" ref="LU4" si="150">LT4+1</f>
        <v>42697</v>
      </c>
      <c r="LV4" s="75">
        <f t="shared" ref="LV4" si="151">LU4+1</f>
        <v>42698</v>
      </c>
      <c r="LW4" s="75">
        <f t="shared" ref="LW4" si="152">LV4+1</f>
        <v>42699</v>
      </c>
      <c r="LX4" s="75">
        <f t="shared" ref="LX4" si="153">LW4+1</f>
        <v>42700</v>
      </c>
      <c r="LY4" s="75">
        <f t="shared" ref="LY4" si="154">LX4+1</f>
        <v>42701</v>
      </c>
      <c r="LZ4" s="75">
        <f t="shared" ref="LZ4" si="155">LY4+1</f>
        <v>42702</v>
      </c>
      <c r="MA4" s="75">
        <f t="shared" ref="MA4" si="156">LZ4+1</f>
        <v>42703</v>
      </c>
      <c r="MB4" s="75">
        <f t="shared" ref="MB4" si="157">MA4+1</f>
        <v>42704</v>
      </c>
      <c r="MC4" s="75">
        <f t="shared" ref="MC4" si="158">MB4+1</f>
        <v>42705</v>
      </c>
      <c r="MD4" s="75">
        <f t="shared" ref="MD4" si="159">MC4+1</f>
        <v>42706</v>
      </c>
      <c r="ME4" s="75">
        <f t="shared" ref="ME4" si="160">MD4+1</f>
        <v>42707</v>
      </c>
      <c r="MF4" s="75">
        <f t="shared" ref="MF4" si="161">ME4+1</f>
        <v>42708</v>
      </c>
      <c r="MG4" s="75">
        <f t="shared" ref="MG4" si="162">MF4+1</f>
        <v>42709</v>
      </c>
      <c r="MH4" s="75">
        <f t="shared" ref="MH4" si="163">MG4+1</f>
        <v>42710</v>
      </c>
      <c r="MI4" s="75">
        <f t="shared" ref="MI4" si="164">MH4+1</f>
        <v>42711</v>
      </c>
      <c r="MJ4" s="75">
        <f t="shared" ref="MJ4" si="165">MI4+1</f>
        <v>42712</v>
      </c>
      <c r="MK4" s="75">
        <f t="shared" ref="MK4" si="166">MJ4+1</f>
        <v>42713</v>
      </c>
      <c r="ML4" s="75">
        <f t="shared" ref="ML4" si="167">MK4+1</f>
        <v>42714</v>
      </c>
      <c r="MM4" s="75">
        <f t="shared" ref="MM4" si="168">ML4+1</f>
        <v>42715</v>
      </c>
      <c r="MN4" s="75">
        <f t="shared" ref="MN4" si="169">MM4+1</f>
        <v>42716</v>
      </c>
      <c r="MO4" s="75">
        <f t="shared" ref="MO4" si="170">MN4+1</f>
        <v>42717</v>
      </c>
      <c r="MP4" s="75">
        <f t="shared" ref="MP4" si="171">MO4+1</f>
        <v>42718</v>
      </c>
      <c r="MQ4" s="75">
        <f t="shared" ref="MQ4" si="172">MP4+1</f>
        <v>42719</v>
      </c>
      <c r="MR4" s="75">
        <f t="shared" ref="MR4" si="173">MQ4+1</f>
        <v>42720</v>
      </c>
      <c r="MS4" s="75">
        <f t="shared" ref="MS4" si="174">MR4+1</f>
        <v>42721</v>
      </c>
      <c r="MT4" s="75">
        <f t="shared" ref="MT4" si="175">MS4+1</f>
        <v>42722</v>
      </c>
      <c r="MU4" s="75">
        <f t="shared" ref="MU4" si="176">MT4+1</f>
        <v>42723</v>
      </c>
      <c r="MV4" s="75">
        <f t="shared" ref="MV4" si="177">MU4+1</f>
        <v>42724</v>
      </c>
      <c r="MW4" s="75">
        <f t="shared" ref="MW4" si="178">MV4+1</f>
        <v>42725</v>
      </c>
      <c r="MX4" s="75">
        <f t="shared" ref="MX4" si="179">MW4+1</f>
        <v>42726</v>
      </c>
      <c r="MY4" s="75">
        <f t="shared" ref="MY4" si="180">MX4+1</f>
        <v>42727</v>
      </c>
      <c r="MZ4" s="75">
        <f t="shared" ref="MZ4" si="181">MY4+1</f>
        <v>42728</v>
      </c>
      <c r="NA4" s="75">
        <f t="shared" ref="NA4" si="182">MZ4+1</f>
        <v>42729</v>
      </c>
      <c r="NB4" s="75">
        <f t="shared" ref="NB4" si="183">NA4+1</f>
        <v>42730</v>
      </c>
      <c r="NC4" s="75">
        <f t="shared" ref="NC4" si="184">NB4+1</f>
        <v>42731</v>
      </c>
      <c r="ND4" s="75">
        <f t="shared" ref="ND4" si="185">NC4+1</f>
        <v>42732</v>
      </c>
      <c r="NE4" s="75">
        <f t="shared" ref="NE4" si="186">ND4+1</f>
        <v>42733</v>
      </c>
      <c r="NF4" s="75">
        <f t="shared" ref="NF4" si="187">NE4+1</f>
        <v>42734</v>
      </c>
      <c r="NG4" s="75">
        <f t="shared" ref="NG4" si="188">NF4+1</f>
        <v>42735</v>
      </c>
      <c r="NH4" s="75">
        <f t="shared" ref="NH4" si="189">NG4+1</f>
        <v>42736</v>
      </c>
      <c r="NI4" s="75">
        <f t="shared" ref="NI4" si="190">NH4+1</f>
        <v>42737</v>
      </c>
      <c r="NJ4" s="75">
        <f t="shared" ref="NJ4" si="191">NI4+1</f>
        <v>42738</v>
      </c>
      <c r="NK4" s="75">
        <f t="shared" ref="NK4" si="192">NJ4+1</f>
        <v>42739</v>
      </c>
      <c r="NL4" s="75">
        <f t="shared" ref="NL4" si="193">NK4+1</f>
        <v>42740</v>
      </c>
      <c r="NM4" s="75">
        <f t="shared" ref="NM4" si="194">NL4+1</f>
        <v>42741</v>
      </c>
      <c r="NN4" s="75">
        <f t="shared" ref="NN4" si="195">NM4+1</f>
        <v>42742</v>
      </c>
      <c r="NO4" s="75">
        <f t="shared" ref="NO4" si="196">NN4+1</f>
        <v>42743</v>
      </c>
      <c r="NP4" s="75">
        <f t="shared" ref="NP4" si="197">NO4+1</f>
        <v>42744</v>
      </c>
      <c r="NQ4" s="75">
        <f t="shared" ref="NQ4" si="198">NP4+1</f>
        <v>42745</v>
      </c>
      <c r="NR4" s="75">
        <f t="shared" ref="NR4" si="199">NQ4+1</f>
        <v>42746</v>
      </c>
      <c r="NS4" s="75">
        <f t="shared" ref="NS4" si="200">NR4+1</f>
        <v>42747</v>
      </c>
      <c r="NT4" s="75">
        <f t="shared" ref="NT4" si="201">NS4+1</f>
        <v>42748</v>
      </c>
      <c r="NU4" s="75">
        <f t="shared" ref="NU4" si="202">NT4+1</f>
        <v>42749</v>
      </c>
      <c r="NV4" s="75">
        <f t="shared" ref="NV4" si="203">NU4+1</f>
        <v>42750</v>
      </c>
      <c r="NW4" s="75">
        <f t="shared" ref="NW4" si="204">NV4+1</f>
        <v>42751</v>
      </c>
      <c r="NX4" s="75">
        <f t="shared" ref="NX4" si="205">NW4+1</f>
        <v>42752</v>
      </c>
      <c r="NY4" s="75">
        <f t="shared" ref="NY4" si="206">NX4+1</f>
        <v>42753</v>
      </c>
      <c r="NZ4" s="75">
        <f t="shared" ref="NZ4" si="207">NY4+1</f>
        <v>42754</v>
      </c>
      <c r="OA4" s="75">
        <f t="shared" ref="OA4" si="208">NZ4+1</f>
        <v>42755</v>
      </c>
      <c r="OB4" s="75">
        <f t="shared" ref="OB4" si="209">OA4+1</f>
        <v>42756</v>
      </c>
      <c r="OC4" s="75">
        <f t="shared" ref="OC4" si="210">OB4+1</f>
        <v>42757</v>
      </c>
      <c r="OD4" s="75">
        <f t="shared" ref="OD4" si="211">OC4+1</f>
        <v>42758</v>
      </c>
      <c r="OE4" s="75">
        <f t="shared" ref="OE4" si="212">OD4+1</f>
        <v>42759</v>
      </c>
      <c r="OF4" s="75">
        <f t="shared" ref="OF4" si="213">OE4+1</f>
        <v>42760</v>
      </c>
      <c r="OG4" s="75">
        <f t="shared" ref="OG4" si="214">OF4+1</f>
        <v>42761</v>
      </c>
      <c r="OH4" s="75">
        <f t="shared" ref="OH4" si="215">OG4+1</f>
        <v>42762</v>
      </c>
      <c r="OI4" s="75">
        <f t="shared" ref="OI4" si="216">OH4+1</f>
        <v>42763</v>
      </c>
      <c r="OJ4" s="75">
        <f t="shared" ref="OJ4" si="217">OI4+1</f>
        <v>42764</v>
      </c>
      <c r="OK4" s="75">
        <f t="shared" ref="OK4" si="218">OJ4+1</f>
        <v>42765</v>
      </c>
      <c r="OL4" s="75">
        <f t="shared" ref="OL4" si="219">OK4+1</f>
        <v>42766</v>
      </c>
      <c r="OM4" s="75">
        <f t="shared" ref="OM4" si="220">OL4+1</f>
        <v>42767</v>
      </c>
      <c r="ON4" s="75">
        <f t="shared" ref="ON4" si="221">OM4+1</f>
        <v>42768</v>
      </c>
      <c r="OO4" s="75">
        <f t="shared" ref="OO4" si="222">ON4+1</f>
        <v>42769</v>
      </c>
      <c r="OP4" s="75">
        <f t="shared" ref="OP4" si="223">OO4+1</f>
        <v>42770</v>
      </c>
      <c r="OQ4" s="75">
        <f t="shared" ref="OQ4" si="224">OP4+1</f>
        <v>42771</v>
      </c>
      <c r="OR4" s="75">
        <f t="shared" ref="OR4" si="225">OQ4+1</f>
        <v>42772</v>
      </c>
      <c r="OS4" s="75">
        <f t="shared" ref="OS4" si="226">OR4+1</f>
        <v>42773</v>
      </c>
      <c r="OT4" s="75">
        <f t="shared" ref="OT4" si="227">OS4+1</f>
        <v>42774</v>
      </c>
      <c r="OU4" s="75">
        <f t="shared" ref="OU4" si="228">OT4+1</f>
        <v>42775</v>
      </c>
      <c r="OV4" s="75">
        <f t="shared" ref="OV4" si="229">OU4+1</f>
        <v>42776</v>
      </c>
      <c r="OW4" s="75">
        <f t="shared" ref="OW4" si="230">OV4+1</f>
        <v>42777</v>
      </c>
      <c r="OX4" s="75">
        <f t="shared" ref="OX4" si="231">OW4+1</f>
        <v>42778</v>
      </c>
      <c r="OY4" s="75">
        <f t="shared" ref="OY4" si="232">OX4+1</f>
        <v>42779</v>
      </c>
      <c r="OZ4" s="75">
        <f t="shared" ref="OZ4" si="233">OY4+1</f>
        <v>42780</v>
      </c>
      <c r="PA4" s="75">
        <f t="shared" ref="PA4" si="234">OZ4+1</f>
        <v>42781</v>
      </c>
      <c r="PB4" s="75">
        <f t="shared" ref="PB4" si="235">PA4+1</f>
        <v>42782</v>
      </c>
      <c r="PC4" s="75">
        <f t="shared" ref="PC4" si="236">PB4+1</f>
        <v>42783</v>
      </c>
      <c r="PD4" s="75">
        <f t="shared" ref="PD4" si="237">PC4+1</f>
        <v>42784</v>
      </c>
      <c r="PE4" s="75">
        <f t="shared" ref="PE4" si="238">PD4+1</f>
        <v>42785</v>
      </c>
      <c r="PF4" s="75">
        <f t="shared" ref="PF4" si="239">PE4+1</f>
        <v>42786</v>
      </c>
      <c r="PG4" s="75">
        <f t="shared" ref="PG4" si="240">PF4+1</f>
        <v>42787</v>
      </c>
      <c r="PH4" s="75">
        <f t="shared" ref="PH4" si="241">PG4+1</f>
        <v>42788</v>
      </c>
      <c r="PI4" s="75">
        <f t="shared" ref="PI4" si="242">PH4+1</f>
        <v>42789</v>
      </c>
      <c r="PJ4" s="75">
        <f t="shared" ref="PJ4" si="243">PI4+1</f>
        <v>42790</v>
      </c>
      <c r="PK4" s="75">
        <f t="shared" ref="PK4" si="244">PJ4+1</f>
        <v>42791</v>
      </c>
      <c r="PL4" s="75">
        <f t="shared" ref="PL4" si="245">PK4+1</f>
        <v>42792</v>
      </c>
      <c r="PM4" s="75">
        <f t="shared" ref="PM4" si="246">PL4+1</f>
        <v>42793</v>
      </c>
      <c r="PN4" s="75">
        <f t="shared" ref="PN4" si="247">PM4+1</f>
        <v>42794</v>
      </c>
      <c r="PO4" s="75">
        <f t="shared" ref="PO4" si="248">PN4+1</f>
        <v>42795</v>
      </c>
      <c r="PP4" s="75">
        <f t="shared" ref="PP4" si="249">PO4+1</f>
        <v>42796</v>
      </c>
      <c r="PQ4" s="75">
        <f t="shared" ref="PQ4" si="250">PP4+1</f>
        <v>42797</v>
      </c>
      <c r="PR4" s="75">
        <f t="shared" ref="PR4" si="251">PQ4+1</f>
        <v>42798</v>
      </c>
      <c r="PS4" s="75">
        <f t="shared" ref="PS4" si="252">PR4+1</f>
        <v>42799</v>
      </c>
      <c r="PT4" s="75">
        <f t="shared" ref="PT4" si="253">PS4+1</f>
        <v>42800</v>
      </c>
      <c r="PU4" s="75">
        <f t="shared" ref="PU4" si="254">PT4+1</f>
        <v>42801</v>
      </c>
      <c r="PV4" s="75">
        <f t="shared" ref="PV4" si="255">PU4+1</f>
        <v>42802</v>
      </c>
      <c r="PW4" s="75">
        <f t="shared" ref="PW4" si="256">PV4+1</f>
        <v>42803</v>
      </c>
      <c r="PX4" s="75">
        <f t="shared" ref="PX4" si="257">PW4+1</f>
        <v>42804</v>
      </c>
      <c r="PY4" s="75">
        <f t="shared" ref="PY4" si="258">PX4+1</f>
        <v>42805</v>
      </c>
      <c r="PZ4" s="75">
        <f t="shared" ref="PZ4" si="259">PY4+1</f>
        <v>42806</v>
      </c>
      <c r="QA4" s="75">
        <f t="shared" ref="QA4" si="260">PZ4+1</f>
        <v>42807</v>
      </c>
      <c r="QB4" s="75">
        <f t="shared" ref="QB4" si="261">QA4+1</f>
        <v>42808</v>
      </c>
      <c r="QC4" s="75">
        <f t="shared" ref="QC4" si="262">QB4+1</f>
        <v>42809</v>
      </c>
      <c r="QD4" s="75">
        <f t="shared" ref="QD4" si="263">QC4+1</f>
        <v>42810</v>
      </c>
      <c r="QE4" s="75">
        <f t="shared" ref="QE4" si="264">QD4+1</f>
        <v>42811</v>
      </c>
      <c r="QF4" s="75">
        <f t="shared" ref="QF4" si="265">QE4+1</f>
        <v>42812</v>
      </c>
      <c r="QG4" s="75">
        <f t="shared" ref="QG4" si="266">QF4+1</f>
        <v>42813</v>
      </c>
      <c r="QH4" s="75">
        <f t="shared" ref="QH4" si="267">QG4+1</f>
        <v>42814</v>
      </c>
      <c r="QI4" s="75">
        <f t="shared" ref="QI4" si="268">QH4+1</f>
        <v>42815</v>
      </c>
      <c r="QJ4" s="75">
        <f t="shared" ref="QJ4" si="269">QI4+1</f>
        <v>42816</v>
      </c>
      <c r="QK4" s="75">
        <f t="shared" ref="QK4" si="270">QJ4+1</f>
        <v>42817</v>
      </c>
      <c r="QL4" s="75">
        <f t="shared" ref="QL4" si="271">QK4+1</f>
        <v>42818</v>
      </c>
      <c r="QM4" s="75">
        <f t="shared" ref="QM4" si="272">QL4+1</f>
        <v>42819</v>
      </c>
      <c r="QN4" s="75">
        <f t="shared" ref="QN4" si="273">QM4+1</f>
        <v>42820</v>
      </c>
      <c r="QO4" s="75">
        <f t="shared" ref="QO4" si="274">QN4+1</f>
        <v>42821</v>
      </c>
      <c r="QP4" s="75">
        <f t="shared" ref="QP4" si="275">QO4+1</f>
        <v>42822</v>
      </c>
      <c r="QQ4" s="75">
        <f t="shared" ref="QQ4" si="276">QP4+1</f>
        <v>42823</v>
      </c>
      <c r="QR4" s="75">
        <f t="shared" ref="QR4" si="277">QQ4+1</f>
        <v>42824</v>
      </c>
      <c r="QS4" s="75">
        <f t="shared" ref="QS4" si="278">QR4+1</f>
        <v>42825</v>
      </c>
      <c r="QT4" s="75">
        <f t="shared" ref="QT4" si="279">QS4+1</f>
        <v>42826</v>
      </c>
    </row>
    <row r="5" spans="1:468" hidden="1">
      <c r="E5" s="71" t="s">
        <v>92</v>
      </c>
      <c r="F5" s="79">
        <f>IF(F4="","",MONTH(F4))</f>
        <v>1</v>
      </c>
      <c r="G5" s="79">
        <f t="shared" ref="G5:BR5" si="280">IF(G4="","",MONTH(G4))</f>
        <v>1</v>
      </c>
      <c r="H5" s="79">
        <f t="shared" si="280"/>
        <v>1</v>
      </c>
      <c r="I5" s="79">
        <f t="shared" si="280"/>
        <v>1</v>
      </c>
      <c r="J5" s="79">
        <f t="shared" si="280"/>
        <v>1</v>
      </c>
      <c r="K5" s="79">
        <f t="shared" si="280"/>
        <v>1</v>
      </c>
      <c r="L5" s="79">
        <f t="shared" si="280"/>
        <v>1</v>
      </c>
      <c r="M5" s="79">
        <f t="shared" si="280"/>
        <v>1</v>
      </c>
      <c r="N5" s="79">
        <f t="shared" si="280"/>
        <v>1</v>
      </c>
      <c r="O5" s="79">
        <f t="shared" si="280"/>
        <v>1</v>
      </c>
      <c r="P5" s="79">
        <f t="shared" si="280"/>
        <v>1</v>
      </c>
      <c r="Q5" s="79">
        <f t="shared" si="280"/>
        <v>1</v>
      </c>
      <c r="R5" s="79">
        <f t="shared" si="280"/>
        <v>1</v>
      </c>
      <c r="S5" s="79">
        <f t="shared" si="280"/>
        <v>1</v>
      </c>
      <c r="T5" s="79">
        <f t="shared" si="280"/>
        <v>1</v>
      </c>
      <c r="U5" s="79">
        <f t="shared" si="280"/>
        <v>1</v>
      </c>
      <c r="V5" s="79">
        <f t="shared" si="280"/>
        <v>1</v>
      </c>
      <c r="W5" s="79">
        <f t="shared" si="280"/>
        <v>1</v>
      </c>
      <c r="X5" s="79">
        <f t="shared" si="280"/>
        <v>1</v>
      </c>
      <c r="Y5" s="79">
        <f t="shared" si="280"/>
        <v>1</v>
      </c>
      <c r="Z5" s="79">
        <f t="shared" si="280"/>
        <v>1</v>
      </c>
      <c r="AA5" s="79">
        <f t="shared" si="280"/>
        <v>1</v>
      </c>
      <c r="AB5" s="79">
        <f t="shared" si="280"/>
        <v>1</v>
      </c>
      <c r="AC5" s="79">
        <f t="shared" si="280"/>
        <v>1</v>
      </c>
      <c r="AD5" s="79">
        <f t="shared" si="280"/>
        <v>1</v>
      </c>
      <c r="AE5" s="79">
        <f t="shared" si="280"/>
        <v>1</v>
      </c>
      <c r="AF5" s="79">
        <f t="shared" si="280"/>
        <v>1</v>
      </c>
      <c r="AG5" s="79">
        <f t="shared" si="280"/>
        <v>1</v>
      </c>
      <c r="AH5" s="79">
        <f t="shared" si="280"/>
        <v>1</v>
      </c>
      <c r="AI5" s="79">
        <f t="shared" si="280"/>
        <v>1</v>
      </c>
      <c r="AJ5" s="79">
        <f t="shared" si="280"/>
        <v>1</v>
      </c>
      <c r="AK5" s="79">
        <f t="shared" si="280"/>
        <v>2</v>
      </c>
      <c r="AL5" s="79">
        <f t="shared" si="280"/>
        <v>2</v>
      </c>
      <c r="AM5" s="79">
        <f t="shared" si="280"/>
        <v>2</v>
      </c>
      <c r="AN5" s="79">
        <f t="shared" si="280"/>
        <v>2</v>
      </c>
      <c r="AO5" s="79">
        <f t="shared" si="280"/>
        <v>2</v>
      </c>
      <c r="AP5" s="79">
        <f t="shared" si="280"/>
        <v>2</v>
      </c>
      <c r="AQ5" s="79">
        <f t="shared" si="280"/>
        <v>2</v>
      </c>
      <c r="AR5" s="79">
        <f t="shared" si="280"/>
        <v>2</v>
      </c>
      <c r="AS5" s="79">
        <f t="shared" si="280"/>
        <v>2</v>
      </c>
      <c r="AT5" s="79">
        <f t="shared" si="280"/>
        <v>2</v>
      </c>
      <c r="AU5" s="79">
        <f t="shared" si="280"/>
        <v>2</v>
      </c>
      <c r="AV5" s="79">
        <f t="shared" si="280"/>
        <v>2</v>
      </c>
      <c r="AW5" s="79">
        <f t="shared" si="280"/>
        <v>2</v>
      </c>
      <c r="AX5" s="79">
        <f t="shared" si="280"/>
        <v>2</v>
      </c>
      <c r="AY5" s="79">
        <f t="shared" si="280"/>
        <v>2</v>
      </c>
      <c r="AZ5" s="79">
        <f t="shared" si="280"/>
        <v>2</v>
      </c>
      <c r="BA5" s="79">
        <f t="shared" si="280"/>
        <v>2</v>
      </c>
      <c r="BB5" s="79">
        <f t="shared" si="280"/>
        <v>2</v>
      </c>
      <c r="BC5" s="79">
        <f t="shared" si="280"/>
        <v>2</v>
      </c>
      <c r="BD5" s="79">
        <f t="shared" si="280"/>
        <v>2</v>
      </c>
      <c r="BE5" s="79">
        <f t="shared" si="280"/>
        <v>2</v>
      </c>
      <c r="BF5" s="79">
        <f t="shared" si="280"/>
        <v>2</v>
      </c>
      <c r="BG5" s="79">
        <f t="shared" si="280"/>
        <v>2</v>
      </c>
      <c r="BH5" s="79">
        <f t="shared" si="280"/>
        <v>2</v>
      </c>
      <c r="BI5" s="79">
        <f t="shared" si="280"/>
        <v>2</v>
      </c>
      <c r="BJ5" s="79">
        <f t="shared" si="280"/>
        <v>2</v>
      </c>
      <c r="BK5" s="79">
        <f t="shared" si="280"/>
        <v>2</v>
      </c>
      <c r="BL5" s="79">
        <f t="shared" si="280"/>
        <v>2</v>
      </c>
      <c r="BM5" s="79">
        <f t="shared" si="280"/>
        <v>2</v>
      </c>
      <c r="BN5" s="79">
        <f t="shared" si="280"/>
        <v>3</v>
      </c>
      <c r="BO5" s="79">
        <f t="shared" si="280"/>
        <v>3</v>
      </c>
      <c r="BP5" s="79">
        <f t="shared" si="280"/>
        <v>3</v>
      </c>
      <c r="BQ5" s="79">
        <f t="shared" si="280"/>
        <v>3</v>
      </c>
      <c r="BR5" s="79">
        <f t="shared" si="280"/>
        <v>3</v>
      </c>
      <c r="BS5" s="79">
        <f t="shared" ref="BS5:ED5" si="281">IF(BS4="","",MONTH(BS4))</f>
        <v>3</v>
      </c>
      <c r="BT5" s="79">
        <f t="shared" si="281"/>
        <v>3</v>
      </c>
      <c r="BU5" s="79">
        <f t="shared" si="281"/>
        <v>3</v>
      </c>
      <c r="BV5" s="79">
        <f t="shared" si="281"/>
        <v>3</v>
      </c>
      <c r="BW5" s="79">
        <f t="shared" si="281"/>
        <v>3</v>
      </c>
      <c r="BX5" s="79">
        <f t="shared" si="281"/>
        <v>3</v>
      </c>
      <c r="BY5" s="79">
        <f t="shared" si="281"/>
        <v>3</v>
      </c>
      <c r="BZ5" s="79">
        <f t="shared" si="281"/>
        <v>3</v>
      </c>
      <c r="CA5" s="79">
        <f t="shared" si="281"/>
        <v>3</v>
      </c>
      <c r="CB5" s="79">
        <f t="shared" si="281"/>
        <v>3</v>
      </c>
      <c r="CC5" s="79">
        <f t="shared" si="281"/>
        <v>3</v>
      </c>
      <c r="CD5" s="79">
        <f t="shared" si="281"/>
        <v>3</v>
      </c>
      <c r="CE5" s="79">
        <f t="shared" si="281"/>
        <v>3</v>
      </c>
      <c r="CF5" s="79">
        <f t="shared" si="281"/>
        <v>3</v>
      </c>
      <c r="CG5" s="79">
        <f t="shared" si="281"/>
        <v>3</v>
      </c>
      <c r="CH5" s="79">
        <f t="shared" si="281"/>
        <v>3</v>
      </c>
      <c r="CI5" s="79">
        <f t="shared" si="281"/>
        <v>3</v>
      </c>
      <c r="CJ5" s="79">
        <f t="shared" si="281"/>
        <v>3</v>
      </c>
      <c r="CK5" s="79">
        <f t="shared" si="281"/>
        <v>3</v>
      </c>
      <c r="CL5" s="79">
        <f t="shared" si="281"/>
        <v>3</v>
      </c>
      <c r="CM5" s="79">
        <f t="shared" si="281"/>
        <v>3</v>
      </c>
      <c r="CN5" s="79">
        <f t="shared" si="281"/>
        <v>3</v>
      </c>
      <c r="CO5" s="79">
        <f t="shared" si="281"/>
        <v>3</v>
      </c>
      <c r="CP5" s="79">
        <f t="shared" si="281"/>
        <v>3</v>
      </c>
      <c r="CQ5" s="79">
        <f t="shared" si="281"/>
        <v>3</v>
      </c>
      <c r="CR5" s="79">
        <f t="shared" si="281"/>
        <v>3</v>
      </c>
      <c r="CS5" s="79">
        <f t="shared" si="281"/>
        <v>4</v>
      </c>
      <c r="CT5" s="79">
        <f t="shared" si="281"/>
        <v>4</v>
      </c>
      <c r="CU5" s="79">
        <f t="shared" si="281"/>
        <v>4</v>
      </c>
      <c r="CV5" s="79">
        <f t="shared" si="281"/>
        <v>4</v>
      </c>
      <c r="CW5" s="79">
        <f t="shared" si="281"/>
        <v>4</v>
      </c>
      <c r="CX5" s="79">
        <f t="shared" si="281"/>
        <v>4</v>
      </c>
      <c r="CY5" s="79">
        <f t="shared" si="281"/>
        <v>4</v>
      </c>
      <c r="CZ5" s="79">
        <f t="shared" si="281"/>
        <v>4</v>
      </c>
      <c r="DA5" s="79">
        <f t="shared" si="281"/>
        <v>4</v>
      </c>
      <c r="DB5" s="79">
        <f t="shared" si="281"/>
        <v>4</v>
      </c>
      <c r="DC5" s="79">
        <f t="shared" si="281"/>
        <v>4</v>
      </c>
      <c r="DD5" s="79">
        <f t="shared" si="281"/>
        <v>4</v>
      </c>
      <c r="DE5" s="79">
        <f t="shared" si="281"/>
        <v>4</v>
      </c>
      <c r="DF5" s="79">
        <f t="shared" si="281"/>
        <v>4</v>
      </c>
      <c r="DG5" s="79">
        <f t="shared" si="281"/>
        <v>4</v>
      </c>
      <c r="DH5" s="79">
        <f t="shared" si="281"/>
        <v>4</v>
      </c>
      <c r="DI5" s="79">
        <f t="shared" si="281"/>
        <v>4</v>
      </c>
      <c r="DJ5" s="79">
        <f t="shared" si="281"/>
        <v>4</v>
      </c>
      <c r="DK5" s="79">
        <f t="shared" si="281"/>
        <v>4</v>
      </c>
      <c r="DL5" s="79">
        <f t="shared" si="281"/>
        <v>4</v>
      </c>
      <c r="DM5" s="79">
        <f t="shared" si="281"/>
        <v>4</v>
      </c>
      <c r="DN5" s="79">
        <f t="shared" si="281"/>
        <v>4</v>
      </c>
      <c r="DO5" s="79">
        <f t="shared" si="281"/>
        <v>4</v>
      </c>
      <c r="DP5" s="79">
        <f t="shared" si="281"/>
        <v>4</v>
      </c>
      <c r="DQ5" s="79">
        <f t="shared" si="281"/>
        <v>4</v>
      </c>
      <c r="DR5" s="79">
        <f t="shared" si="281"/>
        <v>4</v>
      </c>
      <c r="DS5" s="79">
        <f t="shared" si="281"/>
        <v>4</v>
      </c>
      <c r="DT5" s="79">
        <f t="shared" si="281"/>
        <v>4</v>
      </c>
      <c r="DU5" s="79">
        <f t="shared" si="281"/>
        <v>4</v>
      </c>
      <c r="DV5" s="79">
        <f t="shared" si="281"/>
        <v>4</v>
      </c>
      <c r="DW5" s="79">
        <f t="shared" si="281"/>
        <v>5</v>
      </c>
      <c r="DX5" s="79">
        <f t="shared" si="281"/>
        <v>5</v>
      </c>
      <c r="DY5" s="79">
        <f t="shared" si="281"/>
        <v>5</v>
      </c>
      <c r="DZ5" s="79">
        <f t="shared" si="281"/>
        <v>5</v>
      </c>
      <c r="EA5" s="79">
        <f t="shared" si="281"/>
        <v>5</v>
      </c>
      <c r="EB5" s="79">
        <f t="shared" si="281"/>
        <v>5</v>
      </c>
      <c r="EC5" s="79">
        <f t="shared" si="281"/>
        <v>5</v>
      </c>
      <c r="ED5" s="79">
        <f t="shared" si="281"/>
        <v>5</v>
      </c>
      <c r="EE5" s="79">
        <f t="shared" ref="EE5:GD5" si="282">IF(EE4="","",MONTH(EE4))</f>
        <v>5</v>
      </c>
      <c r="EF5" s="79">
        <f t="shared" si="282"/>
        <v>5</v>
      </c>
      <c r="EG5" s="79">
        <f t="shared" si="282"/>
        <v>5</v>
      </c>
      <c r="EH5" s="79">
        <f t="shared" si="282"/>
        <v>5</v>
      </c>
      <c r="EI5" s="79">
        <f t="shared" si="282"/>
        <v>5</v>
      </c>
      <c r="EJ5" s="79">
        <f t="shared" si="282"/>
        <v>5</v>
      </c>
      <c r="EK5" s="79">
        <f t="shared" si="282"/>
        <v>5</v>
      </c>
      <c r="EL5" s="79">
        <f t="shared" si="282"/>
        <v>5</v>
      </c>
      <c r="EM5" s="79">
        <f t="shared" si="282"/>
        <v>5</v>
      </c>
      <c r="EN5" s="79">
        <f t="shared" si="282"/>
        <v>5</v>
      </c>
      <c r="EO5" s="79">
        <f t="shared" si="282"/>
        <v>5</v>
      </c>
      <c r="EP5" s="79">
        <f t="shared" si="282"/>
        <v>5</v>
      </c>
      <c r="EQ5" s="79">
        <f t="shared" si="282"/>
        <v>5</v>
      </c>
      <c r="ER5" s="79">
        <f t="shared" si="282"/>
        <v>5</v>
      </c>
      <c r="ES5" s="79">
        <f t="shared" si="282"/>
        <v>5</v>
      </c>
      <c r="ET5" s="79">
        <f t="shared" si="282"/>
        <v>5</v>
      </c>
      <c r="EU5" s="79">
        <f t="shared" si="282"/>
        <v>5</v>
      </c>
      <c r="EV5" s="79">
        <f t="shared" si="282"/>
        <v>5</v>
      </c>
      <c r="EW5" s="79">
        <f t="shared" si="282"/>
        <v>5</v>
      </c>
      <c r="EX5" s="79">
        <f t="shared" si="282"/>
        <v>5</v>
      </c>
      <c r="EY5" s="79">
        <f t="shared" si="282"/>
        <v>5</v>
      </c>
      <c r="EZ5" s="79">
        <f t="shared" si="282"/>
        <v>5</v>
      </c>
      <c r="FA5" s="79">
        <f t="shared" si="282"/>
        <v>5</v>
      </c>
      <c r="FB5" s="79">
        <f t="shared" si="282"/>
        <v>6</v>
      </c>
      <c r="FC5" s="79">
        <f t="shared" si="282"/>
        <v>6</v>
      </c>
      <c r="FD5" s="79">
        <f t="shared" si="282"/>
        <v>6</v>
      </c>
      <c r="FE5" s="79">
        <f t="shared" si="282"/>
        <v>6</v>
      </c>
      <c r="FF5" s="79">
        <f t="shared" si="282"/>
        <v>6</v>
      </c>
      <c r="FG5" s="79">
        <f t="shared" si="282"/>
        <v>6</v>
      </c>
      <c r="FH5" s="79">
        <f t="shared" si="282"/>
        <v>6</v>
      </c>
      <c r="FI5" s="79">
        <f t="shared" si="282"/>
        <v>6</v>
      </c>
      <c r="FJ5" s="79">
        <f t="shared" si="282"/>
        <v>6</v>
      </c>
      <c r="FK5" s="79">
        <f t="shared" si="282"/>
        <v>6</v>
      </c>
      <c r="FL5" s="79">
        <f t="shared" si="282"/>
        <v>6</v>
      </c>
      <c r="FM5" s="79">
        <f t="shared" si="282"/>
        <v>6</v>
      </c>
      <c r="FN5" s="79">
        <f t="shared" si="282"/>
        <v>6</v>
      </c>
      <c r="FO5" s="79">
        <f t="shared" si="282"/>
        <v>6</v>
      </c>
      <c r="FP5" s="79">
        <f t="shared" si="282"/>
        <v>6</v>
      </c>
      <c r="FQ5" s="79">
        <f t="shared" si="282"/>
        <v>6</v>
      </c>
      <c r="FR5" s="79">
        <f t="shared" si="282"/>
        <v>6</v>
      </c>
      <c r="FS5" s="79">
        <f t="shared" si="282"/>
        <v>6</v>
      </c>
      <c r="FT5" s="79">
        <f t="shared" si="282"/>
        <v>6</v>
      </c>
      <c r="FU5" s="79">
        <f t="shared" si="282"/>
        <v>6</v>
      </c>
      <c r="FV5" s="79">
        <f t="shared" si="282"/>
        <v>6</v>
      </c>
      <c r="FW5" s="79">
        <f t="shared" si="282"/>
        <v>6</v>
      </c>
      <c r="FX5" s="79">
        <f t="shared" si="282"/>
        <v>6</v>
      </c>
      <c r="FY5" s="79">
        <f t="shared" si="282"/>
        <v>6</v>
      </c>
      <c r="FZ5" s="79">
        <f t="shared" si="282"/>
        <v>6</v>
      </c>
      <c r="GA5" s="79">
        <f t="shared" si="282"/>
        <v>6</v>
      </c>
      <c r="GB5" s="79">
        <f t="shared" si="282"/>
        <v>6</v>
      </c>
      <c r="GC5" s="79">
        <f t="shared" si="282"/>
        <v>6</v>
      </c>
      <c r="GD5" s="79">
        <f t="shared" si="282"/>
        <v>6</v>
      </c>
      <c r="GE5" s="79">
        <f t="shared" ref="GE5:IP5" si="283">IF(GE4="","",MONTH(GE4))</f>
        <v>6</v>
      </c>
      <c r="GF5" s="79">
        <f t="shared" si="283"/>
        <v>7</v>
      </c>
      <c r="GG5" s="79">
        <f t="shared" si="283"/>
        <v>7</v>
      </c>
      <c r="GH5" s="79">
        <f t="shared" si="283"/>
        <v>7</v>
      </c>
      <c r="GI5" s="79">
        <f t="shared" si="283"/>
        <v>7</v>
      </c>
      <c r="GJ5" s="79">
        <f t="shared" si="283"/>
        <v>7</v>
      </c>
      <c r="GK5" s="79">
        <f t="shared" si="283"/>
        <v>7</v>
      </c>
      <c r="GL5" s="79">
        <f t="shared" si="283"/>
        <v>7</v>
      </c>
      <c r="GM5" s="79">
        <f t="shared" si="283"/>
        <v>7</v>
      </c>
      <c r="GN5" s="79">
        <f t="shared" si="283"/>
        <v>7</v>
      </c>
      <c r="GO5" s="79">
        <f t="shared" si="283"/>
        <v>7</v>
      </c>
      <c r="GP5" s="79">
        <f t="shared" si="283"/>
        <v>7</v>
      </c>
      <c r="GQ5" s="79">
        <f t="shared" si="283"/>
        <v>7</v>
      </c>
      <c r="GR5" s="79">
        <f t="shared" si="283"/>
        <v>7</v>
      </c>
      <c r="GS5" s="79">
        <f t="shared" si="283"/>
        <v>7</v>
      </c>
      <c r="GT5" s="79">
        <f t="shared" si="283"/>
        <v>7</v>
      </c>
      <c r="GU5" s="79">
        <f t="shared" si="283"/>
        <v>7</v>
      </c>
      <c r="GV5" s="79">
        <f t="shared" si="283"/>
        <v>7</v>
      </c>
      <c r="GW5" s="79">
        <f t="shared" si="283"/>
        <v>7</v>
      </c>
      <c r="GX5" s="79">
        <f t="shared" si="283"/>
        <v>7</v>
      </c>
      <c r="GY5" s="79">
        <f t="shared" si="283"/>
        <v>7</v>
      </c>
      <c r="GZ5" s="79">
        <f t="shared" si="283"/>
        <v>7</v>
      </c>
      <c r="HA5" s="79">
        <f t="shared" si="283"/>
        <v>7</v>
      </c>
      <c r="HB5" s="79">
        <f t="shared" si="283"/>
        <v>7</v>
      </c>
      <c r="HC5" s="79">
        <f t="shared" si="283"/>
        <v>7</v>
      </c>
      <c r="HD5" s="79">
        <f t="shared" si="283"/>
        <v>7</v>
      </c>
      <c r="HE5" s="79">
        <f t="shared" si="283"/>
        <v>7</v>
      </c>
      <c r="HF5" s="79">
        <f t="shared" si="283"/>
        <v>7</v>
      </c>
      <c r="HG5" s="79">
        <f t="shared" si="283"/>
        <v>7</v>
      </c>
      <c r="HH5" s="79">
        <f t="shared" si="283"/>
        <v>7</v>
      </c>
      <c r="HI5" s="79">
        <f t="shared" si="283"/>
        <v>7</v>
      </c>
      <c r="HJ5" s="79">
        <f t="shared" si="283"/>
        <v>7</v>
      </c>
      <c r="HK5" s="79">
        <f t="shared" si="283"/>
        <v>8</v>
      </c>
      <c r="HL5" s="79">
        <f t="shared" si="283"/>
        <v>8</v>
      </c>
      <c r="HM5" s="79">
        <f t="shared" si="283"/>
        <v>8</v>
      </c>
      <c r="HN5" s="79">
        <f t="shared" si="283"/>
        <v>8</v>
      </c>
      <c r="HO5" s="79">
        <f t="shared" si="283"/>
        <v>8</v>
      </c>
      <c r="HP5" s="79">
        <f t="shared" si="283"/>
        <v>8</v>
      </c>
      <c r="HQ5" s="79">
        <f t="shared" si="283"/>
        <v>8</v>
      </c>
      <c r="HR5" s="79">
        <f t="shared" si="283"/>
        <v>8</v>
      </c>
      <c r="HS5" s="79">
        <f t="shared" si="283"/>
        <v>8</v>
      </c>
      <c r="HT5" s="79">
        <f t="shared" si="283"/>
        <v>8</v>
      </c>
      <c r="HU5" s="79">
        <f t="shared" si="283"/>
        <v>8</v>
      </c>
      <c r="HV5" s="79">
        <f t="shared" si="283"/>
        <v>8</v>
      </c>
      <c r="HW5" s="79">
        <f t="shared" si="283"/>
        <v>8</v>
      </c>
      <c r="HX5" s="79">
        <f t="shared" si="283"/>
        <v>8</v>
      </c>
      <c r="HY5" s="79">
        <f t="shared" si="283"/>
        <v>8</v>
      </c>
      <c r="HZ5" s="79">
        <f t="shared" si="283"/>
        <v>8</v>
      </c>
      <c r="IA5" s="79">
        <f t="shared" si="283"/>
        <v>8</v>
      </c>
      <c r="IB5" s="79">
        <f t="shared" si="283"/>
        <v>8</v>
      </c>
      <c r="IC5" s="79">
        <f t="shared" si="283"/>
        <v>8</v>
      </c>
      <c r="ID5" s="79">
        <f t="shared" si="283"/>
        <v>8</v>
      </c>
      <c r="IE5" s="79">
        <f t="shared" si="283"/>
        <v>8</v>
      </c>
      <c r="IF5" s="79">
        <f t="shared" si="283"/>
        <v>8</v>
      </c>
      <c r="IG5" s="79">
        <f t="shared" si="283"/>
        <v>8</v>
      </c>
      <c r="IH5" s="79">
        <f t="shared" si="283"/>
        <v>8</v>
      </c>
      <c r="II5" s="79">
        <f t="shared" si="283"/>
        <v>8</v>
      </c>
      <c r="IJ5" s="79">
        <f t="shared" si="283"/>
        <v>8</v>
      </c>
      <c r="IK5" s="79">
        <f t="shared" si="283"/>
        <v>8</v>
      </c>
      <c r="IL5" s="79">
        <f t="shared" si="283"/>
        <v>8</v>
      </c>
      <c r="IM5" s="79">
        <f t="shared" si="283"/>
        <v>8</v>
      </c>
      <c r="IN5" s="79">
        <f t="shared" si="283"/>
        <v>8</v>
      </c>
      <c r="IO5" s="79">
        <f t="shared" si="283"/>
        <v>8</v>
      </c>
      <c r="IP5" s="79">
        <f t="shared" si="283"/>
        <v>9</v>
      </c>
      <c r="IQ5" s="79">
        <f t="shared" ref="IQ5:LB5" si="284">IF(IQ4="","",MONTH(IQ4))</f>
        <v>9</v>
      </c>
      <c r="IR5" s="79">
        <f t="shared" si="284"/>
        <v>9</v>
      </c>
      <c r="IS5" s="79">
        <f t="shared" si="284"/>
        <v>9</v>
      </c>
      <c r="IT5" s="79">
        <f t="shared" si="284"/>
        <v>9</v>
      </c>
      <c r="IU5" s="79">
        <f t="shared" si="284"/>
        <v>9</v>
      </c>
      <c r="IV5" s="79">
        <f t="shared" si="284"/>
        <v>9</v>
      </c>
      <c r="IW5" s="79">
        <f t="shared" si="284"/>
        <v>9</v>
      </c>
      <c r="IX5" s="79">
        <f t="shared" si="284"/>
        <v>9</v>
      </c>
      <c r="IY5" s="79">
        <f t="shared" si="284"/>
        <v>9</v>
      </c>
      <c r="IZ5" s="79">
        <f t="shared" si="284"/>
        <v>9</v>
      </c>
      <c r="JA5" s="79">
        <f t="shared" si="284"/>
        <v>9</v>
      </c>
      <c r="JB5" s="79">
        <f t="shared" si="284"/>
        <v>9</v>
      </c>
      <c r="JC5" s="79">
        <f t="shared" si="284"/>
        <v>9</v>
      </c>
      <c r="JD5" s="79">
        <f t="shared" si="284"/>
        <v>9</v>
      </c>
      <c r="JE5" s="79">
        <f t="shared" si="284"/>
        <v>9</v>
      </c>
      <c r="JF5" s="79">
        <f t="shared" si="284"/>
        <v>9</v>
      </c>
      <c r="JG5" s="79">
        <f t="shared" si="284"/>
        <v>9</v>
      </c>
      <c r="JH5" s="79">
        <f t="shared" si="284"/>
        <v>9</v>
      </c>
      <c r="JI5" s="79">
        <f t="shared" si="284"/>
        <v>9</v>
      </c>
      <c r="JJ5" s="79">
        <f t="shared" si="284"/>
        <v>9</v>
      </c>
      <c r="JK5" s="79">
        <f t="shared" si="284"/>
        <v>9</v>
      </c>
      <c r="JL5" s="79">
        <f t="shared" si="284"/>
        <v>9</v>
      </c>
      <c r="JM5" s="79">
        <f t="shared" si="284"/>
        <v>9</v>
      </c>
      <c r="JN5" s="79">
        <f t="shared" si="284"/>
        <v>9</v>
      </c>
      <c r="JO5" s="79">
        <f t="shared" si="284"/>
        <v>9</v>
      </c>
      <c r="JP5" s="79">
        <f t="shared" si="284"/>
        <v>9</v>
      </c>
      <c r="JQ5" s="79">
        <f t="shared" si="284"/>
        <v>9</v>
      </c>
      <c r="JR5" s="79">
        <f t="shared" si="284"/>
        <v>9</v>
      </c>
      <c r="JS5" s="79">
        <f t="shared" si="284"/>
        <v>9</v>
      </c>
      <c r="JT5" s="79">
        <f t="shared" si="284"/>
        <v>10</v>
      </c>
      <c r="JU5" s="79">
        <f t="shared" si="284"/>
        <v>10</v>
      </c>
      <c r="JV5" s="79">
        <f t="shared" si="284"/>
        <v>10</v>
      </c>
      <c r="JW5" s="79">
        <f t="shared" si="284"/>
        <v>10</v>
      </c>
      <c r="JX5" s="79">
        <f t="shared" si="284"/>
        <v>10</v>
      </c>
      <c r="JY5" s="79">
        <f t="shared" si="284"/>
        <v>10</v>
      </c>
      <c r="JZ5" s="79">
        <f t="shared" si="284"/>
        <v>10</v>
      </c>
      <c r="KA5" s="79">
        <f t="shared" si="284"/>
        <v>10</v>
      </c>
      <c r="KB5" s="79">
        <f t="shared" si="284"/>
        <v>10</v>
      </c>
      <c r="KC5" s="79">
        <f t="shared" si="284"/>
        <v>10</v>
      </c>
      <c r="KD5" s="79">
        <f t="shared" si="284"/>
        <v>10</v>
      </c>
      <c r="KE5" s="79">
        <f t="shared" si="284"/>
        <v>10</v>
      </c>
      <c r="KF5" s="79">
        <f t="shared" si="284"/>
        <v>10</v>
      </c>
      <c r="KG5" s="79">
        <f t="shared" si="284"/>
        <v>10</v>
      </c>
      <c r="KH5" s="79">
        <f t="shared" si="284"/>
        <v>10</v>
      </c>
      <c r="KI5" s="79">
        <f t="shared" si="284"/>
        <v>10</v>
      </c>
      <c r="KJ5" s="79">
        <f t="shared" si="284"/>
        <v>10</v>
      </c>
      <c r="KK5" s="79">
        <f t="shared" si="284"/>
        <v>10</v>
      </c>
      <c r="KL5" s="79">
        <f t="shared" si="284"/>
        <v>10</v>
      </c>
      <c r="KM5" s="79">
        <f t="shared" si="284"/>
        <v>10</v>
      </c>
      <c r="KN5" s="79">
        <f t="shared" si="284"/>
        <v>10</v>
      </c>
      <c r="KO5" s="79">
        <f t="shared" si="284"/>
        <v>10</v>
      </c>
      <c r="KP5" s="79">
        <f t="shared" si="284"/>
        <v>10</v>
      </c>
      <c r="KQ5" s="79">
        <f t="shared" si="284"/>
        <v>10</v>
      </c>
      <c r="KR5" s="79">
        <f t="shared" si="284"/>
        <v>10</v>
      </c>
      <c r="KS5" s="79">
        <f t="shared" si="284"/>
        <v>10</v>
      </c>
      <c r="KT5" s="79">
        <f t="shared" si="284"/>
        <v>10</v>
      </c>
      <c r="KU5" s="79">
        <f t="shared" si="284"/>
        <v>10</v>
      </c>
      <c r="KV5" s="79">
        <f t="shared" si="284"/>
        <v>10</v>
      </c>
      <c r="KW5" s="79">
        <f t="shared" si="284"/>
        <v>10</v>
      </c>
      <c r="KX5" s="79">
        <f t="shared" si="284"/>
        <v>10</v>
      </c>
      <c r="KY5" s="79">
        <f t="shared" si="284"/>
        <v>11</v>
      </c>
      <c r="KZ5" s="79">
        <f t="shared" si="284"/>
        <v>11</v>
      </c>
      <c r="LA5" s="79">
        <f t="shared" si="284"/>
        <v>11</v>
      </c>
      <c r="LB5" s="79">
        <f t="shared" si="284"/>
        <v>11</v>
      </c>
      <c r="LC5" s="79">
        <f t="shared" ref="LC5:NG5" si="285">IF(LC4="","",MONTH(LC4))</f>
        <v>11</v>
      </c>
      <c r="LD5" s="79">
        <f t="shared" si="285"/>
        <v>11</v>
      </c>
      <c r="LE5" s="79">
        <f t="shared" si="285"/>
        <v>11</v>
      </c>
      <c r="LF5" s="79">
        <f t="shared" si="285"/>
        <v>11</v>
      </c>
      <c r="LG5" s="79">
        <f t="shared" si="285"/>
        <v>11</v>
      </c>
      <c r="LH5" s="79">
        <f t="shared" si="285"/>
        <v>11</v>
      </c>
      <c r="LI5" s="79">
        <f t="shared" si="285"/>
        <v>11</v>
      </c>
      <c r="LJ5" s="79">
        <f t="shared" si="285"/>
        <v>11</v>
      </c>
      <c r="LK5" s="79">
        <f t="shared" si="285"/>
        <v>11</v>
      </c>
      <c r="LL5" s="79">
        <f t="shared" si="285"/>
        <v>11</v>
      </c>
      <c r="LM5" s="79">
        <f t="shared" si="285"/>
        <v>11</v>
      </c>
      <c r="LN5" s="79">
        <f t="shared" si="285"/>
        <v>11</v>
      </c>
      <c r="LO5" s="79">
        <f t="shared" si="285"/>
        <v>11</v>
      </c>
      <c r="LP5" s="79">
        <f t="shared" si="285"/>
        <v>11</v>
      </c>
      <c r="LQ5" s="79">
        <f t="shared" si="285"/>
        <v>11</v>
      </c>
      <c r="LR5" s="79">
        <f t="shared" si="285"/>
        <v>11</v>
      </c>
      <c r="LS5" s="79">
        <f t="shared" si="285"/>
        <v>11</v>
      </c>
      <c r="LT5" s="79">
        <f t="shared" si="285"/>
        <v>11</v>
      </c>
      <c r="LU5" s="79">
        <f t="shared" si="285"/>
        <v>11</v>
      </c>
      <c r="LV5" s="79">
        <f t="shared" si="285"/>
        <v>11</v>
      </c>
      <c r="LW5" s="79">
        <f t="shared" si="285"/>
        <v>11</v>
      </c>
      <c r="LX5" s="79">
        <f t="shared" si="285"/>
        <v>11</v>
      </c>
      <c r="LY5" s="79">
        <f t="shared" si="285"/>
        <v>11</v>
      </c>
      <c r="LZ5" s="79">
        <f t="shared" si="285"/>
        <v>11</v>
      </c>
      <c r="MA5" s="79">
        <f t="shared" si="285"/>
        <v>11</v>
      </c>
      <c r="MB5" s="79">
        <f t="shared" si="285"/>
        <v>11</v>
      </c>
      <c r="MC5" s="79">
        <f t="shared" si="285"/>
        <v>12</v>
      </c>
      <c r="MD5" s="79">
        <f t="shared" si="285"/>
        <v>12</v>
      </c>
      <c r="ME5" s="79">
        <f t="shared" si="285"/>
        <v>12</v>
      </c>
      <c r="MF5" s="79">
        <f t="shared" si="285"/>
        <v>12</v>
      </c>
      <c r="MG5" s="79">
        <f t="shared" si="285"/>
        <v>12</v>
      </c>
      <c r="MH5" s="79">
        <f t="shared" si="285"/>
        <v>12</v>
      </c>
      <c r="MI5" s="79">
        <f t="shared" si="285"/>
        <v>12</v>
      </c>
      <c r="MJ5" s="79">
        <f t="shared" si="285"/>
        <v>12</v>
      </c>
      <c r="MK5" s="79">
        <f t="shared" si="285"/>
        <v>12</v>
      </c>
      <c r="ML5" s="79">
        <f t="shared" si="285"/>
        <v>12</v>
      </c>
      <c r="MM5" s="79">
        <f t="shared" si="285"/>
        <v>12</v>
      </c>
      <c r="MN5" s="79">
        <f t="shared" si="285"/>
        <v>12</v>
      </c>
      <c r="MO5" s="79">
        <f t="shared" si="285"/>
        <v>12</v>
      </c>
      <c r="MP5" s="79">
        <f t="shared" si="285"/>
        <v>12</v>
      </c>
      <c r="MQ5" s="79">
        <f t="shared" si="285"/>
        <v>12</v>
      </c>
      <c r="MR5" s="79">
        <f t="shared" si="285"/>
        <v>12</v>
      </c>
      <c r="MS5" s="79">
        <f t="shared" si="285"/>
        <v>12</v>
      </c>
      <c r="MT5" s="79">
        <f t="shared" si="285"/>
        <v>12</v>
      </c>
      <c r="MU5" s="79">
        <f t="shared" si="285"/>
        <v>12</v>
      </c>
      <c r="MV5" s="79">
        <f t="shared" si="285"/>
        <v>12</v>
      </c>
      <c r="MW5" s="79">
        <f t="shared" si="285"/>
        <v>12</v>
      </c>
      <c r="MX5" s="79">
        <f t="shared" si="285"/>
        <v>12</v>
      </c>
      <c r="MY5" s="79">
        <f t="shared" si="285"/>
        <v>12</v>
      </c>
      <c r="MZ5" s="79">
        <f t="shared" si="285"/>
        <v>12</v>
      </c>
      <c r="NA5" s="79">
        <f t="shared" si="285"/>
        <v>12</v>
      </c>
      <c r="NB5" s="79">
        <f t="shared" si="285"/>
        <v>12</v>
      </c>
      <c r="NC5" s="79">
        <f t="shared" si="285"/>
        <v>12</v>
      </c>
      <c r="ND5" s="79">
        <f t="shared" si="285"/>
        <v>12</v>
      </c>
      <c r="NE5" s="79">
        <f t="shared" si="285"/>
        <v>12</v>
      </c>
      <c r="NF5" s="79">
        <f t="shared" si="285"/>
        <v>12</v>
      </c>
      <c r="NG5" s="79">
        <f t="shared" si="285"/>
        <v>12</v>
      </c>
      <c r="NH5" s="79">
        <f t="shared" ref="NH5:OP5" si="286">IF(NH4="","",MONTH(NH4))</f>
        <v>1</v>
      </c>
      <c r="NI5" s="79">
        <f t="shared" si="286"/>
        <v>1</v>
      </c>
      <c r="NJ5" s="79">
        <f t="shared" si="286"/>
        <v>1</v>
      </c>
      <c r="NK5" s="79">
        <f t="shared" si="286"/>
        <v>1</v>
      </c>
      <c r="NL5" s="79">
        <f t="shared" si="286"/>
        <v>1</v>
      </c>
      <c r="NM5" s="79">
        <f t="shared" si="286"/>
        <v>1</v>
      </c>
      <c r="NN5" s="79">
        <f t="shared" si="286"/>
        <v>1</v>
      </c>
      <c r="NO5" s="79">
        <f t="shared" si="286"/>
        <v>1</v>
      </c>
      <c r="NP5" s="79">
        <f t="shared" si="286"/>
        <v>1</v>
      </c>
      <c r="NQ5" s="79">
        <f t="shared" si="286"/>
        <v>1</v>
      </c>
      <c r="NR5" s="79">
        <f t="shared" si="286"/>
        <v>1</v>
      </c>
      <c r="NS5" s="79">
        <f t="shared" si="286"/>
        <v>1</v>
      </c>
      <c r="NT5" s="79">
        <f t="shared" si="286"/>
        <v>1</v>
      </c>
      <c r="NU5" s="79">
        <f t="shared" si="286"/>
        <v>1</v>
      </c>
      <c r="NV5" s="79">
        <f t="shared" si="286"/>
        <v>1</v>
      </c>
      <c r="NW5" s="79">
        <f t="shared" si="286"/>
        <v>1</v>
      </c>
      <c r="NX5" s="79">
        <f t="shared" si="286"/>
        <v>1</v>
      </c>
      <c r="NY5" s="79">
        <f t="shared" si="286"/>
        <v>1</v>
      </c>
      <c r="NZ5" s="79">
        <f t="shared" si="286"/>
        <v>1</v>
      </c>
      <c r="OA5" s="79">
        <f t="shared" si="286"/>
        <v>1</v>
      </c>
      <c r="OB5" s="79">
        <f t="shared" si="286"/>
        <v>1</v>
      </c>
      <c r="OC5" s="79">
        <f t="shared" si="286"/>
        <v>1</v>
      </c>
      <c r="OD5" s="79">
        <f t="shared" si="286"/>
        <v>1</v>
      </c>
      <c r="OE5" s="79">
        <f t="shared" si="286"/>
        <v>1</v>
      </c>
      <c r="OF5" s="79">
        <f t="shared" si="286"/>
        <v>1</v>
      </c>
      <c r="OG5" s="79">
        <f t="shared" si="286"/>
        <v>1</v>
      </c>
      <c r="OH5" s="79">
        <f t="shared" si="286"/>
        <v>1</v>
      </c>
      <c r="OI5" s="79">
        <f t="shared" si="286"/>
        <v>1</v>
      </c>
      <c r="OJ5" s="79">
        <f t="shared" si="286"/>
        <v>1</v>
      </c>
      <c r="OK5" s="79">
        <f t="shared" si="286"/>
        <v>1</v>
      </c>
      <c r="OL5" s="79">
        <f t="shared" si="286"/>
        <v>1</v>
      </c>
      <c r="OM5" s="79">
        <f t="shared" si="286"/>
        <v>2</v>
      </c>
      <c r="ON5" s="79">
        <f t="shared" si="286"/>
        <v>2</v>
      </c>
      <c r="OO5" s="79">
        <f t="shared" si="286"/>
        <v>2</v>
      </c>
      <c r="OP5" s="79">
        <f t="shared" si="286"/>
        <v>2</v>
      </c>
      <c r="OQ5" s="79">
        <f t="shared" ref="OQ5:QT5" si="287">IF(OQ4="","",MONTH(OQ4))</f>
        <v>2</v>
      </c>
      <c r="OR5" s="79">
        <f t="shared" si="287"/>
        <v>2</v>
      </c>
      <c r="OS5" s="79">
        <f t="shared" si="287"/>
        <v>2</v>
      </c>
      <c r="OT5" s="79">
        <f t="shared" si="287"/>
        <v>2</v>
      </c>
      <c r="OU5" s="79">
        <f t="shared" si="287"/>
        <v>2</v>
      </c>
      <c r="OV5" s="79">
        <f t="shared" si="287"/>
        <v>2</v>
      </c>
      <c r="OW5" s="79">
        <f t="shared" si="287"/>
        <v>2</v>
      </c>
      <c r="OX5" s="79">
        <f t="shared" si="287"/>
        <v>2</v>
      </c>
      <c r="OY5" s="79">
        <f t="shared" si="287"/>
        <v>2</v>
      </c>
      <c r="OZ5" s="79">
        <f t="shared" si="287"/>
        <v>2</v>
      </c>
      <c r="PA5" s="79">
        <f t="shared" si="287"/>
        <v>2</v>
      </c>
      <c r="PB5" s="79">
        <f t="shared" si="287"/>
        <v>2</v>
      </c>
      <c r="PC5" s="79">
        <f t="shared" si="287"/>
        <v>2</v>
      </c>
      <c r="PD5" s="79">
        <f t="shared" si="287"/>
        <v>2</v>
      </c>
      <c r="PE5" s="79">
        <f t="shared" si="287"/>
        <v>2</v>
      </c>
      <c r="PF5" s="79">
        <f t="shared" si="287"/>
        <v>2</v>
      </c>
      <c r="PG5" s="79">
        <f t="shared" si="287"/>
        <v>2</v>
      </c>
      <c r="PH5" s="79">
        <f t="shared" si="287"/>
        <v>2</v>
      </c>
      <c r="PI5" s="79">
        <f t="shared" si="287"/>
        <v>2</v>
      </c>
      <c r="PJ5" s="79">
        <f t="shared" si="287"/>
        <v>2</v>
      </c>
      <c r="PK5" s="79">
        <f t="shared" si="287"/>
        <v>2</v>
      </c>
      <c r="PL5" s="79">
        <f t="shared" si="287"/>
        <v>2</v>
      </c>
      <c r="PM5" s="79">
        <f t="shared" si="287"/>
        <v>2</v>
      </c>
      <c r="PN5" s="79">
        <f t="shared" si="287"/>
        <v>2</v>
      </c>
      <c r="PO5" s="79">
        <f t="shared" si="287"/>
        <v>3</v>
      </c>
      <c r="PP5" s="79">
        <f t="shared" si="287"/>
        <v>3</v>
      </c>
      <c r="PQ5" s="79">
        <f t="shared" si="287"/>
        <v>3</v>
      </c>
      <c r="PR5" s="79">
        <f t="shared" si="287"/>
        <v>3</v>
      </c>
      <c r="PS5" s="79">
        <f t="shared" si="287"/>
        <v>3</v>
      </c>
      <c r="PT5" s="79">
        <f t="shared" si="287"/>
        <v>3</v>
      </c>
      <c r="PU5" s="79">
        <f t="shared" si="287"/>
        <v>3</v>
      </c>
      <c r="PV5" s="79">
        <f t="shared" si="287"/>
        <v>3</v>
      </c>
      <c r="PW5" s="79">
        <f t="shared" si="287"/>
        <v>3</v>
      </c>
      <c r="PX5" s="79">
        <f t="shared" si="287"/>
        <v>3</v>
      </c>
      <c r="PY5" s="79">
        <f t="shared" si="287"/>
        <v>3</v>
      </c>
      <c r="PZ5" s="79">
        <f t="shared" si="287"/>
        <v>3</v>
      </c>
      <c r="QA5" s="79">
        <f t="shared" si="287"/>
        <v>3</v>
      </c>
      <c r="QB5" s="79">
        <f t="shared" si="287"/>
        <v>3</v>
      </c>
      <c r="QC5" s="79">
        <f t="shared" si="287"/>
        <v>3</v>
      </c>
      <c r="QD5" s="79">
        <f t="shared" si="287"/>
        <v>3</v>
      </c>
      <c r="QE5" s="79">
        <f t="shared" si="287"/>
        <v>3</v>
      </c>
      <c r="QF5" s="79">
        <f t="shared" si="287"/>
        <v>3</v>
      </c>
      <c r="QG5" s="79">
        <f t="shared" si="287"/>
        <v>3</v>
      </c>
      <c r="QH5" s="79">
        <f t="shared" si="287"/>
        <v>3</v>
      </c>
      <c r="QI5" s="79">
        <f t="shared" si="287"/>
        <v>3</v>
      </c>
      <c r="QJ5" s="79">
        <f t="shared" si="287"/>
        <v>3</v>
      </c>
      <c r="QK5" s="79">
        <f t="shared" si="287"/>
        <v>3</v>
      </c>
      <c r="QL5" s="79">
        <f t="shared" si="287"/>
        <v>3</v>
      </c>
      <c r="QM5" s="79">
        <f t="shared" si="287"/>
        <v>3</v>
      </c>
      <c r="QN5" s="79">
        <f t="shared" si="287"/>
        <v>3</v>
      </c>
      <c r="QO5" s="79">
        <f t="shared" si="287"/>
        <v>3</v>
      </c>
      <c r="QP5" s="79">
        <f t="shared" si="287"/>
        <v>3</v>
      </c>
      <c r="QQ5" s="79">
        <f t="shared" si="287"/>
        <v>3</v>
      </c>
      <c r="QR5" s="79">
        <f t="shared" si="287"/>
        <v>3</v>
      </c>
      <c r="QS5" s="79">
        <f t="shared" si="287"/>
        <v>3</v>
      </c>
      <c r="QT5" s="79">
        <f t="shared" si="287"/>
        <v>4</v>
      </c>
    </row>
    <row r="6" spans="1:468">
      <c r="A6" s="241"/>
      <c r="B6" s="241"/>
      <c r="C6" s="241"/>
      <c r="D6" s="240"/>
      <c r="E6" s="242"/>
      <c r="F6" s="128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 t="str">
        <f>CONCATENATE(T7," ",$C$2)</f>
        <v>Januar 2016</v>
      </c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 t="str">
        <f>CONCATENATE(AY7," ",$C$2)</f>
        <v>Februar 2016</v>
      </c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 t="str">
        <f>CONCATENATE(CA7," ",$C$2)</f>
        <v>März 2016</v>
      </c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 t="str">
        <f>CONCATENATE(DE7," ",$C$2)</f>
        <v>April 2016</v>
      </c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 t="str">
        <f>CONCATENATE(EJ7," ",$C$2)</f>
        <v>Mai 2016</v>
      </c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 t="str">
        <f>CONCATENATE(FO7," ",$C$2)</f>
        <v>Juni 2016</v>
      </c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 t="str">
        <f>CONCATENATE(GS7," ",$C$2)</f>
        <v>Juli 2016</v>
      </c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 t="str">
        <f>CONCATENATE(HX7," ",$C$2)</f>
        <v>August 2016</v>
      </c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  <c r="IX6" s="129"/>
      <c r="IY6" s="129"/>
      <c r="IZ6" s="230"/>
      <c r="JA6" s="230"/>
      <c r="JB6" s="230"/>
      <c r="JC6" s="129" t="str">
        <f>CONCATENATE(JC7," ",$C$2)</f>
        <v>September 2016</v>
      </c>
      <c r="JD6" s="230"/>
      <c r="JE6" s="230"/>
      <c r="JF6" s="230"/>
      <c r="JG6" s="230"/>
      <c r="JH6" s="230"/>
      <c r="JI6" s="129"/>
      <c r="JJ6" s="129"/>
      <c r="JK6" s="129"/>
      <c r="JL6" s="129"/>
      <c r="JM6" s="129"/>
      <c r="JN6" s="129"/>
      <c r="JO6" s="129"/>
      <c r="JP6" s="129"/>
      <c r="JQ6" s="129"/>
      <c r="JR6" s="129"/>
      <c r="JS6" s="129"/>
      <c r="JT6" s="129"/>
      <c r="JU6" s="129"/>
      <c r="JV6" s="129"/>
      <c r="JW6" s="129"/>
      <c r="JX6" s="129"/>
      <c r="JY6" s="129"/>
      <c r="JZ6" s="129"/>
      <c r="KA6" s="129"/>
      <c r="KB6" s="129"/>
      <c r="KC6" s="129"/>
      <c r="KD6" s="129"/>
      <c r="KE6" s="129"/>
      <c r="KF6" s="129"/>
      <c r="KG6" s="129" t="str">
        <f>CONCATENATE(KG7," ",$C$2)</f>
        <v>Oktober 2016</v>
      </c>
      <c r="KH6" s="129"/>
      <c r="KI6" s="129"/>
      <c r="KJ6" s="129"/>
      <c r="KK6" s="129"/>
      <c r="KL6" s="129"/>
      <c r="KM6" s="129"/>
      <c r="KN6" s="129"/>
      <c r="KO6" s="129"/>
      <c r="KP6" s="129"/>
      <c r="KQ6" s="129"/>
      <c r="KR6" s="129"/>
      <c r="KS6" s="129"/>
      <c r="KT6" s="129"/>
      <c r="KU6" s="129"/>
      <c r="KV6" s="129"/>
      <c r="KW6" s="129"/>
      <c r="KX6" s="129"/>
      <c r="KY6" s="129"/>
      <c r="KZ6" s="129"/>
      <c r="LA6" s="129"/>
      <c r="LB6" s="129"/>
      <c r="LC6" s="129"/>
      <c r="LD6" s="129"/>
      <c r="LE6" s="129"/>
      <c r="LF6" s="129"/>
      <c r="LG6" s="129"/>
      <c r="LH6" s="129"/>
      <c r="LI6" s="129"/>
      <c r="LJ6" s="129"/>
      <c r="LK6" s="129"/>
      <c r="LL6" s="129" t="str">
        <f>CONCATENATE(LL7," ",$C$2)</f>
        <v>November 2016</v>
      </c>
      <c r="LM6" s="129"/>
      <c r="LN6" s="129"/>
      <c r="LO6" s="129"/>
      <c r="LP6" s="129"/>
      <c r="LQ6" s="129"/>
      <c r="LR6" s="129"/>
      <c r="LS6" s="129"/>
      <c r="LT6" s="129"/>
      <c r="LU6" s="129"/>
      <c r="LV6" s="129"/>
      <c r="LW6" s="129"/>
      <c r="LX6" s="129"/>
      <c r="LY6" s="129"/>
      <c r="LZ6" s="129"/>
      <c r="MA6" s="129"/>
      <c r="MB6" s="129"/>
      <c r="MC6" s="129"/>
      <c r="MD6" s="129"/>
      <c r="ME6" s="129"/>
      <c r="MF6" s="129"/>
      <c r="MG6" s="129"/>
      <c r="MH6" s="129"/>
      <c r="MI6" s="129"/>
      <c r="MJ6" s="129"/>
      <c r="MK6" s="129"/>
      <c r="ML6" s="129"/>
      <c r="MM6" s="129"/>
      <c r="MN6" s="129"/>
      <c r="MO6" s="129"/>
      <c r="MP6" s="129" t="str">
        <f>CONCATENATE(MP7," ",$C$2)</f>
        <v>Dezember 2016</v>
      </c>
      <c r="MQ6" s="129"/>
      <c r="MR6" s="129"/>
      <c r="MS6" s="129"/>
      <c r="MT6" s="129"/>
      <c r="MU6" s="129"/>
      <c r="MV6" s="129"/>
      <c r="MW6" s="129"/>
      <c r="MX6" s="129"/>
      <c r="MY6" s="129"/>
      <c r="MZ6" s="129"/>
      <c r="NA6" s="129"/>
      <c r="NB6" s="129"/>
      <c r="NC6" s="129"/>
      <c r="ND6" s="129"/>
      <c r="NE6" s="129"/>
      <c r="NF6" s="129"/>
      <c r="NG6" s="129"/>
      <c r="NH6" s="129"/>
      <c r="NI6" s="129"/>
      <c r="NJ6" s="129"/>
      <c r="NK6" s="129"/>
      <c r="NL6" s="129"/>
      <c r="NM6" s="129"/>
      <c r="NN6" s="129"/>
      <c r="NO6" s="129"/>
      <c r="NP6" s="129"/>
      <c r="NQ6" s="129"/>
      <c r="NR6" s="129"/>
      <c r="NS6" s="129"/>
      <c r="NT6" s="129"/>
      <c r="NU6" s="129" t="str">
        <f>CONCATENATE(NU7," ",$C$2+1)</f>
        <v>Januar 2017</v>
      </c>
      <c r="NV6" s="129"/>
      <c r="NW6" s="129"/>
      <c r="NX6" s="129"/>
      <c r="NY6" s="129"/>
      <c r="NZ6" s="129"/>
      <c r="OA6" s="129"/>
      <c r="OB6" s="129"/>
      <c r="OC6" s="129"/>
      <c r="OD6" s="129"/>
      <c r="OE6" s="129"/>
      <c r="OF6" s="129"/>
      <c r="OG6" s="129"/>
      <c r="OH6" s="129"/>
      <c r="OI6" s="129"/>
      <c r="OJ6" s="129"/>
      <c r="OK6" s="129"/>
      <c r="OL6" s="129"/>
      <c r="OM6" s="129"/>
      <c r="ON6" s="129"/>
      <c r="OO6" s="129"/>
      <c r="OP6" s="129"/>
      <c r="OQ6" s="129"/>
      <c r="OR6" s="129"/>
      <c r="OS6" s="129"/>
      <c r="OT6" s="129"/>
      <c r="OU6" s="129"/>
      <c r="OV6" s="129"/>
      <c r="OW6" s="129"/>
      <c r="OX6" s="129"/>
      <c r="OY6" s="129" t="str">
        <f>CONCATENATE(OY7," ",$C$2+1)</f>
        <v>Februar 2017</v>
      </c>
      <c r="OZ6" s="129"/>
      <c r="PA6" s="129"/>
      <c r="PB6" s="129"/>
      <c r="PC6" s="129"/>
      <c r="PD6" s="129"/>
      <c r="PE6" s="129"/>
      <c r="PF6" s="129"/>
      <c r="PG6" s="129"/>
      <c r="PH6" s="129"/>
      <c r="PI6" s="129"/>
      <c r="PJ6" s="129"/>
      <c r="PK6" s="129"/>
      <c r="PL6" s="129"/>
      <c r="PM6" s="129"/>
      <c r="PN6" s="129"/>
      <c r="PO6" s="129"/>
      <c r="PP6" s="129"/>
      <c r="PQ6" s="129"/>
      <c r="PR6" s="129"/>
      <c r="PS6" s="129"/>
      <c r="PT6" s="129"/>
      <c r="PU6" s="129"/>
      <c r="PV6" s="129"/>
      <c r="PW6" s="129"/>
      <c r="PX6" s="129"/>
      <c r="PY6" s="129"/>
      <c r="PZ6" s="129"/>
      <c r="QA6" s="129"/>
      <c r="QB6" s="129"/>
      <c r="QC6" s="129" t="str">
        <f>CONCATENATE(QC7," ",$C$2+1)</f>
        <v>März 2017</v>
      </c>
      <c r="QD6" s="129"/>
      <c r="QE6" s="129"/>
      <c r="QF6" s="129"/>
      <c r="QG6" s="129"/>
      <c r="QH6" s="129"/>
      <c r="QI6" s="129"/>
      <c r="QJ6" s="129"/>
      <c r="QK6" s="129"/>
      <c r="QL6" s="129"/>
      <c r="QM6" s="129"/>
      <c r="QN6" s="129"/>
      <c r="QO6" s="129"/>
      <c r="QP6" s="129"/>
      <c r="QQ6" s="129"/>
      <c r="QR6" s="129"/>
      <c r="QS6" s="129"/>
      <c r="QT6" s="129"/>
    </row>
    <row r="7" spans="1:468" ht="45" hidden="1" customHeight="1">
      <c r="A7" s="59"/>
      <c r="B7" s="59"/>
      <c r="C7" s="59"/>
      <c r="D7" s="69"/>
      <c r="E7" s="126"/>
      <c r="F7" s="130" t="str">
        <f t="shared" ref="F7:BQ7" si="288">IF(F5=1,"Januar",IF(F5=2,"Februar",IF(F5=3,"März",IF(F5=4,"April",IF(F5=5,"Mai",IF(F5=6,"Juni",IF(F5=7,"Juli",IF(F5=8,"August",IF(F5=9,"September",IF(F5=10,"Oktober",IF(F5=11,"November","Dezember")))))))))))</f>
        <v>Januar</v>
      </c>
      <c r="G7" s="130" t="str">
        <f t="shared" si="288"/>
        <v>Januar</v>
      </c>
      <c r="H7" s="130" t="str">
        <f t="shared" si="288"/>
        <v>Januar</v>
      </c>
      <c r="I7" s="130" t="str">
        <f t="shared" si="288"/>
        <v>Januar</v>
      </c>
      <c r="J7" s="130" t="str">
        <f t="shared" si="288"/>
        <v>Januar</v>
      </c>
      <c r="K7" s="130" t="str">
        <f t="shared" si="288"/>
        <v>Januar</v>
      </c>
      <c r="L7" s="130" t="str">
        <f t="shared" si="288"/>
        <v>Januar</v>
      </c>
      <c r="M7" s="130" t="str">
        <f t="shared" si="288"/>
        <v>Januar</v>
      </c>
      <c r="N7" s="130" t="str">
        <f t="shared" si="288"/>
        <v>Januar</v>
      </c>
      <c r="O7" s="130" t="str">
        <f t="shared" si="288"/>
        <v>Januar</v>
      </c>
      <c r="P7" s="130" t="str">
        <f t="shared" si="288"/>
        <v>Januar</v>
      </c>
      <c r="Q7" s="130" t="str">
        <f t="shared" si="288"/>
        <v>Januar</v>
      </c>
      <c r="R7" s="130" t="str">
        <f t="shared" si="288"/>
        <v>Januar</v>
      </c>
      <c r="S7" s="130" t="str">
        <f t="shared" si="288"/>
        <v>Januar</v>
      </c>
      <c r="T7" s="130" t="str">
        <f t="shared" si="288"/>
        <v>Januar</v>
      </c>
      <c r="U7" s="130" t="str">
        <f t="shared" si="288"/>
        <v>Januar</v>
      </c>
      <c r="V7" s="130" t="str">
        <f t="shared" si="288"/>
        <v>Januar</v>
      </c>
      <c r="W7" s="130" t="str">
        <f t="shared" si="288"/>
        <v>Januar</v>
      </c>
      <c r="X7" s="130" t="str">
        <f t="shared" si="288"/>
        <v>Januar</v>
      </c>
      <c r="Y7" s="130" t="str">
        <f t="shared" si="288"/>
        <v>Januar</v>
      </c>
      <c r="Z7" s="130" t="str">
        <f t="shared" si="288"/>
        <v>Januar</v>
      </c>
      <c r="AA7" s="130" t="str">
        <f t="shared" si="288"/>
        <v>Januar</v>
      </c>
      <c r="AB7" s="130" t="str">
        <f t="shared" si="288"/>
        <v>Januar</v>
      </c>
      <c r="AC7" s="130" t="str">
        <f t="shared" si="288"/>
        <v>Januar</v>
      </c>
      <c r="AD7" s="130" t="str">
        <f t="shared" si="288"/>
        <v>Januar</v>
      </c>
      <c r="AE7" s="130" t="str">
        <f t="shared" si="288"/>
        <v>Januar</v>
      </c>
      <c r="AF7" s="130" t="str">
        <f t="shared" si="288"/>
        <v>Januar</v>
      </c>
      <c r="AG7" s="130" t="str">
        <f t="shared" si="288"/>
        <v>Januar</v>
      </c>
      <c r="AH7" s="130" t="str">
        <f t="shared" si="288"/>
        <v>Januar</v>
      </c>
      <c r="AI7" s="130" t="str">
        <f t="shared" si="288"/>
        <v>Januar</v>
      </c>
      <c r="AJ7" s="130" t="str">
        <f t="shared" si="288"/>
        <v>Januar</v>
      </c>
      <c r="AK7" s="130" t="str">
        <f t="shared" si="288"/>
        <v>Februar</v>
      </c>
      <c r="AL7" s="130" t="str">
        <f t="shared" si="288"/>
        <v>Februar</v>
      </c>
      <c r="AM7" s="130" t="str">
        <f t="shared" si="288"/>
        <v>Februar</v>
      </c>
      <c r="AN7" s="130" t="str">
        <f t="shared" si="288"/>
        <v>Februar</v>
      </c>
      <c r="AO7" s="130" t="str">
        <f t="shared" si="288"/>
        <v>Februar</v>
      </c>
      <c r="AP7" s="130" t="str">
        <f t="shared" si="288"/>
        <v>Februar</v>
      </c>
      <c r="AQ7" s="130" t="str">
        <f t="shared" si="288"/>
        <v>Februar</v>
      </c>
      <c r="AR7" s="130" t="str">
        <f t="shared" si="288"/>
        <v>Februar</v>
      </c>
      <c r="AS7" s="130" t="str">
        <f t="shared" si="288"/>
        <v>Februar</v>
      </c>
      <c r="AT7" s="130" t="str">
        <f t="shared" si="288"/>
        <v>Februar</v>
      </c>
      <c r="AU7" s="130" t="str">
        <f t="shared" si="288"/>
        <v>Februar</v>
      </c>
      <c r="AV7" s="130" t="str">
        <f t="shared" si="288"/>
        <v>Februar</v>
      </c>
      <c r="AW7" s="130" t="str">
        <f t="shared" si="288"/>
        <v>Februar</v>
      </c>
      <c r="AX7" s="130" t="str">
        <f t="shared" si="288"/>
        <v>Februar</v>
      </c>
      <c r="AY7" s="130" t="str">
        <f t="shared" si="288"/>
        <v>Februar</v>
      </c>
      <c r="AZ7" s="130" t="str">
        <f t="shared" si="288"/>
        <v>Februar</v>
      </c>
      <c r="BA7" s="130" t="str">
        <f t="shared" si="288"/>
        <v>Februar</v>
      </c>
      <c r="BB7" s="130" t="str">
        <f t="shared" si="288"/>
        <v>Februar</v>
      </c>
      <c r="BC7" s="130" t="str">
        <f t="shared" si="288"/>
        <v>Februar</v>
      </c>
      <c r="BD7" s="130" t="str">
        <f t="shared" si="288"/>
        <v>Februar</v>
      </c>
      <c r="BE7" s="130" t="str">
        <f t="shared" si="288"/>
        <v>Februar</v>
      </c>
      <c r="BF7" s="130" t="str">
        <f t="shared" si="288"/>
        <v>Februar</v>
      </c>
      <c r="BG7" s="130" t="str">
        <f t="shared" si="288"/>
        <v>Februar</v>
      </c>
      <c r="BH7" s="130" t="str">
        <f t="shared" si="288"/>
        <v>Februar</v>
      </c>
      <c r="BI7" s="130" t="str">
        <f t="shared" si="288"/>
        <v>Februar</v>
      </c>
      <c r="BJ7" s="130" t="str">
        <f t="shared" si="288"/>
        <v>Februar</v>
      </c>
      <c r="BK7" s="130" t="str">
        <f t="shared" si="288"/>
        <v>Februar</v>
      </c>
      <c r="BL7" s="130" t="str">
        <f t="shared" si="288"/>
        <v>Februar</v>
      </c>
      <c r="BM7" s="130" t="str">
        <f t="shared" si="288"/>
        <v>Februar</v>
      </c>
      <c r="BN7" s="130" t="str">
        <f t="shared" si="288"/>
        <v>März</v>
      </c>
      <c r="BO7" s="130" t="str">
        <f t="shared" si="288"/>
        <v>März</v>
      </c>
      <c r="BP7" s="130" t="str">
        <f t="shared" si="288"/>
        <v>März</v>
      </c>
      <c r="BQ7" s="130" t="str">
        <f t="shared" si="288"/>
        <v>März</v>
      </c>
      <c r="BR7" s="130" t="str">
        <f t="shared" ref="BR7:EC7" si="289">IF(BR5=1,"Januar",IF(BR5=2,"Februar",IF(BR5=3,"März",IF(BR5=4,"April",IF(BR5=5,"Mai",IF(BR5=6,"Juni",IF(BR5=7,"Juli",IF(BR5=8,"August",IF(BR5=9,"September",IF(BR5=10,"Oktober",IF(BR5=11,"November","Dezember")))))))))))</f>
        <v>März</v>
      </c>
      <c r="BS7" s="130" t="str">
        <f t="shared" si="289"/>
        <v>März</v>
      </c>
      <c r="BT7" s="130" t="str">
        <f t="shared" si="289"/>
        <v>März</v>
      </c>
      <c r="BU7" s="130" t="str">
        <f t="shared" si="289"/>
        <v>März</v>
      </c>
      <c r="BV7" s="130" t="str">
        <f t="shared" si="289"/>
        <v>März</v>
      </c>
      <c r="BW7" s="130" t="str">
        <f t="shared" si="289"/>
        <v>März</v>
      </c>
      <c r="BX7" s="130" t="str">
        <f t="shared" si="289"/>
        <v>März</v>
      </c>
      <c r="BY7" s="130" t="str">
        <f t="shared" si="289"/>
        <v>März</v>
      </c>
      <c r="BZ7" s="130" t="str">
        <f t="shared" si="289"/>
        <v>März</v>
      </c>
      <c r="CA7" s="130" t="str">
        <f t="shared" si="289"/>
        <v>März</v>
      </c>
      <c r="CB7" s="130" t="str">
        <f t="shared" si="289"/>
        <v>März</v>
      </c>
      <c r="CC7" s="130" t="str">
        <f t="shared" si="289"/>
        <v>März</v>
      </c>
      <c r="CD7" s="130" t="str">
        <f t="shared" si="289"/>
        <v>März</v>
      </c>
      <c r="CE7" s="130" t="str">
        <f t="shared" si="289"/>
        <v>März</v>
      </c>
      <c r="CF7" s="130" t="str">
        <f t="shared" si="289"/>
        <v>März</v>
      </c>
      <c r="CG7" s="130" t="str">
        <f t="shared" si="289"/>
        <v>März</v>
      </c>
      <c r="CH7" s="130" t="str">
        <f t="shared" si="289"/>
        <v>März</v>
      </c>
      <c r="CI7" s="130" t="str">
        <f t="shared" si="289"/>
        <v>März</v>
      </c>
      <c r="CJ7" s="130" t="str">
        <f t="shared" si="289"/>
        <v>März</v>
      </c>
      <c r="CK7" s="130" t="str">
        <f t="shared" si="289"/>
        <v>März</v>
      </c>
      <c r="CL7" s="130" t="str">
        <f t="shared" si="289"/>
        <v>März</v>
      </c>
      <c r="CM7" s="130" t="str">
        <f t="shared" si="289"/>
        <v>März</v>
      </c>
      <c r="CN7" s="130" t="str">
        <f t="shared" si="289"/>
        <v>März</v>
      </c>
      <c r="CO7" s="130" t="str">
        <f t="shared" si="289"/>
        <v>März</v>
      </c>
      <c r="CP7" s="130" t="str">
        <f t="shared" si="289"/>
        <v>März</v>
      </c>
      <c r="CQ7" s="130" t="str">
        <f t="shared" si="289"/>
        <v>März</v>
      </c>
      <c r="CR7" s="130" t="str">
        <f t="shared" si="289"/>
        <v>März</v>
      </c>
      <c r="CS7" s="130" t="str">
        <f t="shared" si="289"/>
        <v>April</v>
      </c>
      <c r="CT7" s="130" t="str">
        <f t="shared" si="289"/>
        <v>April</v>
      </c>
      <c r="CU7" s="130" t="str">
        <f t="shared" si="289"/>
        <v>April</v>
      </c>
      <c r="CV7" s="130" t="str">
        <f t="shared" si="289"/>
        <v>April</v>
      </c>
      <c r="CW7" s="130" t="str">
        <f t="shared" si="289"/>
        <v>April</v>
      </c>
      <c r="CX7" s="130" t="str">
        <f t="shared" si="289"/>
        <v>April</v>
      </c>
      <c r="CY7" s="130" t="str">
        <f t="shared" si="289"/>
        <v>April</v>
      </c>
      <c r="CZ7" s="130" t="str">
        <f t="shared" si="289"/>
        <v>April</v>
      </c>
      <c r="DA7" s="130" t="str">
        <f t="shared" si="289"/>
        <v>April</v>
      </c>
      <c r="DB7" s="130" t="str">
        <f t="shared" si="289"/>
        <v>April</v>
      </c>
      <c r="DC7" s="130" t="str">
        <f t="shared" si="289"/>
        <v>April</v>
      </c>
      <c r="DD7" s="130" t="str">
        <f t="shared" si="289"/>
        <v>April</v>
      </c>
      <c r="DE7" s="130" t="str">
        <f t="shared" si="289"/>
        <v>April</v>
      </c>
      <c r="DF7" s="130" t="str">
        <f t="shared" si="289"/>
        <v>April</v>
      </c>
      <c r="DG7" s="130" t="str">
        <f t="shared" si="289"/>
        <v>April</v>
      </c>
      <c r="DH7" s="130" t="str">
        <f t="shared" si="289"/>
        <v>April</v>
      </c>
      <c r="DI7" s="130" t="str">
        <f t="shared" si="289"/>
        <v>April</v>
      </c>
      <c r="DJ7" s="130" t="str">
        <f t="shared" si="289"/>
        <v>April</v>
      </c>
      <c r="DK7" s="130" t="str">
        <f t="shared" si="289"/>
        <v>April</v>
      </c>
      <c r="DL7" s="130" t="str">
        <f t="shared" si="289"/>
        <v>April</v>
      </c>
      <c r="DM7" s="130" t="str">
        <f t="shared" si="289"/>
        <v>April</v>
      </c>
      <c r="DN7" s="130" t="str">
        <f t="shared" si="289"/>
        <v>April</v>
      </c>
      <c r="DO7" s="130" t="str">
        <f t="shared" si="289"/>
        <v>April</v>
      </c>
      <c r="DP7" s="130" t="str">
        <f t="shared" si="289"/>
        <v>April</v>
      </c>
      <c r="DQ7" s="130" t="str">
        <f t="shared" si="289"/>
        <v>April</v>
      </c>
      <c r="DR7" s="130" t="str">
        <f t="shared" si="289"/>
        <v>April</v>
      </c>
      <c r="DS7" s="130" t="str">
        <f t="shared" si="289"/>
        <v>April</v>
      </c>
      <c r="DT7" s="130" t="str">
        <f t="shared" si="289"/>
        <v>April</v>
      </c>
      <c r="DU7" s="130" t="str">
        <f t="shared" si="289"/>
        <v>April</v>
      </c>
      <c r="DV7" s="130" t="str">
        <f t="shared" si="289"/>
        <v>April</v>
      </c>
      <c r="DW7" s="130" t="str">
        <f t="shared" si="289"/>
        <v>Mai</v>
      </c>
      <c r="DX7" s="130" t="str">
        <f t="shared" si="289"/>
        <v>Mai</v>
      </c>
      <c r="DY7" s="130" t="str">
        <f t="shared" si="289"/>
        <v>Mai</v>
      </c>
      <c r="DZ7" s="130" t="str">
        <f t="shared" si="289"/>
        <v>Mai</v>
      </c>
      <c r="EA7" s="130" t="str">
        <f t="shared" si="289"/>
        <v>Mai</v>
      </c>
      <c r="EB7" s="130" t="str">
        <f t="shared" si="289"/>
        <v>Mai</v>
      </c>
      <c r="EC7" s="130" t="str">
        <f t="shared" si="289"/>
        <v>Mai</v>
      </c>
      <c r="ED7" s="130" t="str">
        <f t="shared" ref="ED7:GO7" si="290">IF(ED5=1,"Januar",IF(ED5=2,"Februar",IF(ED5=3,"März",IF(ED5=4,"April",IF(ED5=5,"Mai",IF(ED5=6,"Juni",IF(ED5=7,"Juli",IF(ED5=8,"August",IF(ED5=9,"September",IF(ED5=10,"Oktober",IF(ED5=11,"November","Dezember")))))))))))</f>
        <v>Mai</v>
      </c>
      <c r="EE7" s="130" t="str">
        <f t="shared" si="290"/>
        <v>Mai</v>
      </c>
      <c r="EF7" s="130" t="str">
        <f t="shared" si="290"/>
        <v>Mai</v>
      </c>
      <c r="EG7" s="130" t="str">
        <f t="shared" si="290"/>
        <v>Mai</v>
      </c>
      <c r="EH7" s="130" t="str">
        <f t="shared" si="290"/>
        <v>Mai</v>
      </c>
      <c r="EI7" s="130" t="str">
        <f t="shared" si="290"/>
        <v>Mai</v>
      </c>
      <c r="EJ7" s="130" t="str">
        <f t="shared" si="290"/>
        <v>Mai</v>
      </c>
      <c r="EK7" s="130" t="str">
        <f t="shared" si="290"/>
        <v>Mai</v>
      </c>
      <c r="EL7" s="130" t="str">
        <f t="shared" si="290"/>
        <v>Mai</v>
      </c>
      <c r="EM7" s="130" t="str">
        <f t="shared" si="290"/>
        <v>Mai</v>
      </c>
      <c r="EN7" s="130" t="str">
        <f t="shared" si="290"/>
        <v>Mai</v>
      </c>
      <c r="EO7" s="130" t="str">
        <f t="shared" si="290"/>
        <v>Mai</v>
      </c>
      <c r="EP7" s="130" t="str">
        <f t="shared" si="290"/>
        <v>Mai</v>
      </c>
      <c r="EQ7" s="130" t="str">
        <f t="shared" si="290"/>
        <v>Mai</v>
      </c>
      <c r="ER7" s="130" t="str">
        <f t="shared" si="290"/>
        <v>Mai</v>
      </c>
      <c r="ES7" s="130" t="str">
        <f t="shared" si="290"/>
        <v>Mai</v>
      </c>
      <c r="ET7" s="130" t="str">
        <f t="shared" si="290"/>
        <v>Mai</v>
      </c>
      <c r="EU7" s="130" t="str">
        <f t="shared" si="290"/>
        <v>Mai</v>
      </c>
      <c r="EV7" s="130" t="str">
        <f t="shared" si="290"/>
        <v>Mai</v>
      </c>
      <c r="EW7" s="130" t="str">
        <f t="shared" si="290"/>
        <v>Mai</v>
      </c>
      <c r="EX7" s="130" t="str">
        <f t="shared" si="290"/>
        <v>Mai</v>
      </c>
      <c r="EY7" s="130" t="str">
        <f t="shared" si="290"/>
        <v>Mai</v>
      </c>
      <c r="EZ7" s="130" t="str">
        <f t="shared" si="290"/>
        <v>Mai</v>
      </c>
      <c r="FA7" s="130" t="str">
        <f t="shared" si="290"/>
        <v>Mai</v>
      </c>
      <c r="FB7" s="130" t="str">
        <f t="shared" si="290"/>
        <v>Juni</v>
      </c>
      <c r="FC7" s="130" t="str">
        <f t="shared" si="290"/>
        <v>Juni</v>
      </c>
      <c r="FD7" s="130" t="str">
        <f t="shared" si="290"/>
        <v>Juni</v>
      </c>
      <c r="FE7" s="130" t="str">
        <f t="shared" si="290"/>
        <v>Juni</v>
      </c>
      <c r="FF7" s="130" t="str">
        <f t="shared" si="290"/>
        <v>Juni</v>
      </c>
      <c r="FG7" s="130" t="str">
        <f t="shared" si="290"/>
        <v>Juni</v>
      </c>
      <c r="FH7" s="130" t="str">
        <f t="shared" si="290"/>
        <v>Juni</v>
      </c>
      <c r="FI7" s="130" t="str">
        <f t="shared" si="290"/>
        <v>Juni</v>
      </c>
      <c r="FJ7" s="130" t="str">
        <f t="shared" si="290"/>
        <v>Juni</v>
      </c>
      <c r="FK7" s="130" t="str">
        <f t="shared" si="290"/>
        <v>Juni</v>
      </c>
      <c r="FL7" s="130" t="str">
        <f t="shared" si="290"/>
        <v>Juni</v>
      </c>
      <c r="FM7" s="130" t="str">
        <f t="shared" si="290"/>
        <v>Juni</v>
      </c>
      <c r="FN7" s="130" t="str">
        <f t="shared" si="290"/>
        <v>Juni</v>
      </c>
      <c r="FO7" s="130" t="str">
        <f t="shared" si="290"/>
        <v>Juni</v>
      </c>
      <c r="FP7" s="130" t="str">
        <f t="shared" si="290"/>
        <v>Juni</v>
      </c>
      <c r="FQ7" s="130" t="str">
        <f t="shared" si="290"/>
        <v>Juni</v>
      </c>
      <c r="FR7" s="130" t="str">
        <f t="shared" si="290"/>
        <v>Juni</v>
      </c>
      <c r="FS7" s="130" t="str">
        <f t="shared" si="290"/>
        <v>Juni</v>
      </c>
      <c r="FT7" s="130" t="str">
        <f t="shared" si="290"/>
        <v>Juni</v>
      </c>
      <c r="FU7" s="130" t="str">
        <f t="shared" si="290"/>
        <v>Juni</v>
      </c>
      <c r="FV7" s="130" t="str">
        <f t="shared" si="290"/>
        <v>Juni</v>
      </c>
      <c r="FW7" s="130" t="str">
        <f t="shared" si="290"/>
        <v>Juni</v>
      </c>
      <c r="FX7" s="130" t="str">
        <f t="shared" si="290"/>
        <v>Juni</v>
      </c>
      <c r="FY7" s="130" t="str">
        <f t="shared" si="290"/>
        <v>Juni</v>
      </c>
      <c r="FZ7" s="130" t="str">
        <f t="shared" si="290"/>
        <v>Juni</v>
      </c>
      <c r="GA7" s="130" t="str">
        <f t="shared" si="290"/>
        <v>Juni</v>
      </c>
      <c r="GB7" s="130" t="str">
        <f t="shared" si="290"/>
        <v>Juni</v>
      </c>
      <c r="GC7" s="130" t="str">
        <f t="shared" si="290"/>
        <v>Juni</v>
      </c>
      <c r="GD7" s="130" t="str">
        <f t="shared" si="290"/>
        <v>Juni</v>
      </c>
      <c r="GE7" s="130" t="str">
        <f t="shared" si="290"/>
        <v>Juni</v>
      </c>
      <c r="GF7" s="130" t="str">
        <f t="shared" si="290"/>
        <v>Juli</v>
      </c>
      <c r="GG7" s="130" t="str">
        <f t="shared" si="290"/>
        <v>Juli</v>
      </c>
      <c r="GH7" s="130" t="str">
        <f t="shared" si="290"/>
        <v>Juli</v>
      </c>
      <c r="GI7" s="130" t="str">
        <f t="shared" si="290"/>
        <v>Juli</v>
      </c>
      <c r="GJ7" s="130" t="str">
        <f t="shared" si="290"/>
        <v>Juli</v>
      </c>
      <c r="GK7" s="130" t="str">
        <f t="shared" si="290"/>
        <v>Juli</v>
      </c>
      <c r="GL7" s="130" t="str">
        <f t="shared" si="290"/>
        <v>Juli</v>
      </c>
      <c r="GM7" s="130" t="str">
        <f t="shared" si="290"/>
        <v>Juli</v>
      </c>
      <c r="GN7" s="130" t="str">
        <f t="shared" si="290"/>
        <v>Juli</v>
      </c>
      <c r="GO7" s="130" t="str">
        <f t="shared" si="290"/>
        <v>Juli</v>
      </c>
      <c r="GP7" s="130" t="str">
        <f t="shared" ref="GP7:JA7" si="291">IF(GP5=1,"Januar",IF(GP5=2,"Februar",IF(GP5=3,"März",IF(GP5=4,"April",IF(GP5=5,"Mai",IF(GP5=6,"Juni",IF(GP5=7,"Juli",IF(GP5=8,"August",IF(GP5=9,"September",IF(GP5=10,"Oktober",IF(GP5=11,"November","Dezember")))))))))))</f>
        <v>Juli</v>
      </c>
      <c r="GQ7" s="130" t="str">
        <f t="shared" si="291"/>
        <v>Juli</v>
      </c>
      <c r="GR7" s="130" t="str">
        <f t="shared" si="291"/>
        <v>Juli</v>
      </c>
      <c r="GS7" s="130" t="str">
        <f t="shared" si="291"/>
        <v>Juli</v>
      </c>
      <c r="GT7" s="130" t="str">
        <f t="shared" si="291"/>
        <v>Juli</v>
      </c>
      <c r="GU7" s="130" t="str">
        <f t="shared" si="291"/>
        <v>Juli</v>
      </c>
      <c r="GV7" s="130" t="str">
        <f t="shared" si="291"/>
        <v>Juli</v>
      </c>
      <c r="GW7" s="130" t="str">
        <f t="shared" si="291"/>
        <v>Juli</v>
      </c>
      <c r="GX7" s="130" t="str">
        <f t="shared" si="291"/>
        <v>Juli</v>
      </c>
      <c r="GY7" s="130" t="str">
        <f t="shared" si="291"/>
        <v>Juli</v>
      </c>
      <c r="GZ7" s="130" t="str">
        <f t="shared" si="291"/>
        <v>Juli</v>
      </c>
      <c r="HA7" s="130" t="str">
        <f t="shared" si="291"/>
        <v>Juli</v>
      </c>
      <c r="HB7" s="130" t="str">
        <f t="shared" si="291"/>
        <v>Juli</v>
      </c>
      <c r="HC7" s="130" t="str">
        <f t="shared" si="291"/>
        <v>Juli</v>
      </c>
      <c r="HD7" s="130" t="str">
        <f t="shared" si="291"/>
        <v>Juli</v>
      </c>
      <c r="HE7" s="130" t="str">
        <f t="shared" si="291"/>
        <v>Juli</v>
      </c>
      <c r="HF7" s="130" t="str">
        <f t="shared" si="291"/>
        <v>Juli</v>
      </c>
      <c r="HG7" s="130" t="str">
        <f t="shared" si="291"/>
        <v>Juli</v>
      </c>
      <c r="HH7" s="130" t="str">
        <f t="shared" si="291"/>
        <v>Juli</v>
      </c>
      <c r="HI7" s="130" t="str">
        <f t="shared" si="291"/>
        <v>Juli</v>
      </c>
      <c r="HJ7" s="130" t="str">
        <f t="shared" si="291"/>
        <v>Juli</v>
      </c>
      <c r="HK7" s="130" t="str">
        <f t="shared" si="291"/>
        <v>August</v>
      </c>
      <c r="HL7" s="130" t="str">
        <f t="shared" si="291"/>
        <v>August</v>
      </c>
      <c r="HM7" s="130" t="str">
        <f t="shared" si="291"/>
        <v>August</v>
      </c>
      <c r="HN7" s="130" t="str">
        <f t="shared" si="291"/>
        <v>August</v>
      </c>
      <c r="HO7" s="130" t="str">
        <f t="shared" si="291"/>
        <v>August</v>
      </c>
      <c r="HP7" s="130" t="str">
        <f t="shared" si="291"/>
        <v>August</v>
      </c>
      <c r="HQ7" s="130" t="str">
        <f t="shared" si="291"/>
        <v>August</v>
      </c>
      <c r="HR7" s="130" t="str">
        <f t="shared" si="291"/>
        <v>August</v>
      </c>
      <c r="HS7" s="130" t="str">
        <f t="shared" si="291"/>
        <v>August</v>
      </c>
      <c r="HT7" s="130" t="str">
        <f t="shared" si="291"/>
        <v>August</v>
      </c>
      <c r="HU7" s="130" t="str">
        <f t="shared" si="291"/>
        <v>August</v>
      </c>
      <c r="HV7" s="130" t="str">
        <f t="shared" si="291"/>
        <v>August</v>
      </c>
      <c r="HW7" s="130" t="str">
        <f t="shared" si="291"/>
        <v>August</v>
      </c>
      <c r="HX7" s="130" t="str">
        <f t="shared" si="291"/>
        <v>August</v>
      </c>
      <c r="HY7" s="130" t="str">
        <f t="shared" si="291"/>
        <v>August</v>
      </c>
      <c r="HZ7" s="130" t="str">
        <f t="shared" si="291"/>
        <v>August</v>
      </c>
      <c r="IA7" s="130" t="str">
        <f t="shared" si="291"/>
        <v>August</v>
      </c>
      <c r="IB7" s="130" t="str">
        <f t="shared" si="291"/>
        <v>August</v>
      </c>
      <c r="IC7" s="130" t="str">
        <f t="shared" si="291"/>
        <v>August</v>
      </c>
      <c r="ID7" s="130" t="str">
        <f t="shared" si="291"/>
        <v>August</v>
      </c>
      <c r="IE7" s="130" t="str">
        <f t="shared" si="291"/>
        <v>August</v>
      </c>
      <c r="IF7" s="130" t="str">
        <f t="shared" si="291"/>
        <v>August</v>
      </c>
      <c r="IG7" s="130" t="str">
        <f t="shared" si="291"/>
        <v>August</v>
      </c>
      <c r="IH7" s="130" t="str">
        <f t="shared" si="291"/>
        <v>August</v>
      </c>
      <c r="II7" s="130" t="str">
        <f t="shared" si="291"/>
        <v>August</v>
      </c>
      <c r="IJ7" s="130" t="str">
        <f t="shared" si="291"/>
        <v>August</v>
      </c>
      <c r="IK7" s="130" t="str">
        <f t="shared" si="291"/>
        <v>August</v>
      </c>
      <c r="IL7" s="130" t="str">
        <f t="shared" si="291"/>
        <v>August</v>
      </c>
      <c r="IM7" s="130" t="str">
        <f t="shared" si="291"/>
        <v>August</v>
      </c>
      <c r="IN7" s="130" t="str">
        <f t="shared" si="291"/>
        <v>August</v>
      </c>
      <c r="IO7" s="130" t="str">
        <f t="shared" si="291"/>
        <v>August</v>
      </c>
      <c r="IP7" s="130" t="str">
        <f t="shared" si="291"/>
        <v>September</v>
      </c>
      <c r="IQ7" s="130" t="str">
        <f t="shared" si="291"/>
        <v>September</v>
      </c>
      <c r="IR7" s="130" t="str">
        <f t="shared" si="291"/>
        <v>September</v>
      </c>
      <c r="IS7" s="130" t="str">
        <f t="shared" si="291"/>
        <v>September</v>
      </c>
      <c r="IT7" s="130" t="str">
        <f t="shared" si="291"/>
        <v>September</v>
      </c>
      <c r="IU7" s="130" t="str">
        <f t="shared" si="291"/>
        <v>September</v>
      </c>
      <c r="IV7" s="130" t="str">
        <f t="shared" si="291"/>
        <v>September</v>
      </c>
      <c r="IW7" s="130" t="str">
        <f t="shared" si="291"/>
        <v>September</v>
      </c>
      <c r="IX7" s="130" t="str">
        <f t="shared" si="291"/>
        <v>September</v>
      </c>
      <c r="IY7" s="130" t="str">
        <f t="shared" si="291"/>
        <v>September</v>
      </c>
      <c r="IZ7" s="130" t="str">
        <f t="shared" si="291"/>
        <v>September</v>
      </c>
      <c r="JA7" s="130" t="str">
        <f t="shared" si="291"/>
        <v>September</v>
      </c>
      <c r="JB7" s="130" t="str">
        <f t="shared" ref="JB7:LM7" si="292">IF(JB5=1,"Januar",IF(JB5=2,"Februar",IF(JB5=3,"März",IF(JB5=4,"April",IF(JB5=5,"Mai",IF(JB5=6,"Juni",IF(JB5=7,"Juli",IF(JB5=8,"August",IF(JB5=9,"September",IF(JB5=10,"Oktober",IF(JB5=11,"November","Dezember")))))))))))</f>
        <v>September</v>
      </c>
      <c r="JC7" s="130" t="str">
        <f t="shared" si="292"/>
        <v>September</v>
      </c>
      <c r="JD7" s="130" t="str">
        <f t="shared" si="292"/>
        <v>September</v>
      </c>
      <c r="JE7" s="130" t="str">
        <f t="shared" si="292"/>
        <v>September</v>
      </c>
      <c r="JF7" s="130" t="str">
        <f t="shared" si="292"/>
        <v>September</v>
      </c>
      <c r="JG7" s="130" t="str">
        <f t="shared" si="292"/>
        <v>September</v>
      </c>
      <c r="JH7" s="130" t="str">
        <f t="shared" si="292"/>
        <v>September</v>
      </c>
      <c r="JI7" s="130" t="str">
        <f t="shared" si="292"/>
        <v>September</v>
      </c>
      <c r="JJ7" s="130" t="str">
        <f t="shared" si="292"/>
        <v>September</v>
      </c>
      <c r="JK7" s="130" t="str">
        <f t="shared" si="292"/>
        <v>September</v>
      </c>
      <c r="JL7" s="130" t="str">
        <f t="shared" si="292"/>
        <v>September</v>
      </c>
      <c r="JM7" s="130" t="str">
        <f t="shared" si="292"/>
        <v>September</v>
      </c>
      <c r="JN7" s="130" t="str">
        <f t="shared" si="292"/>
        <v>September</v>
      </c>
      <c r="JO7" s="130" t="str">
        <f t="shared" si="292"/>
        <v>September</v>
      </c>
      <c r="JP7" s="130" t="str">
        <f t="shared" si="292"/>
        <v>September</v>
      </c>
      <c r="JQ7" s="130" t="str">
        <f t="shared" si="292"/>
        <v>September</v>
      </c>
      <c r="JR7" s="130" t="str">
        <f t="shared" si="292"/>
        <v>September</v>
      </c>
      <c r="JS7" s="130" t="str">
        <f t="shared" si="292"/>
        <v>September</v>
      </c>
      <c r="JT7" s="130" t="str">
        <f t="shared" si="292"/>
        <v>Oktober</v>
      </c>
      <c r="JU7" s="130" t="str">
        <f t="shared" si="292"/>
        <v>Oktober</v>
      </c>
      <c r="JV7" s="130" t="str">
        <f t="shared" si="292"/>
        <v>Oktober</v>
      </c>
      <c r="JW7" s="130" t="str">
        <f t="shared" si="292"/>
        <v>Oktober</v>
      </c>
      <c r="JX7" s="130" t="str">
        <f t="shared" si="292"/>
        <v>Oktober</v>
      </c>
      <c r="JY7" s="130" t="str">
        <f t="shared" si="292"/>
        <v>Oktober</v>
      </c>
      <c r="JZ7" s="130" t="str">
        <f t="shared" si="292"/>
        <v>Oktober</v>
      </c>
      <c r="KA7" s="130" t="str">
        <f t="shared" si="292"/>
        <v>Oktober</v>
      </c>
      <c r="KB7" s="130" t="str">
        <f t="shared" si="292"/>
        <v>Oktober</v>
      </c>
      <c r="KC7" s="130" t="str">
        <f t="shared" si="292"/>
        <v>Oktober</v>
      </c>
      <c r="KD7" s="130" t="str">
        <f t="shared" si="292"/>
        <v>Oktober</v>
      </c>
      <c r="KE7" s="130" t="str">
        <f t="shared" si="292"/>
        <v>Oktober</v>
      </c>
      <c r="KF7" s="130" t="str">
        <f t="shared" si="292"/>
        <v>Oktober</v>
      </c>
      <c r="KG7" s="130" t="str">
        <f t="shared" si="292"/>
        <v>Oktober</v>
      </c>
      <c r="KH7" s="130" t="str">
        <f t="shared" si="292"/>
        <v>Oktober</v>
      </c>
      <c r="KI7" s="130" t="str">
        <f t="shared" si="292"/>
        <v>Oktober</v>
      </c>
      <c r="KJ7" s="130" t="str">
        <f t="shared" si="292"/>
        <v>Oktober</v>
      </c>
      <c r="KK7" s="130" t="str">
        <f t="shared" si="292"/>
        <v>Oktober</v>
      </c>
      <c r="KL7" s="130" t="str">
        <f t="shared" si="292"/>
        <v>Oktober</v>
      </c>
      <c r="KM7" s="130" t="str">
        <f t="shared" si="292"/>
        <v>Oktober</v>
      </c>
      <c r="KN7" s="130" t="str">
        <f t="shared" si="292"/>
        <v>Oktober</v>
      </c>
      <c r="KO7" s="130" t="str">
        <f t="shared" si="292"/>
        <v>Oktober</v>
      </c>
      <c r="KP7" s="130" t="str">
        <f t="shared" si="292"/>
        <v>Oktober</v>
      </c>
      <c r="KQ7" s="130" t="str">
        <f t="shared" si="292"/>
        <v>Oktober</v>
      </c>
      <c r="KR7" s="130" t="str">
        <f t="shared" si="292"/>
        <v>Oktober</v>
      </c>
      <c r="KS7" s="130" t="str">
        <f t="shared" si="292"/>
        <v>Oktober</v>
      </c>
      <c r="KT7" s="130" t="str">
        <f t="shared" si="292"/>
        <v>Oktober</v>
      </c>
      <c r="KU7" s="130" t="str">
        <f t="shared" si="292"/>
        <v>Oktober</v>
      </c>
      <c r="KV7" s="130" t="str">
        <f t="shared" si="292"/>
        <v>Oktober</v>
      </c>
      <c r="KW7" s="130" t="str">
        <f t="shared" si="292"/>
        <v>Oktober</v>
      </c>
      <c r="KX7" s="130" t="str">
        <f t="shared" si="292"/>
        <v>Oktober</v>
      </c>
      <c r="KY7" s="130" t="str">
        <f t="shared" si="292"/>
        <v>November</v>
      </c>
      <c r="KZ7" s="130" t="str">
        <f t="shared" si="292"/>
        <v>November</v>
      </c>
      <c r="LA7" s="130" t="str">
        <f t="shared" si="292"/>
        <v>November</v>
      </c>
      <c r="LB7" s="130" t="str">
        <f t="shared" si="292"/>
        <v>November</v>
      </c>
      <c r="LC7" s="130" t="str">
        <f t="shared" si="292"/>
        <v>November</v>
      </c>
      <c r="LD7" s="130" t="str">
        <f t="shared" si="292"/>
        <v>November</v>
      </c>
      <c r="LE7" s="130" t="str">
        <f t="shared" si="292"/>
        <v>November</v>
      </c>
      <c r="LF7" s="130" t="str">
        <f t="shared" si="292"/>
        <v>November</v>
      </c>
      <c r="LG7" s="130" t="str">
        <f t="shared" si="292"/>
        <v>November</v>
      </c>
      <c r="LH7" s="130" t="str">
        <f t="shared" si="292"/>
        <v>November</v>
      </c>
      <c r="LI7" s="130" t="str">
        <f t="shared" si="292"/>
        <v>November</v>
      </c>
      <c r="LJ7" s="130" t="str">
        <f t="shared" si="292"/>
        <v>November</v>
      </c>
      <c r="LK7" s="130" t="str">
        <f t="shared" si="292"/>
        <v>November</v>
      </c>
      <c r="LL7" s="130" t="str">
        <f t="shared" si="292"/>
        <v>November</v>
      </c>
      <c r="LM7" s="130" t="str">
        <f t="shared" si="292"/>
        <v>November</v>
      </c>
      <c r="LN7" s="130" t="str">
        <f t="shared" ref="LN7:MA7" si="293">IF(LN5=1,"Januar",IF(LN5=2,"Februar",IF(LN5=3,"März",IF(LN5=4,"April",IF(LN5=5,"Mai",IF(LN5=6,"Juni",IF(LN5=7,"Juli",IF(LN5=8,"August",IF(LN5=9,"September",IF(LN5=10,"Oktober",IF(LN5=11,"November","Dezember")))))))))))</f>
        <v>November</v>
      </c>
      <c r="LO7" s="130" t="str">
        <f t="shared" si="293"/>
        <v>November</v>
      </c>
      <c r="LP7" s="130" t="str">
        <f t="shared" si="293"/>
        <v>November</v>
      </c>
      <c r="LQ7" s="130" t="str">
        <f t="shared" si="293"/>
        <v>November</v>
      </c>
      <c r="LR7" s="130" t="str">
        <f t="shared" si="293"/>
        <v>November</v>
      </c>
      <c r="LS7" s="130" t="str">
        <f t="shared" si="293"/>
        <v>November</v>
      </c>
      <c r="LT7" s="130" t="str">
        <f t="shared" si="293"/>
        <v>November</v>
      </c>
      <c r="LU7" s="130" t="str">
        <f t="shared" si="293"/>
        <v>November</v>
      </c>
      <c r="LV7" s="130" t="str">
        <f t="shared" si="293"/>
        <v>November</v>
      </c>
      <c r="LW7" s="130" t="str">
        <f t="shared" si="293"/>
        <v>November</v>
      </c>
      <c r="LX7" s="130" t="str">
        <f t="shared" si="293"/>
        <v>November</v>
      </c>
      <c r="LY7" s="130" t="str">
        <f t="shared" si="293"/>
        <v>November</v>
      </c>
      <c r="LZ7" s="130" t="str">
        <f t="shared" si="293"/>
        <v>November</v>
      </c>
      <c r="MA7" s="130" t="str">
        <f t="shared" si="293"/>
        <v>November</v>
      </c>
      <c r="MB7" s="130" t="str">
        <f>IF(MB5=1,"Januar",IF(MB5=2,"Februar",IF(MB5=3,"März",IF(MB5=4,"April",IF(MB5=5,"Mai",IF(MB5=6,"Juni",IF(MB5=7,"Juli",IF(MB5=8,"August",IF(MB5=9,"September",IF(MB5=10,"Oktober",IF(MB5=11,"November","Dezember")))))))))))</f>
        <v>November</v>
      </c>
      <c r="MC7" s="130" t="str">
        <f t="shared" ref="MC7:NG7" si="294">IF(MC5=1,"Januar",IF(MC5=2,"Februar",IF(MC5=3,"März",IF(MC5=4,"April",IF(MC5=5,"Mai",IF(MC5=6,"Juni",IF(MC5=7,"Juli",IF(MC5=8,"August",IF(MC5=9,"September",IF(MC5=10,"Oktober",IF(MC5=11,"November","Dezember")))))))))))</f>
        <v>Dezember</v>
      </c>
      <c r="MD7" s="130" t="str">
        <f t="shared" si="294"/>
        <v>Dezember</v>
      </c>
      <c r="ME7" s="130" t="str">
        <f t="shared" si="294"/>
        <v>Dezember</v>
      </c>
      <c r="MF7" s="130" t="str">
        <f t="shared" si="294"/>
        <v>Dezember</v>
      </c>
      <c r="MG7" s="130" t="str">
        <f t="shared" si="294"/>
        <v>Dezember</v>
      </c>
      <c r="MH7" s="130" t="str">
        <f t="shared" si="294"/>
        <v>Dezember</v>
      </c>
      <c r="MI7" s="130" t="str">
        <f t="shared" si="294"/>
        <v>Dezember</v>
      </c>
      <c r="MJ7" s="130" t="str">
        <f t="shared" si="294"/>
        <v>Dezember</v>
      </c>
      <c r="MK7" s="130" t="str">
        <f t="shared" si="294"/>
        <v>Dezember</v>
      </c>
      <c r="ML7" s="130" t="str">
        <f t="shared" si="294"/>
        <v>Dezember</v>
      </c>
      <c r="MM7" s="130" t="str">
        <f t="shared" si="294"/>
        <v>Dezember</v>
      </c>
      <c r="MN7" s="130" t="str">
        <f t="shared" si="294"/>
        <v>Dezember</v>
      </c>
      <c r="MO7" s="130" t="str">
        <f t="shared" si="294"/>
        <v>Dezember</v>
      </c>
      <c r="MP7" s="130" t="str">
        <f t="shared" si="294"/>
        <v>Dezember</v>
      </c>
      <c r="MQ7" s="130" t="str">
        <f t="shared" si="294"/>
        <v>Dezember</v>
      </c>
      <c r="MR7" s="130" t="str">
        <f t="shared" si="294"/>
        <v>Dezember</v>
      </c>
      <c r="MS7" s="130" t="str">
        <f t="shared" si="294"/>
        <v>Dezember</v>
      </c>
      <c r="MT7" s="130" t="str">
        <f t="shared" si="294"/>
        <v>Dezember</v>
      </c>
      <c r="MU7" s="130" t="str">
        <f t="shared" si="294"/>
        <v>Dezember</v>
      </c>
      <c r="MV7" s="130" t="str">
        <f t="shared" si="294"/>
        <v>Dezember</v>
      </c>
      <c r="MW7" s="130" t="str">
        <f t="shared" si="294"/>
        <v>Dezember</v>
      </c>
      <c r="MX7" s="130" t="str">
        <f t="shared" si="294"/>
        <v>Dezember</v>
      </c>
      <c r="MY7" s="130" t="str">
        <f t="shared" si="294"/>
        <v>Dezember</v>
      </c>
      <c r="MZ7" s="130" t="str">
        <f t="shared" si="294"/>
        <v>Dezember</v>
      </c>
      <c r="NA7" s="130" t="str">
        <f t="shared" si="294"/>
        <v>Dezember</v>
      </c>
      <c r="NB7" s="130" t="str">
        <f t="shared" si="294"/>
        <v>Dezember</v>
      </c>
      <c r="NC7" s="130" t="str">
        <f t="shared" si="294"/>
        <v>Dezember</v>
      </c>
      <c r="ND7" s="130" t="str">
        <f t="shared" si="294"/>
        <v>Dezember</v>
      </c>
      <c r="NE7" s="130" t="str">
        <f t="shared" si="294"/>
        <v>Dezember</v>
      </c>
      <c r="NF7" s="130" t="str">
        <f t="shared" si="294"/>
        <v>Dezember</v>
      </c>
      <c r="NG7" s="130" t="str">
        <f t="shared" si="294"/>
        <v>Dezember</v>
      </c>
      <c r="NH7" s="130" t="str">
        <f t="shared" ref="NH7:OP7" si="295">IF(NH5=1,"Januar",IF(NH5=2,"Februar",IF(NH5=3,"März",IF(NH5=4,"April",IF(NH5=5,"Mai",IF(NH5=6,"Juni",IF(NH5=7,"Juli",IF(NH5=8,"August",IF(NH5=9,"September",IF(NH5=10,"Oktober",IF(NH5=11,"November","Dezember")))))))))))</f>
        <v>Januar</v>
      </c>
      <c r="NI7" s="130" t="str">
        <f t="shared" si="295"/>
        <v>Januar</v>
      </c>
      <c r="NJ7" s="130" t="str">
        <f t="shared" si="295"/>
        <v>Januar</v>
      </c>
      <c r="NK7" s="130" t="str">
        <f t="shared" si="295"/>
        <v>Januar</v>
      </c>
      <c r="NL7" s="130" t="str">
        <f t="shared" si="295"/>
        <v>Januar</v>
      </c>
      <c r="NM7" s="130" t="str">
        <f t="shared" si="295"/>
        <v>Januar</v>
      </c>
      <c r="NN7" s="130" t="str">
        <f t="shared" si="295"/>
        <v>Januar</v>
      </c>
      <c r="NO7" s="130" t="str">
        <f t="shared" si="295"/>
        <v>Januar</v>
      </c>
      <c r="NP7" s="130" t="str">
        <f t="shared" si="295"/>
        <v>Januar</v>
      </c>
      <c r="NQ7" s="130" t="str">
        <f t="shared" si="295"/>
        <v>Januar</v>
      </c>
      <c r="NR7" s="130" t="str">
        <f t="shared" si="295"/>
        <v>Januar</v>
      </c>
      <c r="NS7" s="130" t="str">
        <f t="shared" si="295"/>
        <v>Januar</v>
      </c>
      <c r="NT7" s="130" t="str">
        <f t="shared" si="295"/>
        <v>Januar</v>
      </c>
      <c r="NU7" s="130" t="str">
        <f t="shared" si="295"/>
        <v>Januar</v>
      </c>
      <c r="NV7" s="130" t="str">
        <f t="shared" si="295"/>
        <v>Januar</v>
      </c>
      <c r="NW7" s="130" t="str">
        <f t="shared" si="295"/>
        <v>Januar</v>
      </c>
      <c r="NX7" s="130" t="str">
        <f t="shared" si="295"/>
        <v>Januar</v>
      </c>
      <c r="NY7" s="130" t="str">
        <f t="shared" si="295"/>
        <v>Januar</v>
      </c>
      <c r="NZ7" s="130" t="str">
        <f t="shared" si="295"/>
        <v>Januar</v>
      </c>
      <c r="OA7" s="130" t="str">
        <f t="shared" si="295"/>
        <v>Januar</v>
      </c>
      <c r="OB7" s="130" t="str">
        <f t="shared" si="295"/>
        <v>Januar</v>
      </c>
      <c r="OC7" s="130" t="str">
        <f t="shared" si="295"/>
        <v>Januar</v>
      </c>
      <c r="OD7" s="130" t="str">
        <f t="shared" si="295"/>
        <v>Januar</v>
      </c>
      <c r="OE7" s="130" t="str">
        <f t="shared" si="295"/>
        <v>Januar</v>
      </c>
      <c r="OF7" s="130" t="str">
        <f t="shared" si="295"/>
        <v>Januar</v>
      </c>
      <c r="OG7" s="130" t="str">
        <f t="shared" si="295"/>
        <v>Januar</v>
      </c>
      <c r="OH7" s="130" t="str">
        <f t="shared" si="295"/>
        <v>Januar</v>
      </c>
      <c r="OI7" s="130" t="str">
        <f t="shared" si="295"/>
        <v>Januar</v>
      </c>
      <c r="OJ7" s="130" t="str">
        <f t="shared" si="295"/>
        <v>Januar</v>
      </c>
      <c r="OK7" s="130" t="str">
        <f t="shared" si="295"/>
        <v>Januar</v>
      </c>
      <c r="OL7" s="130" t="str">
        <f t="shared" si="295"/>
        <v>Januar</v>
      </c>
      <c r="OM7" s="130" t="str">
        <f t="shared" si="295"/>
        <v>Februar</v>
      </c>
      <c r="ON7" s="130" t="str">
        <f t="shared" si="295"/>
        <v>Februar</v>
      </c>
      <c r="OO7" s="130" t="str">
        <f t="shared" si="295"/>
        <v>Februar</v>
      </c>
      <c r="OP7" s="130" t="str">
        <f t="shared" si="295"/>
        <v>Februar</v>
      </c>
      <c r="OQ7" s="130" t="str">
        <f t="shared" ref="OQ7:QT7" si="296">IF(OQ5=1,"Januar",IF(OQ5=2,"Februar",IF(OQ5=3,"März",IF(OQ5=4,"April",IF(OQ5=5,"Mai",IF(OQ5=6,"Juni",IF(OQ5=7,"Juli",IF(OQ5=8,"August",IF(OQ5=9,"September",IF(OQ5=10,"Oktober",IF(OQ5=11,"November","Dezember")))))))))))</f>
        <v>Februar</v>
      </c>
      <c r="OR7" s="130" t="str">
        <f t="shared" si="296"/>
        <v>Februar</v>
      </c>
      <c r="OS7" s="130" t="str">
        <f t="shared" si="296"/>
        <v>Februar</v>
      </c>
      <c r="OT7" s="130" t="str">
        <f t="shared" si="296"/>
        <v>Februar</v>
      </c>
      <c r="OU7" s="130" t="str">
        <f t="shared" si="296"/>
        <v>Februar</v>
      </c>
      <c r="OV7" s="130" t="str">
        <f t="shared" si="296"/>
        <v>Februar</v>
      </c>
      <c r="OW7" s="130" t="str">
        <f t="shared" si="296"/>
        <v>Februar</v>
      </c>
      <c r="OX7" s="130" t="str">
        <f t="shared" si="296"/>
        <v>Februar</v>
      </c>
      <c r="OY7" s="130" t="str">
        <f t="shared" si="296"/>
        <v>Februar</v>
      </c>
      <c r="OZ7" s="130" t="str">
        <f t="shared" si="296"/>
        <v>Februar</v>
      </c>
      <c r="PA7" s="130" t="str">
        <f t="shared" si="296"/>
        <v>Februar</v>
      </c>
      <c r="PB7" s="130" t="str">
        <f t="shared" si="296"/>
        <v>Februar</v>
      </c>
      <c r="PC7" s="130" t="str">
        <f t="shared" si="296"/>
        <v>Februar</v>
      </c>
      <c r="PD7" s="130" t="str">
        <f t="shared" si="296"/>
        <v>Februar</v>
      </c>
      <c r="PE7" s="130" t="str">
        <f t="shared" si="296"/>
        <v>Februar</v>
      </c>
      <c r="PF7" s="130" t="str">
        <f t="shared" si="296"/>
        <v>Februar</v>
      </c>
      <c r="PG7" s="130" t="str">
        <f t="shared" si="296"/>
        <v>Februar</v>
      </c>
      <c r="PH7" s="130" t="str">
        <f t="shared" si="296"/>
        <v>Februar</v>
      </c>
      <c r="PI7" s="130" t="str">
        <f t="shared" si="296"/>
        <v>Februar</v>
      </c>
      <c r="PJ7" s="130" t="str">
        <f t="shared" si="296"/>
        <v>Februar</v>
      </c>
      <c r="PK7" s="130" t="str">
        <f t="shared" si="296"/>
        <v>Februar</v>
      </c>
      <c r="PL7" s="130" t="str">
        <f t="shared" si="296"/>
        <v>Februar</v>
      </c>
      <c r="PM7" s="130" t="str">
        <f t="shared" si="296"/>
        <v>Februar</v>
      </c>
      <c r="PN7" s="130" t="str">
        <f t="shared" si="296"/>
        <v>Februar</v>
      </c>
      <c r="PO7" s="130" t="str">
        <f t="shared" si="296"/>
        <v>März</v>
      </c>
      <c r="PP7" s="130" t="str">
        <f t="shared" si="296"/>
        <v>März</v>
      </c>
      <c r="PQ7" s="130" t="str">
        <f t="shared" si="296"/>
        <v>März</v>
      </c>
      <c r="PR7" s="130" t="str">
        <f t="shared" si="296"/>
        <v>März</v>
      </c>
      <c r="PS7" s="130" t="str">
        <f t="shared" si="296"/>
        <v>März</v>
      </c>
      <c r="PT7" s="130" t="str">
        <f t="shared" si="296"/>
        <v>März</v>
      </c>
      <c r="PU7" s="130" t="str">
        <f t="shared" si="296"/>
        <v>März</v>
      </c>
      <c r="PV7" s="130" t="str">
        <f t="shared" si="296"/>
        <v>März</v>
      </c>
      <c r="PW7" s="130" t="str">
        <f t="shared" si="296"/>
        <v>März</v>
      </c>
      <c r="PX7" s="130" t="str">
        <f t="shared" si="296"/>
        <v>März</v>
      </c>
      <c r="PY7" s="130" t="str">
        <f t="shared" si="296"/>
        <v>März</v>
      </c>
      <c r="PZ7" s="130" t="str">
        <f t="shared" si="296"/>
        <v>März</v>
      </c>
      <c r="QA7" s="130" t="str">
        <f t="shared" si="296"/>
        <v>März</v>
      </c>
      <c r="QB7" s="130" t="str">
        <f t="shared" si="296"/>
        <v>März</v>
      </c>
      <c r="QC7" s="130" t="str">
        <f t="shared" si="296"/>
        <v>März</v>
      </c>
      <c r="QD7" s="130" t="str">
        <f t="shared" si="296"/>
        <v>März</v>
      </c>
      <c r="QE7" s="130" t="str">
        <f t="shared" si="296"/>
        <v>März</v>
      </c>
      <c r="QF7" s="130" t="str">
        <f t="shared" si="296"/>
        <v>März</v>
      </c>
      <c r="QG7" s="130" t="str">
        <f t="shared" si="296"/>
        <v>März</v>
      </c>
      <c r="QH7" s="130" t="str">
        <f t="shared" si="296"/>
        <v>März</v>
      </c>
      <c r="QI7" s="130" t="str">
        <f t="shared" si="296"/>
        <v>März</v>
      </c>
      <c r="QJ7" s="130" t="str">
        <f t="shared" si="296"/>
        <v>März</v>
      </c>
      <c r="QK7" s="130" t="str">
        <f t="shared" si="296"/>
        <v>März</v>
      </c>
      <c r="QL7" s="130" t="str">
        <f t="shared" si="296"/>
        <v>März</v>
      </c>
      <c r="QM7" s="130" t="str">
        <f t="shared" si="296"/>
        <v>März</v>
      </c>
      <c r="QN7" s="130" t="str">
        <f t="shared" si="296"/>
        <v>März</v>
      </c>
      <c r="QO7" s="130" t="str">
        <f t="shared" si="296"/>
        <v>März</v>
      </c>
      <c r="QP7" s="130" t="str">
        <f t="shared" si="296"/>
        <v>März</v>
      </c>
      <c r="QQ7" s="130" t="str">
        <f t="shared" si="296"/>
        <v>März</v>
      </c>
      <c r="QR7" s="130" t="str">
        <f t="shared" si="296"/>
        <v>März</v>
      </c>
      <c r="QS7" s="130" t="str">
        <f t="shared" si="296"/>
        <v>März</v>
      </c>
      <c r="QT7" s="130" t="str">
        <f t="shared" si="296"/>
        <v>April</v>
      </c>
    </row>
    <row r="8" spans="1:468" ht="10.050000000000001" customHeight="1">
      <c r="A8" s="243" t="s">
        <v>217</v>
      </c>
      <c r="B8" s="243" t="s">
        <v>38</v>
      </c>
      <c r="C8" s="243" t="s">
        <v>39</v>
      </c>
      <c r="D8" s="244" t="s">
        <v>41</v>
      </c>
      <c r="E8" s="245" t="s">
        <v>113</v>
      </c>
      <c r="F8" s="131">
        <f>IF(F4="","",DAY(F4))</f>
        <v>1</v>
      </c>
      <c r="G8" s="131">
        <f t="shared" ref="G8:BR8" si="297">IF(G4="","",DAY(G4))</f>
        <v>2</v>
      </c>
      <c r="H8" s="131">
        <f t="shared" si="297"/>
        <v>3</v>
      </c>
      <c r="I8" s="131">
        <f t="shared" si="297"/>
        <v>4</v>
      </c>
      <c r="J8" s="131">
        <f t="shared" si="297"/>
        <v>5</v>
      </c>
      <c r="K8" s="131">
        <f t="shared" si="297"/>
        <v>6</v>
      </c>
      <c r="L8" s="131">
        <f t="shared" si="297"/>
        <v>7</v>
      </c>
      <c r="M8" s="131">
        <f t="shared" si="297"/>
        <v>8</v>
      </c>
      <c r="N8" s="131">
        <f t="shared" si="297"/>
        <v>9</v>
      </c>
      <c r="O8" s="131">
        <f t="shared" si="297"/>
        <v>10</v>
      </c>
      <c r="P8" s="131">
        <f t="shared" si="297"/>
        <v>11</v>
      </c>
      <c r="Q8" s="131">
        <f t="shared" si="297"/>
        <v>12</v>
      </c>
      <c r="R8" s="131">
        <f t="shared" si="297"/>
        <v>13</v>
      </c>
      <c r="S8" s="131">
        <f t="shared" si="297"/>
        <v>14</v>
      </c>
      <c r="T8" s="131">
        <f t="shared" si="297"/>
        <v>15</v>
      </c>
      <c r="U8" s="131">
        <f t="shared" si="297"/>
        <v>16</v>
      </c>
      <c r="V8" s="131">
        <f t="shared" si="297"/>
        <v>17</v>
      </c>
      <c r="W8" s="131">
        <f t="shared" si="297"/>
        <v>18</v>
      </c>
      <c r="X8" s="131">
        <f t="shared" si="297"/>
        <v>19</v>
      </c>
      <c r="Y8" s="131">
        <f t="shared" si="297"/>
        <v>20</v>
      </c>
      <c r="Z8" s="131">
        <f t="shared" si="297"/>
        <v>21</v>
      </c>
      <c r="AA8" s="131">
        <f t="shared" si="297"/>
        <v>22</v>
      </c>
      <c r="AB8" s="131">
        <f t="shared" si="297"/>
        <v>23</v>
      </c>
      <c r="AC8" s="131">
        <f t="shared" si="297"/>
        <v>24</v>
      </c>
      <c r="AD8" s="131">
        <f t="shared" si="297"/>
        <v>25</v>
      </c>
      <c r="AE8" s="131">
        <f t="shared" si="297"/>
        <v>26</v>
      </c>
      <c r="AF8" s="131">
        <f t="shared" si="297"/>
        <v>27</v>
      </c>
      <c r="AG8" s="131">
        <f t="shared" si="297"/>
        <v>28</v>
      </c>
      <c r="AH8" s="131">
        <f t="shared" si="297"/>
        <v>29</v>
      </c>
      <c r="AI8" s="131">
        <f t="shared" si="297"/>
        <v>30</v>
      </c>
      <c r="AJ8" s="131">
        <f t="shared" si="297"/>
        <v>31</v>
      </c>
      <c r="AK8" s="131">
        <f t="shared" si="297"/>
        <v>1</v>
      </c>
      <c r="AL8" s="131">
        <f t="shared" si="297"/>
        <v>2</v>
      </c>
      <c r="AM8" s="131">
        <f t="shared" si="297"/>
        <v>3</v>
      </c>
      <c r="AN8" s="131">
        <f t="shared" si="297"/>
        <v>4</v>
      </c>
      <c r="AO8" s="131">
        <f t="shared" si="297"/>
        <v>5</v>
      </c>
      <c r="AP8" s="131">
        <f t="shared" si="297"/>
        <v>6</v>
      </c>
      <c r="AQ8" s="131">
        <f t="shared" si="297"/>
        <v>7</v>
      </c>
      <c r="AR8" s="131">
        <f t="shared" si="297"/>
        <v>8</v>
      </c>
      <c r="AS8" s="131">
        <f t="shared" si="297"/>
        <v>9</v>
      </c>
      <c r="AT8" s="131">
        <f t="shared" si="297"/>
        <v>10</v>
      </c>
      <c r="AU8" s="131">
        <f t="shared" si="297"/>
        <v>11</v>
      </c>
      <c r="AV8" s="131">
        <f t="shared" si="297"/>
        <v>12</v>
      </c>
      <c r="AW8" s="131">
        <f t="shared" si="297"/>
        <v>13</v>
      </c>
      <c r="AX8" s="131">
        <f t="shared" si="297"/>
        <v>14</v>
      </c>
      <c r="AY8" s="131">
        <f t="shared" si="297"/>
        <v>15</v>
      </c>
      <c r="AZ8" s="131">
        <f t="shared" si="297"/>
        <v>16</v>
      </c>
      <c r="BA8" s="131">
        <f t="shared" si="297"/>
        <v>17</v>
      </c>
      <c r="BB8" s="131">
        <f t="shared" si="297"/>
        <v>18</v>
      </c>
      <c r="BC8" s="131">
        <f t="shared" si="297"/>
        <v>19</v>
      </c>
      <c r="BD8" s="131">
        <f t="shared" si="297"/>
        <v>20</v>
      </c>
      <c r="BE8" s="131">
        <f t="shared" si="297"/>
        <v>21</v>
      </c>
      <c r="BF8" s="131">
        <f t="shared" si="297"/>
        <v>22</v>
      </c>
      <c r="BG8" s="131">
        <f t="shared" si="297"/>
        <v>23</v>
      </c>
      <c r="BH8" s="131">
        <f t="shared" si="297"/>
        <v>24</v>
      </c>
      <c r="BI8" s="131">
        <f t="shared" si="297"/>
        <v>25</v>
      </c>
      <c r="BJ8" s="131">
        <f t="shared" si="297"/>
        <v>26</v>
      </c>
      <c r="BK8" s="131">
        <f t="shared" si="297"/>
        <v>27</v>
      </c>
      <c r="BL8" s="131">
        <f t="shared" si="297"/>
        <v>28</v>
      </c>
      <c r="BM8" s="131">
        <f t="shared" si="297"/>
        <v>29</v>
      </c>
      <c r="BN8" s="131">
        <f t="shared" si="297"/>
        <v>1</v>
      </c>
      <c r="BO8" s="131">
        <f t="shared" si="297"/>
        <v>2</v>
      </c>
      <c r="BP8" s="131">
        <f t="shared" si="297"/>
        <v>3</v>
      </c>
      <c r="BQ8" s="131">
        <f t="shared" si="297"/>
        <v>4</v>
      </c>
      <c r="BR8" s="131">
        <f t="shared" si="297"/>
        <v>5</v>
      </c>
      <c r="BS8" s="131">
        <f t="shared" ref="BS8:ED8" si="298">IF(BS4="","",DAY(BS4))</f>
        <v>6</v>
      </c>
      <c r="BT8" s="131">
        <f t="shared" si="298"/>
        <v>7</v>
      </c>
      <c r="BU8" s="131">
        <f t="shared" si="298"/>
        <v>8</v>
      </c>
      <c r="BV8" s="131">
        <f t="shared" si="298"/>
        <v>9</v>
      </c>
      <c r="BW8" s="131">
        <f t="shared" si="298"/>
        <v>10</v>
      </c>
      <c r="BX8" s="131">
        <f t="shared" si="298"/>
        <v>11</v>
      </c>
      <c r="BY8" s="131">
        <f t="shared" si="298"/>
        <v>12</v>
      </c>
      <c r="BZ8" s="131">
        <f t="shared" si="298"/>
        <v>13</v>
      </c>
      <c r="CA8" s="131">
        <f t="shared" si="298"/>
        <v>14</v>
      </c>
      <c r="CB8" s="131">
        <f t="shared" si="298"/>
        <v>15</v>
      </c>
      <c r="CC8" s="131">
        <f t="shared" si="298"/>
        <v>16</v>
      </c>
      <c r="CD8" s="131">
        <f t="shared" si="298"/>
        <v>17</v>
      </c>
      <c r="CE8" s="131">
        <f t="shared" si="298"/>
        <v>18</v>
      </c>
      <c r="CF8" s="131">
        <f t="shared" si="298"/>
        <v>19</v>
      </c>
      <c r="CG8" s="131">
        <f t="shared" si="298"/>
        <v>20</v>
      </c>
      <c r="CH8" s="131">
        <f t="shared" si="298"/>
        <v>21</v>
      </c>
      <c r="CI8" s="131">
        <f t="shared" si="298"/>
        <v>22</v>
      </c>
      <c r="CJ8" s="131">
        <f t="shared" si="298"/>
        <v>23</v>
      </c>
      <c r="CK8" s="131">
        <f t="shared" si="298"/>
        <v>24</v>
      </c>
      <c r="CL8" s="131">
        <f t="shared" si="298"/>
        <v>25</v>
      </c>
      <c r="CM8" s="131">
        <f t="shared" si="298"/>
        <v>26</v>
      </c>
      <c r="CN8" s="131">
        <f t="shared" si="298"/>
        <v>27</v>
      </c>
      <c r="CO8" s="131">
        <f t="shared" si="298"/>
        <v>28</v>
      </c>
      <c r="CP8" s="131">
        <f t="shared" si="298"/>
        <v>29</v>
      </c>
      <c r="CQ8" s="131">
        <f t="shared" si="298"/>
        <v>30</v>
      </c>
      <c r="CR8" s="131">
        <f t="shared" si="298"/>
        <v>31</v>
      </c>
      <c r="CS8" s="131">
        <f t="shared" si="298"/>
        <v>1</v>
      </c>
      <c r="CT8" s="131">
        <f t="shared" si="298"/>
        <v>2</v>
      </c>
      <c r="CU8" s="131">
        <f t="shared" si="298"/>
        <v>3</v>
      </c>
      <c r="CV8" s="131">
        <f t="shared" si="298"/>
        <v>4</v>
      </c>
      <c r="CW8" s="131">
        <f t="shared" si="298"/>
        <v>5</v>
      </c>
      <c r="CX8" s="131">
        <f t="shared" si="298"/>
        <v>6</v>
      </c>
      <c r="CY8" s="131">
        <f t="shared" si="298"/>
        <v>7</v>
      </c>
      <c r="CZ8" s="131">
        <f t="shared" si="298"/>
        <v>8</v>
      </c>
      <c r="DA8" s="131">
        <f t="shared" si="298"/>
        <v>9</v>
      </c>
      <c r="DB8" s="131">
        <f t="shared" si="298"/>
        <v>10</v>
      </c>
      <c r="DC8" s="131">
        <f t="shared" si="298"/>
        <v>11</v>
      </c>
      <c r="DD8" s="131">
        <f t="shared" si="298"/>
        <v>12</v>
      </c>
      <c r="DE8" s="131">
        <f t="shared" si="298"/>
        <v>13</v>
      </c>
      <c r="DF8" s="131">
        <f t="shared" si="298"/>
        <v>14</v>
      </c>
      <c r="DG8" s="131">
        <f t="shared" si="298"/>
        <v>15</v>
      </c>
      <c r="DH8" s="131">
        <f t="shared" si="298"/>
        <v>16</v>
      </c>
      <c r="DI8" s="131">
        <f t="shared" si="298"/>
        <v>17</v>
      </c>
      <c r="DJ8" s="131">
        <f t="shared" si="298"/>
        <v>18</v>
      </c>
      <c r="DK8" s="131">
        <f t="shared" si="298"/>
        <v>19</v>
      </c>
      <c r="DL8" s="131">
        <f t="shared" si="298"/>
        <v>20</v>
      </c>
      <c r="DM8" s="131">
        <f t="shared" si="298"/>
        <v>21</v>
      </c>
      <c r="DN8" s="131">
        <f t="shared" si="298"/>
        <v>22</v>
      </c>
      <c r="DO8" s="131">
        <f t="shared" si="298"/>
        <v>23</v>
      </c>
      <c r="DP8" s="131">
        <f t="shared" si="298"/>
        <v>24</v>
      </c>
      <c r="DQ8" s="131">
        <f t="shared" si="298"/>
        <v>25</v>
      </c>
      <c r="DR8" s="131">
        <f t="shared" si="298"/>
        <v>26</v>
      </c>
      <c r="DS8" s="131">
        <f t="shared" si="298"/>
        <v>27</v>
      </c>
      <c r="DT8" s="131">
        <f t="shared" si="298"/>
        <v>28</v>
      </c>
      <c r="DU8" s="131">
        <f t="shared" si="298"/>
        <v>29</v>
      </c>
      <c r="DV8" s="131">
        <f t="shared" si="298"/>
        <v>30</v>
      </c>
      <c r="DW8" s="131">
        <f t="shared" si="298"/>
        <v>1</v>
      </c>
      <c r="DX8" s="131">
        <f t="shared" si="298"/>
        <v>2</v>
      </c>
      <c r="DY8" s="131">
        <f t="shared" si="298"/>
        <v>3</v>
      </c>
      <c r="DZ8" s="131">
        <f t="shared" si="298"/>
        <v>4</v>
      </c>
      <c r="EA8" s="131">
        <f t="shared" si="298"/>
        <v>5</v>
      </c>
      <c r="EB8" s="131">
        <f t="shared" si="298"/>
        <v>6</v>
      </c>
      <c r="EC8" s="131">
        <f t="shared" si="298"/>
        <v>7</v>
      </c>
      <c r="ED8" s="131">
        <f t="shared" si="298"/>
        <v>8</v>
      </c>
      <c r="EE8" s="131">
        <f t="shared" ref="EE8:GE8" si="299">IF(EE4="","",DAY(EE4))</f>
        <v>9</v>
      </c>
      <c r="EF8" s="131">
        <f t="shared" si="299"/>
        <v>10</v>
      </c>
      <c r="EG8" s="131">
        <f t="shared" si="299"/>
        <v>11</v>
      </c>
      <c r="EH8" s="131">
        <f t="shared" si="299"/>
        <v>12</v>
      </c>
      <c r="EI8" s="131">
        <f t="shared" si="299"/>
        <v>13</v>
      </c>
      <c r="EJ8" s="131">
        <f t="shared" si="299"/>
        <v>14</v>
      </c>
      <c r="EK8" s="131">
        <f t="shared" si="299"/>
        <v>15</v>
      </c>
      <c r="EL8" s="131">
        <f t="shared" si="299"/>
        <v>16</v>
      </c>
      <c r="EM8" s="131">
        <f t="shared" si="299"/>
        <v>17</v>
      </c>
      <c r="EN8" s="131">
        <f t="shared" si="299"/>
        <v>18</v>
      </c>
      <c r="EO8" s="131">
        <f t="shared" si="299"/>
        <v>19</v>
      </c>
      <c r="EP8" s="131">
        <f t="shared" si="299"/>
        <v>20</v>
      </c>
      <c r="EQ8" s="131">
        <f t="shared" si="299"/>
        <v>21</v>
      </c>
      <c r="ER8" s="131">
        <f t="shared" si="299"/>
        <v>22</v>
      </c>
      <c r="ES8" s="131">
        <f t="shared" si="299"/>
        <v>23</v>
      </c>
      <c r="ET8" s="131">
        <f t="shared" si="299"/>
        <v>24</v>
      </c>
      <c r="EU8" s="131">
        <f t="shared" si="299"/>
        <v>25</v>
      </c>
      <c r="EV8" s="131">
        <f t="shared" si="299"/>
        <v>26</v>
      </c>
      <c r="EW8" s="131">
        <f t="shared" si="299"/>
        <v>27</v>
      </c>
      <c r="EX8" s="131">
        <f t="shared" si="299"/>
        <v>28</v>
      </c>
      <c r="EY8" s="131">
        <f t="shared" si="299"/>
        <v>29</v>
      </c>
      <c r="EZ8" s="131">
        <f t="shared" si="299"/>
        <v>30</v>
      </c>
      <c r="FA8" s="131">
        <f t="shared" si="299"/>
        <v>31</v>
      </c>
      <c r="FB8" s="131">
        <f t="shared" si="299"/>
        <v>1</v>
      </c>
      <c r="FC8" s="131">
        <f t="shared" si="299"/>
        <v>2</v>
      </c>
      <c r="FD8" s="131">
        <f t="shared" si="299"/>
        <v>3</v>
      </c>
      <c r="FE8" s="131">
        <f t="shared" si="299"/>
        <v>4</v>
      </c>
      <c r="FF8" s="131">
        <f t="shared" si="299"/>
        <v>5</v>
      </c>
      <c r="FG8" s="131">
        <f t="shared" si="299"/>
        <v>6</v>
      </c>
      <c r="FH8" s="131">
        <f t="shared" si="299"/>
        <v>7</v>
      </c>
      <c r="FI8" s="131">
        <f t="shared" si="299"/>
        <v>8</v>
      </c>
      <c r="FJ8" s="131">
        <f t="shared" si="299"/>
        <v>9</v>
      </c>
      <c r="FK8" s="131">
        <f t="shared" si="299"/>
        <v>10</v>
      </c>
      <c r="FL8" s="131">
        <f t="shared" si="299"/>
        <v>11</v>
      </c>
      <c r="FM8" s="131">
        <f t="shared" si="299"/>
        <v>12</v>
      </c>
      <c r="FN8" s="131">
        <f t="shared" si="299"/>
        <v>13</v>
      </c>
      <c r="FO8" s="131">
        <f t="shared" si="299"/>
        <v>14</v>
      </c>
      <c r="FP8" s="131">
        <f t="shared" si="299"/>
        <v>15</v>
      </c>
      <c r="FQ8" s="131">
        <f t="shared" si="299"/>
        <v>16</v>
      </c>
      <c r="FR8" s="131">
        <f t="shared" si="299"/>
        <v>17</v>
      </c>
      <c r="FS8" s="131">
        <f t="shared" si="299"/>
        <v>18</v>
      </c>
      <c r="FT8" s="131">
        <f t="shared" si="299"/>
        <v>19</v>
      </c>
      <c r="FU8" s="131">
        <f t="shared" si="299"/>
        <v>20</v>
      </c>
      <c r="FV8" s="131">
        <f t="shared" si="299"/>
        <v>21</v>
      </c>
      <c r="FW8" s="131">
        <f t="shared" si="299"/>
        <v>22</v>
      </c>
      <c r="FX8" s="131">
        <f t="shared" si="299"/>
        <v>23</v>
      </c>
      <c r="FY8" s="131">
        <f t="shared" si="299"/>
        <v>24</v>
      </c>
      <c r="FZ8" s="131">
        <f t="shared" si="299"/>
        <v>25</v>
      </c>
      <c r="GA8" s="131">
        <f t="shared" si="299"/>
        <v>26</v>
      </c>
      <c r="GB8" s="131">
        <f t="shared" si="299"/>
        <v>27</v>
      </c>
      <c r="GC8" s="131">
        <f t="shared" si="299"/>
        <v>28</v>
      </c>
      <c r="GD8" s="131">
        <f t="shared" si="299"/>
        <v>29</v>
      </c>
      <c r="GE8" s="131">
        <f t="shared" si="299"/>
        <v>30</v>
      </c>
      <c r="GF8" s="131">
        <f>DAY(GF4)</f>
        <v>1</v>
      </c>
      <c r="GG8" s="131">
        <f t="shared" ref="GG8:IR8" si="300">DAY(GG4)</f>
        <v>2</v>
      </c>
      <c r="GH8" s="131">
        <f t="shared" si="300"/>
        <v>3</v>
      </c>
      <c r="GI8" s="131">
        <f t="shared" si="300"/>
        <v>4</v>
      </c>
      <c r="GJ8" s="131">
        <f t="shared" si="300"/>
        <v>5</v>
      </c>
      <c r="GK8" s="131">
        <f t="shared" si="300"/>
        <v>6</v>
      </c>
      <c r="GL8" s="131">
        <f t="shared" si="300"/>
        <v>7</v>
      </c>
      <c r="GM8" s="131">
        <f t="shared" si="300"/>
        <v>8</v>
      </c>
      <c r="GN8" s="131">
        <f t="shared" si="300"/>
        <v>9</v>
      </c>
      <c r="GO8" s="131">
        <f t="shared" si="300"/>
        <v>10</v>
      </c>
      <c r="GP8" s="131">
        <f t="shared" si="300"/>
        <v>11</v>
      </c>
      <c r="GQ8" s="131">
        <f t="shared" si="300"/>
        <v>12</v>
      </c>
      <c r="GR8" s="131">
        <f t="shared" si="300"/>
        <v>13</v>
      </c>
      <c r="GS8" s="131">
        <f t="shared" si="300"/>
        <v>14</v>
      </c>
      <c r="GT8" s="131">
        <f t="shared" si="300"/>
        <v>15</v>
      </c>
      <c r="GU8" s="131">
        <f t="shared" si="300"/>
        <v>16</v>
      </c>
      <c r="GV8" s="131">
        <f t="shared" si="300"/>
        <v>17</v>
      </c>
      <c r="GW8" s="131">
        <f t="shared" si="300"/>
        <v>18</v>
      </c>
      <c r="GX8" s="131">
        <f t="shared" si="300"/>
        <v>19</v>
      </c>
      <c r="GY8" s="131">
        <f t="shared" si="300"/>
        <v>20</v>
      </c>
      <c r="GZ8" s="131">
        <f t="shared" si="300"/>
        <v>21</v>
      </c>
      <c r="HA8" s="131">
        <f t="shared" si="300"/>
        <v>22</v>
      </c>
      <c r="HB8" s="131">
        <f t="shared" si="300"/>
        <v>23</v>
      </c>
      <c r="HC8" s="131">
        <f t="shared" si="300"/>
        <v>24</v>
      </c>
      <c r="HD8" s="131">
        <f t="shared" si="300"/>
        <v>25</v>
      </c>
      <c r="HE8" s="131">
        <f t="shared" si="300"/>
        <v>26</v>
      </c>
      <c r="HF8" s="131">
        <f t="shared" si="300"/>
        <v>27</v>
      </c>
      <c r="HG8" s="131">
        <f t="shared" si="300"/>
        <v>28</v>
      </c>
      <c r="HH8" s="131">
        <f t="shared" si="300"/>
        <v>29</v>
      </c>
      <c r="HI8" s="131">
        <f t="shared" si="300"/>
        <v>30</v>
      </c>
      <c r="HJ8" s="131">
        <f t="shared" si="300"/>
        <v>31</v>
      </c>
      <c r="HK8" s="131">
        <f t="shared" si="300"/>
        <v>1</v>
      </c>
      <c r="HL8" s="131">
        <f t="shared" si="300"/>
        <v>2</v>
      </c>
      <c r="HM8" s="131">
        <f t="shared" si="300"/>
        <v>3</v>
      </c>
      <c r="HN8" s="131">
        <f t="shared" si="300"/>
        <v>4</v>
      </c>
      <c r="HO8" s="131">
        <f t="shared" si="300"/>
        <v>5</v>
      </c>
      <c r="HP8" s="131">
        <f t="shared" si="300"/>
        <v>6</v>
      </c>
      <c r="HQ8" s="131">
        <f t="shared" si="300"/>
        <v>7</v>
      </c>
      <c r="HR8" s="131">
        <f t="shared" si="300"/>
        <v>8</v>
      </c>
      <c r="HS8" s="131">
        <f t="shared" si="300"/>
        <v>9</v>
      </c>
      <c r="HT8" s="131">
        <f t="shared" si="300"/>
        <v>10</v>
      </c>
      <c r="HU8" s="131">
        <f t="shared" si="300"/>
        <v>11</v>
      </c>
      <c r="HV8" s="131">
        <f t="shared" si="300"/>
        <v>12</v>
      </c>
      <c r="HW8" s="131">
        <f t="shared" si="300"/>
        <v>13</v>
      </c>
      <c r="HX8" s="131">
        <f t="shared" si="300"/>
        <v>14</v>
      </c>
      <c r="HY8" s="131">
        <f t="shared" si="300"/>
        <v>15</v>
      </c>
      <c r="HZ8" s="131">
        <f t="shared" si="300"/>
        <v>16</v>
      </c>
      <c r="IA8" s="131">
        <f t="shared" si="300"/>
        <v>17</v>
      </c>
      <c r="IB8" s="131">
        <f t="shared" si="300"/>
        <v>18</v>
      </c>
      <c r="IC8" s="131">
        <f t="shared" si="300"/>
        <v>19</v>
      </c>
      <c r="ID8" s="131">
        <f t="shared" si="300"/>
        <v>20</v>
      </c>
      <c r="IE8" s="131">
        <f t="shared" si="300"/>
        <v>21</v>
      </c>
      <c r="IF8" s="131">
        <f t="shared" si="300"/>
        <v>22</v>
      </c>
      <c r="IG8" s="131">
        <f t="shared" si="300"/>
        <v>23</v>
      </c>
      <c r="IH8" s="131">
        <f t="shared" si="300"/>
        <v>24</v>
      </c>
      <c r="II8" s="131">
        <f t="shared" si="300"/>
        <v>25</v>
      </c>
      <c r="IJ8" s="131">
        <f t="shared" si="300"/>
        <v>26</v>
      </c>
      <c r="IK8" s="131">
        <f t="shared" si="300"/>
        <v>27</v>
      </c>
      <c r="IL8" s="131">
        <f t="shared" si="300"/>
        <v>28</v>
      </c>
      <c r="IM8" s="131">
        <f t="shared" si="300"/>
        <v>29</v>
      </c>
      <c r="IN8" s="131">
        <f t="shared" si="300"/>
        <v>30</v>
      </c>
      <c r="IO8" s="131">
        <f t="shared" si="300"/>
        <v>31</v>
      </c>
      <c r="IP8" s="131">
        <f t="shared" si="300"/>
        <v>1</v>
      </c>
      <c r="IQ8" s="131">
        <f t="shared" si="300"/>
        <v>2</v>
      </c>
      <c r="IR8" s="131">
        <f t="shared" si="300"/>
        <v>3</v>
      </c>
      <c r="IS8" s="131">
        <f t="shared" ref="IS8:LD8" si="301">DAY(IS4)</f>
        <v>4</v>
      </c>
      <c r="IT8" s="131">
        <f t="shared" si="301"/>
        <v>5</v>
      </c>
      <c r="IU8" s="131">
        <f t="shared" si="301"/>
        <v>6</v>
      </c>
      <c r="IV8" s="131">
        <f t="shared" si="301"/>
        <v>7</v>
      </c>
      <c r="IW8" s="131">
        <f t="shared" si="301"/>
        <v>8</v>
      </c>
      <c r="IX8" s="131">
        <f t="shared" si="301"/>
        <v>9</v>
      </c>
      <c r="IY8" s="131">
        <f t="shared" si="301"/>
        <v>10</v>
      </c>
      <c r="IZ8" s="131">
        <f t="shared" si="301"/>
        <v>11</v>
      </c>
      <c r="JA8" s="131">
        <f t="shared" si="301"/>
        <v>12</v>
      </c>
      <c r="JB8" s="131">
        <f t="shared" si="301"/>
        <v>13</v>
      </c>
      <c r="JC8" s="131">
        <f t="shared" si="301"/>
        <v>14</v>
      </c>
      <c r="JD8" s="131">
        <f t="shared" si="301"/>
        <v>15</v>
      </c>
      <c r="JE8" s="131">
        <f t="shared" si="301"/>
        <v>16</v>
      </c>
      <c r="JF8" s="131">
        <f t="shared" si="301"/>
        <v>17</v>
      </c>
      <c r="JG8" s="131">
        <f t="shared" si="301"/>
        <v>18</v>
      </c>
      <c r="JH8" s="131">
        <f t="shared" si="301"/>
        <v>19</v>
      </c>
      <c r="JI8" s="131">
        <f t="shared" si="301"/>
        <v>20</v>
      </c>
      <c r="JJ8" s="131">
        <f t="shared" si="301"/>
        <v>21</v>
      </c>
      <c r="JK8" s="131">
        <f t="shared" si="301"/>
        <v>22</v>
      </c>
      <c r="JL8" s="131">
        <f t="shared" si="301"/>
        <v>23</v>
      </c>
      <c r="JM8" s="131">
        <f t="shared" si="301"/>
        <v>24</v>
      </c>
      <c r="JN8" s="131">
        <f t="shared" si="301"/>
        <v>25</v>
      </c>
      <c r="JO8" s="131">
        <f t="shared" si="301"/>
        <v>26</v>
      </c>
      <c r="JP8" s="131">
        <f t="shared" si="301"/>
        <v>27</v>
      </c>
      <c r="JQ8" s="131">
        <f t="shared" si="301"/>
        <v>28</v>
      </c>
      <c r="JR8" s="131">
        <f t="shared" si="301"/>
        <v>29</v>
      </c>
      <c r="JS8" s="131">
        <f t="shared" si="301"/>
        <v>30</v>
      </c>
      <c r="JT8" s="131">
        <f t="shared" si="301"/>
        <v>1</v>
      </c>
      <c r="JU8" s="131">
        <f t="shared" si="301"/>
        <v>2</v>
      </c>
      <c r="JV8" s="131">
        <f t="shared" si="301"/>
        <v>3</v>
      </c>
      <c r="JW8" s="131">
        <f t="shared" si="301"/>
        <v>4</v>
      </c>
      <c r="JX8" s="131">
        <f t="shared" si="301"/>
        <v>5</v>
      </c>
      <c r="JY8" s="131">
        <f t="shared" si="301"/>
        <v>6</v>
      </c>
      <c r="JZ8" s="131">
        <f t="shared" si="301"/>
        <v>7</v>
      </c>
      <c r="KA8" s="131">
        <f t="shared" si="301"/>
        <v>8</v>
      </c>
      <c r="KB8" s="131">
        <f t="shared" si="301"/>
        <v>9</v>
      </c>
      <c r="KC8" s="131">
        <f t="shared" si="301"/>
        <v>10</v>
      </c>
      <c r="KD8" s="131">
        <f t="shared" si="301"/>
        <v>11</v>
      </c>
      <c r="KE8" s="131">
        <f t="shared" si="301"/>
        <v>12</v>
      </c>
      <c r="KF8" s="131">
        <f t="shared" si="301"/>
        <v>13</v>
      </c>
      <c r="KG8" s="131">
        <f t="shared" si="301"/>
        <v>14</v>
      </c>
      <c r="KH8" s="131">
        <f t="shared" si="301"/>
        <v>15</v>
      </c>
      <c r="KI8" s="131">
        <f t="shared" si="301"/>
        <v>16</v>
      </c>
      <c r="KJ8" s="131">
        <f t="shared" si="301"/>
        <v>17</v>
      </c>
      <c r="KK8" s="131">
        <f t="shared" si="301"/>
        <v>18</v>
      </c>
      <c r="KL8" s="131">
        <f t="shared" si="301"/>
        <v>19</v>
      </c>
      <c r="KM8" s="131">
        <f t="shared" si="301"/>
        <v>20</v>
      </c>
      <c r="KN8" s="131">
        <f t="shared" si="301"/>
        <v>21</v>
      </c>
      <c r="KO8" s="131">
        <f t="shared" si="301"/>
        <v>22</v>
      </c>
      <c r="KP8" s="131">
        <f t="shared" si="301"/>
        <v>23</v>
      </c>
      <c r="KQ8" s="131">
        <f t="shared" si="301"/>
        <v>24</v>
      </c>
      <c r="KR8" s="131">
        <f t="shared" si="301"/>
        <v>25</v>
      </c>
      <c r="KS8" s="131">
        <f t="shared" si="301"/>
        <v>26</v>
      </c>
      <c r="KT8" s="131">
        <f t="shared" si="301"/>
        <v>27</v>
      </c>
      <c r="KU8" s="131">
        <f t="shared" si="301"/>
        <v>28</v>
      </c>
      <c r="KV8" s="131">
        <f t="shared" si="301"/>
        <v>29</v>
      </c>
      <c r="KW8" s="131">
        <f t="shared" si="301"/>
        <v>30</v>
      </c>
      <c r="KX8" s="131">
        <f t="shared" si="301"/>
        <v>31</v>
      </c>
      <c r="KY8" s="131">
        <f t="shared" si="301"/>
        <v>1</v>
      </c>
      <c r="KZ8" s="131">
        <f t="shared" si="301"/>
        <v>2</v>
      </c>
      <c r="LA8" s="131">
        <f t="shared" si="301"/>
        <v>3</v>
      </c>
      <c r="LB8" s="131">
        <f t="shared" si="301"/>
        <v>4</v>
      </c>
      <c r="LC8" s="131">
        <f t="shared" si="301"/>
        <v>5</v>
      </c>
      <c r="LD8" s="131">
        <f t="shared" si="301"/>
        <v>6</v>
      </c>
      <c r="LE8" s="131">
        <f t="shared" ref="LE8:NG8" si="302">DAY(LE4)</f>
        <v>7</v>
      </c>
      <c r="LF8" s="131">
        <f t="shared" si="302"/>
        <v>8</v>
      </c>
      <c r="LG8" s="131">
        <f t="shared" si="302"/>
        <v>9</v>
      </c>
      <c r="LH8" s="131">
        <f t="shared" si="302"/>
        <v>10</v>
      </c>
      <c r="LI8" s="131">
        <f t="shared" si="302"/>
        <v>11</v>
      </c>
      <c r="LJ8" s="131">
        <f t="shared" si="302"/>
        <v>12</v>
      </c>
      <c r="LK8" s="131">
        <f t="shared" si="302"/>
        <v>13</v>
      </c>
      <c r="LL8" s="131">
        <f t="shared" si="302"/>
        <v>14</v>
      </c>
      <c r="LM8" s="131">
        <f t="shared" si="302"/>
        <v>15</v>
      </c>
      <c r="LN8" s="131">
        <f t="shared" si="302"/>
        <v>16</v>
      </c>
      <c r="LO8" s="131">
        <f t="shared" si="302"/>
        <v>17</v>
      </c>
      <c r="LP8" s="131">
        <f t="shared" si="302"/>
        <v>18</v>
      </c>
      <c r="LQ8" s="131">
        <f t="shared" si="302"/>
        <v>19</v>
      </c>
      <c r="LR8" s="131">
        <f t="shared" si="302"/>
        <v>20</v>
      </c>
      <c r="LS8" s="131">
        <f t="shared" si="302"/>
        <v>21</v>
      </c>
      <c r="LT8" s="131">
        <f t="shared" si="302"/>
        <v>22</v>
      </c>
      <c r="LU8" s="131">
        <f t="shared" si="302"/>
        <v>23</v>
      </c>
      <c r="LV8" s="131">
        <f t="shared" si="302"/>
        <v>24</v>
      </c>
      <c r="LW8" s="131">
        <f t="shared" si="302"/>
        <v>25</v>
      </c>
      <c r="LX8" s="131">
        <f t="shared" si="302"/>
        <v>26</v>
      </c>
      <c r="LY8" s="131">
        <f t="shared" si="302"/>
        <v>27</v>
      </c>
      <c r="LZ8" s="131">
        <f t="shared" si="302"/>
        <v>28</v>
      </c>
      <c r="MA8" s="131">
        <f t="shared" si="302"/>
        <v>29</v>
      </c>
      <c r="MB8" s="131">
        <f t="shared" si="302"/>
        <v>30</v>
      </c>
      <c r="MC8" s="131">
        <f t="shared" si="302"/>
        <v>1</v>
      </c>
      <c r="MD8" s="131">
        <f t="shared" si="302"/>
        <v>2</v>
      </c>
      <c r="ME8" s="131">
        <f t="shared" si="302"/>
        <v>3</v>
      </c>
      <c r="MF8" s="131">
        <f t="shared" si="302"/>
        <v>4</v>
      </c>
      <c r="MG8" s="131">
        <f t="shared" si="302"/>
        <v>5</v>
      </c>
      <c r="MH8" s="131">
        <f t="shared" si="302"/>
        <v>6</v>
      </c>
      <c r="MI8" s="131">
        <f t="shared" si="302"/>
        <v>7</v>
      </c>
      <c r="MJ8" s="131">
        <f t="shared" si="302"/>
        <v>8</v>
      </c>
      <c r="MK8" s="131">
        <f t="shared" si="302"/>
        <v>9</v>
      </c>
      <c r="ML8" s="131">
        <f t="shared" si="302"/>
        <v>10</v>
      </c>
      <c r="MM8" s="131">
        <f t="shared" si="302"/>
        <v>11</v>
      </c>
      <c r="MN8" s="131">
        <f t="shared" si="302"/>
        <v>12</v>
      </c>
      <c r="MO8" s="131">
        <f t="shared" si="302"/>
        <v>13</v>
      </c>
      <c r="MP8" s="131">
        <f t="shared" si="302"/>
        <v>14</v>
      </c>
      <c r="MQ8" s="131">
        <f t="shared" si="302"/>
        <v>15</v>
      </c>
      <c r="MR8" s="131">
        <f t="shared" si="302"/>
        <v>16</v>
      </c>
      <c r="MS8" s="131">
        <f t="shared" si="302"/>
        <v>17</v>
      </c>
      <c r="MT8" s="131">
        <f t="shared" si="302"/>
        <v>18</v>
      </c>
      <c r="MU8" s="131">
        <f t="shared" si="302"/>
        <v>19</v>
      </c>
      <c r="MV8" s="131">
        <f t="shared" si="302"/>
        <v>20</v>
      </c>
      <c r="MW8" s="131">
        <f t="shared" si="302"/>
        <v>21</v>
      </c>
      <c r="MX8" s="131">
        <f t="shared" si="302"/>
        <v>22</v>
      </c>
      <c r="MY8" s="131">
        <f t="shared" si="302"/>
        <v>23</v>
      </c>
      <c r="MZ8" s="131">
        <f t="shared" si="302"/>
        <v>24</v>
      </c>
      <c r="NA8" s="131">
        <f t="shared" si="302"/>
        <v>25</v>
      </c>
      <c r="NB8" s="131">
        <f t="shared" si="302"/>
        <v>26</v>
      </c>
      <c r="NC8" s="131">
        <f t="shared" si="302"/>
        <v>27</v>
      </c>
      <c r="ND8" s="131">
        <f t="shared" si="302"/>
        <v>28</v>
      </c>
      <c r="NE8" s="131">
        <f t="shared" si="302"/>
        <v>29</v>
      </c>
      <c r="NF8" s="131">
        <f t="shared" si="302"/>
        <v>30</v>
      </c>
      <c r="NG8" s="131">
        <f t="shared" si="302"/>
        <v>31</v>
      </c>
      <c r="NH8" s="131">
        <f t="shared" ref="NH8:OP8" si="303">DAY(NH4)</f>
        <v>1</v>
      </c>
      <c r="NI8" s="131">
        <f t="shared" si="303"/>
        <v>2</v>
      </c>
      <c r="NJ8" s="131">
        <f t="shared" si="303"/>
        <v>3</v>
      </c>
      <c r="NK8" s="131">
        <f t="shared" si="303"/>
        <v>4</v>
      </c>
      <c r="NL8" s="131">
        <f t="shared" si="303"/>
        <v>5</v>
      </c>
      <c r="NM8" s="131">
        <f t="shared" si="303"/>
        <v>6</v>
      </c>
      <c r="NN8" s="131">
        <f t="shared" si="303"/>
        <v>7</v>
      </c>
      <c r="NO8" s="131">
        <f t="shared" si="303"/>
        <v>8</v>
      </c>
      <c r="NP8" s="131">
        <f t="shared" si="303"/>
        <v>9</v>
      </c>
      <c r="NQ8" s="131">
        <f t="shared" si="303"/>
        <v>10</v>
      </c>
      <c r="NR8" s="131">
        <f t="shared" si="303"/>
        <v>11</v>
      </c>
      <c r="NS8" s="131">
        <f t="shared" si="303"/>
        <v>12</v>
      </c>
      <c r="NT8" s="131">
        <f t="shared" si="303"/>
        <v>13</v>
      </c>
      <c r="NU8" s="131">
        <f t="shared" si="303"/>
        <v>14</v>
      </c>
      <c r="NV8" s="131">
        <f t="shared" si="303"/>
        <v>15</v>
      </c>
      <c r="NW8" s="131">
        <f t="shared" si="303"/>
        <v>16</v>
      </c>
      <c r="NX8" s="131">
        <f t="shared" si="303"/>
        <v>17</v>
      </c>
      <c r="NY8" s="131">
        <f t="shared" si="303"/>
        <v>18</v>
      </c>
      <c r="NZ8" s="131">
        <f t="shared" si="303"/>
        <v>19</v>
      </c>
      <c r="OA8" s="131">
        <f t="shared" si="303"/>
        <v>20</v>
      </c>
      <c r="OB8" s="131">
        <f t="shared" si="303"/>
        <v>21</v>
      </c>
      <c r="OC8" s="131">
        <f t="shared" si="303"/>
        <v>22</v>
      </c>
      <c r="OD8" s="131">
        <f t="shared" si="303"/>
        <v>23</v>
      </c>
      <c r="OE8" s="131">
        <f t="shared" si="303"/>
        <v>24</v>
      </c>
      <c r="OF8" s="131">
        <f t="shared" si="303"/>
        <v>25</v>
      </c>
      <c r="OG8" s="131">
        <f t="shared" si="303"/>
        <v>26</v>
      </c>
      <c r="OH8" s="131">
        <f t="shared" si="303"/>
        <v>27</v>
      </c>
      <c r="OI8" s="131">
        <f t="shared" si="303"/>
        <v>28</v>
      </c>
      <c r="OJ8" s="131">
        <f t="shared" si="303"/>
        <v>29</v>
      </c>
      <c r="OK8" s="131">
        <f t="shared" si="303"/>
        <v>30</v>
      </c>
      <c r="OL8" s="131">
        <f t="shared" si="303"/>
        <v>31</v>
      </c>
      <c r="OM8" s="131">
        <f t="shared" si="303"/>
        <v>1</v>
      </c>
      <c r="ON8" s="131">
        <f t="shared" si="303"/>
        <v>2</v>
      </c>
      <c r="OO8" s="131">
        <f t="shared" si="303"/>
        <v>3</v>
      </c>
      <c r="OP8" s="131">
        <f t="shared" si="303"/>
        <v>4</v>
      </c>
      <c r="OQ8" s="131">
        <f t="shared" ref="OQ8:QT8" si="304">DAY(OQ4)</f>
        <v>5</v>
      </c>
      <c r="OR8" s="131">
        <f t="shared" si="304"/>
        <v>6</v>
      </c>
      <c r="OS8" s="131">
        <f t="shared" si="304"/>
        <v>7</v>
      </c>
      <c r="OT8" s="131">
        <f t="shared" si="304"/>
        <v>8</v>
      </c>
      <c r="OU8" s="131">
        <f t="shared" si="304"/>
        <v>9</v>
      </c>
      <c r="OV8" s="131">
        <f t="shared" si="304"/>
        <v>10</v>
      </c>
      <c r="OW8" s="131">
        <f t="shared" si="304"/>
        <v>11</v>
      </c>
      <c r="OX8" s="131">
        <f t="shared" si="304"/>
        <v>12</v>
      </c>
      <c r="OY8" s="131">
        <f t="shared" si="304"/>
        <v>13</v>
      </c>
      <c r="OZ8" s="131">
        <f t="shared" si="304"/>
        <v>14</v>
      </c>
      <c r="PA8" s="131">
        <f t="shared" si="304"/>
        <v>15</v>
      </c>
      <c r="PB8" s="131">
        <f t="shared" si="304"/>
        <v>16</v>
      </c>
      <c r="PC8" s="131">
        <f t="shared" si="304"/>
        <v>17</v>
      </c>
      <c r="PD8" s="131">
        <f t="shared" si="304"/>
        <v>18</v>
      </c>
      <c r="PE8" s="131">
        <f t="shared" si="304"/>
        <v>19</v>
      </c>
      <c r="PF8" s="131">
        <f t="shared" si="304"/>
        <v>20</v>
      </c>
      <c r="PG8" s="131">
        <f t="shared" si="304"/>
        <v>21</v>
      </c>
      <c r="PH8" s="131">
        <f t="shared" si="304"/>
        <v>22</v>
      </c>
      <c r="PI8" s="131">
        <f t="shared" si="304"/>
        <v>23</v>
      </c>
      <c r="PJ8" s="131">
        <f t="shared" si="304"/>
        <v>24</v>
      </c>
      <c r="PK8" s="131">
        <f t="shared" si="304"/>
        <v>25</v>
      </c>
      <c r="PL8" s="131">
        <f t="shared" si="304"/>
        <v>26</v>
      </c>
      <c r="PM8" s="131">
        <f t="shared" si="304"/>
        <v>27</v>
      </c>
      <c r="PN8" s="131">
        <f t="shared" si="304"/>
        <v>28</v>
      </c>
      <c r="PO8" s="131">
        <f t="shared" si="304"/>
        <v>1</v>
      </c>
      <c r="PP8" s="131">
        <f t="shared" si="304"/>
        <v>2</v>
      </c>
      <c r="PQ8" s="131">
        <f t="shared" si="304"/>
        <v>3</v>
      </c>
      <c r="PR8" s="131">
        <f t="shared" si="304"/>
        <v>4</v>
      </c>
      <c r="PS8" s="131">
        <f t="shared" si="304"/>
        <v>5</v>
      </c>
      <c r="PT8" s="131">
        <f t="shared" si="304"/>
        <v>6</v>
      </c>
      <c r="PU8" s="131">
        <f t="shared" si="304"/>
        <v>7</v>
      </c>
      <c r="PV8" s="131">
        <f t="shared" si="304"/>
        <v>8</v>
      </c>
      <c r="PW8" s="131">
        <f t="shared" si="304"/>
        <v>9</v>
      </c>
      <c r="PX8" s="131">
        <f t="shared" si="304"/>
        <v>10</v>
      </c>
      <c r="PY8" s="131">
        <f t="shared" si="304"/>
        <v>11</v>
      </c>
      <c r="PZ8" s="131">
        <f t="shared" si="304"/>
        <v>12</v>
      </c>
      <c r="QA8" s="131">
        <f t="shared" si="304"/>
        <v>13</v>
      </c>
      <c r="QB8" s="131">
        <f t="shared" si="304"/>
        <v>14</v>
      </c>
      <c r="QC8" s="131">
        <f t="shared" si="304"/>
        <v>15</v>
      </c>
      <c r="QD8" s="131">
        <f t="shared" si="304"/>
        <v>16</v>
      </c>
      <c r="QE8" s="131">
        <f t="shared" si="304"/>
        <v>17</v>
      </c>
      <c r="QF8" s="131">
        <f t="shared" si="304"/>
        <v>18</v>
      </c>
      <c r="QG8" s="131">
        <f t="shared" si="304"/>
        <v>19</v>
      </c>
      <c r="QH8" s="131">
        <f t="shared" si="304"/>
        <v>20</v>
      </c>
      <c r="QI8" s="131">
        <f t="shared" si="304"/>
        <v>21</v>
      </c>
      <c r="QJ8" s="131">
        <f t="shared" si="304"/>
        <v>22</v>
      </c>
      <c r="QK8" s="131">
        <f t="shared" si="304"/>
        <v>23</v>
      </c>
      <c r="QL8" s="131">
        <f t="shared" si="304"/>
        <v>24</v>
      </c>
      <c r="QM8" s="131">
        <f t="shared" si="304"/>
        <v>25</v>
      </c>
      <c r="QN8" s="131">
        <f t="shared" si="304"/>
        <v>26</v>
      </c>
      <c r="QO8" s="131">
        <f t="shared" si="304"/>
        <v>27</v>
      </c>
      <c r="QP8" s="131">
        <f t="shared" si="304"/>
        <v>28</v>
      </c>
      <c r="QQ8" s="131">
        <f t="shared" si="304"/>
        <v>29</v>
      </c>
      <c r="QR8" s="131">
        <f t="shared" si="304"/>
        <v>30</v>
      </c>
      <c r="QS8" s="131">
        <f t="shared" si="304"/>
        <v>31</v>
      </c>
      <c r="QT8" s="131">
        <f t="shared" si="304"/>
        <v>1</v>
      </c>
    </row>
    <row r="9" spans="1:468" ht="10.050000000000001" customHeight="1">
      <c r="A9" s="60"/>
      <c r="B9" s="60"/>
      <c r="C9" s="60"/>
      <c r="D9" s="60"/>
      <c r="E9" s="127"/>
      <c r="F9" s="29">
        <f>IF(F4="","",WEEKDAY(F4))</f>
        <v>6</v>
      </c>
      <c r="G9" s="29">
        <f t="shared" ref="G9:BR9" si="305">IF(G4="","",WEEKDAY(G4))</f>
        <v>7</v>
      </c>
      <c r="H9" s="29">
        <f t="shared" si="305"/>
        <v>1</v>
      </c>
      <c r="I9" s="29">
        <f t="shared" si="305"/>
        <v>2</v>
      </c>
      <c r="J9" s="29">
        <f t="shared" si="305"/>
        <v>3</v>
      </c>
      <c r="K9" s="29">
        <f t="shared" si="305"/>
        <v>4</v>
      </c>
      <c r="L9" s="29">
        <f t="shared" si="305"/>
        <v>5</v>
      </c>
      <c r="M9" s="29">
        <f t="shared" si="305"/>
        <v>6</v>
      </c>
      <c r="N9" s="29">
        <f t="shared" si="305"/>
        <v>7</v>
      </c>
      <c r="O9" s="29">
        <f t="shared" si="305"/>
        <v>1</v>
      </c>
      <c r="P9" s="29">
        <f t="shared" si="305"/>
        <v>2</v>
      </c>
      <c r="Q9" s="29">
        <f t="shared" si="305"/>
        <v>3</v>
      </c>
      <c r="R9" s="29">
        <f t="shared" si="305"/>
        <v>4</v>
      </c>
      <c r="S9" s="29">
        <f t="shared" si="305"/>
        <v>5</v>
      </c>
      <c r="T9" s="29">
        <f t="shared" si="305"/>
        <v>6</v>
      </c>
      <c r="U9" s="29">
        <f t="shared" si="305"/>
        <v>7</v>
      </c>
      <c r="V9" s="29">
        <f t="shared" si="305"/>
        <v>1</v>
      </c>
      <c r="W9" s="29">
        <f t="shared" si="305"/>
        <v>2</v>
      </c>
      <c r="X9" s="29">
        <f t="shared" si="305"/>
        <v>3</v>
      </c>
      <c r="Y9" s="29">
        <f t="shared" si="305"/>
        <v>4</v>
      </c>
      <c r="Z9" s="29">
        <f t="shared" si="305"/>
        <v>5</v>
      </c>
      <c r="AA9" s="29">
        <f t="shared" si="305"/>
        <v>6</v>
      </c>
      <c r="AB9" s="29">
        <f t="shared" si="305"/>
        <v>7</v>
      </c>
      <c r="AC9" s="29">
        <f t="shared" si="305"/>
        <v>1</v>
      </c>
      <c r="AD9" s="29">
        <f t="shared" si="305"/>
        <v>2</v>
      </c>
      <c r="AE9" s="29">
        <f t="shared" si="305"/>
        <v>3</v>
      </c>
      <c r="AF9" s="29">
        <f t="shared" si="305"/>
        <v>4</v>
      </c>
      <c r="AG9" s="29">
        <f t="shared" si="305"/>
        <v>5</v>
      </c>
      <c r="AH9" s="29">
        <f t="shared" si="305"/>
        <v>6</v>
      </c>
      <c r="AI9" s="29">
        <f t="shared" si="305"/>
        <v>7</v>
      </c>
      <c r="AJ9" s="29">
        <f t="shared" si="305"/>
        <v>1</v>
      </c>
      <c r="AK9" s="29">
        <f t="shared" si="305"/>
        <v>2</v>
      </c>
      <c r="AL9" s="29">
        <f t="shared" si="305"/>
        <v>3</v>
      </c>
      <c r="AM9" s="29">
        <f t="shared" si="305"/>
        <v>4</v>
      </c>
      <c r="AN9" s="29">
        <f t="shared" si="305"/>
        <v>5</v>
      </c>
      <c r="AO9" s="29">
        <f t="shared" si="305"/>
        <v>6</v>
      </c>
      <c r="AP9" s="29">
        <f t="shared" si="305"/>
        <v>7</v>
      </c>
      <c r="AQ9" s="29">
        <f t="shared" si="305"/>
        <v>1</v>
      </c>
      <c r="AR9" s="29">
        <f t="shared" si="305"/>
        <v>2</v>
      </c>
      <c r="AS9" s="29">
        <f t="shared" si="305"/>
        <v>3</v>
      </c>
      <c r="AT9" s="29">
        <f t="shared" si="305"/>
        <v>4</v>
      </c>
      <c r="AU9" s="29">
        <f t="shared" si="305"/>
        <v>5</v>
      </c>
      <c r="AV9" s="29">
        <f t="shared" si="305"/>
        <v>6</v>
      </c>
      <c r="AW9" s="29">
        <f t="shared" si="305"/>
        <v>7</v>
      </c>
      <c r="AX9" s="29">
        <f t="shared" si="305"/>
        <v>1</v>
      </c>
      <c r="AY9" s="29">
        <f t="shared" si="305"/>
        <v>2</v>
      </c>
      <c r="AZ9" s="29">
        <f t="shared" si="305"/>
        <v>3</v>
      </c>
      <c r="BA9" s="29">
        <f t="shared" si="305"/>
        <v>4</v>
      </c>
      <c r="BB9" s="29">
        <f t="shared" si="305"/>
        <v>5</v>
      </c>
      <c r="BC9" s="29">
        <f t="shared" si="305"/>
        <v>6</v>
      </c>
      <c r="BD9" s="29">
        <f t="shared" si="305"/>
        <v>7</v>
      </c>
      <c r="BE9" s="29">
        <f t="shared" si="305"/>
        <v>1</v>
      </c>
      <c r="BF9" s="29">
        <f t="shared" si="305"/>
        <v>2</v>
      </c>
      <c r="BG9" s="29">
        <f t="shared" si="305"/>
        <v>3</v>
      </c>
      <c r="BH9" s="29">
        <f t="shared" si="305"/>
        <v>4</v>
      </c>
      <c r="BI9" s="29">
        <f t="shared" si="305"/>
        <v>5</v>
      </c>
      <c r="BJ9" s="29">
        <f t="shared" si="305"/>
        <v>6</v>
      </c>
      <c r="BK9" s="29">
        <f t="shared" si="305"/>
        <v>7</v>
      </c>
      <c r="BL9" s="29">
        <f t="shared" si="305"/>
        <v>1</v>
      </c>
      <c r="BM9" s="29">
        <f t="shared" si="305"/>
        <v>2</v>
      </c>
      <c r="BN9" s="29">
        <f t="shared" si="305"/>
        <v>3</v>
      </c>
      <c r="BO9" s="29">
        <f t="shared" si="305"/>
        <v>4</v>
      </c>
      <c r="BP9" s="29">
        <f t="shared" si="305"/>
        <v>5</v>
      </c>
      <c r="BQ9" s="29">
        <f t="shared" si="305"/>
        <v>6</v>
      </c>
      <c r="BR9" s="29">
        <f t="shared" si="305"/>
        <v>7</v>
      </c>
      <c r="BS9" s="29">
        <f t="shared" ref="BS9:ED9" si="306">IF(BS4="","",WEEKDAY(BS4))</f>
        <v>1</v>
      </c>
      <c r="BT9" s="29">
        <f t="shared" si="306"/>
        <v>2</v>
      </c>
      <c r="BU9" s="29">
        <f t="shared" si="306"/>
        <v>3</v>
      </c>
      <c r="BV9" s="29">
        <f t="shared" si="306"/>
        <v>4</v>
      </c>
      <c r="BW9" s="29">
        <f t="shared" si="306"/>
        <v>5</v>
      </c>
      <c r="BX9" s="29">
        <f t="shared" si="306"/>
        <v>6</v>
      </c>
      <c r="BY9" s="29">
        <f t="shared" si="306"/>
        <v>7</v>
      </c>
      <c r="BZ9" s="29">
        <f t="shared" si="306"/>
        <v>1</v>
      </c>
      <c r="CA9" s="29">
        <f t="shared" si="306"/>
        <v>2</v>
      </c>
      <c r="CB9" s="29">
        <f t="shared" si="306"/>
        <v>3</v>
      </c>
      <c r="CC9" s="29">
        <f t="shared" si="306"/>
        <v>4</v>
      </c>
      <c r="CD9" s="29">
        <f t="shared" si="306"/>
        <v>5</v>
      </c>
      <c r="CE9" s="29">
        <f t="shared" si="306"/>
        <v>6</v>
      </c>
      <c r="CF9" s="29">
        <f t="shared" si="306"/>
        <v>7</v>
      </c>
      <c r="CG9" s="29">
        <f t="shared" si="306"/>
        <v>1</v>
      </c>
      <c r="CH9" s="29">
        <f t="shared" si="306"/>
        <v>2</v>
      </c>
      <c r="CI9" s="29">
        <f t="shared" si="306"/>
        <v>3</v>
      </c>
      <c r="CJ9" s="29">
        <f t="shared" si="306"/>
        <v>4</v>
      </c>
      <c r="CK9" s="29">
        <f t="shared" si="306"/>
        <v>5</v>
      </c>
      <c r="CL9" s="29">
        <f t="shared" si="306"/>
        <v>6</v>
      </c>
      <c r="CM9" s="29">
        <f t="shared" si="306"/>
        <v>7</v>
      </c>
      <c r="CN9" s="29">
        <f t="shared" si="306"/>
        <v>1</v>
      </c>
      <c r="CO9" s="29">
        <f t="shared" si="306"/>
        <v>2</v>
      </c>
      <c r="CP9" s="29">
        <f t="shared" si="306"/>
        <v>3</v>
      </c>
      <c r="CQ9" s="29">
        <f t="shared" si="306"/>
        <v>4</v>
      </c>
      <c r="CR9" s="29">
        <f t="shared" si="306"/>
        <v>5</v>
      </c>
      <c r="CS9" s="29">
        <f t="shared" si="306"/>
        <v>6</v>
      </c>
      <c r="CT9" s="29">
        <f t="shared" si="306"/>
        <v>7</v>
      </c>
      <c r="CU9" s="29">
        <f t="shared" si="306"/>
        <v>1</v>
      </c>
      <c r="CV9" s="29">
        <f t="shared" si="306"/>
        <v>2</v>
      </c>
      <c r="CW9" s="29">
        <f t="shared" si="306"/>
        <v>3</v>
      </c>
      <c r="CX9" s="29">
        <f t="shared" si="306"/>
        <v>4</v>
      </c>
      <c r="CY9" s="29">
        <f t="shared" si="306"/>
        <v>5</v>
      </c>
      <c r="CZ9" s="29">
        <f t="shared" si="306"/>
        <v>6</v>
      </c>
      <c r="DA9" s="29">
        <f t="shared" si="306"/>
        <v>7</v>
      </c>
      <c r="DB9" s="29">
        <f t="shared" si="306"/>
        <v>1</v>
      </c>
      <c r="DC9" s="29">
        <f t="shared" si="306"/>
        <v>2</v>
      </c>
      <c r="DD9" s="29">
        <f t="shared" si="306"/>
        <v>3</v>
      </c>
      <c r="DE9" s="29">
        <f t="shared" si="306"/>
        <v>4</v>
      </c>
      <c r="DF9" s="29">
        <f t="shared" si="306"/>
        <v>5</v>
      </c>
      <c r="DG9" s="29">
        <f t="shared" si="306"/>
        <v>6</v>
      </c>
      <c r="DH9" s="29">
        <f t="shared" si="306"/>
        <v>7</v>
      </c>
      <c r="DI9" s="29">
        <f t="shared" si="306"/>
        <v>1</v>
      </c>
      <c r="DJ9" s="29">
        <f t="shared" si="306"/>
        <v>2</v>
      </c>
      <c r="DK9" s="29">
        <f t="shared" si="306"/>
        <v>3</v>
      </c>
      <c r="DL9" s="29">
        <f t="shared" si="306"/>
        <v>4</v>
      </c>
      <c r="DM9" s="29">
        <f t="shared" si="306"/>
        <v>5</v>
      </c>
      <c r="DN9" s="29">
        <f t="shared" si="306"/>
        <v>6</v>
      </c>
      <c r="DO9" s="29">
        <f t="shared" si="306"/>
        <v>7</v>
      </c>
      <c r="DP9" s="29">
        <f t="shared" si="306"/>
        <v>1</v>
      </c>
      <c r="DQ9" s="29">
        <f t="shared" si="306"/>
        <v>2</v>
      </c>
      <c r="DR9" s="29">
        <f t="shared" si="306"/>
        <v>3</v>
      </c>
      <c r="DS9" s="29">
        <f t="shared" si="306"/>
        <v>4</v>
      </c>
      <c r="DT9" s="29">
        <f t="shared" si="306"/>
        <v>5</v>
      </c>
      <c r="DU9" s="29">
        <f t="shared" si="306"/>
        <v>6</v>
      </c>
      <c r="DV9" s="29">
        <f t="shared" si="306"/>
        <v>7</v>
      </c>
      <c r="DW9" s="29">
        <f t="shared" si="306"/>
        <v>1</v>
      </c>
      <c r="DX9" s="29">
        <f t="shared" si="306"/>
        <v>2</v>
      </c>
      <c r="DY9" s="29">
        <f t="shared" si="306"/>
        <v>3</v>
      </c>
      <c r="DZ9" s="29">
        <f t="shared" si="306"/>
        <v>4</v>
      </c>
      <c r="EA9" s="29">
        <f t="shared" si="306"/>
        <v>5</v>
      </c>
      <c r="EB9" s="29">
        <f t="shared" si="306"/>
        <v>6</v>
      </c>
      <c r="EC9" s="29">
        <f t="shared" si="306"/>
        <v>7</v>
      </c>
      <c r="ED9" s="29">
        <f t="shared" si="306"/>
        <v>1</v>
      </c>
      <c r="EE9" s="29">
        <f t="shared" ref="EE9:GE9" si="307">IF(EE4="","",WEEKDAY(EE4))</f>
        <v>2</v>
      </c>
      <c r="EF9" s="29">
        <f t="shared" si="307"/>
        <v>3</v>
      </c>
      <c r="EG9" s="29">
        <f t="shared" si="307"/>
        <v>4</v>
      </c>
      <c r="EH9" s="29">
        <f t="shared" si="307"/>
        <v>5</v>
      </c>
      <c r="EI9" s="29">
        <f t="shared" si="307"/>
        <v>6</v>
      </c>
      <c r="EJ9" s="29">
        <f t="shared" si="307"/>
        <v>7</v>
      </c>
      <c r="EK9" s="29">
        <f t="shared" si="307"/>
        <v>1</v>
      </c>
      <c r="EL9" s="29">
        <f t="shared" si="307"/>
        <v>2</v>
      </c>
      <c r="EM9" s="29">
        <f t="shared" si="307"/>
        <v>3</v>
      </c>
      <c r="EN9" s="29">
        <f t="shared" si="307"/>
        <v>4</v>
      </c>
      <c r="EO9" s="29">
        <f t="shared" si="307"/>
        <v>5</v>
      </c>
      <c r="EP9" s="29">
        <f t="shared" si="307"/>
        <v>6</v>
      </c>
      <c r="EQ9" s="29">
        <f t="shared" si="307"/>
        <v>7</v>
      </c>
      <c r="ER9" s="29">
        <f t="shared" si="307"/>
        <v>1</v>
      </c>
      <c r="ES9" s="29">
        <f t="shared" si="307"/>
        <v>2</v>
      </c>
      <c r="ET9" s="29">
        <f t="shared" si="307"/>
        <v>3</v>
      </c>
      <c r="EU9" s="29">
        <f t="shared" si="307"/>
        <v>4</v>
      </c>
      <c r="EV9" s="29">
        <f t="shared" si="307"/>
        <v>5</v>
      </c>
      <c r="EW9" s="29">
        <f t="shared" si="307"/>
        <v>6</v>
      </c>
      <c r="EX9" s="29">
        <f t="shared" si="307"/>
        <v>7</v>
      </c>
      <c r="EY9" s="29">
        <f t="shared" si="307"/>
        <v>1</v>
      </c>
      <c r="EZ9" s="29">
        <f t="shared" si="307"/>
        <v>2</v>
      </c>
      <c r="FA9" s="29">
        <f t="shared" si="307"/>
        <v>3</v>
      </c>
      <c r="FB9" s="29">
        <f t="shared" si="307"/>
        <v>4</v>
      </c>
      <c r="FC9" s="29">
        <f t="shared" si="307"/>
        <v>5</v>
      </c>
      <c r="FD9" s="29">
        <f t="shared" si="307"/>
        <v>6</v>
      </c>
      <c r="FE9" s="29">
        <f t="shared" si="307"/>
        <v>7</v>
      </c>
      <c r="FF9" s="29">
        <f t="shared" si="307"/>
        <v>1</v>
      </c>
      <c r="FG9" s="29">
        <f t="shared" si="307"/>
        <v>2</v>
      </c>
      <c r="FH9" s="29">
        <f t="shared" si="307"/>
        <v>3</v>
      </c>
      <c r="FI9" s="29">
        <f t="shared" si="307"/>
        <v>4</v>
      </c>
      <c r="FJ9" s="29">
        <f t="shared" si="307"/>
        <v>5</v>
      </c>
      <c r="FK9" s="29">
        <f t="shared" si="307"/>
        <v>6</v>
      </c>
      <c r="FL9" s="29">
        <f t="shared" si="307"/>
        <v>7</v>
      </c>
      <c r="FM9" s="29">
        <f t="shared" si="307"/>
        <v>1</v>
      </c>
      <c r="FN9" s="29">
        <f t="shared" si="307"/>
        <v>2</v>
      </c>
      <c r="FO9" s="29">
        <f t="shared" si="307"/>
        <v>3</v>
      </c>
      <c r="FP9" s="29">
        <f t="shared" si="307"/>
        <v>4</v>
      </c>
      <c r="FQ9" s="29">
        <f t="shared" si="307"/>
        <v>5</v>
      </c>
      <c r="FR9" s="29">
        <f t="shared" si="307"/>
        <v>6</v>
      </c>
      <c r="FS9" s="29">
        <f t="shared" si="307"/>
        <v>7</v>
      </c>
      <c r="FT9" s="29">
        <f t="shared" si="307"/>
        <v>1</v>
      </c>
      <c r="FU9" s="29">
        <f t="shared" si="307"/>
        <v>2</v>
      </c>
      <c r="FV9" s="29">
        <f t="shared" si="307"/>
        <v>3</v>
      </c>
      <c r="FW9" s="29">
        <f t="shared" si="307"/>
        <v>4</v>
      </c>
      <c r="FX9" s="29">
        <f t="shared" si="307"/>
        <v>5</v>
      </c>
      <c r="FY9" s="29">
        <f t="shared" si="307"/>
        <v>6</v>
      </c>
      <c r="FZ9" s="29">
        <f t="shared" si="307"/>
        <v>7</v>
      </c>
      <c r="GA9" s="29">
        <f t="shared" si="307"/>
        <v>1</v>
      </c>
      <c r="GB9" s="29">
        <f t="shared" si="307"/>
        <v>2</v>
      </c>
      <c r="GC9" s="29">
        <f t="shared" si="307"/>
        <v>3</v>
      </c>
      <c r="GD9" s="29">
        <f t="shared" si="307"/>
        <v>4</v>
      </c>
      <c r="GE9" s="29">
        <f t="shared" si="307"/>
        <v>5</v>
      </c>
      <c r="GF9" s="29">
        <f>IF(GF4="","",WEEKDAY(GF4))</f>
        <v>6</v>
      </c>
      <c r="GG9" s="29">
        <f t="shared" ref="GG9:IR9" si="308">IF(GG4="","",WEEKDAY(GG4))</f>
        <v>7</v>
      </c>
      <c r="GH9" s="29">
        <f t="shared" si="308"/>
        <v>1</v>
      </c>
      <c r="GI9" s="29">
        <f t="shared" si="308"/>
        <v>2</v>
      </c>
      <c r="GJ9" s="29">
        <f t="shared" si="308"/>
        <v>3</v>
      </c>
      <c r="GK9" s="29">
        <f t="shared" si="308"/>
        <v>4</v>
      </c>
      <c r="GL9" s="29">
        <f t="shared" si="308"/>
        <v>5</v>
      </c>
      <c r="GM9" s="29">
        <f t="shared" si="308"/>
        <v>6</v>
      </c>
      <c r="GN9" s="29">
        <f t="shared" si="308"/>
        <v>7</v>
      </c>
      <c r="GO9" s="29">
        <f t="shared" si="308"/>
        <v>1</v>
      </c>
      <c r="GP9" s="29">
        <f t="shared" si="308"/>
        <v>2</v>
      </c>
      <c r="GQ9" s="29">
        <f t="shared" si="308"/>
        <v>3</v>
      </c>
      <c r="GR9" s="29">
        <f t="shared" si="308"/>
        <v>4</v>
      </c>
      <c r="GS9" s="29">
        <f t="shared" si="308"/>
        <v>5</v>
      </c>
      <c r="GT9" s="29">
        <f t="shared" si="308"/>
        <v>6</v>
      </c>
      <c r="GU9" s="29">
        <f t="shared" si="308"/>
        <v>7</v>
      </c>
      <c r="GV9" s="29">
        <f t="shared" si="308"/>
        <v>1</v>
      </c>
      <c r="GW9" s="29">
        <f t="shared" si="308"/>
        <v>2</v>
      </c>
      <c r="GX9" s="29">
        <f t="shared" si="308"/>
        <v>3</v>
      </c>
      <c r="GY9" s="29">
        <f t="shared" si="308"/>
        <v>4</v>
      </c>
      <c r="GZ9" s="29">
        <f t="shared" si="308"/>
        <v>5</v>
      </c>
      <c r="HA9" s="29">
        <f t="shared" si="308"/>
        <v>6</v>
      </c>
      <c r="HB9" s="29">
        <f t="shared" si="308"/>
        <v>7</v>
      </c>
      <c r="HC9" s="29">
        <f t="shared" si="308"/>
        <v>1</v>
      </c>
      <c r="HD9" s="29">
        <f t="shared" si="308"/>
        <v>2</v>
      </c>
      <c r="HE9" s="29">
        <f t="shared" si="308"/>
        <v>3</v>
      </c>
      <c r="HF9" s="29">
        <f t="shared" si="308"/>
        <v>4</v>
      </c>
      <c r="HG9" s="29">
        <f t="shared" si="308"/>
        <v>5</v>
      </c>
      <c r="HH9" s="29">
        <f t="shared" si="308"/>
        <v>6</v>
      </c>
      <c r="HI9" s="29">
        <f t="shared" si="308"/>
        <v>7</v>
      </c>
      <c r="HJ9" s="29">
        <f t="shared" si="308"/>
        <v>1</v>
      </c>
      <c r="HK9" s="29">
        <f t="shared" si="308"/>
        <v>2</v>
      </c>
      <c r="HL9" s="29">
        <f t="shared" si="308"/>
        <v>3</v>
      </c>
      <c r="HM9" s="29">
        <f t="shared" si="308"/>
        <v>4</v>
      </c>
      <c r="HN9" s="29">
        <f t="shared" si="308"/>
        <v>5</v>
      </c>
      <c r="HO9" s="29">
        <f t="shared" si="308"/>
        <v>6</v>
      </c>
      <c r="HP9" s="29">
        <f t="shared" si="308"/>
        <v>7</v>
      </c>
      <c r="HQ9" s="29">
        <f t="shared" si="308"/>
        <v>1</v>
      </c>
      <c r="HR9" s="29">
        <f t="shared" si="308"/>
        <v>2</v>
      </c>
      <c r="HS9" s="29">
        <f t="shared" si="308"/>
        <v>3</v>
      </c>
      <c r="HT9" s="29">
        <f t="shared" si="308"/>
        <v>4</v>
      </c>
      <c r="HU9" s="29">
        <f t="shared" si="308"/>
        <v>5</v>
      </c>
      <c r="HV9" s="29">
        <f t="shared" si="308"/>
        <v>6</v>
      </c>
      <c r="HW9" s="29">
        <f t="shared" si="308"/>
        <v>7</v>
      </c>
      <c r="HX9" s="29">
        <f t="shared" si="308"/>
        <v>1</v>
      </c>
      <c r="HY9" s="29">
        <f t="shared" si="308"/>
        <v>2</v>
      </c>
      <c r="HZ9" s="29">
        <f t="shared" si="308"/>
        <v>3</v>
      </c>
      <c r="IA9" s="29">
        <f t="shared" si="308"/>
        <v>4</v>
      </c>
      <c r="IB9" s="29">
        <f t="shared" si="308"/>
        <v>5</v>
      </c>
      <c r="IC9" s="29">
        <f t="shared" si="308"/>
        <v>6</v>
      </c>
      <c r="ID9" s="29">
        <f t="shared" si="308"/>
        <v>7</v>
      </c>
      <c r="IE9" s="29">
        <f t="shared" si="308"/>
        <v>1</v>
      </c>
      <c r="IF9" s="29">
        <f t="shared" si="308"/>
        <v>2</v>
      </c>
      <c r="IG9" s="29">
        <f t="shared" si="308"/>
        <v>3</v>
      </c>
      <c r="IH9" s="29">
        <f t="shared" si="308"/>
        <v>4</v>
      </c>
      <c r="II9" s="29">
        <f t="shared" si="308"/>
        <v>5</v>
      </c>
      <c r="IJ9" s="29">
        <f t="shared" si="308"/>
        <v>6</v>
      </c>
      <c r="IK9" s="29">
        <f t="shared" si="308"/>
        <v>7</v>
      </c>
      <c r="IL9" s="29">
        <f t="shared" si="308"/>
        <v>1</v>
      </c>
      <c r="IM9" s="29">
        <f t="shared" si="308"/>
        <v>2</v>
      </c>
      <c r="IN9" s="29">
        <f t="shared" si="308"/>
        <v>3</v>
      </c>
      <c r="IO9" s="29">
        <f t="shared" si="308"/>
        <v>4</v>
      </c>
      <c r="IP9" s="29">
        <f t="shared" si="308"/>
        <v>5</v>
      </c>
      <c r="IQ9" s="29">
        <f t="shared" si="308"/>
        <v>6</v>
      </c>
      <c r="IR9" s="29">
        <f t="shared" si="308"/>
        <v>7</v>
      </c>
      <c r="IS9" s="29">
        <f t="shared" ref="IS9:LD9" si="309">IF(IS4="","",WEEKDAY(IS4))</f>
        <v>1</v>
      </c>
      <c r="IT9" s="29">
        <f t="shared" si="309"/>
        <v>2</v>
      </c>
      <c r="IU9" s="29">
        <f t="shared" si="309"/>
        <v>3</v>
      </c>
      <c r="IV9" s="29">
        <f t="shared" si="309"/>
        <v>4</v>
      </c>
      <c r="IW9" s="29">
        <f t="shared" si="309"/>
        <v>5</v>
      </c>
      <c r="IX9" s="29">
        <f t="shared" si="309"/>
        <v>6</v>
      </c>
      <c r="IY9" s="29">
        <f t="shared" si="309"/>
        <v>7</v>
      </c>
      <c r="IZ9" s="29">
        <f t="shared" si="309"/>
        <v>1</v>
      </c>
      <c r="JA9" s="29">
        <f t="shared" si="309"/>
        <v>2</v>
      </c>
      <c r="JB9" s="29">
        <f t="shared" si="309"/>
        <v>3</v>
      </c>
      <c r="JC9" s="29">
        <f t="shared" si="309"/>
        <v>4</v>
      </c>
      <c r="JD9" s="29">
        <f t="shared" si="309"/>
        <v>5</v>
      </c>
      <c r="JE9" s="29">
        <f t="shared" si="309"/>
        <v>6</v>
      </c>
      <c r="JF9" s="29">
        <f t="shared" si="309"/>
        <v>7</v>
      </c>
      <c r="JG9" s="29">
        <f t="shared" si="309"/>
        <v>1</v>
      </c>
      <c r="JH9" s="29">
        <f t="shared" si="309"/>
        <v>2</v>
      </c>
      <c r="JI9" s="29">
        <f t="shared" si="309"/>
        <v>3</v>
      </c>
      <c r="JJ9" s="29">
        <f t="shared" si="309"/>
        <v>4</v>
      </c>
      <c r="JK9" s="29">
        <f t="shared" si="309"/>
        <v>5</v>
      </c>
      <c r="JL9" s="29">
        <f t="shared" si="309"/>
        <v>6</v>
      </c>
      <c r="JM9" s="29">
        <f t="shared" si="309"/>
        <v>7</v>
      </c>
      <c r="JN9" s="29">
        <f t="shared" si="309"/>
        <v>1</v>
      </c>
      <c r="JO9" s="29">
        <f t="shared" si="309"/>
        <v>2</v>
      </c>
      <c r="JP9" s="29">
        <f t="shared" si="309"/>
        <v>3</v>
      </c>
      <c r="JQ9" s="29">
        <f t="shared" si="309"/>
        <v>4</v>
      </c>
      <c r="JR9" s="29">
        <f t="shared" si="309"/>
        <v>5</v>
      </c>
      <c r="JS9" s="29">
        <f t="shared" si="309"/>
        <v>6</v>
      </c>
      <c r="JT9" s="29">
        <f t="shared" si="309"/>
        <v>7</v>
      </c>
      <c r="JU9" s="29">
        <f t="shared" si="309"/>
        <v>1</v>
      </c>
      <c r="JV9" s="29">
        <f t="shared" si="309"/>
        <v>2</v>
      </c>
      <c r="JW9" s="29">
        <f t="shared" si="309"/>
        <v>3</v>
      </c>
      <c r="JX9" s="29">
        <f t="shared" si="309"/>
        <v>4</v>
      </c>
      <c r="JY9" s="29">
        <f t="shared" si="309"/>
        <v>5</v>
      </c>
      <c r="JZ9" s="29">
        <f t="shared" si="309"/>
        <v>6</v>
      </c>
      <c r="KA9" s="29">
        <f t="shared" si="309"/>
        <v>7</v>
      </c>
      <c r="KB9" s="29">
        <f t="shared" si="309"/>
        <v>1</v>
      </c>
      <c r="KC9" s="29">
        <f t="shared" si="309"/>
        <v>2</v>
      </c>
      <c r="KD9" s="29">
        <f t="shared" si="309"/>
        <v>3</v>
      </c>
      <c r="KE9" s="29">
        <f t="shared" si="309"/>
        <v>4</v>
      </c>
      <c r="KF9" s="29">
        <f t="shared" si="309"/>
        <v>5</v>
      </c>
      <c r="KG9" s="29">
        <f t="shared" si="309"/>
        <v>6</v>
      </c>
      <c r="KH9" s="29">
        <f t="shared" si="309"/>
        <v>7</v>
      </c>
      <c r="KI9" s="29">
        <f t="shared" si="309"/>
        <v>1</v>
      </c>
      <c r="KJ9" s="29">
        <f t="shared" si="309"/>
        <v>2</v>
      </c>
      <c r="KK9" s="29">
        <f t="shared" si="309"/>
        <v>3</v>
      </c>
      <c r="KL9" s="29">
        <f t="shared" si="309"/>
        <v>4</v>
      </c>
      <c r="KM9" s="29">
        <f t="shared" si="309"/>
        <v>5</v>
      </c>
      <c r="KN9" s="29">
        <f t="shared" si="309"/>
        <v>6</v>
      </c>
      <c r="KO9" s="29">
        <f t="shared" si="309"/>
        <v>7</v>
      </c>
      <c r="KP9" s="29">
        <f t="shared" si="309"/>
        <v>1</v>
      </c>
      <c r="KQ9" s="29">
        <f t="shared" si="309"/>
        <v>2</v>
      </c>
      <c r="KR9" s="29">
        <f t="shared" si="309"/>
        <v>3</v>
      </c>
      <c r="KS9" s="29">
        <f t="shared" si="309"/>
        <v>4</v>
      </c>
      <c r="KT9" s="29">
        <f t="shared" si="309"/>
        <v>5</v>
      </c>
      <c r="KU9" s="29">
        <f t="shared" si="309"/>
        <v>6</v>
      </c>
      <c r="KV9" s="29">
        <f t="shared" si="309"/>
        <v>7</v>
      </c>
      <c r="KW9" s="29">
        <f t="shared" si="309"/>
        <v>1</v>
      </c>
      <c r="KX9" s="29">
        <f t="shared" si="309"/>
        <v>2</v>
      </c>
      <c r="KY9" s="29">
        <f t="shared" si="309"/>
        <v>3</v>
      </c>
      <c r="KZ9" s="29">
        <f t="shared" si="309"/>
        <v>4</v>
      </c>
      <c r="LA9" s="29">
        <f t="shared" si="309"/>
        <v>5</v>
      </c>
      <c r="LB9" s="29">
        <f t="shared" si="309"/>
        <v>6</v>
      </c>
      <c r="LC9" s="29">
        <f t="shared" si="309"/>
        <v>7</v>
      </c>
      <c r="LD9" s="29">
        <f t="shared" si="309"/>
        <v>1</v>
      </c>
      <c r="LE9" s="29">
        <f t="shared" ref="LE9:NG9" si="310">IF(LE4="","",WEEKDAY(LE4))</f>
        <v>2</v>
      </c>
      <c r="LF9" s="29">
        <f t="shared" si="310"/>
        <v>3</v>
      </c>
      <c r="LG9" s="29">
        <f t="shared" si="310"/>
        <v>4</v>
      </c>
      <c r="LH9" s="29">
        <f t="shared" si="310"/>
        <v>5</v>
      </c>
      <c r="LI9" s="29">
        <f t="shared" si="310"/>
        <v>6</v>
      </c>
      <c r="LJ9" s="29">
        <f t="shared" si="310"/>
        <v>7</v>
      </c>
      <c r="LK9" s="29">
        <f t="shared" si="310"/>
        <v>1</v>
      </c>
      <c r="LL9" s="29">
        <f t="shared" si="310"/>
        <v>2</v>
      </c>
      <c r="LM9" s="29">
        <f t="shared" si="310"/>
        <v>3</v>
      </c>
      <c r="LN9" s="29">
        <f t="shared" si="310"/>
        <v>4</v>
      </c>
      <c r="LO9" s="29">
        <f t="shared" si="310"/>
        <v>5</v>
      </c>
      <c r="LP9" s="29">
        <f t="shared" si="310"/>
        <v>6</v>
      </c>
      <c r="LQ9" s="29">
        <f t="shared" si="310"/>
        <v>7</v>
      </c>
      <c r="LR9" s="29">
        <f t="shared" si="310"/>
        <v>1</v>
      </c>
      <c r="LS9" s="29">
        <f t="shared" si="310"/>
        <v>2</v>
      </c>
      <c r="LT9" s="29">
        <f t="shared" si="310"/>
        <v>3</v>
      </c>
      <c r="LU9" s="29">
        <f t="shared" si="310"/>
        <v>4</v>
      </c>
      <c r="LV9" s="29">
        <f t="shared" si="310"/>
        <v>5</v>
      </c>
      <c r="LW9" s="29">
        <f t="shared" si="310"/>
        <v>6</v>
      </c>
      <c r="LX9" s="29">
        <f t="shared" si="310"/>
        <v>7</v>
      </c>
      <c r="LY9" s="29">
        <f t="shared" si="310"/>
        <v>1</v>
      </c>
      <c r="LZ9" s="29">
        <f t="shared" si="310"/>
        <v>2</v>
      </c>
      <c r="MA9" s="29">
        <f t="shared" si="310"/>
        <v>3</v>
      </c>
      <c r="MB9" s="29">
        <f t="shared" si="310"/>
        <v>4</v>
      </c>
      <c r="MC9" s="29">
        <f t="shared" si="310"/>
        <v>5</v>
      </c>
      <c r="MD9" s="29">
        <f t="shared" si="310"/>
        <v>6</v>
      </c>
      <c r="ME9" s="29">
        <f t="shared" si="310"/>
        <v>7</v>
      </c>
      <c r="MF9" s="29">
        <f t="shared" si="310"/>
        <v>1</v>
      </c>
      <c r="MG9" s="29">
        <f t="shared" si="310"/>
        <v>2</v>
      </c>
      <c r="MH9" s="29">
        <f t="shared" si="310"/>
        <v>3</v>
      </c>
      <c r="MI9" s="29">
        <f t="shared" si="310"/>
        <v>4</v>
      </c>
      <c r="MJ9" s="29">
        <f t="shared" si="310"/>
        <v>5</v>
      </c>
      <c r="MK9" s="29">
        <f t="shared" si="310"/>
        <v>6</v>
      </c>
      <c r="ML9" s="29">
        <f t="shared" si="310"/>
        <v>7</v>
      </c>
      <c r="MM9" s="29">
        <f t="shared" si="310"/>
        <v>1</v>
      </c>
      <c r="MN9" s="29">
        <f t="shared" si="310"/>
        <v>2</v>
      </c>
      <c r="MO9" s="29">
        <f t="shared" si="310"/>
        <v>3</v>
      </c>
      <c r="MP9" s="29">
        <f t="shared" si="310"/>
        <v>4</v>
      </c>
      <c r="MQ9" s="29">
        <f t="shared" si="310"/>
        <v>5</v>
      </c>
      <c r="MR9" s="29">
        <f t="shared" si="310"/>
        <v>6</v>
      </c>
      <c r="MS9" s="29">
        <f t="shared" si="310"/>
        <v>7</v>
      </c>
      <c r="MT9" s="29">
        <f t="shared" si="310"/>
        <v>1</v>
      </c>
      <c r="MU9" s="29">
        <f t="shared" si="310"/>
        <v>2</v>
      </c>
      <c r="MV9" s="29">
        <f t="shared" si="310"/>
        <v>3</v>
      </c>
      <c r="MW9" s="29">
        <f t="shared" si="310"/>
        <v>4</v>
      </c>
      <c r="MX9" s="29">
        <f t="shared" si="310"/>
        <v>5</v>
      </c>
      <c r="MY9" s="29">
        <f t="shared" si="310"/>
        <v>6</v>
      </c>
      <c r="MZ9" s="29">
        <f t="shared" si="310"/>
        <v>7</v>
      </c>
      <c r="NA9" s="29">
        <f t="shared" si="310"/>
        <v>1</v>
      </c>
      <c r="NB9" s="29">
        <f t="shared" si="310"/>
        <v>2</v>
      </c>
      <c r="NC9" s="29">
        <f t="shared" si="310"/>
        <v>3</v>
      </c>
      <c r="ND9" s="29">
        <f t="shared" si="310"/>
        <v>4</v>
      </c>
      <c r="NE9" s="29">
        <f t="shared" si="310"/>
        <v>5</v>
      </c>
      <c r="NF9" s="29">
        <f t="shared" si="310"/>
        <v>6</v>
      </c>
      <c r="NG9" s="29">
        <f t="shared" si="310"/>
        <v>7</v>
      </c>
      <c r="NH9" s="29">
        <f t="shared" ref="NH9:OP9" si="311">IF(NH4="","",WEEKDAY(NH4))</f>
        <v>1</v>
      </c>
      <c r="NI9" s="29">
        <f t="shared" si="311"/>
        <v>2</v>
      </c>
      <c r="NJ9" s="29">
        <f t="shared" si="311"/>
        <v>3</v>
      </c>
      <c r="NK9" s="29">
        <f t="shared" si="311"/>
        <v>4</v>
      </c>
      <c r="NL9" s="29">
        <f t="shared" si="311"/>
        <v>5</v>
      </c>
      <c r="NM9" s="29">
        <f t="shared" si="311"/>
        <v>6</v>
      </c>
      <c r="NN9" s="29">
        <f t="shared" si="311"/>
        <v>7</v>
      </c>
      <c r="NO9" s="29">
        <f t="shared" si="311"/>
        <v>1</v>
      </c>
      <c r="NP9" s="29">
        <f t="shared" si="311"/>
        <v>2</v>
      </c>
      <c r="NQ9" s="29">
        <f t="shared" si="311"/>
        <v>3</v>
      </c>
      <c r="NR9" s="29">
        <f t="shared" si="311"/>
        <v>4</v>
      </c>
      <c r="NS9" s="29">
        <f t="shared" si="311"/>
        <v>5</v>
      </c>
      <c r="NT9" s="29">
        <f t="shared" si="311"/>
        <v>6</v>
      </c>
      <c r="NU9" s="29">
        <f t="shared" si="311"/>
        <v>7</v>
      </c>
      <c r="NV9" s="29">
        <f t="shared" si="311"/>
        <v>1</v>
      </c>
      <c r="NW9" s="29">
        <f t="shared" si="311"/>
        <v>2</v>
      </c>
      <c r="NX9" s="29">
        <f t="shared" si="311"/>
        <v>3</v>
      </c>
      <c r="NY9" s="29">
        <f t="shared" si="311"/>
        <v>4</v>
      </c>
      <c r="NZ9" s="29">
        <f t="shared" si="311"/>
        <v>5</v>
      </c>
      <c r="OA9" s="29">
        <f t="shared" si="311"/>
        <v>6</v>
      </c>
      <c r="OB9" s="29">
        <f t="shared" si="311"/>
        <v>7</v>
      </c>
      <c r="OC9" s="29">
        <f t="shared" si="311"/>
        <v>1</v>
      </c>
      <c r="OD9" s="29">
        <f t="shared" si="311"/>
        <v>2</v>
      </c>
      <c r="OE9" s="29">
        <f t="shared" si="311"/>
        <v>3</v>
      </c>
      <c r="OF9" s="29">
        <f t="shared" si="311"/>
        <v>4</v>
      </c>
      <c r="OG9" s="29">
        <f t="shared" si="311"/>
        <v>5</v>
      </c>
      <c r="OH9" s="29">
        <f t="shared" si="311"/>
        <v>6</v>
      </c>
      <c r="OI9" s="29">
        <f t="shared" si="311"/>
        <v>7</v>
      </c>
      <c r="OJ9" s="29">
        <f t="shared" si="311"/>
        <v>1</v>
      </c>
      <c r="OK9" s="29">
        <f t="shared" si="311"/>
        <v>2</v>
      </c>
      <c r="OL9" s="29">
        <f t="shared" si="311"/>
        <v>3</v>
      </c>
      <c r="OM9" s="29">
        <f t="shared" si="311"/>
        <v>4</v>
      </c>
      <c r="ON9" s="29">
        <f t="shared" si="311"/>
        <v>5</v>
      </c>
      <c r="OO9" s="29">
        <f t="shared" si="311"/>
        <v>6</v>
      </c>
      <c r="OP9" s="29">
        <f t="shared" si="311"/>
        <v>7</v>
      </c>
      <c r="OQ9" s="29">
        <f t="shared" ref="OQ9:QT9" si="312">IF(OQ4="","",WEEKDAY(OQ4))</f>
        <v>1</v>
      </c>
      <c r="OR9" s="29">
        <f t="shared" si="312"/>
        <v>2</v>
      </c>
      <c r="OS9" s="29">
        <f t="shared" si="312"/>
        <v>3</v>
      </c>
      <c r="OT9" s="29">
        <f t="shared" si="312"/>
        <v>4</v>
      </c>
      <c r="OU9" s="29">
        <f t="shared" si="312"/>
        <v>5</v>
      </c>
      <c r="OV9" s="29">
        <f t="shared" si="312"/>
        <v>6</v>
      </c>
      <c r="OW9" s="29">
        <f t="shared" si="312"/>
        <v>7</v>
      </c>
      <c r="OX9" s="29">
        <f t="shared" si="312"/>
        <v>1</v>
      </c>
      <c r="OY9" s="29">
        <f t="shared" si="312"/>
        <v>2</v>
      </c>
      <c r="OZ9" s="29">
        <f t="shared" si="312"/>
        <v>3</v>
      </c>
      <c r="PA9" s="29">
        <f t="shared" si="312"/>
        <v>4</v>
      </c>
      <c r="PB9" s="29">
        <f t="shared" si="312"/>
        <v>5</v>
      </c>
      <c r="PC9" s="29">
        <f t="shared" si="312"/>
        <v>6</v>
      </c>
      <c r="PD9" s="29">
        <f t="shared" si="312"/>
        <v>7</v>
      </c>
      <c r="PE9" s="29">
        <f t="shared" si="312"/>
        <v>1</v>
      </c>
      <c r="PF9" s="29">
        <f t="shared" si="312"/>
        <v>2</v>
      </c>
      <c r="PG9" s="29">
        <f t="shared" si="312"/>
        <v>3</v>
      </c>
      <c r="PH9" s="29">
        <f t="shared" si="312"/>
        <v>4</v>
      </c>
      <c r="PI9" s="29">
        <f t="shared" si="312"/>
        <v>5</v>
      </c>
      <c r="PJ9" s="29">
        <f t="shared" si="312"/>
        <v>6</v>
      </c>
      <c r="PK9" s="29">
        <f t="shared" si="312"/>
        <v>7</v>
      </c>
      <c r="PL9" s="29">
        <f t="shared" si="312"/>
        <v>1</v>
      </c>
      <c r="PM9" s="29">
        <f t="shared" si="312"/>
        <v>2</v>
      </c>
      <c r="PN9" s="29">
        <f t="shared" si="312"/>
        <v>3</v>
      </c>
      <c r="PO9" s="29">
        <f t="shared" si="312"/>
        <v>4</v>
      </c>
      <c r="PP9" s="29">
        <f t="shared" si="312"/>
        <v>5</v>
      </c>
      <c r="PQ9" s="29">
        <f t="shared" si="312"/>
        <v>6</v>
      </c>
      <c r="PR9" s="29">
        <f t="shared" si="312"/>
        <v>7</v>
      </c>
      <c r="PS9" s="29">
        <f t="shared" si="312"/>
        <v>1</v>
      </c>
      <c r="PT9" s="29">
        <f t="shared" si="312"/>
        <v>2</v>
      </c>
      <c r="PU9" s="29">
        <f t="shared" si="312"/>
        <v>3</v>
      </c>
      <c r="PV9" s="29">
        <f t="shared" si="312"/>
        <v>4</v>
      </c>
      <c r="PW9" s="29">
        <f t="shared" si="312"/>
        <v>5</v>
      </c>
      <c r="PX9" s="29">
        <f t="shared" si="312"/>
        <v>6</v>
      </c>
      <c r="PY9" s="29">
        <f t="shared" si="312"/>
        <v>7</v>
      </c>
      <c r="PZ9" s="29">
        <f t="shared" si="312"/>
        <v>1</v>
      </c>
      <c r="QA9" s="29">
        <f t="shared" si="312"/>
        <v>2</v>
      </c>
      <c r="QB9" s="29">
        <f t="shared" si="312"/>
        <v>3</v>
      </c>
      <c r="QC9" s="29">
        <f t="shared" si="312"/>
        <v>4</v>
      </c>
      <c r="QD9" s="29">
        <f t="shared" si="312"/>
        <v>5</v>
      </c>
      <c r="QE9" s="29">
        <f t="shared" si="312"/>
        <v>6</v>
      </c>
      <c r="QF9" s="29">
        <f t="shared" si="312"/>
        <v>7</v>
      </c>
      <c r="QG9" s="29">
        <f t="shared" si="312"/>
        <v>1</v>
      </c>
      <c r="QH9" s="29">
        <f t="shared" si="312"/>
        <v>2</v>
      </c>
      <c r="QI9" s="29">
        <f t="shared" si="312"/>
        <v>3</v>
      </c>
      <c r="QJ9" s="29">
        <f t="shared" si="312"/>
        <v>4</v>
      </c>
      <c r="QK9" s="29">
        <f t="shared" si="312"/>
        <v>5</v>
      </c>
      <c r="QL9" s="29">
        <f t="shared" si="312"/>
        <v>6</v>
      </c>
      <c r="QM9" s="29">
        <f t="shared" si="312"/>
        <v>7</v>
      </c>
      <c r="QN9" s="29">
        <f t="shared" si="312"/>
        <v>1</v>
      </c>
      <c r="QO9" s="29">
        <f t="shared" si="312"/>
        <v>2</v>
      </c>
      <c r="QP9" s="29">
        <f t="shared" si="312"/>
        <v>3</v>
      </c>
      <c r="QQ9" s="29">
        <f t="shared" si="312"/>
        <v>4</v>
      </c>
      <c r="QR9" s="29">
        <f t="shared" si="312"/>
        <v>5</v>
      </c>
      <c r="QS9" s="29">
        <f t="shared" si="312"/>
        <v>6</v>
      </c>
      <c r="QT9" s="29">
        <f t="shared" si="312"/>
        <v>7</v>
      </c>
    </row>
    <row r="10" spans="1:468" hidden="1">
      <c r="A10" s="60"/>
      <c r="B10" s="60"/>
      <c r="C10" s="60"/>
      <c r="D10" s="60"/>
      <c r="E10" s="61" t="s">
        <v>1</v>
      </c>
      <c r="F10" s="33">
        <f>COUNTIF(Feiertage!$H$3:$H$70,F4)</f>
        <v>1</v>
      </c>
      <c r="G10" s="33">
        <f>COUNTIF(Feiertage!$H$3:$H$70,G4)</f>
        <v>0</v>
      </c>
      <c r="H10" s="33">
        <f>COUNTIF(Feiertage!$H$3:$H$70,H4)</f>
        <v>0</v>
      </c>
      <c r="I10" s="33">
        <f>COUNTIF(Feiertage!$H$3:$H$70,I4)</f>
        <v>0</v>
      </c>
      <c r="J10" s="33">
        <f>COUNTIF(Feiertage!$H$3:$H$70,J4)</f>
        <v>0</v>
      </c>
      <c r="K10" s="33">
        <f>COUNTIF(Feiertage!$H$3:$H$70,K4)</f>
        <v>0</v>
      </c>
      <c r="L10" s="33">
        <f>COUNTIF(Feiertage!$H$3:$H$70,L4)</f>
        <v>0</v>
      </c>
      <c r="M10" s="33">
        <f>COUNTIF(Feiertage!$H$3:$H$70,M4)</f>
        <v>0</v>
      </c>
      <c r="N10" s="33">
        <f>COUNTIF(Feiertage!$H$3:$H$70,N4)</f>
        <v>0</v>
      </c>
      <c r="O10" s="33">
        <f>COUNTIF(Feiertage!$H$3:$H$70,O4)</f>
        <v>0</v>
      </c>
      <c r="P10" s="33">
        <f>COUNTIF(Feiertage!$H$3:$H$70,P4)</f>
        <v>0</v>
      </c>
      <c r="Q10" s="33">
        <f>COUNTIF(Feiertage!$H$3:$H$70,Q4)</f>
        <v>0</v>
      </c>
      <c r="R10" s="33">
        <f>COUNTIF(Feiertage!$H$3:$H$70,R4)</f>
        <v>0</v>
      </c>
      <c r="S10" s="33">
        <f>COUNTIF(Feiertage!$H$3:$H$70,S4)</f>
        <v>0</v>
      </c>
      <c r="T10" s="33">
        <f>COUNTIF(Feiertage!$H$3:$H$70,T4)</f>
        <v>0</v>
      </c>
      <c r="U10" s="33">
        <f>COUNTIF(Feiertage!$H$3:$H$70,U4)</f>
        <v>0</v>
      </c>
      <c r="V10" s="33">
        <f>COUNTIF(Feiertage!$H$3:$H$70,V4)</f>
        <v>0</v>
      </c>
      <c r="W10" s="33">
        <f>COUNTIF(Feiertage!$H$3:$H$70,W4)</f>
        <v>0</v>
      </c>
      <c r="X10" s="33">
        <f>COUNTIF(Feiertage!$H$3:$H$70,X4)</f>
        <v>0</v>
      </c>
      <c r="Y10" s="33">
        <f>COUNTIF(Feiertage!$H$3:$H$70,Y4)</f>
        <v>0</v>
      </c>
      <c r="Z10" s="33">
        <f>COUNTIF(Feiertage!$H$3:$H$70,Z4)</f>
        <v>0</v>
      </c>
      <c r="AA10" s="33">
        <f>COUNTIF(Feiertage!$H$3:$H$70,AA4)</f>
        <v>0</v>
      </c>
      <c r="AB10" s="33">
        <f>COUNTIF(Feiertage!$H$3:$H$70,AB4)</f>
        <v>0</v>
      </c>
      <c r="AC10" s="33">
        <f>COUNTIF(Feiertage!$H$3:$H$70,AC4)</f>
        <v>0</v>
      </c>
      <c r="AD10" s="33">
        <f>COUNTIF(Feiertage!$H$3:$H$70,AD4)</f>
        <v>0</v>
      </c>
      <c r="AE10" s="33">
        <f>COUNTIF(Feiertage!$H$3:$H$70,AE4)</f>
        <v>0</v>
      </c>
      <c r="AF10" s="33">
        <f>COUNTIF(Feiertage!$H$3:$H$70,AF4)</f>
        <v>0</v>
      </c>
      <c r="AG10" s="33">
        <f>COUNTIF(Feiertage!$H$3:$H$70,AG4)</f>
        <v>0</v>
      </c>
      <c r="AH10" s="33">
        <f>COUNTIF(Feiertage!$H$3:$H$70,AH4)</f>
        <v>0</v>
      </c>
      <c r="AI10" s="33">
        <f>COUNTIF(Feiertage!$H$3:$H$70,AI4)</f>
        <v>0</v>
      </c>
      <c r="AJ10" s="33">
        <f>COUNTIF(Feiertage!$H$3:$H$70,AJ4)</f>
        <v>0</v>
      </c>
      <c r="AK10" s="33">
        <f>COUNTIF(Feiertage!$H$3:$H$70,AK4)</f>
        <v>0</v>
      </c>
      <c r="AL10" s="33">
        <f>COUNTIF(Feiertage!$H$3:$H$70,AL4)</f>
        <v>0</v>
      </c>
      <c r="AM10" s="33">
        <f>COUNTIF(Feiertage!$H$3:$H$70,AM4)</f>
        <v>0</v>
      </c>
      <c r="AN10" s="33">
        <f>COUNTIF(Feiertage!$H$3:$H$70,AN4)</f>
        <v>0</v>
      </c>
      <c r="AO10" s="33">
        <f>COUNTIF(Feiertage!$H$3:$H$70,AO4)</f>
        <v>0</v>
      </c>
      <c r="AP10" s="33">
        <f>COUNTIF(Feiertage!$H$3:$H$70,AP4)</f>
        <v>0</v>
      </c>
      <c r="AQ10" s="33">
        <f>COUNTIF(Feiertage!$H$3:$H$70,AQ4)</f>
        <v>0</v>
      </c>
      <c r="AR10" s="33">
        <f>COUNTIF(Feiertage!$H$3:$H$70,AR4)</f>
        <v>0</v>
      </c>
      <c r="AS10" s="33">
        <f>COUNTIF(Feiertage!$H$3:$H$70,AS4)</f>
        <v>0</v>
      </c>
      <c r="AT10" s="33">
        <f>COUNTIF(Feiertage!$H$3:$H$70,AT4)</f>
        <v>0</v>
      </c>
      <c r="AU10" s="33">
        <f>COUNTIF(Feiertage!$H$3:$H$70,AU4)</f>
        <v>0</v>
      </c>
      <c r="AV10" s="33">
        <f>COUNTIF(Feiertage!$H$3:$H$70,AV4)</f>
        <v>0</v>
      </c>
      <c r="AW10" s="33">
        <f>COUNTIF(Feiertage!$H$3:$H$70,AW4)</f>
        <v>0</v>
      </c>
      <c r="AX10" s="33">
        <f>COUNTIF(Feiertage!$H$3:$H$70,AX4)</f>
        <v>0</v>
      </c>
      <c r="AY10" s="33">
        <f>COUNTIF(Feiertage!$H$3:$H$70,AY4)</f>
        <v>0</v>
      </c>
      <c r="AZ10" s="33">
        <f>COUNTIF(Feiertage!$H$3:$H$70,AZ4)</f>
        <v>0</v>
      </c>
      <c r="BA10" s="33">
        <f>COUNTIF(Feiertage!$H$3:$H$70,BA4)</f>
        <v>0</v>
      </c>
      <c r="BB10" s="33">
        <f>COUNTIF(Feiertage!$H$3:$H$70,BB4)</f>
        <v>0</v>
      </c>
      <c r="BC10" s="33">
        <f>COUNTIF(Feiertage!$H$3:$H$70,BC4)</f>
        <v>0</v>
      </c>
      <c r="BD10" s="33">
        <f>COUNTIF(Feiertage!$H$3:$H$70,BD4)</f>
        <v>0</v>
      </c>
      <c r="BE10" s="33">
        <f>COUNTIF(Feiertage!$H$3:$H$70,BE4)</f>
        <v>0</v>
      </c>
      <c r="BF10" s="33">
        <f>COUNTIF(Feiertage!$H$3:$H$70,BF4)</f>
        <v>0</v>
      </c>
      <c r="BG10" s="33">
        <f>COUNTIF(Feiertage!$H$3:$H$70,BG4)</f>
        <v>0</v>
      </c>
      <c r="BH10" s="33">
        <f>COUNTIF(Feiertage!$H$3:$H$70,BH4)</f>
        <v>0</v>
      </c>
      <c r="BI10" s="33">
        <f>COUNTIF(Feiertage!$H$3:$H$70,BI4)</f>
        <v>0</v>
      </c>
      <c r="BJ10" s="33">
        <f>COUNTIF(Feiertage!$H$3:$H$70,BJ4)</f>
        <v>0</v>
      </c>
      <c r="BK10" s="33">
        <f>COUNTIF(Feiertage!$H$3:$H$70,BK4)</f>
        <v>0</v>
      </c>
      <c r="BL10" s="33">
        <f>COUNTIF(Feiertage!$H$3:$H$70,BL4)</f>
        <v>0</v>
      </c>
      <c r="BM10" s="33">
        <f>COUNTIF(Feiertage!$H$3:$H$70,BM4)</f>
        <v>0</v>
      </c>
      <c r="BN10" s="33">
        <f>COUNTIF(Feiertage!$H$3:$H$70,BN4)</f>
        <v>0</v>
      </c>
      <c r="BO10" s="33">
        <f>COUNTIF(Feiertage!$H$3:$H$70,BO4)</f>
        <v>0</v>
      </c>
      <c r="BP10" s="33">
        <f>COUNTIF(Feiertage!$H$3:$H$70,BP4)</f>
        <v>0</v>
      </c>
      <c r="BQ10" s="33">
        <f>COUNTIF(Feiertage!$H$3:$H$70,BQ4)</f>
        <v>0</v>
      </c>
      <c r="BR10" s="33">
        <f>COUNTIF(Feiertage!$H$3:$H$70,BR4)</f>
        <v>0</v>
      </c>
      <c r="BS10" s="33">
        <f>COUNTIF(Feiertage!$H$3:$H$70,BS4)</f>
        <v>0</v>
      </c>
      <c r="BT10" s="33">
        <f>COUNTIF(Feiertage!$H$3:$H$70,BT4)</f>
        <v>0</v>
      </c>
      <c r="BU10" s="33">
        <f>COUNTIF(Feiertage!$H$3:$H$70,BU4)</f>
        <v>0</v>
      </c>
      <c r="BV10" s="33">
        <f>COUNTIF(Feiertage!$H$3:$H$70,BV4)</f>
        <v>0</v>
      </c>
      <c r="BW10" s="33">
        <f>COUNTIF(Feiertage!$H$3:$H$70,BW4)</f>
        <v>0</v>
      </c>
      <c r="BX10" s="33">
        <f>COUNTIF(Feiertage!$H$3:$H$70,BX4)</f>
        <v>0</v>
      </c>
      <c r="BY10" s="33">
        <f>COUNTIF(Feiertage!$H$3:$H$70,BY4)</f>
        <v>0</v>
      </c>
      <c r="BZ10" s="33">
        <f>COUNTIF(Feiertage!$H$3:$H$70,BZ4)</f>
        <v>0</v>
      </c>
      <c r="CA10" s="33">
        <f>COUNTIF(Feiertage!$H$3:$H$70,CA4)</f>
        <v>0</v>
      </c>
      <c r="CB10" s="33">
        <f>COUNTIF(Feiertage!$H$3:$H$70,CB4)</f>
        <v>0</v>
      </c>
      <c r="CC10" s="33">
        <f>COUNTIF(Feiertage!$H$3:$H$70,CC4)</f>
        <v>0</v>
      </c>
      <c r="CD10" s="33">
        <f>COUNTIF(Feiertage!$H$3:$H$70,CD4)</f>
        <v>0</v>
      </c>
      <c r="CE10" s="33">
        <f>COUNTIF(Feiertage!$H$3:$H$70,CE4)</f>
        <v>0</v>
      </c>
      <c r="CF10" s="33">
        <f>COUNTIF(Feiertage!$H$3:$H$70,CF4)</f>
        <v>0</v>
      </c>
      <c r="CG10" s="33">
        <f>COUNTIF(Feiertage!$H$3:$H$70,CG4)</f>
        <v>0</v>
      </c>
      <c r="CH10" s="33">
        <f>COUNTIF(Feiertage!$H$3:$H$70,CH4)</f>
        <v>0</v>
      </c>
      <c r="CI10" s="33">
        <f>COUNTIF(Feiertage!$H$3:$H$70,CI4)</f>
        <v>0</v>
      </c>
      <c r="CJ10" s="33">
        <f>COUNTIF(Feiertage!$H$3:$H$70,CJ4)</f>
        <v>0</v>
      </c>
      <c r="CK10" s="33">
        <f>COUNTIF(Feiertage!$H$3:$H$70,CK4)</f>
        <v>0</v>
      </c>
      <c r="CL10" s="33">
        <f>COUNTIF(Feiertage!$H$3:$H$70,CL4)</f>
        <v>1</v>
      </c>
      <c r="CM10" s="33">
        <f>COUNTIF(Feiertage!$H$3:$H$70,CM4)</f>
        <v>0</v>
      </c>
      <c r="CN10" s="33">
        <f>COUNTIF(Feiertage!$H$3:$H$70,CN4)</f>
        <v>0</v>
      </c>
      <c r="CO10" s="33">
        <f>COUNTIF(Feiertage!$H$3:$H$70,CO4)</f>
        <v>1</v>
      </c>
      <c r="CP10" s="33">
        <f>COUNTIF(Feiertage!$H$3:$H$70,CP4)</f>
        <v>0</v>
      </c>
      <c r="CQ10" s="33">
        <f>COUNTIF(Feiertage!$H$3:$H$70,CQ4)</f>
        <v>0</v>
      </c>
      <c r="CR10" s="33">
        <f>COUNTIF(Feiertage!$H$3:$H$70,CR4)</f>
        <v>0</v>
      </c>
      <c r="CS10" s="33">
        <f>COUNTIF(Feiertage!$H$3:$H$70,CS4)</f>
        <v>0</v>
      </c>
      <c r="CT10" s="33">
        <f>COUNTIF(Feiertage!$H$3:$H$70,CT4)</f>
        <v>0</v>
      </c>
      <c r="CU10" s="33">
        <f>COUNTIF(Feiertage!$H$3:$H$70,CU4)</f>
        <v>0</v>
      </c>
      <c r="CV10" s="33">
        <f>COUNTIF(Feiertage!$H$3:$H$70,CV4)</f>
        <v>0</v>
      </c>
      <c r="CW10" s="33">
        <f>COUNTIF(Feiertage!$H$3:$H$70,CW4)</f>
        <v>0</v>
      </c>
      <c r="CX10" s="33">
        <f>COUNTIF(Feiertage!$H$3:$H$70,CX4)</f>
        <v>0</v>
      </c>
      <c r="CY10" s="33">
        <f>COUNTIF(Feiertage!$H$3:$H$70,CY4)</f>
        <v>0</v>
      </c>
      <c r="CZ10" s="33">
        <f>COUNTIF(Feiertage!$H$3:$H$70,CZ4)</f>
        <v>0</v>
      </c>
      <c r="DA10" s="33">
        <f>COUNTIF(Feiertage!$H$3:$H$70,DA4)</f>
        <v>0</v>
      </c>
      <c r="DB10" s="33">
        <f>COUNTIF(Feiertage!$H$3:$H$70,DB4)</f>
        <v>0</v>
      </c>
      <c r="DC10" s="33">
        <f>COUNTIF(Feiertage!$H$3:$H$70,DC4)</f>
        <v>0</v>
      </c>
      <c r="DD10" s="33">
        <f>COUNTIF(Feiertage!$H$3:$H$70,DD4)</f>
        <v>0</v>
      </c>
      <c r="DE10" s="33">
        <f>COUNTIF(Feiertage!$H$3:$H$70,DE4)</f>
        <v>0</v>
      </c>
      <c r="DF10" s="33">
        <f>COUNTIF(Feiertage!$H$3:$H$70,DF4)</f>
        <v>0</v>
      </c>
      <c r="DG10" s="33">
        <f>COUNTIF(Feiertage!$H$3:$H$70,DG4)</f>
        <v>0</v>
      </c>
      <c r="DH10" s="33">
        <f>COUNTIF(Feiertage!$H$3:$H$70,DH4)</f>
        <v>0</v>
      </c>
      <c r="DI10" s="33">
        <f>COUNTIF(Feiertage!$H$3:$H$70,DI4)</f>
        <v>0</v>
      </c>
      <c r="DJ10" s="33">
        <f>COUNTIF(Feiertage!$H$3:$H$70,DJ4)</f>
        <v>0</v>
      </c>
      <c r="DK10" s="33">
        <f>COUNTIF(Feiertage!$H$3:$H$70,DK4)</f>
        <v>0</v>
      </c>
      <c r="DL10" s="33">
        <f>COUNTIF(Feiertage!$H$3:$H$70,DL4)</f>
        <v>0</v>
      </c>
      <c r="DM10" s="33">
        <f>COUNTIF(Feiertage!$H$3:$H$70,DM4)</f>
        <v>0</v>
      </c>
      <c r="DN10" s="33">
        <f>COUNTIF(Feiertage!$H$3:$H$70,DN4)</f>
        <v>0</v>
      </c>
      <c r="DO10" s="33">
        <f>COUNTIF(Feiertage!$H$3:$H$70,DO4)</f>
        <v>0</v>
      </c>
      <c r="DP10" s="33">
        <f>COUNTIF(Feiertage!$H$3:$H$70,DP4)</f>
        <v>0</v>
      </c>
      <c r="DQ10" s="33">
        <f>COUNTIF(Feiertage!$H$3:$H$70,DQ4)</f>
        <v>0</v>
      </c>
      <c r="DR10" s="33">
        <f>COUNTIF(Feiertage!$H$3:$H$70,DR4)</f>
        <v>0</v>
      </c>
      <c r="DS10" s="33">
        <f>COUNTIF(Feiertage!$H$3:$H$70,DS4)</f>
        <v>0</v>
      </c>
      <c r="DT10" s="33">
        <f>COUNTIF(Feiertage!$H$3:$H$70,DT4)</f>
        <v>0</v>
      </c>
      <c r="DU10" s="33">
        <f>COUNTIF(Feiertage!$H$3:$H$70,DU4)</f>
        <v>0</v>
      </c>
      <c r="DV10" s="33">
        <f>COUNTIF(Feiertage!$H$3:$H$70,DV4)</f>
        <v>0</v>
      </c>
      <c r="DW10" s="33">
        <f>COUNTIF(Feiertage!$H$3:$H$70,DW4)</f>
        <v>1</v>
      </c>
      <c r="DX10" s="33">
        <f>COUNTIF(Feiertage!$H$3:$H$70,DX4)</f>
        <v>0</v>
      </c>
      <c r="DY10" s="33">
        <f>COUNTIF(Feiertage!$H$3:$H$70,DY4)</f>
        <v>0</v>
      </c>
      <c r="DZ10" s="33">
        <f>COUNTIF(Feiertage!$H$3:$H$70,DZ4)</f>
        <v>0</v>
      </c>
      <c r="EA10" s="33">
        <f>COUNTIF(Feiertage!$H$3:$H$70,EA4)</f>
        <v>1</v>
      </c>
      <c r="EB10" s="33">
        <f>COUNTIF(Feiertage!$H$3:$H$70,EB4)</f>
        <v>0</v>
      </c>
      <c r="EC10" s="33">
        <f>COUNTIF(Feiertage!$H$3:$H$70,EC4)</f>
        <v>0</v>
      </c>
      <c r="ED10" s="33">
        <f>COUNTIF(Feiertage!$H$3:$H$70,ED4)</f>
        <v>0</v>
      </c>
      <c r="EE10" s="33">
        <f>COUNTIF(Feiertage!$H$3:$H$70,EE4)</f>
        <v>0</v>
      </c>
      <c r="EF10" s="33">
        <f>COUNTIF(Feiertage!$H$3:$H$70,EF4)</f>
        <v>0</v>
      </c>
      <c r="EG10" s="33">
        <f>COUNTIF(Feiertage!$H$3:$H$70,EG4)</f>
        <v>0</v>
      </c>
      <c r="EH10" s="33">
        <f>COUNTIF(Feiertage!$H$3:$H$70,EH4)</f>
        <v>0</v>
      </c>
      <c r="EI10" s="33">
        <f>COUNTIF(Feiertage!$H$3:$H$70,EI4)</f>
        <v>0</v>
      </c>
      <c r="EJ10" s="33">
        <f>COUNTIF(Feiertage!$H$3:$H$70,EJ4)</f>
        <v>0</v>
      </c>
      <c r="EK10" s="33">
        <f>COUNTIF(Feiertage!$H$3:$H$70,EK4)</f>
        <v>0</v>
      </c>
      <c r="EL10" s="33">
        <f>COUNTIF(Feiertage!$H$3:$H$70,EL4)</f>
        <v>1</v>
      </c>
      <c r="EM10" s="33">
        <f>COUNTIF(Feiertage!$H$3:$H$70,EM4)</f>
        <v>0</v>
      </c>
      <c r="EN10" s="33">
        <f>COUNTIF(Feiertage!$H$3:$H$70,EN4)</f>
        <v>0</v>
      </c>
      <c r="EO10" s="33">
        <f>COUNTIF(Feiertage!$H$3:$H$70,EO4)</f>
        <v>0</v>
      </c>
      <c r="EP10" s="33">
        <f>COUNTIF(Feiertage!$H$3:$H$70,EP4)</f>
        <v>0</v>
      </c>
      <c r="EQ10" s="33">
        <f>COUNTIF(Feiertage!$H$3:$H$70,EQ4)</f>
        <v>0</v>
      </c>
      <c r="ER10" s="33">
        <f>COUNTIF(Feiertage!$H$3:$H$70,ER4)</f>
        <v>0</v>
      </c>
      <c r="ES10" s="33">
        <f>COUNTIF(Feiertage!$H$3:$H$70,ES4)</f>
        <v>0</v>
      </c>
      <c r="ET10" s="33">
        <f>COUNTIF(Feiertage!$H$3:$H$70,ET4)</f>
        <v>0</v>
      </c>
      <c r="EU10" s="33">
        <f>COUNTIF(Feiertage!$H$3:$H$70,EU4)</f>
        <v>0</v>
      </c>
      <c r="EV10" s="33">
        <f>COUNTIF(Feiertage!$H$3:$H$70,EV4)</f>
        <v>0</v>
      </c>
      <c r="EW10" s="33">
        <f>COUNTIF(Feiertage!$H$3:$H$70,EW4)</f>
        <v>0</v>
      </c>
      <c r="EX10" s="33">
        <f>COUNTIF(Feiertage!$H$3:$H$70,EX4)</f>
        <v>0</v>
      </c>
      <c r="EY10" s="33">
        <f>COUNTIF(Feiertage!$H$3:$H$70,EY4)</f>
        <v>0</v>
      </c>
      <c r="EZ10" s="33">
        <f>COUNTIF(Feiertage!$H$3:$H$70,EZ4)</f>
        <v>0</v>
      </c>
      <c r="FA10" s="33">
        <f>COUNTIF(Feiertage!$H$3:$H$70,FA4)</f>
        <v>0</v>
      </c>
      <c r="FB10" s="33">
        <f>COUNTIF(Feiertage!$H$3:$H$70,FB4)</f>
        <v>0</v>
      </c>
      <c r="FC10" s="33">
        <f>COUNTIF(Feiertage!$H$3:$H$70,FC4)</f>
        <v>0</v>
      </c>
      <c r="FD10" s="33">
        <f>COUNTIF(Feiertage!$H$3:$H$70,FD4)</f>
        <v>0</v>
      </c>
      <c r="FE10" s="33">
        <f>COUNTIF(Feiertage!$H$3:$H$70,FE4)</f>
        <v>0</v>
      </c>
      <c r="FF10" s="33">
        <f>COUNTIF(Feiertage!$H$3:$H$70,FF4)</f>
        <v>0</v>
      </c>
      <c r="FG10" s="33">
        <f>COUNTIF(Feiertage!$H$3:$H$70,FG4)</f>
        <v>0</v>
      </c>
      <c r="FH10" s="33">
        <f>COUNTIF(Feiertage!$H$3:$H$70,FH4)</f>
        <v>0</v>
      </c>
      <c r="FI10" s="33">
        <f>COUNTIF(Feiertage!$H$3:$H$70,FI4)</f>
        <v>0</v>
      </c>
      <c r="FJ10" s="33">
        <f>COUNTIF(Feiertage!$H$3:$H$70,FJ4)</f>
        <v>0</v>
      </c>
      <c r="FK10" s="33">
        <f>COUNTIF(Feiertage!$H$3:$H$70,FK4)</f>
        <v>0</v>
      </c>
      <c r="FL10" s="33">
        <f>COUNTIF(Feiertage!$H$3:$H$70,FL4)</f>
        <v>0</v>
      </c>
      <c r="FM10" s="33">
        <f>COUNTIF(Feiertage!$H$3:$H$70,FM4)</f>
        <v>0</v>
      </c>
      <c r="FN10" s="33">
        <f>COUNTIF(Feiertage!$H$3:$H$70,FN4)</f>
        <v>0</v>
      </c>
      <c r="FO10" s="33">
        <f>COUNTIF(Feiertage!$H$3:$H$70,FO4)</f>
        <v>0</v>
      </c>
      <c r="FP10" s="33">
        <f>COUNTIF(Feiertage!$H$3:$H$70,FP4)</f>
        <v>0</v>
      </c>
      <c r="FQ10" s="33">
        <f>COUNTIF(Feiertage!$H$3:$H$70,FQ4)</f>
        <v>0</v>
      </c>
      <c r="FR10" s="33">
        <f>COUNTIF(Feiertage!$H$3:$H$70,FR4)</f>
        <v>0</v>
      </c>
      <c r="FS10" s="33">
        <f>COUNTIF(Feiertage!$H$3:$H$70,FS4)</f>
        <v>0</v>
      </c>
      <c r="FT10" s="33">
        <f>COUNTIF(Feiertage!$H$3:$H$70,FT4)</f>
        <v>0</v>
      </c>
      <c r="FU10" s="33">
        <f>COUNTIF(Feiertage!$H$3:$H$70,FU4)</f>
        <v>0</v>
      </c>
      <c r="FV10" s="33">
        <f>COUNTIF(Feiertage!$H$3:$H$70,FV4)</f>
        <v>0</v>
      </c>
      <c r="FW10" s="33">
        <f>COUNTIF(Feiertage!$H$3:$H$70,FW4)</f>
        <v>0</v>
      </c>
      <c r="FX10" s="33">
        <f>COUNTIF(Feiertage!$H$3:$H$70,FX4)</f>
        <v>0</v>
      </c>
      <c r="FY10" s="33">
        <f>COUNTIF(Feiertage!$H$3:$H$70,FY4)</f>
        <v>0</v>
      </c>
      <c r="FZ10" s="33">
        <f>COUNTIF(Feiertage!$H$3:$H$70,FZ4)</f>
        <v>0</v>
      </c>
      <c r="GA10" s="33">
        <f>COUNTIF(Feiertage!$H$3:$H$70,GA4)</f>
        <v>0</v>
      </c>
      <c r="GB10" s="33">
        <f>COUNTIF(Feiertage!$H$3:$H$70,GB4)</f>
        <v>0</v>
      </c>
      <c r="GC10" s="33">
        <f>COUNTIF(Feiertage!$H$3:$H$70,GC4)</f>
        <v>0</v>
      </c>
      <c r="GD10" s="33">
        <f>COUNTIF(Feiertage!$H$3:$H$70,GD4)</f>
        <v>0</v>
      </c>
      <c r="GE10" s="33">
        <f>IF(GE4="","",COUNTIF(Feiertage!$H$3:$H$70,GE4))</f>
        <v>0</v>
      </c>
      <c r="GF10" s="33">
        <f>COUNTIF(Feiertage!$H$3:$H$70,GF4)</f>
        <v>0</v>
      </c>
      <c r="GG10" s="33">
        <f>COUNTIF(Feiertage!$H$3:$H$70,GG4)</f>
        <v>0</v>
      </c>
      <c r="GH10" s="33">
        <f>COUNTIF(Feiertage!$H$3:$H$70,GH4)</f>
        <v>0</v>
      </c>
      <c r="GI10" s="33">
        <f>COUNTIF(Feiertage!$H$3:$H$70,GI4)</f>
        <v>0</v>
      </c>
      <c r="GJ10" s="33">
        <f>COUNTIF(Feiertage!$H$3:$H$70,GJ4)</f>
        <v>0</v>
      </c>
      <c r="GK10" s="33">
        <f>COUNTIF(Feiertage!$H$3:$H$70,GK4)</f>
        <v>0</v>
      </c>
      <c r="GL10" s="33">
        <f>COUNTIF(Feiertage!$H$3:$H$70,GL4)</f>
        <v>0</v>
      </c>
      <c r="GM10" s="33">
        <f>COUNTIF(Feiertage!$H$3:$H$70,GM4)</f>
        <v>0</v>
      </c>
      <c r="GN10" s="33">
        <f>COUNTIF(Feiertage!$H$3:$H$70,GN4)</f>
        <v>0</v>
      </c>
      <c r="GO10" s="33">
        <f>COUNTIF(Feiertage!$H$3:$H$70,GO4)</f>
        <v>0</v>
      </c>
      <c r="GP10" s="33">
        <f>COUNTIF(Feiertage!$H$3:$H$70,GP4)</f>
        <v>0</v>
      </c>
      <c r="GQ10" s="33">
        <f>COUNTIF(Feiertage!$H$3:$H$70,GQ4)</f>
        <v>0</v>
      </c>
      <c r="GR10" s="33">
        <f>COUNTIF(Feiertage!$H$3:$H$70,GR4)</f>
        <v>0</v>
      </c>
      <c r="GS10" s="33">
        <f>COUNTIF(Feiertage!$H$3:$H$70,GS4)</f>
        <v>0</v>
      </c>
      <c r="GT10" s="33">
        <f>COUNTIF(Feiertage!$H$3:$H$70,GT4)</f>
        <v>0</v>
      </c>
      <c r="GU10" s="33">
        <f>COUNTIF(Feiertage!$H$3:$H$70,GU4)</f>
        <v>0</v>
      </c>
      <c r="GV10" s="33">
        <f>COUNTIF(Feiertage!$H$3:$H$70,GV4)</f>
        <v>0</v>
      </c>
      <c r="GW10" s="33">
        <f>COUNTIF(Feiertage!$H$3:$H$70,GW4)</f>
        <v>0</v>
      </c>
      <c r="GX10" s="33">
        <f>COUNTIF(Feiertage!$H$3:$H$70,GX4)</f>
        <v>0</v>
      </c>
      <c r="GY10" s="33">
        <f>COUNTIF(Feiertage!$H$3:$H$70,GY4)</f>
        <v>0</v>
      </c>
      <c r="GZ10" s="33">
        <f>COUNTIF(Feiertage!$H$3:$H$70,GZ4)</f>
        <v>0</v>
      </c>
      <c r="HA10" s="33">
        <f>COUNTIF(Feiertage!$H$3:$H$70,HA4)</f>
        <v>0</v>
      </c>
      <c r="HB10" s="33">
        <f>COUNTIF(Feiertage!$H$3:$H$70,HB4)</f>
        <v>0</v>
      </c>
      <c r="HC10" s="33">
        <f>COUNTIF(Feiertage!$H$3:$H$70,HC4)</f>
        <v>0</v>
      </c>
      <c r="HD10" s="33">
        <f>COUNTIF(Feiertage!$H$3:$H$70,HD4)</f>
        <v>0</v>
      </c>
      <c r="HE10" s="33">
        <f>COUNTIF(Feiertage!$H$3:$H$70,HE4)</f>
        <v>0</v>
      </c>
      <c r="HF10" s="33">
        <f>COUNTIF(Feiertage!$H$3:$H$70,HF4)</f>
        <v>0</v>
      </c>
      <c r="HG10" s="33">
        <f>COUNTIF(Feiertage!$H$3:$H$70,HG4)</f>
        <v>0</v>
      </c>
      <c r="HH10" s="33">
        <f>COUNTIF(Feiertage!$H$3:$H$70,HH4)</f>
        <v>0</v>
      </c>
      <c r="HI10" s="33">
        <f>COUNTIF(Feiertage!$H$3:$H$70,HI4)</f>
        <v>0</v>
      </c>
      <c r="HJ10" s="33">
        <f>COUNTIF(Feiertage!$H$3:$H$70,HJ4)</f>
        <v>0</v>
      </c>
      <c r="HK10" s="33">
        <f>COUNTIF(Feiertage!$H$3:$H$70,HK4)</f>
        <v>0</v>
      </c>
      <c r="HL10" s="33">
        <f>COUNTIF(Feiertage!$H$3:$H$70,HL4)</f>
        <v>0</v>
      </c>
      <c r="HM10" s="33">
        <f>COUNTIF(Feiertage!$H$3:$H$70,HM4)</f>
        <v>0</v>
      </c>
      <c r="HN10" s="33">
        <f>COUNTIF(Feiertage!$H$3:$H$70,HN4)</f>
        <v>0</v>
      </c>
      <c r="HO10" s="33">
        <f>COUNTIF(Feiertage!$H$3:$H$70,HO4)</f>
        <v>0</v>
      </c>
      <c r="HP10" s="33">
        <f>COUNTIF(Feiertage!$H$3:$H$70,HP4)</f>
        <v>0</v>
      </c>
      <c r="HQ10" s="33">
        <f>COUNTIF(Feiertage!$H$3:$H$70,HQ4)</f>
        <v>0</v>
      </c>
      <c r="HR10" s="33">
        <f>COUNTIF(Feiertage!$H$3:$H$70,HR4)</f>
        <v>0</v>
      </c>
      <c r="HS10" s="33">
        <f>COUNTIF(Feiertage!$H$3:$H$70,HS4)</f>
        <v>0</v>
      </c>
      <c r="HT10" s="33">
        <f>COUNTIF(Feiertage!$H$3:$H$70,HT4)</f>
        <v>0</v>
      </c>
      <c r="HU10" s="33">
        <f>COUNTIF(Feiertage!$H$3:$H$70,HU4)</f>
        <v>0</v>
      </c>
      <c r="HV10" s="33">
        <f>COUNTIF(Feiertage!$H$3:$H$70,HV4)</f>
        <v>0</v>
      </c>
      <c r="HW10" s="33">
        <f>COUNTIF(Feiertage!$H$3:$H$70,HW4)</f>
        <v>0</v>
      </c>
      <c r="HX10" s="33">
        <f>COUNTIF(Feiertage!$H$3:$H$70,HX4)</f>
        <v>0</v>
      </c>
      <c r="HY10" s="33">
        <f>COUNTIF(Feiertage!$H$3:$H$70,HY4)</f>
        <v>0</v>
      </c>
      <c r="HZ10" s="33">
        <f>COUNTIF(Feiertage!$H$3:$H$70,HZ4)</f>
        <v>0</v>
      </c>
      <c r="IA10" s="33">
        <f>COUNTIF(Feiertage!$H$3:$H$70,IA4)</f>
        <v>0</v>
      </c>
      <c r="IB10" s="33">
        <f>COUNTIF(Feiertage!$H$3:$H$70,IB4)</f>
        <v>0</v>
      </c>
      <c r="IC10" s="33">
        <f>COUNTIF(Feiertage!$H$3:$H$70,IC4)</f>
        <v>0</v>
      </c>
      <c r="ID10" s="33">
        <f>COUNTIF(Feiertage!$H$3:$H$70,ID4)</f>
        <v>0</v>
      </c>
      <c r="IE10" s="33">
        <f>COUNTIF(Feiertage!$H$3:$H$70,IE4)</f>
        <v>0</v>
      </c>
      <c r="IF10" s="33">
        <f>COUNTIF(Feiertage!$H$3:$H$70,IF4)</f>
        <v>0</v>
      </c>
      <c r="IG10" s="33">
        <f>COUNTIF(Feiertage!$H$3:$H$70,IG4)</f>
        <v>0</v>
      </c>
      <c r="IH10" s="33">
        <f>COUNTIF(Feiertage!$H$3:$H$70,IH4)</f>
        <v>0</v>
      </c>
      <c r="II10" s="33">
        <f>COUNTIF(Feiertage!$H$3:$H$70,II4)</f>
        <v>0</v>
      </c>
      <c r="IJ10" s="33">
        <f>COUNTIF(Feiertage!$H$3:$H$70,IJ4)</f>
        <v>0</v>
      </c>
      <c r="IK10" s="33">
        <f>COUNTIF(Feiertage!$H$3:$H$70,IK4)</f>
        <v>0</v>
      </c>
      <c r="IL10" s="33">
        <f>COUNTIF(Feiertage!$H$3:$H$70,IL4)</f>
        <v>0</v>
      </c>
      <c r="IM10" s="33">
        <f>COUNTIF(Feiertage!$H$3:$H$70,IM4)</f>
        <v>0</v>
      </c>
      <c r="IN10" s="33">
        <f>COUNTIF(Feiertage!$H$3:$H$70,IN4)</f>
        <v>0</v>
      </c>
      <c r="IO10" s="33">
        <f>COUNTIF(Feiertage!$H$3:$H$70,IO4)</f>
        <v>0</v>
      </c>
      <c r="IP10" s="33">
        <f>COUNTIF(Feiertage!$H$3:$H$70,IP4)</f>
        <v>0</v>
      </c>
      <c r="IQ10" s="33">
        <f>COUNTIF(Feiertage!$H$3:$H$70,IQ4)</f>
        <v>0</v>
      </c>
      <c r="IR10" s="33">
        <f>COUNTIF(Feiertage!$H$3:$H$70,IR4)</f>
        <v>0</v>
      </c>
      <c r="IS10" s="33">
        <f>COUNTIF(Feiertage!$H$3:$H$70,IS4)</f>
        <v>0</v>
      </c>
      <c r="IT10" s="33">
        <f>COUNTIF(Feiertage!$H$3:$H$70,IT4)</f>
        <v>0</v>
      </c>
      <c r="IU10" s="33">
        <f>COUNTIF(Feiertage!$H$3:$H$70,IU4)</f>
        <v>0</v>
      </c>
      <c r="IV10" s="33">
        <f>COUNTIF(Feiertage!$H$3:$H$70,IV4)</f>
        <v>0</v>
      </c>
      <c r="IW10" s="33">
        <f>COUNTIF(Feiertage!$H$3:$H$70,IW4)</f>
        <v>0</v>
      </c>
      <c r="IX10" s="33">
        <f>COUNTIF(Feiertage!$H$3:$H$70,IX4)</f>
        <v>0</v>
      </c>
      <c r="IY10" s="33">
        <f>COUNTIF(Feiertage!$H$3:$H$70,IY4)</f>
        <v>0</v>
      </c>
      <c r="IZ10" s="33">
        <f>COUNTIF(Feiertage!$H$3:$H$70,IZ4)</f>
        <v>0</v>
      </c>
      <c r="JA10" s="33">
        <f>COUNTIF(Feiertage!$H$3:$H$70,JA4)</f>
        <v>0</v>
      </c>
      <c r="JB10" s="33">
        <f>COUNTIF(Feiertage!$H$3:$H$70,JB4)</f>
        <v>0</v>
      </c>
      <c r="JC10" s="33">
        <f>COUNTIF(Feiertage!$H$3:$H$70,JC4)</f>
        <v>0</v>
      </c>
      <c r="JD10" s="33">
        <f>COUNTIF(Feiertage!$H$3:$H$70,JD4)</f>
        <v>0</v>
      </c>
      <c r="JE10" s="33">
        <f>COUNTIF(Feiertage!$H$3:$H$70,JE4)</f>
        <v>0</v>
      </c>
      <c r="JF10" s="33">
        <f>COUNTIF(Feiertage!$H$3:$H$70,JF4)</f>
        <v>0</v>
      </c>
      <c r="JG10" s="33">
        <f>COUNTIF(Feiertage!$H$3:$H$70,JG4)</f>
        <v>0</v>
      </c>
      <c r="JH10" s="33">
        <f>COUNTIF(Feiertage!$H$3:$H$70,JH4)</f>
        <v>0</v>
      </c>
      <c r="JI10" s="33">
        <f>COUNTIF(Feiertage!$H$3:$H$70,JI4)</f>
        <v>0</v>
      </c>
      <c r="JJ10" s="33">
        <f>COUNTIF(Feiertage!$H$3:$H$70,JJ4)</f>
        <v>0</v>
      </c>
      <c r="JK10" s="33">
        <f>COUNTIF(Feiertage!$H$3:$H$70,JK4)</f>
        <v>0</v>
      </c>
      <c r="JL10" s="33">
        <f>COUNTIF(Feiertage!$H$3:$H$70,JL4)</f>
        <v>0</v>
      </c>
      <c r="JM10" s="33">
        <f>COUNTIF(Feiertage!$H$3:$H$70,JM4)</f>
        <v>0</v>
      </c>
      <c r="JN10" s="33">
        <f>COUNTIF(Feiertage!$H$3:$H$70,JN4)</f>
        <v>0</v>
      </c>
      <c r="JO10" s="33">
        <f>COUNTIF(Feiertage!$H$3:$H$70,JO4)</f>
        <v>0</v>
      </c>
      <c r="JP10" s="33">
        <f>COUNTIF(Feiertage!$H$3:$H$70,JP4)</f>
        <v>0</v>
      </c>
      <c r="JQ10" s="33">
        <f>COUNTIF(Feiertage!$H$3:$H$70,JQ4)</f>
        <v>0</v>
      </c>
      <c r="JR10" s="33">
        <f>COUNTIF(Feiertage!$H$3:$H$70,JR4)</f>
        <v>0</v>
      </c>
      <c r="JS10" s="33">
        <f>COUNTIF(Feiertage!$H$3:$H$70,JS4)</f>
        <v>0</v>
      </c>
      <c r="JT10" s="33">
        <f>COUNTIF(Feiertage!$H$3:$H$70,JT4)</f>
        <v>0</v>
      </c>
      <c r="JU10" s="33">
        <f>COUNTIF(Feiertage!$H$3:$H$70,JU4)</f>
        <v>0</v>
      </c>
      <c r="JV10" s="33">
        <f>COUNTIF(Feiertage!$H$3:$H$70,JV4)</f>
        <v>1</v>
      </c>
      <c r="JW10" s="33">
        <f>COUNTIF(Feiertage!$H$3:$H$70,JW4)</f>
        <v>0</v>
      </c>
      <c r="JX10" s="33">
        <f>COUNTIF(Feiertage!$H$3:$H$70,JX4)</f>
        <v>0</v>
      </c>
      <c r="JY10" s="33">
        <f>COUNTIF(Feiertage!$H$3:$H$70,JY4)</f>
        <v>0</v>
      </c>
      <c r="JZ10" s="33">
        <f>COUNTIF(Feiertage!$H$3:$H$70,JZ4)</f>
        <v>0</v>
      </c>
      <c r="KA10" s="33">
        <f>COUNTIF(Feiertage!$H$3:$H$70,KA4)</f>
        <v>0</v>
      </c>
      <c r="KB10" s="33">
        <f>COUNTIF(Feiertage!$H$3:$H$70,KB4)</f>
        <v>0</v>
      </c>
      <c r="KC10" s="33">
        <f>COUNTIF(Feiertage!$H$3:$H$70,KC4)</f>
        <v>0</v>
      </c>
      <c r="KD10" s="33">
        <f>COUNTIF(Feiertage!$H$3:$H$70,KD4)</f>
        <v>0</v>
      </c>
      <c r="KE10" s="33">
        <f>COUNTIF(Feiertage!$H$3:$H$70,KE4)</f>
        <v>0</v>
      </c>
      <c r="KF10" s="33">
        <f>COUNTIF(Feiertage!$H$3:$H$70,KF4)</f>
        <v>0</v>
      </c>
      <c r="KG10" s="33">
        <f>COUNTIF(Feiertage!$H$3:$H$70,KG4)</f>
        <v>0</v>
      </c>
      <c r="KH10" s="33">
        <f>COUNTIF(Feiertage!$H$3:$H$70,KH4)</f>
        <v>0</v>
      </c>
      <c r="KI10" s="33">
        <f>COUNTIF(Feiertage!$H$3:$H$70,KI4)</f>
        <v>0</v>
      </c>
      <c r="KJ10" s="33">
        <f>COUNTIF(Feiertage!$H$3:$H$70,KJ4)</f>
        <v>0</v>
      </c>
      <c r="KK10" s="33">
        <f>COUNTIF(Feiertage!$H$3:$H$70,KK4)</f>
        <v>0</v>
      </c>
      <c r="KL10" s="33">
        <f>COUNTIF(Feiertage!$H$3:$H$70,KL4)</f>
        <v>0</v>
      </c>
      <c r="KM10" s="33">
        <f>COUNTIF(Feiertage!$H$3:$H$70,KM4)</f>
        <v>0</v>
      </c>
      <c r="KN10" s="33">
        <f>COUNTIF(Feiertage!$H$3:$H$70,KN4)</f>
        <v>0</v>
      </c>
      <c r="KO10" s="33">
        <f>COUNTIF(Feiertage!$H$3:$H$70,KO4)</f>
        <v>0</v>
      </c>
      <c r="KP10" s="33">
        <f>COUNTIF(Feiertage!$H$3:$H$70,KP4)</f>
        <v>0</v>
      </c>
      <c r="KQ10" s="33">
        <f>COUNTIF(Feiertage!$H$3:$H$70,KQ4)</f>
        <v>0</v>
      </c>
      <c r="KR10" s="33">
        <f>COUNTIF(Feiertage!$H$3:$H$70,KR4)</f>
        <v>0</v>
      </c>
      <c r="KS10" s="33">
        <f>COUNTIF(Feiertage!$H$3:$H$70,KS4)</f>
        <v>0</v>
      </c>
      <c r="KT10" s="33">
        <f>COUNTIF(Feiertage!$H$3:$H$70,KT4)</f>
        <v>0</v>
      </c>
      <c r="KU10" s="33">
        <f>COUNTIF(Feiertage!$H$3:$H$70,KU4)</f>
        <v>0</v>
      </c>
      <c r="KV10" s="33">
        <f>COUNTIF(Feiertage!$H$3:$H$70,KV4)</f>
        <v>0</v>
      </c>
      <c r="KW10" s="33">
        <f>COUNTIF(Feiertage!$H$3:$H$70,KW4)</f>
        <v>0</v>
      </c>
      <c r="KX10" s="33">
        <f>COUNTIF(Feiertage!$H$3:$H$70,KX4)</f>
        <v>1</v>
      </c>
      <c r="KY10" s="33">
        <f>COUNTIF(Feiertage!$H$3:$H$70,KY4)</f>
        <v>0</v>
      </c>
      <c r="KZ10" s="33">
        <f>COUNTIF(Feiertage!$H$3:$H$70,KZ4)</f>
        <v>0</v>
      </c>
      <c r="LA10" s="33">
        <f>COUNTIF(Feiertage!$H$3:$H$70,LA4)</f>
        <v>0</v>
      </c>
      <c r="LB10" s="33">
        <f>COUNTIF(Feiertage!$H$3:$H$70,LB4)</f>
        <v>0</v>
      </c>
      <c r="LC10" s="33">
        <f>COUNTIF(Feiertage!$H$3:$H$70,LC4)</f>
        <v>0</v>
      </c>
      <c r="LD10" s="33">
        <f>COUNTIF(Feiertage!$H$3:$H$70,LD4)</f>
        <v>0</v>
      </c>
      <c r="LE10" s="33">
        <f>COUNTIF(Feiertage!$H$3:$H$70,LE4)</f>
        <v>0</v>
      </c>
      <c r="LF10" s="33">
        <f>COUNTIF(Feiertage!$H$3:$H$70,LF4)</f>
        <v>0</v>
      </c>
      <c r="LG10" s="33">
        <f>COUNTIF(Feiertage!$H$3:$H$70,LG4)</f>
        <v>0</v>
      </c>
      <c r="LH10" s="33">
        <f>COUNTIF(Feiertage!$H$3:$H$70,LH4)</f>
        <v>0</v>
      </c>
      <c r="LI10" s="33">
        <f>COUNTIF(Feiertage!$H$3:$H$70,LI4)</f>
        <v>0</v>
      </c>
      <c r="LJ10" s="33">
        <f>COUNTIF(Feiertage!$H$3:$H$70,LJ4)</f>
        <v>0</v>
      </c>
      <c r="LK10" s="33">
        <f>COUNTIF(Feiertage!$H$3:$H$70,LK4)</f>
        <v>0</v>
      </c>
      <c r="LL10" s="33">
        <f>COUNTIF(Feiertage!$H$3:$H$70,LL4)</f>
        <v>0</v>
      </c>
      <c r="LM10" s="33">
        <f>COUNTIF(Feiertage!$H$3:$H$70,LM4)</f>
        <v>0</v>
      </c>
      <c r="LN10" s="33">
        <f>COUNTIF(Feiertage!$H$3:$H$70,LN4)</f>
        <v>0</v>
      </c>
      <c r="LO10" s="33">
        <f>COUNTIF(Feiertage!$H$3:$H$70,LO4)</f>
        <v>0</v>
      </c>
      <c r="LP10" s="33">
        <f>COUNTIF(Feiertage!$H$3:$H$70,LP4)</f>
        <v>0</v>
      </c>
      <c r="LQ10" s="33">
        <f>COUNTIF(Feiertage!$H$3:$H$70,LQ4)</f>
        <v>0</v>
      </c>
      <c r="LR10" s="33">
        <f>COUNTIF(Feiertage!$H$3:$H$70,LR4)</f>
        <v>0</v>
      </c>
      <c r="LS10" s="33">
        <f>COUNTIF(Feiertage!$H$3:$H$70,LS4)</f>
        <v>0</v>
      </c>
      <c r="LT10" s="33">
        <f>COUNTIF(Feiertage!$H$3:$H$70,LT4)</f>
        <v>0</v>
      </c>
      <c r="LU10" s="33">
        <f>COUNTIF(Feiertage!$H$3:$H$70,LU4)</f>
        <v>0</v>
      </c>
      <c r="LV10" s="33">
        <f>COUNTIF(Feiertage!$H$3:$H$70,LV4)</f>
        <v>0</v>
      </c>
      <c r="LW10" s="33">
        <f>COUNTIF(Feiertage!$H$3:$H$70,LW4)</f>
        <v>0</v>
      </c>
      <c r="LX10" s="33">
        <f>COUNTIF(Feiertage!$H$3:$H$70,LX4)</f>
        <v>0</v>
      </c>
      <c r="LY10" s="33">
        <f>COUNTIF(Feiertage!$H$3:$H$70,LY4)</f>
        <v>0</v>
      </c>
      <c r="LZ10" s="33">
        <f>COUNTIF(Feiertage!$H$3:$H$70,LZ4)</f>
        <v>0</v>
      </c>
      <c r="MA10" s="33">
        <f>COUNTIF(Feiertage!$H$3:$H$70,MA4)</f>
        <v>0</v>
      </c>
      <c r="MB10" s="33">
        <f>COUNTIF(Feiertage!$H$3:$H$70,MB4)</f>
        <v>0</v>
      </c>
      <c r="MC10" s="33">
        <f>COUNTIF(Feiertage!$H$3:$H$70,MC4)</f>
        <v>0</v>
      </c>
      <c r="MD10" s="33">
        <f>COUNTIF(Feiertage!$H$3:$H$70,MD4)</f>
        <v>0</v>
      </c>
      <c r="ME10" s="33">
        <f>COUNTIF(Feiertage!$H$3:$H$70,ME4)</f>
        <v>0</v>
      </c>
      <c r="MF10" s="33">
        <f>COUNTIF(Feiertage!$H$3:$H$70,MF4)</f>
        <v>0</v>
      </c>
      <c r="MG10" s="33">
        <f>COUNTIF(Feiertage!$H$3:$H$70,MG4)</f>
        <v>0</v>
      </c>
      <c r="MH10" s="33">
        <f>COUNTIF(Feiertage!$H$3:$H$70,MH4)</f>
        <v>0</v>
      </c>
      <c r="MI10" s="33">
        <f>COUNTIF(Feiertage!$H$3:$H$70,MI4)</f>
        <v>0</v>
      </c>
      <c r="MJ10" s="33">
        <f>COUNTIF(Feiertage!$H$3:$H$70,MJ4)</f>
        <v>0</v>
      </c>
      <c r="MK10" s="33">
        <f>COUNTIF(Feiertage!$H$3:$H$70,MK4)</f>
        <v>0</v>
      </c>
      <c r="ML10" s="33">
        <f>COUNTIF(Feiertage!$H$3:$H$70,ML4)</f>
        <v>0</v>
      </c>
      <c r="MM10" s="33">
        <f>COUNTIF(Feiertage!$H$3:$H$70,MM4)</f>
        <v>0</v>
      </c>
      <c r="MN10" s="33">
        <f>COUNTIF(Feiertage!$H$3:$H$70,MN4)</f>
        <v>0</v>
      </c>
      <c r="MO10" s="33">
        <f>COUNTIF(Feiertage!$H$3:$H$70,MO4)</f>
        <v>0</v>
      </c>
      <c r="MP10" s="33">
        <f>COUNTIF(Feiertage!$H$3:$H$70,MP4)</f>
        <v>0</v>
      </c>
      <c r="MQ10" s="33">
        <f>COUNTIF(Feiertage!$H$3:$H$70,MQ4)</f>
        <v>0</v>
      </c>
      <c r="MR10" s="33">
        <f>COUNTIF(Feiertage!$H$3:$H$70,MR4)</f>
        <v>0</v>
      </c>
      <c r="MS10" s="33">
        <f>COUNTIF(Feiertage!$H$3:$H$70,MS4)</f>
        <v>0</v>
      </c>
      <c r="MT10" s="33">
        <f>COUNTIF(Feiertage!$H$3:$H$70,MT4)</f>
        <v>0</v>
      </c>
      <c r="MU10" s="33">
        <f>COUNTIF(Feiertage!$H$3:$H$70,MU4)</f>
        <v>0</v>
      </c>
      <c r="MV10" s="33">
        <f>COUNTIF(Feiertage!$H$3:$H$70,MV4)</f>
        <v>0</v>
      </c>
      <c r="MW10" s="33">
        <f>COUNTIF(Feiertage!$H$3:$H$70,MW4)</f>
        <v>0</v>
      </c>
      <c r="MX10" s="33">
        <f>COUNTIF(Feiertage!$H$3:$H$70,MX4)</f>
        <v>0</v>
      </c>
      <c r="MY10" s="33">
        <f>COUNTIF(Feiertage!$H$3:$H$70,MY4)</f>
        <v>0</v>
      </c>
      <c r="MZ10" s="33">
        <f>COUNTIF(Feiertage!$H$3:$H$70,MZ4)</f>
        <v>0</v>
      </c>
      <c r="NA10" s="33">
        <f>COUNTIF(Feiertage!$H$3:$H$70,NA4)</f>
        <v>1</v>
      </c>
      <c r="NB10" s="33">
        <f>COUNTIF(Feiertage!$H$3:$H$70,NB4)</f>
        <v>1</v>
      </c>
      <c r="NC10" s="33">
        <f>COUNTIF(Feiertage!$H$3:$H$70,NC4)</f>
        <v>0</v>
      </c>
      <c r="ND10" s="33">
        <f>COUNTIF(Feiertage!$H$3:$H$70,ND4)</f>
        <v>0</v>
      </c>
      <c r="NE10" s="33">
        <f>COUNTIF(Feiertage!$H$3:$H$70,NE4)</f>
        <v>0</v>
      </c>
      <c r="NF10" s="33">
        <f>COUNTIF(Feiertage!$H$3:$H$70,NF4)</f>
        <v>0</v>
      </c>
      <c r="NG10" s="33">
        <f>COUNTIF(Feiertage!$H$3:$H$70,NG4)</f>
        <v>0</v>
      </c>
      <c r="NH10" s="33">
        <f>COUNTIF(Feiertage!$H$3:$H$70,NH4)</f>
        <v>1</v>
      </c>
      <c r="NI10" s="33">
        <f>COUNTIF(Feiertage!$H$3:$H$70,NI4)</f>
        <v>0</v>
      </c>
      <c r="NJ10" s="33">
        <f>COUNTIF(Feiertage!$H$3:$H$70,NJ4)</f>
        <v>0</v>
      </c>
      <c r="NK10" s="33">
        <f>COUNTIF(Feiertage!$H$3:$H$70,NK4)</f>
        <v>0</v>
      </c>
      <c r="NL10" s="33">
        <f>COUNTIF(Feiertage!$H$3:$H$70,NL4)</f>
        <v>0</v>
      </c>
      <c r="NM10" s="33">
        <f>COUNTIF(Feiertage!$H$3:$H$70,NM4)</f>
        <v>0</v>
      </c>
      <c r="NN10" s="33">
        <f>COUNTIF(Feiertage!$H$3:$H$70,NN4)</f>
        <v>0</v>
      </c>
      <c r="NO10" s="33">
        <f>COUNTIF(Feiertage!$H$3:$H$70,NO4)</f>
        <v>0</v>
      </c>
      <c r="NP10" s="33">
        <f>COUNTIF(Feiertage!$H$3:$H$70,NP4)</f>
        <v>0</v>
      </c>
      <c r="NQ10" s="33">
        <f>COUNTIF(Feiertage!$H$3:$H$70,NQ4)</f>
        <v>0</v>
      </c>
      <c r="NR10" s="33">
        <f>COUNTIF(Feiertage!$H$3:$H$70,NR4)</f>
        <v>0</v>
      </c>
      <c r="NS10" s="33">
        <f>COUNTIF(Feiertage!$H$3:$H$70,NS4)</f>
        <v>0</v>
      </c>
      <c r="NT10" s="33">
        <f>COUNTIF(Feiertage!$H$3:$H$70,NT4)</f>
        <v>0</v>
      </c>
      <c r="NU10" s="33">
        <f>COUNTIF(Feiertage!$H$3:$H$70,NU4)</f>
        <v>0</v>
      </c>
      <c r="NV10" s="33">
        <f>COUNTIF(Feiertage!$H$3:$H$70,NV4)</f>
        <v>0</v>
      </c>
      <c r="NW10" s="33">
        <f>COUNTIF(Feiertage!$H$3:$H$70,NW4)</f>
        <v>0</v>
      </c>
      <c r="NX10" s="33">
        <f>COUNTIF(Feiertage!$H$3:$H$70,NX4)</f>
        <v>0</v>
      </c>
      <c r="NY10" s="33">
        <f>COUNTIF(Feiertage!$H$3:$H$70,NY4)</f>
        <v>0</v>
      </c>
      <c r="NZ10" s="33">
        <f>COUNTIF(Feiertage!$H$3:$H$70,NZ4)</f>
        <v>0</v>
      </c>
      <c r="OA10" s="33">
        <f>COUNTIF(Feiertage!$H$3:$H$70,OA4)</f>
        <v>0</v>
      </c>
      <c r="OB10" s="33">
        <f>COUNTIF(Feiertage!$H$3:$H$70,OB4)</f>
        <v>0</v>
      </c>
      <c r="OC10" s="33">
        <f>COUNTIF(Feiertage!$H$3:$H$70,OC4)</f>
        <v>0</v>
      </c>
      <c r="OD10" s="33">
        <f>COUNTIF(Feiertage!$H$3:$H$70,OD4)</f>
        <v>0</v>
      </c>
      <c r="OE10" s="33">
        <f>COUNTIF(Feiertage!$H$3:$H$70,OE4)</f>
        <v>0</v>
      </c>
      <c r="OF10" s="33">
        <f>COUNTIF(Feiertage!$H$3:$H$70,OF4)</f>
        <v>0</v>
      </c>
      <c r="OG10" s="33">
        <f>COUNTIF(Feiertage!$H$3:$H$70,OG4)</f>
        <v>0</v>
      </c>
      <c r="OH10" s="33">
        <f>COUNTIF(Feiertage!$H$3:$H$70,OH4)</f>
        <v>0</v>
      </c>
      <c r="OI10" s="33">
        <f>COUNTIF(Feiertage!$H$3:$H$70,OI4)</f>
        <v>0</v>
      </c>
      <c r="OJ10" s="33">
        <f>COUNTIF(Feiertage!$H$3:$H$70,OJ4)</f>
        <v>0</v>
      </c>
      <c r="OK10" s="33">
        <f>COUNTIF(Feiertage!$H$3:$H$70,OK4)</f>
        <v>0</v>
      </c>
      <c r="OL10" s="33">
        <f>COUNTIF(Feiertage!$H$3:$H$70,OL4)</f>
        <v>0</v>
      </c>
      <c r="OM10" s="33">
        <f>COUNTIF(Feiertage!$H$3:$H$70,OM4)</f>
        <v>0</v>
      </c>
      <c r="ON10" s="33">
        <f>COUNTIF(Feiertage!$H$3:$H$70,ON4)</f>
        <v>0</v>
      </c>
      <c r="OO10" s="33">
        <f>COUNTIF(Feiertage!$H$3:$H$70,OO4)</f>
        <v>0</v>
      </c>
      <c r="OP10" s="33">
        <f>COUNTIF(Feiertage!$H$3:$H$70,OP4)</f>
        <v>0</v>
      </c>
      <c r="OQ10" s="33">
        <f>COUNTIF(Feiertage!$H$3:$H$70,OQ4)</f>
        <v>0</v>
      </c>
      <c r="OR10" s="33">
        <f>COUNTIF(Feiertage!$H$3:$H$70,OR4)</f>
        <v>0</v>
      </c>
      <c r="OS10" s="33">
        <f>COUNTIF(Feiertage!$H$3:$H$70,OS4)</f>
        <v>0</v>
      </c>
      <c r="OT10" s="33">
        <f>COUNTIF(Feiertage!$H$3:$H$70,OT4)</f>
        <v>0</v>
      </c>
      <c r="OU10" s="33">
        <f>COUNTIF(Feiertage!$H$3:$H$70,OU4)</f>
        <v>0</v>
      </c>
      <c r="OV10" s="33">
        <f>COUNTIF(Feiertage!$H$3:$H$70,OV4)</f>
        <v>0</v>
      </c>
      <c r="OW10" s="33">
        <f>COUNTIF(Feiertage!$H$3:$H$70,OW4)</f>
        <v>0</v>
      </c>
      <c r="OX10" s="33">
        <f>COUNTIF(Feiertage!$H$3:$H$70,OX4)</f>
        <v>0</v>
      </c>
      <c r="OY10" s="33">
        <f>COUNTIF(Feiertage!$H$3:$H$70,OY4)</f>
        <v>0</v>
      </c>
      <c r="OZ10" s="33">
        <f>COUNTIF(Feiertage!$H$3:$H$70,OZ4)</f>
        <v>0</v>
      </c>
      <c r="PA10" s="33">
        <f>COUNTIF(Feiertage!$H$3:$H$70,PA4)</f>
        <v>0</v>
      </c>
      <c r="PB10" s="33">
        <f>COUNTIF(Feiertage!$H$3:$H$70,PB4)</f>
        <v>0</v>
      </c>
      <c r="PC10" s="33">
        <f>COUNTIF(Feiertage!$H$3:$H$70,PC4)</f>
        <v>0</v>
      </c>
      <c r="PD10" s="33">
        <f>COUNTIF(Feiertage!$H$3:$H$70,PD4)</f>
        <v>0</v>
      </c>
      <c r="PE10" s="33">
        <f>COUNTIF(Feiertage!$H$3:$H$70,PE4)</f>
        <v>0</v>
      </c>
      <c r="PF10" s="33">
        <f>COUNTIF(Feiertage!$H$3:$H$70,PF4)</f>
        <v>0</v>
      </c>
      <c r="PG10" s="33">
        <f>COUNTIF(Feiertage!$H$3:$H$70,PG4)</f>
        <v>0</v>
      </c>
      <c r="PH10" s="33">
        <f>COUNTIF(Feiertage!$H$3:$H$70,PH4)</f>
        <v>0</v>
      </c>
      <c r="PI10" s="33">
        <f>COUNTIF(Feiertage!$H$3:$H$70,PI4)</f>
        <v>0</v>
      </c>
      <c r="PJ10" s="33">
        <f>COUNTIF(Feiertage!$H$3:$H$70,PJ4)</f>
        <v>0</v>
      </c>
      <c r="PK10" s="33">
        <f>COUNTIF(Feiertage!$H$3:$H$70,PK4)</f>
        <v>0</v>
      </c>
      <c r="PL10" s="33">
        <f>COUNTIF(Feiertage!$H$3:$H$70,PL4)</f>
        <v>0</v>
      </c>
      <c r="PM10" s="33">
        <f>COUNTIF(Feiertage!$H$3:$H$70,PM4)</f>
        <v>0</v>
      </c>
      <c r="PN10" s="33">
        <f>COUNTIF(Feiertage!$H$3:$H$70,PN4)</f>
        <v>0</v>
      </c>
      <c r="PO10" s="33">
        <f>COUNTIF(Feiertage!$H$3:$H$70,PO4)</f>
        <v>0</v>
      </c>
      <c r="PP10" s="33">
        <f>COUNTIF(Feiertage!$H$3:$H$70,PP4)</f>
        <v>0</v>
      </c>
      <c r="PQ10" s="33">
        <f>COUNTIF(Feiertage!$H$3:$H$70,PQ4)</f>
        <v>0</v>
      </c>
      <c r="PR10" s="33">
        <f>COUNTIF(Feiertage!$H$3:$H$70,PR4)</f>
        <v>0</v>
      </c>
      <c r="PS10" s="33">
        <f>COUNTIF(Feiertage!$H$3:$H$70,PS4)</f>
        <v>0</v>
      </c>
      <c r="PT10" s="33">
        <f>COUNTIF(Feiertage!$H$3:$H$70,PT4)</f>
        <v>0</v>
      </c>
      <c r="PU10" s="33">
        <f>COUNTIF(Feiertage!$H$3:$H$70,PU4)</f>
        <v>0</v>
      </c>
      <c r="PV10" s="33">
        <f>COUNTIF(Feiertage!$H$3:$H$70,PV4)</f>
        <v>0</v>
      </c>
      <c r="PW10" s="33">
        <f>COUNTIF(Feiertage!$H$3:$H$70,PW4)</f>
        <v>0</v>
      </c>
      <c r="PX10" s="33">
        <f>COUNTIF(Feiertage!$H$3:$H$70,PX4)</f>
        <v>0</v>
      </c>
      <c r="PY10" s="33">
        <f>COUNTIF(Feiertage!$H$3:$H$70,PY4)</f>
        <v>0</v>
      </c>
      <c r="PZ10" s="33">
        <f>COUNTIF(Feiertage!$H$3:$H$70,PZ4)</f>
        <v>0</v>
      </c>
      <c r="QA10" s="33">
        <f>COUNTIF(Feiertage!$H$3:$H$70,QA4)</f>
        <v>0</v>
      </c>
      <c r="QB10" s="33">
        <f>COUNTIF(Feiertage!$H$3:$H$70,QB4)</f>
        <v>0</v>
      </c>
      <c r="QC10" s="33">
        <f>COUNTIF(Feiertage!$H$3:$H$70,QC4)</f>
        <v>0</v>
      </c>
      <c r="QD10" s="33">
        <f>COUNTIF(Feiertage!$H$3:$H$70,QD4)</f>
        <v>0</v>
      </c>
      <c r="QE10" s="33">
        <f>COUNTIF(Feiertage!$H$3:$H$70,QE4)</f>
        <v>0</v>
      </c>
      <c r="QF10" s="33">
        <f>COUNTIF(Feiertage!$H$3:$H$70,QF4)</f>
        <v>0</v>
      </c>
      <c r="QG10" s="33">
        <f>COUNTIF(Feiertage!$H$3:$H$70,QG4)</f>
        <v>0</v>
      </c>
      <c r="QH10" s="33">
        <f>COUNTIF(Feiertage!$H$3:$H$70,QH4)</f>
        <v>0</v>
      </c>
      <c r="QI10" s="33">
        <f>COUNTIF(Feiertage!$H$3:$H$70,QI4)</f>
        <v>0</v>
      </c>
      <c r="QJ10" s="33">
        <f>COUNTIF(Feiertage!$H$3:$H$70,QJ4)</f>
        <v>0</v>
      </c>
      <c r="QK10" s="33">
        <f>COUNTIF(Feiertage!$H$3:$H$70,QK4)</f>
        <v>0</v>
      </c>
      <c r="QL10" s="33">
        <f>COUNTIF(Feiertage!$H$3:$H$70,QL4)</f>
        <v>0</v>
      </c>
      <c r="QM10" s="33">
        <f>COUNTIF(Feiertage!$H$3:$H$70,QM4)</f>
        <v>0</v>
      </c>
      <c r="QN10" s="33">
        <f>COUNTIF(Feiertage!$H$3:$H$70,QN4)</f>
        <v>0</v>
      </c>
      <c r="QO10" s="33">
        <f>COUNTIF(Feiertage!$H$3:$H$70,QO4)</f>
        <v>0</v>
      </c>
      <c r="QP10" s="33">
        <f>COUNTIF(Feiertage!$H$3:$H$70,QP4)</f>
        <v>0</v>
      </c>
      <c r="QQ10" s="33">
        <f>COUNTIF(Feiertage!$H$3:$H$70,QQ4)</f>
        <v>0</v>
      </c>
      <c r="QR10" s="33">
        <f>COUNTIF(Feiertage!$H$3:$H$70,QR4)</f>
        <v>0</v>
      </c>
      <c r="QS10" s="33">
        <f>COUNTIF(Feiertage!$H$3:$H$70,QS4)</f>
        <v>0</v>
      </c>
      <c r="QT10" s="33">
        <f>COUNTIF(Feiertage!$H$3:$H$70,QT4)</f>
        <v>0</v>
      </c>
    </row>
    <row r="11" spans="1:468" hidden="1">
      <c r="A11" s="60"/>
      <c r="B11" s="60"/>
      <c r="C11" s="60"/>
      <c r="D11" s="60"/>
      <c r="E11" s="62" t="s">
        <v>100</v>
      </c>
      <c r="F11" s="33">
        <f>COUNTIF(Ferien!$G$2:$R$77,F4)</f>
        <v>0</v>
      </c>
      <c r="G11" s="33">
        <f>COUNTIF(Ferien!$G$2:$R$77,G4)</f>
        <v>0</v>
      </c>
      <c r="H11" s="33">
        <f>COUNTIF(Ferien!$G$2:$R$77,H4)</f>
        <v>0</v>
      </c>
      <c r="I11" s="33">
        <f>COUNTIF(Ferien!$G$2:$R$77,I4)</f>
        <v>0</v>
      </c>
      <c r="J11" s="33">
        <f>COUNTIF(Ferien!$G$2:$R$77,J4)</f>
        <v>0</v>
      </c>
      <c r="K11" s="33">
        <f>COUNTIF(Ferien!$G$2:$R$77,K4)</f>
        <v>0</v>
      </c>
      <c r="L11" s="33">
        <f>COUNTIF(Ferien!$G$2:$R$77,L4)</f>
        <v>0</v>
      </c>
      <c r="M11" s="33">
        <f>COUNTIF(Ferien!$G$2:$R$77,M4)</f>
        <v>0</v>
      </c>
      <c r="N11" s="33">
        <f>COUNTIF(Ferien!$G$2:$R$77,N4)</f>
        <v>0</v>
      </c>
      <c r="O11" s="33">
        <f>COUNTIF(Ferien!$G$2:$R$77,O4)</f>
        <v>0</v>
      </c>
      <c r="P11" s="33">
        <f>COUNTIF(Ferien!$G$2:$R$77,P4)</f>
        <v>0</v>
      </c>
      <c r="Q11" s="33">
        <f>COUNTIF(Ferien!$G$2:$R$77,Q4)</f>
        <v>0</v>
      </c>
      <c r="R11" s="33">
        <f>COUNTIF(Ferien!$G$2:$R$77,R4)</f>
        <v>0</v>
      </c>
      <c r="S11" s="33">
        <f>COUNTIF(Ferien!$G$2:$R$77,S4)</f>
        <v>0</v>
      </c>
      <c r="T11" s="33">
        <f>COUNTIF(Ferien!$G$2:$R$77,T4)</f>
        <v>0</v>
      </c>
      <c r="U11" s="33">
        <f>COUNTIF(Ferien!$G$2:$R$77,U4)</f>
        <v>0</v>
      </c>
      <c r="V11" s="33">
        <f>COUNTIF(Ferien!$G$2:$R$77,V4)</f>
        <v>0</v>
      </c>
      <c r="W11" s="33">
        <f>COUNTIF(Ferien!$G$2:$R$77,W4)</f>
        <v>0</v>
      </c>
      <c r="X11" s="33">
        <f>COUNTIF(Ferien!$G$2:$R$77,X4)</f>
        <v>0</v>
      </c>
      <c r="Y11" s="33">
        <f>COUNTIF(Ferien!$G$2:$R$77,Y4)</f>
        <v>0</v>
      </c>
      <c r="Z11" s="33">
        <f>COUNTIF(Ferien!$G$2:$R$77,Z4)</f>
        <v>0</v>
      </c>
      <c r="AA11" s="33">
        <f>COUNTIF(Ferien!$G$2:$R$77,AA4)</f>
        <v>0</v>
      </c>
      <c r="AB11" s="33">
        <f>COUNTIF(Ferien!$G$2:$R$77,AB4)</f>
        <v>0</v>
      </c>
      <c r="AC11" s="33">
        <f>COUNTIF(Ferien!$G$2:$R$77,AC4)</f>
        <v>0</v>
      </c>
      <c r="AD11" s="33">
        <f>COUNTIF(Ferien!$G$2:$R$77,AD4)</f>
        <v>0</v>
      </c>
      <c r="AE11" s="33">
        <f>COUNTIF(Ferien!$G$2:$R$77,AE4)</f>
        <v>0</v>
      </c>
      <c r="AF11" s="33">
        <f>COUNTIF(Ferien!$G$2:$R$77,AF4)</f>
        <v>0</v>
      </c>
      <c r="AG11" s="33">
        <f>COUNTIF(Ferien!$G$2:$R$77,AG4)</f>
        <v>0</v>
      </c>
      <c r="AH11" s="33">
        <f>COUNTIF(Ferien!$G$2:$R$77,AH4)</f>
        <v>0</v>
      </c>
      <c r="AI11" s="33">
        <f>COUNTIF(Ferien!$G$2:$R$77,AI4)</f>
        <v>0</v>
      </c>
      <c r="AJ11" s="33">
        <f>COUNTIF(Ferien!$G$2:$R$77,AJ4)</f>
        <v>0</v>
      </c>
      <c r="AK11" s="33">
        <f>COUNTIF(Ferien!$G$2:$R$77,AK4)</f>
        <v>0</v>
      </c>
      <c r="AL11" s="33">
        <f>COUNTIF(Ferien!$G$2:$R$77,AL4)</f>
        <v>0</v>
      </c>
      <c r="AM11" s="33">
        <f>COUNTIF(Ferien!$G$2:$R$77,AM4)</f>
        <v>0</v>
      </c>
      <c r="AN11" s="33">
        <f>COUNTIF(Ferien!$G$2:$R$77,AN4)</f>
        <v>0</v>
      </c>
      <c r="AO11" s="33">
        <f>COUNTIF(Ferien!$G$2:$R$77,AO4)</f>
        <v>0</v>
      </c>
      <c r="AP11" s="33">
        <f>COUNTIF(Ferien!$G$2:$R$77,AP4)</f>
        <v>0</v>
      </c>
      <c r="AQ11" s="33">
        <f>COUNTIF(Ferien!$G$2:$R$77,AQ4)</f>
        <v>0</v>
      </c>
      <c r="AR11" s="33">
        <f>COUNTIF(Ferien!$G$2:$R$77,AR4)</f>
        <v>0</v>
      </c>
      <c r="AS11" s="33">
        <f>COUNTIF(Ferien!$G$2:$R$77,AS4)</f>
        <v>0</v>
      </c>
      <c r="AT11" s="33">
        <f>COUNTIF(Ferien!$G$2:$R$77,AT4)</f>
        <v>0</v>
      </c>
      <c r="AU11" s="33">
        <f>COUNTIF(Ferien!$G$2:$R$77,AU4)</f>
        <v>0</v>
      </c>
      <c r="AV11" s="33">
        <f>COUNTIF(Ferien!$G$2:$R$77,AV4)</f>
        <v>0</v>
      </c>
      <c r="AW11" s="33">
        <f>COUNTIF(Ferien!$G$2:$R$77,AW4)</f>
        <v>0</v>
      </c>
      <c r="AX11" s="33">
        <f>COUNTIF(Ferien!$G$2:$R$77,AX4)</f>
        <v>0</v>
      </c>
      <c r="AY11" s="33">
        <f>COUNTIF(Ferien!$G$2:$R$77,AY4)</f>
        <v>0</v>
      </c>
      <c r="AZ11" s="33">
        <f>COUNTIF(Ferien!$G$2:$R$77,AZ4)</f>
        <v>0</v>
      </c>
      <c r="BA11" s="33">
        <f>COUNTIF(Ferien!$G$2:$R$77,BA4)</f>
        <v>0</v>
      </c>
      <c r="BB11" s="33">
        <f>COUNTIF(Ferien!$G$2:$R$77,BB4)</f>
        <v>0</v>
      </c>
      <c r="BC11" s="33">
        <f>COUNTIF(Ferien!$G$2:$R$77,BC4)</f>
        <v>0</v>
      </c>
      <c r="BD11" s="33">
        <f>COUNTIF(Ferien!$G$2:$R$77,BD4)</f>
        <v>0</v>
      </c>
      <c r="BE11" s="33">
        <f>COUNTIF(Ferien!$G$2:$R$77,BE4)</f>
        <v>0</v>
      </c>
      <c r="BF11" s="33">
        <f>COUNTIF(Ferien!$G$2:$R$77,BF4)</f>
        <v>0</v>
      </c>
      <c r="BG11" s="33">
        <f>COUNTIF(Ferien!$G$2:$R$77,BG4)</f>
        <v>0</v>
      </c>
      <c r="BH11" s="33">
        <f>COUNTIF(Ferien!$G$2:$R$77,BH4)</f>
        <v>0</v>
      </c>
      <c r="BI11" s="33">
        <f>COUNTIF(Ferien!$G$2:$R$77,BI4)</f>
        <v>0</v>
      </c>
      <c r="BJ11" s="33">
        <f>COUNTIF(Ferien!$G$2:$R$77,BJ4)</f>
        <v>0</v>
      </c>
      <c r="BK11" s="33">
        <f>COUNTIF(Ferien!$G$2:$R$77,BK4)</f>
        <v>0</v>
      </c>
      <c r="BL11" s="33">
        <f>COUNTIF(Ferien!$G$2:$R$77,BL4)</f>
        <v>0</v>
      </c>
      <c r="BM11" s="33">
        <f>COUNTIF(Ferien!$G$2:$R$77,BM4)</f>
        <v>0</v>
      </c>
      <c r="BN11" s="33">
        <f>COUNTIF(Ferien!$G$2:$R$77,BN4)</f>
        <v>0</v>
      </c>
      <c r="BO11" s="33">
        <f>COUNTIF(Ferien!$G$2:$R$77,BO4)</f>
        <v>0</v>
      </c>
      <c r="BP11" s="33">
        <f>COUNTIF(Ferien!$G$2:$R$77,BP4)</f>
        <v>0</v>
      </c>
      <c r="BQ11" s="33">
        <f>COUNTIF(Ferien!$G$2:$R$77,BQ4)</f>
        <v>0</v>
      </c>
      <c r="BR11" s="33">
        <f>COUNTIF(Ferien!$G$2:$R$77,BR4)</f>
        <v>0</v>
      </c>
      <c r="BS11" s="33">
        <f>COUNTIF(Ferien!$G$2:$R$77,BS4)</f>
        <v>0</v>
      </c>
      <c r="BT11" s="33">
        <f>COUNTIF(Ferien!$G$2:$R$77,BT4)</f>
        <v>0</v>
      </c>
      <c r="BU11" s="33">
        <f>COUNTIF(Ferien!$G$2:$R$77,BU4)</f>
        <v>0</v>
      </c>
      <c r="BV11" s="33">
        <f>COUNTIF(Ferien!$G$2:$R$77,BV4)</f>
        <v>0</v>
      </c>
      <c r="BW11" s="33">
        <f>COUNTIF(Ferien!$G$2:$R$77,BW4)</f>
        <v>0</v>
      </c>
      <c r="BX11" s="33">
        <f>COUNTIF(Ferien!$G$2:$R$77,BX4)</f>
        <v>0</v>
      </c>
      <c r="BY11" s="33">
        <f>COUNTIF(Ferien!$G$2:$R$77,BY4)</f>
        <v>0</v>
      </c>
      <c r="BZ11" s="33">
        <f>COUNTIF(Ferien!$G$2:$R$77,BZ4)</f>
        <v>0</v>
      </c>
      <c r="CA11" s="33">
        <f>COUNTIF(Ferien!$G$2:$R$77,CA4)</f>
        <v>0</v>
      </c>
      <c r="CB11" s="33">
        <f>COUNTIF(Ferien!$G$2:$R$77,CB4)</f>
        <v>0</v>
      </c>
      <c r="CC11" s="33">
        <f>COUNTIF(Ferien!$G$2:$R$77,CC4)</f>
        <v>0</v>
      </c>
      <c r="CD11" s="33">
        <f>COUNTIF(Ferien!$G$2:$R$77,CD4)</f>
        <v>0</v>
      </c>
      <c r="CE11" s="33">
        <f>COUNTIF(Ferien!$G$2:$R$77,CE4)</f>
        <v>0</v>
      </c>
      <c r="CF11" s="33">
        <f>COUNTIF(Ferien!$G$2:$R$77,CF4)</f>
        <v>0</v>
      </c>
      <c r="CG11" s="33">
        <f>COUNTIF(Ferien!$G$2:$R$77,CG4)</f>
        <v>0</v>
      </c>
      <c r="CH11" s="33">
        <f>COUNTIF(Ferien!$G$2:$R$77,CH4)</f>
        <v>0</v>
      </c>
      <c r="CI11" s="33">
        <f>COUNTIF(Ferien!$G$2:$R$77,CI4)</f>
        <v>0</v>
      </c>
      <c r="CJ11" s="33">
        <f>COUNTIF(Ferien!$G$2:$R$77,CJ4)</f>
        <v>0</v>
      </c>
      <c r="CK11" s="33">
        <f>COUNTIF(Ferien!$G$2:$R$77,CK4)</f>
        <v>0</v>
      </c>
      <c r="CL11" s="33">
        <f>COUNTIF(Ferien!$G$2:$R$77,CL4)</f>
        <v>0</v>
      </c>
      <c r="CM11" s="33">
        <f>COUNTIF(Ferien!$G$2:$R$77,CM4)</f>
        <v>0</v>
      </c>
      <c r="CN11" s="33">
        <f>COUNTIF(Ferien!$G$2:$R$77,CN4)</f>
        <v>0</v>
      </c>
      <c r="CO11" s="33">
        <f>COUNTIF(Ferien!$G$2:$R$77,CO4)</f>
        <v>0</v>
      </c>
      <c r="CP11" s="33">
        <f>COUNTIF(Ferien!$G$2:$R$77,CP4)</f>
        <v>0</v>
      </c>
      <c r="CQ11" s="33">
        <f>COUNTIF(Ferien!$G$2:$R$77,CQ4)</f>
        <v>0</v>
      </c>
      <c r="CR11" s="33">
        <f>COUNTIF(Ferien!$G$2:$R$77,CR4)</f>
        <v>0</v>
      </c>
      <c r="CS11" s="33">
        <f>COUNTIF(Ferien!$G$2:$R$77,CS4)</f>
        <v>0</v>
      </c>
      <c r="CT11" s="33">
        <f>COUNTIF(Ferien!$G$2:$R$77,CT4)</f>
        <v>0</v>
      </c>
      <c r="CU11" s="33">
        <f>COUNTIF(Ferien!$G$2:$R$77,CU4)</f>
        <v>0</v>
      </c>
      <c r="CV11" s="33">
        <f>COUNTIF(Ferien!$G$2:$R$77,CV4)</f>
        <v>0</v>
      </c>
      <c r="CW11" s="33">
        <f>COUNTIF(Ferien!$G$2:$R$77,CW4)</f>
        <v>0</v>
      </c>
      <c r="CX11" s="33">
        <f>COUNTIF(Ferien!$G$2:$R$77,CX4)</f>
        <v>0</v>
      </c>
      <c r="CY11" s="33">
        <f>COUNTIF(Ferien!$G$2:$R$77,CY4)</f>
        <v>0</v>
      </c>
      <c r="CZ11" s="33">
        <f>COUNTIF(Ferien!$G$2:$R$77,CZ4)</f>
        <v>0</v>
      </c>
      <c r="DA11" s="33">
        <f>COUNTIF(Ferien!$G$2:$R$77,DA4)</f>
        <v>0</v>
      </c>
      <c r="DB11" s="33">
        <f>COUNTIF(Ferien!$G$2:$R$77,DB4)</f>
        <v>0</v>
      </c>
      <c r="DC11" s="33">
        <f>COUNTIF(Ferien!$G$2:$R$77,DC4)</f>
        <v>0</v>
      </c>
      <c r="DD11" s="33">
        <f>COUNTIF(Ferien!$G$2:$R$77,DD4)</f>
        <v>0</v>
      </c>
      <c r="DE11" s="33">
        <f>COUNTIF(Ferien!$G$2:$R$77,DE4)</f>
        <v>0</v>
      </c>
      <c r="DF11" s="33">
        <f>COUNTIF(Ferien!$G$2:$R$77,DF4)</f>
        <v>0</v>
      </c>
      <c r="DG11" s="33">
        <f>COUNTIF(Ferien!$G$2:$R$77,DG4)</f>
        <v>0</v>
      </c>
      <c r="DH11" s="33">
        <f>COUNTIF(Ferien!$G$2:$R$77,DH4)</f>
        <v>0</v>
      </c>
      <c r="DI11" s="33">
        <f>COUNTIF(Ferien!$G$2:$R$77,DI4)</f>
        <v>0</v>
      </c>
      <c r="DJ11" s="33">
        <f>COUNTIF(Ferien!$G$2:$R$77,DJ4)</f>
        <v>0</v>
      </c>
      <c r="DK11" s="33">
        <f>COUNTIF(Ferien!$G$2:$R$77,DK4)</f>
        <v>0</v>
      </c>
      <c r="DL11" s="33">
        <f>COUNTIF(Ferien!$G$2:$R$77,DL4)</f>
        <v>0</v>
      </c>
      <c r="DM11" s="33">
        <f>COUNTIF(Ferien!$G$2:$R$77,DM4)</f>
        <v>0</v>
      </c>
      <c r="DN11" s="33">
        <f>COUNTIF(Ferien!$G$2:$R$77,DN4)</f>
        <v>0</v>
      </c>
      <c r="DO11" s="33">
        <f>COUNTIF(Ferien!$G$2:$R$77,DO4)</f>
        <v>0</v>
      </c>
      <c r="DP11" s="33">
        <f>COUNTIF(Ferien!$G$2:$R$77,DP4)</f>
        <v>0</v>
      </c>
      <c r="DQ11" s="33">
        <f>COUNTIF(Ferien!$G$2:$R$77,DQ4)</f>
        <v>0</v>
      </c>
      <c r="DR11" s="33">
        <f>COUNTIF(Ferien!$G$2:$R$77,DR4)</f>
        <v>0</v>
      </c>
      <c r="DS11" s="33">
        <f>COUNTIF(Ferien!$G$2:$R$77,DS4)</f>
        <v>0</v>
      </c>
      <c r="DT11" s="33">
        <f>COUNTIF(Ferien!$G$2:$R$77,DT4)</f>
        <v>0</v>
      </c>
      <c r="DU11" s="33">
        <f>COUNTIF(Ferien!$G$2:$R$77,DU4)</f>
        <v>0</v>
      </c>
      <c r="DV11" s="33">
        <f>COUNTIF(Ferien!$G$2:$R$77,DV4)</f>
        <v>0</v>
      </c>
      <c r="DW11" s="33">
        <f>COUNTIF(Ferien!$G$2:$R$77,DW4)</f>
        <v>0</v>
      </c>
      <c r="DX11" s="33">
        <f>COUNTIF(Ferien!$G$2:$R$77,DX4)</f>
        <v>0</v>
      </c>
      <c r="DY11" s="33">
        <f>COUNTIF(Ferien!$G$2:$R$77,DY4)</f>
        <v>0</v>
      </c>
      <c r="DZ11" s="33">
        <f>COUNTIF(Ferien!$G$2:$R$77,DZ4)</f>
        <v>0</v>
      </c>
      <c r="EA11" s="33">
        <f>COUNTIF(Ferien!$G$2:$R$77,EA4)</f>
        <v>0</v>
      </c>
      <c r="EB11" s="33">
        <f>COUNTIF(Ferien!$G$2:$R$77,EB4)</f>
        <v>0</v>
      </c>
      <c r="EC11" s="33">
        <f>COUNTIF(Ferien!$G$2:$R$77,EC4)</f>
        <v>0</v>
      </c>
      <c r="ED11" s="33">
        <f>COUNTIF(Ferien!$G$2:$R$77,ED4)</f>
        <v>0</v>
      </c>
      <c r="EE11" s="33">
        <f>COUNTIF(Ferien!$G$2:$R$77,EE4)</f>
        <v>0</v>
      </c>
      <c r="EF11" s="33">
        <f>COUNTIF(Ferien!$G$2:$R$77,EF4)</f>
        <v>0</v>
      </c>
      <c r="EG11" s="33">
        <f>COUNTIF(Ferien!$G$2:$R$77,EG4)</f>
        <v>0</v>
      </c>
      <c r="EH11" s="33">
        <f>COUNTIF(Ferien!$G$2:$R$77,EH4)</f>
        <v>0</v>
      </c>
      <c r="EI11" s="33">
        <f>COUNTIF(Ferien!$G$2:$R$77,EI4)</f>
        <v>0</v>
      </c>
      <c r="EJ11" s="33">
        <f>COUNTIF(Ferien!$G$2:$R$77,EJ4)</f>
        <v>0</v>
      </c>
      <c r="EK11" s="33">
        <f>COUNTIF(Ferien!$G$2:$R$77,EK4)</f>
        <v>0</v>
      </c>
      <c r="EL11" s="33">
        <f>COUNTIF(Ferien!$G$2:$R$77,EL4)</f>
        <v>0</v>
      </c>
      <c r="EM11" s="33">
        <f>COUNTIF(Ferien!$G$2:$R$77,EM4)</f>
        <v>0</v>
      </c>
      <c r="EN11" s="33">
        <f>COUNTIF(Ferien!$G$2:$R$77,EN4)</f>
        <v>0</v>
      </c>
      <c r="EO11" s="33">
        <f>COUNTIF(Ferien!$G$2:$R$77,EO4)</f>
        <v>0</v>
      </c>
      <c r="EP11" s="33">
        <f>COUNTIF(Ferien!$G$2:$R$77,EP4)</f>
        <v>0</v>
      </c>
      <c r="EQ11" s="33">
        <f>COUNTIF(Ferien!$G$2:$R$77,EQ4)</f>
        <v>0</v>
      </c>
      <c r="ER11" s="33">
        <f>COUNTIF(Ferien!$G$2:$R$77,ER4)</f>
        <v>0</v>
      </c>
      <c r="ES11" s="33">
        <f>COUNTIF(Ferien!$G$2:$R$77,ES4)</f>
        <v>0</v>
      </c>
      <c r="ET11" s="33">
        <f>COUNTIF(Ferien!$G$2:$R$77,ET4)</f>
        <v>0</v>
      </c>
      <c r="EU11" s="33">
        <f>COUNTIF(Ferien!$G$2:$R$77,EU4)</f>
        <v>0</v>
      </c>
      <c r="EV11" s="33">
        <f>COUNTIF(Ferien!$G$2:$R$77,EV4)</f>
        <v>0</v>
      </c>
      <c r="EW11" s="33">
        <f>COUNTIF(Ferien!$G$2:$R$77,EW4)</f>
        <v>0</v>
      </c>
      <c r="EX11" s="33">
        <f>COUNTIF(Ferien!$G$2:$R$77,EX4)</f>
        <v>0</v>
      </c>
      <c r="EY11" s="33">
        <f>COUNTIF(Ferien!$G$2:$R$77,EY4)</f>
        <v>0</v>
      </c>
      <c r="EZ11" s="33">
        <f>COUNTIF(Ferien!$G$2:$R$77,EZ4)</f>
        <v>0</v>
      </c>
      <c r="FA11" s="33">
        <f>COUNTIF(Ferien!$G$2:$R$77,FA4)</f>
        <v>0</v>
      </c>
      <c r="FB11" s="33">
        <f>COUNTIF(Ferien!$G$2:$R$77,FB4)</f>
        <v>0</v>
      </c>
      <c r="FC11" s="33">
        <f>COUNTIF(Ferien!$G$2:$R$77,FC4)</f>
        <v>0</v>
      </c>
      <c r="FD11" s="33">
        <f>COUNTIF(Ferien!$G$2:$R$77,FD4)</f>
        <v>0</v>
      </c>
      <c r="FE11" s="33">
        <f>COUNTIF(Ferien!$G$2:$R$77,FE4)</f>
        <v>0</v>
      </c>
      <c r="FF11" s="33">
        <f>COUNTIF(Ferien!$G$2:$R$77,FF4)</f>
        <v>0</v>
      </c>
      <c r="FG11" s="33">
        <f>COUNTIF(Ferien!$G$2:$R$77,FG4)</f>
        <v>0</v>
      </c>
      <c r="FH11" s="33">
        <f>COUNTIF(Ferien!$G$2:$R$77,FH4)</f>
        <v>0</v>
      </c>
      <c r="FI11" s="33">
        <f>COUNTIF(Ferien!$G$2:$R$77,FI4)</f>
        <v>0</v>
      </c>
      <c r="FJ11" s="33">
        <f>COUNTIF(Ferien!$G$2:$R$77,FJ4)</f>
        <v>0</v>
      </c>
      <c r="FK11" s="33">
        <f>COUNTIF(Ferien!$G$2:$R$77,FK4)</f>
        <v>0</v>
      </c>
      <c r="FL11" s="33">
        <f>COUNTIF(Ferien!$G$2:$R$77,FL4)</f>
        <v>0</v>
      </c>
      <c r="FM11" s="33">
        <f>COUNTIF(Ferien!$G$2:$R$77,FM4)</f>
        <v>0</v>
      </c>
      <c r="FN11" s="33">
        <f>COUNTIF(Ferien!$G$2:$R$77,FN4)</f>
        <v>0</v>
      </c>
      <c r="FO11" s="33">
        <f>COUNTIF(Ferien!$G$2:$R$77,FO4)</f>
        <v>0</v>
      </c>
      <c r="FP11" s="33">
        <f>COUNTIF(Ferien!$G$2:$R$77,FP4)</f>
        <v>0</v>
      </c>
      <c r="FQ11" s="33">
        <f>COUNTIF(Ferien!$G$2:$R$77,FQ4)</f>
        <v>0</v>
      </c>
      <c r="FR11" s="33">
        <f>COUNTIF(Ferien!$G$2:$R$77,FR4)</f>
        <v>0</v>
      </c>
      <c r="FS11" s="33">
        <f>COUNTIF(Ferien!$G$2:$R$77,FS4)</f>
        <v>0</v>
      </c>
      <c r="FT11" s="33">
        <f>COUNTIF(Ferien!$G$2:$R$77,FT4)</f>
        <v>0</v>
      </c>
      <c r="FU11" s="33">
        <f>COUNTIF(Ferien!$G$2:$R$77,FU4)</f>
        <v>0</v>
      </c>
      <c r="FV11" s="33">
        <f>COUNTIF(Ferien!$G$2:$R$77,FV4)</f>
        <v>0</v>
      </c>
      <c r="FW11" s="33">
        <f>COUNTIF(Ferien!$G$2:$R$77,FW4)</f>
        <v>0</v>
      </c>
      <c r="FX11" s="33">
        <f>COUNTIF(Ferien!$G$2:$R$77,FX4)</f>
        <v>0</v>
      </c>
      <c r="FY11" s="33">
        <f>COUNTIF(Ferien!$G$2:$R$77,FY4)</f>
        <v>0</v>
      </c>
      <c r="FZ11" s="33">
        <f>COUNTIF(Ferien!$G$2:$R$77,FZ4)</f>
        <v>0</v>
      </c>
      <c r="GA11" s="33">
        <f>COUNTIF(Ferien!$G$2:$R$77,GA4)</f>
        <v>0</v>
      </c>
      <c r="GB11" s="33">
        <f>COUNTIF(Ferien!$G$2:$R$77,GB4)</f>
        <v>0</v>
      </c>
      <c r="GC11" s="33">
        <f>COUNTIF(Ferien!$G$2:$R$77,GC4)</f>
        <v>0</v>
      </c>
      <c r="GD11" s="33">
        <f>COUNTIF(Ferien!$G$2:$R$77,GD4)</f>
        <v>0</v>
      </c>
      <c r="GE11" s="33">
        <f>IF(GE4="","",COUNTIF(Ferien!$G$2:$R$77,GE4))</f>
        <v>0</v>
      </c>
      <c r="GF11" s="33">
        <f>COUNTIF(Ferien!$G$2:$R$77,GF4)</f>
        <v>0</v>
      </c>
      <c r="GG11" s="33">
        <f>COUNTIF(Ferien!$G$2:$R$77,GG4)</f>
        <v>0</v>
      </c>
      <c r="GH11" s="33">
        <f>COUNTIF(Ferien!$G$2:$R$77,GH4)</f>
        <v>0</v>
      </c>
      <c r="GI11" s="33">
        <f>COUNTIF(Ferien!$G$2:$R$77,GI4)</f>
        <v>0</v>
      </c>
      <c r="GJ11" s="33">
        <f>COUNTIF(Ferien!$G$2:$R$77,GJ4)</f>
        <v>0</v>
      </c>
      <c r="GK11" s="33">
        <f>COUNTIF(Ferien!$G$2:$R$77,GK4)</f>
        <v>0</v>
      </c>
      <c r="GL11" s="33">
        <f>COUNTIF(Ferien!$G$2:$R$77,GL4)</f>
        <v>0</v>
      </c>
      <c r="GM11" s="33">
        <f>COUNTIF(Ferien!$G$2:$R$77,GM4)</f>
        <v>0</v>
      </c>
      <c r="GN11" s="33">
        <f>COUNTIF(Ferien!$G$2:$R$77,GN4)</f>
        <v>0</v>
      </c>
      <c r="GO11" s="33">
        <f>COUNTIF(Ferien!$G$2:$R$77,GO4)</f>
        <v>0</v>
      </c>
      <c r="GP11" s="33">
        <f>COUNTIF(Ferien!$G$2:$R$77,GP4)</f>
        <v>0</v>
      </c>
      <c r="GQ11" s="33">
        <f>COUNTIF(Ferien!$G$2:$R$77,GQ4)</f>
        <v>0</v>
      </c>
      <c r="GR11" s="33">
        <f>COUNTIF(Ferien!$G$2:$R$77,GR4)</f>
        <v>0</v>
      </c>
      <c r="GS11" s="33">
        <f>COUNTIF(Ferien!$G$2:$R$77,GS4)</f>
        <v>0</v>
      </c>
      <c r="GT11" s="33">
        <f>COUNTIF(Ferien!$G$2:$R$77,GT4)</f>
        <v>0</v>
      </c>
      <c r="GU11" s="33">
        <f>COUNTIF(Ferien!$G$2:$R$77,GU4)</f>
        <v>0</v>
      </c>
      <c r="GV11" s="33">
        <f>COUNTIF(Ferien!$G$2:$R$77,GV4)</f>
        <v>0</v>
      </c>
      <c r="GW11" s="33">
        <f>COUNTIF(Ferien!$G$2:$R$77,GW4)</f>
        <v>0</v>
      </c>
      <c r="GX11" s="33">
        <f>COUNTIF(Ferien!$G$2:$R$77,GX4)</f>
        <v>0</v>
      </c>
      <c r="GY11" s="33">
        <f>COUNTIF(Ferien!$G$2:$R$77,GY4)</f>
        <v>0</v>
      </c>
      <c r="GZ11" s="33">
        <f>COUNTIF(Ferien!$G$2:$R$77,GZ4)</f>
        <v>0</v>
      </c>
      <c r="HA11" s="33">
        <f>COUNTIF(Ferien!$G$2:$R$77,HA4)</f>
        <v>0</v>
      </c>
      <c r="HB11" s="33">
        <f>COUNTIF(Ferien!$G$2:$R$77,HB4)</f>
        <v>0</v>
      </c>
      <c r="HC11" s="33">
        <f>COUNTIF(Ferien!$G$2:$R$77,HC4)</f>
        <v>0</v>
      </c>
      <c r="HD11" s="33">
        <f>COUNTIF(Ferien!$G$2:$R$77,HD4)</f>
        <v>0</v>
      </c>
      <c r="HE11" s="33">
        <f>COUNTIF(Ferien!$G$2:$R$77,HE4)</f>
        <v>0</v>
      </c>
      <c r="HF11" s="33">
        <f>COUNTIF(Ferien!$G$2:$R$77,HF4)</f>
        <v>0</v>
      </c>
      <c r="HG11" s="33">
        <f>COUNTIF(Ferien!$G$2:$R$77,HG4)</f>
        <v>0</v>
      </c>
      <c r="HH11" s="33">
        <f>COUNTIF(Ferien!$G$2:$R$77,HH4)</f>
        <v>0</v>
      </c>
      <c r="HI11" s="33">
        <f>COUNTIF(Ferien!$G$2:$R$77,HI4)</f>
        <v>0</v>
      </c>
      <c r="HJ11" s="33">
        <f>COUNTIF(Ferien!$G$2:$R$77,HJ4)</f>
        <v>0</v>
      </c>
      <c r="HK11" s="33">
        <f>COUNTIF(Ferien!$G$2:$R$77,HK4)</f>
        <v>0</v>
      </c>
      <c r="HL11" s="33">
        <f>COUNTIF(Ferien!$G$2:$R$77,HL4)</f>
        <v>0</v>
      </c>
      <c r="HM11" s="33">
        <f>COUNTIF(Ferien!$G$2:$R$77,HM4)</f>
        <v>0</v>
      </c>
      <c r="HN11" s="33">
        <f>COUNTIF(Ferien!$G$2:$R$77,HN4)</f>
        <v>0</v>
      </c>
      <c r="HO11" s="33">
        <f>COUNTIF(Ferien!$G$2:$R$77,HO4)</f>
        <v>0</v>
      </c>
      <c r="HP11" s="33">
        <f>COUNTIF(Ferien!$G$2:$R$77,HP4)</f>
        <v>0</v>
      </c>
      <c r="HQ11" s="33">
        <f>COUNTIF(Ferien!$G$2:$R$77,HQ4)</f>
        <v>0</v>
      </c>
      <c r="HR11" s="33">
        <f>COUNTIF(Ferien!$G$2:$R$77,HR4)</f>
        <v>0</v>
      </c>
      <c r="HS11" s="33">
        <f>COUNTIF(Ferien!$G$2:$R$77,HS4)</f>
        <v>0</v>
      </c>
      <c r="HT11" s="33">
        <f>COUNTIF(Ferien!$G$2:$R$77,HT4)</f>
        <v>0</v>
      </c>
      <c r="HU11" s="33">
        <f>COUNTIF(Ferien!$G$2:$R$77,HU4)</f>
        <v>0</v>
      </c>
      <c r="HV11" s="33">
        <f>COUNTIF(Ferien!$G$2:$R$77,HV4)</f>
        <v>0</v>
      </c>
      <c r="HW11" s="33">
        <f>COUNTIF(Ferien!$G$2:$R$77,HW4)</f>
        <v>0</v>
      </c>
      <c r="HX11" s="33">
        <f>COUNTIF(Ferien!$G$2:$R$77,HX4)</f>
        <v>0</v>
      </c>
      <c r="HY11" s="33">
        <f>COUNTIF(Ferien!$G$2:$R$77,HY4)</f>
        <v>0</v>
      </c>
      <c r="HZ11" s="33">
        <f>COUNTIF(Ferien!$G$2:$R$77,HZ4)</f>
        <v>0</v>
      </c>
      <c r="IA11" s="33">
        <f>COUNTIF(Ferien!$G$2:$R$77,IA4)</f>
        <v>0</v>
      </c>
      <c r="IB11" s="33">
        <f>COUNTIF(Ferien!$G$2:$R$77,IB4)</f>
        <v>0</v>
      </c>
      <c r="IC11" s="33">
        <f>COUNTIF(Ferien!$G$2:$R$77,IC4)</f>
        <v>0</v>
      </c>
      <c r="ID11" s="33">
        <f>COUNTIF(Ferien!$G$2:$R$77,ID4)</f>
        <v>0</v>
      </c>
      <c r="IE11" s="33">
        <f>COUNTIF(Ferien!$G$2:$R$77,IE4)</f>
        <v>0</v>
      </c>
      <c r="IF11" s="33">
        <f>COUNTIF(Ferien!$G$2:$R$77,IF4)</f>
        <v>0</v>
      </c>
      <c r="IG11" s="33">
        <f>COUNTIF(Ferien!$G$2:$R$77,IG4)</f>
        <v>0</v>
      </c>
      <c r="IH11" s="33">
        <f>COUNTIF(Ferien!$G$2:$R$77,IH4)</f>
        <v>0</v>
      </c>
      <c r="II11" s="33">
        <f>COUNTIF(Ferien!$G$2:$R$77,II4)</f>
        <v>0</v>
      </c>
      <c r="IJ11" s="33">
        <f>COUNTIF(Ferien!$G$2:$R$77,IJ4)</f>
        <v>0</v>
      </c>
      <c r="IK11" s="33">
        <f>COUNTIF(Ferien!$G$2:$R$77,IK4)</f>
        <v>0</v>
      </c>
      <c r="IL11" s="33">
        <f>COUNTIF(Ferien!$G$2:$R$77,IL4)</f>
        <v>0</v>
      </c>
      <c r="IM11" s="33">
        <f>COUNTIF(Ferien!$G$2:$R$77,IM4)</f>
        <v>0</v>
      </c>
      <c r="IN11" s="33">
        <f>COUNTIF(Ferien!$G$2:$R$77,IN4)</f>
        <v>0</v>
      </c>
      <c r="IO11" s="33">
        <f>COUNTIF(Ferien!$G$2:$R$77,IO4)</f>
        <v>0</v>
      </c>
      <c r="IP11" s="33">
        <f>COUNTIF(Ferien!$G$2:$R$77,IP4)</f>
        <v>0</v>
      </c>
      <c r="IQ11" s="33">
        <f>COUNTIF(Ferien!$G$2:$R$77,IQ4)</f>
        <v>0</v>
      </c>
      <c r="IR11" s="33">
        <f>COUNTIF(Ferien!$G$2:$R$77,IR4)</f>
        <v>0</v>
      </c>
      <c r="IS11" s="33">
        <f>COUNTIF(Ferien!$G$2:$R$77,IS4)</f>
        <v>0</v>
      </c>
      <c r="IT11" s="33">
        <f>COUNTIF(Ferien!$G$2:$R$77,IT4)</f>
        <v>0</v>
      </c>
      <c r="IU11" s="33">
        <f>COUNTIF(Ferien!$G$2:$R$77,IU4)</f>
        <v>0</v>
      </c>
      <c r="IV11" s="33">
        <f>COUNTIF(Ferien!$G$2:$R$77,IV4)</f>
        <v>0</v>
      </c>
      <c r="IW11" s="33">
        <f>COUNTIF(Ferien!$G$2:$R$77,IW4)</f>
        <v>0</v>
      </c>
      <c r="IX11" s="33">
        <f>COUNTIF(Ferien!$G$2:$R$77,IX4)</f>
        <v>0</v>
      </c>
      <c r="IY11" s="33">
        <f>COUNTIF(Ferien!$G$2:$R$77,IY4)</f>
        <v>0</v>
      </c>
      <c r="IZ11" s="33">
        <f>COUNTIF(Ferien!$G$2:$R$77,IZ4)</f>
        <v>0</v>
      </c>
      <c r="JA11" s="33">
        <f>COUNTIF(Ferien!$G$2:$R$77,JA4)</f>
        <v>0</v>
      </c>
      <c r="JB11" s="33">
        <f>COUNTIF(Ferien!$G$2:$R$77,JB4)</f>
        <v>0</v>
      </c>
      <c r="JC11" s="33">
        <f>COUNTIF(Ferien!$G$2:$R$77,JC4)</f>
        <v>0</v>
      </c>
      <c r="JD11" s="33">
        <f>COUNTIF(Ferien!$G$2:$R$77,JD4)</f>
        <v>0</v>
      </c>
      <c r="JE11" s="33">
        <f>COUNTIF(Ferien!$G$2:$R$77,JE4)</f>
        <v>0</v>
      </c>
      <c r="JF11" s="33">
        <f>COUNTIF(Ferien!$G$2:$R$77,JF4)</f>
        <v>0</v>
      </c>
      <c r="JG11" s="33">
        <f>COUNTIF(Ferien!$G$2:$R$77,JG4)</f>
        <v>0</v>
      </c>
      <c r="JH11" s="33">
        <f>COUNTIF(Ferien!$G$2:$R$77,JH4)</f>
        <v>0</v>
      </c>
      <c r="JI11" s="33">
        <f>COUNTIF(Ferien!$G$2:$R$77,JI4)</f>
        <v>0</v>
      </c>
      <c r="JJ11" s="33">
        <f>COUNTIF(Ferien!$G$2:$R$77,JJ4)</f>
        <v>0</v>
      </c>
      <c r="JK11" s="33">
        <f>COUNTIF(Ferien!$G$2:$R$77,JK4)</f>
        <v>0</v>
      </c>
      <c r="JL11" s="33">
        <f>COUNTIF(Ferien!$G$2:$R$77,JL4)</f>
        <v>0</v>
      </c>
      <c r="JM11" s="33">
        <f>COUNTIF(Ferien!$G$2:$R$77,JM4)</f>
        <v>0</v>
      </c>
      <c r="JN11" s="33">
        <f>COUNTIF(Ferien!$G$2:$R$77,JN4)</f>
        <v>0</v>
      </c>
      <c r="JO11" s="33">
        <f>COUNTIF(Ferien!$G$2:$R$77,JO4)</f>
        <v>0</v>
      </c>
      <c r="JP11" s="33">
        <f>COUNTIF(Ferien!$G$2:$R$77,JP4)</f>
        <v>0</v>
      </c>
      <c r="JQ11" s="33">
        <f>COUNTIF(Ferien!$G$2:$R$77,JQ4)</f>
        <v>0</v>
      </c>
      <c r="JR11" s="33">
        <f>COUNTIF(Ferien!$G$2:$R$77,JR4)</f>
        <v>0</v>
      </c>
      <c r="JS11" s="33">
        <f>COUNTIF(Ferien!$G$2:$R$77,JS4)</f>
        <v>0</v>
      </c>
      <c r="JT11" s="33">
        <f>COUNTIF(Ferien!$G$2:$R$77,JT4)</f>
        <v>0</v>
      </c>
      <c r="JU11" s="33">
        <f>COUNTIF(Ferien!$G$2:$R$77,JU4)</f>
        <v>0</v>
      </c>
      <c r="JV11" s="33">
        <f>COUNTIF(Ferien!$G$2:$R$77,JV4)</f>
        <v>0</v>
      </c>
      <c r="JW11" s="33">
        <f>COUNTIF(Ferien!$G$2:$R$77,JW4)</f>
        <v>0</v>
      </c>
      <c r="JX11" s="33">
        <f>COUNTIF(Ferien!$G$2:$R$77,JX4)</f>
        <v>0</v>
      </c>
      <c r="JY11" s="33">
        <f>COUNTIF(Ferien!$G$2:$R$77,JY4)</f>
        <v>0</v>
      </c>
      <c r="JZ11" s="33">
        <f>COUNTIF(Ferien!$G$2:$R$77,JZ4)</f>
        <v>0</v>
      </c>
      <c r="KA11" s="33">
        <f>COUNTIF(Ferien!$G$2:$R$77,KA4)</f>
        <v>0</v>
      </c>
      <c r="KB11" s="33">
        <f>COUNTIF(Ferien!$G$2:$R$77,KB4)</f>
        <v>0</v>
      </c>
      <c r="KC11" s="33">
        <f>COUNTIF(Ferien!$G$2:$R$77,KC4)</f>
        <v>0</v>
      </c>
      <c r="KD11" s="33">
        <f>COUNTIF(Ferien!$G$2:$R$77,KD4)</f>
        <v>0</v>
      </c>
      <c r="KE11" s="33">
        <f>COUNTIF(Ferien!$G$2:$R$77,KE4)</f>
        <v>0</v>
      </c>
      <c r="KF11" s="33">
        <f>COUNTIF(Ferien!$G$2:$R$77,KF4)</f>
        <v>0</v>
      </c>
      <c r="KG11" s="33">
        <f>COUNTIF(Ferien!$G$2:$R$77,KG4)</f>
        <v>0</v>
      </c>
      <c r="KH11" s="33">
        <f>COUNTIF(Ferien!$G$2:$R$77,KH4)</f>
        <v>0</v>
      </c>
      <c r="KI11" s="33">
        <f>COUNTIF(Ferien!$G$2:$R$77,KI4)</f>
        <v>0</v>
      </c>
      <c r="KJ11" s="33">
        <f>COUNTIF(Ferien!$G$2:$R$77,KJ4)</f>
        <v>0</v>
      </c>
      <c r="KK11" s="33">
        <f>COUNTIF(Ferien!$G$2:$R$77,KK4)</f>
        <v>0</v>
      </c>
      <c r="KL11" s="33">
        <f>COUNTIF(Ferien!$G$2:$R$77,KL4)</f>
        <v>0</v>
      </c>
      <c r="KM11" s="33">
        <f>COUNTIF(Ferien!$G$2:$R$77,KM4)</f>
        <v>0</v>
      </c>
      <c r="KN11" s="33">
        <f>COUNTIF(Ferien!$G$2:$R$77,KN4)</f>
        <v>0</v>
      </c>
      <c r="KO11" s="33">
        <f>COUNTIF(Ferien!$G$2:$R$77,KO4)</f>
        <v>0</v>
      </c>
      <c r="KP11" s="33">
        <f>COUNTIF(Ferien!$G$2:$R$77,KP4)</f>
        <v>0</v>
      </c>
      <c r="KQ11" s="33">
        <f>COUNTIF(Ferien!$G$2:$R$77,KQ4)</f>
        <v>0</v>
      </c>
      <c r="KR11" s="33">
        <f>COUNTIF(Ferien!$G$2:$R$77,KR4)</f>
        <v>0</v>
      </c>
      <c r="KS11" s="33">
        <f>COUNTIF(Ferien!$G$2:$R$77,KS4)</f>
        <v>0</v>
      </c>
      <c r="KT11" s="33">
        <f>COUNTIF(Ferien!$G$2:$R$77,KT4)</f>
        <v>0</v>
      </c>
      <c r="KU11" s="33">
        <f>COUNTIF(Ferien!$G$2:$R$77,KU4)</f>
        <v>0</v>
      </c>
      <c r="KV11" s="33">
        <f>COUNTIF(Ferien!$G$2:$R$77,KV4)</f>
        <v>0</v>
      </c>
      <c r="KW11" s="33">
        <f>COUNTIF(Ferien!$G$2:$R$77,KW4)</f>
        <v>0</v>
      </c>
      <c r="KX11" s="33">
        <f>COUNTIF(Ferien!$G$2:$R$77,KX4)</f>
        <v>0</v>
      </c>
      <c r="KY11" s="33">
        <f>COUNTIF(Ferien!$G$2:$R$77,KY4)</f>
        <v>0</v>
      </c>
      <c r="KZ11" s="33">
        <f>COUNTIF(Ferien!$G$2:$R$77,KZ4)</f>
        <v>0</v>
      </c>
      <c r="LA11" s="33">
        <f>COUNTIF(Ferien!$G$2:$R$77,LA4)</f>
        <v>0</v>
      </c>
      <c r="LB11" s="33">
        <f>COUNTIF(Ferien!$G$2:$R$77,LB4)</f>
        <v>0</v>
      </c>
      <c r="LC11" s="33">
        <f>COUNTIF(Ferien!$G$2:$R$77,LC4)</f>
        <v>0</v>
      </c>
      <c r="LD11" s="33">
        <f>COUNTIF(Ferien!$G$2:$R$77,LD4)</f>
        <v>0</v>
      </c>
      <c r="LE11" s="33">
        <f>COUNTIF(Ferien!$G$2:$R$77,LE4)</f>
        <v>0</v>
      </c>
      <c r="LF11" s="33">
        <f>COUNTIF(Ferien!$G$2:$R$77,LF4)</f>
        <v>0</v>
      </c>
      <c r="LG11" s="33">
        <f>COUNTIF(Ferien!$G$2:$R$77,LG4)</f>
        <v>0</v>
      </c>
      <c r="LH11" s="33">
        <f>COUNTIF(Ferien!$G$2:$R$77,LH4)</f>
        <v>0</v>
      </c>
      <c r="LI11" s="33">
        <f>COUNTIF(Ferien!$G$2:$R$77,LI4)</f>
        <v>0</v>
      </c>
      <c r="LJ11" s="33">
        <f>COUNTIF(Ferien!$G$2:$R$77,LJ4)</f>
        <v>0</v>
      </c>
      <c r="LK11" s="33">
        <f>COUNTIF(Ferien!$G$2:$R$77,LK4)</f>
        <v>0</v>
      </c>
      <c r="LL11" s="33">
        <f>COUNTIF(Ferien!$G$2:$R$77,LL4)</f>
        <v>0</v>
      </c>
      <c r="LM11" s="33">
        <f>COUNTIF(Ferien!$G$2:$R$77,LM4)</f>
        <v>0</v>
      </c>
      <c r="LN11" s="33">
        <f>COUNTIF(Ferien!$G$2:$R$77,LN4)</f>
        <v>0</v>
      </c>
      <c r="LO11" s="33">
        <f>COUNTIF(Ferien!$G$2:$R$77,LO4)</f>
        <v>0</v>
      </c>
      <c r="LP11" s="33">
        <f>COUNTIF(Ferien!$G$2:$R$77,LP4)</f>
        <v>0</v>
      </c>
      <c r="LQ11" s="33">
        <f>COUNTIF(Ferien!$G$2:$R$77,LQ4)</f>
        <v>0</v>
      </c>
      <c r="LR11" s="33">
        <f>COUNTIF(Ferien!$G$2:$R$77,LR4)</f>
        <v>0</v>
      </c>
      <c r="LS11" s="33">
        <f>COUNTIF(Ferien!$G$2:$R$77,LS4)</f>
        <v>0</v>
      </c>
      <c r="LT11" s="33">
        <f>COUNTIF(Ferien!$G$2:$R$77,LT4)</f>
        <v>0</v>
      </c>
      <c r="LU11" s="33">
        <f>COUNTIF(Ferien!$G$2:$R$77,LU4)</f>
        <v>0</v>
      </c>
      <c r="LV11" s="33">
        <f>COUNTIF(Ferien!$G$2:$R$77,LV4)</f>
        <v>0</v>
      </c>
      <c r="LW11" s="33">
        <f>COUNTIF(Ferien!$G$2:$R$77,LW4)</f>
        <v>0</v>
      </c>
      <c r="LX11" s="33">
        <f>COUNTIF(Ferien!$G$2:$R$77,LX4)</f>
        <v>0</v>
      </c>
      <c r="LY11" s="33">
        <f>COUNTIF(Ferien!$G$2:$R$77,LY4)</f>
        <v>0</v>
      </c>
      <c r="LZ11" s="33">
        <f>COUNTIF(Ferien!$G$2:$R$77,LZ4)</f>
        <v>0</v>
      </c>
      <c r="MA11" s="33">
        <f>COUNTIF(Ferien!$G$2:$R$77,MA4)</f>
        <v>0</v>
      </c>
      <c r="MB11" s="33">
        <f>COUNTIF(Ferien!$G$2:$R$77,MB4)</f>
        <v>0</v>
      </c>
      <c r="MC11" s="33">
        <f>COUNTIF(Ferien!$G$2:$R$77,MC4)</f>
        <v>0</v>
      </c>
      <c r="MD11" s="33">
        <f>COUNTIF(Ferien!$G$2:$R$77,MD4)</f>
        <v>0</v>
      </c>
      <c r="ME11" s="33">
        <f>COUNTIF(Ferien!$G$2:$R$77,ME4)</f>
        <v>0</v>
      </c>
      <c r="MF11" s="33">
        <f>COUNTIF(Ferien!$G$2:$R$77,MF4)</f>
        <v>0</v>
      </c>
      <c r="MG11" s="33">
        <f>COUNTIF(Ferien!$G$2:$R$77,MG4)</f>
        <v>0</v>
      </c>
      <c r="MH11" s="33">
        <f>COUNTIF(Ferien!$G$2:$R$77,MH4)</f>
        <v>0</v>
      </c>
      <c r="MI11" s="33">
        <f>COUNTIF(Ferien!$G$2:$R$77,MI4)</f>
        <v>0</v>
      </c>
      <c r="MJ11" s="33">
        <f>COUNTIF(Ferien!$G$2:$R$77,MJ4)</f>
        <v>0</v>
      </c>
      <c r="MK11" s="33">
        <f>COUNTIF(Ferien!$G$2:$R$77,MK4)</f>
        <v>0</v>
      </c>
      <c r="ML11" s="33">
        <f>COUNTIF(Ferien!$G$2:$R$77,ML4)</f>
        <v>0</v>
      </c>
      <c r="MM11" s="33">
        <f>COUNTIF(Ferien!$G$2:$R$77,MM4)</f>
        <v>0</v>
      </c>
      <c r="MN11" s="33">
        <f>COUNTIF(Ferien!$G$2:$R$77,MN4)</f>
        <v>0</v>
      </c>
      <c r="MO11" s="33">
        <f>COUNTIF(Ferien!$G$2:$R$77,MO4)</f>
        <v>0</v>
      </c>
      <c r="MP11" s="33">
        <f>COUNTIF(Ferien!$G$2:$R$77,MP4)</f>
        <v>0</v>
      </c>
      <c r="MQ11" s="33">
        <f>COUNTIF(Ferien!$G$2:$R$77,MQ4)</f>
        <v>0</v>
      </c>
      <c r="MR11" s="33">
        <f>COUNTIF(Ferien!$G$2:$R$77,MR4)</f>
        <v>0</v>
      </c>
      <c r="MS11" s="33">
        <f>COUNTIF(Ferien!$G$2:$R$77,MS4)</f>
        <v>0</v>
      </c>
      <c r="MT11" s="33">
        <f>COUNTIF(Ferien!$G$2:$R$77,MT4)</f>
        <v>0</v>
      </c>
      <c r="MU11" s="33">
        <f>COUNTIF(Ferien!$G$2:$R$77,MU4)</f>
        <v>0</v>
      </c>
      <c r="MV11" s="33">
        <f>COUNTIF(Ferien!$G$2:$R$77,MV4)</f>
        <v>0</v>
      </c>
      <c r="MW11" s="33">
        <f>COUNTIF(Ferien!$G$2:$R$77,MW4)</f>
        <v>0</v>
      </c>
      <c r="MX11" s="33">
        <f>COUNTIF(Ferien!$G$2:$R$77,MX4)</f>
        <v>0</v>
      </c>
      <c r="MY11" s="33">
        <f>COUNTIF(Ferien!$G$2:$R$77,MY4)</f>
        <v>0</v>
      </c>
      <c r="MZ11" s="33">
        <f>COUNTIF(Ferien!$G$2:$R$77,MZ4)</f>
        <v>0</v>
      </c>
      <c r="NA11" s="33">
        <f>COUNTIF(Ferien!$G$2:$R$77,NA4)</f>
        <v>0</v>
      </c>
      <c r="NB11" s="33">
        <f>COUNTIF(Ferien!$G$2:$R$77,NB4)</f>
        <v>0</v>
      </c>
      <c r="NC11" s="33">
        <f>COUNTIF(Ferien!$G$2:$R$77,NC4)</f>
        <v>0</v>
      </c>
      <c r="ND11" s="33">
        <f>COUNTIF(Ferien!$G$2:$R$77,ND4)</f>
        <v>0</v>
      </c>
      <c r="NE11" s="33">
        <f>COUNTIF(Ferien!$G$2:$R$77,NE4)</f>
        <v>0</v>
      </c>
      <c r="NF11" s="33">
        <f>COUNTIF(Ferien!$G$2:$R$77,NF4)</f>
        <v>0</v>
      </c>
      <c r="NG11" s="33">
        <f>COUNTIF(Ferien!$G$2:$R$77,NG4)</f>
        <v>0</v>
      </c>
      <c r="NH11" s="33">
        <f>COUNTIF(Ferien!$G$2:$R$77,NH4)</f>
        <v>0</v>
      </c>
      <c r="NI11" s="33">
        <f>COUNTIF(Ferien!$G$2:$R$77,NI4)</f>
        <v>0</v>
      </c>
      <c r="NJ11" s="33">
        <f>COUNTIF(Ferien!$G$2:$R$77,NJ4)</f>
        <v>0</v>
      </c>
      <c r="NK11" s="33">
        <f>COUNTIF(Ferien!$G$2:$R$77,NK4)</f>
        <v>0</v>
      </c>
      <c r="NL11" s="33">
        <f>COUNTIF(Ferien!$G$2:$R$77,NL4)</f>
        <v>0</v>
      </c>
      <c r="NM11" s="33">
        <f>COUNTIF(Ferien!$G$2:$R$77,NM4)</f>
        <v>0</v>
      </c>
      <c r="NN11" s="33">
        <f>COUNTIF(Ferien!$G$2:$R$77,NN4)</f>
        <v>0</v>
      </c>
      <c r="NO11" s="33">
        <f>COUNTIF(Ferien!$G$2:$R$77,NO4)</f>
        <v>0</v>
      </c>
      <c r="NP11" s="33">
        <f>COUNTIF(Ferien!$G$2:$R$77,NP4)</f>
        <v>0</v>
      </c>
      <c r="NQ11" s="33">
        <f>COUNTIF(Ferien!$G$2:$R$77,NQ4)</f>
        <v>0</v>
      </c>
      <c r="NR11" s="33">
        <f>COUNTIF(Ferien!$G$2:$R$77,NR4)</f>
        <v>0</v>
      </c>
      <c r="NS11" s="33">
        <f>COUNTIF(Ferien!$G$2:$R$77,NS4)</f>
        <v>0</v>
      </c>
      <c r="NT11" s="33">
        <f>COUNTIF(Ferien!$G$2:$R$77,NT4)</f>
        <v>0</v>
      </c>
      <c r="NU11" s="33">
        <f>COUNTIF(Ferien!$G$2:$R$77,NU4)</f>
        <v>0</v>
      </c>
      <c r="NV11" s="33">
        <f>COUNTIF(Ferien!$G$2:$R$77,NV4)</f>
        <v>0</v>
      </c>
      <c r="NW11" s="33">
        <f>COUNTIF(Ferien!$G$2:$R$77,NW4)</f>
        <v>0</v>
      </c>
      <c r="NX11" s="33">
        <f>COUNTIF(Ferien!$G$2:$R$77,NX4)</f>
        <v>0</v>
      </c>
      <c r="NY11" s="33">
        <f>COUNTIF(Ferien!$G$2:$R$77,NY4)</f>
        <v>0</v>
      </c>
      <c r="NZ11" s="33">
        <f>COUNTIF(Ferien!$G$2:$R$77,NZ4)</f>
        <v>0</v>
      </c>
      <c r="OA11" s="33">
        <f>COUNTIF(Ferien!$G$2:$R$77,OA4)</f>
        <v>0</v>
      </c>
      <c r="OB11" s="33">
        <f>COUNTIF(Ferien!$G$2:$R$77,OB4)</f>
        <v>0</v>
      </c>
      <c r="OC11" s="33">
        <f>COUNTIF(Ferien!$G$2:$R$77,OC4)</f>
        <v>0</v>
      </c>
      <c r="OD11" s="33">
        <f>COUNTIF(Ferien!$G$2:$R$77,OD4)</f>
        <v>0</v>
      </c>
      <c r="OE11" s="33">
        <f>COUNTIF(Ferien!$G$2:$R$77,OE4)</f>
        <v>0</v>
      </c>
      <c r="OF11" s="33">
        <f>COUNTIF(Ferien!$G$2:$R$77,OF4)</f>
        <v>0</v>
      </c>
      <c r="OG11" s="33">
        <f>COUNTIF(Ferien!$G$2:$R$77,OG4)</f>
        <v>0</v>
      </c>
      <c r="OH11" s="33">
        <f>COUNTIF(Ferien!$G$2:$R$77,OH4)</f>
        <v>0</v>
      </c>
      <c r="OI11" s="33">
        <f>COUNTIF(Ferien!$G$2:$R$77,OI4)</f>
        <v>0</v>
      </c>
      <c r="OJ11" s="33">
        <f>COUNTIF(Ferien!$G$2:$R$77,OJ4)</f>
        <v>0</v>
      </c>
      <c r="OK11" s="33">
        <f>COUNTIF(Ferien!$G$2:$R$77,OK4)</f>
        <v>0</v>
      </c>
      <c r="OL11" s="33">
        <f>COUNTIF(Ferien!$G$2:$R$77,OL4)</f>
        <v>0</v>
      </c>
      <c r="OM11" s="33">
        <f>COUNTIF(Ferien!$G$2:$R$77,OM4)</f>
        <v>0</v>
      </c>
      <c r="ON11" s="33">
        <f>COUNTIF(Ferien!$G$2:$R$77,ON4)</f>
        <v>0</v>
      </c>
      <c r="OO11" s="33">
        <f>COUNTIF(Ferien!$G$2:$R$77,OO4)</f>
        <v>0</v>
      </c>
      <c r="OP11" s="33">
        <f>COUNTIF(Ferien!$G$2:$R$77,OP4)</f>
        <v>0</v>
      </c>
      <c r="OQ11" s="33">
        <f>COUNTIF(Ferien!$G$2:$R$77,OQ4)</f>
        <v>0</v>
      </c>
      <c r="OR11" s="33">
        <f>COUNTIF(Ferien!$G$2:$R$77,OR4)</f>
        <v>0</v>
      </c>
      <c r="OS11" s="33">
        <f>COUNTIF(Ferien!$G$2:$R$77,OS4)</f>
        <v>0</v>
      </c>
      <c r="OT11" s="33">
        <f>COUNTIF(Ferien!$G$2:$R$77,OT4)</f>
        <v>0</v>
      </c>
      <c r="OU11" s="33">
        <f>COUNTIF(Ferien!$G$2:$R$77,OU4)</f>
        <v>0</v>
      </c>
      <c r="OV11" s="33">
        <f>COUNTIF(Ferien!$G$2:$R$77,OV4)</f>
        <v>0</v>
      </c>
      <c r="OW11" s="33">
        <f>COUNTIF(Ferien!$G$2:$R$77,OW4)</f>
        <v>0</v>
      </c>
      <c r="OX11" s="33">
        <f>COUNTIF(Ferien!$G$2:$R$77,OX4)</f>
        <v>0</v>
      </c>
      <c r="OY11" s="33">
        <f>COUNTIF(Ferien!$G$2:$R$77,OY4)</f>
        <v>0</v>
      </c>
      <c r="OZ11" s="33">
        <f>COUNTIF(Ferien!$G$2:$R$77,OZ4)</f>
        <v>0</v>
      </c>
      <c r="PA11" s="33">
        <f>COUNTIF(Ferien!$G$2:$R$77,PA4)</f>
        <v>0</v>
      </c>
      <c r="PB11" s="33">
        <f>COUNTIF(Ferien!$G$2:$R$77,PB4)</f>
        <v>0</v>
      </c>
      <c r="PC11" s="33">
        <f>COUNTIF(Ferien!$G$2:$R$77,PC4)</f>
        <v>0</v>
      </c>
      <c r="PD11" s="33">
        <f>COUNTIF(Ferien!$G$2:$R$77,PD4)</f>
        <v>0</v>
      </c>
      <c r="PE11" s="33">
        <f>COUNTIF(Ferien!$G$2:$R$77,PE4)</f>
        <v>0</v>
      </c>
      <c r="PF11" s="33">
        <f>COUNTIF(Ferien!$G$2:$R$77,PF4)</f>
        <v>0</v>
      </c>
      <c r="PG11" s="33">
        <f>COUNTIF(Ferien!$G$2:$R$77,PG4)</f>
        <v>0</v>
      </c>
      <c r="PH11" s="33">
        <f>COUNTIF(Ferien!$G$2:$R$77,PH4)</f>
        <v>0</v>
      </c>
      <c r="PI11" s="33">
        <f>COUNTIF(Ferien!$G$2:$R$77,PI4)</f>
        <v>0</v>
      </c>
      <c r="PJ11" s="33">
        <f>COUNTIF(Ferien!$G$2:$R$77,PJ4)</f>
        <v>0</v>
      </c>
      <c r="PK11" s="33">
        <f>COUNTIF(Ferien!$G$2:$R$77,PK4)</f>
        <v>0</v>
      </c>
      <c r="PL11" s="33">
        <f>COUNTIF(Ferien!$G$2:$R$77,PL4)</f>
        <v>0</v>
      </c>
      <c r="PM11" s="33">
        <f>COUNTIF(Ferien!$G$2:$R$77,PM4)</f>
        <v>0</v>
      </c>
      <c r="PN11" s="33">
        <f>COUNTIF(Ferien!$G$2:$R$77,PN4)</f>
        <v>0</v>
      </c>
      <c r="PO11" s="33">
        <f>COUNTIF(Ferien!$G$2:$R$77,PO4)</f>
        <v>0</v>
      </c>
      <c r="PP11" s="33">
        <f>COUNTIF(Ferien!$G$2:$R$77,PP4)</f>
        <v>0</v>
      </c>
      <c r="PQ11" s="33">
        <f>COUNTIF(Ferien!$G$2:$R$77,PQ4)</f>
        <v>0</v>
      </c>
      <c r="PR11" s="33">
        <f>COUNTIF(Ferien!$G$2:$R$77,PR4)</f>
        <v>0</v>
      </c>
      <c r="PS11" s="33">
        <f>COUNTIF(Ferien!$G$2:$R$77,PS4)</f>
        <v>0</v>
      </c>
      <c r="PT11" s="33">
        <f>COUNTIF(Ferien!$G$2:$R$77,PT4)</f>
        <v>0</v>
      </c>
      <c r="PU11" s="33">
        <f>COUNTIF(Ferien!$G$2:$R$77,PU4)</f>
        <v>0</v>
      </c>
      <c r="PV11" s="33">
        <f>COUNTIF(Ferien!$G$2:$R$77,PV4)</f>
        <v>0</v>
      </c>
      <c r="PW11" s="33">
        <f>COUNTIF(Ferien!$G$2:$R$77,PW4)</f>
        <v>0</v>
      </c>
      <c r="PX11" s="33">
        <f>COUNTIF(Ferien!$G$2:$R$77,PX4)</f>
        <v>0</v>
      </c>
      <c r="PY11" s="33">
        <f>COUNTIF(Ferien!$G$2:$R$77,PY4)</f>
        <v>0</v>
      </c>
      <c r="PZ11" s="33">
        <f>COUNTIF(Ferien!$G$2:$R$77,PZ4)</f>
        <v>0</v>
      </c>
      <c r="QA11" s="33">
        <f>COUNTIF(Ferien!$G$2:$R$77,QA4)</f>
        <v>0</v>
      </c>
      <c r="QB11" s="33">
        <f>COUNTIF(Ferien!$G$2:$R$77,QB4)</f>
        <v>0</v>
      </c>
      <c r="QC11" s="33">
        <f>COUNTIF(Ferien!$G$2:$R$77,QC4)</f>
        <v>0</v>
      </c>
      <c r="QD11" s="33">
        <f>COUNTIF(Ferien!$G$2:$R$77,QD4)</f>
        <v>0</v>
      </c>
      <c r="QE11" s="33">
        <f>COUNTIF(Ferien!$G$2:$R$77,QE4)</f>
        <v>0</v>
      </c>
      <c r="QF11" s="33">
        <f>COUNTIF(Ferien!$G$2:$R$77,QF4)</f>
        <v>0</v>
      </c>
      <c r="QG11" s="33">
        <f>COUNTIF(Ferien!$G$2:$R$77,QG4)</f>
        <v>0</v>
      </c>
      <c r="QH11" s="33">
        <f>COUNTIF(Ferien!$G$2:$R$77,QH4)</f>
        <v>0</v>
      </c>
      <c r="QI11" s="33">
        <f>COUNTIF(Ferien!$G$2:$R$77,QI4)</f>
        <v>0</v>
      </c>
      <c r="QJ11" s="33">
        <f>COUNTIF(Ferien!$G$2:$R$77,QJ4)</f>
        <v>0</v>
      </c>
      <c r="QK11" s="33">
        <f>COUNTIF(Ferien!$G$2:$R$77,QK4)</f>
        <v>0</v>
      </c>
      <c r="QL11" s="33">
        <f>COUNTIF(Ferien!$G$2:$R$77,QL4)</f>
        <v>0</v>
      </c>
      <c r="QM11" s="33">
        <f>COUNTIF(Ferien!$G$2:$R$77,QM4)</f>
        <v>0</v>
      </c>
      <c r="QN11" s="33">
        <f>COUNTIF(Ferien!$G$2:$R$77,QN4)</f>
        <v>0</v>
      </c>
      <c r="QO11" s="33">
        <f>COUNTIF(Ferien!$G$2:$R$77,QO4)</f>
        <v>0</v>
      </c>
      <c r="QP11" s="33">
        <f>COUNTIF(Ferien!$G$2:$R$77,QP4)</f>
        <v>0</v>
      </c>
      <c r="QQ11" s="33">
        <f>COUNTIF(Ferien!$G$2:$R$77,QQ4)</f>
        <v>0</v>
      </c>
      <c r="QR11" s="33">
        <f>COUNTIF(Ferien!$G$2:$R$77,QR4)</f>
        <v>0</v>
      </c>
      <c r="QS11" s="33">
        <f>COUNTIF(Ferien!$G$2:$R$77,QS4)</f>
        <v>0</v>
      </c>
      <c r="QT11" s="33">
        <f>COUNTIF(Ferien!$G$2:$R$77,QT4)</f>
        <v>0</v>
      </c>
    </row>
    <row r="12" spans="1:468" hidden="1">
      <c r="A12" s="60"/>
      <c r="B12" s="60"/>
      <c r="C12" s="60"/>
      <c r="D12" s="60"/>
      <c r="E12" s="62" t="s">
        <v>90</v>
      </c>
      <c r="F12" s="31">
        <f>IF(F4="","",WEEKDAY(F4,2))</f>
        <v>5</v>
      </c>
      <c r="G12" s="31">
        <f t="shared" ref="G12:BR12" si="313">IF(G4="","",WEEKDAY(G4,2))</f>
        <v>6</v>
      </c>
      <c r="H12" s="31">
        <f t="shared" si="313"/>
        <v>7</v>
      </c>
      <c r="I12" s="31">
        <f t="shared" si="313"/>
        <v>1</v>
      </c>
      <c r="J12" s="31">
        <f t="shared" si="313"/>
        <v>2</v>
      </c>
      <c r="K12" s="31">
        <f t="shared" si="313"/>
        <v>3</v>
      </c>
      <c r="L12" s="31">
        <f t="shared" si="313"/>
        <v>4</v>
      </c>
      <c r="M12" s="31">
        <f t="shared" si="313"/>
        <v>5</v>
      </c>
      <c r="N12" s="31">
        <f t="shared" si="313"/>
        <v>6</v>
      </c>
      <c r="O12" s="31">
        <f t="shared" si="313"/>
        <v>7</v>
      </c>
      <c r="P12" s="31">
        <f t="shared" si="313"/>
        <v>1</v>
      </c>
      <c r="Q12" s="31">
        <f t="shared" si="313"/>
        <v>2</v>
      </c>
      <c r="R12" s="31">
        <f t="shared" si="313"/>
        <v>3</v>
      </c>
      <c r="S12" s="31">
        <f t="shared" si="313"/>
        <v>4</v>
      </c>
      <c r="T12" s="31">
        <f t="shared" si="313"/>
        <v>5</v>
      </c>
      <c r="U12" s="31">
        <f t="shared" si="313"/>
        <v>6</v>
      </c>
      <c r="V12" s="31">
        <f t="shared" si="313"/>
        <v>7</v>
      </c>
      <c r="W12" s="31">
        <f t="shared" si="313"/>
        <v>1</v>
      </c>
      <c r="X12" s="31">
        <f t="shared" si="313"/>
        <v>2</v>
      </c>
      <c r="Y12" s="31">
        <f t="shared" si="313"/>
        <v>3</v>
      </c>
      <c r="Z12" s="31">
        <f t="shared" si="313"/>
        <v>4</v>
      </c>
      <c r="AA12" s="31">
        <f t="shared" si="313"/>
        <v>5</v>
      </c>
      <c r="AB12" s="31">
        <f t="shared" si="313"/>
        <v>6</v>
      </c>
      <c r="AC12" s="31">
        <f t="shared" si="313"/>
        <v>7</v>
      </c>
      <c r="AD12" s="31">
        <f t="shared" si="313"/>
        <v>1</v>
      </c>
      <c r="AE12" s="31">
        <f t="shared" si="313"/>
        <v>2</v>
      </c>
      <c r="AF12" s="31">
        <f t="shared" si="313"/>
        <v>3</v>
      </c>
      <c r="AG12" s="31">
        <f t="shared" si="313"/>
        <v>4</v>
      </c>
      <c r="AH12" s="31">
        <f t="shared" si="313"/>
        <v>5</v>
      </c>
      <c r="AI12" s="31">
        <f t="shared" si="313"/>
        <v>6</v>
      </c>
      <c r="AJ12" s="31">
        <f t="shared" si="313"/>
        <v>7</v>
      </c>
      <c r="AK12" s="31">
        <f t="shared" si="313"/>
        <v>1</v>
      </c>
      <c r="AL12" s="31">
        <f t="shared" si="313"/>
        <v>2</v>
      </c>
      <c r="AM12" s="31">
        <f t="shared" si="313"/>
        <v>3</v>
      </c>
      <c r="AN12" s="31">
        <f t="shared" si="313"/>
        <v>4</v>
      </c>
      <c r="AO12" s="31">
        <f t="shared" si="313"/>
        <v>5</v>
      </c>
      <c r="AP12" s="31">
        <f t="shared" si="313"/>
        <v>6</v>
      </c>
      <c r="AQ12" s="31">
        <f t="shared" si="313"/>
        <v>7</v>
      </c>
      <c r="AR12" s="31">
        <f t="shared" si="313"/>
        <v>1</v>
      </c>
      <c r="AS12" s="31">
        <f t="shared" si="313"/>
        <v>2</v>
      </c>
      <c r="AT12" s="31">
        <f t="shared" si="313"/>
        <v>3</v>
      </c>
      <c r="AU12" s="31">
        <f t="shared" si="313"/>
        <v>4</v>
      </c>
      <c r="AV12" s="31">
        <f t="shared" si="313"/>
        <v>5</v>
      </c>
      <c r="AW12" s="31">
        <f t="shared" si="313"/>
        <v>6</v>
      </c>
      <c r="AX12" s="31">
        <f t="shared" si="313"/>
        <v>7</v>
      </c>
      <c r="AY12" s="31">
        <f t="shared" si="313"/>
        <v>1</v>
      </c>
      <c r="AZ12" s="31">
        <f t="shared" si="313"/>
        <v>2</v>
      </c>
      <c r="BA12" s="31">
        <f t="shared" si="313"/>
        <v>3</v>
      </c>
      <c r="BB12" s="31">
        <f t="shared" si="313"/>
        <v>4</v>
      </c>
      <c r="BC12" s="31">
        <f t="shared" si="313"/>
        <v>5</v>
      </c>
      <c r="BD12" s="31">
        <f t="shared" si="313"/>
        <v>6</v>
      </c>
      <c r="BE12" s="31">
        <f t="shared" si="313"/>
        <v>7</v>
      </c>
      <c r="BF12" s="31">
        <f t="shared" si="313"/>
        <v>1</v>
      </c>
      <c r="BG12" s="31">
        <f t="shared" si="313"/>
        <v>2</v>
      </c>
      <c r="BH12" s="31">
        <f t="shared" si="313"/>
        <v>3</v>
      </c>
      <c r="BI12" s="31">
        <f t="shared" si="313"/>
        <v>4</v>
      </c>
      <c r="BJ12" s="31">
        <f t="shared" si="313"/>
        <v>5</v>
      </c>
      <c r="BK12" s="31">
        <f t="shared" si="313"/>
        <v>6</v>
      </c>
      <c r="BL12" s="31">
        <f t="shared" si="313"/>
        <v>7</v>
      </c>
      <c r="BM12" s="31">
        <f t="shared" si="313"/>
        <v>1</v>
      </c>
      <c r="BN12" s="31">
        <f t="shared" si="313"/>
        <v>2</v>
      </c>
      <c r="BO12" s="31">
        <f t="shared" si="313"/>
        <v>3</v>
      </c>
      <c r="BP12" s="31">
        <f t="shared" si="313"/>
        <v>4</v>
      </c>
      <c r="BQ12" s="31">
        <f t="shared" si="313"/>
        <v>5</v>
      </c>
      <c r="BR12" s="31">
        <f t="shared" si="313"/>
        <v>6</v>
      </c>
      <c r="BS12" s="31">
        <f t="shared" ref="BS12:ED12" si="314">IF(BS4="","",WEEKDAY(BS4,2))</f>
        <v>7</v>
      </c>
      <c r="BT12" s="31">
        <f t="shared" si="314"/>
        <v>1</v>
      </c>
      <c r="BU12" s="31">
        <f t="shared" si="314"/>
        <v>2</v>
      </c>
      <c r="BV12" s="31">
        <f t="shared" si="314"/>
        <v>3</v>
      </c>
      <c r="BW12" s="31">
        <f t="shared" si="314"/>
        <v>4</v>
      </c>
      <c r="BX12" s="31">
        <f t="shared" si="314"/>
        <v>5</v>
      </c>
      <c r="BY12" s="31">
        <f t="shared" si="314"/>
        <v>6</v>
      </c>
      <c r="BZ12" s="31">
        <f t="shared" si="314"/>
        <v>7</v>
      </c>
      <c r="CA12" s="31">
        <f t="shared" si="314"/>
        <v>1</v>
      </c>
      <c r="CB12" s="31">
        <f t="shared" si="314"/>
        <v>2</v>
      </c>
      <c r="CC12" s="31">
        <f t="shared" si="314"/>
        <v>3</v>
      </c>
      <c r="CD12" s="31">
        <f t="shared" si="314"/>
        <v>4</v>
      </c>
      <c r="CE12" s="31">
        <f t="shared" si="314"/>
        <v>5</v>
      </c>
      <c r="CF12" s="31">
        <f t="shared" si="314"/>
        <v>6</v>
      </c>
      <c r="CG12" s="31">
        <f t="shared" si="314"/>
        <v>7</v>
      </c>
      <c r="CH12" s="31">
        <f t="shared" si="314"/>
        <v>1</v>
      </c>
      <c r="CI12" s="31">
        <f t="shared" si="314"/>
        <v>2</v>
      </c>
      <c r="CJ12" s="31">
        <f t="shared" si="314"/>
        <v>3</v>
      </c>
      <c r="CK12" s="31">
        <f t="shared" si="314"/>
        <v>4</v>
      </c>
      <c r="CL12" s="31">
        <f t="shared" si="314"/>
        <v>5</v>
      </c>
      <c r="CM12" s="31">
        <f t="shared" si="314"/>
        <v>6</v>
      </c>
      <c r="CN12" s="31">
        <f t="shared" si="314"/>
        <v>7</v>
      </c>
      <c r="CO12" s="31">
        <f t="shared" si="314"/>
        <v>1</v>
      </c>
      <c r="CP12" s="31">
        <f t="shared" si="314"/>
        <v>2</v>
      </c>
      <c r="CQ12" s="31">
        <f t="shared" si="314"/>
        <v>3</v>
      </c>
      <c r="CR12" s="31">
        <f t="shared" si="314"/>
        <v>4</v>
      </c>
      <c r="CS12" s="31">
        <f t="shared" si="314"/>
        <v>5</v>
      </c>
      <c r="CT12" s="31">
        <f t="shared" si="314"/>
        <v>6</v>
      </c>
      <c r="CU12" s="31">
        <f t="shared" si="314"/>
        <v>7</v>
      </c>
      <c r="CV12" s="31">
        <f t="shared" si="314"/>
        <v>1</v>
      </c>
      <c r="CW12" s="31">
        <f t="shared" si="314"/>
        <v>2</v>
      </c>
      <c r="CX12" s="31">
        <f t="shared" si="314"/>
        <v>3</v>
      </c>
      <c r="CY12" s="31">
        <f t="shared" si="314"/>
        <v>4</v>
      </c>
      <c r="CZ12" s="31">
        <f t="shared" si="314"/>
        <v>5</v>
      </c>
      <c r="DA12" s="31">
        <f t="shared" si="314"/>
        <v>6</v>
      </c>
      <c r="DB12" s="31">
        <f t="shared" si="314"/>
        <v>7</v>
      </c>
      <c r="DC12" s="31">
        <f t="shared" si="314"/>
        <v>1</v>
      </c>
      <c r="DD12" s="31">
        <f t="shared" si="314"/>
        <v>2</v>
      </c>
      <c r="DE12" s="31">
        <f t="shared" si="314"/>
        <v>3</v>
      </c>
      <c r="DF12" s="31">
        <f t="shared" si="314"/>
        <v>4</v>
      </c>
      <c r="DG12" s="31">
        <f t="shared" si="314"/>
        <v>5</v>
      </c>
      <c r="DH12" s="31">
        <f t="shared" si="314"/>
        <v>6</v>
      </c>
      <c r="DI12" s="31">
        <f t="shared" si="314"/>
        <v>7</v>
      </c>
      <c r="DJ12" s="31">
        <f t="shared" si="314"/>
        <v>1</v>
      </c>
      <c r="DK12" s="31">
        <f t="shared" si="314"/>
        <v>2</v>
      </c>
      <c r="DL12" s="31">
        <f t="shared" si="314"/>
        <v>3</v>
      </c>
      <c r="DM12" s="31">
        <f t="shared" si="314"/>
        <v>4</v>
      </c>
      <c r="DN12" s="31">
        <f t="shared" si="314"/>
        <v>5</v>
      </c>
      <c r="DO12" s="31">
        <f t="shared" si="314"/>
        <v>6</v>
      </c>
      <c r="DP12" s="31">
        <f t="shared" si="314"/>
        <v>7</v>
      </c>
      <c r="DQ12" s="31">
        <f t="shared" si="314"/>
        <v>1</v>
      </c>
      <c r="DR12" s="31">
        <f t="shared" si="314"/>
        <v>2</v>
      </c>
      <c r="DS12" s="31">
        <f t="shared" si="314"/>
        <v>3</v>
      </c>
      <c r="DT12" s="31">
        <f t="shared" si="314"/>
        <v>4</v>
      </c>
      <c r="DU12" s="31">
        <f t="shared" si="314"/>
        <v>5</v>
      </c>
      <c r="DV12" s="31">
        <f t="shared" si="314"/>
        <v>6</v>
      </c>
      <c r="DW12" s="31">
        <f t="shared" si="314"/>
        <v>7</v>
      </c>
      <c r="DX12" s="31">
        <f t="shared" si="314"/>
        <v>1</v>
      </c>
      <c r="DY12" s="31">
        <f t="shared" si="314"/>
        <v>2</v>
      </c>
      <c r="DZ12" s="31">
        <f t="shared" si="314"/>
        <v>3</v>
      </c>
      <c r="EA12" s="31">
        <f t="shared" si="314"/>
        <v>4</v>
      </c>
      <c r="EB12" s="31">
        <f t="shared" si="314"/>
        <v>5</v>
      </c>
      <c r="EC12" s="31">
        <f t="shared" si="314"/>
        <v>6</v>
      </c>
      <c r="ED12" s="31">
        <f t="shared" si="314"/>
        <v>7</v>
      </c>
      <c r="EE12" s="31">
        <f t="shared" ref="EE12:GE12" si="315">IF(EE4="","",WEEKDAY(EE4,2))</f>
        <v>1</v>
      </c>
      <c r="EF12" s="31">
        <f t="shared" si="315"/>
        <v>2</v>
      </c>
      <c r="EG12" s="31">
        <f t="shared" si="315"/>
        <v>3</v>
      </c>
      <c r="EH12" s="31">
        <f t="shared" si="315"/>
        <v>4</v>
      </c>
      <c r="EI12" s="31">
        <f t="shared" si="315"/>
        <v>5</v>
      </c>
      <c r="EJ12" s="31">
        <f t="shared" si="315"/>
        <v>6</v>
      </c>
      <c r="EK12" s="31">
        <f t="shared" si="315"/>
        <v>7</v>
      </c>
      <c r="EL12" s="31">
        <f t="shared" si="315"/>
        <v>1</v>
      </c>
      <c r="EM12" s="31">
        <f t="shared" si="315"/>
        <v>2</v>
      </c>
      <c r="EN12" s="31">
        <f t="shared" si="315"/>
        <v>3</v>
      </c>
      <c r="EO12" s="31">
        <f t="shared" si="315"/>
        <v>4</v>
      </c>
      <c r="EP12" s="31">
        <f t="shared" si="315"/>
        <v>5</v>
      </c>
      <c r="EQ12" s="31">
        <f t="shared" si="315"/>
        <v>6</v>
      </c>
      <c r="ER12" s="31">
        <f t="shared" si="315"/>
        <v>7</v>
      </c>
      <c r="ES12" s="31">
        <f t="shared" si="315"/>
        <v>1</v>
      </c>
      <c r="ET12" s="31">
        <f t="shared" si="315"/>
        <v>2</v>
      </c>
      <c r="EU12" s="31">
        <f t="shared" si="315"/>
        <v>3</v>
      </c>
      <c r="EV12" s="31">
        <f t="shared" si="315"/>
        <v>4</v>
      </c>
      <c r="EW12" s="31">
        <f t="shared" si="315"/>
        <v>5</v>
      </c>
      <c r="EX12" s="31">
        <f t="shared" si="315"/>
        <v>6</v>
      </c>
      <c r="EY12" s="31">
        <f t="shared" si="315"/>
        <v>7</v>
      </c>
      <c r="EZ12" s="31">
        <f t="shared" si="315"/>
        <v>1</v>
      </c>
      <c r="FA12" s="31">
        <f t="shared" si="315"/>
        <v>2</v>
      </c>
      <c r="FB12" s="31">
        <f t="shared" si="315"/>
        <v>3</v>
      </c>
      <c r="FC12" s="31">
        <f t="shared" si="315"/>
        <v>4</v>
      </c>
      <c r="FD12" s="31">
        <f t="shared" si="315"/>
        <v>5</v>
      </c>
      <c r="FE12" s="31">
        <f t="shared" si="315"/>
        <v>6</v>
      </c>
      <c r="FF12" s="31">
        <f t="shared" si="315"/>
        <v>7</v>
      </c>
      <c r="FG12" s="31">
        <f t="shared" si="315"/>
        <v>1</v>
      </c>
      <c r="FH12" s="31">
        <f t="shared" si="315"/>
        <v>2</v>
      </c>
      <c r="FI12" s="31">
        <f t="shared" si="315"/>
        <v>3</v>
      </c>
      <c r="FJ12" s="31">
        <f t="shared" si="315"/>
        <v>4</v>
      </c>
      <c r="FK12" s="31">
        <f t="shared" si="315"/>
        <v>5</v>
      </c>
      <c r="FL12" s="31">
        <f t="shared" si="315"/>
        <v>6</v>
      </c>
      <c r="FM12" s="31">
        <f t="shared" si="315"/>
        <v>7</v>
      </c>
      <c r="FN12" s="31">
        <f t="shared" si="315"/>
        <v>1</v>
      </c>
      <c r="FO12" s="31">
        <f t="shared" si="315"/>
        <v>2</v>
      </c>
      <c r="FP12" s="31">
        <f t="shared" si="315"/>
        <v>3</v>
      </c>
      <c r="FQ12" s="31">
        <f t="shared" si="315"/>
        <v>4</v>
      </c>
      <c r="FR12" s="31">
        <f t="shared" si="315"/>
        <v>5</v>
      </c>
      <c r="FS12" s="31">
        <f t="shared" si="315"/>
        <v>6</v>
      </c>
      <c r="FT12" s="31">
        <f t="shared" si="315"/>
        <v>7</v>
      </c>
      <c r="FU12" s="31">
        <f t="shared" si="315"/>
        <v>1</v>
      </c>
      <c r="FV12" s="31">
        <f t="shared" si="315"/>
        <v>2</v>
      </c>
      <c r="FW12" s="31">
        <f t="shared" si="315"/>
        <v>3</v>
      </c>
      <c r="FX12" s="31">
        <f t="shared" si="315"/>
        <v>4</v>
      </c>
      <c r="FY12" s="31">
        <f t="shared" si="315"/>
        <v>5</v>
      </c>
      <c r="FZ12" s="31">
        <f t="shared" si="315"/>
        <v>6</v>
      </c>
      <c r="GA12" s="31">
        <f t="shared" si="315"/>
        <v>7</v>
      </c>
      <c r="GB12" s="31">
        <f t="shared" si="315"/>
        <v>1</v>
      </c>
      <c r="GC12" s="31">
        <f t="shared" si="315"/>
        <v>2</v>
      </c>
      <c r="GD12" s="31">
        <f t="shared" si="315"/>
        <v>3</v>
      </c>
      <c r="GE12" s="31">
        <f t="shared" si="315"/>
        <v>4</v>
      </c>
      <c r="GF12" s="31">
        <f>WEEKDAY(GF4,2)</f>
        <v>5</v>
      </c>
      <c r="GG12" s="31">
        <f t="shared" ref="GG12:IR12" si="316">WEEKDAY(GG4,2)</f>
        <v>6</v>
      </c>
      <c r="GH12" s="31">
        <f t="shared" si="316"/>
        <v>7</v>
      </c>
      <c r="GI12" s="31">
        <f t="shared" si="316"/>
        <v>1</v>
      </c>
      <c r="GJ12" s="31">
        <f t="shared" si="316"/>
        <v>2</v>
      </c>
      <c r="GK12" s="31">
        <f t="shared" si="316"/>
        <v>3</v>
      </c>
      <c r="GL12" s="31">
        <f t="shared" si="316"/>
        <v>4</v>
      </c>
      <c r="GM12" s="31">
        <f t="shared" si="316"/>
        <v>5</v>
      </c>
      <c r="GN12" s="31">
        <f t="shared" si="316"/>
        <v>6</v>
      </c>
      <c r="GO12" s="31">
        <f t="shared" si="316"/>
        <v>7</v>
      </c>
      <c r="GP12" s="31">
        <f t="shared" si="316"/>
        <v>1</v>
      </c>
      <c r="GQ12" s="31">
        <f t="shared" si="316"/>
        <v>2</v>
      </c>
      <c r="GR12" s="31">
        <f t="shared" si="316"/>
        <v>3</v>
      </c>
      <c r="GS12" s="31">
        <f t="shared" si="316"/>
        <v>4</v>
      </c>
      <c r="GT12" s="31">
        <f t="shared" si="316"/>
        <v>5</v>
      </c>
      <c r="GU12" s="31">
        <f t="shared" si="316"/>
        <v>6</v>
      </c>
      <c r="GV12" s="31">
        <f t="shared" si="316"/>
        <v>7</v>
      </c>
      <c r="GW12" s="31">
        <f t="shared" si="316"/>
        <v>1</v>
      </c>
      <c r="GX12" s="31">
        <f t="shared" si="316"/>
        <v>2</v>
      </c>
      <c r="GY12" s="31">
        <f t="shared" si="316"/>
        <v>3</v>
      </c>
      <c r="GZ12" s="31">
        <f t="shared" si="316"/>
        <v>4</v>
      </c>
      <c r="HA12" s="31">
        <f t="shared" si="316"/>
        <v>5</v>
      </c>
      <c r="HB12" s="31">
        <f t="shared" si="316"/>
        <v>6</v>
      </c>
      <c r="HC12" s="31">
        <f t="shared" si="316"/>
        <v>7</v>
      </c>
      <c r="HD12" s="31">
        <f t="shared" si="316"/>
        <v>1</v>
      </c>
      <c r="HE12" s="31">
        <f t="shared" si="316"/>
        <v>2</v>
      </c>
      <c r="HF12" s="31">
        <f t="shared" si="316"/>
        <v>3</v>
      </c>
      <c r="HG12" s="31">
        <f t="shared" si="316"/>
        <v>4</v>
      </c>
      <c r="HH12" s="31">
        <f t="shared" si="316"/>
        <v>5</v>
      </c>
      <c r="HI12" s="31">
        <f t="shared" si="316"/>
        <v>6</v>
      </c>
      <c r="HJ12" s="31">
        <f t="shared" si="316"/>
        <v>7</v>
      </c>
      <c r="HK12" s="31">
        <f t="shared" si="316"/>
        <v>1</v>
      </c>
      <c r="HL12" s="31">
        <f t="shared" si="316"/>
        <v>2</v>
      </c>
      <c r="HM12" s="31">
        <f t="shared" si="316"/>
        <v>3</v>
      </c>
      <c r="HN12" s="31">
        <f t="shared" si="316"/>
        <v>4</v>
      </c>
      <c r="HO12" s="31">
        <f t="shared" si="316"/>
        <v>5</v>
      </c>
      <c r="HP12" s="31">
        <f t="shared" si="316"/>
        <v>6</v>
      </c>
      <c r="HQ12" s="31">
        <f t="shared" si="316"/>
        <v>7</v>
      </c>
      <c r="HR12" s="31">
        <f t="shared" si="316"/>
        <v>1</v>
      </c>
      <c r="HS12" s="31">
        <f t="shared" si="316"/>
        <v>2</v>
      </c>
      <c r="HT12" s="31">
        <f t="shared" si="316"/>
        <v>3</v>
      </c>
      <c r="HU12" s="31">
        <f t="shared" si="316"/>
        <v>4</v>
      </c>
      <c r="HV12" s="31">
        <f t="shared" si="316"/>
        <v>5</v>
      </c>
      <c r="HW12" s="31">
        <f t="shared" si="316"/>
        <v>6</v>
      </c>
      <c r="HX12" s="31">
        <f t="shared" si="316"/>
        <v>7</v>
      </c>
      <c r="HY12" s="31">
        <f t="shared" si="316"/>
        <v>1</v>
      </c>
      <c r="HZ12" s="31">
        <f t="shared" si="316"/>
        <v>2</v>
      </c>
      <c r="IA12" s="31">
        <f t="shared" si="316"/>
        <v>3</v>
      </c>
      <c r="IB12" s="31">
        <f t="shared" si="316"/>
        <v>4</v>
      </c>
      <c r="IC12" s="31">
        <f t="shared" si="316"/>
        <v>5</v>
      </c>
      <c r="ID12" s="31">
        <f t="shared" si="316"/>
        <v>6</v>
      </c>
      <c r="IE12" s="31">
        <f t="shared" si="316"/>
        <v>7</v>
      </c>
      <c r="IF12" s="31">
        <f t="shared" si="316"/>
        <v>1</v>
      </c>
      <c r="IG12" s="31">
        <f t="shared" si="316"/>
        <v>2</v>
      </c>
      <c r="IH12" s="31">
        <f t="shared" si="316"/>
        <v>3</v>
      </c>
      <c r="II12" s="31">
        <f t="shared" si="316"/>
        <v>4</v>
      </c>
      <c r="IJ12" s="31">
        <f t="shared" si="316"/>
        <v>5</v>
      </c>
      <c r="IK12" s="31">
        <f t="shared" si="316"/>
        <v>6</v>
      </c>
      <c r="IL12" s="31">
        <f t="shared" si="316"/>
        <v>7</v>
      </c>
      <c r="IM12" s="31">
        <f t="shared" si="316"/>
        <v>1</v>
      </c>
      <c r="IN12" s="31">
        <f t="shared" si="316"/>
        <v>2</v>
      </c>
      <c r="IO12" s="31">
        <f t="shared" si="316"/>
        <v>3</v>
      </c>
      <c r="IP12" s="31">
        <f t="shared" si="316"/>
        <v>4</v>
      </c>
      <c r="IQ12" s="31">
        <f t="shared" si="316"/>
        <v>5</v>
      </c>
      <c r="IR12" s="31">
        <f t="shared" si="316"/>
        <v>6</v>
      </c>
      <c r="IS12" s="31">
        <f t="shared" ref="IS12:LD12" si="317">WEEKDAY(IS4,2)</f>
        <v>7</v>
      </c>
      <c r="IT12" s="31">
        <f t="shared" si="317"/>
        <v>1</v>
      </c>
      <c r="IU12" s="31">
        <f t="shared" si="317"/>
        <v>2</v>
      </c>
      <c r="IV12" s="31">
        <f t="shared" si="317"/>
        <v>3</v>
      </c>
      <c r="IW12" s="31">
        <f t="shared" si="317"/>
        <v>4</v>
      </c>
      <c r="IX12" s="31">
        <f t="shared" si="317"/>
        <v>5</v>
      </c>
      <c r="IY12" s="31">
        <f t="shared" si="317"/>
        <v>6</v>
      </c>
      <c r="IZ12" s="31">
        <f t="shared" si="317"/>
        <v>7</v>
      </c>
      <c r="JA12" s="31">
        <f t="shared" si="317"/>
        <v>1</v>
      </c>
      <c r="JB12" s="31">
        <f t="shared" si="317"/>
        <v>2</v>
      </c>
      <c r="JC12" s="31">
        <f t="shared" si="317"/>
        <v>3</v>
      </c>
      <c r="JD12" s="31">
        <f t="shared" si="317"/>
        <v>4</v>
      </c>
      <c r="JE12" s="31">
        <f t="shared" si="317"/>
        <v>5</v>
      </c>
      <c r="JF12" s="31">
        <f t="shared" si="317"/>
        <v>6</v>
      </c>
      <c r="JG12" s="31">
        <f t="shared" si="317"/>
        <v>7</v>
      </c>
      <c r="JH12" s="31">
        <f t="shared" si="317"/>
        <v>1</v>
      </c>
      <c r="JI12" s="31">
        <f t="shared" si="317"/>
        <v>2</v>
      </c>
      <c r="JJ12" s="31">
        <f t="shared" si="317"/>
        <v>3</v>
      </c>
      <c r="JK12" s="31">
        <f t="shared" si="317"/>
        <v>4</v>
      </c>
      <c r="JL12" s="31">
        <f t="shared" si="317"/>
        <v>5</v>
      </c>
      <c r="JM12" s="31">
        <f t="shared" si="317"/>
        <v>6</v>
      </c>
      <c r="JN12" s="31">
        <f t="shared" si="317"/>
        <v>7</v>
      </c>
      <c r="JO12" s="31">
        <f t="shared" si="317"/>
        <v>1</v>
      </c>
      <c r="JP12" s="31">
        <f t="shared" si="317"/>
        <v>2</v>
      </c>
      <c r="JQ12" s="31">
        <f t="shared" si="317"/>
        <v>3</v>
      </c>
      <c r="JR12" s="31">
        <f t="shared" si="317"/>
        <v>4</v>
      </c>
      <c r="JS12" s="31">
        <f t="shared" si="317"/>
        <v>5</v>
      </c>
      <c r="JT12" s="31">
        <f t="shared" si="317"/>
        <v>6</v>
      </c>
      <c r="JU12" s="31">
        <f t="shared" si="317"/>
        <v>7</v>
      </c>
      <c r="JV12" s="31">
        <f t="shared" si="317"/>
        <v>1</v>
      </c>
      <c r="JW12" s="31">
        <f t="shared" si="317"/>
        <v>2</v>
      </c>
      <c r="JX12" s="31">
        <f t="shared" si="317"/>
        <v>3</v>
      </c>
      <c r="JY12" s="31">
        <f t="shared" si="317"/>
        <v>4</v>
      </c>
      <c r="JZ12" s="31">
        <f t="shared" si="317"/>
        <v>5</v>
      </c>
      <c r="KA12" s="31">
        <f t="shared" si="317"/>
        <v>6</v>
      </c>
      <c r="KB12" s="31">
        <f t="shared" si="317"/>
        <v>7</v>
      </c>
      <c r="KC12" s="31">
        <f t="shared" si="317"/>
        <v>1</v>
      </c>
      <c r="KD12" s="31">
        <f t="shared" si="317"/>
        <v>2</v>
      </c>
      <c r="KE12" s="31">
        <f t="shared" si="317"/>
        <v>3</v>
      </c>
      <c r="KF12" s="31">
        <f t="shared" si="317"/>
        <v>4</v>
      </c>
      <c r="KG12" s="31">
        <f t="shared" si="317"/>
        <v>5</v>
      </c>
      <c r="KH12" s="31">
        <f t="shared" si="317"/>
        <v>6</v>
      </c>
      <c r="KI12" s="31">
        <f t="shared" si="317"/>
        <v>7</v>
      </c>
      <c r="KJ12" s="31">
        <f t="shared" si="317"/>
        <v>1</v>
      </c>
      <c r="KK12" s="31">
        <f t="shared" si="317"/>
        <v>2</v>
      </c>
      <c r="KL12" s="31">
        <f t="shared" si="317"/>
        <v>3</v>
      </c>
      <c r="KM12" s="31">
        <f t="shared" si="317"/>
        <v>4</v>
      </c>
      <c r="KN12" s="31">
        <f t="shared" si="317"/>
        <v>5</v>
      </c>
      <c r="KO12" s="31">
        <f t="shared" si="317"/>
        <v>6</v>
      </c>
      <c r="KP12" s="31">
        <f t="shared" si="317"/>
        <v>7</v>
      </c>
      <c r="KQ12" s="31">
        <f t="shared" si="317"/>
        <v>1</v>
      </c>
      <c r="KR12" s="31">
        <f t="shared" si="317"/>
        <v>2</v>
      </c>
      <c r="KS12" s="31">
        <f t="shared" si="317"/>
        <v>3</v>
      </c>
      <c r="KT12" s="31">
        <f t="shared" si="317"/>
        <v>4</v>
      </c>
      <c r="KU12" s="31">
        <f t="shared" si="317"/>
        <v>5</v>
      </c>
      <c r="KV12" s="31">
        <f t="shared" si="317"/>
        <v>6</v>
      </c>
      <c r="KW12" s="31">
        <f t="shared" si="317"/>
        <v>7</v>
      </c>
      <c r="KX12" s="31">
        <f t="shared" si="317"/>
        <v>1</v>
      </c>
      <c r="KY12" s="31">
        <f t="shared" si="317"/>
        <v>2</v>
      </c>
      <c r="KZ12" s="31">
        <f t="shared" si="317"/>
        <v>3</v>
      </c>
      <c r="LA12" s="31">
        <f t="shared" si="317"/>
        <v>4</v>
      </c>
      <c r="LB12" s="31">
        <f t="shared" si="317"/>
        <v>5</v>
      </c>
      <c r="LC12" s="31">
        <f t="shared" si="317"/>
        <v>6</v>
      </c>
      <c r="LD12" s="31">
        <f t="shared" si="317"/>
        <v>7</v>
      </c>
      <c r="LE12" s="31">
        <f t="shared" ref="LE12:NG12" si="318">WEEKDAY(LE4,2)</f>
        <v>1</v>
      </c>
      <c r="LF12" s="31">
        <f t="shared" si="318"/>
        <v>2</v>
      </c>
      <c r="LG12" s="31">
        <f t="shared" si="318"/>
        <v>3</v>
      </c>
      <c r="LH12" s="31">
        <f t="shared" si="318"/>
        <v>4</v>
      </c>
      <c r="LI12" s="31">
        <f t="shared" si="318"/>
        <v>5</v>
      </c>
      <c r="LJ12" s="31">
        <f t="shared" si="318"/>
        <v>6</v>
      </c>
      <c r="LK12" s="31">
        <f t="shared" si="318"/>
        <v>7</v>
      </c>
      <c r="LL12" s="31">
        <f t="shared" si="318"/>
        <v>1</v>
      </c>
      <c r="LM12" s="31">
        <f t="shared" si="318"/>
        <v>2</v>
      </c>
      <c r="LN12" s="31">
        <f t="shared" si="318"/>
        <v>3</v>
      </c>
      <c r="LO12" s="31">
        <f t="shared" si="318"/>
        <v>4</v>
      </c>
      <c r="LP12" s="31">
        <f t="shared" si="318"/>
        <v>5</v>
      </c>
      <c r="LQ12" s="31">
        <f t="shared" si="318"/>
        <v>6</v>
      </c>
      <c r="LR12" s="31">
        <f t="shared" si="318"/>
        <v>7</v>
      </c>
      <c r="LS12" s="31">
        <f t="shared" si="318"/>
        <v>1</v>
      </c>
      <c r="LT12" s="31">
        <f t="shared" si="318"/>
        <v>2</v>
      </c>
      <c r="LU12" s="31">
        <f t="shared" si="318"/>
        <v>3</v>
      </c>
      <c r="LV12" s="31">
        <f t="shared" si="318"/>
        <v>4</v>
      </c>
      <c r="LW12" s="31">
        <f t="shared" si="318"/>
        <v>5</v>
      </c>
      <c r="LX12" s="31">
        <f t="shared" si="318"/>
        <v>6</v>
      </c>
      <c r="LY12" s="31">
        <f t="shared" si="318"/>
        <v>7</v>
      </c>
      <c r="LZ12" s="31">
        <f t="shared" si="318"/>
        <v>1</v>
      </c>
      <c r="MA12" s="31">
        <f t="shared" si="318"/>
        <v>2</v>
      </c>
      <c r="MB12" s="31">
        <f t="shared" si="318"/>
        <v>3</v>
      </c>
      <c r="MC12" s="31">
        <f t="shared" si="318"/>
        <v>4</v>
      </c>
      <c r="MD12" s="31">
        <f t="shared" si="318"/>
        <v>5</v>
      </c>
      <c r="ME12" s="31">
        <f t="shared" si="318"/>
        <v>6</v>
      </c>
      <c r="MF12" s="31">
        <f t="shared" si="318"/>
        <v>7</v>
      </c>
      <c r="MG12" s="31">
        <f t="shared" si="318"/>
        <v>1</v>
      </c>
      <c r="MH12" s="31">
        <f t="shared" si="318"/>
        <v>2</v>
      </c>
      <c r="MI12" s="31">
        <f t="shared" si="318"/>
        <v>3</v>
      </c>
      <c r="MJ12" s="31">
        <f t="shared" si="318"/>
        <v>4</v>
      </c>
      <c r="MK12" s="31">
        <f t="shared" si="318"/>
        <v>5</v>
      </c>
      <c r="ML12" s="31">
        <f t="shared" si="318"/>
        <v>6</v>
      </c>
      <c r="MM12" s="31">
        <f t="shared" si="318"/>
        <v>7</v>
      </c>
      <c r="MN12" s="31">
        <f t="shared" si="318"/>
        <v>1</v>
      </c>
      <c r="MO12" s="31">
        <f t="shared" si="318"/>
        <v>2</v>
      </c>
      <c r="MP12" s="31">
        <f t="shared" si="318"/>
        <v>3</v>
      </c>
      <c r="MQ12" s="31">
        <f t="shared" si="318"/>
        <v>4</v>
      </c>
      <c r="MR12" s="31">
        <f t="shared" si="318"/>
        <v>5</v>
      </c>
      <c r="MS12" s="31">
        <f t="shared" si="318"/>
        <v>6</v>
      </c>
      <c r="MT12" s="31">
        <f t="shared" si="318"/>
        <v>7</v>
      </c>
      <c r="MU12" s="31">
        <f t="shared" si="318"/>
        <v>1</v>
      </c>
      <c r="MV12" s="31">
        <f t="shared" si="318"/>
        <v>2</v>
      </c>
      <c r="MW12" s="31">
        <f t="shared" si="318"/>
        <v>3</v>
      </c>
      <c r="MX12" s="31">
        <f t="shared" si="318"/>
        <v>4</v>
      </c>
      <c r="MY12" s="31">
        <f t="shared" si="318"/>
        <v>5</v>
      </c>
      <c r="MZ12" s="31">
        <f t="shared" si="318"/>
        <v>6</v>
      </c>
      <c r="NA12" s="31">
        <f t="shared" si="318"/>
        <v>7</v>
      </c>
      <c r="NB12" s="31">
        <f t="shared" si="318"/>
        <v>1</v>
      </c>
      <c r="NC12" s="31">
        <f t="shared" si="318"/>
        <v>2</v>
      </c>
      <c r="ND12" s="31">
        <f t="shared" si="318"/>
        <v>3</v>
      </c>
      <c r="NE12" s="31">
        <f t="shared" si="318"/>
        <v>4</v>
      </c>
      <c r="NF12" s="31">
        <f t="shared" si="318"/>
        <v>5</v>
      </c>
      <c r="NG12" s="31">
        <f t="shared" si="318"/>
        <v>6</v>
      </c>
      <c r="NH12" s="31">
        <f t="shared" ref="NH12:OP12" si="319">WEEKDAY(NH4,2)</f>
        <v>7</v>
      </c>
      <c r="NI12" s="31">
        <f t="shared" si="319"/>
        <v>1</v>
      </c>
      <c r="NJ12" s="31">
        <f t="shared" si="319"/>
        <v>2</v>
      </c>
      <c r="NK12" s="31">
        <f t="shared" si="319"/>
        <v>3</v>
      </c>
      <c r="NL12" s="31">
        <f t="shared" si="319"/>
        <v>4</v>
      </c>
      <c r="NM12" s="31">
        <f t="shared" si="319"/>
        <v>5</v>
      </c>
      <c r="NN12" s="31">
        <f t="shared" si="319"/>
        <v>6</v>
      </c>
      <c r="NO12" s="31">
        <f t="shared" si="319"/>
        <v>7</v>
      </c>
      <c r="NP12" s="31">
        <f t="shared" si="319"/>
        <v>1</v>
      </c>
      <c r="NQ12" s="31">
        <f t="shared" si="319"/>
        <v>2</v>
      </c>
      <c r="NR12" s="31">
        <f t="shared" si="319"/>
        <v>3</v>
      </c>
      <c r="NS12" s="31">
        <f t="shared" si="319"/>
        <v>4</v>
      </c>
      <c r="NT12" s="31">
        <f t="shared" si="319"/>
        <v>5</v>
      </c>
      <c r="NU12" s="31">
        <f t="shared" si="319"/>
        <v>6</v>
      </c>
      <c r="NV12" s="31">
        <f t="shared" si="319"/>
        <v>7</v>
      </c>
      <c r="NW12" s="31">
        <f t="shared" si="319"/>
        <v>1</v>
      </c>
      <c r="NX12" s="31">
        <f t="shared" si="319"/>
        <v>2</v>
      </c>
      <c r="NY12" s="31">
        <f t="shared" si="319"/>
        <v>3</v>
      </c>
      <c r="NZ12" s="31">
        <f t="shared" si="319"/>
        <v>4</v>
      </c>
      <c r="OA12" s="31">
        <f t="shared" si="319"/>
        <v>5</v>
      </c>
      <c r="OB12" s="31">
        <f t="shared" si="319"/>
        <v>6</v>
      </c>
      <c r="OC12" s="31">
        <f t="shared" si="319"/>
        <v>7</v>
      </c>
      <c r="OD12" s="31">
        <f t="shared" si="319"/>
        <v>1</v>
      </c>
      <c r="OE12" s="31">
        <f t="shared" si="319"/>
        <v>2</v>
      </c>
      <c r="OF12" s="31">
        <f t="shared" si="319"/>
        <v>3</v>
      </c>
      <c r="OG12" s="31">
        <f t="shared" si="319"/>
        <v>4</v>
      </c>
      <c r="OH12" s="31">
        <f t="shared" si="319"/>
        <v>5</v>
      </c>
      <c r="OI12" s="31">
        <f t="shared" si="319"/>
        <v>6</v>
      </c>
      <c r="OJ12" s="31">
        <f t="shared" si="319"/>
        <v>7</v>
      </c>
      <c r="OK12" s="31">
        <f t="shared" si="319"/>
        <v>1</v>
      </c>
      <c r="OL12" s="31">
        <f t="shared" si="319"/>
        <v>2</v>
      </c>
      <c r="OM12" s="31">
        <f t="shared" si="319"/>
        <v>3</v>
      </c>
      <c r="ON12" s="31">
        <f t="shared" si="319"/>
        <v>4</v>
      </c>
      <c r="OO12" s="31">
        <f t="shared" si="319"/>
        <v>5</v>
      </c>
      <c r="OP12" s="31">
        <f t="shared" si="319"/>
        <v>6</v>
      </c>
      <c r="OQ12" s="31">
        <f t="shared" ref="OQ12:QT12" si="320">WEEKDAY(OQ4,2)</f>
        <v>7</v>
      </c>
      <c r="OR12" s="31">
        <f t="shared" si="320"/>
        <v>1</v>
      </c>
      <c r="OS12" s="31">
        <f t="shared" si="320"/>
        <v>2</v>
      </c>
      <c r="OT12" s="31">
        <f t="shared" si="320"/>
        <v>3</v>
      </c>
      <c r="OU12" s="31">
        <f t="shared" si="320"/>
        <v>4</v>
      </c>
      <c r="OV12" s="31">
        <f t="shared" si="320"/>
        <v>5</v>
      </c>
      <c r="OW12" s="31">
        <f t="shared" si="320"/>
        <v>6</v>
      </c>
      <c r="OX12" s="31">
        <f t="shared" si="320"/>
        <v>7</v>
      </c>
      <c r="OY12" s="31">
        <f t="shared" si="320"/>
        <v>1</v>
      </c>
      <c r="OZ12" s="31">
        <f t="shared" si="320"/>
        <v>2</v>
      </c>
      <c r="PA12" s="31">
        <f t="shared" si="320"/>
        <v>3</v>
      </c>
      <c r="PB12" s="31">
        <f t="shared" si="320"/>
        <v>4</v>
      </c>
      <c r="PC12" s="31">
        <f t="shared" si="320"/>
        <v>5</v>
      </c>
      <c r="PD12" s="31">
        <f t="shared" si="320"/>
        <v>6</v>
      </c>
      <c r="PE12" s="31">
        <f t="shared" si="320"/>
        <v>7</v>
      </c>
      <c r="PF12" s="31">
        <f t="shared" si="320"/>
        <v>1</v>
      </c>
      <c r="PG12" s="31">
        <f t="shared" si="320"/>
        <v>2</v>
      </c>
      <c r="PH12" s="31">
        <f t="shared" si="320"/>
        <v>3</v>
      </c>
      <c r="PI12" s="31">
        <f t="shared" si="320"/>
        <v>4</v>
      </c>
      <c r="PJ12" s="31">
        <f t="shared" si="320"/>
        <v>5</v>
      </c>
      <c r="PK12" s="31">
        <f t="shared" si="320"/>
        <v>6</v>
      </c>
      <c r="PL12" s="31">
        <f t="shared" si="320"/>
        <v>7</v>
      </c>
      <c r="PM12" s="31">
        <f t="shared" si="320"/>
        <v>1</v>
      </c>
      <c r="PN12" s="31">
        <f t="shared" si="320"/>
        <v>2</v>
      </c>
      <c r="PO12" s="31">
        <f t="shared" si="320"/>
        <v>3</v>
      </c>
      <c r="PP12" s="31">
        <f t="shared" si="320"/>
        <v>4</v>
      </c>
      <c r="PQ12" s="31">
        <f t="shared" si="320"/>
        <v>5</v>
      </c>
      <c r="PR12" s="31">
        <f t="shared" si="320"/>
        <v>6</v>
      </c>
      <c r="PS12" s="31">
        <f t="shared" si="320"/>
        <v>7</v>
      </c>
      <c r="PT12" s="31">
        <f t="shared" si="320"/>
        <v>1</v>
      </c>
      <c r="PU12" s="31">
        <f t="shared" si="320"/>
        <v>2</v>
      </c>
      <c r="PV12" s="31">
        <f t="shared" si="320"/>
        <v>3</v>
      </c>
      <c r="PW12" s="31">
        <f t="shared" si="320"/>
        <v>4</v>
      </c>
      <c r="PX12" s="31">
        <f t="shared" si="320"/>
        <v>5</v>
      </c>
      <c r="PY12" s="31">
        <f t="shared" si="320"/>
        <v>6</v>
      </c>
      <c r="PZ12" s="31">
        <f t="shared" si="320"/>
        <v>7</v>
      </c>
      <c r="QA12" s="31">
        <f t="shared" si="320"/>
        <v>1</v>
      </c>
      <c r="QB12" s="31">
        <f t="shared" si="320"/>
        <v>2</v>
      </c>
      <c r="QC12" s="31">
        <f t="shared" si="320"/>
        <v>3</v>
      </c>
      <c r="QD12" s="31">
        <f t="shared" si="320"/>
        <v>4</v>
      </c>
      <c r="QE12" s="31">
        <f t="shared" si="320"/>
        <v>5</v>
      </c>
      <c r="QF12" s="31">
        <f t="shared" si="320"/>
        <v>6</v>
      </c>
      <c r="QG12" s="31">
        <f t="shared" si="320"/>
        <v>7</v>
      </c>
      <c r="QH12" s="31">
        <f t="shared" si="320"/>
        <v>1</v>
      </c>
      <c r="QI12" s="31">
        <f t="shared" si="320"/>
        <v>2</v>
      </c>
      <c r="QJ12" s="31">
        <f t="shared" si="320"/>
        <v>3</v>
      </c>
      <c r="QK12" s="31">
        <f t="shared" si="320"/>
        <v>4</v>
      </c>
      <c r="QL12" s="31">
        <f t="shared" si="320"/>
        <v>5</v>
      </c>
      <c r="QM12" s="31">
        <f t="shared" si="320"/>
        <v>6</v>
      </c>
      <c r="QN12" s="31">
        <f t="shared" si="320"/>
        <v>7</v>
      </c>
      <c r="QO12" s="31">
        <f t="shared" si="320"/>
        <v>1</v>
      </c>
      <c r="QP12" s="31">
        <f t="shared" si="320"/>
        <v>2</v>
      </c>
      <c r="QQ12" s="31">
        <f t="shared" si="320"/>
        <v>3</v>
      </c>
      <c r="QR12" s="31">
        <f t="shared" si="320"/>
        <v>4</v>
      </c>
      <c r="QS12" s="31">
        <f t="shared" si="320"/>
        <v>5</v>
      </c>
      <c r="QT12" s="31">
        <f t="shared" si="320"/>
        <v>6</v>
      </c>
    </row>
    <row r="13" spans="1:468" hidden="1">
      <c r="A13" s="80"/>
      <c r="B13" s="80"/>
      <c r="C13" s="80"/>
      <c r="D13" s="80"/>
      <c r="E13" s="63" t="s">
        <v>91</v>
      </c>
      <c r="F13" s="32">
        <f>IF(F12="","",IF(F12=6,1,IF(F12=7,1,0)))</f>
        <v>0</v>
      </c>
      <c r="G13" s="32">
        <f t="shared" ref="G13:L13" si="321">IF(G12="","",IF(G12=6,1,IF(G12=7,1,0)))</f>
        <v>1</v>
      </c>
      <c r="H13" s="32">
        <f t="shared" si="321"/>
        <v>1</v>
      </c>
      <c r="I13" s="32">
        <f t="shared" si="321"/>
        <v>0</v>
      </c>
      <c r="J13" s="32">
        <f t="shared" si="321"/>
        <v>0</v>
      </c>
      <c r="K13" s="32">
        <f t="shared" si="321"/>
        <v>0</v>
      </c>
      <c r="L13" s="32">
        <f t="shared" si="321"/>
        <v>0</v>
      </c>
      <c r="M13" s="32">
        <f t="shared" ref="M13:AR13" si="322">IF(M12="","",IF(M12=6,1,IF(M12=7,1,0)))</f>
        <v>0</v>
      </c>
      <c r="N13" s="32">
        <f t="shared" si="322"/>
        <v>1</v>
      </c>
      <c r="O13" s="32">
        <f t="shared" si="322"/>
        <v>1</v>
      </c>
      <c r="P13" s="32">
        <f t="shared" si="322"/>
        <v>0</v>
      </c>
      <c r="Q13" s="32">
        <f t="shared" si="322"/>
        <v>0</v>
      </c>
      <c r="R13" s="32">
        <f t="shared" si="322"/>
        <v>0</v>
      </c>
      <c r="S13" s="32">
        <f t="shared" si="322"/>
        <v>0</v>
      </c>
      <c r="T13" s="32">
        <f t="shared" si="322"/>
        <v>0</v>
      </c>
      <c r="U13" s="32">
        <f t="shared" si="322"/>
        <v>1</v>
      </c>
      <c r="V13" s="32">
        <f t="shared" si="322"/>
        <v>1</v>
      </c>
      <c r="W13" s="32">
        <f t="shared" si="322"/>
        <v>0</v>
      </c>
      <c r="X13" s="32">
        <f t="shared" si="322"/>
        <v>0</v>
      </c>
      <c r="Y13" s="32">
        <f t="shared" si="322"/>
        <v>0</v>
      </c>
      <c r="Z13" s="32">
        <f t="shared" si="322"/>
        <v>0</v>
      </c>
      <c r="AA13" s="32">
        <f t="shared" si="322"/>
        <v>0</v>
      </c>
      <c r="AB13" s="32">
        <f t="shared" si="322"/>
        <v>1</v>
      </c>
      <c r="AC13" s="32">
        <f t="shared" si="322"/>
        <v>1</v>
      </c>
      <c r="AD13" s="32">
        <f t="shared" si="322"/>
        <v>0</v>
      </c>
      <c r="AE13" s="32">
        <f t="shared" si="322"/>
        <v>0</v>
      </c>
      <c r="AF13" s="32">
        <f t="shared" si="322"/>
        <v>0</v>
      </c>
      <c r="AG13" s="32">
        <f t="shared" si="322"/>
        <v>0</v>
      </c>
      <c r="AH13" s="32">
        <f t="shared" si="322"/>
        <v>0</v>
      </c>
      <c r="AI13" s="32">
        <f t="shared" si="322"/>
        <v>1</v>
      </c>
      <c r="AJ13" s="32">
        <f t="shared" si="322"/>
        <v>1</v>
      </c>
      <c r="AK13" s="32">
        <f t="shared" si="322"/>
        <v>0</v>
      </c>
      <c r="AL13" s="32">
        <f t="shared" si="322"/>
        <v>0</v>
      </c>
      <c r="AM13" s="32">
        <f t="shared" si="322"/>
        <v>0</v>
      </c>
      <c r="AN13" s="32">
        <f t="shared" si="322"/>
        <v>0</v>
      </c>
      <c r="AO13" s="32">
        <f t="shared" si="322"/>
        <v>0</v>
      </c>
      <c r="AP13" s="32">
        <f t="shared" si="322"/>
        <v>1</v>
      </c>
      <c r="AQ13" s="32">
        <f t="shared" si="322"/>
        <v>1</v>
      </c>
      <c r="AR13" s="32">
        <f t="shared" si="322"/>
        <v>0</v>
      </c>
      <c r="AS13" s="32">
        <f t="shared" ref="AS13:BX13" si="323">IF(AS12="","",IF(AS12=6,1,IF(AS12=7,1,0)))</f>
        <v>0</v>
      </c>
      <c r="AT13" s="32">
        <f t="shared" si="323"/>
        <v>0</v>
      </c>
      <c r="AU13" s="32">
        <f t="shared" si="323"/>
        <v>0</v>
      </c>
      <c r="AV13" s="32">
        <f t="shared" si="323"/>
        <v>0</v>
      </c>
      <c r="AW13" s="32">
        <f t="shared" si="323"/>
        <v>1</v>
      </c>
      <c r="AX13" s="32">
        <f t="shared" si="323"/>
        <v>1</v>
      </c>
      <c r="AY13" s="32">
        <f t="shared" si="323"/>
        <v>0</v>
      </c>
      <c r="AZ13" s="32">
        <f t="shared" si="323"/>
        <v>0</v>
      </c>
      <c r="BA13" s="32">
        <f t="shared" si="323"/>
        <v>0</v>
      </c>
      <c r="BB13" s="32">
        <f t="shared" si="323"/>
        <v>0</v>
      </c>
      <c r="BC13" s="32">
        <f t="shared" si="323"/>
        <v>0</v>
      </c>
      <c r="BD13" s="32">
        <f t="shared" si="323"/>
        <v>1</v>
      </c>
      <c r="BE13" s="32">
        <f t="shared" si="323"/>
        <v>1</v>
      </c>
      <c r="BF13" s="32">
        <f t="shared" si="323"/>
        <v>0</v>
      </c>
      <c r="BG13" s="32">
        <f t="shared" si="323"/>
        <v>0</v>
      </c>
      <c r="BH13" s="32">
        <f t="shared" si="323"/>
        <v>0</v>
      </c>
      <c r="BI13" s="32">
        <f t="shared" si="323"/>
        <v>0</v>
      </c>
      <c r="BJ13" s="32">
        <f t="shared" si="323"/>
        <v>0</v>
      </c>
      <c r="BK13" s="32">
        <f t="shared" si="323"/>
        <v>1</v>
      </c>
      <c r="BL13" s="32">
        <f t="shared" si="323"/>
        <v>1</v>
      </c>
      <c r="BM13" s="32">
        <f t="shared" si="323"/>
        <v>0</v>
      </c>
      <c r="BN13" s="32">
        <f t="shared" si="323"/>
        <v>0</v>
      </c>
      <c r="BO13" s="32">
        <f t="shared" si="323"/>
        <v>0</v>
      </c>
      <c r="BP13" s="32">
        <f t="shared" si="323"/>
        <v>0</v>
      </c>
      <c r="BQ13" s="32">
        <f t="shared" si="323"/>
        <v>0</v>
      </c>
      <c r="BR13" s="32">
        <f t="shared" si="323"/>
        <v>1</v>
      </c>
      <c r="BS13" s="32">
        <f t="shared" si="323"/>
        <v>1</v>
      </c>
      <c r="BT13" s="32">
        <f t="shared" si="323"/>
        <v>0</v>
      </c>
      <c r="BU13" s="32">
        <f t="shared" si="323"/>
        <v>0</v>
      </c>
      <c r="BV13" s="32">
        <f t="shared" si="323"/>
        <v>0</v>
      </c>
      <c r="BW13" s="32">
        <f t="shared" si="323"/>
        <v>0</v>
      </c>
      <c r="BX13" s="32">
        <f t="shared" si="323"/>
        <v>0</v>
      </c>
      <c r="BY13" s="32">
        <f t="shared" ref="BY13:DD13" si="324">IF(BY12="","",IF(BY12=6,1,IF(BY12=7,1,0)))</f>
        <v>1</v>
      </c>
      <c r="BZ13" s="32">
        <f t="shared" si="324"/>
        <v>1</v>
      </c>
      <c r="CA13" s="32">
        <f t="shared" si="324"/>
        <v>0</v>
      </c>
      <c r="CB13" s="32">
        <f t="shared" si="324"/>
        <v>0</v>
      </c>
      <c r="CC13" s="32">
        <f t="shared" si="324"/>
        <v>0</v>
      </c>
      <c r="CD13" s="32">
        <f t="shared" si="324"/>
        <v>0</v>
      </c>
      <c r="CE13" s="32">
        <f t="shared" si="324"/>
        <v>0</v>
      </c>
      <c r="CF13" s="32">
        <f t="shared" si="324"/>
        <v>1</v>
      </c>
      <c r="CG13" s="32">
        <f t="shared" si="324"/>
        <v>1</v>
      </c>
      <c r="CH13" s="32">
        <f t="shared" si="324"/>
        <v>0</v>
      </c>
      <c r="CI13" s="32">
        <f t="shared" si="324"/>
        <v>0</v>
      </c>
      <c r="CJ13" s="32">
        <f t="shared" si="324"/>
        <v>0</v>
      </c>
      <c r="CK13" s="32">
        <f t="shared" si="324"/>
        <v>0</v>
      </c>
      <c r="CL13" s="32">
        <f t="shared" si="324"/>
        <v>0</v>
      </c>
      <c r="CM13" s="32">
        <f t="shared" si="324"/>
        <v>1</v>
      </c>
      <c r="CN13" s="32">
        <f t="shared" si="324"/>
        <v>1</v>
      </c>
      <c r="CO13" s="32">
        <f t="shared" si="324"/>
        <v>0</v>
      </c>
      <c r="CP13" s="32">
        <f t="shared" si="324"/>
        <v>0</v>
      </c>
      <c r="CQ13" s="32">
        <f t="shared" si="324"/>
        <v>0</v>
      </c>
      <c r="CR13" s="32">
        <f t="shared" si="324"/>
        <v>0</v>
      </c>
      <c r="CS13" s="32">
        <f t="shared" si="324"/>
        <v>0</v>
      </c>
      <c r="CT13" s="32">
        <f t="shared" si="324"/>
        <v>1</v>
      </c>
      <c r="CU13" s="32">
        <f t="shared" si="324"/>
        <v>1</v>
      </c>
      <c r="CV13" s="32">
        <f t="shared" si="324"/>
        <v>0</v>
      </c>
      <c r="CW13" s="32">
        <f t="shared" si="324"/>
        <v>0</v>
      </c>
      <c r="CX13" s="32">
        <f t="shared" si="324"/>
        <v>0</v>
      </c>
      <c r="CY13" s="32">
        <f t="shared" si="324"/>
        <v>0</v>
      </c>
      <c r="CZ13" s="32">
        <f t="shared" si="324"/>
        <v>0</v>
      </c>
      <c r="DA13" s="32">
        <f t="shared" si="324"/>
        <v>1</v>
      </c>
      <c r="DB13" s="32">
        <f t="shared" si="324"/>
        <v>1</v>
      </c>
      <c r="DC13" s="32">
        <f t="shared" si="324"/>
        <v>0</v>
      </c>
      <c r="DD13" s="32">
        <f t="shared" si="324"/>
        <v>0</v>
      </c>
      <c r="DE13" s="32">
        <f t="shared" ref="DE13:EJ13" si="325">IF(DE12="","",IF(DE12=6,1,IF(DE12=7,1,0)))</f>
        <v>0</v>
      </c>
      <c r="DF13" s="32">
        <f t="shared" si="325"/>
        <v>0</v>
      </c>
      <c r="DG13" s="32">
        <f t="shared" si="325"/>
        <v>0</v>
      </c>
      <c r="DH13" s="32">
        <f t="shared" si="325"/>
        <v>1</v>
      </c>
      <c r="DI13" s="32">
        <f t="shared" si="325"/>
        <v>1</v>
      </c>
      <c r="DJ13" s="32">
        <f t="shared" si="325"/>
        <v>0</v>
      </c>
      <c r="DK13" s="32">
        <f t="shared" si="325"/>
        <v>0</v>
      </c>
      <c r="DL13" s="32">
        <f t="shared" si="325"/>
        <v>0</v>
      </c>
      <c r="DM13" s="32">
        <f t="shared" si="325"/>
        <v>0</v>
      </c>
      <c r="DN13" s="32">
        <f t="shared" si="325"/>
        <v>0</v>
      </c>
      <c r="DO13" s="32">
        <f t="shared" si="325"/>
        <v>1</v>
      </c>
      <c r="DP13" s="32">
        <f t="shared" si="325"/>
        <v>1</v>
      </c>
      <c r="DQ13" s="32">
        <f t="shared" si="325"/>
        <v>0</v>
      </c>
      <c r="DR13" s="32">
        <f t="shared" si="325"/>
        <v>0</v>
      </c>
      <c r="DS13" s="32">
        <f t="shared" si="325"/>
        <v>0</v>
      </c>
      <c r="DT13" s="32">
        <f t="shared" si="325"/>
        <v>0</v>
      </c>
      <c r="DU13" s="32">
        <f t="shared" si="325"/>
        <v>0</v>
      </c>
      <c r="DV13" s="32">
        <f t="shared" si="325"/>
        <v>1</v>
      </c>
      <c r="DW13" s="32">
        <f t="shared" si="325"/>
        <v>1</v>
      </c>
      <c r="DX13" s="32">
        <f t="shared" si="325"/>
        <v>0</v>
      </c>
      <c r="DY13" s="32">
        <f t="shared" si="325"/>
        <v>0</v>
      </c>
      <c r="DZ13" s="32">
        <f t="shared" si="325"/>
        <v>0</v>
      </c>
      <c r="EA13" s="32">
        <f t="shared" si="325"/>
        <v>0</v>
      </c>
      <c r="EB13" s="32">
        <f t="shared" si="325"/>
        <v>0</v>
      </c>
      <c r="EC13" s="32">
        <f t="shared" si="325"/>
        <v>1</v>
      </c>
      <c r="ED13" s="32">
        <f t="shared" si="325"/>
        <v>1</v>
      </c>
      <c r="EE13" s="32">
        <f t="shared" si="325"/>
        <v>0</v>
      </c>
      <c r="EF13" s="32">
        <f t="shared" si="325"/>
        <v>0</v>
      </c>
      <c r="EG13" s="32">
        <f t="shared" si="325"/>
        <v>0</v>
      </c>
      <c r="EH13" s="32">
        <f t="shared" si="325"/>
        <v>0</v>
      </c>
      <c r="EI13" s="32">
        <f t="shared" si="325"/>
        <v>0</v>
      </c>
      <c r="EJ13" s="32">
        <f t="shared" si="325"/>
        <v>1</v>
      </c>
      <c r="EK13" s="32">
        <f t="shared" ref="EK13:FP13" si="326">IF(EK12="","",IF(EK12=6,1,IF(EK12=7,1,0)))</f>
        <v>1</v>
      </c>
      <c r="EL13" s="32">
        <f t="shared" si="326"/>
        <v>0</v>
      </c>
      <c r="EM13" s="32">
        <f t="shared" si="326"/>
        <v>0</v>
      </c>
      <c r="EN13" s="32">
        <f t="shared" si="326"/>
        <v>0</v>
      </c>
      <c r="EO13" s="32">
        <f t="shared" si="326"/>
        <v>0</v>
      </c>
      <c r="EP13" s="32">
        <f t="shared" si="326"/>
        <v>0</v>
      </c>
      <c r="EQ13" s="32">
        <f t="shared" si="326"/>
        <v>1</v>
      </c>
      <c r="ER13" s="32">
        <f t="shared" si="326"/>
        <v>1</v>
      </c>
      <c r="ES13" s="32">
        <f t="shared" si="326"/>
        <v>0</v>
      </c>
      <c r="ET13" s="32">
        <f t="shared" si="326"/>
        <v>0</v>
      </c>
      <c r="EU13" s="32">
        <f t="shared" si="326"/>
        <v>0</v>
      </c>
      <c r="EV13" s="32">
        <f t="shared" si="326"/>
        <v>0</v>
      </c>
      <c r="EW13" s="32">
        <f t="shared" si="326"/>
        <v>0</v>
      </c>
      <c r="EX13" s="32">
        <f t="shared" si="326"/>
        <v>1</v>
      </c>
      <c r="EY13" s="32">
        <f t="shared" si="326"/>
        <v>1</v>
      </c>
      <c r="EZ13" s="32">
        <f t="shared" si="326"/>
        <v>0</v>
      </c>
      <c r="FA13" s="32">
        <f t="shared" si="326"/>
        <v>0</v>
      </c>
      <c r="FB13" s="32">
        <f t="shared" si="326"/>
        <v>0</v>
      </c>
      <c r="FC13" s="32">
        <f t="shared" si="326"/>
        <v>0</v>
      </c>
      <c r="FD13" s="32">
        <f t="shared" si="326"/>
        <v>0</v>
      </c>
      <c r="FE13" s="32">
        <f t="shared" si="326"/>
        <v>1</v>
      </c>
      <c r="FF13" s="32">
        <f t="shared" si="326"/>
        <v>1</v>
      </c>
      <c r="FG13" s="32">
        <f t="shared" si="326"/>
        <v>0</v>
      </c>
      <c r="FH13" s="32">
        <f t="shared" si="326"/>
        <v>0</v>
      </c>
      <c r="FI13" s="32">
        <f t="shared" si="326"/>
        <v>0</v>
      </c>
      <c r="FJ13" s="32">
        <f t="shared" si="326"/>
        <v>0</v>
      </c>
      <c r="FK13" s="32">
        <f t="shared" si="326"/>
        <v>0</v>
      </c>
      <c r="FL13" s="32">
        <f t="shared" si="326"/>
        <v>1</v>
      </c>
      <c r="FM13" s="32">
        <f t="shared" si="326"/>
        <v>1</v>
      </c>
      <c r="FN13" s="32">
        <f t="shared" si="326"/>
        <v>0</v>
      </c>
      <c r="FO13" s="32">
        <f t="shared" si="326"/>
        <v>0</v>
      </c>
      <c r="FP13" s="32">
        <f t="shared" si="326"/>
        <v>0</v>
      </c>
      <c r="FQ13" s="32">
        <f t="shared" ref="FQ13:GE13" si="327">IF(FQ12="","",IF(FQ12=6,1,IF(FQ12=7,1,0)))</f>
        <v>0</v>
      </c>
      <c r="FR13" s="32">
        <f t="shared" si="327"/>
        <v>0</v>
      </c>
      <c r="FS13" s="32">
        <f t="shared" si="327"/>
        <v>1</v>
      </c>
      <c r="FT13" s="32">
        <f t="shared" si="327"/>
        <v>1</v>
      </c>
      <c r="FU13" s="32">
        <f t="shared" si="327"/>
        <v>0</v>
      </c>
      <c r="FV13" s="32">
        <f t="shared" si="327"/>
        <v>0</v>
      </c>
      <c r="FW13" s="32">
        <f t="shared" si="327"/>
        <v>0</v>
      </c>
      <c r="FX13" s="32">
        <f t="shared" si="327"/>
        <v>0</v>
      </c>
      <c r="FY13" s="32">
        <f t="shared" si="327"/>
        <v>0</v>
      </c>
      <c r="FZ13" s="32">
        <f t="shared" si="327"/>
        <v>1</v>
      </c>
      <c r="GA13" s="32">
        <f t="shared" si="327"/>
        <v>1</v>
      </c>
      <c r="GB13" s="32">
        <f t="shared" si="327"/>
        <v>0</v>
      </c>
      <c r="GC13" s="32">
        <f t="shared" si="327"/>
        <v>0</v>
      </c>
      <c r="GD13" s="32">
        <f t="shared" si="327"/>
        <v>0</v>
      </c>
      <c r="GE13" s="32">
        <f t="shared" si="327"/>
        <v>0</v>
      </c>
      <c r="GF13" s="32">
        <f>IF(GF12=6,1,IF(GF12=7,1,0))</f>
        <v>0</v>
      </c>
      <c r="GG13" s="32">
        <f t="shared" ref="GG13:IR13" si="328">IF(GG12=6,1,IF(GG12=7,1,0))</f>
        <v>1</v>
      </c>
      <c r="GH13" s="32">
        <f t="shared" si="328"/>
        <v>1</v>
      </c>
      <c r="GI13" s="32">
        <f t="shared" si="328"/>
        <v>0</v>
      </c>
      <c r="GJ13" s="32">
        <f t="shared" si="328"/>
        <v>0</v>
      </c>
      <c r="GK13" s="32">
        <f t="shared" si="328"/>
        <v>0</v>
      </c>
      <c r="GL13" s="32">
        <f t="shared" si="328"/>
        <v>0</v>
      </c>
      <c r="GM13" s="32">
        <f t="shared" si="328"/>
        <v>0</v>
      </c>
      <c r="GN13" s="32">
        <f t="shared" si="328"/>
        <v>1</v>
      </c>
      <c r="GO13" s="32">
        <f t="shared" si="328"/>
        <v>1</v>
      </c>
      <c r="GP13" s="32">
        <f t="shared" si="328"/>
        <v>0</v>
      </c>
      <c r="GQ13" s="32">
        <f t="shared" si="328"/>
        <v>0</v>
      </c>
      <c r="GR13" s="32">
        <f t="shared" si="328"/>
        <v>0</v>
      </c>
      <c r="GS13" s="32">
        <f t="shared" si="328"/>
        <v>0</v>
      </c>
      <c r="GT13" s="32">
        <f t="shared" si="328"/>
        <v>0</v>
      </c>
      <c r="GU13" s="32">
        <f t="shared" si="328"/>
        <v>1</v>
      </c>
      <c r="GV13" s="32">
        <f t="shared" si="328"/>
        <v>1</v>
      </c>
      <c r="GW13" s="32">
        <f t="shared" si="328"/>
        <v>0</v>
      </c>
      <c r="GX13" s="32">
        <f t="shared" si="328"/>
        <v>0</v>
      </c>
      <c r="GY13" s="32">
        <f t="shared" si="328"/>
        <v>0</v>
      </c>
      <c r="GZ13" s="32">
        <f t="shared" si="328"/>
        <v>0</v>
      </c>
      <c r="HA13" s="32">
        <f t="shared" si="328"/>
        <v>0</v>
      </c>
      <c r="HB13" s="32">
        <f t="shared" si="328"/>
        <v>1</v>
      </c>
      <c r="HC13" s="32">
        <f t="shared" si="328"/>
        <v>1</v>
      </c>
      <c r="HD13" s="32">
        <f t="shared" si="328"/>
        <v>0</v>
      </c>
      <c r="HE13" s="32">
        <f t="shared" si="328"/>
        <v>0</v>
      </c>
      <c r="HF13" s="32">
        <f t="shared" si="328"/>
        <v>0</v>
      </c>
      <c r="HG13" s="32">
        <f t="shared" si="328"/>
        <v>0</v>
      </c>
      <c r="HH13" s="32">
        <f t="shared" si="328"/>
        <v>0</v>
      </c>
      <c r="HI13" s="32">
        <f t="shared" si="328"/>
        <v>1</v>
      </c>
      <c r="HJ13" s="32">
        <f t="shared" si="328"/>
        <v>1</v>
      </c>
      <c r="HK13" s="32">
        <f t="shared" si="328"/>
        <v>0</v>
      </c>
      <c r="HL13" s="32">
        <f t="shared" si="328"/>
        <v>0</v>
      </c>
      <c r="HM13" s="32">
        <f t="shared" si="328"/>
        <v>0</v>
      </c>
      <c r="HN13" s="32">
        <f t="shared" si="328"/>
        <v>0</v>
      </c>
      <c r="HO13" s="32">
        <f t="shared" si="328"/>
        <v>0</v>
      </c>
      <c r="HP13" s="32">
        <f t="shared" si="328"/>
        <v>1</v>
      </c>
      <c r="HQ13" s="32">
        <f t="shared" si="328"/>
        <v>1</v>
      </c>
      <c r="HR13" s="32">
        <f t="shared" si="328"/>
        <v>0</v>
      </c>
      <c r="HS13" s="32">
        <f t="shared" si="328"/>
        <v>0</v>
      </c>
      <c r="HT13" s="32">
        <f t="shared" si="328"/>
        <v>0</v>
      </c>
      <c r="HU13" s="32">
        <f t="shared" si="328"/>
        <v>0</v>
      </c>
      <c r="HV13" s="32">
        <f t="shared" si="328"/>
        <v>0</v>
      </c>
      <c r="HW13" s="32">
        <f t="shared" si="328"/>
        <v>1</v>
      </c>
      <c r="HX13" s="32">
        <f t="shared" si="328"/>
        <v>1</v>
      </c>
      <c r="HY13" s="32">
        <f t="shared" si="328"/>
        <v>0</v>
      </c>
      <c r="HZ13" s="32">
        <f t="shared" si="328"/>
        <v>0</v>
      </c>
      <c r="IA13" s="32">
        <f t="shared" si="328"/>
        <v>0</v>
      </c>
      <c r="IB13" s="32">
        <f t="shared" si="328"/>
        <v>0</v>
      </c>
      <c r="IC13" s="32">
        <f t="shared" si="328"/>
        <v>0</v>
      </c>
      <c r="ID13" s="32">
        <f t="shared" si="328"/>
        <v>1</v>
      </c>
      <c r="IE13" s="32">
        <f t="shared" si="328"/>
        <v>1</v>
      </c>
      <c r="IF13" s="32">
        <f t="shared" si="328"/>
        <v>0</v>
      </c>
      <c r="IG13" s="32">
        <f t="shared" si="328"/>
        <v>0</v>
      </c>
      <c r="IH13" s="32">
        <f t="shared" si="328"/>
        <v>0</v>
      </c>
      <c r="II13" s="32">
        <f t="shared" si="328"/>
        <v>0</v>
      </c>
      <c r="IJ13" s="32">
        <f t="shared" si="328"/>
        <v>0</v>
      </c>
      <c r="IK13" s="32">
        <f t="shared" si="328"/>
        <v>1</v>
      </c>
      <c r="IL13" s="32">
        <f t="shared" si="328"/>
        <v>1</v>
      </c>
      <c r="IM13" s="32">
        <f t="shared" si="328"/>
        <v>0</v>
      </c>
      <c r="IN13" s="32">
        <f t="shared" si="328"/>
        <v>0</v>
      </c>
      <c r="IO13" s="32">
        <f t="shared" si="328"/>
        <v>0</v>
      </c>
      <c r="IP13" s="32">
        <f t="shared" si="328"/>
        <v>0</v>
      </c>
      <c r="IQ13" s="32">
        <f t="shared" si="328"/>
        <v>0</v>
      </c>
      <c r="IR13" s="32">
        <f t="shared" si="328"/>
        <v>1</v>
      </c>
      <c r="IS13" s="32">
        <f t="shared" ref="IS13:LD13" si="329">IF(IS12=6,1,IF(IS12=7,1,0))</f>
        <v>1</v>
      </c>
      <c r="IT13" s="32">
        <f t="shared" si="329"/>
        <v>0</v>
      </c>
      <c r="IU13" s="32">
        <f t="shared" si="329"/>
        <v>0</v>
      </c>
      <c r="IV13" s="32">
        <f t="shared" si="329"/>
        <v>0</v>
      </c>
      <c r="IW13" s="32">
        <f t="shared" si="329"/>
        <v>0</v>
      </c>
      <c r="IX13" s="32">
        <f t="shared" si="329"/>
        <v>0</v>
      </c>
      <c r="IY13" s="32">
        <f t="shared" si="329"/>
        <v>1</v>
      </c>
      <c r="IZ13" s="32">
        <f t="shared" si="329"/>
        <v>1</v>
      </c>
      <c r="JA13" s="32">
        <f t="shared" si="329"/>
        <v>0</v>
      </c>
      <c r="JB13" s="32">
        <f t="shared" si="329"/>
        <v>0</v>
      </c>
      <c r="JC13" s="32">
        <f t="shared" si="329"/>
        <v>0</v>
      </c>
      <c r="JD13" s="32">
        <f t="shared" si="329"/>
        <v>0</v>
      </c>
      <c r="JE13" s="32">
        <f t="shared" si="329"/>
        <v>0</v>
      </c>
      <c r="JF13" s="32">
        <f t="shared" si="329"/>
        <v>1</v>
      </c>
      <c r="JG13" s="32">
        <f t="shared" si="329"/>
        <v>1</v>
      </c>
      <c r="JH13" s="32">
        <f t="shared" si="329"/>
        <v>0</v>
      </c>
      <c r="JI13" s="32">
        <f t="shared" si="329"/>
        <v>0</v>
      </c>
      <c r="JJ13" s="32">
        <f t="shared" si="329"/>
        <v>0</v>
      </c>
      <c r="JK13" s="32">
        <f t="shared" si="329"/>
        <v>0</v>
      </c>
      <c r="JL13" s="32">
        <f t="shared" si="329"/>
        <v>0</v>
      </c>
      <c r="JM13" s="32">
        <f t="shared" si="329"/>
        <v>1</v>
      </c>
      <c r="JN13" s="32">
        <f t="shared" si="329"/>
        <v>1</v>
      </c>
      <c r="JO13" s="32">
        <f t="shared" si="329"/>
        <v>0</v>
      </c>
      <c r="JP13" s="32">
        <f t="shared" si="329"/>
        <v>0</v>
      </c>
      <c r="JQ13" s="32">
        <f t="shared" si="329"/>
        <v>0</v>
      </c>
      <c r="JR13" s="32">
        <f t="shared" si="329"/>
        <v>0</v>
      </c>
      <c r="JS13" s="32">
        <f t="shared" si="329"/>
        <v>0</v>
      </c>
      <c r="JT13" s="32">
        <f t="shared" si="329"/>
        <v>1</v>
      </c>
      <c r="JU13" s="32">
        <f t="shared" si="329"/>
        <v>1</v>
      </c>
      <c r="JV13" s="32">
        <f t="shared" si="329"/>
        <v>0</v>
      </c>
      <c r="JW13" s="32">
        <f t="shared" si="329"/>
        <v>0</v>
      </c>
      <c r="JX13" s="32">
        <f t="shared" si="329"/>
        <v>0</v>
      </c>
      <c r="JY13" s="32">
        <f t="shared" si="329"/>
        <v>0</v>
      </c>
      <c r="JZ13" s="32">
        <f t="shared" si="329"/>
        <v>0</v>
      </c>
      <c r="KA13" s="32">
        <f t="shared" si="329"/>
        <v>1</v>
      </c>
      <c r="KB13" s="32">
        <f t="shared" si="329"/>
        <v>1</v>
      </c>
      <c r="KC13" s="32">
        <f t="shared" si="329"/>
        <v>0</v>
      </c>
      <c r="KD13" s="32">
        <f t="shared" si="329"/>
        <v>0</v>
      </c>
      <c r="KE13" s="32">
        <f t="shared" si="329"/>
        <v>0</v>
      </c>
      <c r="KF13" s="32">
        <f t="shared" si="329"/>
        <v>0</v>
      </c>
      <c r="KG13" s="32">
        <f t="shared" si="329"/>
        <v>0</v>
      </c>
      <c r="KH13" s="32">
        <f t="shared" si="329"/>
        <v>1</v>
      </c>
      <c r="KI13" s="32">
        <f t="shared" si="329"/>
        <v>1</v>
      </c>
      <c r="KJ13" s="32">
        <f t="shared" si="329"/>
        <v>0</v>
      </c>
      <c r="KK13" s="32">
        <f t="shared" si="329"/>
        <v>0</v>
      </c>
      <c r="KL13" s="32">
        <f t="shared" si="329"/>
        <v>0</v>
      </c>
      <c r="KM13" s="32">
        <f t="shared" si="329"/>
        <v>0</v>
      </c>
      <c r="KN13" s="32">
        <f t="shared" si="329"/>
        <v>0</v>
      </c>
      <c r="KO13" s="32">
        <f t="shared" si="329"/>
        <v>1</v>
      </c>
      <c r="KP13" s="32">
        <f t="shared" si="329"/>
        <v>1</v>
      </c>
      <c r="KQ13" s="32">
        <f t="shared" si="329"/>
        <v>0</v>
      </c>
      <c r="KR13" s="32">
        <f t="shared" si="329"/>
        <v>0</v>
      </c>
      <c r="KS13" s="32">
        <f t="shared" si="329"/>
        <v>0</v>
      </c>
      <c r="KT13" s="32">
        <f t="shared" si="329"/>
        <v>0</v>
      </c>
      <c r="KU13" s="32">
        <f t="shared" si="329"/>
        <v>0</v>
      </c>
      <c r="KV13" s="32">
        <f t="shared" si="329"/>
        <v>1</v>
      </c>
      <c r="KW13" s="32">
        <f t="shared" si="329"/>
        <v>1</v>
      </c>
      <c r="KX13" s="32">
        <f t="shared" si="329"/>
        <v>0</v>
      </c>
      <c r="KY13" s="32">
        <f t="shared" si="329"/>
        <v>0</v>
      </c>
      <c r="KZ13" s="32">
        <f t="shared" si="329"/>
        <v>0</v>
      </c>
      <c r="LA13" s="32">
        <f t="shared" si="329"/>
        <v>0</v>
      </c>
      <c r="LB13" s="32">
        <f t="shared" si="329"/>
        <v>0</v>
      </c>
      <c r="LC13" s="32">
        <f t="shared" si="329"/>
        <v>1</v>
      </c>
      <c r="LD13" s="32">
        <f t="shared" si="329"/>
        <v>1</v>
      </c>
      <c r="LE13" s="32">
        <f t="shared" ref="LE13:NG13" si="330">IF(LE12=6,1,IF(LE12=7,1,0))</f>
        <v>0</v>
      </c>
      <c r="LF13" s="32">
        <f t="shared" si="330"/>
        <v>0</v>
      </c>
      <c r="LG13" s="32">
        <f t="shared" si="330"/>
        <v>0</v>
      </c>
      <c r="LH13" s="32">
        <f t="shared" si="330"/>
        <v>0</v>
      </c>
      <c r="LI13" s="32">
        <f t="shared" si="330"/>
        <v>0</v>
      </c>
      <c r="LJ13" s="32">
        <f t="shared" si="330"/>
        <v>1</v>
      </c>
      <c r="LK13" s="32">
        <f t="shared" si="330"/>
        <v>1</v>
      </c>
      <c r="LL13" s="32">
        <f t="shared" si="330"/>
        <v>0</v>
      </c>
      <c r="LM13" s="32">
        <f t="shared" si="330"/>
        <v>0</v>
      </c>
      <c r="LN13" s="32">
        <f t="shared" si="330"/>
        <v>0</v>
      </c>
      <c r="LO13" s="32">
        <f t="shared" si="330"/>
        <v>0</v>
      </c>
      <c r="LP13" s="32">
        <f t="shared" si="330"/>
        <v>0</v>
      </c>
      <c r="LQ13" s="32">
        <f t="shared" si="330"/>
        <v>1</v>
      </c>
      <c r="LR13" s="32">
        <f t="shared" si="330"/>
        <v>1</v>
      </c>
      <c r="LS13" s="32">
        <f t="shared" si="330"/>
        <v>0</v>
      </c>
      <c r="LT13" s="32">
        <f t="shared" si="330"/>
        <v>0</v>
      </c>
      <c r="LU13" s="32">
        <f t="shared" si="330"/>
        <v>0</v>
      </c>
      <c r="LV13" s="32">
        <f t="shared" si="330"/>
        <v>0</v>
      </c>
      <c r="LW13" s="32">
        <f t="shared" si="330"/>
        <v>0</v>
      </c>
      <c r="LX13" s="32">
        <f t="shared" si="330"/>
        <v>1</v>
      </c>
      <c r="LY13" s="32">
        <f t="shared" si="330"/>
        <v>1</v>
      </c>
      <c r="LZ13" s="32">
        <f t="shared" si="330"/>
        <v>0</v>
      </c>
      <c r="MA13" s="32">
        <f t="shared" si="330"/>
        <v>0</v>
      </c>
      <c r="MB13" s="32">
        <f t="shared" si="330"/>
        <v>0</v>
      </c>
      <c r="MC13" s="32">
        <f t="shared" si="330"/>
        <v>0</v>
      </c>
      <c r="MD13" s="32">
        <f t="shared" si="330"/>
        <v>0</v>
      </c>
      <c r="ME13" s="32">
        <f t="shared" si="330"/>
        <v>1</v>
      </c>
      <c r="MF13" s="32">
        <f t="shared" si="330"/>
        <v>1</v>
      </c>
      <c r="MG13" s="32">
        <f t="shared" si="330"/>
        <v>0</v>
      </c>
      <c r="MH13" s="32">
        <f t="shared" si="330"/>
        <v>0</v>
      </c>
      <c r="MI13" s="32">
        <f t="shared" si="330"/>
        <v>0</v>
      </c>
      <c r="MJ13" s="32">
        <f t="shared" si="330"/>
        <v>0</v>
      </c>
      <c r="MK13" s="32">
        <f t="shared" si="330"/>
        <v>0</v>
      </c>
      <c r="ML13" s="32">
        <f t="shared" si="330"/>
        <v>1</v>
      </c>
      <c r="MM13" s="32">
        <f t="shared" si="330"/>
        <v>1</v>
      </c>
      <c r="MN13" s="32">
        <f t="shared" si="330"/>
        <v>0</v>
      </c>
      <c r="MO13" s="32">
        <f t="shared" si="330"/>
        <v>0</v>
      </c>
      <c r="MP13" s="32">
        <f t="shared" si="330"/>
        <v>0</v>
      </c>
      <c r="MQ13" s="32">
        <f t="shared" si="330"/>
        <v>0</v>
      </c>
      <c r="MR13" s="32">
        <f t="shared" si="330"/>
        <v>0</v>
      </c>
      <c r="MS13" s="32">
        <f t="shared" si="330"/>
        <v>1</v>
      </c>
      <c r="MT13" s="32">
        <f t="shared" si="330"/>
        <v>1</v>
      </c>
      <c r="MU13" s="32">
        <f t="shared" si="330"/>
        <v>0</v>
      </c>
      <c r="MV13" s="32">
        <f t="shared" si="330"/>
        <v>0</v>
      </c>
      <c r="MW13" s="32">
        <f t="shared" si="330"/>
        <v>0</v>
      </c>
      <c r="MX13" s="32">
        <f t="shared" si="330"/>
        <v>0</v>
      </c>
      <c r="MY13" s="32">
        <f t="shared" si="330"/>
        <v>0</v>
      </c>
      <c r="MZ13" s="32">
        <f t="shared" si="330"/>
        <v>1</v>
      </c>
      <c r="NA13" s="32">
        <f t="shared" si="330"/>
        <v>1</v>
      </c>
      <c r="NB13" s="32">
        <f t="shared" si="330"/>
        <v>0</v>
      </c>
      <c r="NC13" s="32">
        <f t="shared" si="330"/>
        <v>0</v>
      </c>
      <c r="ND13" s="32">
        <f t="shared" si="330"/>
        <v>0</v>
      </c>
      <c r="NE13" s="32">
        <f t="shared" si="330"/>
        <v>0</v>
      </c>
      <c r="NF13" s="32">
        <f t="shared" si="330"/>
        <v>0</v>
      </c>
      <c r="NG13" s="32">
        <f t="shared" si="330"/>
        <v>1</v>
      </c>
      <c r="NH13" s="32">
        <f t="shared" ref="NH13:OP13" si="331">IF(NH12=6,1,IF(NH12=7,1,0))</f>
        <v>1</v>
      </c>
      <c r="NI13" s="32">
        <f t="shared" si="331"/>
        <v>0</v>
      </c>
      <c r="NJ13" s="32">
        <f t="shared" si="331"/>
        <v>0</v>
      </c>
      <c r="NK13" s="32">
        <f t="shared" si="331"/>
        <v>0</v>
      </c>
      <c r="NL13" s="32">
        <f t="shared" si="331"/>
        <v>0</v>
      </c>
      <c r="NM13" s="32">
        <f t="shared" si="331"/>
        <v>0</v>
      </c>
      <c r="NN13" s="32">
        <f t="shared" si="331"/>
        <v>1</v>
      </c>
      <c r="NO13" s="32">
        <f t="shared" si="331"/>
        <v>1</v>
      </c>
      <c r="NP13" s="32">
        <f t="shared" si="331"/>
        <v>0</v>
      </c>
      <c r="NQ13" s="32">
        <f t="shared" si="331"/>
        <v>0</v>
      </c>
      <c r="NR13" s="32">
        <f t="shared" si="331"/>
        <v>0</v>
      </c>
      <c r="NS13" s="32">
        <f t="shared" si="331"/>
        <v>0</v>
      </c>
      <c r="NT13" s="32">
        <f t="shared" si="331"/>
        <v>0</v>
      </c>
      <c r="NU13" s="32">
        <f t="shared" si="331"/>
        <v>1</v>
      </c>
      <c r="NV13" s="32">
        <f t="shared" si="331"/>
        <v>1</v>
      </c>
      <c r="NW13" s="32">
        <f t="shared" si="331"/>
        <v>0</v>
      </c>
      <c r="NX13" s="32">
        <f t="shared" si="331"/>
        <v>0</v>
      </c>
      <c r="NY13" s="32">
        <f t="shared" si="331"/>
        <v>0</v>
      </c>
      <c r="NZ13" s="32">
        <f t="shared" si="331"/>
        <v>0</v>
      </c>
      <c r="OA13" s="32">
        <f t="shared" si="331"/>
        <v>0</v>
      </c>
      <c r="OB13" s="32">
        <f t="shared" si="331"/>
        <v>1</v>
      </c>
      <c r="OC13" s="32">
        <f t="shared" si="331"/>
        <v>1</v>
      </c>
      <c r="OD13" s="32">
        <f t="shared" si="331"/>
        <v>0</v>
      </c>
      <c r="OE13" s="32">
        <f t="shared" si="331"/>
        <v>0</v>
      </c>
      <c r="OF13" s="32">
        <f t="shared" si="331"/>
        <v>0</v>
      </c>
      <c r="OG13" s="32">
        <f t="shared" si="331"/>
        <v>0</v>
      </c>
      <c r="OH13" s="32">
        <f t="shared" si="331"/>
        <v>0</v>
      </c>
      <c r="OI13" s="32">
        <f t="shared" si="331"/>
        <v>1</v>
      </c>
      <c r="OJ13" s="32">
        <f t="shared" si="331"/>
        <v>1</v>
      </c>
      <c r="OK13" s="32">
        <f t="shared" si="331"/>
        <v>0</v>
      </c>
      <c r="OL13" s="32">
        <f t="shared" si="331"/>
        <v>0</v>
      </c>
      <c r="OM13" s="32">
        <f t="shared" si="331"/>
        <v>0</v>
      </c>
      <c r="ON13" s="32">
        <f t="shared" si="331"/>
        <v>0</v>
      </c>
      <c r="OO13" s="32">
        <f t="shared" si="331"/>
        <v>0</v>
      </c>
      <c r="OP13" s="32">
        <f t="shared" si="331"/>
        <v>1</v>
      </c>
      <c r="OQ13" s="32">
        <f t="shared" ref="OQ13:QT13" si="332">IF(OQ12=6,1,IF(OQ12=7,1,0))</f>
        <v>1</v>
      </c>
      <c r="OR13" s="32">
        <f t="shared" si="332"/>
        <v>0</v>
      </c>
      <c r="OS13" s="32">
        <f t="shared" si="332"/>
        <v>0</v>
      </c>
      <c r="OT13" s="32">
        <f t="shared" si="332"/>
        <v>0</v>
      </c>
      <c r="OU13" s="32">
        <f t="shared" si="332"/>
        <v>0</v>
      </c>
      <c r="OV13" s="32">
        <f t="shared" si="332"/>
        <v>0</v>
      </c>
      <c r="OW13" s="32">
        <f t="shared" si="332"/>
        <v>1</v>
      </c>
      <c r="OX13" s="32">
        <f t="shared" si="332"/>
        <v>1</v>
      </c>
      <c r="OY13" s="32">
        <f t="shared" si="332"/>
        <v>0</v>
      </c>
      <c r="OZ13" s="32">
        <f t="shared" si="332"/>
        <v>0</v>
      </c>
      <c r="PA13" s="32">
        <f t="shared" si="332"/>
        <v>0</v>
      </c>
      <c r="PB13" s="32">
        <f t="shared" si="332"/>
        <v>0</v>
      </c>
      <c r="PC13" s="32">
        <f t="shared" si="332"/>
        <v>0</v>
      </c>
      <c r="PD13" s="32">
        <f t="shared" si="332"/>
        <v>1</v>
      </c>
      <c r="PE13" s="32">
        <f t="shared" si="332"/>
        <v>1</v>
      </c>
      <c r="PF13" s="32">
        <f t="shared" si="332"/>
        <v>0</v>
      </c>
      <c r="PG13" s="32">
        <f t="shared" si="332"/>
        <v>0</v>
      </c>
      <c r="PH13" s="32">
        <f t="shared" si="332"/>
        <v>0</v>
      </c>
      <c r="PI13" s="32">
        <f t="shared" si="332"/>
        <v>0</v>
      </c>
      <c r="PJ13" s="32">
        <f t="shared" si="332"/>
        <v>0</v>
      </c>
      <c r="PK13" s="32">
        <f t="shared" si="332"/>
        <v>1</v>
      </c>
      <c r="PL13" s="32">
        <f t="shared" si="332"/>
        <v>1</v>
      </c>
      <c r="PM13" s="32">
        <f t="shared" si="332"/>
        <v>0</v>
      </c>
      <c r="PN13" s="32">
        <f t="shared" si="332"/>
        <v>0</v>
      </c>
      <c r="PO13" s="32">
        <f t="shared" si="332"/>
        <v>0</v>
      </c>
      <c r="PP13" s="32">
        <f t="shared" si="332"/>
        <v>0</v>
      </c>
      <c r="PQ13" s="32">
        <f t="shared" si="332"/>
        <v>0</v>
      </c>
      <c r="PR13" s="32">
        <f t="shared" si="332"/>
        <v>1</v>
      </c>
      <c r="PS13" s="32">
        <f t="shared" si="332"/>
        <v>1</v>
      </c>
      <c r="PT13" s="32">
        <f t="shared" si="332"/>
        <v>0</v>
      </c>
      <c r="PU13" s="32">
        <f t="shared" si="332"/>
        <v>0</v>
      </c>
      <c r="PV13" s="32">
        <f t="shared" si="332"/>
        <v>0</v>
      </c>
      <c r="PW13" s="32">
        <f t="shared" si="332"/>
        <v>0</v>
      </c>
      <c r="PX13" s="32">
        <f t="shared" si="332"/>
        <v>0</v>
      </c>
      <c r="PY13" s="32">
        <f t="shared" si="332"/>
        <v>1</v>
      </c>
      <c r="PZ13" s="32">
        <f t="shared" si="332"/>
        <v>1</v>
      </c>
      <c r="QA13" s="32">
        <f t="shared" si="332"/>
        <v>0</v>
      </c>
      <c r="QB13" s="32">
        <f t="shared" si="332"/>
        <v>0</v>
      </c>
      <c r="QC13" s="32">
        <f t="shared" si="332"/>
        <v>0</v>
      </c>
      <c r="QD13" s="32">
        <f t="shared" si="332"/>
        <v>0</v>
      </c>
      <c r="QE13" s="32">
        <f t="shared" si="332"/>
        <v>0</v>
      </c>
      <c r="QF13" s="32">
        <f t="shared" si="332"/>
        <v>1</v>
      </c>
      <c r="QG13" s="32">
        <f t="shared" si="332"/>
        <v>1</v>
      </c>
      <c r="QH13" s="32">
        <f t="shared" si="332"/>
        <v>0</v>
      </c>
      <c r="QI13" s="32">
        <f t="shared" si="332"/>
        <v>0</v>
      </c>
      <c r="QJ13" s="32">
        <f t="shared" si="332"/>
        <v>0</v>
      </c>
      <c r="QK13" s="32">
        <f t="shared" si="332"/>
        <v>0</v>
      </c>
      <c r="QL13" s="32">
        <f t="shared" si="332"/>
        <v>0</v>
      </c>
      <c r="QM13" s="32">
        <f t="shared" si="332"/>
        <v>1</v>
      </c>
      <c r="QN13" s="32">
        <f t="shared" si="332"/>
        <v>1</v>
      </c>
      <c r="QO13" s="32">
        <f t="shared" si="332"/>
        <v>0</v>
      </c>
      <c r="QP13" s="32">
        <f t="shared" si="332"/>
        <v>0</v>
      </c>
      <c r="QQ13" s="32">
        <f t="shared" si="332"/>
        <v>0</v>
      </c>
      <c r="QR13" s="32">
        <f t="shared" si="332"/>
        <v>0</v>
      </c>
      <c r="QS13" s="32">
        <f t="shared" si="332"/>
        <v>0</v>
      </c>
      <c r="QT13" s="32">
        <f t="shared" si="332"/>
        <v>1</v>
      </c>
    </row>
    <row r="14" spans="1:468" ht="7.8" customHeight="1">
      <c r="A14" s="64"/>
      <c r="B14" s="64"/>
      <c r="C14" s="64"/>
      <c r="D14" s="65" t="s">
        <v>41</v>
      </c>
      <c r="E14" s="239" t="s">
        <v>156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  <c r="IW14" s="132"/>
      <c r="IX14" s="132"/>
      <c r="IY14" s="132"/>
      <c r="IZ14" s="132"/>
      <c r="JA14" s="132"/>
      <c r="JB14" s="132"/>
      <c r="JC14" s="132"/>
      <c r="JD14" s="132"/>
      <c r="JE14" s="132"/>
      <c r="JF14" s="132"/>
      <c r="JG14" s="132"/>
      <c r="JH14" s="132"/>
      <c r="JI14" s="132"/>
      <c r="JJ14" s="132"/>
      <c r="JK14" s="132"/>
      <c r="JL14" s="132"/>
      <c r="JM14" s="132"/>
      <c r="JN14" s="132"/>
      <c r="JO14" s="132"/>
      <c r="JP14" s="132"/>
      <c r="JQ14" s="132"/>
      <c r="JR14" s="132"/>
      <c r="JS14" s="132"/>
      <c r="JT14" s="132"/>
      <c r="JU14" s="132"/>
      <c r="JV14" s="132"/>
      <c r="JW14" s="132"/>
      <c r="JX14" s="132"/>
      <c r="JY14" s="132"/>
      <c r="JZ14" s="132"/>
      <c r="KA14" s="132"/>
      <c r="KB14" s="132"/>
      <c r="KC14" s="132"/>
      <c r="KD14" s="132"/>
      <c r="KE14" s="132"/>
      <c r="KF14" s="132"/>
      <c r="KG14" s="132"/>
      <c r="KH14" s="132"/>
      <c r="KI14" s="132"/>
      <c r="KJ14" s="132"/>
      <c r="KK14" s="132"/>
      <c r="KL14" s="132"/>
      <c r="KM14" s="132"/>
      <c r="KN14" s="132"/>
      <c r="KO14" s="132"/>
      <c r="KP14" s="132"/>
      <c r="KQ14" s="132"/>
      <c r="KR14" s="132"/>
      <c r="KS14" s="132"/>
      <c r="KT14" s="132"/>
      <c r="KU14" s="132"/>
      <c r="KV14" s="132"/>
      <c r="KW14" s="132"/>
      <c r="KX14" s="132"/>
      <c r="KY14" s="132"/>
      <c r="KZ14" s="132"/>
      <c r="LA14" s="132"/>
      <c r="LB14" s="132"/>
      <c r="LC14" s="132"/>
      <c r="LD14" s="132"/>
      <c r="LE14" s="132"/>
      <c r="LF14" s="132"/>
      <c r="LG14" s="132"/>
      <c r="LH14" s="132"/>
      <c r="LI14" s="132"/>
      <c r="LJ14" s="132"/>
      <c r="LK14" s="132"/>
      <c r="LL14" s="132"/>
      <c r="LM14" s="132"/>
      <c r="LN14" s="132"/>
      <c r="LO14" s="132"/>
      <c r="LP14" s="132"/>
      <c r="LQ14" s="132"/>
      <c r="LR14" s="132"/>
      <c r="LS14" s="132"/>
      <c r="LT14" s="132"/>
      <c r="LU14" s="132"/>
      <c r="LV14" s="132"/>
      <c r="LW14" s="132"/>
      <c r="LX14" s="132"/>
      <c r="LY14" s="132"/>
      <c r="LZ14" s="132"/>
      <c r="MA14" s="132"/>
      <c r="MB14" s="132"/>
      <c r="MC14" s="132"/>
      <c r="MD14" s="132"/>
      <c r="ME14" s="132"/>
      <c r="MF14" s="132"/>
      <c r="MG14" s="132"/>
      <c r="MH14" s="132"/>
      <c r="MI14" s="132"/>
      <c r="MJ14" s="132"/>
      <c r="MK14" s="132"/>
      <c r="ML14" s="132"/>
      <c r="MM14" s="132"/>
      <c r="MN14" s="132"/>
      <c r="MO14" s="132"/>
      <c r="MP14" s="132"/>
      <c r="MQ14" s="132"/>
      <c r="MR14" s="132"/>
      <c r="MS14" s="132"/>
      <c r="MT14" s="132"/>
      <c r="MU14" s="132"/>
      <c r="MV14" s="132"/>
      <c r="MW14" s="132"/>
      <c r="MX14" s="132"/>
      <c r="MY14" s="132"/>
      <c r="MZ14" s="132"/>
      <c r="NA14" s="132"/>
      <c r="NB14" s="132"/>
      <c r="NC14" s="132"/>
      <c r="ND14" s="132"/>
      <c r="NE14" s="132"/>
      <c r="NF14" s="132"/>
      <c r="NG14" s="132"/>
      <c r="NH14" s="132"/>
      <c r="NI14" s="132"/>
      <c r="NJ14" s="132"/>
      <c r="NK14" s="132"/>
      <c r="NL14" s="132"/>
      <c r="NM14" s="132"/>
      <c r="NN14" s="132"/>
      <c r="NO14" s="132"/>
      <c r="NP14" s="132"/>
      <c r="NQ14" s="132"/>
      <c r="NR14" s="132"/>
      <c r="NS14" s="132"/>
      <c r="NT14" s="132"/>
      <c r="NU14" s="132"/>
      <c r="NV14" s="132"/>
      <c r="NW14" s="132"/>
      <c r="NX14" s="132"/>
      <c r="NY14" s="132"/>
      <c r="NZ14" s="132"/>
      <c r="OA14" s="132"/>
      <c r="OB14" s="132"/>
      <c r="OC14" s="132"/>
      <c r="OD14" s="132"/>
      <c r="OE14" s="132"/>
      <c r="OF14" s="132"/>
      <c r="OG14" s="132"/>
      <c r="OH14" s="132"/>
      <c r="OI14" s="132"/>
      <c r="OJ14" s="132"/>
      <c r="OK14" s="132"/>
      <c r="OL14" s="132"/>
      <c r="OM14" s="132"/>
      <c r="ON14" s="132"/>
      <c r="OO14" s="132"/>
      <c r="OP14" s="132"/>
      <c r="OQ14" s="132"/>
      <c r="OR14" s="132"/>
      <c r="OS14" s="132"/>
      <c r="OT14" s="132"/>
      <c r="OU14" s="132"/>
      <c r="OV14" s="132"/>
      <c r="OW14" s="132"/>
      <c r="OX14" s="132"/>
      <c r="OY14" s="132"/>
      <c r="OZ14" s="132"/>
      <c r="PA14" s="132"/>
      <c r="PB14" s="132"/>
      <c r="PC14" s="132"/>
      <c r="PD14" s="132"/>
      <c r="PE14" s="132"/>
      <c r="PF14" s="132"/>
      <c r="PG14" s="132"/>
      <c r="PH14" s="132"/>
      <c r="PI14" s="132"/>
      <c r="PJ14" s="132"/>
      <c r="PK14" s="132"/>
      <c r="PL14" s="132"/>
      <c r="PM14" s="132"/>
      <c r="PN14" s="132"/>
      <c r="PO14" s="132"/>
      <c r="PP14" s="132"/>
      <c r="PQ14" s="132"/>
      <c r="PR14" s="132"/>
      <c r="PS14" s="132"/>
      <c r="PT14" s="132"/>
      <c r="PU14" s="132"/>
      <c r="PV14" s="132"/>
      <c r="PW14" s="132"/>
      <c r="PX14" s="132"/>
      <c r="PY14" s="132"/>
      <c r="PZ14" s="132"/>
      <c r="QA14" s="132"/>
      <c r="QB14" s="132"/>
      <c r="QC14" s="132"/>
      <c r="QD14" s="132"/>
      <c r="QE14" s="132"/>
      <c r="QF14" s="132"/>
      <c r="QG14" s="132"/>
      <c r="QH14" s="132"/>
      <c r="QI14" s="132"/>
      <c r="QJ14" s="132"/>
      <c r="QK14" s="132"/>
      <c r="QL14" s="132"/>
      <c r="QM14" s="132"/>
      <c r="QN14" s="132"/>
      <c r="QO14" s="132"/>
      <c r="QP14" s="132"/>
      <c r="QQ14" s="132"/>
      <c r="QR14" s="132"/>
      <c r="QS14" s="132"/>
      <c r="QT14" s="132"/>
    </row>
    <row r="15" spans="1:468" ht="18" customHeight="1">
      <c r="A15" s="342">
        <v>1</v>
      </c>
      <c r="B15" s="66" t="str">
        <f>IF(Mitarbeiter!B7="","",Mitarbeiter!B7)</f>
        <v/>
      </c>
      <c r="C15" s="66" t="str">
        <f>IF(Mitarbeiter!C7="","",Mitarbeiter!C7)</f>
        <v/>
      </c>
      <c r="D15" s="66" t="str">
        <f>IF(Mitarbeiter!E7="","",Mitarbeiter!E7)</f>
        <v/>
      </c>
      <c r="E15" s="70">
        <f>IF(Mitarbeiter!W7="","",Mitarbeiter!W7)</f>
        <v>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  <c r="KV15" s="30"/>
      <c r="KW15" s="30"/>
      <c r="KX15" s="30"/>
      <c r="KY15" s="30"/>
      <c r="KZ15" s="30"/>
      <c r="LA15" s="30"/>
      <c r="LB15" s="30"/>
      <c r="LC15" s="30"/>
      <c r="LD15" s="30"/>
      <c r="LE15" s="30"/>
      <c r="LF15" s="30"/>
      <c r="LG15" s="30"/>
      <c r="LH15" s="30"/>
      <c r="LI15" s="30"/>
      <c r="LJ15" s="30"/>
      <c r="LK15" s="30"/>
      <c r="LL15" s="30"/>
      <c r="LM15" s="30"/>
      <c r="LN15" s="30"/>
      <c r="LO15" s="30"/>
      <c r="LP15" s="30"/>
      <c r="LQ15" s="30"/>
      <c r="LR15" s="30"/>
      <c r="LS15" s="30"/>
      <c r="LT15" s="30"/>
      <c r="LU15" s="30"/>
      <c r="LV15" s="30"/>
      <c r="LW15" s="30"/>
      <c r="LX15" s="30"/>
      <c r="LY15" s="30"/>
      <c r="LZ15" s="30"/>
      <c r="MA15" s="30"/>
      <c r="MB15" s="30"/>
      <c r="MC15" s="30"/>
      <c r="MD15" s="30"/>
      <c r="ME15" s="30"/>
      <c r="MF15" s="30"/>
      <c r="MG15" s="30"/>
      <c r="MH15" s="30"/>
      <c r="MI15" s="30"/>
      <c r="MJ15" s="30"/>
      <c r="MK15" s="30"/>
      <c r="ML15" s="30"/>
      <c r="MM15" s="30"/>
      <c r="MN15" s="30"/>
      <c r="MO15" s="30"/>
      <c r="MP15" s="30"/>
      <c r="MQ15" s="30"/>
      <c r="MR15" s="30"/>
      <c r="MS15" s="30"/>
      <c r="MT15" s="30"/>
      <c r="MU15" s="30"/>
      <c r="MV15" s="30"/>
      <c r="MW15" s="30"/>
      <c r="MX15" s="30"/>
      <c r="MY15" s="30"/>
      <c r="MZ15" s="30"/>
      <c r="NA15" s="30"/>
      <c r="NB15" s="30"/>
      <c r="NC15" s="30"/>
      <c r="ND15" s="30"/>
      <c r="NE15" s="30"/>
      <c r="NF15" s="30"/>
      <c r="NG15" s="30"/>
      <c r="NH15" s="30"/>
      <c r="NI15" s="30"/>
      <c r="NJ15" s="30"/>
      <c r="NK15" s="30"/>
      <c r="NL15" s="30"/>
      <c r="NM15" s="30"/>
      <c r="NN15" s="30"/>
      <c r="NO15" s="30"/>
      <c r="NP15" s="30"/>
      <c r="NQ15" s="30"/>
      <c r="NR15" s="30"/>
      <c r="NS15" s="30"/>
      <c r="NT15" s="30"/>
      <c r="NU15" s="30"/>
      <c r="NV15" s="30"/>
      <c r="NW15" s="30"/>
      <c r="NX15" s="30"/>
      <c r="NY15" s="30"/>
      <c r="NZ15" s="30"/>
      <c r="OA15" s="30"/>
      <c r="OB15" s="30"/>
      <c r="OC15" s="30"/>
      <c r="OD15" s="30"/>
      <c r="OE15" s="30"/>
      <c r="OF15" s="30"/>
      <c r="OG15" s="30"/>
      <c r="OH15" s="30"/>
      <c r="OI15" s="30"/>
      <c r="OJ15" s="30"/>
      <c r="OK15" s="30"/>
      <c r="OL15" s="30"/>
      <c r="OM15" s="30"/>
      <c r="ON15" s="30"/>
      <c r="OO15" s="30"/>
      <c r="OP15" s="30"/>
      <c r="OQ15" s="30"/>
      <c r="OR15" s="30"/>
      <c r="OS15" s="30"/>
      <c r="OT15" s="30"/>
      <c r="OU15" s="30"/>
      <c r="OV15" s="30"/>
      <c r="OW15" s="30"/>
      <c r="OX15" s="30"/>
      <c r="OY15" s="30"/>
      <c r="OZ15" s="30"/>
      <c r="PA15" s="30"/>
      <c r="PB15" s="30"/>
      <c r="PC15" s="30"/>
      <c r="PD15" s="30"/>
      <c r="PE15" s="30"/>
      <c r="PF15" s="30"/>
      <c r="PG15" s="30"/>
      <c r="PH15" s="30"/>
      <c r="PI15" s="30"/>
      <c r="PJ15" s="30"/>
      <c r="PK15" s="30"/>
      <c r="PL15" s="30"/>
      <c r="PM15" s="30"/>
      <c r="PN15" s="30"/>
      <c r="PO15" s="30"/>
      <c r="PP15" s="30"/>
      <c r="PQ15" s="30"/>
      <c r="PR15" s="30"/>
      <c r="PS15" s="30"/>
      <c r="PT15" s="30"/>
      <c r="PU15" s="30"/>
      <c r="PV15" s="30"/>
      <c r="PW15" s="30"/>
      <c r="PX15" s="30"/>
      <c r="PY15" s="30"/>
      <c r="PZ15" s="30"/>
      <c r="QA15" s="30"/>
      <c r="QB15" s="30"/>
      <c r="QC15" s="30"/>
      <c r="QD15" s="30"/>
      <c r="QE15" s="30"/>
      <c r="QF15" s="30"/>
      <c r="QG15" s="30"/>
      <c r="QH15" s="30"/>
      <c r="QI15" s="30"/>
      <c r="QJ15" s="30"/>
      <c r="QK15" s="30"/>
      <c r="QL15" s="30"/>
      <c r="QM15" s="30"/>
      <c r="QN15" s="30"/>
      <c r="QO15" s="30"/>
      <c r="QP15" s="30"/>
      <c r="QQ15" s="30"/>
      <c r="QR15" s="30"/>
      <c r="QS15" s="30"/>
      <c r="QT15" s="30"/>
      <c r="QU15" s="325"/>
      <c r="QV15" s="326"/>
      <c r="QW15" s="326"/>
      <c r="QX15" s="326"/>
      <c r="QY15" s="326"/>
      <c r="QZ15" s="326"/>
    </row>
    <row r="16" spans="1:468" s="82" customFormat="1" ht="18" customHeight="1">
      <c r="A16" s="343">
        <v>2</v>
      </c>
      <c r="B16" s="231" t="str">
        <f>IF(Mitarbeiter!B8="","",Mitarbeiter!B8)</f>
        <v/>
      </c>
      <c r="C16" s="231" t="str">
        <f>IF(Mitarbeiter!C8="","",Mitarbeiter!C8)</f>
        <v/>
      </c>
      <c r="D16" s="231" t="str">
        <f>IF(Mitarbeiter!E8="","",Mitarbeiter!E8)</f>
        <v/>
      </c>
      <c r="E16" s="232">
        <f>IF(Mitarbeiter!W8="","",Mitarbeiter!W8)</f>
        <v>0</v>
      </c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  <c r="IX16" s="233"/>
      <c r="IY16" s="233"/>
      <c r="IZ16" s="233"/>
      <c r="JA16" s="233"/>
      <c r="JB16" s="233"/>
      <c r="JC16" s="233"/>
      <c r="JD16" s="233"/>
      <c r="JE16" s="233"/>
      <c r="JF16" s="233"/>
      <c r="JG16" s="233"/>
      <c r="JH16" s="233"/>
      <c r="JI16" s="233"/>
      <c r="JJ16" s="233"/>
      <c r="JK16" s="233"/>
      <c r="JL16" s="233"/>
      <c r="JM16" s="233"/>
      <c r="JN16" s="233"/>
      <c r="JO16" s="233"/>
      <c r="JP16" s="233"/>
      <c r="JQ16" s="233"/>
      <c r="JR16" s="233"/>
      <c r="JS16" s="233"/>
      <c r="JT16" s="233"/>
      <c r="JU16" s="233"/>
      <c r="JV16" s="233"/>
      <c r="JW16" s="233"/>
      <c r="JX16" s="233"/>
      <c r="JY16" s="233"/>
      <c r="JZ16" s="233"/>
      <c r="KA16" s="233"/>
      <c r="KB16" s="233"/>
      <c r="KC16" s="233"/>
      <c r="KD16" s="233"/>
      <c r="KE16" s="233"/>
      <c r="KF16" s="233"/>
      <c r="KG16" s="233"/>
      <c r="KH16" s="233"/>
      <c r="KI16" s="233"/>
      <c r="KJ16" s="233"/>
      <c r="KK16" s="233"/>
      <c r="KL16" s="233"/>
      <c r="KM16" s="233"/>
      <c r="KN16" s="233"/>
      <c r="KO16" s="233"/>
      <c r="KP16" s="233"/>
      <c r="KQ16" s="233"/>
      <c r="KR16" s="233"/>
      <c r="KS16" s="233"/>
      <c r="KT16" s="233"/>
      <c r="KU16" s="233"/>
      <c r="KV16" s="233"/>
      <c r="KW16" s="233"/>
      <c r="KX16" s="233"/>
      <c r="KY16" s="233"/>
      <c r="KZ16" s="233"/>
      <c r="LA16" s="233"/>
      <c r="LB16" s="233"/>
      <c r="LC16" s="233"/>
      <c r="LD16" s="233"/>
      <c r="LE16" s="233"/>
      <c r="LF16" s="233"/>
      <c r="LG16" s="233"/>
      <c r="LH16" s="233"/>
      <c r="LI16" s="233"/>
      <c r="LJ16" s="233"/>
      <c r="LK16" s="233"/>
      <c r="LL16" s="233"/>
      <c r="LM16" s="233"/>
      <c r="LN16" s="233"/>
      <c r="LO16" s="233"/>
      <c r="LP16" s="233"/>
      <c r="LQ16" s="233"/>
      <c r="LR16" s="233"/>
      <c r="LS16" s="233"/>
      <c r="LT16" s="233"/>
      <c r="LU16" s="233"/>
      <c r="LV16" s="233"/>
      <c r="LW16" s="233"/>
      <c r="LX16" s="233"/>
      <c r="LY16" s="233"/>
      <c r="LZ16" s="233"/>
      <c r="MA16" s="233"/>
      <c r="MB16" s="233"/>
      <c r="MC16" s="233"/>
      <c r="MD16" s="233"/>
      <c r="ME16" s="233"/>
      <c r="MF16" s="233"/>
      <c r="MG16" s="233"/>
      <c r="MH16" s="233"/>
      <c r="MI16" s="233"/>
      <c r="MJ16" s="233"/>
      <c r="MK16" s="233"/>
      <c r="ML16" s="233"/>
      <c r="MM16" s="233"/>
      <c r="MN16" s="233"/>
      <c r="MO16" s="233"/>
      <c r="MP16" s="233"/>
      <c r="MQ16" s="233"/>
      <c r="MR16" s="233"/>
      <c r="MS16" s="233"/>
      <c r="MT16" s="233"/>
      <c r="MU16" s="233"/>
      <c r="MV16" s="233"/>
      <c r="MW16" s="233"/>
      <c r="MX16" s="233"/>
      <c r="MY16" s="233"/>
      <c r="MZ16" s="233"/>
      <c r="NA16" s="233"/>
      <c r="NB16" s="233"/>
      <c r="NC16" s="233"/>
      <c r="ND16" s="233"/>
      <c r="NE16" s="233"/>
      <c r="NF16" s="233"/>
      <c r="NG16" s="233"/>
      <c r="NH16" s="233"/>
      <c r="NI16" s="233"/>
      <c r="NJ16" s="233"/>
      <c r="NK16" s="233"/>
      <c r="NL16" s="233"/>
      <c r="NM16" s="233"/>
      <c r="NN16" s="233"/>
      <c r="NO16" s="233"/>
      <c r="NP16" s="233"/>
      <c r="NQ16" s="233"/>
      <c r="NR16" s="233"/>
      <c r="NS16" s="233"/>
      <c r="NT16" s="233"/>
      <c r="NU16" s="233"/>
      <c r="NV16" s="233"/>
      <c r="NW16" s="233"/>
      <c r="NX16" s="233"/>
      <c r="NY16" s="233"/>
      <c r="NZ16" s="233"/>
      <c r="OA16" s="233"/>
      <c r="OB16" s="233"/>
      <c r="OC16" s="233"/>
      <c r="OD16" s="233"/>
      <c r="OE16" s="233"/>
      <c r="OF16" s="233"/>
      <c r="OG16" s="233"/>
      <c r="OH16" s="233"/>
      <c r="OI16" s="233"/>
      <c r="OJ16" s="233"/>
      <c r="OK16" s="233"/>
      <c r="OL16" s="233"/>
      <c r="OM16" s="233"/>
      <c r="ON16" s="233"/>
      <c r="OO16" s="233"/>
      <c r="OP16" s="233"/>
      <c r="OQ16" s="233"/>
      <c r="OR16" s="233"/>
      <c r="OS16" s="233"/>
      <c r="OT16" s="233"/>
      <c r="OU16" s="233"/>
      <c r="OV16" s="233"/>
      <c r="OW16" s="233"/>
      <c r="OX16" s="233"/>
      <c r="OY16" s="233"/>
      <c r="OZ16" s="233"/>
      <c r="PA16" s="233"/>
      <c r="PB16" s="233"/>
      <c r="PC16" s="233"/>
      <c r="PD16" s="233"/>
      <c r="PE16" s="233"/>
      <c r="PF16" s="233"/>
      <c r="PG16" s="233"/>
      <c r="PH16" s="233"/>
      <c r="PI16" s="233"/>
      <c r="PJ16" s="233"/>
      <c r="PK16" s="233"/>
      <c r="PL16" s="233"/>
      <c r="PM16" s="233"/>
      <c r="PN16" s="233"/>
      <c r="PO16" s="233"/>
      <c r="PP16" s="233"/>
      <c r="PQ16" s="233"/>
      <c r="PR16" s="233"/>
      <c r="PS16" s="233"/>
      <c r="PT16" s="233"/>
      <c r="PU16" s="233"/>
      <c r="PV16" s="233"/>
      <c r="PW16" s="233"/>
      <c r="PX16" s="233"/>
      <c r="PY16" s="233"/>
      <c r="PZ16" s="233"/>
      <c r="QA16" s="233"/>
      <c r="QB16" s="233"/>
      <c r="QC16" s="233"/>
      <c r="QD16" s="233"/>
      <c r="QE16" s="233"/>
      <c r="QF16" s="233"/>
      <c r="QG16" s="233"/>
      <c r="QH16" s="233"/>
      <c r="QI16" s="233"/>
      <c r="QJ16" s="233"/>
      <c r="QK16" s="233"/>
      <c r="QL16" s="233"/>
      <c r="QM16" s="233"/>
      <c r="QN16" s="233"/>
      <c r="QO16" s="233"/>
      <c r="QP16" s="233"/>
      <c r="QQ16" s="233"/>
      <c r="QR16" s="233"/>
      <c r="QS16" s="233"/>
      <c r="QT16" s="233"/>
    </row>
    <row r="17" spans="1:462" s="82" customFormat="1" ht="18" customHeight="1">
      <c r="A17" s="342">
        <v>3</v>
      </c>
      <c r="B17" s="66" t="str">
        <f>IF(Mitarbeiter!B9="","",Mitarbeiter!B9)</f>
        <v/>
      </c>
      <c r="C17" s="66" t="str">
        <f>IF(Mitarbeiter!C9="","",Mitarbeiter!C9)</f>
        <v/>
      </c>
      <c r="D17" s="66" t="str">
        <f>IF(Mitarbeiter!E9="","",Mitarbeiter!E9)</f>
        <v/>
      </c>
      <c r="E17" s="70">
        <f>IF(Mitarbeiter!W9="","",Mitarbeiter!W9)</f>
        <v>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  <c r="KU17" s="30"/>
      <c r="KV17" s="30"/>
      <c r="KW17" s="30"/>
      <c r="KX17" s="30"/>
      <c r="KY17" s="30"/>
      <c r="KZ17" s="30"/>
      <c r="LA17" s="30"/>
      <c r="LB17" s="30"/>
      <c r="LC17" s="30"/>
      <c r="LD17" s="30"/>
      <c r="LE17" s="30"/>
      <c r="LF17" s="30"/>
      <c r="LG17" s="30"/>
      <c r="LH17" s="30"/>
      <c r="LI17" s="30"/>
      <c r="LJ17" s="30"/>
      <c r="LK17" s="30"/>
      <c r="LL17" s="30"/>
      <c r="LM17" s="30"/>
      <c r="LN17" s="30"/>
      <c r="LO17" s="30"/>
      <c r="LP17" s="30"/>
      <c r="LQ17" s="30"/>
      <c r="LR17" s="30"/>
      <c r="LS17" s="30"/>
      <c r="LT17" s="30"/>
      <c r="LU17" s="30"/>
      <c r="LV17" s="30"/>
      <c r="LW17" s="30"/>
      <c r="LX17" s="30"/>
      <c r="LY17" s="30"/>
      <c r="LZ17" s="30"/>
      <c r="MA17" s="30"/>
      <c r="MB17" s="30"/>
      <c r="MC17" s="30"/>
      <c r="MD17" s="30"/>
      <c r="ME17" s="30"/>
      <c r="MF17" s="30"/>
      <c r="MG17" s="30"/>
      <c r="MH17" s="30"/>
      <c r="MI17" s="30"/>
      <c r="MJ17" s="30"/>
      <c r="MK17" s="30"/>
      <c r="ML17" s="30"/>
      <c r="MM17" s="30"/>
      <c r="MN17" s="30"/>
      <c r="MO17" s="30"/>
      <c r="MP17" s="30"/>
      <c r="MQ17" s="30"/>
      <c r="MR17" s="30"/>
      <c r="MS17" s="30"/>
      <c r="MT17" s="30"/>
      <c r="MU17" s="30"/>
      <c r="MV17" s="30"/>
      <c r="MW17" s="30"/>
      <c r="MX17" s="30"/>
      <c r="MY17" s="30"/>
      <c r="MZ17" s="30"/>
      <c r="NA17" s="30"/>
      <c r="NB17" s="30"/>
      <c r="NC17" s="30"/>
      <c r="ND17" s="30"/>
      <c r="NE17" s="30"/>
      <c r="NF17" s="30"/>
      <c r="NG17" s="30"/>
      <c r="NH17" s="30"/>
      <c r="NI17" s="30"/>
      <c r="NJ17" s="30"/>
      <c r="NK17" s="30"/>
      <c r="NL17" s="30"/>
      <c r="NM17" s="30"/>
      <c r="NN17" s="30"/>
      <c r="NO17" s="30"/>
      <c r="NP17" s="30"/>
      <c r="NQ17" s="30"/>
      <c r="NR17" s="30"/>
      <c r="NS17" s="30"/>
      <c r="NT17" s="30"/>
      <c r="NU17" s="30"/>
      <c r="NV17" s="30"/>
      <c r="NW17" s="30"/>
      <c r="NX17" s="30"/>
      <c r="NY17" s="30"/>
      <c r="NZ17" s="30"/>
      <c r="OA17" s="30"/>
      <c r="OB17" s="30"/>
      <c r="OC17" s="30"/>
      <c r="OD17" s="30"/>
      <c r="OE17" s="30"/>
      <c r="OF17" s="30"/>
      <c r="OG17" s="30"/>
      <c r="OH17" s="30"/>
      <c r="OI17" s="30"/>
      <c r="OJ17" s="30"/>
      <c r="OK17" s="30"/>
      <c r="OL17" s="30"/>
      <c r="OM17" s="30"/>
      <c r="ON17" s="30"/>
      <c r="OO17" s="30"/>
      <c r="OP17" s="30"/>
      <c r="OQ17" s="30"/>
      <c r="OR17" s="30"/>
      <c r="OS17" s="30"/>
      <c r="OT17" s="30"/>
      <c r="OU17" s="30"/>
      <c r="OV17" s="30"/>
      <c r="OW17" s="30"/>
      <c r="OX17" s="30"/>
      <c r="OY17" s="30"/>
      <c r="OZ17" s="30"/>
      <c r="PA17" s="30"/>
      <c r="PB17" s="30"/>
      <c r="PC17" s="30"/>
      <c r="PD17" s="30"/>
      <c r="PE17" s="30"/>
      <c r="PF17" s="30"/>
      <c r="PG17" s="30"/>
      <c r="PH17" s="30"/>
      <c r="PI17" s="30"/>
      <c r="PJ17" s="30"/>
      <c r="PK17" s="30"/>
      <c r="PL17" s="30"/>
      <c r="PM17" s="30"/>
      <c r="PN17" s="30"/>
      <c r="PO17" s="30"/>
      <c r="PP17" s="30"/>
      <c r="PQ17" s="30"/>
      <c r="PR17" s="30"/>
      <c r="PS17" s="30"/>
      <c r="PT17" s="30"/>
      <c r="PU17" s="30"/>
      <c r="PV17" s="30"/>
      <c r="PW17" s="30"/>
      <c r="PX17" s="30"/>
      <c r="PY17" s="30"/>
      <c r="PZ17" s="30"/>
      <c r="QA17" s="30"/>
      <c r="QB17" s="30"/>
      <c r="QC17" s="30"/>
      <c r="QD17" s="30"/>
      <c r="QE17" s="30"/>
      <c r="QF17" s="30"/>
      <c r="QG17" s="30"/>
      <c r="QH17" s="30"/>
      <c r="QI17" s="30"/>
      <c r="QJ17" s="30"/>
      <c r="QK17" s="30"/>
      <c r="QL17" s="30"/>
      <c r="QM17" s="30"/>
      <c r="QN17" s="30"/>
      <c r="QO17" s="30"/>
      <c r="QP17" s="30"/>
      <c r="QQ17" s="30"/>
      <c r="QR17" s="30"/>
      <c r="QS17" s="30"/>
      <c r="QT17" s="30"/>
    </row>
    <row r="18" spans="1:462" s="82" customFormat="1" ht="18" customHeight="1">
      <c r="A18" s="343">
        <v>4</v>
      </c>
      <c r="B18" s="231" t="str">
        <f>IF(Mitarbeiter!B10="","",Mitarbeiter!B10)</f>
        <v/>
      </c>
      <c r="C18" s="231" t="str">
        <f>IF(Mitarbeiter!C10="","",Mitarbeiter!C10)</f>
        <v/>
      </c>
      <c r="D18" s="231" t="str">
        <f>IF(Mitarbeiter!E10="","",Mitarbeiter!E10)</f>
        <v/>
      </c>
      <c r="E18" s="232">
        <f>IF(Mitarbeiter!W10="","",Mitarbeiter!W10)</f>
        <v>0</v>
      </c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  <c r="IX18" s="233"/>
      <c r="IY18" s="233"/>
      <c r="IZ18" s="233"/>
      <c r="JA18" s="233"/>
      <c r="JB18" s="233"/>
      <c r="JC18" s="233"/>
      <c r="JD18" s="233"/>
      <c r="JE18" s="233"/>
      <c r="JF18" s="233"/>
      <c r="JG18" s="233"/>
      <c r="JH18" s="233"/>
      <c r="JI18" s="233"/>
      <c r="JJ18" s="233"/>
      <c r="JK18" s="233"/>
      <c r="JL18" s="233"/>
      <c r="JM18" s="233"/>
      <c r="JN18" s="233"/>
      <c r="JO18" s="233"/>
      <c r="JP18" s="233"/>
      <c r="JQ18" s="233"/>
      <c r="JR18" s="233"/>
      <c r="JS18" s="233"/>
      <c r="JT18" s="233"/>
      <c r="JU18" s="233"/>
      <c r="JV18" s="233"/>
      <c r="JW18" s="233"/>
      <c r="JX18" s="233"/>
      <c r="JY18" s="233"/>
      <c r="JZ18" s="233"/>
      <c r="KA18" s="233"/>
      <c r="KB18" s="233"/>
      <c r="KC18" s="233"/>
      <c r="KD18" s="233"/>
      <c r="KE18" s="233"/>
      <c r="KF18" s="233"/>
      <c r="KG18" s="233"/>
      <c r="KH18" s="233"/>
      <c r="KI18" s="233"/>
      <c r="KJ18" s="233"/>
      <c r="KK18" s="233"/>
      <c r="KL18" s="233"/>
      <c r="KM18" s="233"/>
      <c r="KN18" s="233"/>
      <c r="KO18" s="233"/>
      <c r="KP18" s="233"/>
      <c r="KQ18" s="233"/>
      <c r="KR18" s="233"/>
      <c r="KS18" s="233"/>
      <c r="KT18" s="233"/>
      <c r="KU18" s="233"/>
      <c r="KV18" s="233"/>
      <c r="KW18" s="233"/>
      <c r="KX18" s="233"/>
      <c r="KY18" s="233"/>
      <c r="KZ18" s="233"/>
      <c r="LA18" s="233"/>
      <c r="LB18" s="233"/>
      <c r="LC18" s="233"/>
      <c r="LD18" s="233"/>
      <c r="LE18" s="233"/>
      <c r="LF18" s="233"/>
      <c r="LG18" s="233"/>
      <c r="LH18" s="233"/>
      <c r="LI18" s="233"/>
      <c r="LJ18" s="233"/>
      <c r="LK18" s="233"/>
      <c r="LL18" s="233"/>
      <c r="LM18" s="233"/>
      <c r="LN18" s="233"/>
      <c r="LO18" s="233"/>
      <c r="LP18" s="233"/>
      <c r="LQ18" s="233"/>
      <c r="LR18" s="233"/>
      <c r="LS18" s="233"/>
      <c r="LT18" s="233"/>
      <c r="LU18" s="233"/>
      <c r="LV18" s="233"/>
      <c r="LW18" s="233"/>
      <c r="LX18" s="233"/>
      <c r="LY18" s="233"/>
      <c r="LZ18" s="233"/>
      <c r="MA18" s="233"/>
      <c r="MB18" s="233"/>
      <c r="MC18" s="233"/>
      <c r="MD18" s="233"/>
      <c r="ME18" s="233"/>
      <c r="MF18" s="233"/>
      <c r="MG18" s="233"/>
      <c r="MH18" s="233"/>
      <c r="MI18" s="233"/>
      <c r="MJ18" s="233"/>
      <c r="MK18" s="233"/>
      <c r="ML18" s="233"/>
      <c r="MM18" s="233"/>
      <c r="MN18" s="233"/>
      <c r="MO18" s="233"/>
      <c r="MP18" s="233"/>
      <c r="MQ18" s="233"/>
      <c r="MR18" s="233"/>
      <c r="MS18" s="233"/>
      <c r="MT18" s="233"/>
      <c r="MU18" s="233"/>
      <c r="MV18" s="233"/>
      <c r="MW18" s="233"/>
      <c r="MX18" s="233"/>
      <c r="MY18" s="233"/>
      <c r="MZ18" s="233"/>
      <c r="NA18" s="233"/>
      <c r="NB18" s="233"/>
      <c r="NC18" s="233"/>
      <c r="ND18" s="233"/>
      <c r="NE18" s="233"/>
      <c r="NF18" s="233"/>
      <c r="NG18" s="233"/>
      <c r="NH18" s="233"/>
      <c r="NI18" s="233"/>
      <c r="NJ18" s="233"/>
      <c r="NK18" s="233"/>
      <c r="NL18" s="233"/>
      <c r="NM18" s="233"/>
      <c r="NN18" s="233"/>
      <c r="NO18" s="233"/>
      <c r="NP18" s="233"/>
      <c r="NQ18" s="233"/>
      <c r="NR18" s="233"/>
      <c r="NS18" s="233"/>
      <c r="NT18" s="233"/>
      <c r="NU18" s="233"/>
      <c r="NV18" s="233"/>
      <c r="NW18" s="233"/>
      <c r="NX18" s="233"/>
      <c r="NY18" s="233"/>
      <c r="NZ18" s="233"/>
      <c r="OA18" s="233"/>
      <c r="OB18" s="233"/>
      <c r="OC18" s="233"/>
      <c r="OD18" s="233"/>
      <c r="OE18" s="233"/>
      <c r="OF18" s="233"/>
      <c r="OG18" s="233"/>
      <c r="OH18" s="233"/>
      <c r="OI18" s="233"/>
      <c r="OJ18" s="233"/>
      <c r="OK18" s="233"/>
      <c r="OL18" s="233"/>
      <c r="OM18" s="233"/>
      <c r="ON18" s="233"/>
      <c r="OO18" s="233"/>
      <c r="OP18" s="233"/>
      <c r="OQ18" s="233"/>
      <c r="OR18" s="233"/>
      <c r="OS18" s="233"/>
      <c r="OT18" s="233"/>
      <c r="OU18" s="233"/>
      <c r="OV18" s="233"/>
      <c r="OW18" s="233"/>
      <c r="OX18" s="233"/>
      <c r="OY18" s="233"/>
      <c r="OZ18" s="233"/>
      <c r="PA18" s="233"/>
      <c r="PB18" s="233"/>
      <c r="PC18" s="233"/>
      <c r="PD18" s="233"/>
      <c r="PE18" s="233"/>
      <c r="PF18" s="233"/>
      <c r="PG18" s="233"/>
      <c r="PH18" s="233"/>
      <c r="PI18" s="233"/>
      <c r="PJ18" s="233"/>
      <c r="PK18" s="233"/>
      <c r="PL18" s="233"/>
      <c r="PM18" s="233"/>
      <c r="PN18" s="233"/>
      <c r="PO18" s="233"/>
      <c r="PP18" s="233"/>
      <c r="PQ18" s="233"/>
      <c r="PR18" s="233"/>
      <c r="PS18" s="233"/>
      <c r="PT18" s="233"/>
      <c r="PU18" s="233"/>
      <c r="PV18" s="233"/>
      <c r="PW18" s="233"/>
      <c r="PX18" s="233"/>
      <c r="PY18" s="233"/>
      <c r="PZ18" s="233"/>
      <c r="QA18" s="233"/>
      <c r="QB18" s="233"/>
      <c r="QC18" s="233"/>
      <c r="QD18" s="233"/>
      <c r="QE18" s="233"/>
      <c r="QF18" s="233"/>
      <c r="QG18" s="233"/>
      <c r="QH18" s="233"/>
      <c r="QI18" s="233"/>
      <c r="QJ18" s="233"/>
      <c r="QK18" s="233"/>
      <c r="QL18" s="233"/>
      <c r="QM18" s="233"/>
      <c r="QN18" s="233"/>
      <c r="QO18" s="233"/>
      <c r="QP18" s="233"/>
      <c r="QQ18" s="233"/>
      <c r="QR18" s="233"/>
      <c r="QS18" s="233"/>
      <c r="QT18" s="233"/>
    </row>
    <row r="19" spans="1:462" s="82" customFormat="1" ht="18" customHeight="1">
      <c r="A19" s="342">
        <v>5</v>
      </c>
      <c r="B19" s="66" t="str">
        <f>IF(Mitarbeiter!B11="","",Mitarbeiter!B11)</f>
        <v/>
      </c>
      <c r="C19" s="66" t="str">
        <f>IF(Mitarbeiter!C11="","",Mitarbeiter!C11)</f>
        <v/>
      </c>
      <c r="D19" s="66" t="str">
        <f>IF(Mitarbeiter!E11="","",Mitarbeiter!E11)</f>
        <v/>
      </c>
      <c r="E19" s="70">
        <f>IF(Mitarbeiter!W11="","",Mitarbeiter!W11)</f>
        <v>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  <c r="KU19" s="30"/>
      <c r="KV19" s="30"/>
      <c r="KW19" s="30"/>
      <c r="KX19" s="30"/>
      <c r="KY19" s="30"/>
      <c r="KZ19" s="30"/>
      <c r="LA19" s="30"/>
      <c r="LB19" s="30"/>
      <c r="LC19" s="30"/>
      <c r="LD19" s="30"/>
      <c r="LE19" s="30"/>
      <c r="LF19" s="30"/>
      <c r="LG19" s="30"/>
      <c r="LH19" s="30"/>
      <c r="LI19" s="30"/>
      <c r="LJ19" s="30"/>
      <c r="LK19" s="30"/>
      <c r="LL19" s="30"/>
      <c r="LM19" s="30"/>
      <c r="LN19" s="30"/>
      <c r="LO19" s="30"/>
      <c r="LP19" s="30"/>
      <c r="LQ19" s="30"/>
      <c r="LR19" s="30"/>
      <c r="LS19" s="30"/>
      <c r="LT19" s="30"/>
      <c r="LU19" s="30"/>
      <c r="LV19" s="30"/>
      <c r="LW19" s="30"/>
      <c r="LX19" s="30"/>
      <c r="LY19" s="30"/>
      <c r="LZ19" s="30"/>
      <c r="MA19" s="30"/>
      <c r="MB19" s="30"/>
      <c r="MC19" s="30"/>
      <c r="MD19" s="30"/>
      <c r="ME19" s="30"/>
      <c r="MF19" s="30"/>
      <c r="MG19" s="30"/>
      <c r="MH19" s="30"/>
      <c r="MI19" s="30"/>
      <c r="MJ19" s="30"/>
      <c r="MK19" s="30"/>
      <c r="ML19" s="30"/>
      <c r="MM19" s="30"/>
      <c r="MN19" s="30"/>
      <c r="MO19" s="30"/>
      <c r="MP19" s="30"/>
      <c r="MQ19" s="30"/>
      <c r="MR19" s="30"/>
      <c r="MS19" s="30"/>
      <c r="MT19" s="30"/>
      <c r="MU19" s="30"/>
      <c r="MV19" s="30"/>
      <c r="MW19" s="30"/>
      <c r="MX19" s="30"/>
      <c r="MY19" s="30"/>
      <c r="MZ19" s="30"/>
      <c r="NA19" s="30"/>
      <c r="NB19" s="30"/>
      <c r="NC19" s="30"/>
      <c r="ND19" s="30"/>
      <c r="NE19" s="30"/>
      <c r="NF19" s="30"/>
      <c r="NG19" s="30"/>
      <c r="NH19" s="30"/>
      <c r="NI19" s="30"/>
      <c r="NJ19" s="30"/>
      <c r="NK19" s="30"/>
      <c r="NL19" s="30"/>
      <c r="NM19" s="30"/>
      <c r="NN19" s="30"/>
      <c r="NO19" s="30"/>
      <c r="NP19" s="30"/>
      <c r="NQ19" s="30"/>
      <c r="NR19" s="30"/>
      <c r="NS19" s="30"/>
      <c r="NT19" s="30"/>
      <c r="NU19" s="30"/>
      <c r="NV19" s="30"/>
      <c r="NW19" s="30"/>
      <c r="NX19" s="30"/>
      <c r="NY19" s="30"/>
      <c r="NZ19" s="30"/>
      <c r="OA19" s="30"/>
      <c r="OB19" s="30"/>
      <c r="OC19" s="30"/>
      <c r="OD19" s="30"/>
      <c r="OE19" s="30"/>
      <c r="OF19" s="30"/>
      <c r="OG19" s="30"/>
      <c r="OH19" s="30"/>
      <c r="OI19" s="30"/>
      <c r="OJ19" s="30"/>
      <c r="OK19" s="30"/>
      <c r="OL19" s="30"/>
      <c r="OM19" s="30"/>
      <c r="ON19" s="30"/>
      <c r="OO19" s="30"/>
      <c r="OP19" s="30"/>
      <c r="OQ19" s="30"/>
      <c r="OR19" s="30"/>
      <c r="OS19" s="30"/>
      <c r="OT19" s="30"/>
      <c r="OU19" s="30"/>
      <c r="OV19" s="30"/>
      <c r="OW19" s="30"/>
      <c r="OX19" s="30"/>
      <c r="OY19" s="30"/>
      <c r="OZ19" s="30"/>
      <c r="PA19" s="30"/>
      <c r="PB19" s="30"/>
      <c r="PC19" s="30"/>
      <c r="PD19" s="30"/>
      <c r="PE19" s="30"/>
      <c r="PF19" s="30"/>
      <c r="PG19" s="30"/>
      <c r="PH19" s="30"/>
      <c r="PI19" s="30"/>
      <c r="PJ19" s="30"/>
      <c r="PK19" s="30"/>
      <c r="PL19" s="30"/>
      <c r="PM19" s="30"/>
      <c r="PN19" s="30"/>
      <c r="PO19" s="30"/>
      <c r="PP19" s="30"/>
      <c r="PQ19" s="30"/>
      <c r="PR19" s="30"/>
      <c r="PS19" s="30"/>
      <c r="PT19" s="30"/>
      <c r="PU19" s="30"/>
      <c r="PV19" s="30"/>
      <c r="PW19" s="30"/>
      <c r="PX19" s="30"/>
      <c r="PY19" s="30"/>
      <c r="PZ19" s="30"/>
      <c r="QA19" s="30"/>
      <c r="QB19" s="30"/>
      <c r="QC19" s="30"/>
      <c r="QD19" s="30"/>
      <c r="QE19" s="30"/>
      <c r="QF19" s="30"/>
      <c r="QG19" s="30"/>
      <c r="QH19" s="30"/>
      <c r="QI19" s="30"/>
      <c r="QJ19" s="30"/>
      <c r="QK19" s="30"/>
      <c r="QL19" s="30"/>
      <c r="QM19" s="30"/>
      <c r="QN19" s="30"/>
      <c r="QO19" s="30"/>
      <c r="QP19" s="30"/>
      <c r="QQ19" s="30"/>
      <c r="QR19" s="30"/>
      <c r="QS19" s="30"/>
      <c r="QT19" s="30"/>
    </row>
    <row r="20" spans="1:462" s="82" customFormat="1" ht="18" customHeight="1">
      <c r="A20" s="343">
        <v>6</v>
      </c>
      <c r="B20" s="231" t="str">
        <f>IF(Mitarbeiter!B12="","",Mitarbeiter!B12)</f>
        <v/>
      </c>
      <c r="C20" s="231" t="str">
        <f>IF(Mitarbeiter!C12="","",Mitarbeiter!C12)</f>
        <v/>
      </c>
      <c r="D20" s="231" t="str">
        <f>IF(Mitarbeiter!E12="","",Mitarbeiter!E12)</f>
        <v/>
      </c>
      <c r="E20" s="232">
        <f>IF(Mitarbeiter!W12="","",Mitarbeiter!W12)</f>
        <v>0</v>
      </c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  <c r="IX20" s="233"/>
      <c r="IY20" s="233"/>
      <c r="IZ20" s="233"/>
      <c r="JA20" s="233"/>
      <c r="JB20" s="233"/>
      <c r="JC20" s="233"/>
      <c r="JD20" s="233"/>
      <c r="JE20" s="233"/>
      <c r="JF20" s="233"/>
      <c r="JG20" s="233"/>
      <c r="JH20" s="233"/>
      <c r="JI20" s="233"/>
      <c r="JJ20" s="233"/>
      <c r="JK20" s="233"/>
      <c r="JL20" s="233"/>
      <c r="JM20" s="233"/>
      <c r="JN20" s="233"/>
      <c r="JO20" s="233"/>
      <c r="JP20" s="233"/>
      <c r="JQ20" s="233"/>
      <c r="JR20" s="233"/>
      <c r="JS20" s="233"/>
      <c r="JT20" s="233"/>
      <c r="JU20" s="233"/>
      <c r="JV20" s="233"/>
      <c r="JW20" s="233"/>
      <c r="JX20" s="233"/>
      <c r="JY20" s="233"/>
      <c r="JZ20" s="233"/>
      <c r="KA20" s="233"/>
      <c r="KB20" s="233"/>
      <c r="KC20" s="233"/>
      <c r="KD20" s="233"/>
      <c r="KE20" s="233"/>
      <c r="KF20" s="233"/>
      <c r="KG20" s="233"/>
      <c r="KH20" s="233"/>
      <c r="KI20" s="233"/>
      <c r="KJ20" s="233"/>
      <c r="KK20" s="233"/>
      <c r="KL20" s="233"/>
      <c r="KM20" s="233"/>
      <c r="KN20" s="233"/>
      <c r="KO20" s="233"/>
      <c r="KP20" s="233"/>
      <c r="KQ20" s="233"/>
      <c r="KR20" s="233"/>
      <c r="KS20" s="233"/>
      <c r="KT20" s="233"/>
      <c r="KU20" s="233"/>
      <c r="KV20" s="233"/>
      <c r="KW20" s="233"/>
      <c r="KX20" s="233"/>
      <c r="KY20" s="233"/>
      <c r="KZ20" s="233"/>
      <c r="LA20" s="233"/>
      <c r="LB20" s="233"/>
      <c r="LC20" s="233"/>
      <c r="LD20" s="233"/>
      <c r="LE20" s="233"/>
      <c r="LF20" s="233"/>
      <c r="LG20" s="233"/>
      <c r="LH20" s="233"/>
      <c r="LI20" s="233"/>
      <c r="LJ20" s="233"/>
      <c r="LK20" s="233"/>
      <c r="LL20" s="233"/>
      <c r="LM20" s="233"/>
      <c r="LN20" s="233"/>
      <c r="LO20" s="233"/>
      <c r="LP20" s="233"/>
      <c r="LQ20" s="233"/>
      <c r="LR20" s="233"/>
      <c r="LS20" s="233"/>
      <c r="LT20" s="233"/>
      <c r="LU20" s="233"/>
      <c r="LV20" s="233"/>
      <c r="LW20" s="233"/>
      <c r="LX20" s="233"/>
      <c r="LY20" s="233"/>
      <c r="LZ20" s="233"/>
      <c r="MA20" s="233"/>
      <c r="MB20" s="233"/>
      <c r="MC20" s="233"/>
      <c r="MD20" s="233"/>
      <c r="ME20" s="233"/>
      <c r="MF20" s="233"/>
      <c r="MG20" s="233"/>
      <c r="MH20" s="233"/>
      <c r="MI20" s="233"/>
      <c r="MJ20" s="233"/>
      <c r="MK20" s="233"/>
      <c r="ML20" s="233"/>
      <c r="MM20" s="233"/>
      <c r="MN20" s="233"/>
      <c r="MO20" s="233"/>
      <c r="MP20" s="233"/>
      <c r="MQ20" s="233"/>
      <c r="MR20" s="233"/>
      <c r="MS20" s="233"/>
      <c r="MT20" s="233"/>
      <c r="MU20" s="233"/>
      <c r="MV20" s="233"/>
      <c r="MW20" s="233"/>
      <c r="MX20" s="233"/>
      <c r="MY20" s="233"/>
      <c r="MZ20" s="233"/>
      <c r="NA20" s="233"/>
      <c r="NB20" s="233"/>
      <c r="NC20" s="233"/>
      <c r="ND20" s="233"/>
      <c r="NE20" s="233"/>
      <c r="NF20" s="233"/>
      <c r="NG20" s="233"/>
      <c r="NH20" s="233"/>
      <c r="NI20" s="233"/>
      <c r="NJ20" s="233"/>
      <c r="NK20" s="233"/>
      <c r="NL20" s="233"/>
      <c r="NM20" s="233"/>
      <c r="NN20" s="233"/>
      <c r="NO20" s="233"/>
      <c r="NP20" s="233"/>
      <c r="NQ20" s="233"/>
      <c r="NR20" s="233"/>
      <c r="NS20" s="233"/>
      <c r="NT20" s="233"/>
      <c r="NU20" s="233"/>
      <c r="NV20" s="233"/>
      <c r="NW20" s="233"/>
      <c r="NX20" s="233"/>
      <c r="NY20" s="233"/>
      <c r="NZ20" s="233"/>
      <c r="OA20" s="233"/>
      <c r="OB20" s="233"/>
      <c r="OC20" s="233"/>
      <c r="OD20" s="233"/>
      <c r="OE20" s="233"/>
      <c r="OF20" s="233"/>
      <c r="OG20" s="233"/>
      <c r="OH20" s="233"/>
      <c r="OI20" s="233"/>
      <c r="OJ20" s="233"/>
      <c r="OK20" s="233"/>
      <c r="OL20" s="233"/>
      <c r="OM20" s="233"/>
      <c r="ON20" s="233"/>
      <c r="OO20" s="233"/>
      <c r="OP20" s="233"/>
      <c r="OQ20" s="233"/>
      <c r="OR20" s="233"/>
      <c r="OS20" s="233"/>
      <c r="OT20" s="233"/>
      <c r="OU20" s="233"/>
      <c r="OV20" s="233"/>
      <c r="OW20" s="233"/>
      <c r="OX20" s="233"/>
      <c r="OY20" s="233"/>
      <c r="OZ20" s="233"/>
      <c r="PA20" s="233"/>
      <c r="PB20" s="233"/>
      <c r="PC20" s="233"/>
      <c r="PD20" s="233"/>
      <c r="PE20" s="233"/>
      <c r="PF20" s="233"/>
      <c r="PG20" s="233"/>
      <c r="PH20" s="233"/>
      <c r="PI20" s="233"/>
      <c r="PJ20" s="233"/>
      <c r="PK20" s="233"/>
      <c r="PL20" s="233"/>
      <c r="PM20" s="233"/>
      <c r="PN20" s="233"/>
      <c r="PO20" s="233"/>
      <c r="PP20" s="233"/>
      <c r="PQ20" s="233"/>
      <c r="PR20" s="233"/>
      <c r="PS20" s="233"/>
      <c r="PT20" s="233"/>
      <c r="PU20" s="233"/>
      <c r="PV20" s="233"/>
      <c r="PW20" s="233"/>
      <c r="PX20" s="233"/>
      <c r="PY20" s="233"/>
      <c r="PZ20" s="233"/>
      <c r="QA20" s="233"/>
      <c r="QB20" s="233"/>
      <c r="QC20" s="233"/>
      <c r="QD20" s="233"/>
      <c r="QE20" s="233"/>
      <c r="QF20" s="233"/>
      <c r="QG20" s="233"/>
      <c r="QH20" s="233"/>
      <c r="QI20" s="233"/>
      <c r="QJ20" s="233"/>
      <c r="QK20" s="233"/>
      <c r="QL20" s="233"/>
      <c r="QM20" s="233"/>
      <c r="QN20" s="233"/>
      <c r="QO20" s="233"/>
      <c r="QP20" s="233"/>
      <c r="QQ20" s="233"/>
      <c r="QR20" s="233"/>
      <c r="QS20" s="233"/>
      <c r="QT20" s="233"/>
    </row>
    <row r="21" spans="1:462" s="82" customFormat="1" ht="18" customHeight="1">
      <c r="A21" s="342">
        <v>7</v>
      </c>
      <c r="B21" s="66" t="str">
        <f>IF(Mitarbeiter!B13="","",Mitarbeiter!B13)</f>
        <v/>
      </c>
      <c r="C21" s="66" t="str">
        <f>IF(Mitarbeiter!C13="","",Mitarbeiter!C13)</f>
        <v/>
      </c>
      <c r="D21" s="66" t="str">
        <f>IF(Mitarbeiter!E13="","",Mitarbeiter!E13)</f>
        <v/>
      </c>
      <c r="E21" s="70">
        <f>IF(Mitarbeiter!W13="","",Mitarbeiter!W13)</f>
        <v>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  <c r="IX21" s="30"/>
      <c r="IY21" s="30"/>
      <c r="IZ21" s="30"/>
      <c r="JA21" s="30"/>
      <c r="JB21" s="30"/>
      <c r="JC21" s="30"/>
      <c r="JD21" s="30"/>
      <c r="JE21" s="30"/>
      <c r="JF21" s="30"/>
      <c r="JG21" s="30"/>
      <c r="JH21" s="30"/>
      <c r="JI21" s="30"/>
      <c r="JJ21" s="30"/>
      <c r="JK21" s="30"/>
      <c r="JL21" s="30"/>
      <c r="JM21" s="30"/>
      <c r="JN21" s="30"/>
      <c r="JO21" s="30"/>
      <c r="JP21" s="30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  <c r="KU21" s="30"/>
      <c r="KV21" s="30"/>
      <c r="KW21" s="30"/>
      <c r="KX21" s="30"/>
      <c r="KY21" s="30"/>
      <c r="KZ21" s="30"/>
      <c r="LA21" s="30"/>
      <c r="LB21" s="30"/>
      <c r="LC21" s="30"/>
      <c r="LD21" s="30"/>
      <c r="LE21" s="30"/>
      <c r="LF21" s="30"/>
      <c r="LG21" s="30"/>
      <c r="LH21" s="30"/>
      <c r="LI21" s="30"/>
      <c r="LJ21" s="30"/>
      <c r="LK21" s="30"/>
      <c r="LL21" s="30"/>
      <c r="LM21" s="30"/>
      <c r="LN21" s="30"/>
      <c r="LO21" s="30"/>
      <c r="LP21" s="30"/>
      <c r="LQ21" s="30"/>
      <c r="LR21" s="30"/>
      <c r="LS21" s="30"/>
      <c r="LT21" s="30"/>
      <c r="LU21" s="30"/>
      <c r="LV21" s="30"/>
      <c r="LW21" s="30"/>
      <c r="LX21" s="30"/>
      <c r="LY21" s="30"/>
      <c r="LZ21" s="30"/>
      <c r="MA21" s="30"/>
      <c r="MB21" s="30"/>
      <c r="MC21" s="30"/>
      <c r="MD21" s="30"/>
      <c r="ME21" s="30"/>
      <c r="MF21" s="30"/>
      <c r="MG21" s="30"/>
      <c r="MH21" s="30"/>
      <c r="MI21" s="30"/>
      <c r="MJ21" s="30"/>
      <c r="MK21" s="30"/>
      <c r="ML21" s="30"/>
      <c r="MM21" s="30"/>
      <c r="MN21" s="30"/>
      <c r="MO21" s="30"/>
      <c r="MP21" s="30"/>
      <c r="MQ21" s="30"/>
      <c r="MR21" s="30"/>
      <c r="MS21" s="30"/>
      <c r="MT21" s="30"/>
      <c r="MU21" s="30"/>
      <c r="MV21" s="30"/>
      <c r="MW21" s="30"/>
      <c r="MX21" s="30"/>
      <c r="MY21" s="30"/>
      <c r="MZ21" s="30"/>
      <c r="NA21" s="30"/>
      <c r="NB21" s="30"/>
      <c r="NC21" s="30"/>
      <c r="ND21" s="30"/>
      <c r="NE21" s="30"/>
      <c r="NF21" s="30"/>
      <c r="NG21" s="30"/>
      <c r="NH21" s="30"/>
      <c r="NI21" s="30"/>
      <c r="NJ21" s="30"/>
      <c r="NK21" s="30"/>
      <c r="NL21" s="30"/>
      <c r="NM21" s="30"/>
      <c r="NN21" s="30"/>
      <c r="NO21" s="30"/>
      <c r="NP21" s="30"/>
      <c r="NQ21" s="30"/>
      <c r="NR21" s="30"/>
      <c r="NS21" s="30"/>
      <c r="NT21" s="30"/>
      <c r="NU21" s="30"/>
      <c r="NV21" s="30"/>
      <c r="NW21" s="30"/>
      <c r="NX21" s="30"/>
      <c r="NY21" s="30"/>
      <c r="NZ21" s="30"/>
      <c r="OA21" s="30"/>
      <c r="OB21" s="30"/>
      <c r="OC21" s="30"/>
      <c r="OD21" s="30"/>
      <c r="OE21" s="30"/>
      <c r="OF21" s="30"/>
      <c r="OG21" s="30"/>
      <c r="OH21" s="30"/>
      <c r="OI21" s="30"/>
      <c r="OJ21" s="30"/>
      <c r="OK21" s="30"/>
      <c r="OL21" s="30"/>
      <c r="OM21" s="30"/>
      <c r="ON21" s="30"/>
      <c r="OO21" s="30"/>
      <c r="OP21" s="30"/>
      <c r="OQ21" s="30"/>
      <c r="OR21" s="30"/>
      <c r="OS21" s="30"/>
      <c r="OT21" s="30"/>
      <c r="OU21" s="30"/>
      <c r="OV21" s="30"/>
      <c r="OW21" s="30"/>
      <c r="OX21" s="30"/>
      <c r="OY21" s="30"/>
      <c r="OZ21" s="30"/>
      <c r="PA21" s="30"/>
      <c r="PB21" s="30"/>
      <c r="PC21" s="30"/>
      <c r="PD21" s="30"/>
      <c r="PE21" s="30"/>
      <c r="PF21" s="30"/>
      <c r="PG21" s="30"/>
      <c r="PH21" s="30"/>
      <c r="PI21" s="30"/>
      <c r="PJ21" s="30"/>
      <c r="PK21" s="30"/>
      <c r="PL21" s="30"/>
      <c r="PM21" s="30"/>
      <c r="PN21" s="30"/>
      <c r="PO21" s="30"/>
      <c r="PP21" s="30"/>
      <c r="PQ21" s="30"/>
      <c r="PR21" s="30"/>
      <c r="PS21" s="30"/>
      <c r="PT21" s="30"/>
      <c r="PU21" s="30"/>
      <c r="PV21" s="30"/>
      <c r="PW21" s="30"/>
      <c r="PX21" s="30"/>
      <c r="PY21" s="30"/>
      <c r="PZ21" s="30"/>
      <c r="QA21" s="30"/>
      <c r="QB21" s="30"/>
      <c r="QC21" s="30"/>
      <c r="QD21" s="30"/>
      <c r="QE21" s="30"/>
      <c r="QF21" s="30"/>
      <c r="QG21" s="30"/>
      <c r="QH21" s="30"/>
      <c r="QI21" s="30"/>
      <c r="QJ21" s="30"/>
      <c r="QK21" s="30"/>
      <c r="QL21" s="30"/>
      <c r="QM21" s="30"/>
      <c r="QN21" s="30"/>
      <c r="QO21" s="30"/>
      <c r="QP21" s="30"/>
      <c r="QQ21" s="30"/>
      <c r="QR21" s="30"/>
      <c r="QS21" s="30"/>
      <c r="QT21" s="30"/>
    </row>
    <row r="22" spans="1:462" s="82" customFormat="1" ht="18" customHeight="1">
      <c r="A22" s="343">
        <v>8</v>
      </c>
      <c r="B22" s="231" t="str">
        <f>IF(Mitarbeiter!B14="","",Mitarbeiter!B14)</f>
        <v/>
      </c>
      <c r="C22" s="231" t="str">
        <f>IF(Mitarbeiter!C14="","",Mitarbeiter!C14)</f>
        <v/>
      </c>
      <c r="D22" s="231" t="str">
        <f>IF(Mitarbeiter!E14="","",Mitarbeiter!E14)</f>
        <v/>
      </c>
      <c r="E22" s="232">
        <f>IF(Mitarbeiter!W14="","",Mitarbeiter!W14)</f>
        <v>0</v>
      </c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  <c r="IX22" s="233"/>
      <c r="IY22" s="233"/>
      <c r="IZ22" s="233"/>
      <c r="JA22" s="233"/>
      <c r="JB22" s="233"/>
      <c r="JC22" s="233"/>
      <c r="JD22" s="233"/>
      <c r="JE22" s="233"/>
      <c r="JF22" s="233"/>
      <c r="JG22" s="233"/>
      <c r="JH22" s="233"/>
      <c r="JI22" s="233"/>
      <c r="JJ22" s="233"/>
      <c r="JK22" s="233"/>
      <c r="JL22" s="233"/>
      <c r="JM22" s="233"/>
      <c r="JN22" s="233"/>
      <c r="JO22" s="233"/>
      <c r="JP22" s="233"/>
      <c r="JQ22" s="233"/>
      <c r="JR22" s="233"/>
      <c r="JS22" s="233"/>
      <c r="JT22" s="233"/>
      <c r="JU22" s="233"/>
      <c r="JV22" s="233"/>
      <c r="JW22" s="233"/>
      <c r="JX22" s="233"/>
      <c r="JY22" s="233"/>
      <c r="JZ22" s="233"/>
      <c r="KA22" s="233"/>
      <c r="KB22" s="233"/>
      <c r="KC22" s="233"/>
      <c r="KD22" s="233"/>
      <c r="KE22" s="233"/>
      <c r="KF22" s="233"/>
      <c r="KG22" s="233"/>
      <c r="KH22" s="233"/>
      <c r="KI22" s="233"/>
      <c r="KJ22" s="233"/>
      <c r="KK22" s="233"/>
      <c r="KL22" s="233"/>
      <c r="KM22" s="233"/>
      <c r="KN22" s="233"/>
      <c r="KO22" s="233"/>
      <c r="KP22" s="233"/>
      <c r="KQ22" s="233"/>
      <c r="KR22" s="233"/>
      <c r="KS22" s="233"/>
      <c r="KT22" s="233"/>
      <c r="KU22" s="233"/>
      <c r="KV22" s="233"/>
      <c r="KW22" s="233"/>
      <c r="KX22" s="233"/>
      <c r="KY22" s="233"/>
      <c r="KZ22" s="233"/>
      <c r="LA22" s="233"/>
      <c r="LB22" s="233"/>
      <c r="LC22" s="233"/>
      <c r="LD22" s="233"/>
      <c r="LE22" s="233"/>
      <c r="LF22" s="233"/>
      <c r="LG22" s="233"/>
      <c r="LH22" s="233"/>
      <c r="LI22" s="233"/>
      <c r="LJ22" s="233"/>
      <c r="LK22" s="233"/>
      <c r="LL22" s="233"/>
      <c r="LM22" s="233"/>
      <c r="LN22" s="233"/>
      <c r="LO22" s="233"/>
      <c r="LP22" s="233"/>
      <c r="LQ22" s="233"/>
      <c r="LR22" s="233"/>
      <c r="LS22" s="233"/>
      <c r="LT22" s="233"/>
      <c r="LU22" s="233"/>
      <c r="LV22" s="233"/>
      <c r="LW22" s="233"/>
      <c r="LX22" s="233"/>
      <c r="LY22" s="233"/>
      <c r="LZ22" s="233"/>
      <c r="MA22" s="233"/>
      <c r="MB22" s="233"/>
      <c r="MC22" s="233"/>
      <c r="MD22" s="233"/>
      <c r="ME22" s="233"/>
      <c r="MF22" s="233"/>
      <c r="MG22" s="233"/>
      <c r="MH22" s="233"/>
      <c r="MI22" s="233"/>
      <c r="MJ22" s="233"/>
      <c r="MK22" s="233"/>
      <c r="ML22" s="233"/>
      <c r="MM22" s="233"/>
      <c r="MN22" s="233"/>
      <c r="MO22" s="233"/>
      <c r="MP22" s="233"/>
      <c r="MQ22" s="233"/>
      <c r="MR22" s="233"/>
      <c r="MS22" s="233"/>
      <c r="MT22" s="233"/>
      <c r="MU22" s="233"/>
      <c r="MV22" s="233"/>
      <c r="MW22" s="233"/>
      <c r="MX22" s="233"/>
      <c r="MY22" s="233"/>
      <c r="MZ22" s="233"/>
      <c r="NA22" s="233"/>
      <c r="NB22" s="233"/>
      <c r="NC22" s="233"/>
      <c r="ND22" s="233"/>
      <c r="NE22" s="233"/>
      <c r="NF22" s="233"/>
      <c r="NG22" s="233"/>
      <c r="NH22" s="233"/>
      <c r="NI22" s="233"/>
      <c r="NJ22" s="233"/>
      <c r="NK22" s="233"/>
      <c r="NL22" s="233"/>
      <c r="NM22" s="233"/>
      <c r="NN22" s="233"/>
      <c r="NO22" s="233"/>
      <c r="NP22" s="233"/>
      <c r="NQ22" s="233"/>
      <c r="NR22" s="233"/>
      <c r="NS22" s="233"/>
      <c r="NT22" s="233"/>
      <c r="NU22" s="233"/>
      <c r="NV22" s="233"/>
      <c r="NW22" s="233"/>
      <c r="NX22" s="233"/>
      <c r="NY22" s="233"/>
      <c r="NZ22" s="233"/>
      <c r="OA22" s="233"/>
      <c r="OB22" s="233"/>
      <c r="OC22" s="233"/>
      <c r="OD22" s="233"/>
      <c r="OE22" s="233"/>
      <c r="OF22" s="233"/>
      <c r="OG22" s="233"/>
      <c r="OH22" s="233"/>
      <c r="OI22" s="233"/>
      <c r="OJ22" s="233"/>
      <c r="OK22" s="233"/>
      <c r="OL22" s="233"/>
      <c r="OM22" s="233"/>
      <c r="ON22" s="233"/>
      <c r="OO22" s="233"/>
      <c r="OP22" s="233"/>
      <c r="OQ22" s="233"/>
      <c r="OR22" s="233"/>
      <c r="OS22" s="233"/>
      <c r="OT22" s="233"/>
      <c r="OU22" s="233"/>
      <c r="OV22" s="233"/>
      <c r="OW22" s="233"/>
      <c r="OX22" s="233"/>
      <c r="OY22" s="233"/>
      <c r="OZ22" s="233"/>
      <c r="PA22" s="233"/>
      <c r="PB22" s="233"/>
      <c r="PC22" s="233"/>
      <c r="PD22" s="233"/>
      <c r="PE22" s="233"/>
      <c r="PF22" s="233"/>
      <c r="PG22" s="233"/>
      <c r="PH22" s="233"/>
      <c r="PI22" s="233"/>
      <c r="PJ22" s="233"/>
      <c r="PK22" s="233"/>
      <c r="PL22" s="233"/>
      <c r="PM22" s="233"/>
      <c r="PN22" s="233"/>
      <c r="PO22" s="233"/>
      <c r="PP22" s="233"/>
      <c r="PQ22" s="233"/>
      <c r="PR22" s="233"/>
      <c r="PS22" s="233"/>
      <c r="PT22" s="233"/>
      <c r="PU22" s="233"/>
      <c r="PV22" s="233"/>
      <c r="PW22" s="233"/>
      <c r="PX22" s="233"/>
      <c r="PY22" s="233"/>
      <c r="PZ22" s="233"/>
      <c r="QA22" s="233"/>
      <c r="QB22" s="233"/>
      <c r="QC22" s="233"/>
      <c r="QD22" s="233"/>
      <c r="QE22" s="233"/>
      <c r="QF22" s="233"/>
      <c r="QG22" s="233"/>
      <c r="QH22" s="233"/>
      <c r="QI22" s="233"/>
      <c r="QJ22" s="233"/>
      <c r="QK22" s="233"/>
      <c r="QL22" s="233"/>
      <c r="QM22" s="233"/>
      <c r="QN22" s="233"/>
      <c r="QO22" s="233"/>
      <c r="QP22" s="233"/>
      <c r="QQ22" s="233"/>
      <c r="QR22" s="233"/>
      <c r="QS22" s="233"/>
      <c r="QT22" s="233"/>
    </row>
    <row r="23" spans="1:462" s="82" customFormat="1" ht="18" customHeight="1">
      <c r="A23" s="342">
        <v>9</v>
      </c>
      <c r="B23" s="66" t="str">
        <f>IF(Mitarbeiter!B15="","",Mitarbeiter!B15)</f>
        <v/>
      </c>
      <c r="C23" s="66" t="str">
        <f>IF(Mitarbeiter!C15="","",Mitarbeiter!C15)</f>
        <v/>
      </c>
      <c r="D23" s="66" t="str">
        <f>IF(Mitarbeiter!E15="","",Mitarbeiter!E15)</f>
        <v/>
      </c>
      <c r="E23" s="70">
        <f>IF(Mitarbeiter!W15="","",Mitarbeiter!W15)</f>
        <v>0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  <c r="IX23" s="30"/>
      <c r="IY23" s="30"/>
      <c r="IZ23" s="30"/>
      <c r="JA23" s="30"/>
      <c r="JB23" s="30"/>
      <c r="JC23" s="30"/>
      <c r="JD23" s="30"/>
      <c r="JE23" s="30"/>
      <c r="JF23" s="30"/>
      <c r="JG23" s="30"/>
      <c r="JH23" s="30"/>
      <c r="JI23" s="30"/>
      <c r="JJ23" s="30"/>
      <c r="JK23" s="30"/>
      <c r="JL23" s="30"/>
      <c r="JM23" s="30"/>
      <c r="JN23" s="30"/>
      <c r="JO23" s="30"/>
      <c r="JP23" s="30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  <c r="KU23" s="30"/>
      <c r="KV23" s="30"/>
      <c r="KW23" s="30"/>
      <c r="KX23" s="30"/>
      <c r="KY23" s="30"/>
      <c r="KZ23" s="30"/>
      <c r="LA23" s="30"/>
      <c r="LB23" s="30"/>
      <c r="LC23" s="30"/>
      <c r="LD23" s="30"/>
      <c r="LE23" s="30"/>
      <c r="LF23" s="30"/>
      <c r="LG23" s="30"/>
      <c r="LH23" s="30"/>
      <c r="LI23" s="30"/>
      <c r="LJ23" s="30"/>
      <c r="LK23" s="30"/>
      <c r="LL23" s="30"/>
      <c r="LM23" s="30"/>
      <c r="LN23" s="30"/>
      <c r="LO23" s="30"/>
      <c r="LP23" s="30"/>
      <c r="LQ23" s="30"/>
      <c r="LR23" s="30"/>
      <c r="LS23" s="30"/>
      <c r="LT23" s="30"/>
      <c r="LU23" s="30"/>
      <c r="LV23" s="30"/>
      <c r="LW23" s="30"/>
      <c r="LX23" s="30"/>
      <c r="LY23" s="30"/>
      <c r="LZ23" s="30"/>
      <c r="MA23" s="30"/>
      <c r="MB23" s="30"/>
      <c r="MC23" s="30"/>
      <c r="MD23" s="30"/>
      <c r="ME23" s="30"/>
      <c r="MF23" s="30"/>
      <c r="MG23" s="30"/>
      <c r="MH23" s="30"/>
      <c r="MI23" s="30"/>
      <c r="MJ23" s="30"/>
      <c r="MK23" s="30"/>
      <c r="ML23" s="30"/>
      <c r="MM23" s="30"/>
      <c r="MN23" s="30"/>
      <c r="MO23" s="30"/>
      <c r="MP23" s="30"/>
      <c r="MQ23" s="30"/>
      <c r="MR23" s="30"/>
      <c r="MS23" s="30"/>
      <c r="MT23" s="30"/>
      <c r="MU23" s="30"/>
      <c r="MV23" s="30"/>
      <c r="MW23" s="30"/>
      <c r="MX23" s="30"/>
      <c r="MY23" s="30"/>
      <c r="MZ23" s="30"/>
      <c r="NA23" s="30"/>
      <c r="NB23" s="30"/>
      <c r="NC23" s="30"/>
      <c r="ND23" s="30"/>
      <c r="NE23" s="30"/>
      <c r="NF23" s="30"/>
      <c r="NG23" s="30"/>
      <c r="NH23" s="30"/>
      <c r="NI23" s="30"/>
      <c r="NJ23" s="30"/>
      <c r="NK23" s="30"/>
      <c r="NL23" s="30"/>
      <c r="NM23" s="30"/>
      <c r="NN23" s="30"/>
      <c r="NO23" s="30"/>
      <c r="NP23" s="30"/>
      <c r="NQ23" s="30"/>
      <c r="NR23" s="30"/>
      <c r="NS23" s="30"/>
      <c r="NT23" s="30"/>
      <c r="NU23" s="30"/>
      <c r="NV23" s="30"/>
      <c r="NW23" s="30"/>
      <c r="NX23" s="30"/>
      <c r="NY23" s="30"/>
      <c r="NZ23" s="30"/>
      <c r="OA23" s="30"/>
      <c r="OB23" s="30"/>
      <c r="OC23" s="30"/>
      <c r="OD23" s="30"/>
      <c r="OE23" s="30"/>
      <c r="OF23" s="30"/>
      <c r="OG23" s="30"/>
      <c r="OH23" s="30"/>
      <c r="OI23" s="30"/>
      <c r="OJ23" s="30"/>
      <c r="OK23" s="30"/>
      <c r="OL23" s="30"/>
      <c r="OM23" s="30"/>
      <c r="ON23" s="30"/>
      <c r="OO23" s="30"/>
      <c r="OP23" s="30"/>
      <c r="OQ23" s="30"/>
      <c r="OR23" s="30"/>
      <c r="OS23" s="30"/>
      <c r="OT23" s="30"/>
      <c r="OU23" s="30"/>
      <c r="OV23" s="30"/>
      <c r="OW23" s="30"/>
      <c r="OX23" s="30"/>
      <c r="OY23" s="30"/>
      <c r="OZ23" s="30"/>
      <c r="PA23" s="30"/>
      <c r="PB23" s="30"/>
      <c r="PC23" s="30"/>
      <c r="PD23" s="30"/>
      <c r="PE23" s="30"/>
      <c r="PF23" s="30"/>
      <c r="PG23" s="30"/>
      <c r="PH23" s="30"/>
      <c r="PI23" s="30"/>
      <c r="PJ23" s="30"/>
      <c r="PK23" s="30"/>
      <c r="PL23" s="30"/>
      <c r="PM23" s="30"/>
      <c r="PN23" s="30"/>
      <c r="PO23" s="30"/>
      <c r="PP23" s="30"/>
      <c r="PQ23" s="30"/>
      <c r="PR23" s="30"/>
      <c r="PS23" s="30"/>
      <c r="PT23" s="30"/>
      <c r="PU23" s="30"/>
      <c r="PV23" s="30"/>
      <c r="PW23" s="30"/>
      <c r="PX23" s="30"/>
      <c r="PY23" s="30"/>
      <c r="PZ23" s="30"/>
      <c r="QA23" s="30"/>
      <c r="QB23" s="30"/>
      <c r="QC23" s="30"/>
      <c r="QD23" s="30"/>
      <c r="QE23" s="30"/>
      <c r="QF23" s="30"/>
      <c r="QG23" s="30"/>
      <c r="QH23" s="30"/>
      <c r="QI23" s="30"/>
      <c r="QJ23" s="30"/>
      <c r="QK23" s="30"/>
      <c r="QL23" s="30"/>
      <c r="QM23" s="30"/>
      <c r="QN23" s="30"/>
      <c r="QO23" s="30"/>
      <c r="QP23" s="30"/>
      <c r="QQ23" s="30"/>
      <c r="QR23" s="30"/>
      <c r="QS23" s="30"/>
      <c r="QT23" s="30"/>
    </row>
    <row r="24" spans="1:462" s="82" customFormat="1" ht="18" customHeight="1">
      <c r="A24" s="343">
        <v>10</v>
      </c>
      <c r="B24" s="231" t="str">
        <f>IF(Mitarbeiter!B16="","",Mitarbeiter!B16)</f>
        <v/>
      </c>
      <c r="C24" s="231" t="str">
        <f>IF(Mitarbeiter!C16="","",Mitarbeiter!C16)</f>
        <v/>
      </c>
      <c r="D24" s="231" t="str">
        <f>IF(Mitarbeiter!E16="","",Mitarbeiter!E16)</f>
        <v/>
      </c>
      <c r="E24" s="232">
        <f>IF(Mitarbeiter!W16="","",Mitarbeiter!W16)</f>
        <v>0</v>
      </c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  <c r="IX24" s="233"/>
      <c r="IY24" s="233"/>
      <c r="IZ24" s="233"/>
      <c r="JA24" s="233"/>
      <c r="JB24" s="233"/>
      <c r="JC24" s="233"/>
      <c r="JD24" s="233"/>
      <c r="JE24" s="233"/>
      <c r="JF24" s="233"/>
      <c r="JG24" s="233"/>
      <c r="JH24" s="233"/>
      <c r="JI24" s="233"/>
      <c r="JJ24" s="233"/>
      <c r="JK24" s="233"/>
      <c r="JL24" s="233"/>
      <c r="JM24" s="233"/>
      <c r="JN24" s="233"/>
      <c r="JO24" s="233"/>
      <c r="JP24" s="233"/>
      <c r="JQ24" s="233"/>
      <c r="JR24" s="233"/>
      <c r="JS24" s="233"/>
      <c r="JT24" s="233"/>
      <c r="JU24" s="233"/>
      <c r="JV24" s="233"/>
      <c r="JW24" s="233"/>
      <c r="JX24" s="233"/>
      <c r="JY24" s="233"/>
      <c r="JZ24" s="233"/>
      <c r="KA24" s="233"/>
      <c r="KB24" s="233"/>
      <c r="KC24" s="233"/>
      <c r="KD24" s="233"/>
      <c r="KE24" s="233"/>
      <c r="KF24" s="233"/>
      <c r="KG24" s="233"/>
      <c r="KH24" s="233"/>
      <c r="KI24" s="233"/>
      <c r="KJ24" s="233"/>
      <c r="KK24" s="233"/>
      <c r="KL24" s="233"/>
      <c r="KM24" s="233"/>
      <c r="KN24" s="233"/>
      <c r="KO24" s="233"/>
      <c r="KP24" s="233"/>
      <c r="KQ24" s="233"/>
      <c r="KR24" s="233"/>
      <c r="KS24" s="233"/>
      <c r="KT24" s="233"/>
      <c r="KU24" s="233"/>
      <c r="KV24" s="233"/>
      <c r="KW24" s="233"/>
      <c r="KX24" s="233"/>
      <c r="KY24" s="233"/>
      <c r="KZ24" s="233"/>
      <c r="LA24" s="233"/>
      <c r="LB24" s="233"/>
      <c r="LC24" s="233"/>
      <c r="LD24" s="233"/>
      <c r="LE24" s="233"/>
      <c r="LF24" s="233"/>
      <c r="LG24" s="233"/>
      <c r="LH24" s="233"/>
      <c r="LI24" s="233"/>
      <c r="LJ24" s="233"/>
      <c r="LK24" s="233"/>
      <c r="LL24" s="233"/>
      <c r="LM24" s="233"/>
      <c r="LN24" s="233"/>
      <c r="LO24" s="233"/>
      <c r="LP24" s="233"/>
      <c r="LQ24" s="233"/>
      <c r="LR24" s="233"/>
      <c r="LS24" s="233"/>
      <c r="LT24" s="233"/>
      <c r="LU24" s="233"/>
      <c r="LV24" s="233"/>
      <c r="LW24" s="233"/>
      <c r="LX24" s="233"/>
      <c r="LY24" s="233"/>
      <c r="LZ24" s="233"/>
      <c r="MA24" s="233"/>
      <c r="MB24" s="233"/>
      <c r="MC24" s="233"/>
      <c r="MD24" s="233"/>
      <c r="ME24" s="233"/>
      <c r="MF24" s="233"/>
      <c r="MG24" s="233"/>
      <c r="MH24" s="233"/>
      <c r="MI24" s="233"/>
      <c r="MJ24" s="233"/>
      <c r="MK24" s="233"/>
      <c r="ML24" s="233"/>
      <c r="MM24" s="233"/>
      <c r="MN24" s="233"/>
      <c r="MO24" s="233"/>
      <c r="MP24" s="233"/>
      <c r="MQ24" s="233"/>
      <c r="MR24" s="233"/>
      <c r="MS24" s="233"/>
      <c r="MT24" s="233"/>
      <c r="MU24" s="233"/>
      <c r="MV24" s="233"/>
      <c r="MW24" s="233"/>
      <c r="MX24" s="233"/>
      <c r="MY24" s="233"/>
      <c r="MZ24" s="233"/>
      <c r="NA24" s="233"/>
      <c r="NB24" s="233"/>
      <c r="NC24" s="233"/>
      <c r="ND24" s="233"/>
      <c r="NE24" s="233"/>
      <c r="NF24" s="233"/>
      <c r="NG24" s="233"/>
      <c r="NH24" s="233"/>
      <c r="NI24" s="233"/>
      <c r="NJ24" s="233"/>
      <c r="NK24" s="233"/>
      <c r="NL24" s="233"/>
      <c r="NM24" s="233"/>
      <c r="NN24" s="233"/>
      <c r="NO24" s="233"/>
      <c r="NP24" s="233"/>
      <c r="NQ24" s="233"/>
      <c r="NR24" s="233"/>
      <c r="NS24" s="233"/>
      <c r="NT24" s="233"/>
      <c r="NU24" s="233"/>
      <c r="NV24" s="233"/>
      <c r="NW24" s="233"/>
      <c r="NX24" s="233"/>
      <c r="NY24" s="233"/>
      <c r="NZ24" s="233"/>
      <c r="OA24" s="233"/>
      <c r="OB24" s="233"/>
      <c r="OC24" s="233"/>
      <c r="OD24" s="233"/>
      <c r="OE24" s="233"/>
      <c r="OF24" s="233"/>
      <c r="OG24" s="233"/>
      <c r="OH24" s="233"/>
      <c r="OI24" s="233"/>
      <c r="OJ24" s="233"/>
      <c r="OK24" s="233"/>
      <c r="OL24" s="233"/>
      <c r="OM24" s="233"/>
      <c r="ON24" s="233"/>
      <c r="OO24" s="233"/>
      <c r="OP24" s="233"/>
      <c r="OQ24" s="233"/>
      <c r="OR24" s="233"/>
      <c r="OS24" s="233"/>
      <c r="OT24" s="233"/>
      <c r="OU24" s="233"/>
      <c r="OV24" s="233"/>
      <c r="OW24" s="233"/>
      <c r="OX24" s="233"/>
      <c r="OY24" s="233"/>
      <c r="OZ24" s="233"/>
      <c r="PA24" s="233"/>
      <c r="PB24" s="233"/>
      <c r="PC24" s="233"/>
      <c r="PD24" s="233"/>
      <c r="PE24" s="233"/>
      <c r="PF24" s="233"/>
      <c r="PG24" s="233"/>
      <c r="PH24" s="233"/>
      <c r="PI24" s="233"/>
      <c r="PJ24" s="233"/>
      <c r="PK24" s="233"/>
      <c r="PL24" s="233"/>
      <c r="PM24" s="233"/>
      <c r="PN24" s="233"/>
      <c r="PO24" s="233"/>
      <c r="PP24" s="233"/>
      <c r="PQ24" s="233"/>
      <c r="PR24" s="233"/>
      <c r="PS24" s="233"/>
      <c r="PT24" s="233"/>
      <c r="PU24" s="233"/>
      <c r="PV24" s="233"/>
      <c r="PW24" s="233"/>
      <c r="PX24" s="233"/>
      <c r="PY24" s="233"/>
      <c r="PZ24" s="233"/>
      <c r="QA24" s="233"/>
      <c r="QB24" s="233"/>
      <c r="QC24" s="233"/>
      <c r="QD24" s="233"/>
      <c r="QE24" s="233"/>
      <c r="QF24" s="233"/>
      <c r="QG24" s="233"/>
      <c r="QH24" s="233"/>
      <c r="QI24" s="233"/>
      <c r="QJ24" s="233"/>
      <c r="QK24" s="233"/>
      <c r="QL24" s="233"/>
      <c r="QM24" s="233"/>
      <c r="QN24" s="233"/>
      <c r="QO24" s="233"/>
      <c r="QP24" s="233"/>
      <c r="QQ24" s="233"/>
      <c r="QR24" s="233"/>
      <c r="QS24" s="233"/>
      <c r="QT24" s="233"/>
    </row>
    <row r="25" spans="1:462" s="82" customFormat="1" ht="18" customHeight="1">
      <c r="A25" s="342">
        <v>11</v>
      </c>
      <c r="B25" s="66" t="str">
        <f>IF(Mitarbeiter!B17="","",Mitarbeiter!B17)</f>
        <v/>
      </c>
      <c r="C25" s="66" t="str">
        <f>IF(Mitarbeiter!C17="","",Mitarbeiter!C17)</f>
        <v/>
      </c>
      <c r="D25" s="66" t="str">
        <f>IF(Mitarbeiter!E17="","",Mitarbeiter!E17)</f>
        <v/>
      </c>
      <c r="E25" s="70">
        <f>IF(Mitarbeiter!W17="","",Mitarbeiter!W17)</f>
        <v>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234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  <c r="IX25" s="30"/>
      <c r="IY25" s="30"/>
      <c r="IZ25" s="30"/>
      <c r="JA25" s="30"/>
      <c r="JB25" s="234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  <c r="KU25" s="30"/>
      <c r="KV25" s="30"/>
      <c r="KW25" s="30"/>
      <c r="KX25" s="30"/>
      <c r="KY25" s="30"/>
      <c r="KZ25" s="30"/>
      <c r="LA25" s="30"/>
      <c r="LB25" s="30"/>
      <c r="LC25" s="30"/>
      <c r="LD25" s="30"/>
      <c r="LE25" s="30"/>
      <c r="LF25" s="30"/>
      <c r="LG25" s="30"/>
      <c r="LH25" s="30"/>
      <c r="LI25" s="30"/>
      <c r="LJ25" s="30"/>
      <c r="LK25" s="30"/>
      <c r="LL25" s="30"/>
      <c r="LM25" s="30"/>
      <c r="LN25" s="30"/>
      <c r="LO25" s="30"/>
      <c r="LP25" s="30"/>
      <c r="LQ25" s="30"/>
      <c r="LR25" s="30"/>
      <c r="LS25" s="30"/>
      <c r="LT25" s="30"/>
      <c r="LU25" s="30"/>
      <c r="LV25" s="30"/>
      <c r="LW25" s="30"/>
      <c r="LX25" s="30"/>
      <c r="LY25" s="30"/>
      <c r="LZ25" s="30"/>
      <c r="MA25" s="30"/>
      <c r="MB25" s="30"/>
      <c r="MC25" s="30"/>
      <c r="MD25" s="30"/>
      <c r="ME25" s="30"/>
      <c r="MF25" s="30"/>
      <c r="MG25" s="30"/>
      <c r="MH25" s="30"/>
      <c r="MI25" s="30"/>
      <c r="MJ25" s="30"/>
      <c r="MK25" s="30"/>
      <c r="ML25" s="30"/>
      <c r="MM25" s="30"/>
      <c r="MN25" s="30"/>
      <c r="MO25" s="30"/>
      <c r="MP25" s="30"/>
      <c r="MQ25" s="30"/>
      <c r="MR25" s="30"/>
      <c r="MS25" s="30"/>
      <c r="MT25" s="30"/>
      <c r="MU25" s="30"/>
      <c r="MV25" s="30"/>
      <c r="MW25" s="30"/>
      <c r="MX25" s="30"/>
      <c r="MY25" s="30"/>
      <c r="MZ25" s="30"/>
      <c r="NA25" s="30"/>
      <c r="NB25" s="30"/>
      <c r="NC25" s="30"/>
      <c r="ND25" s="30"/>
      <c r="NE25" s="30"/>
      <c r="NF25" s="30"/>
      <c r="NG25" s="30"/>
      <c r="NH25" s="30"/>
      <c r="NI25" s="30"/>
      <c r="NJ25" s="30"/>
      <c r="NK25" s="30"/>
      <c r="NL25" s="30"/>
      <c r="NM25" s="30"/>
      <c r="NN25" s="30"/>
      <c r="NO25" s="30"/>
      <c r="NP25" s="30"/>
      <c r="NQ25" s="30"/>
      <c r="NR25" s="30"/>
      <c r="NS25" s="30"/>
      <c r="NT25" s="30"/>
      <c r="NU25" s="30"/>
      <c r="NV25" s="30"/>
      <c r="NW25" s="30"/>
      <c r="NX25" s="30"/>
      <c r="NY25" s="30"/>
      <c r="NZ25" s="30"/>
      <c r="OA25" s="30"/>
      <c r="OB25" s="30"/>
      <c r="OC25" s="30"/>
      <c r="OD25" s="30"/>
      <c r="OE25" s="30"/>
      <c r="OF25" s="30"/>
      <c r="OG25" s="30"/>
      <c r="OH25" s="30"/>
      <c r="OI25" s="30"/>
      <c r="OJ25" s="30"/>
      <c r="OK25" s="30"/>
      <c r="OL25" s="30"/>
      <c r="OM25" s="30"/>
      <c r="ON25" s="30"/>
      <c r="OO25" s="30"/>
      <c r="OP25" s="30"/>
      <c r="OQ25" s="30"/>
      <c r="OR25" s="30"/>
      <c r="OS25" s="30"/>
      <c r="OT25" s="30"/>
      <c r="OU25" s="30"/>
      <c r="OV25" s="30"/>
      <c r="OW25" s="30"/>
      <c r="OX25" s="30"/>
      <c r="OY25" s="30"/>
      <c r="OZ25" s="30"/>
      <c r="PA25" s="30"/>
      <c r="PB25" s="30"/>
      <c r="PC25" s="30"/>
      <c r="PD25" s="30"/>
      <c r="PE25" s="30"/>
      <c r="PF25" s="30"/>
      <c r="PG25" s="30"/>
      <c r="PH25" s="30"/>
      <c r="PI25" s="30"/>
      <c r="PJ25" s="30"/>
      <c r="PK25" s="30"/>
      <c r="PL25" s="30"/>
      <c r="PM25" s="30"/>
      <c r="PN25" s="30"/>
      <c r="PO25" s="30"/>
      <c r="PP25" s="30"/>
      <c r="PQ25" s="30"/>
      <c r="PR25" s="30"/>
      <c r="PS25" s="30"/>
      <c r="PT25" s="30"/>
      <c r="PU25" s="30"/>
      <c r="PV25" s="30"/>
      <c r="PW25" s="30"/>
      <c r="PX25" s="30"/>
      <c r="PY25" s="30"/>
      <c r="PZ25" s="30"/>
      <c r="QA25" s="30"/>
      <c r="QB25" s="30"/>
      <c r="QC25" s="30"/>
      <c r="QD25" s="30"/>
      <c r="QE25" s="30"/>
      <c r="QF25" s="30"/>
      <c r="QG25" s="30"/>
      <c r="QH25" s="30"/>
      <c r="QI25" s="30"/>
      <c r="QJ25" s="30"/>
      <c r="QK25" s="30"/>
      <c r="QL25" s="30"/>
      <c r="QM25" s="30"/>
      <c r="QN25" s="30"/>
      <c r="QO25" s="30"/>
      <c r="QP25" s="30"/>
      <c r="QQ25" s="30"/>
      <c r="QR25" s="30"/>
      <c r="QS25" s="30"/>
      <c r="QT25" s="30"/>
    </row>
    <row r="26" spans="1:462" s="82" customFormat="1" ht="18" customHeight="1">
      <c r="A26" s="343">
        <v>12</v>
      </c>
      <c r="B26" s="231" t="str">
        <f>IF(Mitarbeiter!B18="","",Mitarbeiter!B18)</f>
        <v/>
      </c>
      <c r="C26" s="231" t="str">
        <f>IF(Mitarbeiter!C18="","",Mitarbeiter!C18)</f>
        <v/>
      </c>
      <c r="D26" s="231" t="str">
        <f>IF(Mitarbeiter!E18="","",Mitarbeiter!E18)</f>
        <v/>
      </c>
      <c r="E26" s="232">
        <f>IF(Mitarbeiter!W18="","",Mitarbeiter!W18)</f>
        <v>0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  <c r="IX26" s="233"/>
      <c r="IY26" s="233"/>
      <c r="IZ26" s="233"/>
      <c r="JA26" s="233"/>
      <c r="JB26" s="233"/>
      <c r="JC26" s="233"/>
      <c r="JD26" s="233"/>
      <c r="JE26" s="233"/>
      <c r="JF26" s="233"/>
      <c r="JG26" s="233"/>
      <c r="JH26" s="233"/>
      <c r="JI26" s="233"/>
      <c r="JJ26" s="233"/>
      <c r="JK26" s="233"/>
      <c r="JL26" s="233"/>
      <c r="JM26" s="233"/>
      <c r="JN26" s="233"/>
      <c r="JO26" s="233"/>
      <c r="JP26" s="233"/>
      <c r="JQ26" s="233"/>
      <c r="JR26" s="233"/>
      <c r="JS26" s="233"/>
      <c r="JT26" s="233"/>
      <c r="JU26" s="233"/>
      <c r="JV26" s="233"/>
      <c r="JW26" s="233"/>
      <c r="JX26" s="233"/>
      <c r="JY26" s="233"/>
      <c r="JZ26" s="233"/>
      <c r="KA26" s="233"/>
      <c r="KB26" s="233"/>
      <c r="KC26" s="233"/>
      <c r="KD26" s="233"/>
      <c r="KE26" s="233"/>
      <c r="KF26" s="233"/>
      <c r="KG26" s="233"/>
      <c r="KH26" s="233"/>
      <c r="KI26" s="233"/>
      <c r="KJ26" s="233"/>
      <c r="KK26" s="233"/>
      <c r="KL26" s="233"/>
      <c r="KM26" s="233"/>
      <c r="KN26" s="233"/>
      <c r="KO26" s="233"/>
      <c r="KP26" s="233"/>
      <c r="KQ26" s="233"/>
      <c r="KR26" s="233"/>
      <c r="KS26" s="233"/>
      <c r="KT26" s="233"/>
      <c r="KU26" s="233"/>
      <c r="KV26" s="233"/>
      <c r="KW26" s="233"/>
      <c r="KX26" s="233"/>
      <c r="KY26" s="233"/>
      <c r="KZ26" s="233"/>
      <c r="LA26" s="233"/>
      <c r="LB26" s="233"/>
      <c r="LC26" s="233"/>
      <c r="LD26" s="233"/>
      <c r="LE26" s="233"/>
      <c r="LF26" s="233"/>
      <c r="LG26" s="233"/>
      <c r="LH26" s="233"/>
      <c r="LI26" s="233"/>
      <c r="LJ26" s="233"/>
      <c r="LK26" s="233"/>
      <c r="LL26" s="233"/>
      <c r="LM26" s="233"/>
      <c r="LN26" s="233"/>
      <c r="LO26" s="233"/>
      <c r="LP26" s="233"/>
      <c r="LQ26" s="233"/>
      <c r="LR26" s="233"/>
      <c r="LS26" s="233"/>
      <c r="LT26" s="233"/>
      <c r="LU26" s="233"/>
      <c r="LV26" s="233"/>
      <c r="LW26" s="233"/>
      <c r="LX26" s="233"/>
      <c r="LY26" s="233"/>
      <c r="LZ26" s="233"/>
      <c r="MA26" s="233"/>
      <c r="MB26" s="233"/>
      <c r="MC26" s="233"/>
      <c r="MD26" s="233"/>
      <c r="ME26" s="233"/>
      <c r="MF26" s="233"/>
      <c r="MG26" s="233"/>
      <c r="MH26" s="233"/>
      <c r="MI26" s="233"/>
      <c r="MJ26" s="233"/>
      <c r="MK26" s="233"/>
      <c r="ML26" s="233"/>
      <c r="MM26" s="233"/>
      <c r="MN26" s="233"/>
      <c r="MO26" s="233"/>
      <c r="MP26" s="233"/>
      <c r="MQ26" s="233"/>
      <c r="MR26" s="233"/>
      <c r="MS26" s="233"/>
      <c r="MT26" s="233"/>
      <c r="MU26" s="233"/>
      <c r="MV26" s="233"/>
      <c r="MW26" s="233"/>
      <c r="MX26" s="233"/>
      <c r="MY26" s="233"/>
      <c r="MZ26" s="233"/>
      <c r="NA26" s="233"/>
      <c r="NB26" s="233"/>
      <c r="NC26" s="233"/>
      <c r="ND26" s="233"/>
      <c r="NE26" s="233"/>
      <c r="NF26" s="233"/>
      <c r="NG26" s="233"/>
      <c r="NH26" s="233"/>
      <c r="NI26" s="233"/>
      <c r="NJ26" s="233"/>
      <c r="NK26" s="233"/>
      <c r="NL26" s="233"/>
      <c r="NM26" s="233"/>
      <c r="NN26" s="233"/>
      <c r="NO26" s="233"/>
      <c r="NP26" s="233"/>
      <c r="NQ26" s="233"/>
      <c r="NR26" s="233"/>
      <c r="NS26" s="233"/>
      <c r="NT26" s="233"/>
      <c r="NU26" s="233"/>
      <c r="NV26" s="233"/>
      <c r="NW26" s="233"/>
      <c r="NX26" s="233"/>
      <c r="NY26" s="233"/>
      <c r="NZ26" s="233"/>
      <c r="OA26" s="233"/>
      <c r="OB26" s="233"/>
      <c r="OC26" s="233"/>
      <c r="OD26" s="233"/>
      <c r="OE26" s="233"/>
      <c r="OF26" s="233"/>
      <c r="OG26" s="233"/>
      <c r="OH26" s="233"/>
      <c r="OI26" s="233"/>
      <c r="OJ26" s="233"/>
      <c r="OK26" s="233"/>
      <c r="OL26" s="233"/>
      <c r="OM26" s="233"/>
      <c r="ON26" s="233"/>
      <c r="OO26" s="233"/>
      <c r="OP26" s="233"/>
      <c r="OQ26" s="233"/>
      <c r="OR26" s="233"/>
      <c r="OS26" s="233"/>
      <c r="OT26" s="233"/>
      <c r="OU26" s="233"/>
      <c r="OV26" s="233"/>
      <c r="OW26" s="233"/>
      <c r="OX26" s="233"/>
      <c r="OY26" s="233"/>
      <c r="OZ26" s="233"/>
      <c r="PA26" s="233"/>
      <c r="PB26" s="233"/>
      <c r="PC26" s="233"/>
      <c r="PD26" s="233"/>
      <c r="PE26" s="233"/>
      <c r="PF26" s="233"/>
      <c r="PG26" s="233"/>
      <c r="PH26" s="233"/>
      <c r="PI26" s="233"/>
      <c r="PJ26" s="233"/>
      <c r="PK26" s="233"/>
      <c r="PL26" s="233"/>
      <c r="PM26" s="233"/>
      <c r="PN26" s="233"/>
      <c r="PO26" s="233"/>
      <c r="PP26" s="233"/>
      <c r="PQ26" s="233"/>
      <c r="PR26" s="233"/>
      <c r="PS26" s="233"/>
      <c r="PT26" s="233"/>
      <c r="PU26" s="233"/>
      <c r="PV26" s="233"/>
      <c r="PW26" s="233"/>
      <c r="PX26" s="233"/>
      <c r="PY26" s="233"/>
      <c r="PZ26" s="233"/>
      <c r="QA26" s="233"/>
      <c r="QB26" s="233"/>
      <c r="QC26" s="233"/>
      <c r="QD26" s="233"/>
      <c r="QE26" s="233"/>
      <c r="QF26" s="233"/>
      <c r="QG26" s="233"/>
      <c r="QH26" s="233"/>
      <c r="QI26" s="233"/>
      <c r="QJ26" s="233"/>
      <c r="QK26" s="233"/>
      <c r="QL26" s="233"/>
      <c r="QM26" s="233"/>
      <c r="QN26" s="233"/>
      <c r="QO26" s="233"/>
      <c r="QP26" s="233"/>
      <c r="QQ26" s="233"/>
      <c r="QR26" s="233"/>
      <c r="QS26" s="233"/>
      <c r="QT26" s="233"/>
    </row>
    <row r="27" spans="1:462" s="82" customFormat="1" ht="18" customHeight="1">
      <c r="A27" s="342">
        <v>13</v>
      </c>
      <c r="B27" s="66" t="str">
        <f>IF(Mitarbeiter!B19="","",Mitarbeiter!B19)</f>
        <v/>
      </c>
      <c r="C27" s="66" t="str">
        <f>IF(Mitarbeiter!C19="","",Mitarbeiter!C19)</f>
        <v/>
      </c>
      <c r="D27" s="66" t="str">
        <f>IF(Mitarbeiter!E19="","",Mitarbeiter!E19)</f>
        <v/>
      </c>
      <c r="E27" s="70">
        <f>IF(Mitarbeiter!W19="","",Mitarbeiter!W19)</f>
        <v>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  <c r="KU27" s="30"/>
      <c r="KV27" s="30"/>
      <c r="KW27" s="30"/>
      <c r="KX27" s="30"/>
      <c r="KY27" s="30"/>
      <c r="KZ27" s="30"/>
      <c r="LA27" s="30"/>
      <c r="LB27" s="30"/>
      <c r="LC27" s="30"/>
      <c r="LD27" s="30"/>
      <c r="LE27" s="30"/>
      <c r="LF27" s="30"/>
      <c r="LG27" s="30"/>
      <c r="LH27" s="30"/>
      <c r="LI27" s="30"/>
      <c r="LJ27" s="30"/>
      <c r="LK27" s="30"/>
      <c r="LL27" s="30"/>
      <c r="LM27" s="30"/>
      <c r="LN27" s="30"/>
      <c r="LO27" s="30"/>
      <c r="LP27" s="30"/>
      <c r="LQ27" s="30"/>
      <c r="LR27" s="30"/>
      <c r="LS27" s="30"/>
      <c r="LT27" s="30"/>
      <c r="LU27" s="30"/>
      <c r="LV27" s="30"/>
      <c r="LW27" s="30"/>
      <c r="LX27" s="30"/>
      <c r="LY27" s="30"/>
      <c r="LZ27" s="30"/>
      <c r="MA27" s="30"/>
      <c r="MB27" s="30"/>
      <c r="MC27" s="30"/>
      <c r="MD27" s="30"/>
      <c r="ME27" s="30"/>
      <c r="MF27" s="30"/>
      <c r="MG27" s="30"/>
      <c r="MH27" s="30"/>
      <c r="MI27" s="30"/>
      <c r="MJ27" s="30"/>
      <c r="MK27" s="30"/>
      <c r="ML27" s="30"/>
      <c r="MM27" s="30"/>
      <c r="MN27" s="30"/>
      <c r="MO27" s="30"/>
      <c r="MP27" s="30"/>
      <c r="MQ27" s="30"/>
      <c r="MR27" s="30"/>
      <c r="MS27" s="30"/>
      <c r="MT27" s="30"/>
      <c r="MU27" s="30"/>
      <c r="MV27" s="30"/>
      <c r="MW27" s="30"/>
      <c r="MX27" s="30"/>
      <c r="MY27" s="30"/>
      <c r="MZ27" s="30"/>
      <c r="NA27" s="30"/>
      <c r="NB27" s="30"/>
      <c r="NC27" s="30"/>
      <c r="ND27" s="30"/>
      <c r="NE27" s="30"/>
      <c r="NF27" s="30"/>
      <c r="NG27" s="30"/>
      <c r="NH27" s="30"/>
      <c r="NI27" s="30"/>
      <c r="NJ27" s="30"/>
      <c r="NK27" s="30"/>
      <c r="NL27" s="30"/>
      <c r="NM27" s="30"/>
      <c r="NN27" s="30"/>
      <c r="NO27" s="30"/>
      <c r="NP27" s="30"/>
      <c r="NQ27" s="30"/>
      <c r="NR27" s="30"/>
      <c r="NS27" s="30"/>
      <c r="NT27" s="30"/>
      <c r="NU27" s="30"/>
      <c r="NV27" s="30"/>
      <c r="NW27" s="30"/>
      <c r="NX27" s="30"/>
      <c r="NY27" s="30"/>
      <c r="NZ27" s="30"/>
      <c r="OA27" s="30"/>
      <c r="OB27" s="30"/>
      <c r="OC27" s="30"/>
      <c r="OD27" s="30"/>
      <c r="OE27" s="30"/>
      <c r="OF27" s="30"/>
      <c r="OG27" s="30"/>
      <c r="OH27" s="30"/>
      <c r="OI27" s="30"/>
      <c r="OJ27" s="30"/>
      <c r="OK27" s="30"/>
      <c r="OL27" s="30"/>
      <c r="OM27" s="30"/>
      <c r="ON27" s="30"/>
      <c r="OO27" s="30"/>
      <c r="OP27" s="30"/>
      <c r="OQ27" s="30"/>
      <c r="OR27" s="30"/>
      <c r="OS27" s="30"/>
      <c r="OT27" s="30"/>
      <c r="OU27" s="30"/>
      <c r="OV27" s="30"/>
      <c r="OW27" s="30"/>
      <c r="OX27" s="30"/>
      <c r="OY27" s="30"/>
      <c r="OZ27" s="30"/>
      <c r="PA27" s="30"/>
      <c r="PB27" s="30"/>
      <c r="PC27" s="30"/>
      <c r="PD27" s="30"/>
      <c r="PE27" s="30"/>
      <c r="PF27" s="30"/>
      <c r="PG27" s="30"/>
      <c r="PH27" s="30"/>
      <c r="PI27" s="30"/>
      <c r="PJ27" s="30"/>
      <c r="PK27" s="30"/>
      <c r="PL27" s="30"/>
      <c r="PM27" s="30"/>
      <c r="PN27" s="30"/>
      <c r="PO27" s="30"/>
      <c r="PP27" s="30"/>
      <c r="PQ27" s="30"/>
      <c r="PR27" s="30"/>
      <c r="PS27" s="30"/>
      <c r="PT27" s="30"/>
      <c r="PU27" s="30"/>
      <c r="PV27" s="30"/>
      <c r="PW27" s="30"/>
      <c r="PX27" s="30"/>
      <c r="PY27" s="30"/>
      <c r="PZ27" s="30"/>
      <c r="QA27" s="30"/>
      <c r="QB27" s="30"/>
      <c r="QC27" s="30"/>
      <c r="QD27" s="30"/>
      <c r="QE27" s="30"/>
      <c r="QF27" s="30"/>
      <c r="QG27" s="30"/>
      <c r="QH27" s="30"/>
      <c r="QI27" s="30"/>
      <c r="QJ27" s="30"/>
      <c r="QK27" s="30"/>
      <c r="QL27" s="30"/>
      <c r="QM27" s="30"/>
      <c r="QN27" s="30"/>
      <c r="QO27" s="30"/>
      <c r="QP27" s="30"/>
      <c r="QQ27" s="30"/>
      <c r="QR27" s="30"/>
      <c r="QS27" s="30"/>
      <c r="QT27" s="30"/>
    </row>
    <row r="28" spans="1:462" s="82" customFormat="1" ht="18" customHeight="1">
      <c r="A28" s="343">
        <v>14</v>
      </c>
      <c r="B28" s="231" t="str">
        <f>IF(Mitarbeiter!B20="","",Mitarbeiter!B20)</f>
        <v/>
      </c>
      <c r="C28" s="231" t="str">
        <f>IF(Mitarbeiter!C20="","",Mitarbeiter!C20)</f>
        <v/>
      </c>
      <c r="D28" s="231" t="str">
        <f>IF(Mitarbeiter!E20="","",Mitarbeiter!E20)</f>
        <v/>
      </c>
      <c r="E28" s="232">
        <f>IF(Mitarbeiter!W20="","",Mitarbeiter!W20)</f>
        <v>0</v>
      </c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  <c r="IX28" s="233"/>
      <c r="IY28" s="233"/>
      <c r="IZ28" s="233"/>
      <c r="JA28" s="233"/>
      <c r="JB28" s="233"/>
      <c r="JC28" s="233"/>
      <c r="JD28" s="233"/>
      <c r="JE28" s="233"/>
      <c r="JF28" s="233"/>
      <c r="JG28" s="233"/>
      <c r="JH28" s="233"/>
      <c r="JI28" s="233"/>
      <c r="JJ28" s="233"/>
      <c r="JK28" s="233"/>
      <c r="JL28" s="233"/>
      <c r="JM28" s="233"/>
      <c r="JN28" s="233"/>
      <c r="JO28" s="233"/>
      <c r="JP28" s="233"/>
      <c r="JQ28" s="233"/>
      <c r="JR28" s="233"/>
      <c r="JS28" s="233"/>
      <c r="JT28" s="233"/>
      <c r="JU28" s="233"/>
      <c r="JV28" s="233"/>
      <c r="JW28" s="233"/>
      <c r="JX28" s="233"/>
      <c r="JY28" s="233"/>
      <c r="JZ28" s="233"/>
      <c r="KA28" s="233"/>
      <c r="KB28" s="233"/>
      <c r="KC28" s="233"/>
      <c r="KD28" s="233"/>
      <c r="KE28" s="233"/>
      <c r="KF28" s="233"/>
      <c r="KG28" s="233"/>
      <c r="KH28" s="233"/>
      <c r="KI28" s="233"/>
      <c r="KJ28" s="233"/>
      <c r="KK28" s="233"/>
      <c r="KL28" s="233"/>
      <c r="KM28" s="233"/>
      <c r="KN28" s="233"/>
      <c r="KO28" s="233"/>
      <c r="KP28" s="233"/>
      <c r="KQ28" s="233"/>
      <c r="KR28" s="233"/>
      <c r="KS28" s="233"/>
      <c r="KT28" s="233"/>
      <c r="KU28" s="233"/>
      <c r="KV28" s="233"/>
      <c r="KW28" s="233"/>
      <c r="KX28" s="233"/>
      <c r="KY28" s="233"/>
      <c r="KZ28" s="233"/>
      <c r="LA28" s="233"/>
      <c r="LB28" s="233"/>
      <c r="LC28" s="233"/>
      <c r="LD28" s="233"/>
      <c r="LE28" s="233"/>
      <c r="LF28" s="233"/>
      <c r="LG28" s="233"/>
      <c r="LH28" s="233"/>
      <c r="LI28" s="233"/>
      <c r="LJ28" s="233"/>
      <c r="LK28" s="233"/>
      <c r="LL28" s="233"/>
      <c r="LM28" s="233"/>
      <c r="LN28" s="233"/>
      <c r="LO28" s="233"/>
      <c r="LP28" s="233"/>
      <c r="LQ28" s="233"/>
      <c r="LR28" s="233"/>
      <c r="LS28" s="233"/>
      <c r="LT28" s="233"/>
      <c r="LU28" s="233"/>
      <c r="LV28" s="233"/>
      <c r="LW28" s="233"/>
      <c r="LX28" s="233"/>
      <c r="LY28" s="233"/>
      <c r="LZ28" s="233"/>
      <c r="MA28" s="233"/>
      <c r="MB28" s="233"/>
      <c r="MC28" s="233"/>
      <c r="MD28" s="233"/>
      <c r="ME28" s="233"/>
      <c r="MF28" s="233"/>
      <c r="MG28" s="233"/>
      <c r="MH28" s="233"/>
      <c r="MI28" s="233"/>
      <c r="MJ28" s="233"/>
      <c r="MK28" s="233"/>
      <c r="ML28" s="233"/>
      <c r="MM28" s="233"/>
      <c r="MN28" s="233"/>
      <c r="MO28" s="233"/>
      <c r="MP28" s="233"/>
      <c r="MQ28" s="233"/>
      <c r="MR28" s="233"/>
      <c r="MS28" s="233"/>
      <c r="MT28" s="233"/>
      <c r="MU28" s="233"/>
      <c r="MV28" s="233"/>
      <c r="MW28" s="233"/>
      <c r="MX28" s="233"/>
      <c r="MY28" s="233"/>
      <c r="MZ28" s="233"/>
      <c r="NA28" s="233"/>
      <c r="NB28" s="233"/>
      <c r="NC28" s="233"/>
      <c r="ND28" s="233"/>
      <c r="NE28" s="233"/>
      <c r="NF28" s="233"/>
      <c r="NG28" s="233"/>
      <c r="NH28" s="233"/>
      <c r="NI28" s="233"/>
      <c r="NJ28" s="233"/>
      <c r="NK28" s="233"/>
      <c r="NL28" s="233"/>
      <c r="NM28" s="233"/>
      <c r="NN28" s="233"/>
      <c r="NO28" s="233"/>
      <c r="NP28" s="233"/>
      <c r="NQ28" s="233"/>
      <c r="NR28" s="233"/>
      <c r="NS28" s="233"/>
      <c r="NT28" s="233"/>
      <c r="NU28" s="233"/>
      <c r="NV28" s="233"/>
      <c r="NW28" s="233"/>
      <c r="NX28" s="233"/>
      <c r="NY28" s="233"/>
      <c r="NZ28" s="233"/>
      <c r="OA28" s="233"/>
      <c r="OB28" s="233"/>
      <c r="OC28" s="233"/>
      <c r="OD28" s="233"/>
      <c r="OE28" s="233"/>
      <c r="OF28" s="233"/>
      <c r="OG28" s="233"/>
      <c r="OH28" s="233"/>
      <c r="OI28" s="233"/>
      <c r="OJ28" s="233"/>
      <c r="OK28" s="233"/>
      <c r="OL28" s="233"/>
      <c r="OM28" s="233"/>
      <c r="ON28" s="233"/>
      <c r="OO28" s="233"/>
      <c r="OP28" s="233"/>
      <c r="OQ28" s="233"/>
      <c r="OR28" s="233"/>
      <c r="OS28" s="233"/>
      <c r="OT28" s="233"/>
      <c r="OU28" s="233"/>
      <c r="OV28" s="233"/>
      <c r="OW28" s="233"/>
      <c r="OX28" s="233"/>
      <c r="OY28" s="233"/>
      <c r="OZ28" s="233"/>
      <c r="PA28" s="233"/>
      <c r="PB28" s="233"/>
      <c r="PC28" s="233"/>
      <c r="PD28" s="233"/>
      <c r="PE28" s="233"/>
      <c r="PF28" s="233"/>
      <c r="PG28" s="233"/>
      <c r="PH28" s="233"/>
      <c r="PI28" s="233"/>
      <c r="PJ28" s="233"/>
      <c r="PK28" s="233"/>
      <c r="PL28" s="233"/>
      <c r="PM28" s="233"/>
      <c r="PN28" s="233"/>
      <c r="PO28" s="233"/>
      <c r="PP28" s="233"/>
      <c r="PQ28" s="233"/>
      <c r="PR28" s="233"/>
      <c r="PS28" s="233"/>
      <c r="PT28" s="233"/>
      <c r="PU28" s="233"/>
      <c r="PV28" s="233"/>
      <c r="PW28" s="233"/>
      <c r="PX28" s="233"/>
      <c r="PY28" s="233"/>
      <c r="PZ28" s="233"/>
      <c r="QA28" s="233"/>
      <c r="QB28" s="233"/>
      <c r="QC28" s="233"/>
      <c r="QD28" s="233"/>
      <c r="QE28" s="233"/>
      <c r="QF28" s="233"/>
      <c r="QG28" s="233"/>
      <c r="QH28" s="233"/>
      <c r="QI28" s="233"/>
      <c r="QJ28" s="233"/>
      <c r="QK28" s="233"/>
      <c r="QL28" s="233"/>
      <c r="QM28" s="233"/>
      <c r="QN28" s="233"/>
      <c r="QO28" s="233"/>
      <c r="QP28" s="233"/>
      <c r="QQ28" s="233"/>
      <c r="QR28" s="233"/>
      <c r="QS28" s="233"/>
      <c r="QT28" s="233"/>
    </row>
    <row r="29" spans="1:462" s="82" customFormat="1" ht="18" customHeight="1">
      <c r="A29" s="342">
        <v>15</v>
      </c>
      <c r="B29" s="66" t="str">
        <f>IF(Mitarbeiter!B21="","",Mitarbeiter!B21)</f>
        <v/>
      </c>
      <c r="C29" s="66" t="str">
        <f>IF(Mitarbeiter!C21="","",Mitarbeiter!C21)</f>
        <v/>
      </c>
      <c r="D29" s="66" t="str">
        <f>IF(Mitarbeiter!E21="","",Mitarbeiter!E21)</f>
        <v/>
      </c>
      <c r="E29" s="70">
        <f>IF(Mitarbeiter!W21="","",Mitarbeiter!W21)</f>
        <v>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0"/>
      <c r="KI29" s="30"/>
      <c r="KJ29" s="30"/>
      <c r="KK29" s="30"/>
      <c r="KL29" s="30"/>
      <c r="KM29" s="30"/>
      <c r="KN29" s="30"/>
      <c r="KO29" s="30"/>
      <c r="KP29" s="30"/>
      <c r="KQ29" s="30"/>
      <c r="KR29" s="30"/>
      <c r="KS29" s="30"/>
      <c r="KT29" s="30"/>
      <c r="KU29" s="30"/>
      <c r="KV29" s="30"/>
      <c r="KW29" s="30"/>
      <c r="KX29" s="30"/>
      <c r="KY29" s="30"/>
      <c r="KZ29" s="30"/>
      <c r="LA29" s="30"/>
      <c r="LB29" s="30"/>
      <c r="LC29" s="30"/>
      <c r="LD29" s="30"/>
      <c r="LE29" s="30"/>
      <c r="LF29" s="30"/>
      <c r="LG29" s="30"/>
      <c r="LH29" s="30"/>
      <c r="LI29" s="30"/>
      <c r="LJ29" s="30"/>
      <c r="LK29" s="30"/>
      <c r="LL29" s="30"/>
      <c r="LM29" s="30"/>
      <c r="LN29" s="30"/>
      <c r="LO29" s="30"/>
      <c r="LP29" s="30"/>
      <c r="LQ29" s="30"/>
      <c r="LR29" s="30"/>
      <c r="LS29" s="30"/>
      <c r="LT29" s="30"/>
      <c r="LU29" s="30"/>
      <c r="LV29" s="30"/>
      <c r="LW29" s="30"/>
      <c r="LX29" s="30"/>
      <c r="LY29" s="30"/>
      <c r="LZ29" s="30"/>
      <c r="MA29" s="30"/>
      <c r="MB29" s="30"/>
      <c r="MC29" s="30"/>
      <c r="MD29" s="30"/>
      <c r="ME29" s="30"/>
      <c r="MF29" s="30"/>
      <c r="MG29" s="30"/>
      <c r="MH29" s="30"/>
      <c r="MI29" s="30"/>
      <c r="MJ29" s="30"/>
      <c r="MK29" s="30"/>
      <c r="ML29" s="30"/>
      <c r="MM29" s="30"/>
      <c r="MN29" s="30"/>
      <c r="MO29" s="30"/>
      <c r="MP29" s="30"/>
      <c r="MQ29" s="30"/>
      <c r="MR29" s="30"/>
      <c r="MS29" s="30"/>
      <c r="MT29" s="30"/>
      <c r="MU29" s="30"/>
      <c r="MV29" s="30"/>
      <c r="MW29" s="30"/>
      <c r="MX29" s="30"/>
      <c r="MY29" s="30"/>
      <c r="MZ29" s="30"/>
      <c r="NA29" s="30"/>
      <c r="NB29" s="30"/>
      <c r="NC29" s="30"/>
      <c r="ND29" s="30"/>
      <c r="NE29" s="30"/>
      <c r="NF29" s="30"/>
      <c r="NG29" s="30"/>
      <c r="NH29" s="30"/>
      <c r="NI29" s="30"/>
      <c r="NJ29" s="30"/>
      <c r="NK29" s="30"/>
      <c r="NL29" s="30"/>
      <c r="NM29" s="30"/>
      <c r="NN29" s="30"/>
      <c r="NO29" s="30"/>
      <c r="NP29" s="30"/>
      <c r="NQ29" s="30"/>
      <c r="NR29" s="30"/>
      <c r="NS29" s="30"/>
      <c r="NT29" s="30"/>
      <c r="NU29" s="30"/>
      <c r="NV29" s="30"/>
      <c r="NW29" s="30"/>
      <c r="NX29" s="30"/>
      <c r="NY29" s="30"/>
      <c r="NZ29" s="30"/>
      <c r="OA29" s="30"/>
      <c r="OB29" s="30"/>
      <c r="OC29" s="30"/>
      <c r="OD29" s="30"/>
      <c r="OE29" s="30"/>
      <c r="OF29" s="30"/>
      <c r="OG29" s="30"/>
      <c r="OH29" s="30"/>
      <c r="OI29" s="30"/>
      <c r="OJ29" s="30"/>
      <c r="OK29" s="30"/>
      <c r="OL29" s="30"/>
      <c r="OM29" s="30"/>
      <c r="ON29" s="30"/>
      <c r="OO29" s="30"/>
      <c r="OP29" s="30"/>
      <c r="OQ29" s="30"/>
      <c r="OR29" s="30"/>
      <c r="OS29" s="30"/>
      <c r="OT29" s="30"/>
      <c r="OU29" s="30"/>
      <c r="OV29" s="30"/>
      <c r="OW29" s="30"/>
      <c r="OX29" s="30"/>
      <c r="OY29" s="30"/>
      <c r="OZ29" s="30"/>
      <c r="PA29" s="30"/>
      <c r="PB29" s="30"/>
      <c r="PC29" s="30"/>
      <c r="PD29" s="30"/>
      <c r="PE29" s="30"/>
      <c r="PF29" s="30"/>
      <c r="PG29" s="30"/>
      <c r="PH29" s="30"/>
      <c r="PI29" s="30"/>
      <c r="PJ29" s="30"/>
      <c r="PK29" s="30"/>
      <c r="PL29" s="30"/>
      <c r="PM29" s="30"/>
      <c r="PN29" s="30"/>
      <c r="PO29" s="30"/>
      <c r="PP29" s="30"/>
      <c r="PQ29" s="30"/>
      <c r="PR29" s="30"/>
      <c r="PS29" s="30"/>
      <c r="PT29" s="30"/>
      <c r="PU29" s="30"/>
      <c r="PV29" s="30"/>
      <c r="PW29" s="30"/>
      <c r="PX29" s="30"/>
      <c r="PY29" s="30"/>
      <c r="PZ29" s="30"/>
      <c r="QA29" s="30"/>
      <c r="QB29" s="30"/>
      <c r="QC29" s="30"/>
      <c r="QD29" s="30"/>
      <c r="QE29" s="30"/>
      <c r="QF29" s="30"/>
      <c r="QG29" s="30"/>
      <c r="QH29" s="30"/>
      <c r="QI29" s="30"/>
      <c r="QJ29" s="30"/>
      <c r="QK29" s="30"/>
      <c r="QL29" s="30"/>
      <c r="QM29" s="30"/>
      <c r="QN29" s="30"/>
      <c r="QO29" s="30"/>
      <c r="QP29" s="30"/>
      <c r="QQ29" s="30"/>
      <c r="QR29" s="30"/>
      <c r="QS29" s="30"/>
      <c r="QT29" s="30"/>
    </row>
    <row r="30" spans="1:462" s="82" customFormat="1" ht="18" customHeight="1">
      <c r="A30" s="343">
        <v>16</v>
      </c>
      <c r="B30" s="231" t="str">
        <f>IF(Mitarbeiter!B22="","",Mitarbeiter!B22)</f>
        <v/>
      </c>
      <c r="C30" s="231" t="str">
        <f>IF(Mitarbeiter!C22="","",Mitarbeiter!C22)</f>
        <v/>
      </c>
      <c r="D30" s="231" t="str">
        <f>IF(Mitarbeiter!E22="","",Mitarbeiter!E22)</f>
        <v/>
      </c>
      <c r="E30" s="232">
        <f>IF(Mitarbeiter!W22="","",Mitarbeiter!W22)</f>
        <v>0</v>
      </c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  <c r="IX30" s="233"/>
      <c r="IY30" s="233"/>
      <c r="IZ30" s="233"/>
      <c r="JA30" s="233"/>
      <c r="JB30" s="233"/>
      <c r="JC30" s="233"/>
      <c r="JD30" s="233"/>
      <c r="JE30" s="233"/>
      <c r="JF30" s="233"/>
      <c r="JG30" s="233"/>
      <c r="JH30" s="233"/>
      <c r="JI30" s="233"/>
      <c r="JJ30" s="233"/>
      <c r="JK30" s="233"/>
      <c r="JL30" s="233"/>
      <c r="JM30" s="233"/>
      <c r="JN30" s="233"/>
      <c r="JO30" s="233"/>
      <c r="JP30" s="233"/>
      <c r="JQ30" s="233"/>
      <c r="JR30" s="233"/>
      <c r="JS30" s="233"/>
      <c r="JT30" s="233"/>
      <c r="JU30" s="233"/>
      <c r="JV30" s="233"/>
      <c r="JW30" s="233"/>
      <c r="JX30" s="233"/>
      <c r="JY30" s="233"/>
      <c r="JZ30" s="233"/>
      <c r="KA30" s="233"/>
      <c r="KB30" s="233"/>
      <c r="KC30" s="233"/>
      <c r="KD30" s="233"/>
      <c r="KE30" s="233"/>
      <c r="KF30" s="233"/>
      <c r="KG30" s="233"/>
      <c r="KH30" s="233"/>
      <c r="KI30" s="233"/>
      <c r="KJ30" s="233"/>
      <c r="KK30" s="233"/>
      <c r="KL30" s="233"/>
      <c r="KM30" s="233"/>
      <c r="KN30" s="233"/>
      <c r="KO30" s="233"/>
      <c r="KP30" s="233"/>
      <c r="KQ30" s="233"/>
      <c r="KR30" s="233"/>
      <c r="KS30" s="233"/>
      <c r="KT30" s="233"/>
      <c r="KU30" s="233"/>
      <c r="KV30" s="233"/>
      <c r="KW30" s="233"/>
      <c r="KX30" s="233"/>
      <c r="KY30" s="233"/>
      <c r="KZ30" s="233"/>
      <c r="LA30" s="233"/>
      <c r="LB30" s="233"/>
      <c r="LC30" s="233"/>
      <c r="LD30" s="233"/>
      <c r="LE30" s="233"/>
      <c r="LF30" s="233"/>
      <c r="LG30" s="233"/>
      <c r="LH30" s="233"/>
      <c r="LI30" s="233"/>
      <c r="LJ30" s="233"/>
      <c r="LK30" s="233"/>
      <c r="LL30" s="233"/>
      <c r="LM30" s="233"/>
      <c r="LN30" s="233"/>
      <c r="LO30" s="233"/>
      <c r="LP30" s="233"/>
      <c r="LQ30" s="233"/>
      <c r="LR30" s="233"/>
      <c r="LS30" s="233"/>
      <c r="LT30" s="233"/>
      <c r="LU30" s="233"/>
      <c r="LV30" s="233"/>
      <c r="LW30" s="233"/>
      <c r="LX30" s="233"/>
      <c r="LY30" s="233"/>
      <c r="LZ30" s="233"/>
      <c r="MA30" s="233"/>
      <c r="MB30" s="233"/>
      <c r="MC30" s="233"/>
      <c r="MD30" s="233"/>
      <c r="ME30" s="233"/>
      <c r="MF30" s="233"/>
      <c r="MG30" s="233"/>
      <c r="MH30" s="233"/>
      <c r="MI30" s="233"/>
      <c r="MJ30" s="233"/>
      <c r="MK30" s="233"/>
      <c r="ML30" s="233"/>
      <c r="MM30" s="233"/>
      <c r="MN30" s="233"/>
      <c r="MO30" s="233"/>
      <c r="MP30" s="233"/>
      <c r="MQ30" s="233"/>
      <c r="MR30" s="233"/>
      <c r="MS30" s="233"/>
      <c r="MT30" s="233"/>
      <c r="MU30" s="233"/>
      <c r="MV30" s="233"/>
      <c r="MW30" s="233"/>
      <c r="MX30" s="233"/>
      <c r="MY30" s="233"/>
      <c r="MZ30" s="233"/>
      <c r="NA30" s="233"/>
      <c r="NB30" s="233"/>
      <c r="NC30" s="233"/>
      <c r="ND30" s="233"/>
      <c r="NE30" s="233"/>
      <c r="NF30" s="233"/>
      <c r="NG30" s="233"/>
      <c r="NH30" s="233"/>
      <c r="NI30" s="233"/>
      <c r="NJ30" s="233"/>
      <c r="NK30" s="233"/>
      <c r="NL30" s="233"/>
      <c r="NM30" s="233"/>
      <c r="NN30" s="233"/>
      <c r="NO30" s="233"/>
      <c r="NP30" s="233"/>
      <c r="NQ30" s="233"/>
      <c r="NR30" s="233"/>
      <c r="NS30" s="233"/>
      <c r="NT30" s="233"/>
      <c r="NU30" s="233"/>
      <c r="NV30" s="233"/>
      <c r="NW30" s="233"/>
      <c r="NX30" s="233"/>
      <c r="NY30" s="233"/>
      <c r="NZ30" s="233"/>
      <c r="OA30" s="233"/>
      <c r="OB30" s="233"/>
      <c r="OC30" s="233"/>
      <c r="OD30" s="233"/>
      <c r="OE30" s="233"/>
      <c r="OF30" s="233"/>
      <c r="OG30" s="233"/>
      <c r="OH30" s="233"/>
      <c r="OI30" s="233"/>
      <c r="OJ30" s="233"/>
      <c r="OK30" s="233"/>
      <c r="OL30" s="233"/>
      <c r="OM30" s="233"/>
      <c r="ON30" s="233"/>
      <c r="OO30" s="233"/>
      <c r="OP30" s="233"/>
      <c r="OQ30" s="233"/>
      <c r="OR30" s="233"/>
      <c r="OS30" s="233"/>
      <c r="OT30" s="233"/>
      <c r="OU30" s="233"/>
      <c r="OV30" s="233"/>
      <c r="OW30" s="233"/>
      <c r="OX30" s="233"/>
      <c r="OY30" s="233"/>
      <c r="OZ30" s="233"/>
      <c r="PA30" s="233"/>
      <c r="PB30" s="233"/>
      <c r="PC30" s="233"/>
      <c r="PD30" s="233"/>
      <c r="PE30" s="233"/>
      <c r="PF30" s="233"/>
      <c r="PG30" s="233"/>
      <c r="PH30" s="233"/>
      <c r="PI30" s="233"/>
      <c r="PJ30" s="233"/>
      <c r="PK30" s="233"/>
      <c r="PL30" s="233"/>
      <c r="PM30" s="233"/>
      <c r="PN30" s="233"/>
      <c r="PO30" s="233"/>
      <c r="PP30" s="233"/>
      <c r="PQ30" s="233"/>
      <c r="PR30" s="233"/>
      <c r="PS30" s="233"/>
      <c r="PT30" s="233"/>
      <c r="PU30" s="233"/>
      <c r="PV30" s="233"/>
      <c r="PW30" s="233"/>
      <c r="PX30" s="233"/>
      <c r="PY30" s="233"/>
      <c r="PZ30" s="233"/>
      <c r="QA30" s="233"/>
      <c r="QB30" s="233"/>
      <c r="QC30" s="233"/>
      <c r="QD30" s="233"/>
      <c r="QE30" s="233"/>
      <c r="QF30" s="233"/>
      <c r="QG30" s="233"/>
      <c r="QH30" s="233"/>
      <c r="QI30" s="233"/>
      <c r="QJ30" s="233"/>
      <c r="QK30" s="233"/>
      <c r="QL30" s="233"/>
      <c r="QM30" s="233"/>
      <c r="QN30" s="233"/>
      <c r="QO30" s="233"/>
      <c r="QP30" s="233"/>
      <c r="QQ30" s="233"/>
      <c r="QR30" s="233"/>
      <c r="QS30" s="233"/>
      <c r="QT30" s="233"/>
    </row>
    <row r="31" spans="1:462" s="82" customFormat="1" ht="18" customHeight="1">
      <c r="A31" s="342">
        <v>17</v>
      </c>
      <c r="B31" s="66" t="str">
        <f>IF(Mitarbeiter!B23="","",Mitarbeiter!B23)</f>
        <v/>
      </c>
      <c r="C31" s="66" t="str">
        <f>IF(Mitarbeiter!C23="","",Mitarbeiter!C23)</f>
        <v/>
      </c>
      <c r="D31" s="66" t="str">
        <f>IF(Mitarbeiter!E23="","",Mitarbeiter!E23)</f>
        <v/>
      </c>
      <c r="E31" s="70">
        <f>IF(Mitarbeiter!W23="","",Mitarbeiter!W23)</f>
        <v>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0"/>
      <c r="KI31" s="30"/>
      <c r="KJ31" s="30"/>
      <c r="KK31" s="30"/>
      <c r="KL31" s="30"/>
      <c r="KM31" s="30"/>
      <c r="KN31" s="30"/>
      <c r="KO31" s="30"/>
      <c r="KP31" s="30"/>
      <c r="KQ31" s="30"/>
      <c r="KR31" s="30"/>
      <c r="KS31" s="30"/>
      <c r="KT31" s="30"/>
      <c r="KU31" s="30"/>
      <c r="KV31" s="30"/>
      <c r="KW31" s="30"/>
      <c r="KX31" s="30"/>
      <c r="KY31" s="30"/>
      <c r="KZ31" s="30"/>
      <c r="LA31" s="30"/>
      <c r="LB31" s="30"/>
      <c r="LC31" s="30"/>
      <c r="LD31" s="30"/>
      <c r="LE31" s="30"/>
      <c r="LF31" s="30"/>
      <c r="LG31" s="30"/>
      <c r="LH31" s="30"/>
      <c r="LI31" s="30"/>
      <c r="LJ31" s="30"/>
      <c r="LK31" s="30"/>
      <c r="LL31" s="30"/>
      <c r="LM31" s="30"/>
      <c r="LN31" s="30"/>
      <c r="LO31" s="30"/>
      <c r="LP31" s="30"/>
      <c r="LQ31" s="30"/>
      <c r="LR31" s="30"/>
      <c r="LS31" s="30"/>
      <c r="LT31" s="30"/>
      <c r="LU31" s="30"/>
      <c r="LV31" s="30"/>
      <c r="LW31" s="30"/>
      <c r="LX31" s="30"/>
      <c r="LY31" s="30"/>
      <c r="LZ31" s="30"/>
      <c r="MA31" s="30"/>
      <c r="MB31" s="30"/>
      <c r="MC31" s="30"/>
      <c r="MD31" s="30"/>
      <c r="ME31" s="30"/>
      <c r="MF31" s="30"/>
      <c r="MG31" s="30"/>
      <c r="MH31" s="30"/>
      <c r="MI31" s="30"/>
      <c r="MJ31" s="30"/>
      <c r="MK31" s="30"/>
      <c r="ML31" s="30"/>
      <c r="MM31" s="30"/>
      <c r="MN31" s="30"/>
      <c r="MO31" s="30"/>
      <c r="MP31" s="30"/>
      <c r="MQ31" s="30"/>
      <c r="MR31" s="30"/>
      <c r="MS31" s="30"/>
      <c r="MT31" s="30"/>
      <c r="MU31" s="30"/>
      <c r="MV31" s="30"/>
      <c r="MW31" s="30"/>
      <c r="MX31" s="30"/>
      <c r="MY31" s="30"/>
      <c r="MZ31" s="30"/>
      <c r="NA31" s="30"/>
      <c r="NB31" s="30"/>
      <c r="NC31" s="30"/>
      <c r="ND31" s="30"/>
      <c r="NE31" s="30"/>
      <c r="NF31" s="30"/>
      <c r="NG31" s="30"/>
      <c r="NH31" s="30"/>
      <c r="NI31" s="30"/>
      <c r="NJ31" s="30"/>
      <c r="NK31" s="30"/>
      <c r="NL31" s="30"/>
      <c r="NM31" s="30"/>
      <c r="NN31" s="30"/>
      <c r="NO31" s="30"/>
      <c r="NP31" s="30"/>
      <c r="NQ31" s="30"/>
      <c r="NR31" s="30"/>
      <c r="NS31" s="30"/>
      <c r="NT31" s="30"/>
      <c r="NU31" s="30"/>
      <c r="NV31" s="30"/>
      <c r="NW31" s="30"/>
      <c r="NX31" s="30"/>
      <c r="NY31" s="30"/>
      <c r="NZ31" s="30"/>
      <c r="OA31" s="30"/>
      <c r="OB31" s="30"/>
      <c r="OC31" s="30"/>
      <c r="OD31" s="30"/>
      <c r="OE31" s="30"/>
      <c r="OF31" s="30"/>
      <c r="OG31" s="30"/>
      <c r="OH31" s="30"/>
      <c r="OI31" s="30"/>
      <c r="OJ31" s="30"/>
      <c r="OK31" s="30"/>
      <c r="OL31" s="30"/>
      <c r="OM31" s="30"/>
      <c r="ON31" s="30"/>
      <c r="OO31" s="30"/>
      <c r="OP31" s="30"/>
      <c r="OQ31" s="30"/>
      <c r="OR31" s="30"/>
      <c r="OS31" s="30"/>
      <c r="OT31" s="30"/>
      <c r="OU31" s="30"/>
      <c r="OV31" s="30"/>
      <c r="OW31" s="30"/>
      <c r="OX31" s="30"/>
      <c r="OY31" s="30"/>
      <c r="OZ31" s="30"/>
      <c r="PA31" s="30"/>
      <c r="PB31" s="30"/>
      <c r="PC31" s="30"/>
      <c r="PD31" s="30"/>
      <c r="PE31" s="30"/>
      <c r="PF31" s="30"/>
      <c r="PG31" s="30"/>
      <c r="PH31" s="30"/>
      <c r="PI31" s="30"/>
      <c r="PJ31" s="30"/>
      <c r="PK31" s="30"/>
      <c r="PL31" s="30"/>
      <c r="PM31" s="30"/>
      <c r="PN31" s="30"/>
      <c r="PO31" s="30"/>
      <c r="PP31" s="30"/>
      <c r="PQ31" s="30"/>
      <c r="PR31" s="30"/>
      <c r="PS31" s="30"/>
      <c r="PT31" s="30"/>
      <c r="PU31" s="30"/>
      <c r="PV31" s="30"/>
      <c r="PW31" s="30"/>
      <c r="PX31" s="30"/>
      <c r="PY31" s="30"/>
      <c r="PZ31" s="30"/>
      <c r="QA31" s="30"/>
      <c r="QB31" s="30"/>
      <c r="QC31" s="30"/>
      <c r="QD31" s="30"/>
      <c r="QE31" s="30"/>
      <c r="QF31" s="30"/>
      <c r="QG31" s="30"/>
      <c r="QH31" s="30"/>
      <c r="QI31" s="30"/>
      <c r="QJ31" s="30"/>
      <c r="QK31" s="30"/>
      <c r="QL31" s="30"/>
      <c r="QM31" s="30"/>
      <c r="QN31" s="30"/>
      <c r="QO31" s="30"/>
      <c r="QP31" s="30"/>
      <c r="QQ31" s="30"/>
      <c r="QR31" s="30"/>
      <c r="QS31" s="30"/>
      <c r="QT31" s="30"/>
    </row>
    <row r="32" spans="1:462" s="82" customFormat="1" ht="18" customHeight="1">
      <c r="A32" s="343">
        <v>18</v>
      </c>
      <c r="B32" s="231" t="str">
        <f>IF(Mitarbeiter!B24="","",Mitarbeiter!B24)</f>
        <v/>
      </c>
      <c r="C32" s="231" t="str">
        <f>IF(Mitarbeiter!C24="","",Mitarbeiter!C24)</f>
        <v/>
      </c>
      <c r="D32" s="231" t="str">
        <f>IF(Mitarbeiter!E24="","",Mitarbeiter!E24)</f>
        <v/>
      </c>
      <c r="E32" s="232">
        <f>IF(Mitarbeiter!W24="","",Mitarbeiter!W24)</f>
        <v>0</v>
      </c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  <c r="IX32" s="233"/>
      <c r="IY32" s="233"/>
      <c r="IZ32" s="233"/>
      <c r="JA32" s="233"/>
      <c r="JB32" s="233"/>
      <c r="JC32" s="233"/>
      <c r="JD32" s="233"/>
      <c r="JE32" s="233"/>
      <c r="JF32" s="233"/>
      <c r="JG32" s="233"/>
      <c r="JH32" s="233"/>
      <c r="JI32" s="233"/>
      <c r="JJ32" s="233"/>
      <c r="JK32" s="233"/>
      <c r="JL32" s="233"/>
      <c r="JM32" s="233"/>
      <c r="JN32" s="233"/>
      <c r="JO32" s="233"/>
      <c r="JP32" s="233"/>
      <c r="JQ32" s="233"/>
      <c r="JR32" s="233"/>
      <c r="JS32" s="233"/>
      <c r="JT32" s="233"/>
      <c r="JU32" s="233"/>
      <c r="JV32" s="233"/>
      <c r="JW32" s="233"/>
      <c r="JX32" s="233"/>
      <c r="JY32" s="233"/>
      <c r="JZ32" s="233"/>
      <c r="KA32" s="233"/>
      <c r="KB32" s="233"/>
      <c r="KC32" s="233"/>
      <c r="KD32" s="233"/>
      <c r="KE32" s="233"/>
      <c r="KF32" s="233"/>
      <c r="KG32" s="233"/>
      <c r="KH32" s="233"/>
      <c r="KI32" s="233"/>
      <c r="KJ32" s="233"/>
      <c r="KK32" s="233"/>
      <c r="KL32" s="233"/>
      <c r="KM32" s="233"/>
      <c r="KN32" s="233"/>
      <c r="KO32" s="233"/>
      <c r="KP32" s="233"/>
      <c r="KQ32" s="233"/>
      <c r="KR32" s="233"/>
      <c r="KS32" s="233"/>
      <c r="KT32" s="233"/>
      <c r="KU32" s="233"/>
      <c r="KV32" s="233"/>
      <c r="KW32" s="233"/>
      <c r="KX32" s="233"/>
      <c r="KY32" s="233"/>
      <c r="KZ32" s="233"/>
      <c r="LA32" s="233"/>
      <c r="LB32" s="233"/>
      <c r="LC32" s="233"/>
      <c r="LD32" s="233"/>
      <c r="LE32" s="233"/>
      <c r="LF32" s="233"/>
      <c r="LG32" s="233"/>
      <c r="LH32" s="233"/>
      <c r="LI32" s="233"/>
      <c r="LJ32" s="233"/>
      <c r="LK32" s="233"/>
      <c r="LL32" s="233"/>
      <c r="LM32" s="233"/>
      <c r="LN32" s="233"/>
      <c r="LO32" s="233"/>
      <c r="LP32" s="233"/>
      <c r="LQ32" s="233"/>
      <c r="LR32" s="233"/>
      <c r="LS32" s="233"/>
      <c r="LT32" s="233"/>
      <c r="LU32" s="233"/>
      <c r="LV32" s="233"/>
      <c r="LW32" s="233"/>
      <c r="LX32" s="233"/>
      <c r="LY32" s="233"/>
      <c r="LZ32" s="233"/>
      <c r="MA32" s="233"/>
      <c r="MB32" s="233"/>
      <c r="MC32" s="233"/>
      <c r="MD32" s="233"/>
      <c r="ME32" s="233"/>
      <c r="MF32" s="233"/>
      <c r="MG32" s="233"/>
      <c r="MH32" s="233"/>
      <c r="MI32" s="233"/>
      <c r="MJ32" s="233"/>
      <c r="MK32" s="233"/>
      <c r="ML32" s="233"/>
      <c r="MM32" s="233"/>
      <c r="MN32" s="233"/>
      <c r="MO32" s="233"/>
      <c r="MP32" s="233"/>
      <c r="MQ32" s="233"/>
      <c r="MR32" s="233"/>
      <c r="MS32" s="233"/>
      <c r="MT32" s="233"/>
      <c r="MU32" s="233"/>
      <c r="MV32" s="233"/>
      <c r="MW32" s="233"/>
      <c r="MX32" s="233"/>
      <c r="MY32" s="233"/>
      <c r="MZ32" s="233"/>
      <c r="NA32" s="233"/>
      <c r="NB32" s="233"/>
      <c r="NC32" s="233"/>
      <c r="ND32" s="233"/>
      <c r="NE32" s="233"/>
      <c r="NF32" s="233"/>
      <c r="NG32" s="233"/>
      <c r="NH32" s="233"/>
      <c r="NI32" s="233"/>
      <c r="NJ32" s="233"/>
      <c r="NK32" s="233"/>
      <c r="NL32" s="233"/>
      <c r="NM32" s="233"/>
      <c r="NN32" s="233"/>
      <c r="NO32" s="233"/>
      <c r="NP32" s="233"/>
      <c r="NQ32" s="233"/>
      <c r="NR32" s="233"/>
      <c r="NS32" s="233"/>
      <c r="NT32" s="233"/>
      <c r="NU32" s="233"/>
      <c r="NV32" s="233"/>
      <c r="NW32" s="233"/>
      <c r="NX32" s="233"/>
      <c r="NY32" s="233"/>
      <c r="NZ32" s="233"/>
      <c r="OA32" s="233"/>
      <c r="OB32" s="233"/>
      <c r="OC32" s="233"/>
      <c r="OD32" s="233"/>
      <c r="OE32" s="233"/>
      <c r="OF32" s="233"/>
      <c r="OG32" s="233"/>
      <c r="OH32" s="233"/>
      <c r="OI32" s="233"/>
      <c r="OJ32" s="233"/>
      <c r="OK32" s="233"/>
      <c r="OL32" s="233"/>
      <c r="OM32" s="233"/>
      <c r="ON32" s="233"/>
      <c r="OO32" s="233"/>
      <c r="OP32" s="233"/>
      <c r="OQ32" s="233"/>
      <c r="OR32" s="233"/>
      <c r="OS32" s="233"/>
      <c r="OT32" s="233"/>
      <c r="OU32" s="233"/>
      <c r="OV32" s="233"/>
      <c r="OW32" s="233"/>
      <c r="OX32" s="233"/>
      <c r="OY32" s="233"/>
      <c r="OZ32" s="233"/>
      <c r="PA32" s="233"/>
      <c r="PB32" s="233"/>
      <c r="PC32" s="233"/>
      <c r="PD32" s="233"/>
      <c r="PE32" s="233"/>
      <c r="PF32" s="233"/>
      <c r="PG32" s="233"/>
      <c r="PH32" s="233"/>
      <c r="PI32" s="233"/>
      <c r="PJ32" s="233"/>
      <c r="PK32" s="233"/>
      <c r="PL32" s="233"/>
      <c r="PM32" s="233"/>
      <c r="PN32" s="233"/>
      <c r="PO32" s="233"/>
      <c r="PP32" s="233"/>
      <c r="PQ32" s="233"/>
      <c r="PR32" s="233"/>
      <c r="PS32" s="233"/>
      <c r="PT32" s="233"/>
      <c r="PU32" s="233"/>
      <c r="PV32" s="233"/>
      <c r="PW32" s="233"/>
      <c r="PX32" s="233"/>
      <c r="PY32" s="233"/>
      <c r="PZ32" s="233"/>
      <c r="QA32" s="233"/>
      <c r="QB32" s="233"/>
      <c r="QC32" s="233"/>
      <c r="QD32" s="233"/>
      <c r="QE32" s="233"/>
      <c r="QF32" s="233"/>
      <c r="QG32" s="233"/>
      <c r="QH32" s="233"/>
      <c r="QI32" s="233"/>
      <c r="QJ32" s="233"/>
      <c r="QK32" s="233"/>
      <c r="QL32" s="233"/>
      <c r="QM32" s="233"/>
      <c r="QN32" s="233"/>
      <c r="QO32" s="233"/>
      <c r="QP32" s="233"/>
      <c r="QQ32" s="233"/>
      <c r="QR32" s="233"/>
      <c r="QS32" s="233"/>
      <c r="QT32" s="233"/>
    </row>
    <row r="33" spans="1:462" s="82" customFormat="1" ht="18" customHeight="1">
      <c r="A33" s="342">
        <v>19</v>
      </c>
      <c r="B33" s="66" t="str">
        <f>IF(Mitarbeiter!B25="","",Mitarbeiter!B25)</f>
        <v/>
      </c>
      <c r="C33" s="66" t="str">
        <f>IF(Mitarbeiter!C25="","",Mitarbeiter!C25)</f>
        <v/>
      </c>
      <c r="D33" s="66" t="str">
        <f>IF(Mitarbeiter!E25="","",Mitarbeiter!E25)</f>
        <v/>
      </c>
      <c r="E33" s="70">
        <f>IF(Mitarbeiter!W25="","",Mitarbeiter!W25)</f>
        <v>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0"/>
      <c r="KI33" s="30"/>
      <c r="KJ33" s="30"/>
      <c r="KK33" s="30"/>
      <c r="KL33" s="30"/>
      <c r="KM33" s="30"/>
      <c r="KN33" s="30"/>
      <c r="KO33" s="30"/>
      <c r="KP33" s="30"/>
      <c r="KQ33" s="30"/>
      <c r="KR33" s="30"/>
      <c r="KS33" s="30"/>
      <c r="KT33" s="30"/>
      <c r="KU33" s="30"/>
      <c r="KV33" s="30"/>
      <c r="KW33" s="30"/>
      <c r="KX33" s="30"/>
      <c r="KY33" s="30"/>
      <c r="KZ33" s="30"/>
      <c r="LA33" s="30"/>
      <c r="LB33" s="30"/>
      <c r="LC33" s="30"/>
      <c r="LD33" s="30"/>
      <c r="LE33" s="30"/>
      <c r="LF33" s="30"/>
      <c r="LG33" s="30"/>
      <c r="LH33" s="30"/>
      <c r="LI33" s="30"/>
      <c r="LJ33" s="30"/>
      <c r="LK33" s="30"/>
      <c r="LL33" s="30"/>
      <c r="LM33" s="30"/>
      <c r="LN33" s="30"/>
      <c r="LO33" s="30"/>
      <c r="LP33" s="30"/>
      <c r="LQ33" s="30"/>
      <c r="LR33" s="30"/>
      <c r="LS33" s="30"/>
      <c r="LT33" s="30"/>
      <c r="LU33" s="30"/>
      <c r="LV33" s="30"/>
      <c r="LW33" s="30"/>
      <c r="LX33" s="30"/>
      <c r="LY33" s="30"/>
      <c r="LZ33" s="30"/>
      <c r="MA33" s="30"/>
      <c r="MB33" s="30"/>
      <c r="MC33" s="30"/>
      <c r="MD33" s="30"/>
      <c r="ME33" s="30"/>
      <c r="MF33" s="30"/>
      <c r="MG33" s="30"/>
      <c r="MH33" s="30"/>
      <c r="MI33" s="30"/>
      <c r="MJ33" s="30"/>
      <c r="MK33" s="30"/>
      <c r="ML33" s="30"/>
      <c r="MM33" s="30"/>
      <c r="MN33" s="30"/>
      <c r="MO33" s="30"/>
      <c r="MP33" s="30"/>
      <c r="MQ33" s="30"/>
      <c r="MR33" s="30"/>
      <c r="MS33" s="30"/>
      <c r="MT33" s="30"/>
      <c r="MU33" s="30"/>
      <c r="MV33" s="30"/>
      <c r="MW33" s="30"/>
      <c r="MX33" s="30"/>
      <c r="MY33" s="30"/>
      <c r="MZ33" s="30"/>
      <c r="NA33" s="30"/>
      <c r="NB33" s="30"/>
      <c r="NC33" s="30"/>
      <c r="ND33" s="30"/>
      <c r="NE33" s="30"/>
      <c r="NF33" s="30"/>
      <c r="NG33" s="30"/>
      <c r="NH33" s="30"/>
      <c r="NI33" s="30"/>
      <c r="NJ33" s="30"/>
      <c r="NK33" s="30"/>
      <c r="NL33" s="30"/>
      <c r="NM33" s="30"/>
      <c r="NN33" s="30"/>
      <c r="NO33" s="30"/>
      <c r="NP33" s="30"/>
      <c r="NQ33" s="30"/>
      <c r="NR33" s="30"/>
      <c r="NS33" s="30"/>
      <c r="NT33" s="30"/>
      <c r="NU33" s="30"/>
      <c r="NV33" s="30"/>
      <c r="NW33" s="30"/>
      <c r="NX33" s="30"/>
      <c r="NY33" s="30"/>
      <c r="NZ33" s="30"/>
      <c r="OA33" s="30"/>
      <c r="OB33" s="30"/>
      <c r="OC33" s="30"/>
      <c r="OD33" s="30"/>
      <c r="OE33" s="30"/>
      <c r="OF33" s="30"/>
      <c r="OG33" s="30"/>
      <c r="OH33" s="30"/>
      <c r="OI33" s="30"/>
      <c r="OJ33" s="30"/>
      <c r="OK33" s="30"/>
      <c r="OL33" s="30"/>
      <c r="OM33" s="30"/>
      <c r="ON33" s="30"/>
      <c r="OO33" s="30"/>
      <c r="OP33" s="30"/>
      <c r="OQ33" s="30"/>
      <c r="OR33" s="30"/>
      <c r="OS33" s="30"/>
      <c r="OT33" s="30"/>
      <c r="OU33" s="30"/>
      <c r="OV33" s="30"/>
      <c r="OW33" s="30"/>
      <c r="OX33" s="30"/>
      <c r="OY33" s="30"/>
      <c r="OZ33" s="30"/>
      <c r="PA33" s="30"/>
      <c r="PB33" s="30"/>
      <c r="PC33" s="30"/>
      <c r="PD33" s="30"/>
      <c r="PE33" s="30"/>
      <c r="PF33" s="30"/>
      <c r="PG33" s="30"/>
      <c r="PH33" s="30"/>
      <c r="PI33" s="30"/>
      <c r="PJ33" s="30"/>
      <c r="PK33" s="30"/>
      <c r="PL33" s="30"/>
      <c r="PM33" s="30"/>
      <c r="PN33" s="30"/>
      <c r="PO33" s="30"/>
      <c r="PP33" s="30"/>
      <c r="PQ33" s="30"/>
      <c r="PR33" s="30"/>
      <c r="PS33" s="30"/>
      <c r="PT33" s="30"/>
      <c r="PU33" s="30"/>
      <c r="PV33" s="30"/>
      <c r="PW33" s="30"/>
      <c r="PX33" s="30"/>
      <c r="PY33" s="30"/>
      <c r="PZ33" s="30"/>
      <c r="QA33" s="30"/>
      <c r="QB33" s="30"/>
      <c r="QC33" s="30"/>
      <c r="QD33" s="30"/>
      <c r="QE33" s="30"/>
      <c r="QF33" s="30"/>
      <c r="QG33" s="30"/>
      <c r="QH33" s="30"/>
      <c r="QI33" s="30"/>
      <c r="QJ33" s="30"/>
      <c r="QK33" s="30"/>
      <c r="QL33" s="30"/>
      <c r="QM33" s="30"/>
      <c r="QN33" s="30"/>
      <c r="QO33" s="30"/>
      <c r="QP33" s="30"/>
      <c r="QQ33" s="30"/>
      <c r="QR33" s="30"/>
      <c r="QS33" s="30"/>
      <c r="QT33" s="30"/>
    </row>
    <row r="34" spans="1:462" s="82" customFormat="1" ht="18" customHeight="1">
      <c r="A34" s="343">
        <v>20</v>
      </c>
      <c r="B34" s="231" t="str">
        <f>IF(Mitarbeiter!B26="","",Mitarbeiter!B26)</f>
        <v/>
      </c>
      <c r="C34" s="231" t="str">
        <f>IF(Mitarbeiter!C26="","",Mitarbeiter!C26)</f>
        <v/>
      </c>
      <c r="D34" s="231" t="str">
        <f>IF(Mitarbeiter!E26="","",Mitarbeiter!E26)</f>
        <v/>
      </c>
      <c r="E34" s="232">
        <f>IF(Mitarbeiter!W26="","",Mitarbeiter!W26)</f>
        <v>0</v>
      </c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  <c r="IX34" s="233"/>
      <c r="IY34" s="233"/>
      <c r="IZ34" s="233"/>
      <c r="JA34" s="233"/>
      <c r="JB34" s="233"/>
      <c r="JC34" s="233"/>
      <c r="JD34" s="233"/>
      <c r="JE34" s="233"/>
      <c r="JF34" s="233"/>
      <c r="JG34" s="233"/>
      <c r="JH34" s="233"/>
      <c r="JI34" s="233"/>
      <c r="JJ34" s="233"/>
      <c r="JK34" s="233"/>
      <c r="JL34" s="233"/>
      <c r="JM34" s="233"/>
      <c r="JN34" s="233"/>
      <c r="JO34" s="233"/>
      <c r="JP34" s="233"/>
      <c r="JQ34" s="233"/>
      <c r="JR34" s="233"/>
      <c r="JS34" s="233"/>
      <c r="JT34" s="233"/>
      <c r="JU34" s="233"/>
      <c r="JV34" s="233"/>
      <c r="JW34" s="233"/>
      <c r="JX34" s="233"/>
      <c r="JY34" s="233"/>
      <c r="JZ34" s="233"/>
      <c r="KA34" s="233"/>
      <c r="KB34" s="233"/>
      <c r="KC34" s="233"/>
      <c r="KD34" s="233"/>
      <c r="KE34" s="233"/>
      <c r="KF34" s="233"/>
      <c r="KG34" s="233"/>
      <c r="KH34" s="233"/>
      <c r="KI34" s="233"/>
      <c r="KJ34" s="233"/>
      <c r="KK34" s="233"/>
      <c r="KL34" s="233"/>
      <c r="KM34" s="233"/>
      <c r="KN34" s="233"/>
      <c r="KO34" s="233"/>
      <c r="KP34" s="233"/>
      <c r="KQ34" s="233"/>
      <c r="KR34" s="233"/>
      <c r="KS34" s="233"/>
      <c r="KT34" s="233"/>
      <c r="KU34" s="233"/>
      <c r="KV34" s="233"/>
      <c r="KW34" s="233"/>
      <c r="KX34" s="233"/>
      <c r="KY34" s="233"/>
      <c r="KZ34" s="233"/>
      <c r="LA34" s="233"/>
      <c r="LB34" s="233"/>
      <c r="LC34" s="233"/>
      <c r="LD34" s="233"/>
      <c r="LE34" s="233"/>
      <c r="LF34" s="233"/>
      <c r="LG34" s="233"/>
      <c r="LH34" s="233"/>
      <c r="LI34" s="233"/>
      <c r="LJ34" s="233"/>
      <c r="LK34" s="233"/>
      <c r="LL34" s="233"/>
      <c r="LM34" s="233"/>
      <c r="LN34" s="233"/>
      <c r="LO34" s="233"/>
      <c r="LP34" s="233"/>
      <c r="LQ34" s="233"/>
      <c r="LR34" s="233"/>
      <c r="LS34" s="233"/>
      <c r="LT34" s="233"/>
      <c r="LU34" s="233"/>
      <c r="LV34" s="233"/>
      <c r="LW34" s="233"/>
      <c r="LX34" s="233"/>
      <c r="LY34" s="233"/>
      <c r="LZ34" s="233"/>
      <c r="MA34" s="233"/>
      <c r="MB34" s="233"/>
      <c r="MC34" s="233"/>
      <c r="MD34" s="233"/>
      <c r="ME34" s="233"/>
      <c r="MF34" s="233"/>
      <c r="MG34" s="233"/>
      <c r="MH34" s="233"/>
      <c r="MI34" s="233"/>
      <c r="MJ34" s="233"/>
      <c r="MK34" s="233"/>
      <c r="ML34" s="233"/>
      <c r="MM34" s="233"/>
      <c r="MN34" s="233"/>
      <c r="MO34" s="233"/>
      <c r="MP34" s="233"/>
      <c r="MQ34" s="233"/>
      <c r="MR34" s="233"/>
      <c r="MS34" s="233"/>
      <c r="MT34" s="233"/>
      <c r="MU34" s="233"/>
      <c r="MV34" s="233"/>
      <c r="MW34" s="233"/>
      <c r="MX34" s="233"/>
      <c r="MY34" s="233"/>
      <c r="MZ34" s="233"/>
      <c r="NA34" s="233"/>
      <c r="NB34" s="233"/>
      <c r="NC34" s="233"/>
      <c r="ND34" s="233"/>
      <c r="NE34" s="233"/>
      <c r="NF34" s="233"/>
      <c r="NG34" s="233"/>
      <c r="NH34" s="233"/>
      <c r="NI34" s="233"/>
      <c r="NJ34" s="233"/>
      <c r="NK34" s="233"/>
      <c r="NL34" s="233"/>
      <c r="NM34" s="233"/>
      <c r="NN34" s="233"/>
      <c r="NO34" s="233"/>
      <c r="NP34" s="233"/>
      <c r="NQ34" s="233"/>
      <c r="NR34" s="233"/>
      <c r="NS34" s="233"/>
      <c r="NT34" s="233"/>
      <c r="NU34" s="233"/>
      <c r="NV34" s="233"/>
      <c r="NW34" s="233"/>
      <c r="NX34" s="233"/>
      <c r="NY34" s="233"/>
      <c r="NZ34" s="233"/>
      <c r="OA34" s="233"/>
      <c r="OB34" s="233"/>
      <c r="OC34" s="233"/>
      <c r="OD34" s="233"/>
      <c r="OE34" s="233"/>
      <c r="OF34" s="233"/>
      <c r="OG34" s="233"/>
      <c r="OH34" s="233"/>
      <c r="OI34" s="233"/>
      <c r="OJ34" s="233"/>
      <c r="OK34" s="233"/>
      <c r="OL34" s="233"/>
      <c r="OM34" s="233"/>
      <c r="ON34" s="233"/>
      <c r="OO34" s="233"/>
      <c r="OP34" s="233"/>
      <c r="OQ34" s="233"/>
      <c r="OR34" s="233"/>
      <c r="OS34" s="233"/>
      <c r="OT34" s="233"/>
      <c r="OU34" s="233"/>
      <c r="OV34" s="233"/>
      <c r="OW34" s="233"/>
      <c r="OX34" s="233"/>
      <c r="OY34" s="233"/>
      <c r="OZ34" s="233"/>
      <c r="PA34" s="233"/>
      <c r="PB34" s="233"/>
      <c r="PC34" s="233"/>
      <c r="PD34" s="233"/>
      <c r="PE34" s="233"/>
      <c r="PF34" s="233"/>
      <c r="PG34" s="233"/>
      <c r="PH34" s="233"/>
      <c r="PI34" s="233"/>
      <c r="PJ34" s="233"/>
      <c r="PK34" s="233"/>
      <c r="PL34" s="233"/>
      <c r="PM34" s="233"/>
      <c r="PN34" s="233"/>
      <c r="PO34" s="233"/>
      <c r="PP34" s="233"/>
      <c r="PQ34" s="233"/>
      <c r="PR34" s="233"/>
      <c r="PS34" s="233"/>
      <c r="PT34" s="233"/>
      <c r="PU34" s="233"/>
      <c r="PV34" s="233"/>
      <c r="PW34" s="233"/>
      <c r="PX34" s="233"/>
      <c r="PY34" s="233"/>
      <c r="PZ34" s="233"/>
      <c r="QA34" s="233"/>
      <c r="QB34" s="233"/>
      <c r="QC34" s="233"/>
      <c r="QD34" s="233"/>
      <c r="QE34" s="233"/>
      <c r="QF34" s="233"/>
      <c r="QG34" s="233"/>
      <c r="QH34" s="233"/>
      <c r="QI34" s="233"/>
      <c r="QJ34" s="233"/>
      <c r="QK34" s="233"/>
      <c r="QL34" s="233"/>
      <c r="QM34" s="233"/>
      <c r="QN34" s="233"/>
      <c r="QO34" s="233"/>
      <c r="QP34" s="233"/>
      <c r="QQ34" s="233"/>
      <c r="QR34" s="233"/>
      <c r="QS34" s="233"/>
      <c r="QT34" s="233"/>
    </row>
    <row r="35" spans="1:462" s="82" customFormat="1" ht="18" customHeight="1">
      <c r="A35" s="342">
        <v>21</v>
      </c>
      <c r="B35" s="66" t="str">
        <f>IF(Mitarbeiter!B27="","",Mitarbeiter!B27)</f>
        <v/>
      </c>
      <c r="C35" s="66" t="str">
        <f>IF(Mitarbeiter!C27="","",Mitarbeiter!C27)</f>
        <v/>
      </c>
      <c r="D35" s="66" t="str">
        <f>IF(Mitarbeiter!E27="","",Mitarbeiter!E27)</f>
        <v/>
      </c>
      <c r="E35" s="70">
        <f>IF(Mitarbeiter!W27="","",Mitarbeiter!W27)</f>
        <v>0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  <c r="OL35" s="30"/>
      <c r="OM35" s="30"/>
      <c r="ON35" s="30"/>
      <c r="OO35" s="30"/>
      <c r="OP35" s="30"/>
      <c r="OQ35" s="30"/>
      <c r="OR35" s="30"/>
      <c r="OS35" s="30"/>
      <c r="OT35" s="30"/>
      <c r="OU35" s="30"/>
      <c r="OV35" s="30"/>
      <c r="OW35" s="30"/>
      <c r="OX35" s="30"/>
      <c r="OY35" s="30"/>
      <c r="OZ35" s="30"/>
      <c r="PA35" s="30"/>
      <c r="PB35" s="30"/>
      <c r="PC35" s="30"/>
      <c r="PD35" s="30"/>
      <c r="PE35" s="30"/>
      <c r="PF35" s="30"/>
      <c r="PG35" s="30"/>
      <c r="PH35" s="30"/>
      <c r="PI35" s="30"/>
      <c r="PJ35" s="30"/>
      <c r="PK35" s="30"/>
      <c r="PL35" s="30"/>
      <c r="PM35" s="30"/>
      <c r="PN35" s="30"/>
      <c r="PO35" s="30"/>
      <c r="PP35" s="30"/>
      <c r="PQ35" s="30"/>
      <c r="PR35" s="30"/>
      <c r="PS35" s="30"/>
      <c r="PT35" s="30"/>
      <c r="PU35" s="30"/>
      <c r="PV35" s="30"/>
      <c r="PW35" s="30"/>
      <c r="PX35" s="30"/>
      <c r="PY35" s="30"/>
      <c r="PZ35" s="30"/>
      <c r="QA35" s="30"/>
      <c r="QB35" s="30"/>
      <c r="QC35" s="30"/>
      <c r="QD35" s="30"/>
      <c r="QE35" s="30"/>
      <c r="QF35" s="30"/>
      <c r="QG35" s="30"/>
      <c r="QH35" s="30"/>
      <c r="QI35" s="30"/>
      <c r="QJ35" s="30"/>
      <c r="QK35" s="30"/>
      <c r="QL35" s="30"/>
      <c r="QM35" s="30"/>
      <c r="QN35" s="30"/>
      <c r="QO35" s="30"/>
      <c r="QP35" s="30"/>
      <c r="QQ35" s="30"/>
      <c r="QR35" s="30"/>
      <c r="QS35" s="30"/>
      <c r="QT35" s="30"/>
    </row>
    <row r="36" spans="1:462" s="82" customFormat="1" ht="18" customHeight="1">
      <c r="A36" s="343">
        <v>22</v>
      </c>
      <c r="B36" s="231" t="str">
        <f>IF(Mitarbeiter!B28="","",Mitarbeiter!B28)</f>
        <v/>
      </c>
      <c r="C36" s="231" t="str">
        <f>IF(Mitarbeiter!C28="","",Mitarbeiter!C28)</f>
        <v/>
      </c>
      <c r="D36" s="231" t="str">
        <f>IF(Mitarbeiter!E28="","",Mitarbeiter!E28)</f>
        <v/>
      </c>
      <c r="E36" s="232">
        <f>IF(Mitarbeiter!W28="","",Mitarbeiter!W28)</f>
        <v>0</v>
      </c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  <c r="IX36" s="233"/>
      <c r="IY36" s="233"/>
      <c r="IZ36" s="233"/>
      <c r="JA36" s="233"/>
      <c r="JB36" s="233"/>
      <c r="JC36" s="233"/>
      <c r="JD36" s="233"/>
      <c r="JE36" s="233"/>
      <c r="JF36" s="233"/>
      <c r="JG36" s="233"/>
      <c r="JH36" s="233"/>
      <c r="JI36" s="233"/>
      <c r="JJ36" s="233"/>
      <c r="JK36" s="233"/>
      <c r="JL36" s="233"/>
      <c r="JM36" s="233"/>
      <c r="JN36" s="233"/>
      <c r="JO36" s="233"/>
      <c r="JP36" s="233"/>
      <c r="JQ36" s="233"/>
      <c r="JR36" s="233"/>
      <c r="JS36" s="233"/>
      <c r="JT36" s="233"/>
      <c r="JU36" s="233"/>
      <c r="JV36" s="233"/>
      <c r="JW36" s="233"/>
      <c r="JX36" s="233"/>
      <c r="JY36" s="233"/>
      <c r="JZ36" s="233"/>
      <c r="KA36" s="233"/>
      <c r="KB36" s="233"/>
      <c r="KC36" s="233"/>
      <c r="KD36" s="233"/>
      <c r="KE36" s="233"/>
      <c r="KF36" s="233"/>
      <c r="KG36" s="233"/>
      <c r="KH36" s="233"/>
      <c r="KI36" s="233"/>
      <c r="KJ36" s="233"/>
      <c r="KK36" s="233"/>
      <c r="KL36" s="233"/>
      <c r="KM36" s="233"/>
      <c r="KN36" s="233"/>
      <c r="KO36" s="233"/>
      <c r="KP36" s="233"/>
      <c r="KQ36" s="233"/>
      <c r="KR36" s="233"/>
      <c r="KS36" s="233"/>
      <c r="KT36" s="233"/>
      <c r="KU36" s="233"/>
      <c r="KV36" s="233"/>
      <c r="KW36" s="233"/>
      <c r="KX36" s="233"/>
      <c r="KY36" s="233"/>
      <c r="KZ36" s="233"/>
      <c r="LA36" s="233"/>
      <c r="LB36" s="233"/>
      <c r="LC36" s="233"/>
      <c r="LD36" s="233"/>
      <c r="LE36" s="233"/>
      <c r="LF36" s="233"/>
      <c r="LG36" s="233"/>
      <c r="LH36" s="233"/>
      <c r="LI36" s="233"/>
      <c r="LJ36" s="233"/>
      <c r="LK36" s="233"/>
      <c r="LL36" s="233"/>
      <c r="LM36" s="233"/>
      <c r="LN36" s="233"/>
      <c r="LO36" s="233"/>
      <c r="LP36" s="233"/>
      <c r="LQ36" s="233"/>
      <c r="LR36" s="233"/>
      <c r="LS36" s="233"/>
      <c r="LT36" s="233"/>
      <c r="LU36" s="233"/>
      <c r="LV36" s="233"/>
      <c r="LW36" s="233"/>
      <c r="LX36" s="233"/>
      <c r="LY36" s="233"/>
      <c r="LZ36" s="233"/>
      <c r="MA36" s="233"/>
      <c r="MB36" s="233"/>
      <c r="MC36" s="233"/>
      <c r="MD36" s="233"/>
      <c r="ME36" s="233"/>
      <c r="MF36" s="233"/>
      <c r="MG36" s="233"/>
      <c r="MH36" s="233"/>
      <c r="MI36" s="233"/>
      <c r="MJ36" s="233"/>
      <c r="MK36" s="233"/>
      <c r="ML36" s="233"/>
      <c r="MM36" s="233"/>
      <c r="MN36" s="233"/>
      <c r="MO36" s="233"/>
      <c r="MP36" s="233"/>
      <c r="MQ36" s="233"/>
      <c r="MR36" s="233"/>
      <c r="MS36" s="233"/>
      <c r="MT36" s="233"/>
      <c r="MU36" s="233"/>
      <c r="MV36" s="233"/>
      <c r="MW36" s="233"/>
      <c r="MX36" s="233"/>
      <c r="MY36" s="233"/>
      <c r="MZ36" s="233"/>
      <c r="NA36" s="233"/>
      <c r="NB36" s="233"/>
      <c r="NC36" s="233"/>
      <c r="ND36" s="233"/>
      <c r="NE36" s="233"/>
      <c r="NF36" s="233"/>
      <c r="NG36" s="233"/>
      <c r="NH36" s="233"/>
      <c r="NI36" s="233"/>
      <c r="NJ36" s="233"/>
      <c r="NK36" s="233"/>
      <c r="NL36" s="233"/>
      <c r="NM36" s="233"/>
      <c r="NN36" s="233"/>
      <c r="NO36" s="233"/>
      <c r="NP36" s="233"/>
      <c r="NQ36" s="233"/>
      <c r="NR36" s="233"/>
      <c r="NS36" s="233"/>
      <c r="NT36" s="233"/>
      <c r="NU36" s="233"/>
      <c r="NV36" s="233"/>
      <c r="NW36" s="233"/>
      <c r="NX36" s="233"/>
      <c r="NY36" s="233"/>
      <c r="NZ36" s="233"/>
      <c r="OA36" s="233"/>
      <c r="OB36" s="233"/>
      <c r="OC36" s="233"/>
      <c r="OD36" s="233"/>
      <c r="OE36" s="233"/>
      <c r="OF36" s="233"/>
      <c r="OG36" s="233"/>
      <c r="OH36" s="233"/>
      <c r="OI36" s="233"/>
      <c r="OJ36" s="233"/>
      <c r="OK36" s="233"/>
      <c r="OL36" s="233"/>
      <c r="OM36" s="233"/>
      <c r="ON36" s="233"/>
      <c r="OO36" s="233"/>
      <c r="OP36" s="233"/>
      <c r="OQ36" s="233"/>
      <c r="OR36" s="233"/>
      <c r="OS36" s="233"/>
      <c r="OT36" s="233"/>
      <c r="OU36" s="233"/>
      <c r="OV36" s="233"/>
      <c r="OW36" s="233"/>
      <c r="OX36" s="233"/>
      <c r="OY36" s="233"/>
      <c r="OZ36" s="233"/>
      <c r="PA36" s="233"/>
      <c r="PB36" s="233"/>
      <c r="PC36" s="233"/>
      <c r="PD36" s="233"/>
      <c r="PE36" s="233"/>
      <c r="PF36" s="233"/>
      <c r="PG36" s="233"/>
      <c r="PH36" s="233"/>
      <c r="PI36" s="233"/>
      <c r="PJ36" s="233"/>
      <c r="PK36" s="233"/>
      <c r="PL36" s="233"/>
      <c r="PM36" s="233"/>
      <c r="PN36" s="233"/>
      <c r="PO36" s="233"/>
      <c r="PP36" s="233"/>
      <c r="PQ36" s="233"/>
      <c r="PR36" s="233"/>
      <c r="PS36" s="233"/>
      <c r="PT36" s="233"/>
      <c r="PU36" s="233"/>
      <c r="PV36" s="233"/>
      <c r="PW36" s="233"/>
      <c r="PX36" s="233"/>
      <c r="PY36" s="233"/>
      <c r="PZ36" s="233"/>
      <c r="QA36" s="233"/>
      <c r="QB36" s="233"/>
      <c r="QC36" s="233"/>
      <c r="QD36" s="233"/>
      <c r="QE36" s="233"/>
      <c r="QF36" s="233"/>
      <c r="QG36" s="233"/>
      <c r="QH36" s="233"/>
      <c r="QI36" s="233"/>
      <c r="QJ36" s="233"/>
      <c r="QK36" s="233"/>
      <c r="QL36" s="233"/>
      <c r="QM36" s="233"/>
      <c r="QN36" s="233"/>
      <c r="QO36" s="233"/>
      <c r="QP36" s="233"/>
      <c r="QQ36" s="233"/>
      <c r="QR36" s="233"/>
      <c r="QS36" s="233"/>
      <c r="QT36" s="233"/>
    </row>
    <row r="37" spans="1:462" s="82" customFormat="1" ht="18" customHeight="1">
      <c r="A37" s="342">
        <v>23</v>
      </c>
      <c r="B37" s="66" t="str">
        <f>IF(Mitarbeiter!B29="","",Mitarbeiter!B29)</f>
        <v/>
      </c>
      <c r="C37" s="66" t="str">
        <f>IF(Mitarbeiter!C29="","",Mitarbeiter!C29)</f>
        <v/>
      </c>
      <c r="D37" s="66" t="str">
        <f>IF(Mitarbeiter!E29="","",Mitarbeiter!E29)</f>
        <v/>
      </c>
      <c r="E37" s="70">
        <f>IF(Mitarbeiter!W29="","",Mitarbeiter!W29)</f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  <c r="IW37" s="30"/>
      <c r="IX37" s="30"/>
      <c r="IY37" s="30"/>
      <c r="IZ37" s="30"/>
      <c r="JA37" s="30"/>
      <c r="JB37" s="30"/>
      <c r="JC37" s="30"/>
      <c r="JD37" s="30"/>
      <c r="JE37" s="30"/>
      <c r="JF37" s="30"/>
      <c r="JG37" s="30"/>
      <c r="JH37" s="30"/>
      <c r="JI37" s="30"/>
      <c r="JJ37" s="30"/>
      <c r="JK37" s="30"/>
      <c r="JL37" s="30"/>
      <c r="JM37" s="30"/>
      <c r="JN37" s="30"/>
      <c r="JO37" s="30"/>
      <c r="JP37" s="30"/>
      <c r="JQ37" s="30"/>
      <c r="JR37" s="30"/>
      <c r="JS37" s="30"/>
      <c r="JT37" s="30"/>
      <c r="JU37" s="30"/>
      <c r="JV37" s="30"/>
      <c r="JW37" s="30"/>
      <c r="JX37" s="30"/>
      <c r="JY37" s="30"/>
      <c r="JZ37" s="30"/>
      <c r="KA37" s="30"/>
      <c r="KB37" s="30"/>
      <c r="KC37" s="30"/>
      <c r="KD37" s="30"/>
      <c r="KE37" s="30"/>
      <c r="KF37" s="30"/>
      <c r="KG37" s="30"/>
      <c r="KH37" s="30"/>
      <c r="KI37" s="30"/>
      <c r="KJ37" s="30"/>
      <c r="KK37" s="30"/>
      <c r="KL37" s="30"/>
      <c r="KM37" s="30"/>
      <c r="KN37" s="30"/>
      <c r="KO37" s="30"/>
      <c r="KP37" s="30"/>
      <c r="KQ37" s="30"/>
      <c r="KR37" s="30"/>
      <c r="KS37" s="30"/>
      <c r="KT37" s="30"/>
      <c r="KU37" s="30"/>
      <c r="KV37" s="30"/>
      <c r="KW37" s="30"/>
      <c r="KX37" s="30"/>
      <c r="KY37" s="30"/>
      <c r="KZ37" s="30"/>
      <c r="LA37" s="30"/>
      <c r="LB37" s="30"/>
      <c r="LC37" s="30"/>
      <c r="LD37" s="30"/>
      <c r="LE37" s="30"/>
      <c r="LF37" s="30"/>
      <c r="LG37" s="30"/>
      <c r="LH37" s="30"/>
      <c r="LI37" s="30"/>
      <c r="LJ37" s="30"/>
      <c r="LK37" s="30"/>
      <c r="LL37" s="30"/>
      <c r="LM37" s="30"/>
      <c r="LN37" s="30"/>
      <c r="LO37" s="30"/>
      <c r="LP37" s="30"/>
      <c r="LQ37" s="30"/>
      <c r="LR37" s="30"/>
      <c r="LS37" s="30"/>
      <c r="LT37" s="30"/>
      <c r="LU37" s="30"/>
      <c r="LV37" s="30"/>
      <c r="LW37" s="30"/>
      <c r="LX37" s="30"/>
      <c r="LY37" s="30"/>
      <c r="LZ37" s="30"/>
      <c r="MA37" s="30"/>
      <c r="MB37" s="30"/>
      <c r="MC37" s="30"/>
      <c r="MD37" s="30"/>
      <c r="ME37" s="30"/>
      <c r="MF37" s="30"/>
      <c r="MG37" s="30"/>
      <c r="MH37" s="30"/>
      <c r="MI37" s="30"/>
      <c r="MJ37" s="30"/>
      <c r="MK37" s="30"/>
      <c r="ML37" s="30"/>
      <c r="MM37" s="30"/>
      <c r="MN37" s="30"/>
      <c r="MO37" s="30"/>
      <c r="MP37" s="30"/>
      <c r="MQ37" s="30"/>
      <c r="MR37" s="30"/>
      <c r="MS37" s="30"/>
      <c r="MT37" s="30"/>
      <c r="MU37" s="30"/>
      <c r="MV37" s="30"/>
      <c r="MW37" s="30"/>
      <c r="MX37" s="30"/>
      <c r="MY37" s="30"/>
      <c r="MZ37" s="30"/>
      <c r="NA37" s="30"/>
      <c r="NB37" s="30"/>
      <c r="NC37" s="30"/>
      <c r="ND37" s="30"/>
      <c r="NE37" s="30"/>
      <c r="NF37" s="30"/>
      <c r="NG37" s="30"/>
      <c r="NH37" s="30"/>
      <c r="NI37" s="30"/>
      <c r="NJ37" s="30"/>
      <c r="NK37" s="30"/>
      <c r="NL37" s="30"/>
      <c r="NM37" s="30"/>
      <c r="NN37" s="30"/>
      <c r="NO37" s="30"/>
      <c r="NP37" s="30"/>
      <c r="NQ37" s="30"/>
      <c r="NR37" s="30"/>
      <c r="NS37" s="30"/>
      <c r="NT37" s="30"/>
      <c r="NU37" s="30"/>
      <c r="NV37" s="30"/>
      <c r="NW37" s="30"/>
      <c r="NX37" s="30"/>
      <c r="NY37" s="30"/>
      <c r="NZ37" s="30"/>
      <c r="OA37" s="30"/>
      <c r="OB37" s="30"/>
      <c r="OC37" s="30"/>
      <c r="OD37" s="30"/>
      <c r="OE37" s="30"/>
      <c r="OF37" s="30"/>
      <c r="OG37" s="30"/>
      <c r="OH37" s="30"/>
      <c r="OI37" s="30"/>
      <c r="OJ37" s="30"/>
      <c r="OK37" s="30"/>
      <c r="OL37" s="30"/>
      <c r="OM37" s="30"/>
      <c r="ON37" s="30"/>
      <c r="OO37" s="30"/>
      <c r="OP37" s="30"/>
      <c r="OQ37" s="30"/>
      <c r="OR37" s="30"/>
      <c r="OS37" s="30"/>
      <c r="OT37" s="30"/>
      <c r="OU37" s="30"/>
      <c r="OV37" s="30"/>
      <c r="OW37" s="30"/>
      <c r="OX37" s="30"/>
      <c r="OY37" s="30"/>
      <c r="OZ37" s="30"/>
      <c r="PA37" s="30"/>
      <c r="PB37" s="30"/>
      <c r="PC37" s="30"/>
      <c r="PD37" s="30"/>
      <c r="PE37" s="30"/>
      <c r="PF37" s="30"/>
      <c r="PG37" s="30"/>
      <c r="PH37" s="30"/>
      <c r="PI37" s="30"/>
      <c r="PJ37" s="30"/>
      <c r="PK37" s="30"/>
      <c r="PL37" s="30"/>
      <c r="PM37" s="30"/>
      <c r="PN37" s="30"/>
      <c r="PO37" s="30"/>
      <c r="PP37" s="30"/>
      <c r="PQ37" s="30"/>
      <c r="PR37" s="30"/>
      <c r="PS37" s="30"/>
      <c r="PT37" s="30"/>
      <c r="PU37" s="30"/>
      <c r="PV37" s="30"/>
      <c r="PW37" s="30"/>
      <c r="PX37" s="30"/>
      <c r="PY37" s="30"/>
      <c r="PZ37" s="30"/>
      <c r="QA37" s="30"/>
      <c r="QB37" s="30"/>
      <c r="QC37" s="30"/>
      <c r="QD37" s="30"/>
      <c r="QE37" s="30"/>
      <c r="QF37" s="30"/>
      <c r="QG37" s="30"/>
      <c r="QH37" s="30"/>
      <c r="QI37" s="30"/>
      <c r="QJ37" s="30"/>
      <c r="QK37" s="30"/>
      <c r="QL37" s="30"/>
      <c r="QM37" s="30"/>
      <c r="QN37" s="30"/>
      <c r="QO37" s="30"/>
      <c r="QP37" s="30"/>
      <c r="QQ37" s="30"/>
      <c r="QR37" s="30"/>
      <c r="QS37" s="30"/>
      <c r="QT37" s="30"/>
    </row>
    <row r="38" spans="1:462" s="82" customFormat="1" ht="18" customHeight="1">
      <c r="A38" s="343">
        <v>24</v>
      </c>
      <c r="B38" s="231" t="str">
        <f>IF(Mitarbeiter!B30="","",Mitarbeiter!B30)</f>
        <v/>
      </c>
      <c r="C38" s="231" t="str">
        <f>IF(Mitarbeiter!C30="","",Mitarbeiter!C30)</f>
        <v/>
      </c>
      <c r="D38" s="231" t="str">
        <f>IF(Mitarbeiter!E30="","",Mitarbeiter!E30)</f>
        <v/>
      </c>
      <c r="E38" s="232">
        <f>IF(Mitarbeiter!W30="","",Mitarbeiter!W30)</f>
        <v>0</v>
      </c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  <c r="IX38" s="233"/>
      <c r="IY38" s="233"/>
      <c r="IZ38" s="233"/>
      <c r="JA38" s="233"/>
      <c r="JB38" s="233"/>
      <c r="JC38" s="233"/>
      <c r="JD38" s="233"/>
      <c r="JE38" s="233"/>
      <c r="JF38" s="233"/>
      <c r="JG38" s="233"/>
      <c r="JH38" s="233"/>
      <c r="JI38" s="233"/>
      <c r="JJ38" s="233"/>
      <c r="JK38" s="233"/>
      <c r="JL38" s="233"/>
      <c r="JM38" s="233"/>
      <c r="JN38" s="233"/>
      <c r="JO38" s="233"/>
      <c r="JP38" s="233"/>
      <c r="JQ38" s="233"/>
      <c r="JR38" s="233"/>
      <c r="JS38" s="233"/>
      <c r="JT38" s="233"/>
      <c r="JU38" s="233"/>
      <c r="JV38" s="233"/>
      <c r="JW38" s="233"/>
      <c r="JX38" s="233"/>
      <c r="JY38" s="233"/>
      <c r="JZ38" s="233"/>
      <c r="KA38" s="233"/>
      <c r="KB38" s="233"/>
      <c r="KC38" s="233"/>
      <c r="KD38" s="233"/>
      <c r="KE38" s="233"/>
      <c r="KF38" s="233"/>
      <c r="KG38" s="233"/>
      <c r="KH38" s="233"/>
      <c r="KI38" s="233"/>
      <c r="KJ38" s="233"/>
      <c r="KK38" s="233"/>
      <c r="KL38" s="233"/>
      <c r="KM38" s="233"/>
      <c r="KN38" s="233"/>
      <c r="KO38" s="233"/>
      <c r="KP38" s="233"/>
      <c r="KQ38" s="233"/>
      <c r="KR38" s="233"/>
      <c r="KS38" s="233"/>
      <c r="KT38" s="233"/>
      <c r="KU38" s="233"/>
      <c r="KV38" s="233"/>
      <c r="KW38" s="233"/>
      <c r="KX38" s="233"/>
      <c r="KY38" s="233"/>
      <c r="KZ38" s="233"/>
      <c r="LA38" s="233"/>
      <c r="LB38" s="233"/>
      <c r="LC38" s="233"/>
      <c r="LD38" s="233"/>
      <c r="LE38" s="233"/>
      <c r="LF38" s="233"/>
      <c r="LG38" s="233"/>
      <c r="LH38" s="233"/>
      <c r="LI38" s="233"/>
      <c r="LJ38" s="233"/>
      <c r="LK38" s="233"/>
      <c r="LL38" s="233"/>
      <c r="LM38" s="233"/>
      <c r="LN38" s="233"/>
      <c r="LO38" s="233"/>
      <c r="LP38" s="233"/>
      <c r="LQ38" s="233"/>
      <c r="LR38" s="233"/>
      <c r="LS38" s="233"/>
      <c r="LT38" s="233"/>
      <c r="LU38" s="233"/>
      <c r="LV38" s="233"/>
      <c r="LW38" s="233"/>
      <c r="LX38" s="233"/>
      <c r="LY38" s="233"/>
      <c r="LZ38" s="233"/>
      <c r="MA38" s="233"/>
      <c r="MB38" s="233"/>
      <c r="MC38" s="233"/>
      <c r="MD38" s="233"/>
      <c r="ME38" s="233"/>
      <c r="MF38" s="233"/>
      <c r="MG38" s="233"/>
      <c r="MH38" s="233"/>
      <c r="MI38" s="233"/>
      <c r="MJ38" s="233"/>
      <c r="MK38" s="233"/>
      <c r="ML38" s="233"/>
      <c r="MM38" s="233"/>
      <c r="MN38" s="233"/>
      <c r="MO38" s="233"/>
      <c r="MP38" s="233"/>
      <c r="MQ38" s="233"/>
      <c r="MR38" s="233"/>
      <c r="MS38" s="233"/>
      <c r="MT38" s="233"/>
      <c r="MU38" s="233"/>
      <c r="MV38" s="233"/>
      <c r="MW38" s="233"/>
      <c r="MX38" s="233"/>
      <c r="MY38" s="233"/>
      <c r="MZ38" s="233"/>
      <c r="NA38" s="233"/>
      <c r="NB38" s="233"/>
      <c r="NC38" s="233"/>
      <c r="ND38" s="233"/>
      <c r="NE38" s="233"/>
      <c r="NF38" s="233"/>
      <c r="NG38" s="233"/>
      <c r="NH38" s="233"/>
      <c r="NI38" s="233"/>
      <c r="NJ38" s="233"/>
      <c r="NK38" s="233"/>
      <c r="NL38" s="233"/>
      <c r="NM38" s="233"/>
      <c r="NN38" s="233"/>
      <c r="NO38" s="233"/>
      <c r="NP38" s="233"/>
      <c r="NQ38" s="233"/>
      <c r="NR38" s="233"/>
      <c r="NS38" s="233"/>
      <c r="NT38" s="233"/>
      <c r="NU38" s="233"/>
      <c r="NV38" s="233"/>
      <c r="NW38" s="233"/>
      <c r="NX38" s="233"/>
      <c r="NY38" s="233"/>
      <c r="NZ38" s="233"/>
      <c r="OA38" s="233"/>
      <c r="OB38" s="233"/>
      <c r="OC38" s="233"/>
      <c r="OD38" s="233"/>
      <c r="OE38" s="233"/>
      <c r="OF38" s="233"/>
      <c r="OG38" s="233"/>
      <c r="OH38" s="233"/>
      <c r="OI38" s="233"/>
      <c r="OJ38" s="233"/>
      <c r="OK38" s="233"/>
      <c r="OL38" s="233"/>
      <c r="OM38" s="233"/>
      <c r="ON38" s="233"/>
      <c r="OO38" s="233"/>
      <c r="OP38" s="233"/>
      <c r="OQ38" s="233"/>
      <c r="OR38" s="233"/>
      <c r="OS38" s="233"/>
      <c r="OT38" s="233"/>
      <c r="OU38" s="233"/>
      <c r="OV38" s="233"/>
      <c r="OW38" s="233"/>
      <c r="OX38" s="233"/>
      <c r="OY38" s="233"/>
      <c r="OZ38" s="233"/>
      <c r="PA38" s="233"/>
      <c r="PB38" s="233"/>
      <c r="PC38" s="233"/>
      <c r="PD38" s="233"/>
      <c r="PE38" s="233"/>
      <c r="PF38" s="233"/>
      <c r="PG38" s="233"/>
      <c r="PH38" s="233"/>
      <c r="PI38" s="233"/>
      <c r="PJ38" s="233"/>
      <c r="PK38" s="233"/>
      <c r="PL38" s="233"/>
      <c r="PM38" s="233"/>
      <c r="PN38" s="233"/>
      <c r="PO38" s="233"/>
      <c r="PP38" s="233"/>
      <c r="PQ38" s="233"/>
      <c r="PR38" s="233"/>
      <c r="PS38" s="233"/>
      <c r="PT38" s="233"/>
      <c r="PU38" s="233"/>
      <c r="PV38" s="233"/>
      <c r="PW38" s="233"/>
      <c r="PX38" s="233"/>
      <c r="PY38" s="233"/>
      <c r="PZ38" s="233"/>
      <c r="QA38" s="233"/>
      <c r="QB38" s="233"/>
      <c r="QC38" s="233"/>
      <c r="QD38" s="233"/>
      <c r="QE38" s="233"/>
      <c r="QF38" s="233"/>
      <c r="QG38" s="233"/>
      <c r="QH38" s="233"/>
      <c r="QI38" s="233"/>
      <c r="QJ38" s="233"/>
      <c r="QK38" s="233"/>
      <c r="QL38" s="233"/>
      <c r="QM38" s="233"/>
      <c r="QN38" s="233"/>
      <c r="QO38" s="233"/>
      <c r="QP38" s="233"/>
      <c r="QQ38" s="233"/>
      <c r="QR38" s="233"/>
      <c r="QS38" s="233"/>
      <c r="QT38" s="233"/>
    </row>
    <row r="39" spans="1:462" s="82" customFormat="1" ht="18" customHeight="1">
      <c r="A39" s="342">
        <v>25</v>
      </c>
      <c r="B39" s="66" t="str">
        <f>IF(Mitarbeiter!B31="","",Mitarbeiter!B31)</f>
        <v/>
      </c>
      <c r="C39" s="66" t="str">
        <f>IF(Mitarbeiter!C31="","",Mitarbeiter!C31)</f>
        <v/>
      </c>
      <c r="D39" s="66" t="str">
        <f>IF(Mitarbeiter!E31="","",Mitarbeiter!E31)</f>
        <v/>
      </c>
      <c r="E39" s="70">
        <f>IF(Mitarbeiter!W31="","",Mitarbeiter!W31)</f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</row>
    <row r="40" spans="1:462" s="82" customFormat="1" ht="18" customHeight="1">
      <c r="A40" s="343">
        <v>26</v>
      </c>
      <c r="B40" s="231" t="str">
        <f>IF(Mitarbeiter!B32="","",Mitarbeiter!B32)</f>
        <v/>
      </c>
      <c r="C40" s="231" t="str">
        <f>IF(Mitarbeiter!C32="","",Mitarbeiter!C32)</f>
        <v/>
      </c>
      <c r="D40" s="231" t="str">
        <f>IF(Mitarbeiter!E32="","",Mitarbeiter!E32)</f>
        <v/>
      </c>
      <c r="E40" s="232">
        <f>IF(Mitarbeiter!W32="","",Mitarbeiter!W32)</f>
        <v>0</v>
      </c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  <c r="IX40" s="233"/>
      <c r="IY40" s="233"/>
      <c r="IZ40" s="233"/>
      <c r="JA40" s="233"/>
      <c r="JB40" s="233"/>
      <c r="JC40" s="233"/>
      <c r="JD40" s="233"/>
      <c r="JE40" s="233"/>
      <c r="JF40" s="233"/>
      <c r="JG40" s="233"/>
      <c r="JH40" s="233"/>
      <c r="JI40" s="233"/>
      <c r="JJ40" s="233"/>
      <c r="JK40" s="233"/>
      <c r="JL40" s="233"/>
      <c r="JM40" s="233"/>
      <c r="JN40" s="233"/>
      <c r="JO40" s="233"/>
      <c r="JP40" s="233"/>
      <c r="JQ40" s="233"/>
      <c r="JR40" s="233"/>
      <c r="JS40" s="233"/>
      <c r="JT40" s="233"/>
      <c r="JU40" s="233"/>
      <c r="JV40" s="233"/>
      <c r="JW40" s="233"/>
      <c r="JX40" s="233"/>
      <c r="JY40" s="233"/>
      <c r="JZ40" s="233"/>
      <c r="KA40" s="233"/>
      <c r="KB40" s="233"/>
      <c r="KC40" s="233"/>
      <c r="KD40" s="233"/>
      <c r="KE40" s="233"/>
      <c r="KF40" s="233"/>
      <c r="KG40" s="233"/>
      <c r="KH40" s="233"/>
      <c r="KI40" s="233"/>
      <c r="KJ40" s="233"/>
      <c r="KK40" s="233"/>
      <c r="KL40" s="233"/>
      <c r="KM40" s="233"/>
      <c r="KN40" s="233"/>
      <c r="KO40" s="233"/>
      <c r="KP40" s="233"/>
      <c r="KQ40" s="233"/>
      <c r="KR40" s="233"/>
      <c r="KS40" s="233"/>
      <c r="KT40" s="233"/>
      <c r="KU40" s="233"/>
      <c r="KV40" s="233"/>
      <c r="KW40" s="233"/>
      <c r="KX40" s="233"/>
      <c r="KY40" s="233"/>
      <c r="KZ40" s="233"/>
      <c r="LA40" s="233"/>
      <c r="LB40" s="233"/>
      <c r="LC40" s="233"/>
      <c r="LD40" s="233"/>
      <c r="LE40" s="233"/>
      <c r="LF40" s="233"/>
      <c r="LG40" s="233"/>
      <c r="LH40" s="233"/>
      <c r="LI40" s="233"/>
      <c r="LJ40" s="233"/>
      <c r="LK40" s="233"/>
      <c r="LL40" s="233"/>
      <c r="LM40" s="233"/>
      <c r="LN40" s="233"/>
      <c r="LO40" s="233"/>
      <c r="LP40" s="233"/>
      <c r="LQ40" s="233"/>
      <c r="LR40" s="233"/>
      <c r="LS40" s="233"/>
      <c r="LT40" s="233"/>
      <c r="LU40" s="233"/>
      <c r="LV40" s="233"/>
      <c r="LW40" s="233"/>
      <c r="LX40" s="233"/>
      <c r="LY40" s="233"/>
      <c r="LZ40" s="233"/>
      <c r="MA40" s="233"/>
      <c r="MB40" s="233"/>
      <c r="MC40" s="233"/>
      <c r="MD40" s="233"/>
      <c r="ME40" s="233"/>
      <c r="MF40" s="233"/>
      <c r="MG40" s="233"/>
      <c r="MH40" s="233"/>
      <c r="MI40" s="233"/>
      <c r="MJ40" s="233"/>
      <c r="MK40" s="233"/>
      <c r="ML40" s="233"/>
      <c r="MM40" s="233"/>
      <c r="MN40" s="233"/>
      <c r="MO40" s="233"/>
      <c r="MP40" s="233"/>
      <c r="MQ40" s="233"/>
      <c r="MR40" s="233"/>
      <c r="MS40" s="233"/>
      <c r="MT40" s="233"/>
      <c r="MU40" s="233"/>
      <c r="MV40" s="233"/>
      <c r="MW40" s="233"/>
      <c r="MX40" s="233"/>
      <c r="MY40" s="233"/>
      <c r="MZ40" s="233"/>
      <c r="NA40" s="233"/>
      <c r="NB40" s="233"/>
      <c r="NC40" s="233"/>
      <c r="ND40" s="233"/>
      <c r="NE40" s="233"/>
      <c r="NF40" s="233"/>
      <c r="NG40" s="233"/>
      <c r="NH40" s="233"/>
      <c r="NI40" s="233"/>
      <c r="NJ40" s="233"/>
      <c r="NK40" s="233"/>
      <c r="NL40" s="233"/>
      <c r="NM40" s="233"/>
      <c r="NN40" s="233"/>
      <c r="NO40" s="233"/>
      <c r="NP40" s="233"/>
      <c r="NQ40" s="233"/>
      <c r="NR40" s="233"/>
      <c r="NS40" s="233"/>
      <c r="NT40" s="233"/>
      <c r="NU40" s="233"/>
      <c r="NV40" s="233"/>
      <c r="NW40" s="233"/>
      <c r="NX40" s="233"/>
      <c r="NY40" s="233"/>
      <c r="NZ40" s="233"/>
      <c r="OA40" s="233"/>
      <c r="OB40" s="233"/>
      <c r="OC40" s="233"/>
      <c r="OD40" s="233"/>
      <c r="OE40" s="233"/>
      <c r="OF40" s="233"/>
      <c r="OG40" s="233"/>
      <c r="OH40" s="233"/>
      <c r="OI40" s="233"/>
      <c r="OJ40" s="233"/>
      <c r="OK40" s="233"/>
      <c r="OL40" s="233"/>
      <c r="OM40" s="233"/>
      <c r="ON40" s="233"/>
      <c r="OO40" s="233"/>
      <c r="OP40" s="233"/>
      <c r="OQ40" s="233"/>
      <c r="OR40" s="233"/>
      <c r="OS40" s="233"/>
      <c r="OT40" s="233"/>
      <c r="OU40" s="233"/>
      <c r="OV40" s="233"/>
      <c r="OW40" s="233"/>
      <c r="OX40" s="233"/>
      <c r="OY40" s="233"/>
      <c r="OZ40" s="233"/>
      <c r="PA40" s="233"/>
      <c r="PB40" s="233"/>
      <c r="PC40" s="233"/>
      <c r="PD40" s="233"/>
      <c r="PE40" s="233"/>
      <c r="PF40" s="233"/>
      <c r="PG40" s="233"/>
      <c r="PH40" s="233"/>
      <c r="PI40" s="233"/>
      <c r="PJ40" s="233"/>
      <c r="PK40" s="233"/>
      <c r="PL40" s="233"/>
      <c r="PM40" s="233"/>
      <c r="PN40" s="233"/>
      <c r="PO40" s="233"/>
      <c r="PP40" s="233"/>
      <c r="PQ40" s="233"/>
      <c r="PR40" s="233"/>
      <c r="PS40" s="233"/>
      <c r="PT40" s="233"/>
      <c r="PU40" s="233"/>
      <c r="PV40" s="233"/>
      <c r="PW40" s="233"/>
      <c r="PX40" s="233"/>
      <c r="PY40" s="233"/>
      <c r="PZ40" s="233"/>
      <c r="QA40" s="233"/>
      <c r="QB40" s="233"/>
      <c r="QC40" s="233"/>
      <c r="QD40" s="233"/>
      <c r="QE40" s="233"/>
      <c r="QF40" s="233"/>
      <c r="QG40" s="233"/>
      <c r="QH40" s="233"/>
      <c r="QI40" s="233"/>
      <c r="QJ40" s="233"/>
      <c r="QK40" s="233"/>
      <c r="QL40" s="233"/>
      <c r="QM40" s="233"/>
      <c r="QN40" s="233"/>
      <c r="QO40" s="233"/>
      <c r="QP40" s="233"/>
      <c r="QQ40" s="233"/>
      <c r="QR40" s="233"/>
      <c r="QS40" s="233"/>
      <c r="QT40" s="233"/>
    </row>
    <row r="41" spans="1:462" s="82" customFormat="1" ht="18" customHeight="1">
      <c r="A41" s="342">
        <v>27</v>
      </c>
      <c r="B41" s="66" t="str">
        <f>IF(Mitarbeiter!B33="","",Mitarbeiter!B33)</f>
        <v/>
      </c>
      <c r="C41" s="66" t="str">
        <f>IF(Mitarbeiter!C33="","",Mitarbeiter!C33)</f>
        <v/>
      </c>
      <c r="D41" s="66" t="str">
        <f>IF(Mitarbeiter!E33="","",Mitarbeiter!E33)</f>
        <v/>
      </c>
      <c r="E41" s="70">
        <f>IF(Mitarbeiter!W33="","",Mitarbeiter!W33)</f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</row>
    <row r="42" spans="1:462" s="82" customFormat="1" ht="18" customHeight="1">
      <c r="A42" s="343">
        <v>28</v>
      </c>
      <c r="B42" s="231" t="str">
        <f>IF(Mitarbeiter!B34="","",Mitarbeiter!B34)</f>
        <v/>
      </c>
      <c r="C42" s="231" t="str">
        <f>IF(Mitarbeiter!C34="","",Mitarbeiter!C34)</f>
        <v/>
      </c>
      <c r="D42" s="231" t="str">
        <f>IF(Mitarbeiter!E34="","",Mitarbeiter!E34)</f>
        <v/>
      </c>
      <c r="E42" s="232">
        <f>IF(Mitarbeiter!W34="","",Mitarbeiter!W34)</f>
        <v>0</v>
      </c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  <c r="IX42" s="233"/>
      <c r="IY42" s="233"/>
      <c r="IZ42" s="233"/>
      <c r="JA42" s="233"/>
      <c r="JB42" s="233"/>
      <c r="JC42" s="233"/>
      <c r="JD42" s="233"/>
      <c r="JE42" s="233"/>
      <c r="JF42" s="233"/>
      <c r="JG42" s="233"/>
      <c r="JH42" s="233"/>
      <c r="JI42" s="233"/>
      <c r="JJ42" s="233"/>
      <c r="JK42" s="233"/>
      <c r="JL42" s="233"/>
      <c r="JM42" s="233"/>
      <c r="JN42" s="233"/>
      <c r="JO42" s="233"/>
      <c r="JP42" s="233"/>
      <c r="JQ42" s="233"/>
      <c r="JR42" s="233"/>
      <c r="JS42" s="233"/>
      <c r="JT42" s="233"/>
      <c r="JU42" s="233"/>
      <c r="JV42" s="233"/>
      <c r="JW42" s="233"/>
      <c r="JX42" s="233"/>
      <c r="JY42" s="233"/>
      <c r="JZ42" s="233"/>
      <c r="KA42" s="233"/>
      <c r="KB42" s="233"/>
      <c r="KC42" s="233"/>
      <c r="KD42" s="233"/>
      <c r="KE42" s="233"/>
      <c r="KF42" s="233"/>
      <c r="KG42" s="233"/>
      <c r="KH42" s="233"/>
      <c r="KI42" s="233"/>
      <c r="KJ42" s="233"/>
      <c r="KK42" s="233"/>
      <c r="KL42" s="233"/>
      <c r="KM42" s="233"/>
      <c r="KN42" s="233"/>
      <c r="KO42" s="233"/>
      <c r="KP42" s="233"/>
      <c r="KQ42" s="233"/>
      <c r="KR42" s="233"/>
      <c r="KS42" s="233"/>
      <c r="KT42" s="233"/>
      <c r="KU42" s="233"/>
      <c r="KV42" s="233"/>
      <c r="KW42" s="233"/>
      <c r="KX42" s="233"/>
      <c r="KY42" s="233"/>
      <c r="KZ42" s="233"/>
      <c r="LA42" s="233"/>
      <c r="LB42" s="233"/>
      <c r="LC42" s="233"/>
      <c r="LD42" s="233"/>
      <c r="LE42" s="233"/>
      <c r="LF42" s="233"/>
      <c r="LG42" s="233"/>
      <c r="LH42" s="233"/>
      <c r="LI42" s="233"/>
      <c r="LJ42" s="233"/>
      <c r="LK42" s="233"/>
      <c r="LL42" s="233"/>
      <c r="LM42" s="233"/>
      <c r="LN42" s="233"/>
      <c r="LO42" s="233"/>
      <c r="LP42" s="233"/>
      <c r="LQ42" s="233"/>
      <c r="LR42" s="233"/>
      <c r="LS42" s="233"/>
      <c r="LT42" s="233"/>
      <c r="LU42" s="233"/>
      <c r="LV42" s="233"/>
      <c r="LW42" s="233"/>
      <c r="LX42" s="233"/>
      <c r="LY42" s="233"/>
      <c r="LZ42" s="233"/>
      <c r="MA42" s="233"/>
      <c r="MB42" s="233"/>
      <c r="MC42" s="233"/>
      <c r="MD42" s="233"/>
      <c r="ME42" s="233"/>
      <c r="MF42" s="233"/>
      <c r="MG42" s="233"/>
      <c r="MH42" s="233"/>
      <c r="MI42" s="233"/>
      <c r="MJ42" s="233"/>
      <c r="MK42" s="233"/>
      <c r="ML42" s="233"/>
      <c r="MM42" s="233"/>
      <c r="MN42" s="233"/>
      <c r="MO42" s="233"/>
      <c r="MP42" s="233"/>
      <c r="MQ42" s="233"/>
      <c r="MR42" s="233"/>
      <c r="MS42" s="233"/>
      <c r="MT42" s="233"/>
      <c r="MU42" s="233"/>
      <c r="MV42" s="233"/>
      <c r="MW42" s="233"/>
      <c r="MX42" s="233"/>
      <c r="MY42" s="233"/>
      <c r="MZ42" s="233"/>
      <c r="NA42" s="233"/>
      <c r="NB42" s="233"/>
      <c r="NC42" s="233"/>
      <c r="ND42" s="233"/>
      <c r="NE42" s="233"/>
      <c r="NF42" s="233"/>
      <c r="NG42" s="233"/>
      <c r="NH42" s="233"/>
      <c r="NI42" s="233"/>
      <c r="NJ42" s="233"/>
      <c r="NK42" s="233"/>
      <c r="NL42" s="233"/>
      <c r="NM42" s="233"/>
      <c r="NN42" s="233"/>
      <c r="NO42" s="233"/>
      <c r="NP42" s="233"/>
      <c r="NQ42" s="233"/>
      <c r="NR42" s="233"/>
      <c r="NS42" s="233"/>
      <c r="NT42" s="233"/>
      <c r="NU42" s="233"/>
      <c r="NV42" s="233"/>
      <c r="NW42" s="233"/>
      <c r="NX42" s="233"/>
      <c r="NY42" s="233"/>
      <c r="NZ42" s="233"/>
      <c r="OA42" s="233"/>
      <c r="OB42" s="233"/>
      <c r="OC42" s="233"/>
      <c r="OD42" s="233"/>
      <c r="OE42" s="233"/>
      <c r="OF42" s="233"/>
      <c r="OG42" s="233"/>
      <c r="OH42" s="233"/>
      <c r="OI42" s="233"/>
      <c r="OJ42" s="233"/>
      <c r="OK42" s="233"/>
      <c r="OL42" s="233"/>
      <c r="OM42" s="233"/>
      <c r="ON42" s="233"/>
      <c r="OO42" s="233"/>
      <c r="OP42" s="233"/>
      <c r="OQ42" s="233"/>
      <c r="OR42" s="233"/>
      <c r="OS42" s="233"/>
      <c r="OT42" s="233"/>
      <c r="OU42" s="233"/>
      <c r="OV42" s="233"/>
      <c r="OW42" s="233"/>
      <c r="OX42" s="233"/>
      <c r="OY42" s="233"/>
      <c r="OZ42" s="233"/>
      <c r="PA42" s="233"/>
      <c r="PB42" s="233"/>
      <c r="PC42" s="233"/>
      <c r="PD42" s="233"/>
      <c r="PE42" s="233"/>
      <c r="PF42" s="233"/>
      <c r="PG42" s="233"/>
      <c r="PH42" s="233"/>
      <c r="PI42" s="233"/>
      <c r="PJ42" s="233"/>
      <c r="PK42" s="233"/>
      <c r="PL42" s="233"/>
      <c r="PM42" s="233"/>
      <c r="PN42" s="233"/>
      <c r="PO42" s="233"/>
      <c r="PP42" s="233"/>
      <c r="PQ42" s="233"/>
      <c r="PR42" s="233"/>
      <c r="PS42" s="233"/>
      <c r="PT42" s="233"/>
      <c r="PU42" s="233"/>
      <c r="PV42" s="233"/>
      <c r="PW42" s="233"/>
      <c r="PX42" s="233"/>
      <c r="PY42" s="233"/>
      <c r="PZ42" s="233"/>
      <c r="QA42" s="233"/>
      <c r="QB42" s="233"/>
      <c r="QC42" s="233"/>
      <c r="QD42" s="233"/>
      <c r="QE42" s="233"/>
      <c r="QF42" s="233"/>
      <c r="QG42" s="233"/>
      <c r="QH42" s="233"/>
      <c r="QI42" s="233"/>
      <c r="QJ42" s="233"/>
      <c r="QK42" s="233"/>
      <c r="QL42" s="233"/>
      <c r="QM42" s="233"/>
      <c r="QN42" s="233"/>
      <c r="QO42" s="233"/>
      <c r="QP42" s="233"/>
      <c r="QQ42" s="233"/>
      <c r="QR42" s="233"/>
      <c r="QS42" s="233"/>
      <c r="QT42" s="233"/>
    </row>
    <row r="43" spans="1:462" s="82" customFormat="1" ht="18" customHeight="1">
      <c r="A43" s="342">
        <v>29</v>
      </c>
      <c r="B43" s="66" t="str">
        <f>IF(Mitarbeiter!B35="","",Mitarbeiter!B35)</f>
        <v/>
      </c>
      <c r="C43" s="66" t="str">
        <f>IF(Mitarbeiter!C35="","",Mitarbeiter!C35)</f>
        <v/>
      </c>
      <c r="D43" s="66" t="str">
        <f>IF(Mitarbeiter!E35="","",Mitarbeiter!E35)</f>
        <v/>
      </c>
      <c r="E43" s="70">
        <f>IF(Mitarbeiter!W35="","",Mitarbeiter!W35)</f>
        <v>0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</row>
    <row r="44" spans="1:462" s="82" customFormat="1" ht="18" customHeight="1">
      <c r="A44" s="343">
        <v>30</v>
      </c>
      <c r="B44" s="231" t="str">
        <f>IF(Mitarbeiter!B36="","",Mitarbeiter!B36)</f>
        <v/>
      </c>
      <c r="C44" s="231" t="str">
        <f>IF(Mitarbeiter!C36="","",Mitarbeiter!C36)</f>
        <v/>
      </c>
      <c r="D44" s="231" t="str">
        <f>IF(Mitarbeiter!E36="","",Mitarbeiter!E36)</f>
        <v/>
      </c>
      <c r="E44" s="232">
        <f>IF(Mitarbeiter!W36="","",Mitarbeiter!W36)</f>
        <v>0</v>
      </c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  <c r="IX44" s="233"/>
      <c r="IY44" s="233"/>
      <c r="IZ44" s="233"/>
      <c r="JA44" s="233"/>
      <c r="JB44" s="233"/>
      <c r="JC44" s="233"/>
      <c r="JD44" s="233"/>
      <c r="JE44" s="233"/>
      <c r="JF44" s="233"/>
      <c r="JG44" s="233"/>
      <c r="JH44" s="233"/>
      <c r="JI44" s="233"/>
      <c r="JJ44" s="233"/>
      <c r="JK44" s="233"/>
      <c r="JL44" s="233"/>
      <c r="JM44" s="233"/>
      <c r="JN44" s="233"/>
      <c r="JO44" s="233"/>
      <c r="JP44" s="233"/>
      <c r="JQ44" s="233"/>
      <c r="JR44" s="233"/>
      <c r="JS44" s="233"/>
      <c r="JT44" s="233"/>
      <c r="JU44" s="233"/>
      <c r="JV44" s="233"/>
      <c r="JW44" s="233"/>
      <c r="JX44" s="233"/>
      <c r="JY44" s="233"/>
      <c r="JZ44" s="233"/>
      <c r="KA44" s="233"/>
      <c r="KB44" s="233"/>
      <c r="KC44" s="233"/>
      <c r="KD44" s="233"/>
      <c r="KE44" s="233"/>
      <c r="KF44" s="233"/>
      <c r="KG44" s="233"/>
      <c r="KH44" s="233"/>
      <c r="KI44" s="233"/>
      <c r="KJ44" s="233"/>
      <c r="KK44" s="233"/>
      <c r="KL44" s="233"/>
      <c r="KM44" s="233"/>
      <c r="KN44" s="233"/>
      <c r="KO44" s="233"/>
      <c r="KP44" s="233"/>
      <c r="KQ44" s="233"/>
      <c r="KR44" s="233"/>
      <c r="KS44" s="233"/>
      <c r="KT44" s="233"/>
      <c r="KU44" s="233"/>
      <c r="KV44" s="233"/>
      <c r="KW44" s="233"/>
      <c r="KX44" s="233"/>
      <c r="KY44" s="233"/>
      <c r="KZ44" s="233"/>
      <c r="LA44" s="233"/>
      <c r="LB44" s="233"/>
      <c r="LC44" s="233"/>
      <c r="LD44" s="233"/>
      <c r="LE44" s="233"/>
      <c r="LF44" s="233"/>
      <c r="LG44" s="233"/>
      <c r="LH44" s="233"/>
      <c r="LI44" s="233"/>
      <c r="LJ44" s="233"/>
      <c r="LK44" s="233"/>
      <c r="LL44" s="233"/>
      <c r="LM44" s="233"/>
      <c r="LN44" s="233"/>
      <c r="LO44" s="233"/>
      <c r="LP44" s="233"/>
      <c r="LQ44" s="233"/>
      <c r="LR44" s="233"/>
      <c r="LS44" s="233"/>
      <c r="LT44" s="233"/>
      <c r="LU44" s="233"/>
      <c r="LV44" s="233"/>
      <c r="LW44" s="233"/>
      <c r="LX44" s="233"/>
      <c r="LY44" s="233"/>
      <c r="LZ44" s="233"/>
      <c r="MA44" s="233"/>
      <c r="MB44" s="233"/>
      <c r="MC44" s="233"/>
      <c r="MD44" s="233"/>
      <c r="ME44" s="233"/>
      <c r="MF44" s="233"/>
      <c r="MG44" s="233"/>
      <c r="MH44" s="233"/>
      <c r="MI44" s="233"/>
      <c r="MJ44" s="233"/>
      <c r="MK44" s="233"/>
      <c r="ML44" s="233"/>
      <c r="MM44" s="233"/>
      <c r="MN44" s="233"/>
      <c r="MO44" s="233"/>
      <c r="MP44" s="233"/>
      <c r="MQ44" s="233"/>
      <c r="MR44" s="233"/>
      <c r="MS44" s="233"/>
      <c r="MT44" s="233"/>
      <c r="MU44" s="233"/>
      <c r="MV44" s="233"/>
      <c r="MW44" s="233"/>
      <c r="MX44" s="233"/>
      <c r="MY44" s="233"/>
      <c r="MZ44" s="233"/>
      <c r="NA44" s="233"/>
      <c r="NB44" s="233"/>
      <c r="NC44" s="233"/>
      <c r="ND44" s="233"/>
      <c r="NE44" s="233"/>
      <c r="NF44" s="233"/>
      <c r="NG44" s="233"/>
      <c r="NH44" s="233"/>
      <c r="NI44" s="233"/>
      <c r="NJ44" s="233"/>
      <c r="NK44" s="233"/>
      <c r="NL44" s="233"/>
      <c r="NM44" s="233"/>
      <c r="NN44" s="233"/>
      <c r="NO44" s="233"/>
      <c r="NP44" s="233"/>
      <c r="NQ44" s="233"/>
      <c r="NR44" s="233"/>
      <c r="NS44" s="233"/>
      <c r="NT44" s="233"/>
      <c r="NU44" s="233"/>
      <c r="NV44" s="233"/>
      <c r="NW44" s="233"/>
      <c r="NX44" s="233"/>
      <c r="NY44" s="233"/>
      <c r="NZ44" s="233"/>
      <c r="OA44" s="233"/>
      <c r="OB44" s="233"/>
      <c r="OC44" s="233"/>
      <c r="OD44" s="233"/>
      <c r="OE44" s="233"/>
      <c r="OF44" s="233"/>
      <c r="OG44" s="233"/>
      <c r="OH44" s="233"/>
      <c r="OI44" s="233"/>
      <c r="OJ44" s="233"/>
      <c r="OK44" s="233"/>
      <c r="OL44" s="233"/>
      <c r="OM44" s="233"/>
      <c r="ON44" s="233"/>
      <c r="OO44" s="233"/>
      <c r="OP44" s="233"/>
      <c r="OQ44" s="233"/>
      <c r="OR44" s="233"/>
      <c r="OS44" s="233"/>
      <c r="OT44" s="233"/>
      <c r="OU44" s="233"/>
      <c r="OV44" s="233"/>
      <c r="OW44" s="233"/>
      <c r="OX44" s="233"/>
      <c r="OY44" s="233"/>
      <c r="OZ44" s="233"/>
      <c r="PA44" s="233"/>
      <c r="PB44" s="233"/>
      <c r="PC44" s="233"/>
      <c r="PD44" s="233"/>
      <c r="PE44" s="233"/>
      <c r="PF44" s="233"/>
      <c r="PG44" s="233"/>
      <c r="PH44" s="233"/>
      <c r="PI44" s="233"/>
      <c r="PJ44" s="233"/>
      <c r="PK44" s="233"/>
      <c r="PL44" s="233"/>
      <c r="PM44" s="233"/>
      <c r="PN44" s="233"/>
      <c r="PO44" s="233"/>
      <c r="PP44" s="233"/>
      <c r="PQ44" s="233"/>
      <c r="PR44" s="233"/>
      <c r="PS44" s="233"/>
      <c r="PT44" s="233"/>
      <c r="PU44" s="233"/>
      <c r="PV44" s="233"/>
      <c r="PW44" s="233"/>
      <c r="PX44" s="233"/>
      <c r="PY44" s="233"/>
      <c r="PZ44" s="233"/>
      <c r="QA44" s="233"/>
      <c r="QB44" s="233"/>
      <c r="QC44" s="233"/>
      <c r="QD44" s="233"/>
      <c r="QE44" s="233"/>
      <c r="QF44" s="233"/>
      <c r="QG44" s="233"/>
      <c r="QH44" s="233"/>
      <c r="QI44" s="233"/>
      <c r="QJ44" s="233"/>
      <c r="QK44" s="233"/>
      <c r="QL44" s="233"/>
      <c r="QM44" s="233"/>
      <c r="QN44" s="233"/>
      <c r="QO44" s="233"/>
      <c r="QP44" s="233"/>
      <c r="QQ44" s="233"/>
      <c r="QR44" s="233"/>
      <c r="QS44" s="233"/>
      <c r="QT44" s="233"/>
    </row>
    <row r="45" spans="1:462" ht="18" customHeight="1">
      <c r="B45" s="67"/>
      <c r="C45" s="67"/>
      <c r="D45" s="67"/>
      <c r="E45" s="68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1"/>
      <c r="DE45" s="81"/>
      <c r="DF45" s="81"/>
      <c r="DG45" s="81"/>
      <c r="DH45" s="81"/>
      <c r="DI45" s="81"/>
      <c r="DJ45" s="81"/>
      <c r="DK45" s="81"/>
      <c r="DL45" s="81"/>
      <c r="DM45" s="81"/>
      <c r="DN45" s="81"/>
      <c r="DO45" s="81"/>
      <c r="DP45" s="81"/>
      <c r="DQ45" s="81"/>
      <c r="DR45" s="81"/>
      <c r="DS45" s="81"/>
      <c r="DT45" s="81"/>
      <c r="DU45" s="81"/>
      <c r="DV45" s="81"/>
      <c r="DW45" s="81"/>
      <c r="DX45" s="81"/>
      <c r="DY45" s="81"/>
      <c r="DZ45" s="81"/>
      <c r="EA45" s="81"/>
      <c r="EB45" s="81"/>
      <c r="EC45" s="81"/>
      <c r="ED45" s="81"/>
      <c r="EE45" s="81"/>
      <c r="EF45" s="81"/>
      <c r="EG45" s="81"/>
      <c r="EH45" s="81"/>
      <c r="EI45" s="81"/>
      <c r="EJ45" s="81"/>
      <c r="EK45" s="81"/>
      <c r="EL45" s="81"/>
      <c r="EM45" s="81"/>
      <c r="EN45" s="81"/>
      <c r="EO45" s="81"/>
      <c r="EP45" s="81"/>
      <c r="EQ45" s="81"/>
      <c r="ER45" s="81"/>
      <c r="ES45" s="81"/>
      <c r="ET45" s="81"/>
      <c r="EU45" s="81"/>
      <c r="EV45" s="81"/>
      <c r="EW45" s="81"/>
      <c r="EX45" s="81"/>
      <c r="EY45" s="81"/>
      <c r="EZ45" s="81"/>
      <c r="FA45" s="81"/>
      <c r="FB45" s="81"/>
      <c r="FC45" s="81"/>
      <c r="FD45" s="81"/>
      <c r="FE45" s="81"/>
      <c r="FF45" s="81"/>
      <c r="FG45" s="81"/>
      <c r="FH45" s="81"/>
      <c r="FI45" s="81"/>
      <c r="FJ45" s="81"/>
      <c r="FK45" s="81"/>
      <c r="FL45" s="81"/>
      <c r="FM45" s="81"/>
      <c r="FN45" s="81"/>
      <c r="FO45" s="81"/>
      <c r="FP45" s="81"/>
      <c r="FQ45" s="81"/>
      <c r="FR45" s="81"/>
      <c r="FS45" s="81"/>
      <c r="FT45" s="81"/>
      <c r="FU45" s="81"/>
      <c r="FV45" s="81"/>
      <c r="FW45" s="81"/>
      <c r="FX45" s="81"/>
      <c r="FY45" s="81"/>
      <c r="FZ45" s="81"/>
      <c r="GA45" s="81"/>
      <c r="GB45" s="81"/>
      <c r="GC45" s="81"/>
      <c r="GD45" s="81"/>
      <c r="GE45" s="81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</row>
  </sheetData>
  <sheetProtection password="8205" sheet="1" objects="1" scenarios="1" selectLockedCells="1"/>
  <phoneticPr fontId="3" type="noConversion"/>
  <conditionalFormatting sqref="F6:QT6">
    <cfRule type="expression" dxfId="44" priority="13" stopIfTrue="1">
      <formula>OR(F5=1,F5=3,F5=5,F5=7,F5=9,F5=11)</formula>
    </cfRule>
  </conditionalFormatting>
  <conditionalFormatting sqref="F8:QT8">
    <cfRule type="expression" dxfId="43" priority="14" stopIfTrue="1">
      <formula>OR(F13=1,F10=1)</formula>
    </cfRule>
    <cfRule type="expression" dxfId="42" priority="15" stopIfTrue="1">
      <formula>OR(F5=1,F5=3,F5=5,F5=7,F5=9,F5=11)</formula>
    </cfRule>
  </conditionalFormatting>
  <conditionalFormatting sqref="F14:QT14">
    <cfRule type="expression" dxfId="41" priority="16" stopIfTrue="1">
      <formula>F11=1</formula>
    </cfRule>
    <cfRule type="expression" dxfId="40" priority="17" stopIfTrue="1">
      <formula>OR(F13=1,F10=1)</formula>
    </cfRule>
    <cfRule type="expression" dxfId="39" priority="18" stopIfTrue="1">
      <formula>OR(F5=1,F5=3,F5=5,F5=7,F5=9,F5=11)</formula>
    </cfRule>
  </conditionalFormatting>
  <conditionalFormatting sqref="F7:QT7">
    <cfRule type="expression" dxfId="38" priority="19" stopIfTrue="1">
      <formula>OR(F5=1,F5=3,F5=5,F5=7,F5=9,F5=11)</formula>
    </cfRule>
  </conditionalFormatting>
  <conditionalFormatting sqref="G9:GE9">
    <cfRule type="expression" dxfId="37" priority="20" stopIfTrue="1">
      <formula>OR(G13=1,G10=1)</formula>
    </cfRule>
    <cfRule type="expression" dxfId="36" priority="21" stopIfTrue="1">
      <formula>OR(G5=1,G5=3,G5=5,G5=7,G5=9,45=11)</formula>
    </cfRule>
  </conditionalFormatting>
  <conditionalFormatting sqref="GF9:QT9">
    <cfRule type="expression" dxfId="35" priority="22" stopIfTrue="1">
      <formula>OR(GF13=1,GF10=1)</formula>
    </cfRule>
    <cfRule type="expression" dxfId="34" priority="23" stopIfTrue="1">
      <formula>OR(GF5=1,GF5=3,GF5=5,GF5=7,GF5=9,GF5=11)</formula>
    </cfRule>
  </conditionalFormatting>
  <conditionalFormatting sqref="F9">
    <cfRule type="expression" dxfId="33" priority="24" stopIfTrue="1">
      <formula>OR(AN2=1,F10=1)</formula>
    </cfRule>
    <cfRule type="expression" dxfId="32" priority="25" stopIfTrue="1">
      <formula>OR(F5=1,F5=3,F5=5,F5=7,F5=9,F5=11)</formula>
    </cfRule>
  </conditionalFormatting>
  <conditionalFormatting sqref="F15:QT44 PK15:QZ15">
    <cfRule type="expression" dxfId="31" priority="39" stopIfTrue="1">
      <formula>OR(F15=$F$2,F15=$M$2,F15=$U$2,F15=$AD$2,F15=$AM$2,F15=$AW$2,F15=$BF$2,F15=$BN$2)</formula>
    </cfRule>
    <cfRule type="expression" dxfId="30" priority="40" stopIfTrue="1">
      <formula>OR(F15=$BZ$2,F15=$CH$2,F15=$CP$2,F15=$CY$2,F15=$DG$2,F15=$DP$2)</formula>
    </cfRule>
    <cfRule type="expression" dxfId="29" priority="41" stopIfTrue="1">
      <formula>OR(F$13=1,F$10=1)</formula>
    </cfRule>
  </conditionalFormatting>
  <pageMargins left="0.55118110236220474" right="0.39370078740157483" top="0.78740157480314965" bottom="0.62992125984251968" header="0.51181102362204722" footer="0.39370078740157483"/>
  <pageSetup paperSize="9" pageOrder="overThenDown" orientation="landscape" horizontalDpi="4294967293" r:id="rId1"/>
  <headerFooter alignWithMargins="0">
    <oddFooter>&amp;L&amp;A - &amp;D - &amp;T&amp;RSeite: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2"/>
    <pageSetUpPr autoPageBreaks="0"/>
  </sheetPr>
  <dimension ref="A1:AJ370"/>
  <sheetViews>
    <sheetView showGridLines="0" showRowColHeaders="0" showZeros="0" tabSelected="1" showOutlineSymbols="0" zoomScale="130" zoomScaleNormal="130" workbookViewId="0">
      <pane ySplit="3" topLeftCell="A4" activePane="bottomLeft" state="frozen"/>
      <selection pane="bottomLeft" activeCell="E2" sqref="E2"/>
    </sheetView>
  </sheetViews>
  <sheetFormatPr baseColWidth="10" defaultColWidth="11.44140625" defaultRowHeight="13.2"/>
  <cols>
    <col min="1" max="1" width="1" style="298" customWidth="1"/>
    <col min="2" max="4" width="3.109375" style="299" hidden="1" customWidth="1"/>
    <col min="5" max="5" width="2.109375" style="300" customWidth="1"/>
    <col min="6" max="6" width="7.33203125" style="298" customWidth="1"/>
    <col min="7" max="7" width="3.109375" style="301" customWidth="1"/>
    <col min="8" max="18" width="3.109375" style="302" customWidth="1"/>
    <col min="19" max="19" width="3.109375" style="301" customWidth="1"/>
    <col min="20" max="20" width="3.109375" style="302" customWidth="1"/>
    <col min="21" max="21" width="3.109375" style="301" customWidth="1"/>
    <col min="22" max="22" width="3.109375" style="302" customWidth="1"/>
    <col min="23" max="23" width="3.109375" style="301" customWidth="1"/>
    <col min="24" max="24" width="3.109375" style="302" customWidth="1"/>
    <col min="25" max="25" width="3.109375" style="301" customWidth="1"/>
    <col min="26" max="26" width="3.109375" style="302" customWidth="1"/>
    <col min="27" max="27" width="3.109375" style="301" customWidth="1"/>
    <col min="28" max="28" width="3.109375" style="302" customWidth="1"/>
    <col min="29" max="29" width="3.109375" style="301" customWidth="1"/>
    <col min="30" max="30" width="3.109375" style="302" customWidth="1"/>
    <col min="31" max="31" width="3.109375" style="301" customWidth="1"/>
    <col min="32" max="32" width="3.109375" style="302" customWidth="1"/>
    <col min="33" max="33" width="3.109375" style="301" customWidth="1"/>
    <col min="34" max="34" width="3.109375" style="302" customWidth="1"/>
    <col min="35" max="35" width="3.109375" style="301" customWidth="1"/>
    <col min="36" max="36" width="3.109375" style="302" customWidth="1"/>
    <col min="37" max="228" width="11.44140625" style="298"/>
    <col min="229" max="229" width="1" style="298" customWidth="1"/>
    <col min="230" max="232" width="0" style="298" hidden="1" customWidth="1"/>
    <col min="233" max="233" width="2.109375" style="298" customWidth="1"/>
    <col min="234" max="234" width="7.33203125" style="298" customWidth="1"/>
    <col min="235" max="264" width="3.109375" style="298" customWidth="1"/>
    <col min="265" max="484" width="11.44140625" style="298"/>
    <col min="485" max="485" width="1" style="298" customWidth="1"/>
    <col min="486" max="488" width="0" style="298" hidden="1" customWidth="1"/>
    <col min="489" max="489" width="2.109375" style="298" customWidth="1"/>
    <col min="490" max="490" width="7.33203125" style="298" customWidth="1"/>
    <col min="491" max="520" width="3.109375" style="298" customWidth="1"/>
    <col min="521" max="740" width="11.44140625" style="298"/>
    <col min="741" max="741" width="1" style="298" customWidth="1"/>
    <col min="742" max="744" width="0" style="298" hidden="1" customWidth="1"/>
    <col min="745" max="745" width="2.109375" style="298" customWidth="1"/>
    <col min="746" max="746" width="7.33203125" style="298" customWidth="1"/>
    <col min="747" max="776" width="3.109375" style="298" customWidth="1"/>
    <col min="777" max="996" width="11.44140625" style="298"/>
    <col min="997" max="997" width="1" style="298" customWidth="1"/>
    <col min="998" max="1000" width="0" style="298" hidden="1" customWidth="1"/>
    <col min="1001" max="1001" width="2.109375" style="298" customWidth="1"/>
    <col min="1002" max="1002" width="7.33203125" style="298" customWidth="1"/>
    <col min="1003" max="1032" width="3.109375" style="298" customWidth="1"/>
    <col min="1033" max="1252" width="11.44140625" style="298"/>
    <col min="1253" max="1253" width="1" style="298" customWidth="1"/>
    <col min="1254" max="1256" width="0" style="298" hidden="1" customWidth="1"/>
    <col min="1257" max="1257" width="2.109375" style="298" customWidth="1"/>
    <col min="1258" max="1258" width="7.33203125" style="298" customWidth="1"/>
    <col min="1259" max="1288" width="3.109375" style="298" customWidth="1"/>
    <col min="1289" max="1508" width="11.44140625" style="298"/>
    <col min="1509" max="1509" width="1" style="298" customWidth="1"/>
    <col min="1510" max="1512" width="0" style="298" hidden="1" customWidth="1"/>
    <col min="1513" max="1513" width="2.109375" style="298" customWidth="1"/>
    <col min="1514" max="1514" width="7.33203125" style="298" customWidth="1"/>
    <col min="1515" max="1544" width="3.109375" style="298" customWidth="1"/>
    <col min="1545" max="1764" width="11.44140625" style="298"/>
    <col min="1765" max="1765" width="1" style="298" customWidth="1"/>
    <col min="1766" max="1768" width="0" style="298" hidden="1" customWidth="1"/>
    <col min="1769" max="1769" width="2.109375" style="298" customWidth="1"/>
    <col min="1770" max="1770" width="7.33203125" style="298" customWidth="1"/>
    <col min="1771" max="1800" width="3.109375" style="298" customWidth="1"/>
    <col min="1801" max="2020" width="11.44140625" style="298"/>
    <col min="2021" max="2021" width="1" style="298" customWidth="1"/>
    <col min="2022" max="2024" width="0" style="298" hidden="1" customWidth="1"/>
    <col min="2025" max="2025" width="2.109375" style="298" customWidth="1"/>
    <col min="2026" max="2026" width="7.33203125" style="298" customWidth="1"/>
    <col min="2027" max="2056" width="3.109375" style="298" customWidth="1"/>
    <col min="2057" max="2276" width="11.44140625" style="298"/>
    <col min="2277" max="2277" width="1" style="298" customWidth="1"/>
    <col min="2278" max="2280" width="0" style="298" hidden="1" customWidth="1"/>
    <col min="2281" max="2281" width="2.109375" style="298" customWidth="1"/>
    <col min="2282" max="2282" width="7.33203125" style="298" customWidth="1"/>
    <col min="2283" max="2312" width="3.109375" style="298" customWidth="1"/>
    <col min="2313" max="2532" width="11.44140625" style="298"/>
    <col min="2533" max="2533" width="1" style="298" customWidth="1"/>
    <col min="2534" max="2536" width="0" style="298" hidden="1" customWidth="1"/>
    <col min="2537" max="2537" width="2.109375" style="298" customWidth="1"/>
    <col min="2538" max="2538" width="7.33203125" style="298" customWidth="1"/>
    <col min="2539" max="2568" width="3.109375" style="298" customWidth="1"/>
    <col min="2569" max="2788" width="11.44140625" style="298"/>
    <col min="2789" max="2789" width="1" style="298" customWidth="1"/>
    <col min="2790" max="2792" width="0" style="298" hidden="1" customWidth="1"/>
    <col min="2793" max="2793" width="2.109375" style="298" customWidth="1"/>
    <col min="2794" max="2794" width="7.33203125" style="298" customWidth="1"/>
    <col min="2795" max="2824" width="3.109375" style="298" customWidth="1"/>
    <col min="2825" max="3044" width="11.44140625" style="298"/>
    <col min="3045" max="3045" width="1" style="298" customWidth="1"/>
    <col min="3046" max="3048" width="0" style="298" hidden="1" customWidth="1"/>
    <col min="3049" max="3049" width="2.109375" style="298" customWidth="1"/>
    <col min="3050" max="3050" width="7.33203125" style="298" customWidth="1"/>
    <col min="3051" max="3080" width="3.109375" style="298" customWidth="1"/>
    <col min="3081" max="3300" width="11.44140625" style="298"/>
    <col min="3301" max="3301" width="1" style="298" customWidth="1"/>
    <col min="3302" max="3304" width="0" style="298" hidden="1" customWidth="1"/>
    <col min="3305" max="3305" width="2.109375" style="298" customWidth="1"/>
    <col min="3306" max="3306" width="7.33203125" style="298" customWidth="1"/>
    <col min="3307" max="3336" width="3.109375" style="298" customWidth="1"/>
    <col min="3337" max="3556" width="11.44140625" style="298"/>
    <col min="3557" max="3557" width="1" style="298" customWidth="1"/>
    <col min="3558" max="3560" width="0" style="298" hidden="1" customWidth="1"/>
    <col min="3561" max="3561" width="2.109375" style="298" customWidth="1"/>
    <col min="3562" max="3562" width="7.33203125" style="298" customWidth="1"/>
    <col min="3563" max="3592" width="3.109375" style="298" customWidth="1"/>
    <col min="3593" max="3812" width="11.44140625" style="298"/>
    <col min="3813" max="3813" width="1" style="298" customWidth="1"/>
    <col min="3814" max="3816" width="0" style="298" hidden="1" customWidth="1"/>
    <col min="3817" max="3817" width="2.109375" style="298" customWidth="1"/>
    <col min="3818" max="3818" width="7.33203125" style="298" customWidth="1"/>
    <col min="3819" max="3848" width="3.109375" style="298" customWidth="1"/>
    <col min="3849" max="4068" width="11.44140625" style="298"/>
    <col min="4069" max="4069" width="1" style="298" customWidth="1"/>
    <col min="4070" max="4072" width="0" style="298" hidden="1" customWidth="1"/>
    <col min="4073" max="4073" width="2.109375" style="298" customWidth="1"/>
    <col min="4074" max="4074" width="7.33203125" style="298" customWidth="1"/>
    <col min="4075" max="4104" width="3.109375" style="298" customWidth="1"/>
    <col min="4105" max="4324" width="11.44140625" style="298"/>
    <col min="4325" max="4325" width="1" style="298" customWidth="1"/>
    <col min="4326" max="4328" width="0" style="298" hidden="1" customWidth="1"/>
    <col min="4329" max="4329" width="2.109375" style="298" customWidth="1"/>
    <col min="4330" max="4330" width="7.33203125" style="298" customWidth="1"/>
    <col min="4331" max="4360" width="3.109375" style="298" customWidth="1"/>
    <col min="4361" max="4580" width="11.44140625" style="298"/>
    <col min="4581" max="4581" width="1" style="298" customWidth="1"/>
    <col min="4582" max="4584" width="0" style="298" hidden="1" customWidth="1"/>
    <col min="4585" max="4585" width="2.109375" style="298" customWidth="1"/>
    <col min="4586" max="4586" width="7.33203125" style="298" customWidth="1"/>
    <col min="4587" max="4616" width="3.109375" style="298" customWidth="1"/>
    <col min="4617" max="4836" width="11.44140625" style="298"/>
    <col min="4837" max="4837" width="1" style="298" customWidth="1"/>
    <col min="4838" max="4840" width="0" style="298" hidden="1" customWidth="1"/>
    <col min="4841" max="4841" width="2.109375" style="298" customWidth="1"/>
    <col min="4842" max="4842" width="7.33203125" style="298" customWidth="1"/>
    <col min="4843" max="4872" width="3.109375" style="298" customWidth="1"/>
    <col min="4873" max="5092" width="11.44140625" style="298"/>
    <col min="5093" max="5093" width="1" style="298" customWidth="1"/>
    <col min="5094" max="5096" width="0" style="298" hidden="1" customWidth="1"/>
    <col min="5097" max="5097" width="2.109375" style="298" customWidth="1"/>
    <col min="5098" max="5098" width="7.33203125" style="298" customWidth="1"/>
    <col min="5099" max="5128" width="3.109375" style="298" customWidth="1"/>
    <col min="5129" max="5348" width="11.44140625" style="298"/>
    <col min="5349" max="5349" width="1" style="298" customWidth="1"/>
    <col min="5350" max="5352" width="0" style="298" hidden="1" customWidth="1"/>
    <col min="5353" max="5353" width="2.109375" style="298" customWidth="1"/>
    <col min="5354" max="5354" width="7.33203125" style="298" customWidth="1"/>
    <col min="5355" max="5384" width="3.109375" style="298" customWidth="1"/>
    <col min="5385" max="5604" width="11.44140625" style="298"/>
    <col min="5605" max="5605" width="1" style="298" customWidth="1"/>
    <col min="5606" max="5608" width="0" style="298" hidden="1" customWidth="1"/>
    <col min="5609" max="5609" width="2.109375" style="298" customWidth="1"/>
    <col min="5610" max="5610" width="7.33203125" style="298" customWidth="1"/>
    <col min="5611" max="5640" width="3.109375" style="298" customWidth="1"/>
    <col min="5641" max="5860" width="11.44140625" style="298"/>
    <col min="5861" max="5861" width="1" style="298" customWidth="1"/>
    <col min="5862" max="5864" width="0" style="298" hidden="1" customWidth="1"/>
    <col min="5865" max="5865" width="2.109375" style="298" customWidth="1"/>
    <col min="5866" max="5866" width="7.33203125" style="298" customWidth="1"/>
    <col min="5867" max="5896" width="3.109375" style="298" customWidth="1"/>
    <col min="5897" max="6116" width="11.44140625" style="298"/>
    <col min="6117" max="6117" width="1" style="298" customWidth="1"/>
    <col min="6118" max="6120" width="0" style="298" hidden="1" customWidth="1"/>
    <col min="6121" max="6121" width="2.109375" style="298" customWidth="1"/>
    <col min="6122" max="6122" width="7.33203125" style="298" customWidth="1"/>
    <col min="6123" max="6152" width="3.109375" style="298" customWidth="1"/>
    <col min="6153" max="6372" width="11.44140625" style="298"/>
    <col min="6373" max="6373" width="1" style="298" customWidth="1"/>
    <col min="6374" max="6376" width="0" style="298" hidden="1" customWidth="1"/>
    <col min="6377" max="6377" width="2.109375" style="298" customWidth="1"/>
    <col min="6378" max="6378" width="7.33203125" style="298" customWidth="1"/>
    <col min="6379" max="6408" width="3.109375" style="298" customWidth="1"/>
    <col min="6409" max="6628" width="11.44140625" style="298"/>
    <col min="6629" max="6629" width="1" style="298" customWidth="1"/>
    <col min="6630" max="6632" width="0" style="298" hidden="1" customWidth="1"/>
    <col min="6633" max="6633" width="2.109375" style="298" customWidth="1"/>
    <col min="6634" max="6634" width="7.33203125" style="298" customWidth="1"/>
    <col min="6635" max="6664" width="3.109375" style="298" customWidth="1"/>
    <col min="6665" max="6884" width="11.44140625" style="298"/>
    <col min="6885" max="6885" width="1" style="298" customWidth="1"/>
    <col min="6886" max="6888" width="0" style="298" hidden="1" customWidth="1"/>
    <col min="6889" max="6889" width="2.109375" style="298" customWidth="1"/>
    <col min="6890" max="6890" width="7.33203125" style="298" customWidth="1"/>
    <col min="6891" max="6920" width="3.109375" style="298" customWidth="1"/>
    <col min="6921" max="7140" width="11.44140625" style="298"/>
    <col min="7141" max="7141" width="1" style="298" customWidth="1"/>
    <col min="7142" max="7144" width="0" style="298" hidden="1" customWidth="1"/>
    <col min="7145" max="7145" width="2.109375" style="298" customWidth="1"/>
    <col min="7146" max="7146" width="7.33203125" style="298" customWidth="1"/>
    <col min="7147" max="7176" width="3.109375" style="298" customWidth="1"/>
    <col min="7177" max="7396" width="11.44140625" style="298"/>
    <col min="7397" max="7397" width="1" style="298" customWidth="1"/>
    <col min="7398" max="7400" width="0" style="298" hidden="1" customWidth="1"/>
    <col min="7401" max="7401" width="2.109375" style="298" customWidth="1"/>
    <col min="7402" max="7402" width="7.33203125" style="298" customWidth="1"/>
    <col min="7403" max="7432" width="3.109375" style="298" customWidth="1"/>
    <col min="7433" max="7652" width="11.44140625" style="298"/>
    <col min="7653" max="7653" width="1" style="298" customWidth="1"/>
    <col min="7654" max="7656" width="0" style="298" hidden="1" customWidth="1"/>
    <col min="7657" max="7657" width="2.109375" style="298" customWidth="1"/>
    <col min="7658" max="7658" width="7.33203125" style="298" customWidth="1"/>
    <col min="7659" max="7688" width="3.109375" style="298" customWidth="1"/>
    <col min="7689" max="7908" width="11.44140625" style="298"/>
    <col min="7909" max="7909" width="1" style="298" customWidth="1"/>
    <col min="7910" max="7912" width="0" style="298" hidden="1" customWidth="1"/>
    <col min="7913" max="7913" width="2.109375" style="298" customWidth="1"/>
    <col min="7914" max="7914" width="7.33203125" style="298" customWidth="1"/>
    <col min="7915" max="7944" width="3.109375" style="298" customWidth="1"/>
    <col min="7945" max="8164" width="11.44140625" style="298"/>
    <col min="8165" max="8165" width="1" style="298" customWidth="1"/>
    <col min="8166" max="8168" width="0" style="298" hidden="1" customWidth="1"/>
    <col min="8169" max="8169" width="2.109375" style="298" customWidth="1"/>
    <col min="8170" max="8170" width="7.33203125" style="298" customWidth="1"/>
    <col min="8171" max="8200" width="3.109375" style="298" customWidth="1"/>
    <col min="8201" max="8420" width="11.44140625" style="298"/>
    <col min="8421" max="8421" width="1" style="298" customWidth="1"/>
    <col min="8422" max="8424" width="0" style="298" hidden="1" customWidth="1"/>
    <col min="8425" max="8425" width="2.109375" style="298" customWidth="1"/>
    <col min="8426" max="8426" width="7.33203125" style="298" customWidth="1"/>
    <col min="8427" max="8456" width="3.109375" style="298" customWidth="1"/>
    <col min="8457" max="8676" width="11.44140625" style="298"/>
    <col min="8677" max="8677" width="1" style="298" customWidth="1"/>
    <col min="8678" max="8680" width="0" style="298" hidden="1" customWidth="1"/>
    <col min="8681" max="8681" width="2.109375" style="298" customWidth="1"/>
    <col min="8682" max="8682" width="7.33203125" style="298" customWidth="1"/>
    <col min="8683" max="8712" width="3.109375" style="298" customWidth="1"/>
    <col min="8713" max="8932" width="11.44140625" style="298"/>
    <col min="8933" max="8933" width="1" style="298" customWidth="1"/>
    <col min="8934" max="8936" width="0" style="298" hidden="1" customWidth="1"/>
    <col min="8937" max="8937" width="2.109375" style="298" customWidth="1"/>
    <col min="8938" max="8938" width="7.33203125" style="298" customWidth="1"/>
    <col min="8939" max="8968" width="3.109375" style="298" customWidth="1"/>
    <col min="8969" max="9188" width="11.44140625" style="298"/>
    <col min="9189" max="9189" width="1" style="298" customWidth="1"/>
    <col min="9190" max="9192" width="0" style="298" hidden="1" customWidth="1"/>
    <col min="9193" max="9193" width="2.109375" style="298" customWidth="1"/>
    <col min="9194" max="9194" width="7.33203125" style="298" customWidth="1"/>
    <col min="9195" max="9224" width="3.109375" style="298" customWidth="1"/>
    <col min="9225" max="9444" width="11.44140625" style="298"/>
    <col min="9445" max="9445" width="1" style="298" customWidth="1"/>
    <col min="9446" max="9448" width="0" style="298" hidden="1" customWidth="1"/>
    <col min="9449" max="9449" width="2.109375" style="298" customWidth="1"/>
    <col min="9450" max="9450" width="7.33203125" style="298" customWidth="1"/>
    <col min="9451" max="9480" width="3.109375" style="298" customWidth="1"/>
    <col min="9481" max="9700" width="11.44140625" style="298"/>
    <col min="9701" max="9701" width="1" style="298" customWidth="1"/>
    <col min="9702" max="9704" width="0" style="298" hidden="1" customWidth="1"/>
    <col min="9705" max="9705" width="2.109375" style="298" customWidth="1"/>
    <col min="9706" max="9706" width="7.33203125" style="298" customWidth="1"/>
    <col min="9707" max="9736" width="3.109375" style="298" customWidth="1"/>
    <col min="9737" max="9956" width="11.44140625" style="298"/>
    <col min="9957" max="9957" width="1" style="298" customWidth="1"/>
    <col min="9958" max="9960" width="0" style="298" hidden="1" customWidth="1"/>
    <col min="9961" max="9961" width="2.109375" style="298" customWidth="1"/>
    <col min="9962" max="9962" width="7.33203125" style="298" customWidth="1"/>
    <col min="9963" max="9992" width="3.109375" style="298" customWidth="1"/>
    <col min="9993" max="10212" width="11.44140625" style="298"/>
    <col min="10213" max="10213" width="1" style="298" customWidth="1"/>
    <col min="10214" max="10216" width="0" style="298" hidden="1" customWidth="1"/>
    <col min="10217" max="10217" width="2.109375" style="298" customWidth="1"/>
    <col min="10218" max="10218" width="7.33203125" style="298" customWidth="1"/>
    <col min="10219" max="10248" width="3.109375" style="298" customWidth="1"/>
    <col min="10249" max="10468" width="11.44140625" style="298"/>
    <col min="10469" max="10469" width="1" style="298" customWidth="1"/>
    <col min="10470" max="10472" width="0" style="298" hidden="1" customWidth="1"/>
    <col min="10473" max="10473" width="2.109375" style="298" customWidth="1"/>
    <col min="10474" max="10474" width="7.33203125" style="298" customWidth="1"/>
    <col min="10475" max="10504" width="3.109375" style="298" customWidth="1"/>
    <col min="10505" max="10724" width="11.44140625" style="298"/>
    <col min="10725" max="10725" width="1" style="298" customWidth="1"/>
    <col min="10726" max="10728" width="0" style="298" hidden="1" customWidth="1"/>
    <col min="10729" max="10729" width="2.109375" style="298" customWidth="1"/>
    <col min="10730" max="10730" width="7.33203125" style="298" customWidth="1"/>
    <col min="10731" max="10760" width="3.109375" style="298" customWidth="1"/>
    <col min="10761" max="10980" width="11.44140625" style="298"/>
    <col min="10981" max="10981" width="1" style="298" customWidth="1"/>
    <col min="10982" max="10984" width="0" style="298" hidden="1" customWidth="1"/>
    <col min="10985" max="10985" width="2.109375" style="298" customWidth="1"/>
    <col min="10986" max="10986" width="7.33203125" style="298" customWidth="1"/>
    <col min="10987" max="11016" width="3.109375" style="298" customWidth="1"/>
    <col min="11017" max="11236" width="11.44140625" style="298"/>
    <col min="11237" max="11237" width="1" style="298" customWidth="1"/>
    <col min="11238" max="11240" width="0" style="298" hidden="1" customWidth="1"/>
    <col min="11241" max="11241" width="2.109375" style="298" customWidth="1"/>
    <col min="11242" max="11242" width="7.33203125" style="298" customWidth="1"/>
    <col min="11243" max="11272" width="3.109375" style="298" customWidth="1"/>
    <col min="11273" max="11492" width="11.44140625" style="298"/>
    <col min="11493" max="11493" width="1" style="298" customWidth="1"/>
    <col min="11494" max="11496" width="0" style="298" hidden="1" customWidth="1"/>
    <col min="11497" max="11497" width="2.109375" style="298" customWidth="1"/>
    <col min="11498" max="11498" width="7.33203125" style="298" customWidth="1"/>
    <col min="11499" max="11528" width="3.109375" style="298" customWidth="1"/>
    <col min="11529" max="11748" width="11.44140625" style="298"/>
    <col min="11749" max="11749" width="1" style="298" customWidth="1"/>
    <col min="11750" max="11752" width="0" style="298" hidden="1" customWidth="1"/>
    <col min="11753" max="11753" width="2.109375" style="298" customWidth="1"/>
    <col min="11754" max="11754" width="7.33203125" style="298" customWidth="1"/>
    <col min="11755" max="11784" width="3.109375" style="298" customWidth="1"/>
    <col min="11785" max="12004" width="11.44140625" style="298"/>
    <col min="12005" max="12005" width="1" style="298" customWidth="1"/>
    <col min="12006" max="12008" width="0" style="298" hidden="1" customWidth="1"/>
    <col min="12009" max="12009" width="2.109375" style="298" customWidth="1"/>
    <col min="12010" max="12010" width="7.33203125" style="298" customWidth="1"/>
    <col min="12011" max="12040" width="3.109375" style="298" customWidth="1"/>
    <col min="12041" max="12260" width="11.44140625" style="298"/>
    <col min="12261" max="12261" width="1" style="298" customWidth="1"/>
    <col min="12262" max="12264" width="0" style="298" hidden="1" customWidth="1"/>
    <col min="12265" max="12265" width="2.109375" style="298" customWidth="1"/>
    <col min="12266" max="12266" width="7.33203125" style="298" customWidth="1"/>
    <col min="12267" max="12296" width="3.109375" style="298" customWidth="1"/>
    <col min="12297" max="12516" width="11.44140625" style="298"/>
    <col min="12517" max="12517" width="1" style="298" customWidth="1"/>
    <col min="12518" max="12520" width="0" style="298" hidden="1" customWidth="1"/>
    <col min="12521" max="12521" width="2.109375" style="298" customWidth="1"/>
    <col min="12522" max="12522" width="7.33203125" style="298" customWidth="1"/>
    <col min="12523" max="12552" width="3.109375" style="298" customWidth="1"/>
    <col min="12553" max="12772" width="11.44140625" style="298"/>
    <col min="12773" max="12773" width="1" style="298" customWidth="1"/>
    <col min="12774" max="12776" width="0" style="298" hidden="1" customWidth="1"/>
    <col min="12777" max="12777" width="2.109375" style="298" customWidth="1"/>
    <col min="12778" max="12778" width="7.33203125" style="298" customWidth="1"/>
    <col min="12779" max="12808" width="3.109375" style="298" customWidth="1"/>
    <col min="12809" max="13028" width="11.44140625" style="298"/>
    <col min="13029" max="13029" width="1" style="298" customWidth="1"/>
    <col min="13030" max="13032" width="0" style="298" hidden="1" customWidth="1"/>
    <col min="13033" max="13033" width="2.109375" style="298" customWidth="1"/>
    <col min="13034" max="13034" width="7.33203125" style="298" customWidth="1"/>
    <col min="13035" max="13064" width="3.109375" style="298" customWidth="1"/>
    <col min="13065" max="13284" width="11.44140625" style="298"/>
    <col min="13285" max="13285" width="1" style="298" customWidth="1"/>
    <col min="13286" max="13288" width="0" style="298" hidden="1" customWidth="1"/>
    <col min="13289" max="13289" width="2.109375" style="298" customWidth="1"/>
    <col min="13290" max="13290" width="7.33203125" style="298" customWidth="1"/>
    <col min="13291" max="13320" width="3.109375" style="298" customWidth="1"/>
    <col min="13321" max="13540" width="11.44140625" style="298"/>
    <col min="13541" max="13541" width="1" style="298" customWidth="1"/>
    <col min="13542" max="13544" width="0" style="298" hidden="1" customWidth="1"/>
    <col min="13545" max="13545" width="2.109375" style="298" customWidth="1"/>
    <col min="13546" max="13546" width="7.33203125" style="298" customWidth="1"/>
    <col min="13547" max="13576" width="3.109375" style="298" customWidth="1"/>
    <col min="13577" max="13796" width="11.44140625" style="298"/>
    <col min="13797" max="13797" width="1" style="298" customWidth="1"/>
    <col min="13798" max="13800" width="0" style="298" hidden="1" customWidth="1"/>
    <col min="13801" max="13801" width="2.109375" style="298" customWidth="1"/>
    <col min="13802" max="13802" width="7.33203125" style="298" customWidth="1"/>
    <col min="13803" max="13832" width="3.109375" style="298" customWidth="1"/>
    <col min="13833" max="14052" width="11.44140625" style="298"/>
    <col min="14053" max="14053" width="1" style="298" customWidth="1"/>
    <col min="14054" max="14056" width="0" style="298" hidden="1" customWidth="1"/>
    <col min="14057" max="14057" width="2.109375" style="298" customWidth="1"/>
    <col min="14058" max="14058" width="7.33203125" style="298" customWidth="1"/>
    <col min="14059" max="14088" width="3.109375" style="298" customWidth="1"/>
    <col min="14089" max="14308" width="11.44140625" style="298"/>
    <col min="14309" max="14309" width="1" style="298" customWidth="1"/>
    <col min="14310" max="14312" width="0" style="298" hidden="1" customWidth="1"/>
    <col min="14313" max="14313" width="2.109375" style="298" customWidth="1"/>
    <col min="14314" max="14314" width="7.33203125" style="298" customWidth="1"/>
    <col min="14315" max="14344" width="3.109375" style="298" customWidth="1"/>
    <col min="14345" max="14564" width="11.44140625" style="298"/>
    <col min="14565" max="14565" width="1" style="298" customWidth="1"/>
    <col min="14566" max="14568" width="0" style="298" hidden="1" customWidth="1"/>
    <col min="14569" max="14569" width="2.109375" style="298" customWidth="1"/>
    <col min="14570" max="14570" width="7.33203125" style="298" customWidth="1"/>
    <col min="14571" max="14600" width="3.109375" style="298" customWidth="1"/>
    <col min="14601" max="14820" width="11.44140625" style="298"/>
    <col min="14821" max="14821" width="1" style="298" customWidth="1"/>
    <col min="14822" max="14824" width="0" style="298" hidden="1" customWidth="1"/>
    <col min="14825" max="14825" width="2.109375" style="298" customWidth="1"/>
    <col min="14826" max="14826" width="7.33203125" style="298" customWidth="1"/>
    <col min="14827" max="14856" width="3.109375" style="298" customWidth="1"/>
    <col min="14857" max="15076" width="11.44140625" style="298"/>
    <col min="15077" max="15077" width="1" style="298" customWidth="1"/>
    <col min="15078" max="15080" width="0" style="298" hidden="1" customWidth="1"/>
    <col min="15081" max="15081" width="2.109375" style="298" customWidth="1"/>
    <col min="15082" max="15082" width="7.33203125" style="298" customWidth="1"/>
    <col min="15083" max="15112" width="3.109375" style="298" customWidth="1"/>
    <col min="15113" max="15332" width="11.44140625" style="298"/>
    <col min="15333" max="15333" width="1" style="298" customWidth="1"/>
    <col min="15334" max="15336" width="0" style="298" hidden="1" customWidth="1"/>
    <col min="15337" max="15337" width="2.109375" style="298" customWidth="1"/>
    <col min="15338" max="15338" width="7.33203125" style="298" customWidth="1"/>
    <col min="15339" max="15368" width="3.109375" style="298" customWidth="1"/>
    <col min="15369" max="15588" width="11.44140625" style="298"/>
    <col min="15589" max="15589" width="1" style="298" customWidth="1"/>
    <col min="15590" max="15592" width="0" style="298" hidden="1" customWidth="1"/>
    <col min="15593" max="15593" width="2.109375" style="298" customWidth="1"/>
    <col min="15594" max="15594" width="7.33203125" style="298" customWidth="1"/>
    <col min="15595" max="15624" width="3.109375" style="298" customWidth="1"/>
    <col min="15625" max="15844" width="11.44140625" style="298"/>
    <col min="15845" max="15845" width="1" style="298" customWidth="1"/>
    <col min="15846" max="15848" width="0" style="298" hidden="1" customWidth="1"/>
    <col min="15849" max="15849" width="2.109375" style="298" customWidth="1"/>
    <col min="15850" max="15850" width="7.33203125" style="298" customWidth="1"/>
    <col min="15851" max="15880" width="3.109375" style="298" customWidth="1"/>
    <col min="15881" max="16100" width="11.44140625" style="298"/>
    <col min="16101" max="16101" width="1" style="298" customWidth="1"/>
    <col min="16102" max="16104" width="0" style="298" hidden="1" customWidth="1"/>
    <col min="16105" max="16105" width="2.109375" style="298" customWidth="1"/>
    <col min="16106" max="16106" width="7.33203125" style="298" customWidth="1"/>
    <col min="16107" max="16136" width="3.109375" style="298" customWidth="1"/>
    <col min="16137" max="16384" width="11.44140625" style="298"/>
  </cols>
  <sheetData>
    <row r="1" spans="1:36" s="303" customFormat="1" ht="9.9" customHeight="1">
      <c r="A1" s="298"/>
      <c r="B1" s="299"/>
      <c r="C1" s="299"/>
      <c r="D1" s="299"/>
      <c r="E1" s="300"/>
      <c r="F1" s="298"/>
      <c r="G1" s="301" t="str">
        <f>Plan!F2</f>
        <v>u</v>
      </c>
      <c r="H1" s="301" t="str">
        <f>Plan!M2</f>
        <v>u2</v>
      </c>
      <c r="I1" s="301" t="str">
        <f>Plan!U2</f>
        <v>x</v>
      </c>
      <c r="J1" s="301" t="str">
        <f>Plan!AD2</f>
        <v>x2</v>
      </c>
      <c r="K1" s="301" t="str">
        <f>Plan!AM2</f>
        <v>az</v>
      </c>
      <c r="L1" s="301" t="str">
        <f>Plan!AW2</f>
        <v>fz</v>
      </c>
      <c r="M1" s="301" t="str">
        <f>Plan!BF2</f>
        <v>s</v>
      </c>
      <c r="N1" s="301" t="str">
        <f>Plan!BN2</f>
        <v>s2</v>
      </c>
      <c r="O1" s="301" t="str">
        <f>Plan!BZ2</f>
        <v>a</v>
      </c>
      <c r="P1" s="301" t="str">
        <f>Plan!CH2</f>
        <v>f</v>
      </c>
      <c r="Q1" s="301" t="str">
        <f>Plan!CP2</f>
        <v>f2</v>
      </c>
      <c r="R1" s="301" t="str">
        <f>Plan!CY2</f>
        <v>k</v>
      </c>
      <c r="S1" s="301" t="str">
        <f>Plan!DG2</f>
        <v>k2</v>
      </c>
      <c r="T1" s="327" t="str">
        <f>Plan!DP2</f>
        <v>d</v>
      </c>
      <c r="U1" s="301"/>
      <c r="V1" s="302"/>
      <c r="W1" s="301"/>
      <c r="X1" s="302"/>
      <c r="Y1" s="301"/>
      <c r="Z1" s="302"/>
      <c r="AA1" s="301"/>
      <c r="AB1" s="302"/>
      <c r="AC1" s="301"/>
      <c r="AD1" s="302"/>
      <c r="AE1" s="301"/>
      <c r="AF1" s="302"/>
      <c r="AG1" s="301"/>
      <c r="AH1" s="302"/>
      <c r="AI1" s="301"/>
      <c r="AJ1" s="302"/>
    </row>
    <row r="2" spans="1:36" s="303" customFormat="1" ht="47.25" customHeight="1">
      <c r="A2" s="304"/>
      <c r="B2" s="304"/>
      <c r="C2" s="304"/>
      <c r="D2" s="304"/>
      <c r="E2" s="305"/>
      <c r="F2" s="306">
        <f>Feiertage!A1</f>
        <v>2016</v>
      </c>
      <c r="G2" s="307" t="str">
        <f>IF(Mitarbeiter!B7="","",Mitarbeiter!B7)</f>
        <v/>
      </c>
      <c r="H2" s="308" t="str">
        <f>IF(Mitarbeiter!B8="","",Mitarbeiter!B8)</f>
        <v/>
      </c>
      <c r="I2" s="309" t="str">
        <f>IF(Mitarbeiter!B9="","",Mitarbeiter!B9)</f>
        <v/>
      </c>
      <c r="J2" s="308" t="str">
        <f>IF(Mitarbeiter!B10="","",Mitarbeiter!B10)</f>
        <v/>
      </c>
      <c r="K2" s="309" t="str">
        <f>IF(Mitarbeiter!B11="","",Mitarbeiter!B11)</f>
        <v/>
      </c>
      <c r="L2" s="308" t="str">
        <f>IF(Mitarbeiter!B12="","",Mitarbeiter!B12)</f>
        <v/>
      </c>
      <c r="M2" s="309" t="str">
        <f>IF(Mitarbeiter!B13="","",Mitarbeiter!B13)</f>
        <v/>
      </c>
      <c r="N2" s="308" t="str">
        <f>IF(Mitarbeiter!B14="","",Mitarbeiter!B14)</f>
        <v/>
      </c>
      <c r="O2" s="309" t="str">
        <f>IF(Mitarbeiter!B15="","",Mitarbeiter!B15)</f>
        <v/>
      </c>
      <c r="P2" s="308" t="str">
        <f>IF(Mitarbeiter!B16="","",Mitarbeiter!B16)</f>
        <v/>
      </c>
      <c r="Q2" s="309" t="str">
        <f>IF(Mitarbeiter!B17="","",Mitarbeiter!B17)</f>
        <v/>
      </c>
      <c r="R2" s="308" t="str">
        <f>IF(Mitarbeiter!B18="","",Mitarbeiter!B18)</f>
        <v/>
      </c>
      <c r="S2" s="307" t="str">
        <f>IF(Mitarbeiter!B19="","",Mitarbeiter!B19)</f>
        <v/>
      </c>
      <c r="T2" s="308" t="str">
        <f>IF(Mitarbeiter!B20="","",Mitarbeiter!B20)</f>
        <v/>
      </c>
      <c r="U2" s="307" t="str">
        <f>IF(Mitarbeiter!B21="","",Mitarbeiter!B21)</f>
        <v/>
      </c>
      <c r="V2" s="308" t="str">
        <f>IF(Mitarbeiter!B22="","",Mitarbeiter!B22)</f>
        <v/>
      </c>
      <c r="W2" s="307" t="str">
        <f>IF(Mitarbeiter!B23="","",Mitarbeiter!B23)</f>
        <v/>
      </c>
      <c r="X2" s="308" t="str">
        <f>IF(Mitarbeiter!B24="","",Mitarbeiter!B24)</f>
        <v/>
      </c>
      <c r="Y2" s="307" t="str">
        <f>IF(Mitarbeiter!B25="","",Mitarbeiter!B25)</f>
        <v/>
      </c>
      <c r="Z2" s="308" t="str">
        <f>IF(Mitarbeiter!B26="","",Mitarbeiter!B26)</f>
        <v/>
      </c>
      <c r="AA2" s="307" t="str">
        <f>IF(Mitarbeiter!B27="","",Mitarbeiter!B27)</f>
        <v/>
      </c>
      <c r="AB2" s="308" t="str">
        <f>IF(Mitarbeiter!B28="","",Mitarbeiter!B28)</f>
        <v/>
      </c>
      <c r="AC2" s="307" t="str">
        <f>IF(Mitarbeiter!B29="","",Mitarbeiter!B29)</f>
        <v/>
      </c>
      <c r="AD2" s="308" t="str">
        <f>IF(Mitarbeiter!B30="","",Mitarbeiter!B30)</f>
        <v/>
      </c>
      <c r="AE2" s="307" t="str">
        <f>IF(Mitarbeiter!B31="","",Mitarbeiter!B31)</f>
        <v/>
      </c>
      <c r="AF2" s="308" t="str">
        <f>IF(Mitarbeiter!B32="","",Mitarbeiter!B32)</f>
        <v/>
      </c>
      <c r="AG2" s="307" t="str">
        <f>IF(Mitarbeiter!B33="","",Mitarbeiter!B33)</f>
        <v/>
      </c>
      <c r="AH2" s="308" t="str">
        <f>IF(Mitarbeiter!B34="","",Mitarbeiter!B34)</f>
        <v/>
      </c>
      <c r="AI2" s="307" t="str">
        <f>IF(Mitarbeiter!B35="","",Mitarbeiter!B35)</f>
        <v/>
      </c>
      <c r="AJ2" s="308" t="str">
        <f>IF(Mitarbeiter!$B36="","",Mitarbeiter!$B36)</f>
        <v/>
      </c>
    </row>
    <row r="3" spans="1:36" s="311" customFormat="1" ht="47.4" customHeight="1">
      <c r="A3" s="304"/>
      <c r="B3" s="304"/>
      <c r="C3" s="304"/>
      <c r="D3" s="304"/>
      <c r="E3" s="305"/>
      <c r="F3" s="310"/>
      <c r="G3" s="307" t="str">
        <f>IF(Mitarbeiter!C7="","",Mitarbeiter!C7)</f>
        <v/>
      </c>
      <c r="H3" s="308" t="str">
        <f>IF(Mitarbeiter!C8="","",Mitarbeiter!C8)</f>
        <v/>
      </c>
      <c r="I3" s="309" t="str">
        <f>IF(Mitarbeiter!C9="","",Mitarbeiter!C9)</f>
        <v/>
      </c>
      <c r="J3" s="308" t="str">
        <f>IF(Mitarbeiter!C10="","",Mitarbeiter!C10)</f>
        <v/>
      </c>
      <c r="K3" s="309" t="str">
        <f>IF(Mitarbeiter!C11="","",Mitarbeiter!C11)</f>
        <v/>
      </c>
      <c r="L3" s="308" t="str">
        <f>IF(Mitarbeiter!C12="","",Mitarbeiter!C12)</f>
        <v/>
      </c>
      <c r="M3" s="309" t="str">
        <f>IF(Mitarbeiter!C13="","",Mitarbeiter!C13)</f>
        <v/>
      </c>
      <c r="N3" s="308" t="str">
        <f>IF(Mitarbeiter!C14="","",Mitarbeiter!C14)</f>
        <v/>
      </c>
      <c r="O3" s="309" t="str">
        <f>IF(Mitarbeiter!C15="","",Mitarbeiter!C15)</f>
        <v/>
      </c>
      <c r="P3" s="308" t="str">
        <f>IF(Mitarbeiter!C16="","",Mitarbeiter!C16)</f>
        <v/>
      </c>
      <c r="Q3" s="309" t="str">
        <f>IF(Mitarbeiter!C17="","",Mitarbeiter!C17)</f>
        <v/>
      </c>
      <c r="R3" s="308" t="str">
        <f>IF(Mitarbeiter!C18="","",Mitarbeiter!C18)</f>
        <v/>
      </c>
      <c r="S3" s="307" t="str">
        <f>IF(Mitarbeiter!C19="","",Mitarbeiter!C19)</f>
        <v/>
      </c>
      <c r="T3" s="308" t="str">
        <f>IF(Mitarbeiter!C20="","",Mitarbeiter!C20)</f>
        <v/>
      </c>
      <c r="U3" s="307" t="str">
        <f>IF(Mitarbeiter!C21="","",Mitarbeiter!C21)</f>
        <v/>
      </c>
      <c r="V3" s="308" t="str">
        <f>IF(Mitarbeiter!C22="","",Mitarbeiter!C22)</f>
        <v/>
      </c>
      <c r="W3" s="307" t="str">
        <f>IF(Mitarbeiter!C23="","",Mitarbeiter!C23)</f>
        <v/>
      </c>
      <c r="X3" s="308" t="str">
        <f>IF(Mitarbeiter!C24="","",Mitarbeiter!C24)</f>
        <v/>
      </c>
      <c r="Y3" s="307" t="str">
        <f>IF(Mitarbeiter!C25="","",Mitarbeiter!C25)</f>
        <v/>
      </c>
      <c r="Z3" s="308" t="str">
        <f>IF(Mitarbeiter!C26="","",Mitarbeiter!C26)</f>
        <v/>
      </c>
      <c r="AA3" s="307" t="str">
        <f>IF(Mitarbeiter!C27="","",Mitarbeiter!C27)</f>
        <v/>
      </c>
      <c r="AB3" s="308" t="str">
        <f>IF(Mitarbeiter!C28="","",Mitarbeiter!C28)</f>
        <v/>
      </c>
      <c r="AC3" s="307" t="str">
        <f>IF(Mitarbeiter!C29="","",Mitarbeiter!C29)</f>
        <v/>
      </c>
      <c r="AD3" s="308" t="str">
        <f>IF(Mitarbeiter!C30="","",Mitarbeiter!C30)</f>
        <v/>
      </c>
      <c r="AE3" s="307" t="str">
        <f>IF(Mitarbeiter!C31="","",Mitarbeiter!C31)</f>
        <v/>
      </c>
      <c r="AF3" s="308" t="str">
        <f>IF(Mitarbeiter!C32="","",Mitarbeiter!C32)</f>
        <v/>
      </c>
      <c r="AG3" s="307" t="str">
        <f>IF(Mitarbeiter!C33="","",Mitarbeiter!C33)</f>
        <v/>
      </c>
      <c r="AH3" s="308" t="str">
        <f>IF(Mitarbeiter!C34="","",Mitarbeiter!C34)</f>
        <v/>
      </c>
      <c r="AI3" s="307" t="str">
        <f>IF(Mitarbeiter!C35="","",Mitarbeiter!C35)</f>
        <v/>
      </c>
      <c r="AJ3" s="308" t="str">
        <f>IF(Mitarbeiter!$C36="","",Mitarbeiter!$C36)</f>
        <v/>
      </c>
    </row>
    <row r="4" spans="1:36" ht="12" customHeight="1">
      <c r="A4" s="312"/>
      <c r="B4" s="312" t="s">
        <v>1</v>
      </c>
      <c r="C4" s="312" t="s">
        <v>189</v>
      </c>
      <c r="D4" s="312" t="s">
        <v>92</v>
      </c>
      <c r="E4" s="313"/>
      <c r="F4" s="314" t="s">
        <v>190</v>
      </c>
      <c r="G4" s="315">
        <f>IF(Mitarbeiter!W7="","",Mitarbeiter!W7)</f>
        <v>0</v>
      </c>
      <c r="H4" s="316">
        <f>IF(Mitarbeiter!W8="","",Mitarbeiter!W8)</f>
        <v>0</v>
      </c>
      <c r="I4" s="317">
        <f>IF(Mitarbeiter!W9="","",Mitarbeiter!W9)</f>
        <v>0</v>
      </c>
      <c r="J4" s="316">
        <f>IF(Mitarbeiter!W10="","",Mitarbeiter!W10)</f>
        <v>0</v>
      </c>
      <c r="K4" s="317">
        <f>IF(Mitarbeiter!W11="","",Mitarbeiter!W11)</f>
        <v>0</v>
      </c>
      <c r="L4" s="316">
        <f>IF(Mitarbeiter!W12="","",Mitarbeiter!W12)</f>
        <v>0</v>
      </c>
      <c r="M4" s="317">
        <f>IF(Mitarbeiter!W13="","",Mitarbeiter!W13)</f>
        <v>0</v>
      </c>
      <c r="N4" s="316">
        <f>IF(Mitarbeiter!W14="","",Mitarbeiter!W14)</f>
        <v>0</v>
      </c>
      <c r="O4" s="317">
        <f>IF(Mitarbeiter!W15="","",Mitarbeiter!W15)</f>
        <v>0</v>
      </c>
      <c r="P4" s="316">
        <f>IF(Mitarbeiter!W16="","",Mitarbeiter!W16)</f>
        <v>0</v>
      </c>
      <c r="Q4" s="317">
        <f>IF(Mitarbeiter!W17="","",Mitarbeiter!W17)</f>
        <v>0</v>
      </c>
      <c r="R4" s="316">
        <f>IF(Mitarbeiter!W18="","",Mitarbeiter!W18)</f>
        <v>0</v>
      </c>
      <c r="S4" s="315">
        <f>IF(Mitarbeiter!W19="","",Mitarbeiter!W19)</f>
        <v>0</v>
      </c>
      <c r="T4" s="316">
        <f>IF(Mitarbeiter!W20="","",Mitarbeiter!W20)</f>
        <v>0</v>
      </c>
      <c r="U4" s="315">
        <f>IF(Mitarbeiter!W21="","",Mitarbeiter!W21)</f>
        <v>0</v>
      </c>
      <c r="V4" s="316">
        <f>IF(Mitarbeiter!W22="","",Mitarbeiter!W22)</f>
        <v>0</v>
      </c>
      <c r="W4" s="315">
        <f>IF(Mitarbeiter!W23="","",Mitarbeiter!W23)</f>
        <v>0</v>
      </c>
      <c r="X4" s="316">
        <f>IF(Mitarbeiter!W24="","",Mitarbeiter!W24)</f>
        <v>0</v>
      </c>
      <c r="Y4" s="315">
        <f>IF(Mitarbeiter!W25="","",Mitarbeiter!W25)</f>
        <v>0</v>
      </c>
      <c r="Z4" s="316">
        <f>IF(Mitarbeiter!W26="","",Mitarbeiter!W26)</f>
        <v>0</v>
      </c>
      <c r="AA4" s="315">
        <f>IF(Mitarbeiter!W27="","",Mitarbeiter!W27)</f>
        <v>0</v>
      </c>
      <c r="AB4" s="316">
        <f>IF(Mitarbeiter!W28="","",Mitarbeiter!W28)</f>
        <v>0</v>
      </c>
      <c r="AC4" s="315">
        <f>IF(Mitarbeiter!W29="","",Mitarbeiter!W29)</f>
        <v>0</v>
      </c>
      <c r="AD4" s="316">
        <f>IF(Mitarbeiter!W30="","",Mitarbeiter!W30)</f>
        <v>0</v>
      </c>
      <c r="AE4" s="315">
        <f>IF(Mitarbeiter!W31="","",Mitarbeiter!W31)</f>
        <v>0</v>
      </c>
      <c r="AF4" s="316">
        <f>IF(Mitarbeiter!W32="","",Mitarbeiter!W32)</f>
        <v>0</v>
      </c>
      <c r="AG4" s="315">
        <f>IF(Mitarbeiter!W33="","",Mitarbeiter!W33)</f>
        <v>0</v>
      </c>
      <c r="AH4" s="316">
        <f>IF(Mitarbeiter!W34="","",Mitarbeiter!W34)</f>
        <v>0</v>
      </c>
      <c r="AI4" s="315">
        <f>IF(Mitarbeiter!W35="","",Mitarbeiter!W35)</f>
        <v>0</v>
      </c>
      <c r="AJ4" s="316">
        <f>IF(Mitarbeiter!$W36="","",Mitarbeiter!$W36)</f>
        <v>0</v>
      </c>
    </row>
    <row r="5" spans="1:36" ht="6" customHeight="1">
      <c r="A5"/>
      <c r="B5" s="318">
        <f>COUNTIF(Feiertage!$H$3:$H$164,F5)</f>
        <v>1</v>
      </c>
      <c r="C5" s="319">
        <f>IF(F5="","",WEEKDAY(F5,2))</f>
        <v>5</v>
      </c>
      <c r="D5" s="319">
        <f>IF(F5="","",MONTH(F5))</f>
        <v>1</v>
      </c>
      <c r="E5" s="320"/>
      <c r="F5" s="321">
        <f>DATE(F2,1,1)</f>
        <v>42370</v>
      </c>
      <c r="G5" s="322">
        <f>Plan!F15</f>
        <v>0</v>
      </c>
      <c r="H5" s="322">
        <f>Plan!F16</f>
        <v>0</v>
      </c>
      <c r="I5" s="322">
        <f>Plan!F17</f>
        <v>0</v>
      </c>
      <c r="J5" s="322">
        <f>Plan!F18</f>
        <v>0</v>
      </c>
      <c r="K5" s="322">
        <f>Plan!F19</f>
        <v>0</v>
      </c>
      <c r="L5" s="322">
        <f>Plan!F20</f>
        <v>0</v>
      </c>
      <c r="M5" s="322">
        <f>Plan!F21</f>
        <v>0</v>
      </c>
      <c r="N5" s="322">
        <f>Plan!F22</f>
        <v>0</v>
      </c>
      <c r="O5" s="322">
        <f>Plan!F23</f>
        <v>0</v>
      </c>
      <c r="P5" s="322">
        <f>Plan!F24</f>
        <v>0</v>
      </c>
      <c r="Q5" s="322">
        <f>Plan!F25</f>
        <v>0</v>
      </c>
      <c r="R5" s="322">
        <f>Plan!F26</f>
        <v>0</v>
      </c>
      <c r="S5" s="322">
        <f>Plan!F27</f>
        <v>0</v>
      </c>
      <c r="T5" s="322">
        <f>Plan!F28</f>
        <v>0</v>
      </c>
      <c r="U5" s="322">
        <f>Plan!F29</f>
        <v>0</v>
      </c>
      <c r="V5" s="322">
        <f>Plan!F30</f>
        <v>0</v>
      </c>
      <c r="W5" s="322">
        <f>Plan!F31</f>
        <v>0</v>
      </c>
      <c r="X5" s="322">
        <f>Plan!F32</f>
        <v>0</v>
      </c>
      <c r="Y5" s="322">
        <f>Plan!F33</f>
        <v>0</v>
      </c>
      <c r="Z5" s="322">
        <f>Plan!F34</f>
        <v>0</v>
      </c>
      <c r="AA5" s="322">
        <f>Plan!F35</f>
        <v>0</v>
      </c>
      <c r="AB5" s="322">
        <f>Plan!F36</f>
        <v>0</v>
      </c>
      <c r="AC5" s="322">
        <f>Plan!F37</f>
        <v>0</v>
      </c>
      <c r="AD5" s="322">
        <f>Plan!F38</f>
        <v>0</v>
      </c>
      <c r="AE5" s="322">
        <f>Plan!F39</f>
        <v>0</v>
      </c>
      <c r="AF5" s="322">
        <f>Plan!F40</f>
        <v>0</v>
      </c>
      <c r="AG5" s="322">
        <f>Plan!F41</f>
        <v>0</v>
      </c>
      <c r="AH5" s="322">
        <f>Plan!F42</f>
        <v>0</v>
      </c>
      <c r="AI5" s="322">
        <f>Plan!F43</f>
        <v>0</v>
      </c>
      <c r="AJ5" s="322">
        <f>Plan!F44</f>
        <v>0</v>
      </c>
    </row>
    <row r="6" spans="1:36" ht="6" customHeight="1">
      <c r="A6"/>
      <c r="B6" s="318">
        <f>COUNTIF(Feiertage!$H$3:$H$164,F6)</f>
        <v>0</v>
      </c>
      <c r="C6" s="319">
        <f t="shared" ref="C6:C69" si="0">IF(F6="","",WEEKDAY(F6,2))</f>
        <v>6</v>
      </c>
      <c r="D6" s="319">
        <f t="shared" ref="D6:D69" si="1">IF(F6="","",MONTH(F6))</f>
        <v>1</v>
      </c>
      <c r="E6" s="323"/>
      <c r="F6" s="321">
        <f>F5+1</f>
        <v>42371</v>
      </c>
      <c r="G6" s="322">
        <f>Plan!G15</f>
        <v>0</v>
      </c>
      <c r="H6" s="322">
        <f>Plan!G16</f>
        <v>0</v>
      </c>
      <c r="I6" s="322">
        <f>Plan!G17</f>
        <v>0</v>
      </c>
      <c r="J6" s="322">
        <f>Plan!G18</f>
        <v>0</v>
      </c>
      <c r="K6" s="322">
        <f>Plan!G19</f>
        <v>0</v>
      </c>
      <c r="L6" s="322">
        <f>Plan!G20</f>
        <v>0</v>
      </c>
      <c r="M6" s="322">
        <f>Plan!G21</f>
        <v>0</v>
      </c>
      <c r="N6" s="322">
        <f>Plan!G22</f>
        <v>0</v>
      </c>
      <c r="O6" s="322">
        <f>Plan!G23</f>
        <v>0</v>
      </c>
      <c r="P6" s="322">
        <f>Plan!G24</f>
        <v>0</v>
      </c>
      <c r="Q6" s="322">
        <f>Plan!G25</f>
        <v>0</v>
      </c>
      <c r="R6" s="322">
        <f>Plan!G26</f>
        <v>0</v>
      </c>
      <c r="S6" s="322">
        <f>Plan!G27</f>
        <v>0</v>
      </c>
      <c r="T6" s="322">
        <f>Plan!G28</f>
        <v>0</v>
      </c>
      <c r="U6" s="322">
        <f>Plan!G29</f>
        <v>0</v>
      </c>
      <c r="V6" s="322">
        <f>Plan!G30</f>
        <v>0</v>
      </c>
      <c r="W6" s="322">
        <f>Plan!G31</f>
        <v>0</v>
      </c>
      <c r="X6" s="322">
        <f>Plan!G32</f>
        <v>0</v>
      </c>
      <c r="Y6" s="322">
        <f>Plan!G33</f>
        <v>0</v>
      </c>
      <c r="Z6" s="322">
        <f>Plan!G34</f>
        <v>0</v>
      </c>
      <c r="AA6" s="322">
        <f>Plan!G35</f>
        <v>0</v>
      </c>
      <c r="AB6" s="322">
        <f>Plan!G36</f>
        <v>0</v>
      </c>
      <c r="AC6" s="322">
        <f>Plan!G37</f>
        <v>0</v>
      </c>
      <c r="AD6" s="322">
        <f>Plan!G38</f>
        <v>0</v>
      </c>
      <c r="AE6" s="322">
        <f>Plan!G39</f>
        <v>0</v>
      </c>
      <c r="AF6" s="322">
        <f>Plan!G40</f>
        <v>0</v>
      </c>
      <c r="AG6" s="322">
        <f>Plan!G41</f>
        <v>0</v>
      </c>
      <c r="AH6" s="322">
        <f>Plan!G42</f>
        <v>0</v>
      </c>
      <c r="AI6" s="322">
        <f>Plan!G43</f>
        <v>0</v>
      </c>
      <c r="AJ6" s="322">
        <f>Plan!G44</f>
        <v>0</v>
      </c>
    </row>
    <row r="7" spans="1:36" ht="6" customHeight="1">
      <c r="A7"/>
      <c r="B7" s="318">
        <f>COUNTIF(Feiertage!$H$3:$H$164,F7)</f>
        <v>0</v>
      </c>
      <c r="C7" s="319">
        <f t="shared" si="0"/>
        <v>7</v>
      </c>
      <c r="D7" s="319">
        <f t="shared" si="1"/>
        <v>1</v>
      </c>
      <c r="E7" s="323"/>
      <c r="F7" s="321">
        <f t="shared" ref="F7:F70" si="2">F6+1</f>
        <v>42372</v>
      </c>
      <c r="G7" s="322">
        <f>Plan!H15</f>
        <v>0</v>
      </c>
      <c r="H7" s="322">
        <f>Plan!H16</f>
        <v>0</v>
      </c>
      <c r="I7" s="322">
        <f>Plan!H17</f>
        <v>0</v>
      </c>
      <c r="J7" s="322">
        <f>Plan!H18</f>
        <v>0</v>
      </c>
      <c r="K7" s="322">
        <f>Plan!H19</f>
        <v>0</v>
      </c>
      <c r="L7" s="322">
        <f>Plan!H20</f>
        <v>0</v>
      </c>
      <c r="M7" s="322">
        <f>Plan!H21</f>
        <v>0</v>
      </c>
      <c r="N7" s="322">
        <f>Plan!H22</f>
        <v>0</v>
      </c>
      <c r="O7" s="322">
        <f>Plan!H23</f>
        <v>0</v>
      </c>
      <c r="P7" s="322">
        <f>Plan!H24</f>
        <v>0</v>
      </c>
      <c r="Q7" s="322">
        <f>Plan!H25</f>
        <v>0</v>
      </c>
      <c r="R7" s="322">
        <f>Plan!H26</f>
        <v>0</v>
      </c>
      <c r="S7" s="322">
        <f>Plan!H27</f>
        <v>0</v>
      </c>
      <c r="T7" s="322">
        <f>Plan!H28</f>
        <v>0</v>
      </c>
      <c r="U7" s="322">
        <f>Plan!H29</f>
        <v>0</v>
      </c>
      <c r="V7" s="322">
        <f>Plan!H30</f>
        <v>0</v>
      </c>
      <c r="W7" s="322">
        <f>Plan!H31</f>
        <v>0</v>
      </c>
      <c r="X7" s="322">
        <f>Plan!H32</f>
        <v>0</v>
      </c>
      <c r="Y7" s="322">
        <f>Plan!H33</f>
        <v>0</v>
      </c>
      <c r="Z7" s="322">
        <f>Plan!H34</f>
        <v>0</v>
      </c>
      <c r="AA7" s="322">
        <f>Plan!H35</f>
        <v>0</v>
      </c>
      <c r="AB7" s="322">
        <f>Plan!H36</f>
        <v>0</v>
      </c>
      <c r="AC7" s="322">
        <f>Plan!H37</f>
        <v>0</v>
      </c>
      <c r="AD7" s="322">
        <f>Plan!H38</f>
        <v>0</v>
      </c>
      <c r="AE7" s="322">
        <f>Plan!H39</f>
        <v>0</v>
      </c>
      <c r="AF7" s="322">
        <f>Plan!H40</f>
        <v>0</v>
      </c>
      <c r="AG7" s="322">
        <f>Plan!H41</f>
        <v>0</v>
      </c>
      <c r="AH7" s="322">
        <f>Plan!H42</f>
        <v>0</v>
      </c>
      <c r="AI7" s="322">
        <f>Plan!H43</f>
        <v>0</v>
      </c>
      <c r="AJ7" s="322">
        <f>Plan!H44</f>
        <v>0</v>
      </c>
    </row>
    <row r="8" spans="1:36" ht="6" customHeight="1">
      <c r="A8"/>
      <c r="B8" s="318">
        <f>COUNTIF(Feiertage!$H$3:$H$164,F8)</f>
        <v>0</v>
      </c>
      <c r="C8" s="319">
        <f t="shared" si="0"/>
        <v>1</v>
      </c>
      <c r="D8" s="319">
        <f t="shared" si="1"/>
        <v>1</v>
      </c>
      <c r="E8" s="323"/>
      <c r="F8" s="321">
        <f t="shared" si="2"/>
        <v>42373</v>
      </c>
      <c r="G8" s="322">
        <f>Plan!I15</f>
        <v>0</v>
      </c>
      <c r="H8" s="322">
        <f>Plan!I16</f>
        <v>0</v>
      </c>
      <c r="I8" s="322">
        <f>Plan!I17</f>
        <v>0</v>
      </c>
      <c r="J8" s="322">
        <f>Plan!I18</f>
        <v>0</v>
      </c>
      <c r="K8" s="322">
        <f>Plan!I19</f>
        <v>0</v>
      </c>
      <c r="L8" s="322">
        <f>Plan!I20</f>
        <v>0</v>
      </c>
      <c r="M8" s="322">
        <f>Plan!I21</f>
        <v>0</v>
      </c>
      <c r="N8" s="322">
        <f>Plan!I22</f>
        <v>0</v>
      </c>
      <c r="O8" s="322">
        <f>Plan!I23</f>
        <v>0</v>
      </c>
      <c r="P8" s="322">
        <f>Plan!I24</f>
        <v>0</v>
      </c>
      <c r="Q8" s="322">
        <f>Plan!I25</f>
        <v>0</v>
      </c>
      <c r="R8" s="322">
        <f>Plan!I26</f>
        <v>0</v>
      </c>
      <c r="S8" s="322">
        <f>Plan!I27</f>
        <v>0</v>
      </c>
      <c r="T8" s="322">
        <f>Plan!I28</f>
        <v>0</v>
      </c>
      <c r="U8" s="322">
        <f>Plan!I29</f>
        <v>0</v>
      </c>
      <c r="V8" s="322">
        <f>Plan!I30</f>
        <v>0</v>
      </c>
      <c r="W8" s="322">
        <f>Plan!I31</f>
        <v>0</v>
      </c>
      <c r="X8" s="322">
        <f>Plan!I32</f>
        <v>0</v>
      </c>
      <c r="Y8" s="322">
        <f>Plan!I33</f>
        <v>0</v>
      </c>
      <c r="Z8" s="322">
        <f>Plan!I34</f>
        <v>0</v>
      </c>
      <c r="AA8" s="322">
        <f>Plan!I35</f>
        <v>0</v>
      </c>
      <c r="AB8" s="322">
        <f>Plan!I36</f>
        <v>0</v>
      </c>
      <c r="AC8" s="322">
        <f>Plan!I37</f>
        <v>0</v>
      </c>
      <c r="AD8" s="322">
        <f>Plan!I38</f>
        <v>0</v>
      </c>
      <c r="AE8" s="322">
        <f>Plan!I39</f>
        <v>0</v>
      </c>
      <c r="AF8" s="322">
        <f>Plan!I40</f>
        <v>0</v>
      </c>
      <c r="AG8" s="322">
        <f>Plan!I41</f>
        <v>0</v>
      </c>
      <c r="AH8" s="322">
        <f>Plan!I42</f>
        <v>0</v>
      </c>
      <c r="AI8" s="322">
        <f>Plan!I43</f>
        <v>0</v>
      </c>
      <c r="AJ8" s="322">
        <f>Plan!I44</f>
        <v>0</v>
      </c>
    </row>
    <row r="9" spans="1:36" ht="6" customHeight="1">
      <c r="A9"/>
      <c r="B9" s="318">
        <f>COUNTIF(Feiertage!$H$3:$H$164,F9)</f>
        <v>0</v>
      </c>
      <c r="C9" s="319">
        <f t="shared" si="0"/>
        <v>2</v>
      </c>
      <c r="D9" s="319">
        <f t="shared" si="1"/>
        <v>1</v>
      </c>
      <c r="E9" s="323"/>
      <c r="F9" s="321">
        <f t="shared" si="2"/>
        <v>42374</v>
      </c>
      <c r="G9" s="322">
        <f>Plan!J15</f>
        <v>0</v>
      </c>
      <c r="H9" s="322">
        <f>Plan!J16</f>
        <v>0</v>
      </c>
      <c r="I9" s="322">
        <f>Plan!J17</f>
        <v>0</v>
      </c>
      <c r="J9" s="322">
        <f>Plan!J18</f>
        <v>0</v>
      </c>
      <c r="K9" s="322">
        <f>Plan!J19</f>
        <v>0</v>
      </c>
      <c r="L9" s="322">
        <f>Plan!J20</f>
        <v>0</v>
      </c>
      <c r="M9" s="322">
        <f>Plan!J21</f>
        <v>0</v>
      </c>
      <c r="N9" s="322">
        <f>Plan!J22</f>
        <v>0</v>
      </c>
      <c r="O9" s="322">
        <f>Plan!J23</f>
        <v>0</v>
      </c>
      <c r="P9" s="322">
        <f>Plan!J24</f>
        <v>0</v>
      </c>
      <c r="Q9" s="322">
        <f>Plan!J25</f>
        <v>0</v>
      </c>
      <c r="R9" s="322">
        <f>Plan!J26</f>
        <v>0</v>
      </c>
      <c r="S9" s="322">
        <f>Plan!J27</f>
        <v>0</v>
      </c>
      <c r="T9" s="322">
        <f>Plan!J28</f>
        <v>0</v>
      </c>
      <c r="U9" s="322">
        <f>Plan!J29</f>
        <v>0</v>
      </c>
      <c r="V9" s="322">
        <f>Plan!J30</f>
        <v>0</v>
      </c>
      <c r="W9" s="322">
        <f>Plan!J31</f>
        <v>0</v>
      </c>
      <c r="X9" s="322">
        <f>Plan!J32</f>
        <v>0</v>
      </c>
      <c r="Y9" s="322">
        <f>Plan!J33</f>
        <v>0</v>
      </c>
      <c r="Z9" s="322">
        <f>Plan!J34</f>
        <v>0</v>
      </c>
      <c r="AA9" s="322">
        <f>Plan!J35</f>
        <v>0</v>
      </c>
      <c r="AB9" s="322">
        <f>Plan!J36</f>
        <v>0</v>
      </c>
      <c r="AC9" s="322">
        <f>Plan!J37</f>
        <v>0</v>
      </c>
      <c r="AD9" s="322">
        <f>Plan!J38</f>
        <v>0</v>
      </c>
      <c r="AE9" s="322">
        <f>Plan!J39</f>
        <v>0</v>
      </c>
      <c r="AF9" s="322">
        <f>Plan!J40</f>
        <v>0</v>
      </c>
      <c r="AG9" s="322">
        <f>Plan!J41</f>
        <v>0</v>
      </c>
      <c r="AH9" s="322">
        <f>Plan!J42</f>
        <v>0</v>
      </c>
      <c r="AI9" s="322">
        <f>Plan!J43</f>
        <v>0</v>
      </c>
      <c r="AJ9" s="322">
        <f>Plan!J44</f>
        <v>0</v>
      </c>
    </row>
    <row r="10" spans="1:36" ht="6" customHeight="1">
      <c r="A10"/>
      <c r="B10" s="318">
        <f>COUNTIF(Feiertage!$H$3:$H$164,F10)</f>
        <v>0</v>
      </c>
      <c r="C10" s="319">
        <f t="shared" si="0"/>
        <v>3</v>
      </c>
      <c r="D10" s="319">
        <f t="shared" si="1"/>
        <v>1</v>
      </c>
      <c r="E10" s="323"/>
      <c r="F10" s="321">
        <f t="shared" si="2"/>
        <v>42375</v>
      </c>
      <c r="G10" s="322">
        <f>Plan!K15</f>
        <v>0</v>
      </c>
      <c r="H10" s="322">
        <f>Plan!K16</f>
        <v>0</v>
      </c>
      <c r="I10" s="322">
        <f>Plan!K17</f>
        <v>0</v>
      </c>
      <c r="J10" s="322">
        <f>Plan!K18</f>
        <v>0</v>
      </c>
      <c r="K10" s="322">
        <f>Plan!K19</f>
        <v>0</v>
      </c>
      <c r="L10" s="322">
        <f>Plan!K20</f>
        <v>0</v>
      </c>
      <c r="M10" s="322">
        <f>Plan!K21</f>
        <v>0</v>
      </c>
      <c r="N10" s="322">
        <f>Plan!K22</f>
        <v>0</v>
      </c>
      <c r="O10" s="322">
        <f>Plan!K23</f>
        <v>0</v>
      </c>
      <c r="P10" s="322">
        <f>Plan!K24</f>
        <v>0</v>
      </c>
      <c r="Q10" s="322">
        <f>Plan!K25</f>
        <v>0</v>
      </c>
      <c r="R10" s="322">
        <f>Plan!K26</f>
        <v>0</v>
      </c>
      <c r="S10" s="322">
        <f>Plan!K27</f>
        <v>0</v>
      </c>
      <c r="T10" s="322">
        <f>Plan!K28</f>
        <v>0</v>
      </c>
      <c r="U10" s="322">
        <f>Plan!K29</f>
        <v>0</v>
      </c>
      <c r="V10" s="322">
        <f>Plan!K30</f>
        <v>0</v>
      </c>
      <c r="W10" s="322">
        <f>Plan!K31</f>
        <v>0</v>
      </c>
      <c r="X10" s="322">
        <f>Plan!K32</f>
        <v>0</v>
      </c>
      <c r="Y10" s="322">
        <f>Plan!K33</f>
        <v>0</v>
      </c>
      <c r="Z10" s="322">
        <f>Plan!K34</f>
        <v>0</v>
      </c>
      <c r="AA10" s="322">
        <f>Plan!K35</f>
        <v>0</v>
      </c>
      <c r="AB10" s="322">
        <f>Plan!K36</f>
        <v>0</v>
      </c>
      <c r="AC10" s="322">
        <f>Plan!K37</f>
        <v>0</v>
      </c>
      <c r="AD10" s="322">
        <f>Plan!K38</f>
        <v>0</v>
      </c>
      <c r="AE10" s="322">
        <f>Plan!K39</f>
        <v>0</v>
      </c>
      <c r="AF10" s="322">
        <f>Plan!K40</f>
        <v>0</v>
      </c>
      <c r="AG10" s="322">
        <f>Plan!K41</f>
        <v>0</v>
      </c>
      <c r="AH10" s="322">
        <f>Plan!K42</f>
        <v>0</v>
      </c>
      <c r="AI10" s="322">
        <f>Plan!K43</f>
        <v>0</v>
      </c>
      <c r="AJ10" s="322">
        <f>Plan!K44</f>
        <v>0</v>
      </c>
    </row>
    <row r="11" spans="1:36" ht="6" customHeight="1">
      <c r="A11"/>
      <c r="B11" s="318">
        <f>COUNTIF(Feiertage!$H$3:$H$164,F11)</f>
        <v>0</v>
      </c>
      <c r="C11" s="319">
        <f t="shared" si="0"/>
        <v>4</v>
      </c>
      <c r="D11" s="319">
        <f t="shared" si="1"/>
        <v>1</v>
      </c>
      <c r="E11" s="323"/>
      <c r="F11" s="321">
        <f t="shared" si="2"/>
        <v>42376</v>
      </c>
      <c r="G11" s="322">
        <f>Plan!L15</f>
        <v>0</v>
      </c>
      <c r="H11" s="322">
        <f>Plan!L16</f>
        <v>0</v>
      </c>
      <c r="I11" s="322">
        <f>Plan!L17</f>
        <v>0</v>
      </c>
      <c r="J11" s="322">
        <f>Plan!L18</f>
        <v>0</v>
      </c>
      <c r="K11" s="322">
        <f>Plan!L19</f>
        <v>0</v>
      </c>
      <c r="L11" s="322">
        <f>Plan!L20</f>
        <v>0</v>
      </c>
      <c r="M11" s="322">
        <f>Plan!L21</f>
        <v>0</v>
      </c>
      <c r="N11" s="322">
        <f>Plan!L22</f>
        <v>0</v>
      </c>
      <c r="O11" s="322">
        <f>Plan!L23</f>
        <v>0</v>
      </c>
      <c r="P11" s="322">
        <f>Plan!L24</f>
        <v>0</v>
      </c>
      <c r="Q11" s="322">
        <f>Plan!L25</f>
        <v>0</v>
      </c>
      <c r="R11" s="322">
        <f>Plan!L26</f>
        <v>0</v>
      </c>
      <c r="S11" s="322">
        <f>Plan!L27</f>
        <v>0</v>
      </c>
      <c r="T11" s="322">
        <f>Plan!L28</f>
        <v>0</v>
      </c>
      <c r="U11" s="322">
        <f>Plan!L29</f>
        <v>0</v>
      </c>
      <c r="V11" s="322">
        <f>Plan!L30</f>
        <v>0</v>
      </c>
      <c r="W11" s="322">
        <f>Plan!L31</f>
        <v>0</v>
      </c>
      <c r="X11" s="322">
        <f>Plan!L32</f>
        <v>0</v>
      </c>
      <c r="Y11" s="322">
        <f>Plan!L33</f>
        <v>0</v>
      </c>
      <c r="Z11" s="322">
        <f>Plan!L34</f>
        <v>0</v>
      </c>
      <c r="AA11" s="322">
        <f>Plan!L35</f>
        <v>0</v>
      </c>
      <c r="AB11" s="322">
        <f>Plan!L36</f>
        <v>0</v>
      </c>
      <c r="AC11" s="322">
        <f>Plan!L37</f>
        <v>0</v>
      </c>
      <c r="AD11" s="322">
        <f>Plan!L38</f>
        <v>0</v>
      </c>
      <c r="AE11" s="322">
        <f>Plan!L39</f>
        <v>0</v>
      </c>
      <c r="AF11" s="322">
        <f>Plan!L40</f>
        <v>0</v>
      </c>
      <c r="AG11" s="322">
        <f>Plan!L41</f>
        <v>0</v>
      </c>
      <c r="AH11" s="322">
        <f>Plan!L42</f>
        <v>0</v>
      </c>
      <c r="AI11" s="322">
        <f>Plan!L43</f>
        <v>0</v>
      </c>
      <c r="AJ11" s="322">
        <f>Plan!L44</f>
        <v>0</v>
      </c>
    </row>
    <row r="12" spans="1:36" ht="6" customHeight="1">
      <c r="A12"/>
      <c r="B12" s="318">
        <f>COUNTIF(Feiertage!$H$3:$H$164,F12)</f>
        <v>0</v>
      </c>
      <c r="C12" s="319">
        <f t="shared" si="0"/>
        <v>5</v>
      </c>
      <c r="D12" s="319">
        <f t="shared" si="1"/>
        <v>1</v>
      </c>
      <c r="E12" s="323"/>
      <c r="F12" s="321">
        <f t="shared" si="2"/>
        <v>42377</v>
      </c>
      <c r="G12" s="322">
        <f>Plan!M15</f>
        <v>0</v>
      </c>
      <c r="H12" s="322">
        <f>Plan!M16</f>
        <v>0</v>
      </c>
      <c r="I12" s="322">
        <f>Plan!M17</f>
        <v>0</v>
      </c>
      <c r="J12" s="322">
        <f>Plan!M18</f>
        <v>0</v>
      </c>
      <c r="K12" s="322">
        <f>Plan!M19</f>
        <v>0</v>
      </c>
      <c r="L12" s="322">
        <f>Plan!M20</f>
        <v>0</v>
      </c>
      <c r="M12" s="322">
        <f>Plan!M21</f>
        <v>0</v>
      </c>
      <c r="N12" s="322">
        <f>Plan!M22</f>
        <v>0</v>
      </c>
      <c r="O12" s="322">
        <f>Plan!M23</f>
        <v>0</v>
      </c>
      <c r="P12" s="322">
        <f>Plan!M24</f>
        <v>0</v>
      </c>
      <c r="Q12" s="322">
        <f>Plan!M25</f>
        <v>0</v>
      </c>
      <c r="R12" s="322">
        <f>Plan!M26</f>
        <v>0</v>
      </c>
      <c r="S12" s="322">
        <f>Plan!M27</f>
        <v>0</v>
      </c>
      <c r="T12" s="322">
        <f>Plan!M28</f>
        <v>0</v>
      </c>
      <c r="U12" s="322">
        <f>Plan!M29</f>
        <v>0</v>
      </c>
      <c r="V12" s="322">
        <f>Plan!M30</f>
        <v>0</v>
      </c>
      <c r="W12" s="322">
        <f>Plan!M31</f>
        <v>0</v>
      </c>
      <c r="X12" s="322">
        <f>Plan!M32</f>
        <v>0</v>
      </c>
      <c r="Y12" s="322">
        <f>Plan!M33</f>
        <v>0</v>
      </c>
      <c r="Z12" s="322">
        <f>Plan!M34</f>
        <v>0</v>
      </c>
      <c r="AA12" s="322">
        <f>Plan!M35</f>
        <v>0</v>
      </c>
      <c r="AB12" s="322">
        <f>Plan!M36</f>
        <v>0</v>
      </c>
      <c r="AC12" s="322">
        <f>Plan!M37</f>
        <v>0</v>
      </c>
      <c r="AD12" s="322">
        <f>Plan!M38</f>
        <v>0</v>
      </c>
      <c r="AE12" s="322">
        <f>Plan!M39</f>
        <v>0</v>
      </c>
      <c r="AF12" s="322">
        <f>Plan!M40</f>
        <v>0</v>
      </c>
      <c r="AG12" s="322">
        <f>Plan!M41</f>
        <v>0</v>
      </c>
      <c r="AH12" s="322">
        <f>Plan!M42</f>
        <v>0</v>
      </c>
      <c r="AI12" s="322">
        <f>Plan!M43</f>
        <v>0</v>
      </c>
      <c r="AJ12" s="322">
        <f>Plan!M44</f>
        <v>0</v>
      </c>
    </row>
    <row r="13" spans="1:36" ht="6" customHeight="1">
      <c r="A13"/>
      <c r="B13" s="318">
        <f>COUNTIF(Feiertage!$H$3:$H$164,F13)</f>
        <v>0</v>
      </c>
      <c r="C13" s="319">
        <f t="shared" si="0"/>
        <v>6</v>
      </c>
      <c r="D13" s="319">
        <f t="shared" si="1"/>
        <v>1</v>
      </c>
      <c r="E13" s="323"/>
      <c r="F13" s="321">
        <f t="shared" si="2"/>
        <v>42378</v>
      </c>
      <c r="G13" s="322">
        <f>Plan!N15</f>
        <v>0</v>
      </c>
      <c r="H13" s="322">
        <f>Plan!N16</f>
        <v>0</v>
      </c>
      <c r="I13" s="322">
        <f>Plan!N17</f>
        <v>0</v>
      </c>
      <c r="J13" s="322">
        <f>Plan!N18</f>
        <v>0</v>
      </c>
      <c r="K13" s="322">
        <f>Plan!N19</f>
        <v>0</v>
      </c>
      <c r="L13" s="322">
        <f>Plan!N20</f>
        <v>0</v>
      </c>
      <c r="M13" s="322">
        <f>Plan!N21</f>
        <v>0</v>
      </c>
      <c r="N13" s="322">
        <f>Plan!N22</f>
        <v>0</v>
      </c>
      <c r="O13" s="322">
        <f>Plan!N23</f>
        <v>0</v>
      </c>
      <c r="P13" s="322">
        <f>Plan!N24</f>
        <v>0</v>
      </c>
      <c r="Q13" s="322">
        <f>Plan!N25</f>
        <v>0</v>
      </c>
      <c r="R13" s="322">
        <f>Plan!N26</f>
        <v>0</v>
      </c>
      <c r="S13" s="322">
        <f>Plan!N27</f>
        <v>0</v>
      </c>
      <c r="T13" s="322">
        <f>Plan!N28</f>
        <v>0</v>
      </c>
      <c r="U13" s="322">
        <f>Plan!N29</f>
        <v>0</v>
      </c>
      <c r="V13" s="322">
        <f>Plan!N30</f>
        <v>0</v>
      </c>
      <c r="W13" s="322">
        <f>Plan!N31</f>
        <v>0</v>
      </c>
      <c r="X13" s="322">
        <f>Plan!N32</f>
        <v>0</v>
      </c>
      <c r="Y13" s="322">
        <f>Plan!N33</f>
        <v>0</v>
      </c>
      <c r="Z13" s="322">
        <f>Plan!N34</f>
        <v>0</v>
      </c>
      <c r="AA13" s="322">
        <f>Plan!N35</f>
        <v>0</v>
      </c>
      <c r="AB13" s="322">
        <f>Plan!N36</f>
        <v>0</v>
      </c>
      <c r="AC13" s="322">
        <f>Plan!N37</f>
        <v>0</v>
      </c>
      <c r="AD13" s="322">
        <f>Plan!N38</f>
        <v>0</v>
      </c>
      <c r="AE13" s="322">
        <f>Plan!N39</f>
        <v>0</v>
      </c>
      <c r="AF13" s="322">
        <f>Plan!N40</f>
        <v>0</v>
      </c>
      <c r="AG13" s="322">
        <f>Plan!N41</f>
        <v>0</v>
      </c>
      <c r="AH13" s="322">
        <f>Plan!N42</f>
        <v>0</v>
      </c>
      <c r="AI13" s="322">
        <f>Plan!N43</f>
        <v>0</v>
      </c>
      <c r="AJ13" s="322">
        <f>Plan!N44</f>
        <v>0</v>
      </c>
    </row>
    <row r="14" spans="1:36" ht="6" customHeight="1">
      <c r="A14"/>
      <c r="B14" s="318">
        <f>COUNTIF(Feiertage!$H$3:$H$164,F14)</f>
        <v>0</v>
      </c>
      <c r="C14" s="319">
        <f t="shared" si="0"/>
        <v>7</v>
      </c>
      <c r="D14" s="319">
        <f t="shared" si="1"/>
        <v>1</v>
      </c>
      <c r="E14" s="323"/>
      <c r="F14" s="321">
        <f t="shared" si="2"/>
        <v>42379</v>
      </c>
      <c r="G14" s="322">
        <f>Plan!O15</f>
        <v>0</v>
      </c>
      <c r="H14" s="322">
        <f>Plan!O16</f>
        <v>0</v>
      </c>
      <c r="I14" s="322">
        <f>Plan!O17</f>
        <v>0</v>
      </c>
      <c r="J14" s="322">
        <f>Plan!O18</f>
        <v>0</v>
      </c>
      <c r="K14" s="322">
        <f>Plan!O19</f>
        <v>0</v>
      </c>
      <c r="L14" s="322">
        <f>Plan!O20</f>
        <v>0</v>
      </c>
      <c r="M14" s="322">
        <f>Plan!O21</f>
        <v>0</v>
      </c>
      <c r="N14" s="322">
        <f>Plan!O22</f>
        <v>0</v>
      </c>
      <c r="O14" s="322">
        <f>Plan!O23</f>
        <v>0</v>
      </c>
      <c r="P14" s="322">
        <f>Plan!O24</f>
        <v>0</v>
      </c>
      <c r="Q14" s="322">
        <f>Plan!O25</f>
        <v>0</v>
      </c>
      <c r="R14" s="322">
        <f>Plan!O26</f>
        <v>0</v>
      </c>
      <c r="S14" s="322">
        <f>Plan!O27</f>
        <v>0</v>
      </c>
      <c r="T14" s="322">
        <f>Plan!O28</f>
        <v>0</v>
      </c>
      <c r="U14" s="322">
        <f>Plan!O29</f>
        <v>0</v>
      </c>
      <c r="V14" s="322">
        <f>Plan!O30</f>
        <v>0</v>
      </c>
      <c r="W14" s="322">
        <f>Plan!O31</f>
        <v>0</v>
      </c>
      <c r="X14" s="322">
        <f>Plan!O32</f>
        <v>0</v>
      </c>
      <c r="Y14" s="322">
        <f>Plan!O33</f>
        <v>0</v>
      </c>
      <c r="Z14" s="322">
        <f>Plan!O34</f>
        <v>0</v>
      </c>
      <c r="AA14" s="322">
        <f>Plan!O35</f>
        <v>0</v>
      </c>
      <c r="AB14" s="322">
        <f>Plan!O36</f>
        <v>0</v>
      </c>
      <c r="AC14" s="322">
        <f>Plan!O37</f>
        <v>0</v>
      </c>
      <c r="AD14" s="322">
        <f>Plan!O38</f>
        <v>0</v>
      </c>
      <c r="AE14" s="322">
        <f>Plan!O39</f>
        <v>0</v>
      </c>
      <c r="AF14" s="322">
        <f>Plan!O40</f>
        <v>0</v>
      </c>
      <c r="AG14" s="322">
        <f>Plan!O41</f>
        <v>0</v>
      </c>
      <c r="AH14" s="322">
        <f>Plan!O42</f>
        <v>0</v>
      </c>
      <c r="AI14" s="322">
        <f>Plan!O43</f>
        <v>0</v>
      </c>
      <c r="AJ14" s="322">
        <f>Plan!O44</f>
        <v>0</v>
      </c>
    </row>
    <row r="15" spans="1:36" ht="6" customHeight="1">
      <c r="A15"/>
      <c r="B15" s="318">
        <f>COUNTIF(Feiertage!$H$3:$H$164,F15)</f>
        <v>0</v>
      </c>
      <c r="C15" s="319">
        <f t="shared" si="0"/>
        <v>1</v>
      </c>
      <c r="D15" s="319">
        <f t="shared" si="1"/>
        <v>1</v>
      </c>
      <c r="E15" s="323"/>
      <c r="F15" s="321">
        <f t="shared" si="2"/>
        <v>42380</v>
      </c>
      <c r="G15" s="322">
        <f>Plan!P15</f>
        <v>0</v>
      </c>
      <c r="H15" s="322">
        <f>Plan!P16</f>
        <v>0</v>
      </c>
      <c r="I15" s="322">
        <f>Plan!P17</f>
        <v>0</v>
      </c>
      <c r="J15" s="322">
        <f>Plan!P18</f>
        <v>0</v>
      </c>
      <c r="K15" s="322">
        <f>Plan!P19</f>
        <v>0</v>
      </c>
      <c r="L15" s="322">
        <f>Plan!P20</f>
        <v>0</v>
      </c>
      <c r="M15" s="322">
        <f>Plan!P21</f>
        <v>0</v>
      </c>
      <c r="N15" s="322">
        <f>Plan!P22</f>
        <v>0</v>
      </c>
      <c r="O15" s="322">
        <f>Plan!P23</f>
        <v>0</v>
      </c>
      <c r="P15" s="322">
        <f>Plan!P24</f>
        <v>0</v>
      </c>
      <c r="Q15" s="322">
        <f>Plan!P25</f>
        <v>0</v>
      </c>
      <c r="R15" s="322">
        <f>Plan!P26</f>
        <v>0</v>
      </c>
      <c r="S15" s="322">
        <f>Plan!P27</f>
        <v>0</v>
      </c>
      <c r="T15" s="322">
        <f>Plan!P28</f>
        <v>0</v>
      </c>
      <c r="U15" s="322">
        <f>Plan!P29</f>
        <v>0</v>
      </c>
      <c r="V15" s="322">
        <f>Plan!P30</f>
        <v>0</v>
      </c>
      <c r="W15" s="322">
        <f>Plan!P31</f>
        <v>0</v>
      </c>
      <c r="X15" s="322">
        <f>Plan!P32</f>
        <v>0</v>
      </c>
      <c r="Y15" s="322">
        <f>Plan!P33</f>
        <v>0</v>
      </c>
      <c r="Z15" s="322">
        <f>Plan!P34</f>
        <v>0</v>
      </c>
      <c r="AA15" s="322">
        <f>Plan!P35</f>
        <v>0</v>
      </c>
      <c r="AB15" s="322">
        <f>Plan!P36</f>
        <v>0</v>
      </c>
      <c r="AC15" s="322">
        <f>Plan!P37</f>
        <v>0</v>
      </c>
      <c r="AD15" s="322">
        <f>Plan!P38</f>
        <v>0</v>
      </c>
      <c r="AE15" s="322">
        <f>Plan!P39</f>
        <v>0</v>
      </c>
      <c r="AF15" s="322">
        <f>Plan!P40</f>
        <v>0</v>
      </c>
      <c r="AG15" s="322">
        <f>Plan!P41</f>
        <v>0</v>
      </c>
      <c r="AH15" s="322">
        <f>Plan!P42</f>
        <v>0</v>
      </c>
      <c r="AI15" s="322">
        <f>Plan!P43</f>
        <v>0</v>
      </c>
      <c r="AJ15" s="322">
        <f>Plan!P44</f>
        <v>0</v>
      </c>
    </row>
    <row r="16" spans="1:36" ht="6" customHeight="1">
      <c r="A16"/>
      <c r="B16" s="318">
        <f>COUNTIF(Feiertage!$H$3:$H$164,F16)</f>
        <v>0</v>
      </c>
      <c r="C16" s="319">
        <f t="shared" si="0"/>
        <v>2</v>
      </c>
      <c r="D16" s="319">
        <f t="shared" si="1"/>
        <v>1</v>
      </c>
      <c r="E16" s="323" t="s">
        <v>191</v>
      </c>
      <c r="F16" s="321">
        <f t="shared" si="2"/>
        <v>42381</v>
      </c>
      <c r="G16" s="322">
        <f>Plan!Q15</f>
        <v>0</v>
      </c>
      <c r="H16" s="322">
        <f>Plan!Q16</f>
        <v>0</v>
      </c>
      <c r="I16" s="322">
        <f>Plan!Q17</f>
        <v>0</v>
      </c>
      <c r="J16" s="322">
        <f>Plan!Q18</f>
        <v>0</v>
      </c>
      <c r="K16" s="322">
        <f>Plan!Q19</f>
        <v>0</v>
      </c>
      <c r="L16" s="322">
        <f>Plan!Q20</f>
        <v>0</v>
      </c>
      <c r="M16" s="322">
        <f>Plan!Q21</f>
        <v>0</v>
      </c>
      <c r="N16" s="322">
        <f>Plan!Q22</f>
        <v>0</v>
      </c>
      <c r="O16" s="322">
        <f>Plan!Q23</f>
        <v>0</v>
      </c>
      <c r="P16" s="322">
        <f>Plan!Q24</f>
        <v>0</v>
      </c>
      <c r="Q16" s="322">
        <f>Plan!Q25</f>
        <v>0</v>
      </c>
      <c r="R16" s="322">
        <f>Plan!Q26</f>
        <v>0</v>
      </c>
      <c r="S16" s="322">
        <f>Plan!Q27</f>
        <v>0</v>
      </c>
      <c r="T16" s="322">
        <f>Plan!Q28</f>
        <v>0</v>
      </c>
      <c r="U16" s="322">
        <f>Plan!Q29</f>
        <v>0</v>
      </c>
      <c r="V16" s="322">
        <f>Plan!Q30</f>
        <v>0</v>
      </c>
      <c r="W16" s="322">
        <f>Plan!Q31</f>
        <v>0</v>
      </c>
      <c r="X16" s="322">
        <f>Plan!Q32</f>
        <v>0</v>
      </c>
      <c r="Y16" s="322">
        <f>Plan!Q33</f>
        <v>0</v>
      </c>
      <c r="Z16" s="322">
        <f>Plan!Q34</f>
        <v>0</v>
      </c>
      <c r="AA16" s="322">
        <f>Plan!Q35</f>
        <v>0</v>
      </c>
      <c r="AB16" s="322">
        <f>Plan!Q36</f>
        <v>0</v>
      </c>
      <c r="AC16" s="322">
        <f>Plan!Q37</f>
        <v>0</v>
      </c>
      <c r="AD16" s="322">
        <f>Plan!Q38</f>
        <v>0</v>
      </c>
      <c r="AE16" s="322">
        <f>Plan!Q39</f>
        <v>0</v>
      </c>
      <c r="AF16" s="322">
        <f>Plan!Q40</f>
        <v>0</v>
      </c>
      <c r="AG16" s="322">
        <f>Plan!Q41</f>
        <v>0</v>
      </c>
      <c r="AH16" s="322">
        <f>Plan!Q42</f>
        <v>0</v>
      </c>
      <c r="AI16" s="322">
        <f>Plan!Q43</f>
        <v>0</v>
      </c>
      <c r="AJ16" s="322">
        <f>Plan!Q44</f>
        <v>0</v>
      </c>
    </row>
    <row r="17" spans="1:36" ht="6" customHeight="1">
      <c r="A17"/>
      <c r="B17" s="318">
        <f>COUNTIF(Feiertage!$H$3:$H$164,F17)</f>
        <v>0</v>
      </c>
      <c r="C17" s="319">
        <f t="shared" si="0"/>
        <v>3</v>
      </c>
      <c r="D17" s="319">
        <f t="shared" si="1"/>
        <v>1</v>
      </c>
      <c r="E17" s="323" t="s">
        <v>192</v>
      </c>
      <c r="F17" s="321">
        <f t="shared" si="2"/>
        <v>42382</v>
      </c>
      <c r="G17" s="322">
        <f>Plan!R15</f>
        <v>0</v>
      </c>
      <c r="H17" s="322">
        <f>Plan!R16</f>
        <v>0</v>
      </c>
      <c r="I17" s="322">
        <f>Plan!R17</f>
        <v>0</v>
      </c>
      <c r="J17" s="322">
        <f>Plan!R18</f>
        <v>0</v>
      </c>
      <c r="K17" s="322">
        <f>Plan!R19</f>
        <v>0</v>
      </c>
      <c r="L17" s="322">
        <f>Plan!R20</f>
        <v>0</v>
      </c>
      <c r="M17" s="322">
        <f>Plan!R21</f>
        <v>0</v>
      </c>
      <c r="N17" s="322">
        <f>Plan!R22</f>
        <v>0</v>
      </c>
      <c r="O17" s="322">
        <f>Plan!R23</f>
        <v>0</v>
      </c>
      <c r="P17" s="322">
        <f>Plan!R24</f>
        <v>0</v>
      </c>
      <c r="Q17" s="322">
        <f>Plan!R25</f>
        <v>0</v>
      </c>
      <c r="R17" s="322">
        <f>Plan!R26</f>
        <v>0</v>
      </c>
      <c r="S17" s="322">
        <f>Plan!R27</f>
        <v>0</v>
      </c>
      <c r="T17" s="322">
        <f>Plan!R28</f>
        <v>0</v>
      </c>
      <c r="U17" s="322">
        <f>Plan!R29</f>
        <v>0</v>
      </c>
      <c r="V17" s="322">
        <f>Plan!R30</f>
        <v>0</v>
      </c>
      <c r="W17" s="322">
        <f>Plan!R31</f>
        <v>0</v>
      </c>
      <c r="X17" s="322">
        <f>Plan!R32</f>
        <v>0</v>
      </c>
      <c r="Y17" s="322">
        <f>Plan!R33</f>
        <v>0</v>
      </c>
      <c r="Z17" s="322">
        <f>Plan!R34</f>
        <v>0</v>
      </c>
      <c r="AA17" s="322">
        <f>Plan!R35</f>
        <v>0</v>
      </c>
      <c r="AB17" s="322">
        <f>Plan!R36</f>
        <v>0</v>
      </c>
      <c r="AC17" s="322">
        <f>Plan!R37</f>
        <v>0</v>
      </c>
      <c r="AD17" s="322">
        <f>Plan!R38</f>
        <v>0</v>
      </c>
      <c r="AE17" s="322">
        <f>Plan!R39</f>
        <v>0</v>
      </c>
      <c r="AF17" s="322">
        <f>Plan!R40</f>
        <v>0</v>
      </c>
      <c r="AG17" s="322">
        <f>Plan!R41</f>
        <v>0</v>
      </c>
      <c r="AH17" s="322">
        <f>Plan!R42</f>
        <v>0</v>
      </c>
      <c r="AI17" s="322">
        <f>Plan!R43</f>
        <v>0</v>
      </c>
      <c r="AJ17" s="322">
        <f>Plan!R44</f>
        <v>0</v>
      </c>
    </row>
    <row r="18" spans="1:36" ht="6" customHeight="1">
      <c r="A18"/>
      <c r="B18" s="318">
        <f>COUNTIF(Feiertage!$H$3:$H$164,F18)</f>
        <v>0</v>
      </c>
      <c r="C18" s="319">
        <f t="shared" si="0"/>
        <v>4</v>
      </c>
      <c r="D18" s="319">
        <f t="shared" si="1"/>
        <v>1</v>
      </c>
      <c r="E18" s="323" t="s">
        <v>193</v>
      </c>
      <c r="F18" s="321">
        <f t="shared" si="2"/>
        <v>42383</v>
      </c>
      <c r="G18" s="322">
        <f>Plan!S15</f>
        <v>0</v>
      </c>
      <c r="H18" s="322">
        <f>Plan!S16</f>
        <v>0</v>
      </c>
      <c r="I18" s="322">
        <f>Plan!S17</f>
        <v>0</v>
      </c>
      <c r="J18" s="322">
        <f>Plan!S18</f>
        <v>0</v>
      </c>
      <c r="K18" s="322">
        <f>Plan!S19</f>
        <v>0</v>
      </c>
      <c r="L18" s="322">
        <f>Plan!S20</f>
        <v>0</v>
      </c>
      <c r="M18" s="322">
        <f>Plan!S21</f>
        <v>0</v>
      </c>
      <c r="N18" s="322">
        <f>Plan!S22</f>
        <v>0</v>
      </c>
      <c r="O18" s="322">
        <f>Plan!S23</f>
        <v>0</v>
      </c>
      <c r="P18" s="322">
        <f>Plan!S24</f>
        <v>0</v>
      </c>
      <c r="Q18" s="322">
        <f>Plan!S25</f>
        <v>0</v>
      </c>
      <c r="R18" s="322">
        <f>Plan!S26</f>
        <v>0</v>
      </c>
      <c r="S18" s="322">
        <f>Plan!S27</f>
        <v>0</v>
      </c>
      <c r="T18" s="322">
        <f>Plan!S28</f>
        <v>0</v>
      </c>
      <c r="U18" s="322">
        <f>Plan!S29</f>
        <v>0</v>
      </c>
      <c r="V18" s="322">
        <f>Plan!S30</f>
        <v>0</v>
      </c>
      <c r="W18" s="322">
        <f>Plan!S31</f>
        <v>0</v>
      </c>
      <c r="X18" s="322">
        <f>Plan!S32</f>
        <v>0</v>
      </c>
      <c r="Y18" s="322">
        <f>Plan!S33</f>
        <v>0</v>
      </c>
      <c r="Z18" s="322">
        <f>Plan!S34</f>
        <v>0</v>
      </c>
      <c r="AA18" s="322">
        <f>Plan!S35</f>
        <v>0</v>
      </c>
      <c r="AB18" s="322">
        <f>Plan!S36</f>
        <v>0</v>
      </c>
      <c r="AC18" s="322">
        <f>Plan!S37</f>
        <v>0</v>
      </c>
      <c r="AD18" s="322">
        <f>Plan!S38</f>
        <v>0</v>
      </c>
      <c r="AE18" s="322">
        <f>Plan!S39</f>
        <v>0</v>
      </c>
      <c r="AF18" s="322">
        <f>Plan!S40</f>
        <v>0</v>
      </c>
      <c r="AG18" s="322">
        <f>Plan!S41</f>
        <v>0</v>
      </c>
      <c r="AH18" s="322">
        <f>Plan!S42</f>
        <v>0</v>
      </c>
      <c r="AI18" s="322">
        <f>Plan!S43</f>
        <v>0</v>
      </c>
      <c r="AJ18" s="322">
        <f>Plan!S44</f>
        <v>0</v>
      </c>
    </row>
    <row r="19" spans="1:36" ht="6" customHeight="1">
      <c r="A19"/>
      <c r="B19" s="318">
        <f>COUNTIF(Feiertage!$H$3:$H$164,F19)</f>
        <v>0</v>
      </c>
      <c r="C19" s="319">
        <f t="shared" si="0"/>
        <v>5</v>
      </c>
      <c r="D19" s="319">
        <f t="shared" si="1"/>
        <v>1</v>
      </c>
      <c r="E19" s="323" t="s">
        <v>194</v>
      </c>
      <c r="F19" s="321">
        <f t="shared" si="2"/>
        <v>42384</v>
      </c>
      <c r="G19" s="322">
        <f>Plan!T15</f>
        <v>0</v>
      </c>
      <c r="H19" s="322">
        <f>Plan!T16</f>
        <v>0</v>
      </c>
      <c r="I19" s="322">
        <f>Plan!T17</f>
        <v>0</v>
      </c>
      <c r="J19" s="322">
        <f>Plan!T18</f>
        <v>0</v>
      </c>
      <c r="K19" s="322">
        <f>Plan!T19</f>
        <v>0</v>
      </c>
      <c r="L19" s="322">
        <f>Plan!T20</f>
        <v>0</v>
      </c>
      <c r="M19" s="322">
        <f>Plan!T21</f>
        <v>0</v>
      </c>
      <c r="N19" s="322">
        <f>Plan!T22</f>
        <v>0</v>
      </c>
      <c r="O19" s="322">
        <f>Plan!T23</f>
        <v>0</v>
      </c>
      <c r="P19" s="322">
        <f>Plan!T24</f>
        <v>0</v>
      </c>
      <c r="Q19" s="322">
        <f>Plan!T25</f>
        <v>0</v>
      </c>
      <c r="R19" s="322">
        <f>Plan!T26</f>
        <v>0</v>
      </c>
      <c r="S19" s="322">
        <f>Plan!T27</f>
        <v>0</v>
      </c>
      <c r="T19" s="322">
        <f>Plan!T28</f>
        <v>0</v>
      </c>
      <c r="U19" s="322">
        <f>Plan!T29</f>
        <v>0</v>
      </c>
      <c r="V19" s="322">
        <f>Plan!T30</f>
        <v>0</v>
      </c>
      <c r="W19" s="322">
        <f>Plan!T31</f>
        <v>0</v>
      </c>
      <c r="X19" s="322">
        <f>Plan!T32</f>
        <v>0</v>
      </c>
      <c r="Y19" s="322">
        <f>Plan!T33</f>
        <v>0</v>
      </c>
      <c r="Z19" s="322">
        <f>Plan!T34</f>
        <v>0</v>
      </c>
      <c r="AA19" s="322">
        <f>Plan!T35</f>
        <v>0</v>
      </c>
      <c r="AB19" s="322">
        <f>Plan!T36</f>
        <v>0</v>
      </c>
      <c r="AC19" s="322">
        <f>Plan!T37</f>
        <v>0</v>
      </c>
      <c r="AD19" s="322">
        <f>Plan!T38</f>
        <v>0</v>
      </c>
      <c r="AE19" s="322">
        <f>Plan!T39</f>
        <v>0</v>
      </c>
      <c r="AF19" s="322">
        <f>Plan!T40</f>
        <v>0</v>
      </c>
      <c r="AG19" s="322">
        <f>Plan!T41</f>
        <v>0</v>
      </c>
      <c r="AH19" s="322">
        <f>Plan!T42</f>
        <v>0</v>
      </c>
      <c r="AI19" s="322">
        <f>Plan!T43</f>
        <v>0</v>
      </c>
      <c r="AJ19" s="322">
        <f>Plan!T44</f>
        <v>0</v>
      </c>
    </row>
    <row r="20" spans="1:36" ht="6" customHeight="1">
      <c r="A20"/>
      <c r="B20" s="318">
        <f>COUNTIF(Feiertage!$H$3:$H$164,F20)</f>
        <v>0</v>
      </c>
      <c r="C20" s="319">
        <f t="shared" si="0"/>
        <v>6</v>
      </c>
      <c r="D20" s="319">
        <f t="shared" si="1"/>
        <v>1</v>
      </c>
      <c r="E20" s="323" t="s">
        <v>192</v>
      </c>
      <c r="F20" s="321">
        <f t="shared" si="2"/>
        <v>42385</v>
      </c>
      <c r="G20" s="322">
        <f>Plan!U15</f>
        <v>0</v>
      </c>
      <c r="H20" s="322">
        <f>Plan!U16</f>
        <v>0</v>
      </c>
      <c r="I20" s="322">
        <f>Plan!U17</f>
        <v>0</v>
      </c>
      <c r="J20" s="322">
        <f>Plan!U18</f>
        <v>0</v>
      </c>
      <c r="K20" s="322">
        <f>Plan!U19</f>
        <v>0</v>
      </c>
      <c r="L20" s="322">
        <f>Plan!U20</f>
        <v>0</v>
      </c>
      <c r="M20" s="322">
        <f>Plan!U21</f>
        <v>0</v>
      </c>
      <c r="N20" s="322">
        <f>Plan!U22</f>
        <v>0</v>
      </c>
      <c r="O20" s="322">
        <f>Plan!U23</f>
        <v>0</v>
      </c>
      <c r="P20" s="322">
        <f>Plan!U24</f>
        <v>0</v>
      </c>
      <c r="Q20" s="322">
        <f>Plan!U25</f>
        <v>0</v>
      </c>
      <c r="R20" s="322">
        <f>Plan!U26</f>
        <v>0</v>
      </c>
      <c r="S20" s="322">
        <f>Plan!U27</f>
        <v>0</v>
      </c>
      <c r="T20" s="322">
        <f>Plan!U28</f>
        <v>0</v>
      </c>
      <c r="U20" s="322">
        <f>Plan!U29</f>
        <v>0</v>
      </c>
      <c r="V20" s="322">
        <f>Plan!U30</f>
        <v>0</v>
      </c>
      <c r="W20" s="322">
        <f>Plan!U31</f>
        <v>0</v>
      </c>
      <c r="X20" s="322">
        <f>Plan!U32</f>
        <v>0</v>
      </c>
      <c r="Y20" s="322">
        <f>Plan!U33</f>
        <v>0</v>
      </c>
      <c r="Z20" s="322">
        <f>Plan!U34</f>
        <v>0</v>
      </c>
      <c r="AA20" s="322">
        <f>Plan!U35</f>
        <v>0</v>
      </c>
      <c r="AB20" s="322">
        <f>Plan!U36</f>
        <v>0</v>
      </c>
      <c r="AC20" s="322">
        <f>Plan!U37</f>
        <v>0</v>
      </c>
      <c r="AD20" s="322">
        <f>Plan!U38</f>
        <v>0</v>
      </c>
      <c r="AE20" s="322">
        <f>Plan!U39</f>
        <v>0</v>
      </c>
      <c r="AF20" s="322">
        <f>Plan!U40</f>
        <v>0</v>
      </c>
      <c r="AG20" s="322">
        <f>Plan!U41</f>
        <v>0</v>
      </c>
      <c r="AH20" s="322">
        <f>Plan!U42</f>
        <v>0</v>
      </c>
      <c r="AI20" s="322">
        <f>Plan!U43</f>
        <v>0</v>
      </c>
      <c r="AJ20" s="322">
        <f>Plan!U44</f>
        <v>0</v>
      </c>
    </row>
    <row r="21" spans="1:36" ht="6" customHeight="1">
      <c r="A21"/>
      <c r="B21" s="318">
        <f>COUNTIF(Feiertage!$H$3:$H$164,F21)</f>
        <v>0</v>
      </c>
      <c r="C21" s="319">
        <f t="shared" si="0"/>
        <v>7</v>
      </c>
      <c r="D21" s="319">
        <f t="shared" si="1"/>
        <v>1</v>
      </c>
      <c r="E21" s="323" t="s">
        <v>195</v>
      </c>
      <c r="F21" s="321">
        <f t="shared" si="2"/>
        <v>42386</v>
      </c>
      <c r="G21" s="322">
        <f>Plan!V15</f>
        <v>0</v>
      </c>
      <c r="H21" s="322">
        <f>Plan!V16</f>
        <v>0</v>
      </c>
      <c r="I21" s="322">
        <f>Plan!V17</f>
        <v>0</v>
      </c>
      <c r="J21" s="322">
        <f>Plan!V18</f>
        <v>0</v>
      </c>
      <c r="K21" s="322">
        <f>Plan!V19</f>
        <v>0</v>
      </c>
      <c r="L21" s="322">
        <f>Plan!V20</f>
        <v>0</v>
      </c>
      <c r="M21" s="322">
        <f>Plan!V21</f>
        <v>0</v>
      </c>
      <c r="N21" s="322">
        <f>Plan!V22</f>
        <v>0</v>
      </c>
      <c r="O21" s="322">
        <f>Plan!V23</f>
        <v>0</v>
      </c>
      <c r="P21" s="322">
        <f>Plan!V24</f>
        <v>0</v>
      </c>
      <c r="Q21" s="322">
        <f>Plan!V25</f>
        <v>0</v>
      </c>
      <c r="R21" s="322">
        <f>Plan!V26</f>
        <v>0</v>
      </c>
      <c r="S21" s="322">
        <f>Plan!V27</f>
        <v>0</v>
      </c>
      <c r="T21" s="322">
        <f>Plan!V28</f>
        <v>0</v>
      </c>
      <c r="U21" s="322">
        <f>Plan!V29</f>
        <v>0</v>
      </c>
      <c r="V21" s="322">
        <f>Plan!V30</f>
        <v>0</v>
      </c>
      <c r="W21" s="322">
        <f>Plan!V31</f>
        <v>0</v>
      </c>
      <c r="X21" s="322">
        <f>Plan!V32</f>
        <v>0</v>
      </c>
      <c r="Y21" s="322">
        <f>Plan!V33</f>
        <v>0</v>
      </c>
      <c r="Z21" s="322">
        <f>Plan!V34</f>
        <v>0</v>
      </c>
      <c r="AA21" s="322">
        <f>Plan!V35</f>
        <v>0</v>
      </c>
      <c r="AB21" s="322">
        <f>Plan!V36</f>
        <v>0</v>
      </c>
      <c r="AC21" s="322">
        <f>Plan!V37</f>
        <v>0</v>
      </c>
      <c r="AD21" s="322">
        <f>Plan!V38</f>
        <v>0</v>
      </c>
      <c r="AE21" s="322">
        <f>Plan!V39</f>
        <v>0</v>
      </c>
      <c r="AF21" s="322">
        <f>Plan!V40</f>
        <v>0</v>
      </c>
      <c r="AG21" s="322">
        <f>Plan!V41</f>
        <v>0</v>
      </c>
      <c r="AH21" s="322">
        <f>Plan!V42</f>
        <v>0</v>
      </c>
      <c r="AI21" s="322">
        <f>Plan!V43</f>
        <v>0</v>
      </c>
      <c r="AJ21" s="322">
        <f>Plan!V44</f>
        <v>0</v>
      </c>
    </row>
    <row r="22" spans="1:36" ht="6" customHeight="1">
      <c r="A22"/>
      <c r="B22" s="318">
        <f>COUNTIF(Feiertage!$H$3:$H$164,F22)</f>
        <v>0</v>
      </c>
      <c r="C22" s="319">
        <f t="shared" si="0"/>
        <v>1</v>
      </c>
      <c r="D22" s="319">
        <f t="shared" si="1"/>
        <v>1</v>
      </c>
      <c r="E22" s="323"/>
      <c r="F22" s="321">
        <f t="shared" si="2"/>
        <v>42387</v>
      </c>
      <c r="G22" s="322">
        <f>Plan!W15</f>
        <v>0</v>
      </c>
      <c r="H22" s="322">
        <f>Plan!W16</f>
        <v>0</v>
      </c>
      <c r="I22" s="322">
        <f>Plan!W17</f>
        <v>0</v>
      </c>
      <c r="J22" s="322">
        <f>Plan!W18</f>
        <v>0</v>
      </c>
      <c r="K22" s="322">
        <f>Plan!W19</f>
        <v>0</v>
      </c>
      <c r="L22" s="322">
        <f>Plan!W20</f>
        <v>0</v>
      </c>
      <c r="M22" s="322">
        <f>Plan!W21</f>
        <v>0</v>
      </c>
      <c r="N22" s="322">
        <f>Plan!W22</f>
        <v>0</v>
      </c>
      <c r="O22" s="322">
        <f>Plan!W23</f>
        <v>0</v>
      </c>
      <c r="P22" s="322">
        <f>Plan!W24</f>
        <v>0</v>
      </c>
      <c r="Q22" s="322">
        <f>Plan!W25</f>
        <v>0</v>
      </c>
      <c r="R22" s="322">
        <f>Plan!W26</f>
        <v>0</v>
      </c>
      <c r="S22" s="322">
        <f>Plan!W27</f>
        <v>0</v>
      </c>
      <c r="T22" s="322">
        <f>Plan!W28</f>
        <v>0</v>
      </c>
      <c r="U22" s="322">
        <f>Plan!W29</f>
        <v>0</v>
      </c>
      <c r="V22" s="322">
        <f>Plan!W30</f>
        <v>0</v>
      </c>
      <c r="W22" s="322">
        <f>Plan!W31</f>
        <v>0</v>
      </c>
      <c r="X22" s="322">
        <f>Plan!W32</f>
        <v>0</v>
      </c>
      <c r="Y22" s="322">
        <f>Plan!W33</f>
        <v>0</v>
      </c>
      <c r="Z22" s="322">
        <f>Plan!W34</f>
        <v>0</v>
      </c>
      <c r="AA22" s="322">
        <f>Plan!W35</f>
        <v>0</v>
      </c>
      <c r="AB22" s="322">
        <f>Plan!W36</f>
        <v>0</v>
      </c>
      <c r="AC22" s="322">
        <f>Plan!W37</f>
        <v>0</v>
      </c>
      <c r="AD22" s="322">
        <f>Plan!W38</f>
        <v>0</v>
      </c>
      <c r="AE22" s="322">
        <f>Plan!W39</f>
        <v>0</v>
      </c>
      <c r="AF22" s="322">
        <f>Plan!W40</f>
        <v>0</v>
      </c>
      <c r="AG22" s="322">
        <f>Plan!W41</f>
        <v>0</v>
      </c>
      <c r="AH22" s="322">
        <f>Plan!W42</f>
        <v>0</v>
      </c>
      <c r="AI22" s="322">
        <f>Plan!W43</f>
        <v>0</v>
      </c>
      <c r="AJ22" s="322">
        <f>Plan!W44</f>
        <v>0</v>
      </c>
    </row>
    <row r="23" spans="1:36" ht="6" customHeight="1">
      <c r="A23"/>
      <c r="B23" s="318">
        <f>COUNTIF(Feiertage!$H$3:$H$164,F23)</f>
        <v>0</v>
      </c>
      <c r="C23" s="319">
        <f t="shared" si="0"/>
        <v>2</v>
      </c>
      <c r="D23" s="319">
        <f t="shared" si="1"/>
        <v>1</v>
      </c>
      <c r="E23" s="323"/>
      <c r="F23" s="321">
        <f t="shared" si="2"/>
        <v>42388</v>
      </c>
      <c r="G23" s="322">
        <f>Plan!X15</f>
        <v>0</v>
      </c>
      <c r="H23" s="322">
        <f>Plan!X16</f>
        <v>0</v>
      </c>
      <c r="I23" s="322">
        <f>Plan!X17</f>
        <v>0</v>
      </c>
      <c r="J23" s="322">
        <f>Plan!X18</f>
        <v>0</v>
      </c>
      <c r="K23" s="322">
        <f>Plan!X19</f>
        <v>0</v>
      </c>
      <c r="L23" s="322">
        <f>Plan!X20</f>
        <v>0</v>
      </c>
      <c r="M23" s="322">
        <f>Plan!X21</f>
        <v>0</v>
      </c>
      <c r="N23" s="322">
        <f>Plan!X22</f>
        <v>0</v>
      </c>
      <c r="O23" s="322">
        <f>Plan!X23</f>
        <v>0</v>
      </c>
      <c r="P23" s="322">
        <f>Plan!X24</f>
        <v>0</v>
      </c>
      <c r="Q23" s="322">
        <f>Plan!X25</f>
        <v>0</v>
      </c>
      <c r="R23" s="322">
        <f>Plan!X26</f>
        <v>0</v>
      </c>
      <c r="S23" s="322">
        <f>Plan!X27</f>
        <v>0</v>
      </c>
      <c r="T23" s="322">
        <f>Plan!X28</f>
        <v>0</v>
      </c>
      <c r="U23" s="322">
        <f>Plan!X29</f>
        <v>0</v>
      </c>
      <c r="V23" s="322">
        <f>Plan!X30</f>
        <v>0</v>
      </c>
      <c r="W23" s="322">
        <f>Plan!X31</f>
        <v>0</v>
      </c>
      <c r="X23" s="322">
        <f>Plan!X32</f>
        <v>0</v>
      </c>
      <c r="Y23" s="322">
        <f>Plan!X33</f>
        <v>0</v>
      </c>
      <c r="Z23" s="322">
        <f>Plan!X34</f>
        <v>0</v>
      </c>
      <c r="AA23" s="322">
        <f>Plan!X35</f>
        <v>0</v>
      </c>
      <c r="AB23" s="322">
        <f>Plan!X36</f>
        <v>0</v>
      </c>
      <c r="AC23" s="322">
        <f>Plan!X37</f>
        <v>0</v>
      </c>
      <c r="AD23" s="322">
        <f>Plan!X38</f>
        <v>0</v>
      </c>
      <c r="AE23" s="322">
        <f>Plan!X39</f>
        <v>0</v>
      </c>
      <c r="AF23" s="322">
        <f>Plan!X40</f>
        <v>0</v>
      </c>
      <c r="AG23" s="322">
        <f>Plan!X41</f>
        <v>0</v>
      </c>
      <c r="AH23" s="322">
        <f>Plan!X42</f>
        <v>0</v>
      </c>
      <c r="AI23" s="322">
        <f>Plan!X43</f>
        <v>0</v>
      </c>
      <c r="AJ23" s="322">
        <f>Plan!X44</f>
        <v>0</v>
      </c>
    </row>
    <row r="24" spans="1:36" ht="6" customHeight="1">
      <c r="A24"/>
      <c r="B24" s="318">
        <f>COUNTIF(Feiertage!$H$3:$H$164,F24)</f>
        <v>0</v>
      </c>
      <c r="C24" s="319">
        <f t="shared" si="0"/>
        <v>3</v>
      </c>
      <c r="D24" s="319">
        <f t="shared" si="1"/>
        <v>1</v>
      </c>
      <c r="E24" s="323"/>
      <c r="F24" s="321">
        <f t="shared" si="2"/>
        <v>42389</v>
      </c>
      <c r="G24" s="322">
        <f>Plan!Y15</f>
        <v>0</v>
      </c>
      <c r="H24" s="322">
        <f>Plan!Y16</f>
        <v>0</v>
      </c>
      <c r="I24" s="322">
        <f>Plan!Y17</f>
        <v>0</v>
      </c>
      <c r="J24" s="322">
        <f>Plan!Y18</f>
        <v>0</v>
      </c>
      <c r="K24" s="322">
        <f>Plan!Y19</f>
        <v>0</v>
      </c>
      <c r="L24" s="322">
        <f>Plan!Y20</f>
        <v>0</v>
      </c>
      <c r="M24" s="322">
        <f>Plan!Y21</f>
        <v>0</v>
      </c>
      <c r="N24" s="322">
        <f>Plan!Y22</f>
        <v>0</v>
      </c>
      <c r="O24" s="322">
        <f>Plan!Y23</f>
        <v>0</v>
      </c>
      <c r="P24" s="322">
        <f>Plan!Y24</f>
        <v>0</v>
      </c>
      <c r="Q24" s="322">
        <f>Plan!Y25</f>
        <v>0</v>
      </c>
      <c r="R24" s="322">
        <f>Plan!Y26</f>
        <v>0</v>
      </c>
      <c r="S24" s="322">
        <f>Plan!Y27</f>
        <v>0</v>
      </c>
      <c r="T24" s="322">
        <f>Plan!Y28</f>
        <v>0</v>
      </c>
      <c r="U24" s="322">
        <f>Plan!Y29</f>
        <v>0</v>
      </c>
      <c r="V24" s="322">
        <f>Plan!Y30</f>
        <v>0</v>
      </c>
      <c r="W24" s="322">
        <f>Plan!Y31</f>
        <v>0</v>
      </c>
      <c r="X24" s="322">
        <f>Plan!Y32</f>
        <v>0</v>
      </c>
      <c r="Y24" s="322">
        <f>Plan!Y33</f>
        <v>0</v>
      </c>
      <c r="Z24" s="322">
        <f>Plan!Y34</f>
        <v>0</v>
      </c>
      <c r="AA24" s="322">
        <f>Plan!Y35</f>
        <v>0</v>
      </c>
      <c r="AB24" s="322">
        <f>Plan!Y36</f>
        <v>0</v>
      </c>
      <c r="AC24" s="322">
        <f>Plan!Y37</f>
        <v>0</v>
      </c>
      <c r="AD24" s="322">
        <f>Plan!Y38</f>
        <v>0</v>
      </c>
      <c r="AE24" s="322">
        <f>Plan!Y39</f>
        <v>0</v>
      </c>
      <c r="AF24" s="322">
        <f>Plan!Y40</f>
        <v>0</v>
      </c>
      <c r="AG24" s="322">
        <f>Plan!Y41</f>
        <v>0</v>
      </c>
      <c r="AH24" s="322">
        <f>Plan!Y42</f>
        <v>0</v>
      </c>
      <c r="AI24" s="322">
        <f>Plan!Y43</f>
        <v>0</v>
      </c>
      <c r="AJ24" s="322">
        <f>Plan!Y44</f>
        <v>0</v>
      </c>
    </row>
    <row r="25" spans="1:36" ht="6" customHeight="1">
      <c r="A25"/>
      <c r="B25" s="318">
        <f>COUNTIF(Feiertage!$H$3:$H$164,F25)</f>
        <v>0</v>
      </c>
      <c r="C25" s="319">
        <f t="shared" si="0"/>
        <v>4</v>
      </c>
      <c r="D25" s="319">
        <f t="shared" si="1"/>
        <v>1</v>
      </c>
      <c r="E25" s="323"/>
      <c r="F25" s="321">
        <f t="shared" si="2"/>
        <v>42390</v>
      </c>
      <c r="G25" s="322">
        <f>Plan!Z15</f>
        <v>0</v>
      </c>
      <c r="H25" s="322">
        <f>Plan!Z16</f>
        <v>0</v>
      </c>
      <c r="I25" s="322">
        <f>Plan!Z17</f>
        <v>0</v>
      </c>
      <c r="J25" s="322">
        <f>Plan!Z18</f>
        <v>0</v>
      </c>
      <c r="K25" s="322">
        <f>Plan!Z19</f>
        <v>0</v>
      </c>
      <c r="L25" s="322">
        <f>Plan!Z20</f>
        <v>0</v>
      </c>
      <c r="M25" s="322">
        <f>Plan!Z21</f>
        <v>0</v>
      </c>
      <c r="N25" s="322">
        <f>Plan!Z22</f>
        <v>0</v>
      </c>
      <c r="O25" s="322">
        <f>Plan!Z23</f>
        <v>0</v>
      </c>
      <c r="P25" s="322">
        <f>Plan!Z24</f>
        <v>0</v>
      </c>
      <c r="Q25" s="322">
        <f>Plan!Z25</f>
        <v>0</v>
      </c>
      <c r="R25" s="322">
        <f>Plan!Z26</f>
        <v>0</v>
      </c>
      <c r="S25" s="322">
        <f>Plan!Z27</f>
        <v>0</v>
      </c>
      <c r="T25" s="322">
        <f>Plan!Z28</f>
        <v>0</v>
      </c>
      <c r="U25" s="322">
        <f>Plan!Z29</f>
        <v>0</v>
      </c>
      <c r="V25" s="322">
        <f>Plan!Z30</f>
        <v>0</v>
      </c>
      <c r="W25" s="322">
        <f>Plan!Z31</f>
        <v>0</v>
      </c>
      <c r="X25" s="322">
        <f>Plan!Z32</f>
        <v>0</v>
      </c>
      <c r="Y25" s="322">
        <f>Plan!Z33</f>
        <v>0</v>
      </c>
      <c r="Z25" s="322">
        <f>Plan!Z34</f>
        <v>0</v>
      </c>
      <c r="AA25" s="322">
        <f>Plan!Z35</f>
        <v>0</v>
      </c>
      <c r="AB25" s="322">
        <f>Plan!Z36</f>
        <v>0</v>
      </c>
      <c r="AC25" s="322">
        <f>Plan!Z37</f>
        <v>0</v>
      </c>
      <c r="AD25" s="322">
        <f>Plan!Z38</f>
        <v>0</v>
      </c>
      <c r="AE25" s="322">
        <f>Plan!Z39</f>
        <v>0</v>
      </c>
      <c r="AF25" s="322">
        <f>Plan!Z40</f>
        <v>0</v>
      </c>
      <c r="AG25" s="322">
        <f>Plan!Z41</f>
        <v>0</v>
      </c>
      <c r="AH25" s="322">
        <f>Plan!Z42</f>
        <v>0</v>
      </c>
      <c r="AI25" s="322">
        <f>Plan!Z43</f>
        <v>0</v>
      </c>
      <c r="AJ25" s="322">
        <f>Plan!Z44</f>
        <v>0</v>
      </c>
    </row>
    <row r="26" spans="1:36" ht="6" customHeight="1">
      <c r="A26"/>
      <c r="B26" s="318">
        <f>COUNTIF(Feiertage!$H$3:$H$164,F26)</f>
        <v>0</v>
      </c>
      <c r="C26" s="319">
        <f t="shared" si="0"/>
        <v>5</v>
      </c>
      <c r="D26" s="319">
        <f t="shared" si="1"/>
        <v>1</v>
      </c>
      <c r="E26" s="323"/>
      <c r="F26" s="321">
        <f t="shared" si="2"/>
        <v>42391</v>
      </c>
      <c r="G26" s="322">
        <f>Plan!AA15</f>
        <v>0</v>
      </c>
      <c r="H26" s="322">
        <f>Plan!AA16</f>
        <v>0</v>
      </c>
      <c r="I26" s="322">
        <f>Plan!AA17</f>
        <v>0</v>
      </c>
      <c r="J26" s="322">
        <f>Plan!AA18</f>
        <v>0</v>
      </c>
      <c r="K26" s="322">
        <f>Plan!AA19</f>
        <v>0</v>
      </c>
      <c r="L26" s="322">
        <f>Plan!AA20</f>
        <v>0</v>
      </c>
      <c r="M26" s="322">
        <f>Plan!AA21</f>
        <v>0</v>
      </c>
      <c r="N26" s="322">
        <f>Plan!AA22</f>
        <v>0</v>
      </c>
      <c r="O26" s="322">
        <f>Plan!AA23</f>
        <v>0</v>
      </c>
      <c r="P26" s="322">
        <f>Plan!AA24</f>
        <v>0</v>
      </c>
      <c r="Q26" s="322">
        <f>Plan!AA25</f>
        <v>0</v>
      </c>
      <c r="R26" s="322">
        <f>Plan!AA26</f>
        <v>0</v>
      </c>
      <c r="S26" s="322">
        <f>Plan!AA27</f>
        <v>0</v>
      </c>
      <c r="T26" s="322">
        <f>Plan!AA28</f>
        <v>0</v>
      </c>
      <c r="U26" s="322">
        <f>Plan!AA29</f>
        <v>0</v>
      </c>
      <c r="V26" s="322">
        <f>Plan!AA30</f>
        <v>0</v>
      </c>
      <c r="W26" s="322">
        <f>Plan!AA31</f>
        <v>0</v>
      </c>
      <c r="X26" s="322">
        <f>Plan!AA32</f>
        <v>0</v>
      </c>
      <c r="Y26" s="322">
        <f>Plan!AA33</f>
        <v>0</v>
      </c>
      <c r="Z26" s="322">
        <f>Plan!AA34</f>
        <v>0</v>
      </c>
      <c r="AA26" s="322">
        <f>Plan!AA35</f>
        <v>0</v>
      </c>
      <c r="AB26" s="322">
        <f>Plan!AA36</f>
        <v>0</v>
      </c>
      <c r="AC26" s="322">
        <f>Plan!AA37</f>
        <v>0</v>
      </c>
      <c r="AD26" s="322">
        <f>Plan!AA38</f>
        <v>0</v>
      </c>
      <c r="AE26" s="322">
        <f>Plan!AA39</f>
        <v>0</v>
      </c>
      <c r="AF26" s="322">
        <f>Plan!AA40</f>
        <v>0</v>
      </c>
      <c r="AG26" s="322">
        <f>Plan!AA41</f>
        <v>0</v>
      </c>
      <c r="AH26" s="322">
        <f>Plan!AA42</f>
        <v>0</v>
      </c>
      <c r="AI26" s="322">
        <f>Plan!AA43</f>
        <v>0</v>
      </c>
      <c r="AJ26" s="322">
        <f>Plan!AA44</f>
        <v>0</v>
      </c>
    </row>
    <row r="27" spans="1:36" ht="6" customHeight="1">
      <c r="A27"/>
      <c r="B27" s="318">
        <f>COUNTIF(Feiertage!$H$3:$H$164,F27)</f>
        <v>0</v>
      </c>
      <c r="C27" s="319">
        <f t="shared" si="0"/>
        <v>6</v>
      </c>
      <c r="D27" s="319">
        <f t="shared" si="1"/>
        <v>1</v>
      </c>
      <c r="E27" s="323"/>
      <c r="F27" s="321">
        <f t="shared" si="2"/>
        <v>42392</v>
      </c>
      <c r="G27" s="322">
        <f>Plan!AB15</f>
        <v>0</v>
      </c>
      <c r="H27" s="322">
        <f>Plan!AB16</f>
        <v>0</v>
      </c>
      <c r="I27" s="322">
        <f>Plan!AB17</f>
        <v>0</v>
      </c>
      <c r="J27" s="322">
        <f>Plan!AB18</f>
        <v>0</v>
      </c>
      <c r="K27" s="322">
        <f>Plan!AB19</f>
        <v>0</v>
      </c>
      <c r="L27" s="322">
        <f>Plan!AB20</f>
        <v>0</v>
      </c>
      <c r="M27" s="322">
        <f>Plan!AB21</f>
        <v>0</v>
      </c>
      <c r="N27" s="322">
        <f>Plan!AB22</f>
        <v>0</v>
      </c>
      <c r="O27" s="322">
        <f>Plan!AB23</f>
        <v>0</v>
      </c>
      <c r="P27" s="322">
        <f>Plan!AB24</f>
        <v>0</v>
      </c>
      <c r="Q27" s="322">
        <f>Plan!AB25</f>
        <v>0</v>
      </c>
      <c r="R27" s="322">
        <f>Plan!AB26</f>
        <v>0</v>
      </c>
      <c r="S27" s="322">
        <f>Plan!AB27</f>
        <v>0</v>
      </c>
      <c r="T27" s="322">
        <f>Plan!AB28</f>
        <v>0</v>
      </c>
      <c r="U27" s="322">
        <f>Plan!AB29</f>
        <v>0</v>
      </c>
      <c r="V27" s="322">
        <f>Plan!AB30</f>
        <v>0</v>
      </c>
      <c r="W27" s="322">
        <f>Plan!AB31</f>
        <v>0</v>
      </c>
      <c r="X27" s="322">
        <f>Plan!AB32</f>
        <v>0</v>
      </c>
      <c r="Y27" s="322">
        <f>Plan!AB33</f>
        <v>0</v>
      </c>
      <c r="Z27" s="322">
        <f>Plan!AB34</f>
        <v>0</v>
      </c>
      <c r="AA27" s="322">
        <f>Plan!AB35</f>
        <v>0</v>
      </c>
      <c r="AB27" s="322">
        <f>Plan!AB36</f>
        <v>0</v>
      </c>
      <c r="AC27" s="322">
        <f>Plan!AB37</f>
        <v>0</v>
      </c>
      <c r="AD27" s="322">
        <f>Plan!AB38</f>
        <v>0</v>
      </c>
      <c r="AE27" s="322">
        <f>Plan!AB39</f>
        <v>0</v>
      </c>
      <c r="AF27" s="322">
        <f>Plan!AB40</f>
        <v>0</v>
      </c>
      <c r="AG27" s="322">
        <f>Plan!AB41</f>
        <v>0</v>
      </c>
      <c r="AH27" s="322">
        <f>Plan!AB42</f>
        <v>0</v>
      </c>
      <c r="AI27" s="322">
        <f>Plan!AB43</f>
        <v>0</v>
      </c>
      <c r="AJ27" s="322">
        <f>Plan!AB44</f>
        <v>0</v>
      </c>
    </row>
    <row r="28" spans="1:36" ht="6" customHeight="1">
      <c r="A28"/>
      <c r="B28" s="318">
        <f>COUNTIF(Feiertage!$H$3:$H$164,F28)</f>
        <v>0</v>
      </c>
      <c r="C28" s="319">
        <f t="shared" si="0"/>
        <v>7</v>
      </c>
      <c r="D28" s="319">
        <f t="shared" si="1"/>
        <v>1</v>
      </c>
      <c r="E28" s="323"/>
      <c r="F28" s="321">
        <f t="shared" si="2"/>
        <v>42393</v>
      </c>
      <c r="G28" s="322">
        <f>Plan!AC15</f>
        <v>0</v>
      </c>
      <c r="H28" s="322">
        <f>Plan!AC16</f>
        <v>0</v>
      </c>
      <c r="I28" s="322">
        <f>Plan!AC17</f>
        <v>0</v>
      </c>
      <c r="J28" s="322">
        <f>Plan!AC18</f>
        <v>0</v>
      </c>
      <c r="K28" s="322">
        <f>Plan!AC19</f>
        <v>0</v>
      </c>
      <c r="L28" s="322">
        <f>Plan!AC20</f>
        <v>0</v>
      </c>
      <c r="M28" s="322">
        <f>Plan!AC21</f>
        <v>0</v>
      </c>
      <c r="N28" s="322">
        <f>Plan!AC22</f>
        <v>0</v>
      </c>
      <c r="O28" s="322">
        <f>Plan!AC23</f>
        <v>0</v>
      </c>
      <c r="P28" s="322">
        <f>Plan!AC24</f>
        <v>0</v>
      </c>
      <c r="Q28" s="322">
        <f>Plan!AC25</f>
        <v>0</v>
      </c>
      <c r="R28" s="322">
        <f>Plan!AC26</f>
        <v>0</v>
      </c>
      <c r="S28" s="322">
        <f>Plan!AC27</f>
        <v>0</v>
      </c>
      <c r="T28" s="322">
        <f>Plan!AC28</f>
        <v>0</v>
      </c>
      <c r="U28" s="322">
        <f>Plan!AC29</f>
        <v>0</v>
      </c>
      <c r="V28" s="322">
        <f>Plan!AC30</f>
        <v>0</v>
      </c>
      <c r="W28" s="322">
        <f>Plan!AC31</f>
        <v>0</v>
      </c>
      <c r="X28" s="322">
        <f>Plan!AC32</f>
        <v>0</v>
      </c>
      <c r="Y28" s="322">
        <f>Plan!AC33</f>
        <v>0</v>
      </c>
      <c r="Z28" s="322">
        <f>Plan!AC34</f>
        <v>0</v>
      </c>
      <c r="AA28" s="322">
        <f>Plan!AC35</f>
        <v>0</v>
      </c>
      <c r="AB28" s="322">
        <f>Plan!AC36</f>
        <v>0</v>
      </c>
      <c r="AC28" s="322">
        <f>Plan!AC37</f>
        <v>0</v>
      </c>
      <c r="AD28" s="322">
        <f>Plan!AC38</f>
        <v>0</v>
      </c>
      <c r="AE28" s="322">
        <f>Plan!AC39</f>
        <v>0</v>
      </c>
      <c r="AF28" s="322">
        <f>Plan!AC40</f>
        <v>0</v>
      </c>
      <c r="AG28" s="322">
        <f>Plan!AC41</f>
        <v>0</v>
      </c>
      <c r="AH28" s="322">
        <f>Plan!AC42</f>
        <v>0</v>
      </c>
      <c r="AI28" s="322">
        <f>Plan!AC43</f>
        <v>0</v>
      </c>
      <c r="AJ28" s="322">
        <f>Plan!AC44</f>
        <v>0</v>
      </c>
    </row>
    <row r="29" spans="1:36" ht="6" customHeight="1">
      <c r="A29"/>
      <c r="B29" s="318">
        <f>COUNTIF(Feiertage!$H$3:$H$164,F29)</f>
        <v>0</v>
      </c>
      <c r="C29" s="319">
        <f t="shared" si="0"/>
        <v>1</v>
      </c>
      <c r="D29" s="319">
        <f t="shared" si="1"/>
        <v>1</v>
      </c>
      <c r="E29" s="323"/>
      <c r="F29" s="321">
        <f t="shared" si="2"/>
        <v>42394</v>
      </c>
      <c r="G29" s="322">
        <f>Plan!AD15</f>
        <v>0</v>
      </c>
      <c r="H29" s="322">
        <f>Plan!AD16</f>
        <v>0</v>
      </c>
      <c r="I29" s="322">
        <f>Plan!AD17</f>
        <v>0</v>
      </c>
      <c r="J29" s="322">
        <f>Plan!AD18</f>
        <v>0</v>
      </c>
      <c r="K29" s="322">
        <f>Plan!AD19</f>
        <v>0</v>
      </c>
      <c r="L29" s="322">
        <f>Plan!AD20</f>
        <v>0</v>
      </c>
      <c r="M29" s="322">
        <f>Plan!AD21</f>
        <v>0</v>
      </c>
      <c r="N29" s="322">
        <f>Plan!AD22</f>
        <v>0</v>
      </c>
      <c r="O29" s="322">
        <f>Plan!AD23</f>
        <v>0</v>
      </c>
      <c r="P29" s="322">
        <f>Plan!AD24</f>
        <v>0</v>
      </c>
      <c r="Q29" s="322">
        <f>Plan!AD25</f>
        <v>0</v>
      </c>
      <c r="R29" s="322">
        <f>Plan!AD26</f>
        <v>0</v>
      </c>
      <c r="S29" s="322">
        <f>Plan!AD27</f>
        <v>0</v>
      </c>
      <c r="T29" s="322">
        <f>Plan!AD28</f>
        <v>0</v>
      </c>
      <c r="U29" s="322">
        <f>Plan!AD29</f>
        <v>0</v>
      </c>
      <c r="V29" s="322">
        <f>Plan!AD30</f>
        <v>0</v>
      </c>
      <c r="W29" s="322">
        <f>Plan!AD31</f>
        <v>0</v>
      </c>
      <c r="X29" s="322">
        <f>Plan!AD32</f>
        <v>0</v>
      </c>
      <c r="Y29" s="322">
        <f>Plan!AD33</f>
        <v>0</v>
      </c>
      <c r="Z29" s="322">
        <f>Plan!AD34</f>
        <v>0</v>
      </c>
      <c r="AA29" s="322">
        <f>Plan!AD35</f>
        <v>0</v>
      </c>
      <c r="AB29" s="322">
        <f>Plan!AD36</f>
        <v>0</v>
      </c>
      <c r="AC29" s="322">
        <f>Plan!AD37</f>
        <v>0</v>
      </c>
      <c r="AD29" s="322">
        <f>Plan!AD38</f>
        <v>0</v>
      </c>
      <c r="AE29" s="322">
        <f>Plan!AD39</f>
        <v>0</v>
      </c>
      <c r="AF29" s="322">
        <f>Plan!AD40</f>
        <v>0</v>
      </c>
      <c r="AG29" s="322">
        <f>Plan!AD41</f>
        <v>0</v>
      </c>
      <c r="AH29" s="322">
        <f>Plan!AD42</f>
        <v>0</v>
      </c>
      <c r="AI29" s="322">
        <f>Plan!AD43</f>
        <v>0</v>
      </c>
      <c r="AJ29" s="322">
        <f>Plan!AD44</f>
        <v>0</v>
      </c>
    </row>
    <row r="30" spans="1:36" ht="6" customHeight="1">
      <c r="A30"/>
      <c r="B30" s="318">
        <f>COUNTIF(Feiertage!$H$3:$H$164,F30)</f>
        <v>0</v>
      </c>
      <c r="C30" s="319">
        <f t="shared" si="0"/>
        <v>2</v>
      </c>
      <c r="D30" s="319">
        <f t="shared" si="1"/>
        <v>1</v>
      </c>
      <c r="E30" s="323"/>
      <c r="F30" s="321">
        <f t="shared" si="2"/>
        <v>42395</v>
      </c>
      <c r="G30" s="322">
        <f>Plan!AE15</f>
        <v>0</v>
      </c>
      <c r="H30" s="322">
        <f>Plan!AE16</f>
        <v>0</v>
      </c>
      <c r="I30" s="322">
        <f>Plan!AE17</f>
        <v>0</v>
      </c>
      <c r="J30" s="322">
        <f>Plan!AE18</f>
        <v>0</v>
      </c>
      <c r="K30" s="322">
        <f>Plan!AE19</f>
        <v>0</v>
      </c>
      <c r="L30" s="322">
        <f>Plan!AE20</f>
        <v>0</v>
      </c>
      <c r="M30" s="322">
        <f>Plan!AE21</f>
        <v>0</v>
      </c>
      <c r="N30" s="322">
        <f>Plan!AE22</f>
        <v>0</v>
      </c>
      <c r="O30" s="322">
        <f>Plan!AE23</f>
        <v>0</v>
      </c>
      <c r="P30" s="322">
        <f>Plan!AE24</f>
        <v>0</v>
      </c>
      <c r="Q30" s="322">
        <f>Plan!AE25</f>
        <v>0</v>
      </c>
      <c r="R30" s="322">
        <f>Plan!AE26</f>
        <v>0</v>
      </c>
      <c r="S30" s="322">
        <f>Plan!AE27</f>
        <v>0</v>
      </c>
      <c r="T30" s="322">
        <f>Plan!AE28</f>
        <v>0</v>
      </c>
      <c r="U30" s="322">
        <f>Plan!AE29</f>
        <v>0</v>
      </c>
      <c r="V30" s="322">
        <f>Plan!AE30</f>
        <v>0</v>
      </c>
      <c r="W30" s="322">
        <f>Plan!AE31</f>
        <v>0</v>
      </c>
      <c r="X30" s="322">
        <f>Plan!AE32</f>
        <v>0</v>
      </c>
      <c r="Y30" s="322">
        <f>Plan!AE33</f>
        <v>0</v>
      </c>
      <c r="Z30" s="322">
        <f>Plan!AE34</f>
        <v>0</v>
      </c>
      <c r="AA30" s="322">
        <f>Plan!AE35</f>
        <v>0</v>
      </c>
      <c r="AB30" s="322">
        <f>Plan!AE36</f>
        <v>0</v>
      </c>
      <c r="AC30" s="322">
        <f>Plan!AE37</f>
        <v>0</v>
      </c>
      <c r="AD30" s="322">
        <f>Plan!AE38</f>
        <v>0</v>
      </c>
      <c r="AE30" s="322">
        <f>Plan!AE39</f>
        <v>0</v>
      </c>
      <c r="AF30" s="322">
        <f>Plan!AE40</f>
        <v>0</v>
      </c>
      <c r="AG30" s="322">
        <f>Plan!AE41</f>
        <v>0</v>
      </c>
      <c r="AH30" s="322">
        <f>Plan!AE42</f>
        <v>0</v>
      </c>
      <c r="AI30" s="322">
        <f>Plan!AE43</f>
        <v>0</v>
      </c>
      <c r="AJ30" s="322">
        <f>Plan!AE44</f>
        <v>0</v>
      </c>
    </row>
    <row r="31" spans="1:36" ht="6" customHeight="1">
      <c r="A31"/>
      <c r="B31" s="318">
        <f>COUNTIF(Feiertage!$H$3:$H$164,F31)</f>
        <v>0</v>
      </c>
      <c r="C31" s="319">
        <f t="shared" si="0"/>
        <v>3</v>
      </c>
      <c r="D31" s="319">
        <f t="shared" si="1"/>
        <v>1</v>
      </c>
      <c r="E31" s="323"/>
      <c r="F31" s="321">
        <f t="shared" si="2"/>
        <v>42396</v>
      </c>
      <c r="G31" s="322">
        <f>Plan!AF15</f>
        <v>0</v>
      </c>
      <c r="H31" s="322">
        <f>Plan!AF16</f>
        <v>0</v>
      </c>
      <c r="I31" s="322">
        <f>Plan!AF17</f>
        <v>0</v>
      </c>
      <c r="J31" s="322">
        <f>Plan!AF18</f>
        <v>0</v>
      </c>
      <c r="K31" s="322">
        <f>Plan!AF19</f>
        <v>0</v>
      </c>
      <c r="L31" s="322">
        <f>Plan!AF20</f>
        <v>0</v>
      </c>
      <c r="M31" s="322">
        <f>Plan!AF21</f>
        <v>0</v>
      </c>
      <c r="N31" s="322">
        <f>Plan!AF22</f>
        <v>0</v>
      </c>
      <c r="O31" s="322">
        <f>Plan!AF23</f>
        <v>0</v>
      </c>
      <c r="P31" s="322">
        <f>Plan!AF24</f>
        <v>0</v>
      </c>
      <c r="Q31" s="322">
        <f>Plan!AF25</f>
        <v>0</v>
      </c>
      <c r="R31" s="322">
        <f>Plan!AF26</f>
        <v>0</v>
      </c>
      <c r="S31" s="322">
        <f>Plan!AF27</f>
        <v>0</v>
      </c>
      <c r="T31" s="322">
        <f>Plan!AF28</f>
        <v>0</v>
      </c>
      <c r="U31" s="322">
        <f>Plan!AF29</f>
        <v>0</v>
      </c>
      <c r="V31" s="322">
        <f>Plan!AF30</f>
        <v>0</v>
      </c>
      <c r="W31" s="322">
        <f>Plan!AF31</f>
        <v>0</v>
      </c>
      <c r="X31" s="322">
        <f>Plan!AF32</f>
        <v>0</v>
      </c>
      <c r="Y31" s="322">
        <f>Plan!AF33</f>
        <v>0</v>
      </c>
      <c r="Z31" s="322">
        <f>Plan!AF34</f>
        <v>0</v>
      </c>
      <c r="AA31" s="322">
        <f>Plan!AF35</f>
        <v>0</v>
      </c>
      <c r="AB31" s="322">
        <f>Plan!AF36</f>
        <v>0</v>
      </c>
      <c r="AC31" s="322">
        <f>Plan!AF37</f>
        <v>0</v>
      </c>
      <c r="AD31" s="322">
        <f>Plan!AF38</f>
        <v>0</v>
      </c>
      <c r="AE31" s="322">
        <f>Plan!AF39</f>
        <v>0</v>
      </c>
      <c r="AF31" s="322">
        <f>Plan!AF40</f>
        <v>0</v>
      </c>
      <c r="AG31" s="322">
        <f>Plan!AF41</f>
        <v>0</v>
      </c>
      <c r="AH31" s="322">
        <f>Plan!AF42</f>
        <v>0</v>
      </c>
      <c r="AI31" s="322">
        <f>Plan!AF43</f>
        <v>0</v>
      </c>
      <c r="AJ31" s="322">
        <f>Plan!AF44</f>
        <v>0</v>
      </c>
    </row>
    <row r="32" spans="1:36" ht="6" customHeight="1">
      <c r="A32"/>
      <c r="B32" s="318">
        <f>COUNTIF(Feiertage!$H$3:$H$164,F32)</f>
        <v>0</v>
      </c>
      <c r="C32" s="319">
        <f t="shared" si="0"/>
        <v>4</v>
      </c>
      <c r="D32" s="319">
        <f t="shared" si="1"/>
        <v>1</v>
      </c>
      <c r="E32" s="323"/>
      <c r="F32" s="321">
        <f t="shared" si="2"/>
        <v>42397</v>
      </c>
      <c r="G32" s="322">
        <f>Plan!AG15</f>
        <v>0</v>
      </c>
      <c r="H32" s="322">
        <f>Plan!AG16</f>
        <v>0</v>
      </c>
      <c r="I32" s="322">
        <f>Plan!AG17</f>
        <v>0</v>
      </c>
      <c r="J32" s="322">
        <f>Plan!AG18</f>
        <v>0</v>
      </c>
      <c r="K32" s="322">
        <f>Plan!AG19</f>
        <v>0</v>
      </c>
      <c r="L32" s="322">
        <f>Plan!AG20</f>
        <v>0</v>
      </c>
      <c r="M32" s="322">
        <f>Plan!AG21</f>
        <v>0</v>
      </c>
      <c r="N32" s="322">
        <f>Plan!AG22</f>
        <v>0</v>
      </c>
      <c r="O32" s="322">
        <f>Plan!AG23</f>
        <v>0</v>
      </c>
      <c r="P32" s="322">
        <f>Plan!AG24</f>
        <v>0</v>
      </c>
      <c r="Q32" s="322">
        <f>Plan!AG25</f>
        <v>0</v>
      </c>
      <c r="R32" s="322">
        <f>Plan!AG26</f>
        <v>0</v>
      </c>
      <c r="S32" s="322">
        <f>Plan!AG27</f>
        <v>0</v>
      </c>
      <c r="T32" s="322">
        <f>Plan!AG28</f>
        <v>0</v>
      </c>
      <c r="U32" s="322">
        <f>Plan!AG29</f>
        <v>0</v>
      </c>
      <c r="V32" s="322">
        <f>Plan!AG30</f>
        <v>0</v>
      </c>
      <c r="W32" s="322">
        <f>Plan!AG31</f>
        <v>0</v>
      </c>
      <c r="X32" s="322">
        <f>Plan!AG32</f>
        <v>0</v>
      </c>
      <c r="Y32" s="322">
        <f>Plan!AG33</f>
        <v>0</v>
      </c>
      <c r="Z32" s="322">
        <f>Plan!AG34</f>
        <v>0</v>
      </c>
      <c r="AA32" s="322">
        <f>Plan!AG35</f>
        <v>0</v>
      </c>
      <c r="AB32" s="322">
        <f>Plan!AG36</f>
        <v>0</v>
      </c>
      <c r="AC32" s="322">
        <f>Plan!AG37</f>
        <v>0</v>
      </c>
      <c r="AD32" s="322">
        <f>Plan!AG38</f>
        <v>0</v>
      </c>
      <c r="AE32" s="322">
        <f>Plan!AG39</f>
        <v>0</v>
      </c>
      <c r="AF32" s="322">
        <f>Plan!AG40</f>
        <v>0</v>
      </c>
      <c r="AG32" s="322">
        <f>Plan!AG41</f>
        <v>0</v>
      </c>
      <c r="AH32" s="322">
        <f>Plan!AG42</f>
        <v>0</v>
      </c>
      <c r="AI32" s="322">
        <f>Plan!AG43</f>
        <v>0</v>
      </c>
      <c r="AJ32" s="322">
        <f>Plan!AG44</f>
        <v>0</v>
      </c>
    </row>
    <row r="33" spans="1:36" ht="6" customHeight="1">
      <c r="A33"/>
      <c r="B33" s="318">
        <f>COUNTIF(Feiertage!$H$3:$H$164,F33)</f>
        <v>0</v>
      </c>
      <c r="C33" s="319">
        <f t="shared" si="0"/>
        <v>5</v>
      </c>
      <c r="D33" s="319">
        <f t="shared" si="1"/>
        <v>1</v>
      </c>
      <c r="E33" s="323"/>
      <c r="F33" s="321">
        <f t="shared" si="2"/>
        <v>42398</v>
      </c>
      <c r="G33" s="322">
        <f>Plan!AH15</f>
        <v>0</v>
      </c>
      <c r="H33" s="322">
        <f>Plan!AH16</f>
        <v>0</v>
      </c>
      <c r="I33" s="322">
        <f>Plan!AH17</f>
        <v>0</v>
      </c>
      <c r="J33" s="322">
        <f>Plan!AH18</f>
        <v>0</v>
      </c>
      <c r="K33" s="322">
        <f>Plan!AH19</f>
        <v>0</v>
      </c>
      <c r="L33" s="322">
        <f>Plan!AH20</f>
        <v>0</v>
      </c>
      <c r="M33" s="322">
        <f>Plan!AH21</f>
        <v>0</v>
      </c>
      <c r="N33" s="322">
        <f>Plan!AH22</f>
        <v>0</v>
      </c>
      <c r="O33" s="322">
        <f>Plan!AH23</f>
        <v>0</v>
      </c>
      <c r="P33" s="322">
        <f>Plan!AH24</f>
        <v>0</v>
      </c>
      <c r="Q33" s="322">
        <f>Plan!AH25</f>
        <v>0</v>
      </c>
      <c r="R33" s="322">
        <f>Plan!AH26</f>
        <v>0</v>
      </c>
      <c r="S33" s="322">
        <f>Plan!AH27</f>
        <v>0</v>
      </c>
      <c r="T33" s="322">
        <f>Plan!AH28</f>
        <v>0</v>
      </c>
      <c r="U33" s="322">
        <f>Plan!AH29</f>
        <v>0</v>
      </c>
      <c r="V33" s="322">
        <f>Plan!AH30</f>
        <v>0</v>
      </c>
      <c r="W33" s="322">
        <f>Plan!AH31</f>
        <v>0</v>
      </c>
      <c r="X33" s="322">
        <f>Plan!AH32</f>
        <v>0</v>
      </c>
      <c r="Y33" s="322">
        <f>Plan!AH33</f>
        <v>0</v>
      </c>
      <c r="Z33" s="322">
        <f>Plan!AH34</f>
        <v>0</v>
      </c>
      <c r="AA33" s="322">
        <f>Plan!AH35</f>
        <v>0</v>
      </c>
      <c r="AB33" s="322">
        <f>Plan!AH36</f>
        <v>0</v>
      </c>
      <c r="AC33" s="322">
        <f>Plan!AH37</f>
        <v>0</v>
      </c>
      <c r="AD33" s="322">
        <f>Plan!AH38</f>
        <v>0</v>
      </c>
      <c r="AE33" s="322">
        <f>Plan!AH39</f>
        <v>0</v>
      </c>
      <c r="AF33" s="322">
        <f>Plan!AH40</f>
        <v>0</v>
      </c>
      <c r="AG33" s="322">
        <f>Plan!AH41</f>
        <v>0</v>
      </c>
      <c r="AH33" s="322">
        <f>Plan!AH42</f>
        <v>0</v>
      </c>
      <c r="AI33" s="322">
        <f>Plan!AH43</f>
        <v>0</v>
      </c>
      <c r="AJ33" s="322">
        <f>Plan!AH44</f>
        <v>0</v>
      </c>
    </row>
    <row r="34" spans="1:36" ht="6" customHeight="1">
      <c r="A34"/>
      <c r="B34" s="318">
        <f>COUNTIF(Feiertage!$H$3:$H$164,F34)</f>
        <v>0</v>
      </c>
      <c r="C34" s="319">
        <f t="shared" si="0"/>
        <v>6</v>
      </c>
      <c r="D34" s="319">
        <f t="shared" si="1"/>
        <v>1</v>
      </c>
      <c r="E34" s="323"/>
      <c r="F34" s="321">
        <f t="shared" si="2"/>
        <v>42399</v>
      </c>
      <c r="G34" s="322">
        <f>Plan!AI15</f>
        <v>0</v>
      </c>
      <c r="H34" s="322">
        <f>Plan!AI16</f>
        <v>0</v>
      </c>
      <c r="I34" s="322">
        <f>Plan!AI17</f>
        <v>0</v>
      </c>
      <c r="J34" s="322">
        <f>Plan!AI18</f>
        <v>0</v>
      </c>
      <c r="K34" s="322">
        <f>Plan!AI19</f>
        <v>0</v>
      </c>
      <c r="L34" s="322">
        <f>Plan!AI20</f>
        <v>0</v>
      </c>
      <c r="M34" s="322">
        <f>Plan!AI21</f>
        <v>0</v>
      </c>
      <c r="N34" s="322">
        <f>Plan!AI22</f>
        <v>0</v>
      </c>
      <c r="O34" s="322">
        <f>Plan!AI23</f>
        <v>0</v>
      </c>
      <c r="P34" s="322">
        <f>Plan!AI24</f>
        <v>0</v>
      </c>
      <c r="Q34" s="322">
        <f>Plan!AI25</f>
        <v>0</v>
      </c>
      <c r="R34" s="322">
        <f>Plan!AI26</f>
        <v>0</v>
      </c>
      <c r="S34" s="322">
        <f>Plan!AI27</f>
        <v>0</v>
      </c>
      <c r="T34" s="322">
        <f>Plan!AI28</f>
        <v>0</v>
      </c>
      <c r="U34" s="322">
        <f>Plan!AI29</f>
        <v>0</v>
      </c>
      <c r="V34" s="322">
        <f>Plan!AI30</f>
        <v>0</v>
      </c>
      <c r="W34" s="322">
        <f>Plan!AI31</f>
        <v>0</v>
      </c>
      <c r="X34" s="322">
        <f>Plan!AI32</f>
        <v>0</v>
      </c>
      <c r="Y34" s="322">
        <f>Plan!AI33</f>
        <v>0</v>
      </c>
      <c r="Z34" s="322">
        <f>Plan!AI34</f>
        <v>0</v>
      </c>
      <c r="AA34" s="322">
        <f>Plan!AI35</f>
        <v>0</v>
      </c>
      <c r="AB34" s="322">
        <f>Plan!AI36</f>
        <v>0</v>
      </c>
      <c r="AC34" s="322">
        <f>Plan!AI37</f>
        <v>0</v>
      </c>
      <c r="AD34" s="322">
        <f>Plan!AI38</f>
        <v>0</v>
      </c>
      <c r="AE34" s="322">
        <f>Plan!AI39</f>
        <v>0</v>
      </c>
      <c r="AF34" s="322">
        <f>Plan!AI40</f>
        <v>0</v>
      </c>
      <c r="AG34" s="322">
        <f>Plan!AI41</f>
        <v>0</v>
      </c>
      <c r="AH34" s="322">
        <f>Plan!AI42</f>
        <v>0</v>
      </c>
      <c r="AI34" s="322">
        <f>Plan!AI43</f>
        <v>0</v>
      </c>
      <c r="AJ34" s="322">
        <f>Plan!AI44</f>
        <v>0</v>
      </c>
    </row>
    <row r="35" spans="1:36" ht="6" customHeight="1">
      <c r="A35"/>
      <c r="B35" s="318">
        <f>COUNTIF(Feiertage!$H$3:$H$164,F35)</f>
        <v>0</v>
      </c>
      <c r="C35" s="319">
        <f t="shared" si="0"/>
        <v>7</v>
      </c>
      <c r="D35" s="319">
        <f t="shared" si="1"/>
        <v>1</v>
      </c>
      <c r="E35" s="323"/>
      <c r="F35" s="321">
        <f t="shared" si="2"/>
        <v>42400</v>
      </c>
      <c r="G35" s="322">
        <f>Plan!AJ15</f>
        <v>0</v>
      </c>
      <c r="H35" s="322">
        <f>Plan!AJ16</f>
        <v>0</v>
      </c>
      <c r="I35" s="322">
        <f>Plan!AJ17</f>
        <v>0</v>
      </c>
      <c r="J35" s="322">
        <f>Plan!AJ18</f>
        <v>0</v>
      </c>
      <c r="K35" s="322">
        <f>Plan!AJ19</f>
        <v>0</v>
      </c>
      <c r="L35" s="322">
        <f>Plan!AJ20</f>
        <v>0</v>
      </c>
      <c r="M35" s="322">
        <f>Plan!AJ21</f>
        <v>0</v>
      </c>
      <c r="N35" s="322">
        <f>Plan!AJ22</f>
        <v>0</v>
      </c>
      <c r="O35" s="322">
        <f>Plan!AJ23</f>
        <v>0</v>
      </c>
      <c r="P35" s="322">
        <f>Plan!AJ24</f>
        <v>0</v>
      </c>
      <c r="Q35" s="322">
        <f>Plan!AJ25</f>
        <v>0</v>
      </c>
      <c r="R35" s="322">
        <f>Plan!AJ26</f>
        <v>0</v>
      </c>
      <c r="S35" s="322">
        <f>Plan!AJ27</f>
        <v>0</v>
      </c>
      <c r="T35" s="322">
        <f>Plan!AJ28</f>
        <v>0</v>
      </c>
      <c r="U35" s="322">
        <f>Plan!AJ29</f>
        <v>0</v>
      </c>
      <c r="V35" s="322">
        <f>Plan!AJ30</f>
        <v>0</v>
      </c>
      <c r="W35" s="322">
        <f>Plan!AJ31</f>
        <v>0</v>
      </c>
      <c r="X35" s="322">
        <f>Plan!AJ32</f>
        <v>0</v>
      </c>
      <c r="Y35" s="322">
        <f>Plan!AJ33</f>
        <v>0</v>
      </c>
      <c r="Z35" s="322">
        <f>Plan!AJ34</f>
        <v>0</v>
      </c>
      <c r="AA35" s="322">
        <f>Plan!AJ35</f>
        <v>0</v>
      </c>
      <c r="AB35" s="322">
        <f>Plan!AJ36</f>
        <v>0</v>
      </c>
      <c r="AC35" s="322">
        <f>Plan!AJ37</f>
        <v>0</v>
      </c>
      <c r="AD35" s="322">
        <f>Plan!AJ38</f>
        <v>0</v>
      </c>
      <c r="AE35" s="322">
        <f>Plan!AJ39</f>
        <v>0</v>
      </c>
      <c r="AF35" s="322">
        <f>Plan!AJ40</f>
        <v>0</v>
      </c>
      <c r="AG35" s="322">
        <f>Plan!AJ41</f>
        <v>0</v>
      </c>
      <c r="AH35" s="322">
        <f>Plan!AJ42</f>
        <v>0</v>
      </c>
      <c r="AI35" s="322">
        <f>Plan!AJ43</f>
        <v>0</v>
      </c>
      <c r="AJ35" s="322">
        <f>Plan!AJ44</f>
        <v>0</v>
      </c>
    </row>
    <row r="36" spans="1:36" ht="6" customHeight="1">
      <c r="A36"/>
      <c r="B36" s="318">
        <f>COUNTIF(Feiertage!$H$3:$H$164,F36)</f>
        <v>0</v>
      </c>
      <c r="C36" s="319">
        <f t="shared" si="0"/>
        <v>1</v>
      </c>
      <c r="D36" s="319">
        <f t="shared" si="1"/>
        <v>2</v>
      </c>
      <c r="E36" s="323"/>
      <c r="F36" s="321">
        <f t="shared" si="2"/>
        <v>42401</v>
      </c>
      <c r="G36" s="322">
        <f>Plan!AK15</f>
        <v>0</v>
      </c>
      <c r="H36" s="322">
        <f>Plan!AK16</f>
        <v>0</v>
      </c>
      <c r="I36" s="322">
        <f>Plan!AK17</f>
        <v>0</v>
      </c>
      <c r="J36" s="322">
        <f>Plan!AK18</f>
        <v>0</v>
      </c>
      <c r="K36" s="322">
        <f>Plan!AK19</f>
        <v>0</v>
      </c>
      <c r="L36" s="322">
        <f>Plan!AK20</f>
        <v>0</v>
      </c>
      <c r="M36" s="322">
        <f>Plan!AK21</f>
        <v>0</v>
      </c>
      <c r="N36" s="322">
        <f>Plan!AK22</f>
        <v>0</v>
      </c>
      <c r="O36" s="322">
        <f>Plan!AK23</f>
        <v>0</v>
      </c>
      <c r="P36" s="322">
        <f>Plan!AK24</f>
        <v>0</v>
      </c>
      <c r="Q36" s="322">
        <f>Plan!AK25</f>
        <v>0</v>
      </c>
      <c r="R36" s="322">
        <f>Plan!AK26</f>
        <v>0</v>
      </c>
      <c r="S36" s="322">
        <f>Plan!AK27</f>
        <v>0</v>
      </c>
      <c r="T36" s="322">
        <f>Plan!AK28</f>
        <v>0</v>
      </c>
      <c r="U36" s="322">
        <f>Plan!AK29</f>
        <v>0</v>
      </c>
      <c r="V36" s="322">
        <f>Plan!AK30</f>
        <v>0</v>
      </c>
      <c r="W36" s="322">
        <f>Plan!AK31</f>
        <v>0</v>
      </c>
      <c r="X36" s="322">
        <f>Plan!AK32</f>
        <v>0</v>
      </c>
      <c r="Y36" s="322">
        <f>Plan!AK33</f>
        <v>0</v>
      </c>
      <c r="Z36" s="322">
        <f>Plan!AK34</f>
        <v>0</v>
      </c>
      <c r="AA36" s="322">
        <f>Plan!AK35</f>
        <v>0</v>
      </c>
      <c r="AB36" s="322">
        <f>Plan!AK36</f>
        <v>0</v>
      </c>
      <c r="AC36" s="322">
        <f>Plan!AK37</f>
        <v>0</v>
      </c>
      <c r="AD36" s="322">
        <f>Plan!AK38</f>
        <v>0</v>
      </c>
      <c r="AE36" s="322">
        <f>Plan!AK39</f>
        <v>0</v>
      </c>
      <c r="AF36" s="322">
        <f>Plan!AK40</f>
        <v>0</v>
      </c>
      <c r="AG36" s="322">
        <f>Plan!AK41</f>
        <v>0</v>
      </c>
      <c r="AH36" s="322">
        <f>Plan!AK42</f>
        <v>0</v>
      </c>
      <c r="AI36" s="322">
        <f>Plan!AK43</f>
        <v>0</v>
      </c>
      <c r="AJ36" s="322">
        <f>Plan!AK44</f>
        <v>0</v>
      </c>
    </row>
    <row r="37" spans="1:36" ht="6" customHeight="1">
      <c r="A37"/>
      <c r="B37" s="318">
        <f>COUNTIF(Feiertage!$H$3:$H$164,F37)</f>
        <v>0</v>
      </c>
      <c r="C37" s="319">
        <f t="shared" si="0"/>
        <v>2</v>
      </c>
      <c r="D37" s="319">
        <f t="shared" si="1"/>
        <v>2</v>
      </c>
      <c r="E37" s="323"/>
      <c r="F37" s="321">
        <f t="shared" si="2"/>
        <v>42402</v>
      </c>
      <c r="G37" s="322">
        <f>Plan!AL15</f>
        <v>0</v>
      </c>
      <c r="H37" s="322">
        <f>Plan!AL16</f>
        <v>0</v>
      </c>
      <c r="I37" s="322">
        <f>Plan!AL17</f>
        <v>0</v>
      </c>
      <c r="J37" s="322">
        <f>Plan!AL18</f>
        <v>0</v>
      </c>
      <c r="K37" s="322">
        <f>Plan!AL19</f>
        <v>0</v>
      </c>
      <c r="L37" s="322">
        <f>Plan!AL20</f>
        <v>0</v>
      </c>
      <c r="M37" s="322">
        <f>Plan!AL21</f>
        <v>0</v>
      </c>
      <c r="N37" s="322">
        <f>Plan!AL22</f>
        <v>0</v>
      </c>
      <c r="O37" s="322">
        <f>Plan!AL23</f>
        <v>0</v>
      </c>
      <c r="P37" s="322">
        <f>Plan!AL24</f>
        <v>0</v>
      </c>
      <c r="Q37" s="322">
        <f>Plan!AL25</f>
        <v>0</v>
      </c>
      <c r="R37" s="322">
        <f>Plan!AL26</f>
        <v>0</v>
      </c>
      <c r="S37" s="322">
        <f>Plan!AL27</f>
        <v>0</v>
      </c>
      <c r="T37" s="322">
        <f>Plan!AL28</f>
        <v>0</v>
      </c>
      <c r="U37" s="322">
        <f>Plan!AL29</f>
        <v>0</v>
      </c>
      <c r="V37" s="322">
        <f>Plan!AL30</f>
        <v>0</v>
      </c>
      <c r="W37" s="322">
        <f>Plan!AL31</f>
        <v>0</v>
      </c>
      <c r="X37" s="322">
        <f>Plan!AL32</f>
        <v>0</v>
      </c>
      <c r="Y37" s="322">
        <f>Plan!AL33</f>
        <v>0</v>
      </c>
      <c r="Z37" s="322">
        <f>Plan!AL34</f>
        <v>0</v>
      </c>
      <c r="AA37" s="322">
        <f>Plan!AL35</f>
        <v>0</v>
      </c>
      <c r="AB37" s="322">
        <f>Plan!AL36</f>
        <v>0</v>
      </c>
      <c r="AC37" s="322">
        <f>Plan!AL37</f>
        <v>0</v>
      </c>
      <c r="AD37" s="322">
        <f>Plan!AL38</f>
        <v>0</v>
      </c>
      <c r="AE37" s="322">
        <f>Plan!AL39</f>
        <v>0</v>
      </c>
      <c r="AF37" s="322">
        <f>Plan!AL40</f>
        <v>0</v>
      </c>
      <c r="AG37" s="322">
        <f>Plan!AL41</f>
        <v>0</v>
      </c>
      <c r="AH37" s="322">
        <f>Plan!AL42</f>
        <v>0</v>
      </c>
      <c r="AI37" s="322">
        <f>Plan!AL43</f>
        <v>0</v>
      </c>
      <c r="AJ37" s="322">
        <f>Plan!AL44</f>
        <v>0</v>
      </c>
    </row>
    <row r="38" spans="1:36" ht="6" customHeight="1">
      <c r="A38"/>
      <c r="B38" s="318">
        <f>COUNTIF(Feiertage!$H$3:$H$164,F38)</f>
        <v>0</v>
      </c>
      <c r="C38" s="319">
        <f t="shared" si="0"/>
        <v>3</v>
      </c>
      <c r="D38" s="319">
        <f t="shared" si="1"/>
        <v>2</v>
      </c>
      <c r="E38" s="323"/>
      <c r="F38" s="321">
        <f t="shared" si="2"/>
        <v>42403</v>
      </c>
      <c r="G38" s="322">
        <f>Plan!AM15</f>
        <v>0</v>
      </c>
      <c r="H38" s="322">
        <f>Plan!AM16</f>
        <v>0</v>
      </c>
      <c r="I38" s="322">
        <f>Plan!AM17</f>
        <v>0</v>
      </c>
      <c r="J38" s="322">
        <f>Plan!AM18</f>
        <v>0</v>
      </c>
      <c r="K38" s="322">
        <f>Plan!AM19</f>
        <v>0</v>
      </c>
      <c r="L38" s="322">
        <f>Plan!AM20</f>
        <v>0</v>
      </c>
      <c r="M38" s="322">
        <f>Plan!AM21</f>
        <v>0</v>
      </c>
      <c r="N38" s="322">
        <f>Plan!AM22</f>
        <v>0</v>
      </c>
      <c r="O38" s="322">
        <f>Plan!AM23</f>
        <v>0</v>
      </c>
      <c r="P38" s="322">
        <f>Plan!AM24</f>
        <v>0</v>
      </c>
      <c r="Q38" s="322">
        <f>Plan!AM25</f>
        <v>0</v>
      </c>
      <c r="R38" s="322">
        <f>Plan!AM26</f>
        <v>0</v>
      </c>
      <c r="S38" s="322">
        <f>Plan!AM27</f>
        <v>0</v>
      </c>
      <c r="T38" s="322">
        <f>Plan!AM28</f>
        <v>0</v>
      </c>
      <c r="U38" s="322">
        <f>Plan!AM29</f>
        <v>0</v>
      </c>
      <c r="V38" s="322">
        <f>Plan!AM30</f>
        <v>0</v>
      </c>
      <c r="W38" s="322">
        <f>Plan!AM31</f>
        <v>0</v>
      </c>
      <c r="X38" s="322">
        <f>Plan!AM32</f>
        <v>0</v>
      </c>
      <c r="Y38" s="322">
        <f>Plan!AM33</f>
        <v>0</v>
      </c>
      <c r="Z38" s="322">
        <f>Plan!AM34</f>
        <v>0</v>
      </c>
      <c r="AA38" s="322">
        <f>Plan!AM35</f>
        <v>0</v>
      </c>
      <c r="AB38" s="322">
        <f>Plan!AM36</f>
        <v>0</v>
      </c>
      <c r="AC38" s="322">
        <f>Plan!AM37</f>
        <v>0</v>
      </c>
      <c r="AD38" s="322">
        <f>Plan!AM38</f>
        <v>0</v>
      </c>
      <c r="AE38" s="322">
        <f>Plan!AM39</f>
        <v>0</v>
      </c>
      <c r="AF38" s="322">
        <f>Plan!AM40</f>
        <v>0</v>
      </c>
      <c r="AG38" s="322">
        <f>Plan!AM41</f>
        <v>0</v>
      </c>
      <c r="AH38" s="322">
        <f>Plan!AM42</f>
        <v>0</v>
      </c>
      <c r="AI38" s="322">
        <f>Plan!AM43</f>
        <v>0</v>
      </c>
      <c r="AJ38" s="322">
        <f>Plan!AM44</f>
        <v>0</v>
      </c>
    </row>
    <row r="39" spans="1:36" ht="6" customHeight="1">
      <c r="A39"/>
      <c r="B39" s="318">
        <f>COUNTIF(Feiertage!$H$3:$H$164,F39)</f>
        <v>0</v>
      </c>
      <c r="C39" s="319">
        <f t="shared" si="0"/>
        <v>4</v>
      </c>
      <c r="D39" s="319">
        <f t="shared" si="1"/>
        <v>2</v>
      </c>
      <c r="E39" s="323"/>
      <c r="F39" s="321">
        <f t="shared" si="2"/>
        <v>42404</v>
      </c>
      <c r="G39" s="322">
        <f>Plan!AN15</f>
        <v>0</v>
      </c>
      <c r="H39" s="322">
        <f>Plan!AN16</f>
        <v>0</v>
      </c>
      <c r="I39" s="322">
        <f>Plan!AN17</f>
        <v>0</v>
      </c>
      <c r="J39" s="322">
        <f>Plan!AN18</f>
        <v>0</v>
      </c>
      <c r="K39" s="322">
        <f>Plan!AN19</f>
        <v>0</v>
      </c>
      <c r="L39" s="322">
        <f>Plan!AN20</f>
        <v>0</v>
      </c>
      <c r="M39" s="322">
        <f>Plan!AN21</f>
        <v>0</v>
      </c>
      <c r="N39" s="322">
        <f>Plan!AN22</f>
        <v>0</v>
      </c>
      <c r="O39" s="322">
        <f>Plan!AN23</f>
        <v>0</v>
      </c>
      <c r="P39" s="322">
        <f>Plan!AN24</f>
        <v>0</v>
      </c>
      <c r="Q39" s="322">
        <f>Plan!AN25</f>
        <v>0</v>
      </c>
      <c r="R39" s="322">
        <f>Plan!AN26</f>
        <v>0</v>
      </c>
      <c r="S39" s="322">
        <f>Plan!AN27</f>
        <v>0</v>
      </c>
      <c r="T39" s="322">
        <f>Plan!AN28</f>
        <v>0</v>
      </c>
      <c r="U39" s="322">
        <f>Plan!AN29</f>
        <v>0</v>
      </c>
      <c r="V39" s="322">
        <f>Plan!AN30</f>
        <v>0</v>
      </c>
      <c r="W39" s="322">
        <f>Plan!AN31</f>
        <v>0</v>
      </c>
      <c r="X39" s="322">
        <f>Plan!AN32</f>
        <v>0</v>
      </c>
      <c r="Y39" s="322">
        <f>Plan!AN33</f>
        <v>0</v>
      </c>
      <c r="Z39" s="322">
        <f>Plan!AN34</f>
        <v>0</v>
      </c>
      <c r="AA39" s="322">
        <f>Plan!AN35</f>
        <v>0</v>
      </c>
      <c r="AB39" s="322">
        <f>Plan!AN36</f>
        <v>0</v>
      </c>
      <c r="AC39" s="322">
        <f>Plan!AN37</f>
        <v>0</v>
      </c>
      <c r="AD39" s="322">
        <f>Plan!AN38</f>
        <v>0</v>
      </c>
      <c r="AE39" s="322">
        <f>Plan!AN39</f>
        <v>0</v>
      </c>
      <c r="AF39" s="322">
        <f>Plan!AN40</f>
        <v>0</v>
      </c>
      <c r="AG39" s="322">
        <f>Plan!AN41</f>
        <v>0</v>
      </c>
      <c r="AH39" s="322">
        <f>Plan!AN42</f>
        <v>0</v>
      </c>
      <c r="AI39" s="322">
        <f>Plan!AN43</f>
        <v>0</v>
      </c>
      <c r="AJ39" s="322">
        <f>Plan!AN44</f>
        <v>0</v>
      </c>
    </row>
    <row r="40" spans="1:36" ht="6" customHeight="1">
      <c r="A40"/>
      <c r="B40" s="318">
        <f>COUNTIF(Feiertage!$H$3:$H$164,F40)</f>
        <v>0</v>
      </c>
      <c r="C40" s="319">
        <f t="shared" si="0"/>
        <v>5</v>
      </c>
      <c r="D40" s="319">
        <f t="shared" si="1"/>
        <v>2</v>
      </c>
      <c r="E40" s="323"/>
      <c r="F40" s="321">
        <f t="shared" si="2"/>
        <v>42405</v>
      </c>
      <c r="G40" s="322">
        <f>Plan!AO15</f>
        <v>0</v>
      </c>
      <c r="H40" s="322">
        <f>Plan!AO16</f>
        <v>0</v>
      </c>
      <c r="I40" s="322">
        <f>Plan!AO17</f>
        <v>0</v>
      </c>
      <c r="J40" s="322">
        <f>Plan!AO18</f>
        <v>0</v>
      </c>
      <c r="K40" s="322">
        <f>Plan!AO19</f>
        <v>0</v>
      </c>
      <c r="L40" s="322">
        <f>Plan!AO20</f>
        <v>0</v>
      </c>
      <c r="M40" s="322">
        <f>Plan!AO21</f>
        <v>0</v>
      </c>
      <c r="N40" s="322">
        <f>Plan!AO22</f>
        <v>0</v>
      </c>
      <c r="O40" s="322">
        <f>Plan!AO23</f>
        <v>0</v>
      </c>
      <c r="P40" s="322">
        <f>Plan!AO24</f>
        <v>0</v>
      </c>
      <c r="Q40" s="322">
        <f>Plan!AO25</f>
        <v>0</v>
      </c>
      <c r="R40" s="322">
        <f>Plan!AO26</f>
        <v>0</v>
      </c>
      <c r="S40" s="322">
        <f>Plan!AO27</f>
        <v>0</v>
      </c>
      <c r="T40" s="322">
        <f>Plan!AO28</f>
        <v>0</v>
      </c>
      <c r="U40" s="322">
        <f>Plan!AO29</f>
        <v>0</v>
      </c>
      <c r="V40" s="322">
        <f>Plan!AO30</f>
        <v>0</v>
      </c>
      <c r="W40" s="322">
        <f>Plan!AO31</f>
        <v>0</v>
      </c>
      <c r="X40" s="322">
        <f>Plan!AO32</f>
        <v>0</v>
      </c>
      <c r="Y40" s="322">
        <f>Plan!AO33</f>
        <v>0</v>
      </c>
      <c r="Z40" s="322">
        <f>Plan!AO34</f>
        <v>0</v>
      </c>
      <c r="AA40" s="322">
        <f>Plan!AO35</f>
        <v>0</v>
      </c>
      <c r="AB40" s="322">
        <f>Plan!AO36</f>
        <v>0</v>
      </c>
      <c r="AC40" s="322">
        <f>Plan!AO37</f>
        <v>0</v>
      </c>
      <c r="AD40" s="322">
        <f>Plan!AO38</f>
        <v>0</v>
      </c>
      <c r="AE40" s="322">
        <f>Plan!AO39</f>
        <v>0</v>
      </c>
      <c r="AF40" s="322">
        <f>Plan!AO40</f>
        <v>0</v>
      </c>
      <c r="AG40" s="322">
        <f>Plan!AO41</f>
        <v>0</v>
      </c>
      <c r="AH40" s="322">
        <f>Plan!AO42</f>
        <v>0</v>
      </c>
      <c r="AI40" s="322">
        <f>Plan!AO43</f>
        <v>0</v>
      </c>
      <c r="AJ40" s="322">
        <f>Plan!AO44</f>
        <v>0</v>
      </c>
    </row>
    <row r="41" spans="1:36" ht="6" customHeight="1">
      <c r="A41"/>
      <c r="B41" s="318">
        <f>COUNTIF(Feiertage!$H$3:$H$164,F41)</f>
        <v>0</v>
      </c>
      <c r="C41" s="319">
        <f t="shared" si="0"/>
        <v>6</v>
      </c>
      <c r="D41" s="319">
        <f t="shared" si="1"/>
        <v>2</v>
      </c>
      <c r="E41" s="323"/>
      <c r="F41" s="321">
        <f t="shared" si="2"/>
        <v>42406</v>
      </c>
      <c r="G41" s="322">
        <f>Plan!AP15</f>
        <v>0</v>
      </c>
      <c r="H41" s="322">
        <f>Plan!AP16</f>
        <v>0</v>
      </c>
      <c r="I41" s="322">
        <f>Plan!AP17</f>
        <v>0</v>
      </c>
      <c r="J41" s="322">
        <f>Plan!AP18</f>
        <v>0</v>
      </c>
      <c r="K41" s="322">
        <f>Plan!AP19</f>
        <v>0</v>
      </c>
      <c r="L41" s="322">
        <f>Plan!AP20</f>
        <v>0</v>
      </c>
      <c r="M41" s="322">
        <f>Plan!AP21</f>
        <v>0</v>
      </c>
      <c r="N41" s="322">
        <f>Plan!AP22</f>
        <v>0</v>
      </c>
      <c r="O41" s="322">
        <f>Plan!AP23</f>
        <v>0</v>
      </c>
      <c r="P41" s="322">
        <f>Plan!AP24</f>
        <v>0</v>
      </c>
      <c r="Q41" s="322">
        <f>Plan!AP25</f>
        <v>0</v>
      </c>
      <c r="R41" s="322">
        <f>Plan!AP26</f>
        <v>0</v>
      </c>
      <c r="S41" s="322">
        <f>Plan!AP27</f>
        <v>0</v>
      </c>
      <c r="T41" s="322">
        <f>Plan!AP28</f>
        <v>0</v>
      </c>
      <c r="U41" s="322">
        <f>Plan!AP29</f>
        <v>0</v>
      </c>
      <c r="V41" s="322">
        <f>Plan!AP30</f>
        <v>0</v>
      </c>
      <c r="W41" s="322">
        <f>Plan!AP31</f>
        <v>0</v>
      </c>
      <c r="X41" s="322">
        <f>Plan!AP32</f>
        <v>0</v>
      </c>
      <c r="Y41" s="322">
        <f>Plan!AP33</f>
        <v>0</v>
      </c>
      <c r="Z41" s="322">
        <f>Plan!AP34</f>
        <v>0</v>
      </c>
      <c r="AA41" s="322">
        <f>Plan!AP35</f>
        <v>0</v>
      </c>
      <c r="AB41" s="322">
        <f>Plan!AP36</f>
        <v>0</v>
      </c>
      <c r="AC41" s="322">
        <f>Plan!AP37</f>
        <v>0</v>
      </c>
      <c r="AD41" s="322">
        <f>Plan!AP38</f>
        <v>0</v>
      </c>
      <c r="AE41" s="322">
        <f>Plan!AP39</f>
        <v>0</v>
      </c>
      <c r="AF41" s="322">
        <f>Plan!AP40</f>
        <v>0</v>
      </c>
      <c r="AG41" s="322">
        <f>Plan!AP41</f>
        <v>0</v>
      </c>
      <c r="AH41" s="322">
        <f>Plan!AP42</f>
        <v>0</v>
      </c>
      <c r="AI41" s="322">
        <f>Plan!AP43</f>
        <v>0</v>
      </c>
      <c r="AJ41" s="322">
        <f>Plan!AP44</f>
        <v>0</v>
      </c>
    </row>
    <row r="42" spans="1:36" ht="6" customHeight="1">
      <c r="A42"/>
      <c r="B42" s="318">
        <f>COUNTIF(Feiertage!$H$3:$H$164,F42)</f>
        <v>0</v>
      </c>
      <c r="C42" s="319">
        <f t="shared" si="0"/>
        <v>7</v>
      </c>
      <c r="D42" s="319">
        <f t="shared" si="1"/>
        <v>2</v>
      </c>
      <c r="E42" s="323"/>
      <c r="F42" s="321">
        <f t="shared" si="2"/>
        <v>42407</v>
      </c>
      <c r="G42" s="322">
        <f>Plan!AQ15</f>
        <v>0</v>
      </c>
      <c r="H42" s="322">
        <f>Plan!AQ16</f>
        <v>0</v>
      </c>
      <c r="I42" s="322">
        <f>Plan!AQ17</f>
        <v>0</v>
      </c>
      <c r="J42" s="322">
        <f>Plan!AQ18</f>
        <v>0</v>
      </c>
      <c r="K42" s="322">
        <f>Plan!AQ19</f>
        <v>0</v>
      </c>
      <c r="L42" s="322">
        <f>Plan!AQ20</f>
        <v>0</v>
      </c>
      <c r="M42" s="322">
        <f>Plan!AQ21</f>
        <v>0</v>
      </c>
      <c r="N42" s="322">
        <f>Plan!AQ22</f>
        <v>0</v>
      </c>
      <c r="O42" s="322">
        <f>Plan!AQ23</f>
        <v>0</v>
      </c>
      <c r="P42" s="322">
        <f>Plan!AQ24</f>
        <v>0</v>
      </c>
      <c r="Q42" s="322">
        <f>Plan!AQ25</f>
        <v>0</v>
      </c>
      <c r="R42" s="322">
        <f>Plan!AQ26</f>
        <v>0</v>
      </c>
      <c r="S42" s="322">
        <f>Plan!AQ27</f>
        <v>0</v>
      </c>
      <c r="T42" s="322">
        <f>Plan!AQ28</f>
        <v>0</v>
      </c>
      <c r="U42" s="322">
        <f>Plan!AQ29</f>
        <v>0</v>
      </c>
      <c r="V42" s="322">
        <f>Plan!AQ30</f>
        <v>0</v>
      </c>
      <c r="W42" s="322">
        <f>Plan!AQ31</f>
        <v>0</v>
      </c>
      <c r="X42" s="322">
        <f>Plan!AQ32</f>
        <v>0</v>
      </c>
      <c r="Y42" s="322">
        <f>Plan!AQ33</f>
        <v>0</v>
      </c>
      <c r="Z42" s="322">
        <f>Plan!AQ34</f>
        <v>0</v>
      </c>
      <c r="AA42" s="322">
        <f>Plan!AQ35</f>
        <v>0</v>
      </c>
      <c r="AB42" s="322">
        <f>Plan!AQ36</f>
        <v>0</v>
      </c>
      <c r="AC42" s="322">
        <f>Plan!AQ37</f>
        <v>0</v>
      </c>
      <c r="AD42" s="322">
        <f>Plan!AQ38</f>
        <v>0</v>
      </c>
      <c r="AE42" s="322">
        <f>Plan!AQ39</f>
        <v>0</v>
      </c>
      <c r="AF42" s="322">
        <f>Plan!AQ40</f>
        <v>0</v>
      </c>
      <c r="AG42" s="322">
        <f>Plan!AQ41</f>
        <v>0</v>
      </c>
      <c r="AH42" s="322">
        <f>Plan!AQ42</f>
        <v>0</v>
      </c>
      <c r="AI42" s="322">
        <f>Plan!AQ43</f>
        <v>0</v>
      </c>
      <c r="AJ42" s="322">
        <f>Plan!AQ44</f>
        <v>0</v>
      </c>
    </row>
    <row r="43" spans="1:36" ht="6" customHeight="1">
      <c r="A43"/>
      <c r="B43" s="318">
        <f>COUNTIF(Feiertage!$H$3:$H$164,F43)</f>
        <v>0</v>
      </c>
      <c r="C43" s="319">
        <f t="shared" si="0"/>
        <v>1</v>
      </c>
      <c r="D43" s="319">
        <f t="shared" si="1"/>
        <v>2</v>
      </c>
      <c r="E43" s="323"/>
      <c r="F43" s="321">
        <f t="shared" si="2"/>
        <v>42408</v>
      </c>
      <c r="G43" s="322">
        <f>Plan!AR15</f>
        <v>0</v>
      </c>
      <c r="H43" s="322">
        <f>Plan!AR16</f>
        <v>0</v>
      </c>
      <c r="I43" s="322">
        <f>Plan!AR17</f>
        <v>0</v>
      </c>
      <c r="J43" s="322">
        <f>Plan!AR18</f>
        <v>0</v>
      </c>
      <c r="K43" s="322">
        <f>Plan!AR19</f>
        <v>0</v>
      </c>
      <c r="L43" s="322">
        <f>Plan!AR20</f>
        <v>0</v>
      </c>
      <c r="M43" s="322">
        <f>Plan!AR21</f>
        <v>0</v>
      </c>
      <c r="N43" s="322">
        <f>Plan!AR22</f>
        <v>0</v>
      </c>
      <c r="O43" s="322">
        <f>Plan!AR23</f>
        <v>0</v>
      </c>
      <c r="P43" s="322">
        <f>Plan!AR24</f>
        <v>0</v>
      </c>
      <c r="Q43" s="322">
        <f>Plan!AR25</f>
        <v>0</v>
      </c>
      <c r="R43" s="322">
        <f>Plan!AR26</f>
        <v>0</v>
      </c>
      <c r="S43" s="322">
        <f>Plan!AR27</f>
        <v>0</v>
      </c>
      <c r="T43" s="322">
        <f>Plan!AR28</f>
        <v>0</v>
      </c>
      <c r="U43" s="322">
        <f>Plan!AR29</f>
        <v>0</v>
      </c>
      <c r="V43" s="322">
        <f>Plan!AR30</f>
        <v>0</v>
      </c>
      <c r="W43" s="322">
        <f>Plan!AR31</f>
        <v>0</v>
      </c>
      <c r="X43" s="322">
        <f>Plan!AR32</f>
        <v>0</v>
      </c>
      <c r="Y43" s="322">
        <f>Plan!AR33</f>
        <v>0</v>
      </c>
      <c r="Z43" s="322">
        <f>Plan!AR34</f>
        <v>0</v>
      </c>
      <c r="AA43" s="322">
        <f>Plan!AR35</f>
        <v>0</v>
      </c>
      <c r="AB43" s="322">
        <f>Plan!AR36</f>
        <v>0</v>
      </c>
      <c r="AC43" s="322">
        <f>Plan!AR37</f>
        <v>0</v>
      </c>
      <c r="AD43" s="322">
        <f>Plan!AR38</f>
        <v>0</v>
      </c>
      <c r="AE43" s="322">
        <f>Plan!AR39</f>
        <v>0</v>
      </c>
      <c r="AF43" s="322">
        <f>Plan!AR40</f>
        <v>0</v>
      </c>
      <c r="AG43" s="322">
        <f>Plan!AR41</f>
        <v>0</v>
      </c>
      <c r="AH43" s="322">
        <f>Plan!AR42</f>
        <v>0</v>
      </c>
      <c r="AI43" s="322">
        <f>Plan!AR43</f>
        <v>0</v>
      </c>
      <c r="AJ43" s="322">
        <f>Plan!AR44</f>
        <v>0</v>
      </c>
    </row>
    <row r="44" spans="1:36" ht="6" customHeight="1">
      <c r="A44"/>
      <c r="B44" s="318">
        <f>COUNTIF(Feiertage!$H$3:$H$164,F44)</f>
        <v>0</v>
      </c>
      <c r="C44" s="319">
        <f t="shared" si="0"/>
        <v>2</v>
      </c>
      <c r="D44" s="319">
        <f t="shared" si="1"/>
        <v>2</v>
      </c>
      <c r="E44" s="323"/>
      <c r="F44" s="321">
        <f t="shared" si="2"/>
        <v>42409</v>
      </c>
      <c r="G44" s="322">
        <f>Plan!AS15</f>
        <v>0</v>
      </c>
      <c r="H44" s="322">
        <f>Plan!AS16</f>
        <v>0</v>
      </c>
      <c r="I44" s="322">
        <f>Plan!AS17</f>
        <v>0</v>
      </c>
      <c r="J44" s="322">
        <f>Plan!AS18</f>
        <v>0</v>
      </c>
      <c r="K44" s="322">
        <f>Plan!AS19</f>
        <v>0</v>
      </c>
      <c r="L44" s="322">
        <f>Plan!AS20</f>
        <v>0</v>
      </c>
      <c r="M44" s="322">
        <f>Plan!AS21</f>
        <v>0</v>
      </c>
      <c r="N44" s="322">
        <f>Plan!AS22</f>
        <v>0</v>
      </c>
      <c r="O44" s="322">
        <f>Plan!AS23</f>
        <v>0</v>
      </c>
      <c r="P44" s="322">
        <f>Plan!AS24</f>
        <v>0</v>
      </c>
      <c r="Q44" s="322">
        <f>Plan!AS25</f>
        <v>0</v>
      </c>
      <c r="R44" s="322">
        <f>Plan!AS26</f>
        <v>0</v>
      </c>
      <c r="S44" s="322">
        <f>Plan!AS27</f>
        <v>0</v>
      </c>
      <c r="T44" s="322">
        <f>Plan!AS28</f>
        <v>0</v>
      </c>
      <c r="U44" s="322">
        <f>Plan!AS29</f>
        <v>0</v>
      </c>
      <c r="V44" s="322">
        <f>Plan!AS30</f>
        <v>0</v>
      </c>
      <c r="W44" s="322">
        <f>Plan!AS31</f>
        <v>0</v>
      </c>
      <c r="X44" s="322">
        <f>Plan!AS32</f>
        <v>0</v>
      </c>
      <c r="Y44" s="322">
        <f>Plan!AS33</f>
        <v>0</v>
      </c>
      <c r="Z44" s="322">
        <f>Plan!AS34</f>
        <v>0</v>
      </c>
      <c r="AA44" s="322">
        <f>Plan!AS35</f>
        <v>0</v>
      </c>
      <c r="AB44" s="322">
        <f>Plan!AS36</f>
        <v>0</v>
      </c>
      <c r="AC44" s="322">
        <f>Plan!AS37</f>
        <v>0</v>
      </c>
      <c r="AD44" s="322">
        <f>Plan!AS38</f>
        <v>0</v>
      </c>
      <c r="AE44" s="322">
        <f>Plan!AS39</f>
        <v>0</v>
      </c>
      <c r="AF44" s="322">
        <f>Plan!AS40</f>
        <v>0</v>
      </c>
      <c r="AG44" s="322">
        <f>Plan!AS41</f>
        <v>0</v>
      </c>
      <c r="AH44" s="322">
        <f>Plan!AS42</f>
        <v>0</v>
      </c>
      <c r="AI44" s="322">
        <f>Plan!AS43</f>
        <v>0</v>
      </c>
      <c r="AJ44" s="322">
        <f>Plan!AS44</f>
        <v>0</v>
      </c>
    </row>
    <row r="45" spans="1:36" ht="6" customHeight="1">
      <c r="A45"/>
      <c r="B45" s="318">
        <f>COUNTIF(Feiertage!$H$3:$H$164,F45)</f>
        <v>0</v>
      </c>
      <c r="C45" s="319">
        <f t="shared" si="0"/>
        <v>3</v>
      </c>
      <c r="D45" s="319">
        <f t="shared" si="1"/>
        <v>2</v>
      </c>
      <c r="E45" s="323"/>
      <c r="F45" s="321">
        <f t="shared" si="2"/>
        <v>42410</v>
      </c>
      <c r="G45" s="322">
        <f>Plan!AT15</f>
        <v>0</v>
      </c>
      <c r="H45" s="322">
        <f>Plan!AT16</f>
        <v>0</v>
      </c>
      <c r="I45" s="322">
        <f>Plan!AT17</f>
        <v>0</v>
      </c>
      <c r="J45" s="322">
        <f>Plan!AT18</f>
        <v>0</v>
      </c>
      <c r="K45" s="322">
        <f>Plan!AT19</f>
        <v>0</v>
      </c>
      <c r="L45" s="322">
        <f>Plan!AT20</f>
        <v>0</v>
      </c>
      <c r="M45" s="322">
        <f>Plan!AT21</f>
        <v>0</v>
      </c>
      <c r="N45" s="322">
        <f>Plan!AT22</f>
        <v>0</v>
      </c>
      <c r="O45" s="322">
        <f>Plan!AT23</f>
        <v>0</v>
      </c>
      <c r="P45" s="322">
        <f>Plan!AT24</f>
        <v>0</v>
      </c>
      <c r="Q45" s="322">
        <f>Plan!AT25</f>
        <v>0</v>
      </c>
      <c r="R45" s="322">
        <f>Plan!AT26</f>
        <v>0</v>
      </c>
      <c r="S45" s="322">
        <f>Plan!AT27</f>
        <v>0</v>
      </c>
      <c r="T45" s="322">
        <f>Plan!AT28</f>
        <v>0</v>
      </c>
      <c r="U45" s="322">
        <f>Plan!AT29</f>
        <v>0</v>
      </c>
      <c r="V45" s="322">
        <f>Plan!AT30</f>
        <v>0</v>
      </c>
      <c r="W45" s="322">
        <f>Plan!AT31</f>
        <v>0</v>
      </c>
      <c r="X45" s="322">
        <f>Plan!AT32</f>
        <v>0</v>
      </c>
      <c r="Y45" s="322">
        <f>Plan!AT33</f>
        <v>0</v>
      </c>
      <c r="Z45" s="322">
        <f>Plan!AT34</f>
        <v>0</v>
      </c>
      <c r="AA45" s="322">
        <f>Plan!AT35</f>
        <v>0</v>
      </c>
      <c r="AB45" s="322">
        <f>Plan!AT36</f>
        <v>0</v>
      </c>
      <c r="AC45" s="322">
        <f>Plan!AT37</f>
        <v>0</v>
      </c>
      <c r="AD45" s="322">
        <f>Plan!AT38</f>
        <v>0</v>
      </c>
      <c r="AE45" s="322">
        <f>Plan!AT39</f>
        <v>0</v>
      </c>
      <c r="AF45" s="322">
        <f>Plan!AT40</f>
        <v>0</v>
      </c>
      <c r="AG45" s="322">
        <f>Plan!AT41</f>
        <v>0</v>
      </c>
      <c r="AH45" s="322">
        <f>Plan!AT42</f>
        <v>0</v>
      </c>
      <c r="AI45" s="322">
        <f>Plan!AT43</f>
        <v>0</v>
      </c>
      <c r="AJ45" s="322">
        <f>Plan!AT44</f>
        <v>0</v>
      </c>
    </row>
    <row r="46" spans="1:36" ht="6" customHeight="1">
      <c r="A46"/>
      <c r="B46" s="318">
        <f>COUNTIF(Feiertage!$H$3:$H$164,F46)</f>
        <v>0</v>
      </c>
      <c r="C46" s="319">
        <f t="shared" si="0"/>
        <v>4</v>
      </c>
      <c r="D46" s="319">
        <f t="shared" si="1"/>
        <v>2</v>
      </c>
      <c r="E46" s="323" t="s">
        <v>196</v>
      </c>
      <c r="F46" s="321">
        <f t="shared" si="2"/>
        <v>42411</v>
      </c>
      <c r="G46" s="322">
        <f>Plan!AU15</f>
        <v>0</v>
      </c>
      <c r="H46" s="322">
        <f>Plan!AU16</f>
        <v>0</v>
      </c>
      <c r="I46" s="322">
        <f>Plan!AU17</f>
        <v>0</v>
      </c>
      <c r="J46" s="322">
        <f>Plan!AU18</f>
        <v>0</v>
      </c>
      <c r="K46" s="322">
        <f>Plan!AU19</f>
        <v>0</v>
      </c>
      <c r="L46" s="322">
        <f>Plan!AU20</f>
        <v>0</v>
      </c>
      <c r="M46" s="322">
        <f>Plan!AU21</f>
        <v>0</v>
      </c>
      <c r="N46" s="322">
        <f>Plan!AU22</f>
        <v>0</v>
      </c>
      <c r="O46" s="322">
        <f>Plan!AU23</f>
        <v>0</v>
      </c>
      <c r="P46" s="322">
        <f>Plan!AU24</f>
        <v>0</v>
      </c>
      <c r="Q46" s="322">
        <f>Plan!AU25</f>
        <v>0</v>
      </c>
      <c r="R46" s="322">
        <f>Plan!AU26</f>
        <v>0</v>
      </c>
      <c r="S46" s="322">
        <f>Plan!AU27</f>
        <v>0</v>
      </c>
      <c r="T46" s="322">
        <f>Plan!AU28</f>
        <v>0</v>
      </c>
      <c r="U46" s="322">
        <f>Plan!AU29</f>
        <v>0</v>
      </c>
      <c r="V46" s="322">
        <f>Plan!AU30</f>
        <v>0</v>
      </c>
      <c r="W46" s="322">
        <f>Plan!AU31</f>
        <v>0</v>
      </c>
      <c r="X46" s="322">
        <f>Plan!AU32</f>
        <v>0</v>
      </c>
      <c r="Y46" s="322">
        <f>Plan!AU33</f>
        <v>0</v>
      </c>
      <c r="Z46" s="322">
        <f>Plan!AU34</f>
        <v>0</v>
      </c>
      <c r="AA46" s="322">
        <f>Plan!AU35</f>
        <v>0</v>
      </c>
      <c r="AB46" s="322">
        <f>Plan!AU36</f>
        <v>0</v>
      </c>
      <c r="AC46" s="322">
        <f>Plan!AU37</f>
        <v>0</v>
      </c>
      <c r="AD46" s="322">
        <f>Plan!AU38</f>
        <v>0</v>
      </c>
      <c r="AE46" s="322">
        <f>Plan!AU39</f>
        <v>0</v>
      </c>
      <c r="AF46" s="322">
        <f>Plan!AU40</f>
        <v>0</v>
      </c>
      <c r="AG46" s="322">
        <f>Plan!AU41</f>
        <v>0</v>
      </c>
      <c r="AH46" s="322">
        <f>Plan!AU42</f>
        <v>0</v>
      </c>
      <c r="AI46" s="322">
        <f>Plan!AU43</f>
        <v>0</v>
      </c>
      <c r="AJ46" s="322">
        <f>Plan!AU44</f>
        <v>0</v>
      </c>
    </row>
    <row r="47" spans="1:36" ht="6" customHeight="1">
      <c r="A47"/>
      <c r="B47" s="318">
        <f>COUNTIF(Feiertage!$H$3:$H$164,F47)</f>
        <v>0</v>
      </c>
      <c r="C47" s="319">
        <f t="shared" si="0"/>
        <v>5</v>
      </c>
      <c r="D47" s="319">
        <f t="shared" si="1"/>
        <v>2</v>
      </c>
      <c r="E47" s="323" t="s">
        <v>197</v>
      </c>
      <c r="F47" s="321">
        <f t="shared" si="2"/>
        <v>42412</v>
      </c>
      <c r="G47" s="322">
        <f>Plan!AV15</f>
        <v>0</v>
      </c>
      <c r="H47" s="322">
        <f>Plan!AV16</f>
        <v>0</v>
      </c>
      <c r="I47" s="322">
        <f>Plan!AV17</f>
        <v>0</v>
      </c>
      <c r="J47" s="322">
        <f>Plan!AV18</f>
        <v>0</v>
      </c>
      <c r="K47" s="322">
        <f>Plan!AV19</f>
        <v>0</v>
      </c>
      <c r="L47" s="322">
        <f>Plan!AV20</f>
        <v>0</v>
      </c>
      <c r="M47" s="322">
        <f>Plan!AV21</f>
        <v>0</v>
      </c>
      <c r="N47" s="322">
        <f>Plan!AV22</f>
        <v>0</v>
      </c>
      <c r="O47" s="322">
        <f>Plan!AV23</f>
        <v>0</v>
      </c>
      <c r="P47" s="322">
        <f>Plan!AV24</f>
        <v>0</v>
      </c>
      <c r="Q47" s="322">
        <f>Plan!AV25</f>
        <v>0</v>
      </c>
      <c r="R47" s="322">
        <f>Plan!AV26</f>
        <v>0</v>
      </c>
      <c r="S47" s="322">
        <f>Plan!AV27</f>
        <v>0</v>
      </c>
      <c r="T47" s="322">
        <f>Plan!AV28</f>
        <v>0</v>
      </c>
      <c r="U47" s="322">
        <f>Plan!AV29</f>
        <v>0</v>
      </c>
      <c r="V47" s="322">
        <f>Plan!AV30</f>
        <v>0</v>
      </c>
      <c r="W47" s="322">
        <f>Plan!AV31</f>
        <v>0</v>
      </c>
      <c r="X47" s="322">
        <f>Plan!AV32</f>
        <v>0</v>
      </c>
      <c r="Y47" s="322">
        <f>Plan!AV33</f>
        <v>0</v>
      </c>
      <c r="Z47" s="322">
        <f>Plan!AV34</f>
        <v>0</v>
      </c>
      <c r="AA47" s="322">
        <f>Plan!AV35</f>
        <v>0</v>
      </c>
      <c r="AB47" s="322">
        <f>Plan!AV36</f>
        <v>0</v>
      </c>
      <c r="AC47" s="322">
        <f>Plan!AV37</f>
        <v>0</v>
      </c>
      <c r="AD47" s="322">
        <f>Plan!AV38</f>
        <v>0</v>
      </c>
      <c r="AE47" s="322">
        <f>Plan!AV39</f>
        <v>0</v>
      </c>
      <c r="AF47" s="322">
        <f>Plan!AV40</f>
        <v>0</v>
      </c>
      <c r="AG47" s="322">
        <f>Plan!AV41</f>
        <v>0</v>
      </c>
      <c r="AH47" s="322">
        <f>Plan!AV42</f>
        <v>0</v>
      </c>
      <c r="AI47" s="322">
        <f>Plan!AV43</f>
        <v>0</v>
      </c>
      <c r="AJ47" s="322">
        <f>Plan!AV44</f>
        <v>0</v>
      </c>
    </row>
    <row r="48" spans="1:36" ht="6" customHeight="1">
      <c r="A48"/>
      <c r="B48" s="318">
        <f>COUNTIF(Feiertage!$H$3:$H$164,F48)</f>
        <v>0</v>
      </c>
      <c r="C48" s="319">
        <f t="shared" si="0"/>
        <v>6</v>
      </c>
      <c r="D48" s="319">
        <f t="shared" si="1"/>
        <v>2</v>
      </c>
      <c r="E48" s="323" t="s">
        <v>198</v>
      </c>
      <c r="F48" s="321">
        <f t="shared" si="2"/>
        <v>42413</v>
      </c>
      <c r="G48" s="322">
        <f>Plan!AW15</f>
        <v>0</v>
      </c>
      <c r="H48" s="322">
        <f>Plan!AW16</f>
        <v>0</v>
      </c>
      <c r="I48" s="322">
        <f>Plan!AW17</f>
        <v>0</v>
      </c>
      <c r="J48" s="322">
        <f>Plan!AW18</f>
        <v>0</v>
      </c>
      <c r="K48" s="322">
        <f>Plan!AW19</f>
        <v>0</v>
      </c>
      <c r="L48" s="322">
        <f>Plan!AW20</f>
        <v>0</v>
      </c>
      <c r="M48" s="322">
        <f>Plan!AW21</f>
        <v>0</v>
      </c>
      <c r="N48" s="322">
        <f>Plan!AW22</f>
        <v>0</v>
      </c>
      <c r="O48" s="322">
        <f>Plan!AW23</f>
        <v>0</v>
      </c>
      <c r="P48" s="322">
        <f>Plan!AW24</f>
        <v>0</v>
      </c>
      <c r="Q48" s="322">
        <f>Plan!AW25</f>
        <v>0</v>
      </c>
      <c r="R48" s="322">
        <f>Plan!AW26</f>
        <v>0</v>
      </c>
      <c r="S48" s="322">
        <f>Plan!AW27</f>
        <v>0</v>
      </c>
      <c r="T48" s="322">
        <f>Plan!AW28</f>
        <v>0</v>
      </c>
      <c r="U48" s="322">
        <f>Plan!AW29</f>
        <v>0</v>
      </c>
      <c r="V48" s="322">
        <f>Plan!AW30</f>
        <v>0</v>
      </c>
      <c r="W48" s="322">
        <f>Plan!AW31</f>
        <v>0</v>
      </c>
      <c r="X48" s="322">
        <f>Plan!AW32</f>
        <v>0</v>
      </c>
      <c r="Y48" s="322">
        <f>Plan!AW33</f>
        <v>0</v>
      </c>
      <c r="Z48" s="322">
        <f>Plan!AW34</f>
        <v>0</v>
      </c>
      <c r="AA48" s="322">
        <f>Plan!AW35</f>
        <v>0</v>
      </c>
      <c r="AB48" s="322">
        <f>Plan!AW36</f>
        <v>0</v>
      </c>
      <c r="AC48" s="322">
        <f>Plan!AW37</f>
        <v>0</v>
      </c>
      <c r="AD48" s="322">
        <f>Plan!AW38</f>
        <v>0</v>
      </c>
      <c r="AE48" s="322">
        <f>Plan!AW39</f>
        <v>0</v>
      </c>
      <c r="AF48" s="322">
        <f>Plan!AW40</f>
        <v>0</v>
      </c>
      <c r="AG48" s="322">
        <f>Plan!AW41</f>
        <v>0</v>
      </c>
      <c r="AH48" s="322">
        <f>Plan!AW42</f>
        <v>0</v>
      </c>
      <c r="AI48" s="322">
        <f>Plan!AW43</f>
        <v>0</v>
      </c>
      <c r="AJ48" s="322">
        <f>Plan!AW44</f>
        <v>0</v>
      </c>
    </row>
    <row r="49" spans="1:36" ht="6" customHeight="1">
      <c r="A49"/>
      <c r="B49" s="318">
        <f>COUNTIF(Feiertage!$H$3:$H$164,F49)</f>
        <v>0</v>
      </c>
      <c r="C49" s="319">
        <f t="shared" si="0"/>
        <v>7</v>
      </c>
      <c r="D49" s="319">
        <f t="shared" si="1"/>
        <v>2</v>
      </c>
      <c r="E49" s="323" t="s">
        <v>195</v>
      </c>
      <c r="F49" s="321">
        <f t="shared" si="2"/>
        <v>42414</v>
      </c>
      <c r="G49" s="322">
        <f>Plan!AX15</f>
        <v>0</v>
      </c>
      <c r="H49" s="322">
        <f>Plan!AX16</f>
        <v>0</v>
      </c>
      <c r="I49" s="322">
        <f>Plan!AX17</f>
        <v>0</v>
      </c>
      <c r="J49" s="322">
        <f>Plan!AX18</f>
        <v>0</v>
      </c>
      <c r="K49" s="322">
        <f>Plan!AX19</f>
        <v>0</v>
      </c>
      <c r="L49" s="322">
        <f>Plan!AX20</f>
        <v>0</v>
      </c>
      <c r="M49" s="322">
        <f>Plan!AX21</f>
        <v>0</v>
      </c>
      <c r="N49" s="322">
        <f>Plan!AX22</f>
        <v>0</v>
      </c>
      <c r="O49" s="322">
        <f>Plan!AX23</f>
        <v>0</v>
      </c>
      <c r="P49" s="322">
        <f>Plan!AX24</f>
        <v>0</v>
      </c>
      <c r="Q49" s="322">
        <f>Plan!AX25</f>
        <v>0</v>
      </c>
      <c r="R49" s="322">
        <f>Plan!AX26</f>
        <v>0</v>
      </c>
      <c r="S49" s="322">
        <f>Plan!AX27</f>
        <v>0</v>
      </c>
      <c r="T49" s="322">
        <f>Plan!AX28</f>
        <v>0</v>
      </c>
      <c r="U49" s="322">
        <f>Plan!AX29</f>
        <v>0</v>
      </c>
      <c r="V49" s="322">
        <f>Plan!AX30</f>
        <v>0</v>
      </c>
      <c r="W49" s="322">
        <f>Plan!AX31</f>
        <v>0</v>
      </c>
      <c r="X49" s="322">
        <f>Plan!AX32</f>
        <v>0</v>
      </c>
      <c r="Y49" s="322">
        <f>Plan!AX33</f>
        <v>0</v>
      </c>
      <c r="Z49" s="322">
        <f>Plan!AX34</f>
        <v>0</v>
      </c>
      <c r="AA49" s="322">
        <f>Plan!AX35</f>
        <v>0</v>
      </c>
      <c r="AB49" s="322">
        <f>Plan!AX36</f>
        <v>0</v>
      </c>
      <c r="AC49" s="322">
        <f>Plan!AX37</f>
        <v>0</v>
      </c>
      <c r="AD49" s="322">
        <f>Plan!AX38</f>
        <v>0</v>
      </c>
      <c r="AE49" s="322">
        <f>Plan!AX39</f>
        <v>0</v>
      </c>
      <c r="AF49" s="322">
        <f>Plan!AX40</f>
        <v>0</v>
      </c>
      <c r="AG49" s="322">
        <f>Plan!AX41</f>
        <v>0</v>
      </c>
      <c r="AH49" s="322">
        <f>Plan!AX42</f>
        <v>0</v>
      </c>
      <c r="AI49" s="322">
        <f>Plan!AX43</f>
        <v>0</v>
      </c>
      <c r="AJ49" s="322">
        <f>Plan!AX44</f>
        <v>0</v>
      </c>
    </row>
    <row r="50" spans="1:36" ht="6" customHeight="1">
      <c r="A50"/>
      <c r="B50" s="318">
        <f>COUNTIF(Feiertage!$H$3:$H$164,F50)</f>
        <v>0</v>
      </c>
      <c r="C50" s="319">
        <f t="shared" si="0"/>
        <v>1</v>
      </c>
      <c r="D50" s="319">
        <f t="shared" si="1"/>
        <v>2</v>
      </c>
      <c r="E50" s="323" t="s">
        <v>194</v>
      </c>
      <c r="F50" s="321">
        <f t="shared" si="2"/>
        <v>42415</v>
      </c>
      <c r="G50" s="322">
        <f>Plan!AY15</f>
        <v>0</v>
      </c>
      <c r="H50" s="322">
        <f>Plan!AY16</f>
        <v>0</v>
      </c>
      <c r="I50" s="322">
        <f>Plan!AY17</f>
        <v>0</v>
      </c>
      <c r="J50" s="322">
        <f>Plan!AY18</f>
        <v>0</v>
      </c>
      <c r="K50" s="322">
        <f>Plan!AY19</f>
        <v>0</v>
      </c>
      <c r="L50" s="322">
        <f>Plan!AY20</f>
        <v>0</v>
      </c>
      <c r="M50" s="322">
        <f>Plan!AY21</f>
        <v>0</v>
      </c>
      <c r="N50" s="322">
        <f>Plan!AY22</f>
        <v>0</v>
      </c>
      <c r="O50" s="322">
        <f>Plan!AY23</f>
        <v>0</v>
      </c>
      <c r="P50" s="322">
        <f>Plan!AY24</f>
        <v>0</v>
      </c>
      <c r="Q50" s="322">
        <f>Plan!AY25</f>
        <v>0</v>
      </c>
      <c r="R50" s="322">
        <f>Plan!AY26</f>
        <v>0</v>
      </c>
      <c r="S50" s="322">
        <f>Plan!AY27</f>
        <v>0</v>
      </c>
      <c r="T50" s="322">
        <f>Plan!AY28</f>
        <v>0</v>
      </c>
      <c r="U50" s="322">
        <f>Plan!AY29</f>
        <v>0</v>
      </c>
      <c r="V50" s="322">
        <f>Plan!AY30</f>
        <v>0</v>
      </c>
      <c r="W50" s="322">
        <f>Plan!AY31</f>
        <v>0</v>
      </c>
      <c r="X50" s="322">
        <f>Plan!AY32</f>
        <v>0</v>
      </c>
      <c r="Y50" s="322">
        <f>Plan!AY33</f>
        <v>0</v>
      </c>
      <c r="Z50" s="322">
        <f>Plan!AY34</f>
        <v>0</v>
      </c>
      <c r="AA50" s="322">
        <f>Plan!AY35</f>
        <v>0</v>
      </c>
      <c r="AB50" s="322">
        <f>Plan!AY36</f>
        <v>0</v>
      </c>
      <c r="AC50" s="322">
        <f>Plan!AY37</f>
        <v>0</v>
      </c>
      <c r="AD50" s="322">
        <f>Plan!AY38</f>
        <v>0</v>
      </c>
      <c r="AE50" s="322">
        <f>Plan!AY39</f>
        <v>0</v>
      </c>
      <c r="AF50" s="322">
        <f>Plan!AY40</f>
        <v>0</v>
      </c>
      <c r="AG50" s="322">
        <f>Plan!AY41</f>
        <v>0</v>
      </c>
      <c r="AH50" s="322">
        <f>Plan!AY42</f>
        <v>0</v>
      </c>
      <c r="AI50" s="322">
        <f>Plan!AY43</f>
        <v>0</v>
      </c>
      <c r="AJ50" s="322">
        <f>Plan!AY44</f>
        <v>0</v>
      </c>
    </row>
    <row r="51" spans="1:36" ht="6" customHeight="1">
      <c r="A51"/>
      <c r="B51" s="318">
        <f>COUNTIF(Feiertage!$H$3:$H$164,F51)</f>
        <v>0</v>
      </c>
      <c r="C51" s="319">
        <f t="shared" si="0"/>
        <v>2</v>
      </c>
      <c r="D51" s="319">
        <f t="shared" si="1"/>
        <v>2</v>
      </c>
      <c r="E51" s="323" t="s">
        <v>192</v>
      </c>
      <c r="F51" s="321">
        <f t="shared" si="2"/>
        <v>42416</v>
      </c>
      <c r="G51" s="322">
        <f>Plan!AZ15</f>
        <v>0</v>
      </c>
      <c r="H51" s="322">
        <f>Plan!AZ16</f>
        <v>0</v>
      </c>
      <c r="I51" s="322">
        <f>Plan!AZ17</f>
        <v>0</v>
      </c>
      <c r="J51" s="322">
        <f>Plan!AZ18</f>
        <v>0</v>
      </c>
      <c r="K51" s="322">
        <f>Plan!AZ19</f>
        <v>0</v>
      </c>
      <c r="L51" s="322">
        <f>Plan!AZ20</f>
        <v>0</v>
      </c>
      <c r="M51" s="322">
        <f>Plan!AZ21</f>
        <v>0</v>
      </c>
      <c r="N51" s="322">
        <f>Plan!AZ22</f>
        <v>0</v>
      </c>
      <c r="O51" s="322">
        <f>Plan!AZ23</f>
        <v>0</v>
      </c>
      <c r="P51" s="322">
        <f>Plan!AZ24</f>
        <v>0</v>
      </c>
      <c r="Q51" s="322">
        <f>Plan!AZ25</f>
        <v>0</v>
      </c>
      <c r="R51" s="322">
        <f>Plan!AZ26</f>
        <v>0</v>
      </c>
      <c r="S51" s="322">
        <f>Plan!AZ27</f>
        <v>0</v>
      </c>
      <c r="T51" s="322">
        <f>Plan!AZ28</f>
        <v>0</v>
      </c>
      <c r="U51" s="322">
        <f>Plan!AZ29</f>
        <v>0</v>
      </c>
      <c r="V51" s="322">
        <f>Plan!AZ30</f>
        <v>0</v>
      </c>
      <c r="W51" s="322">
        <f>Plan!AZ31</f>
        <v>0</v>
      </c>
      <c r="X51" s="322">
        <f>Plan!AZ32</f>
        <v>0</v>
      </c>
      <c r="Y51" s="322">
        <f>Plan!AZ33</f>
        <v>0</v>
      </c>
      <c r="Z51" s="322">
        <f>Plan!AZ34</f>
        <v>0</v>
      </c>
      <c r="AA51" s="322">
        <f>Plan!AZ35</f>
        <v>0</v>
      </c>
      <c r="AB51" s="322">
        <f>Plan!AZ36</f>
        <v>0</v>
      </c>
      <c r="AC51" s="322">
        <f>Plan!AZ37</f>
        <v>0</v>
      </c>
      <c r="AD51" s="322">
        <f>Plan!AZ38</f>
        <v>0</v>
      </c>
      <c r="AE51" s="322">
        <f>Plan!AZ39</f>
        <v>0</v>
      </c>
      <c r="AF51" s="322">
        <f>Plan!AZ40</f>
        <v>0</v>
      </c>
      <c r="AG51" s="322">
        <f>Plan!AZ41</f>
        <v>0</v>
      </c>
      <c r="AH51" s="322">
        <f>Plan!AZ42</f>
        <v>0</v>
      </c>
      <c r="AI51" s="322">
        <f>Plan!AZ43</f>
        <v>0</v>
      </c>
      <c r="AJ51" s="322">
        <f>Plan!AZ44</f>
        <v>0</v>
      </c>
    </row>
    <row r="52" spans="1:36" ht="6" customHeight="1">
      <c r="A52"/>
      <c r="B52" s="318">
        <f>COUNTIF(Feiertage!$H$3:$H$164,F52)</f>
        <v>0</v>
      </c>
      <c r="C52" s="319">
        <f t="shared" si="0"/>
        <v>3</v>
      </c>
      <c r="D52" s="319">
        <f t="shared" si="1"/>
        <v>2</v>
      </c>
      <c r="E52" s="323" t="s">
        <v>195</v>
      </c>
      <c r="F52" s="321">
        <f t="shared" si="2"/>
        <v>42417</v>
      </c>
      <c r="G52" s="322">
        <f>Plan!BA15</f>
        <v>0</v>
      </c>
      <c r="H52" s="322">
        <f>Plan!BA16</f>
        <v>0</v>
      </c>
      <c r="I52" s="322">
        <f>Plan!BA17</f>
        <v>0</v>
      </c>
      <c r="J52" s="322">
        <f>Plan!BA18</f>
        <v>0</v>
      </c>
      <c r="K52" s="322">
        <f>Plan!BA19</f>
        <v>0</v>
      </c>
      <c r="L52" s="322">
        <f>Plan!BA20</f>
        <v>0</v>
      </c>
      <c r="M52" s="322">
        <f>Plan!BA21</f>
        <v>0</v>
      </c>
      <c r="N52" s="322">
        <f>Plan!BA22</f>
        <v>0</v>
      </c>
      <c r="O52" s="322">
        <f>Plan!BA23</f>
        <v>0</v>
      </c>
      <c r="P52" s="322">
        <f>Plan!BA24</f>
        <v>0</v>
      </c>
      <c r="Q52" s="322">
        <f>Plan!BA25</f>
        <v>0</v>
      </c>
      <c r="R52" s="322">
        <f>Plan!BA26</f>
        <v>0</v>
      </c>
      <c r="S52" s="322">
        <f>Plan!BA27</f>
        <v>0</v>
      </c>
      <c r="T52" s="322">
        <f>Plan!BA28</f>
        <v>0</v>
      </c>
      <c r="U52" s="322">
        <f>Plan!BA29</f>
        <v>0</v>
      </c>
      <c r="V52" s="322">
        <f>Plan!BA30</f>
        <v>0</v>
      </c>
      <c r="W52" s="322">
        <f>Plan!BA31</f>
        <v>0</v>
      </c>
      <c r="X52" s="322">
        <f>Plan!BA32</f>
        <v>0</v>
      </c>
      <c r="Y52" s="322">
        <f>Plan!BA33</f>
        <v>0</v>
      </c>
      <c r="Z52" s="322">
        <f>Plan!BA34</f>
        <v>0</v>
      </c>
      <c r="AA52" s="322">
        <f>Plan!BA35</f>
        <v>0</v>
      </c>
      <c r="AB52" s="322">
        <f>Plan!BA36</f>
        <v>0</v>
      </c>
      <c r="AC52" s="322">
        <f>Plan!BA37</f>
        <v>0</v>
      </c>
      <c r="AD52" s="322">
        <f>Plan!BA38</f>
        <v>0</v>
      </c>
      <c r="AE52" s="322">
        <f>Plan!BA39</f>
        <v>0</v>
      </c>
      <c r="AF52" s="322">
        <f>Plan!BA40</f>
        <v>0</v>
      </c>
      <c r="AG52" s="322">
        <f>Plan!BA41</f>
        <v>0</v>
      </c>
      <c r="AH52" s="322">
        <f>Plan!BA42</f>
        <v>0</v>
      </c>
      <c r="AI52" s="322">
        <f>Plan!BA43</f>
        <v>0</v>
      </c>
      <c r="AJ52" s="322">
        <f>Plan!BA44</f>
        <v>0</v>
      </c>
    </row>
    <row r="53" spans="1:36" ht="6" customHeight="1">
      <c r="A53"/>
      <c r="B53" s="318">
        <f>COUNTIF(Feiertage!$H$3:$H$164,F53)</f>
        <v>0</v>
      </c>
      <c r="C53" s="319">
        <f t="shared" si="0"/>
        <v>4</v>
      </c>
      <c r="D53" s="319">
        <f t="shared" si="1"/>
        <v>2</v>
      </c>
      <c r="E53" s="323"/>
      <c r="F53" s="321">
        <f t="shared" si="2"/>
        <v>42418</v>
      </c>
      <c r="G53" s="322">
        <f>Plan!BB15</f>
        <v>0</v>
      </c>
      <c r="H53" s="322">
        <f>Plan!BB16</f>
        <v>0</v>
      </c>
      <c r="I53" s="322">
        <f>Plan!BB17</f>
        <v>0</v>
      </c>
      <c r="J53" s="322">
        <f>Plan!BB18</f>
        <v>0</v>
      </c>
      <c r="K53" s="322">
        <f>Plan!BB19</f>
        <v>0</v>
      </c>
      <c r="L53" s="322">
        <f>Plan!BB20</f>
        <v>0</v>
      </c>
      <c r="M53" s="322">
        <f>Plan!BB21</f>
        <v>0</v>
      </c>
      <c r="N53" s="322">
        <f>Plan!BB22</f>
        <v>0</v>
      </c>
      <c r="O53" s="322">
        <f>Plan!BB23</f>
        <v>0</v>
      </c>
      <c r="P53" s="322">
        <f>Plan!BB24</f>
        <v>0</v>
      </c>
      <c r="Q53" s="322">
        <f>Plan!BB25</f>
        <v>0</v>
      </c>
      <c r="R53" s="322">
        <f>Plan!BB26</f>
        <v>0</v>
      </c>
      <c r="S53" s="322">
        <f>Plan!BB27</f>
        <v>0</v>
      </c>
      <c r="T53" s="322">
        <f>Plan!BB28</f>
        <v>0</v>
      </c>
      <c r="U53" s="322">
        <f>Plan!BB29</f>
        <v>0</v>
      </c>
      <c r="V53" s="322">
        <f>Plan!BB30</f>
        <v>0</v>
      </c>
      <c r="W53" s="322">
        <f>Plan!BB31</f>
        <v>0</v>
      </c>
      <c r="X53" s="322">
        <f>Plan!BB32</f>
        <v>0</v>
      </c>
      <c r="Y53" s="322">
        <f>Plan!BB33</f>
        <v>0</v>
      </c>
      <c r="Z53" s="322">
        <f>Plan!BB34</f>
        <v>0</v>
      </c>
      <c r="AA53" s="322">
        <f>Plan!BB35</f>
        <v>0</v>
      </c>
      <c r="AB53" s="322">
        <f>Plan!BB36</f>
        <v>0</v>
      </c>
      <c r="AC53" s="322">
        <f>Plan!BB37</f>
        <v>0</v>
      </c>
      <c r="AD53" s="322">
        <f>Plan!BB38</f>
        <v>0</v>
      </c>
      <c r="AE53" s="322">
        <f>Plan!BB39</f>
        <v>0</v>
      </c>
      <c r="AF53" s="322">
        <f>Plan!BB40</f>
        <v>0</v>
      </c>
      <c r="AG53" s="322">
        <f>Plan!BB41</f>
        <v>0</v>
      </c>
      <c r="AH53" s="322">
        <f>Plan!BB42</f>
        <v>0</v>
      </c>
      <c r="AI53" s="322">
        <f>Plan!BB43</f>
        <v>0</v>
      </c>
      <c r="AJ53" s="322">
        <f>Plan!BB44</f>
        <v>0</v>
      </c>
    </row>
    <row r="54" spans="1:36" ht="6" customHeight="1">
      <c r="A54"/>
      <c r="B54" s="318">
        <f>COUNTIF(Feiertage!$H$3:$H$164,F54)</f>
        <v>0</v>
      </c>
      <c r="C54" s="319">
        <f t="shared" si="0"/>
        <v>5</v>
      </c>
      <c r="D54" s="319">
        <f t="shared" si="1"/>
        <v>2</v>
      </c>
      <c r="E54" s="323"/>
      <c r="F54" s="321">
        <f t="shared" si="2"/>
        <v>42419</v>
      </c>
      <c r="G54" s="322">
        <f>Plan!BC15</f>
        <v>0</v>
      </c>
      <c r="H54" s="322">
        <f>Plan!BC16</f>
        <v>0</v>
      </c>
      <c r="I54" s="322">
        <f>Plan!BC17</f>
        <v>0</v>
      </c>
      <c r="J54" s="322">
        <f>Plan!BC18</f>
        <v>0</v>
      </c>
      <c r="K54" s="322">
        <f>Plan!BC19</f>
        <v>0</v>
      </c>
      <c r="L54" s="322">
        <f>Plan!BC20</f>
        <v>0</v>
      </c>
      <c r="M54" s="322">
        <f>Plan!BC21</f>
        <v>0</v>
      </c>
      <c r="N54" s="322">
        <f>Plan!BC22</f>
        <v>0</v>
      </c>
      <c r="O54" s="322">
        <f>Plan!BC23</f>
        <v>0</v>
      </c>
      <c r="P54" s="322">
        <f>Plan!BC24</f>
        <v>0</v>
      </c>
      <c r="Q54" s="322">
        <f>Plan!BC25</f>
        <v>0</v>
      </c>
      <c r="R54" s="322">
        <f>Plan!BC26</f>
        <v>0</v>
      </c>
      <c r="S54" s="322">
        <f>Plan!BC27</f>
        <v>0</v>
      </c>
      <c r="T54" s="322">
        <f>Plan!BC28</f>
        <v>0</v>
      </c>
      <c r="U54" s="322">
        <f>Plan!BC29</f>
        <v>0</v>
      </c>
      <c r="V54" s="322">
        <f>Plan!BC30</f>
        <v>0</v>
      </c>
      <c r="W54" s="322">
        <f>Plan!BC31</f>
        <v>0</v>
      </c>
      <c r="X54" s="322">
        <f>Plan!BC32</f>
        <v>0</v>
      </c>
      <c r="Y54" s="322">
        <f>Plan!BC33</f>
        <v>0</v>
      </c>
      <c r="Z54" s="322">
        <f>Plan!BC34</f>
        <v>0</v>
      </c>
      <c r="AA54" s="322">
        <f>Plan!BC35</f>
        <v>0</v>
      </c>
      <c r="AB54" s="322">
        <f>Plan!BC36</f>
        <v>0</v>
      </c>
      <c r="AC54" s="322">
        <f>Plan!BC37</f>
        <v>0</v>
      </c>
      <c r="AD54" s="322">
        <f>Plan!BC38</f>
        <v>0</v>
      </c>
      <c r="AE54" s="322">
        <f>Plan!BC39</f>
        <v>0</v>
      </c>
      <c r="AF54" s="322">
        <f>Plan!BC40</f>
        <v>0</v>
      </c>
      <c r="AG54" s="322">
        <f>Plan!BC41</f>
        <v>0</v>
      </c>
      <c r="AH54" s="322">
        <f>Plan!BC42</f>
        <v>0</v>
      </c>
      <c r="AI54" s="322">
        <f>Plan!BC43</f>
        <v>0</v>
      </c>
      <c r="AJ54" s="322">
        <f>Plan!BC44</f>
        <v>0</v>
      </c>
    </row>
    <row r="55" spans="1:36" ht="6" customHeight="1">
      <c r="A55"/>
      <c r="B55" s="318">
        <f>COUNTIF(Feiertage!$H$3:$H$164,F55)</f>
        <v>0</v>
      </c>
      <c r="C55" s="319">
        <f t="shared" si="0"/>
        <v>6</v>
      </c>
      <c r="D55" s="319">
        <f t="shared" si="1"/>
        <v>2</v>
      </c>
      <c r="E55" s="323"/>
      <c r="F55" s="321">
        <f t="shared" si="2"/>
        <v>42420</v>
      </c>
      <c r="G55" s="322">
        <f>Plan!BD15</f>
        <v>0</v>
      </c>
      <c r="H55" s="322">
        <f>Plan!BD16</f>
        <v>0</v>
      </c>
      <c r="I55" s="322">
        <f>Plan!BD17</f>
        <v>0</v>
      </c>
      <c r="J55" s="322">
        <f>Plan!BD18</f>
        <v>0</v>
      </c>
      <c r="K55" s="322">
        <f>Plan!BD19</f>
        <v>0</v>
      </c>
      <c r="L55" s="322">
        <f>Plan!BD20</f>
        <v>0</v>
      </c>
      <c r="M55" s="322">
        <f>Plan!BD21</f>
        <v>0</v>
      </c>
      <c r="N55" s="322">
        <f>Plan!BD22</f>
        <v>0</v>
      </c>
      <c r="O55" s="322">
        <f>Plan!BD23</f>
        <v>0</v>
      </c>
      <c r="P55" s="322">
        <f>Plan!BD24</f>
        <v>0</v>
      </c>
      <c r="Q55" s="322">
        <f>Plan!BD25</f>
        <v>0</v>
      </c>
      <c r="R55" s="322">
        <f>Plan!BD26</f>
        <v>0</v>
      </c>
      <c r="S55" s="322">
        <f>Plan!BD27</f>
        <v>0</v>
      </c>
      <c r="T55" s="322">
        <f>Plan!BD28</f>
        <v>0</v>
      </c>
      <c r="U55" s="322">
        <f>Plan!BD29</f>
        <v>0</v>
      </c>
      <c r="V55" s="322">
        <f>Plan!BD30</f>
        <v>0</v>
      </c>
      <c r="W55" s="322">
        <f>Plan!BD31</f>
        <v>0</v>
      </c>
      <c r="X55" s="322">
        <f>Plan!BD32</f>
        <v>0</v>
      </c>
      <c r="Y55" s="322">
        <f>Plan!BD33</f>
        <v>0</v>
      </c>
      <c r="Z55" s="322">
        <f>Plan!BD34</f>
        <v>0</v>
      </c>
      <c r="AA55" s="322">
        <f>Plan!BD35</f>
        <v>0</v>
      </c>
      <c r="AB55" s="322">
        <f>Plan!BD36</f>
        <v>0</v>
      </c>
      <c r="AC55" s="322">
        <f>Plan!BD37</f>
        <v>0</v>
      </c>
      <c r="AD55" s="322">
        <f>Plan!BD38</f>
        <v>0</v>
      </c>
      <c r="AE55" s="322">
        <f>Plan!BD39</f>
        <v>0</v>
      </c>
      <c r="AF55" s="322">
        <f>Plan!BD40</f>
        <v>0</v>
      </c>
      <c r="AG55" s="322">
        <f>Plan!BD41</f>
        <v>0</v>
      </c>
      <c r="AH55" s="322">
        <f>Plan!BD42</f>
        <v>0</v>
      </c>
      <c r="AI55" s="322">
        <f>Plan!BD43</f>
        <v>0</v>
      </c>
      <c r="AJ55" s="322">
        <f>Plan!BD44</f>
        <v>0</v>
      </c>
    </row>
    <row r="56" spans="1:36" ht="6" customHeight="1">
      <c r="A56"/>
      <c r="B56" s="318">
        <f>COUNTIF(Feiertage!$H$3:$H$164,F56)</f>
        <v>0</v>
      </c>
      <c r="C56" s="319">
        <f t="shared" si="0"/>
        <v>7</v>
      </c>
      <c r="D56" s="319">
        <f t="shared" si="1"/>
        <v>2</v>
      </c>
      <c r="E56" s="323"/>
      <c r="F56" s="321">
        <f t="shared" si="2"/>
        <v>42421</v>
      </c>
      <c r="G56" s="322">
        <f>Plan!BE15</f>
        <v>0</v>
      </c>
      <c r="H56" s="322">
        <f>Plan!BE16</f>
        <v>0</v>
      </c>
      <c r="I56" s="322">
        <f>Plan!BE17</f>
        <v>0</v>
      </c>
      <c r="J56" s="322">
        <f>Plan!BE18</f>
        <v>0</v>
      </c>
      <c r="K56" s="322">
        <f>Plan!BE19</f>
        <v>0</v>
      </c>
      <c r="L56" s="322">
        <f>Plan!BE20</f>
        <v>0</v>
      </c>
      <c r="M56" s="322">
        <f>Plan!BE21</f>
        <v>0</v>
      </c>
      <c r="N56" s="322">
        <f>Plan!BE22</f>
        <v>0</v>
      </c>
      <c r="O56" s="322">
        <f>Plan!BE23</f>
        <v>0</v>
      </c>
      <c r="P56" s="322">
        <f>Plan!BE24</f>
        <v>0</v>
      </c>
      <c r="Q56" s="322">
        <f>Plan!BE25</f>
        <v>0</v>
      </c>
      <c r="R56" s="322">
        <f>Plan!BE26</f>
        <v>0</v>
      </c>
      <c r="S56" s="322">
        <f>Plan!BE27</f>
        <v>0</v>
      </c>
      <c r="T56" s="322">
        <f>Plan!BE28</f>
        <v>0</v>
      </c>
      <c r="U56" s="322">
        <f>Plan!BE29</f>
        <v>0</v>
      </c>
      <c r="V56" s="322">
        <f>Plan!BE30</f>
        <v>0</v>
      </c>
      <c r="W56" s="322">
        <f>Plan!BE31</f>
        <v>0</v>
      </c>
      <c r="X56" s="322">
        <f>Plan!BE32</f>
        <v>0</v>
      </c>
      <c r="Y56" s="322">
        <f>Plan!BE33</f>
        <v>0</v>
      </c>
      <c r="Z56" s="322">
        <f>Plan!BE34</f>
        <v>0</v>
      </c>
      <c r="AA56" s="322">
        <f>Plan!BE35</f>
        <v>0</v>
      </c>
      <c r="AB56" s="322">
        <f>Plan!BE36</f>
        <v>0</v>
      </c>
      <c r="AC56" s="322">
        <f>Plan!BE37</f>
        <v>0</v>
      </c>
      <c r="AD56" s="322">
        <f>Plan!BE38</f>
        <v>0</v>
      </c>
      <c r="AE56" s="322">
        <f>Plan!BE39</f>
        <v>0</v>
      </c>
      <c r="AF56" s="322">
        <f>Plan!BE40</f>
        <v>0</v>
      </c>
      <c r="AG56" s="322">
        <f>Plan!BE41</f>
        <v>0</v>
      </c>
      <c r="AH56" s="322">
        <f>Plan!BE42</f>
        <v>0</v>
      </c>
      <c r="AI56" s="322">
        <f>Plan!BE43</f>
        <v>0</v>
      </c>
      <c r="AJ56" s="322">
        <f>Plan!BE44</f>
        <v>0</v>
      </c>
    </row>
    <row r="57" spans="1:36" ht="6" customHeight="1">
      <c r="A57"/>
      <c r="B57" s="318">
        <f>COUNTIF(Feiertage!$H$3:$H$164,F57)</f>
        <v>0</v>
      </c>
      <c r="C57" s="319">
        <f t="shared" si="0"/>
        <v>1</v>
      </c>
      <c r="D57" s="319">
        <f t="shared" si="1"/>
        <v>2</v>
      </c>
      <c r="E57" s="323"/>
      <c r="F57" s="321">
        <f t="shared" si="2"/>
        <v>42422</v>
      </c>
      <c r="G57" s="322">
        <f>Plan!BF15</f>
        <v>0</v>
      </c>
      <c r="H57" s="322">
        <f>Plan!BF16</f>
        <v>0</v>
      </c>
      <c r="I57" s="322">
        <f>Plan!BF17</f>
        <v>0</v>
      </c>
      <c r="J57" s="322">
        <f>Plan!BF18</f>
        <v>0</v>
      </c>
      <c r="K57" s="322">
        <f>Plan!BF19</f>
        <v>0</v>
      </c>
      <c r="L57" s="322">
        <f>Plan!BF20</f>
        <v>0</v>
      </c>
      <c r="M57" s="322">
        <f>Plan!BF21</f>
        <v>0</v>
      </c>
      <c r="N57" s="322">
        <f>Plan!BF22</f>
        <v>0</v>
      </c>
      <c r="O57" s="322">
        <f>Plan!BF23</f>
        <v>0</v>
      </c>
      <c r="P57" s="322">
        <f>Plan!BF24</f>
        <v>0</v>
      </c>
      <c r="Q57" s="322">
        <f>Plan!BF25</f>
        <v>0</v>
      </c>
      <c r="R57" s="322">
        <f>Plan!BF26</f>
        <v>0</v>
      </c>
      <c r="S57" s="322">
        <f>Plan!BF27</f>
        <v>0</v>
      </c>
      <c r="T57" s="322">
        <f>Plan!BF28</f>
        <v>0</v>
      </c>
      <c r="U57" s="322">
        <f>Plan!BF29</f>
        <v>0</v>
      </c>
      <c r="V57" s="322">
        <f>Plan!BF30</f>
        <v>0</v>
      </c>
      <c r="W57" s="322">
        <f>Plan!BF31</f>
        <v>0</v>
      </c>
      <c r="X57" s="322">
        <f>Plan!BF32</f>
        <v>0</v>
      </c>
      <c r="Y57" s="322">
        <f>Plan!BF33</f>
        <v>0</v>
      </c>
      <c r="Z57" s="322">
        <f>Plan!BF34</f>
        <v>0</v>
      </c>
      <c r="AA57" s="322">
        <f>Plan!BF35</f>
        <v>0</v>
      </c>
      <c r="AB57" s="322">
        <f>Plan!BF36</f>
        <v>0</v>
      </c>
      <c r="AC57" s="322">
        <f>Plan!BF37</f>
        <v>0</v>
      </c>
      <c r="AD57" s="322">
        <f>Plan!BF38</f>
        <v>0</v>
      </c>
      <c r="AE57" s="322">
        <f>Plan!BF39</f>
        <v>0</v>
      </c>
      <c r="AF57" s="322">
        <f>Plan!BF40</f>
        <v>0</v>
      </c>
      <c r="AG57" s="322">
        <f>Plan!BF41</f>
        <v>0</v>
      </c>
      <c r="AH57" s="322">
        <f>Plan!BF42</f>
        <v>0</v>
      </c>
      <c r="AI57" s="322">
        <f>Plan!BF43</f>
        <v>0</v>
      </c>
      <c r="AJ57" s="322">
        <f>Plan!BF44</f>
        <v>0</v>
      </c>
    </row>
    <row r="58" spans="1:36" ht="6" customHeight="1">
      <c r="A58"/>
      <c r="B58" s="318">
        <f>COUNTIF(Feiertage!$H$3:$H$164,F58)</f>
        <v>0</v>
      </c>
      <c r="C58" s="319">
        <f t="shared" si="0"/>
        <v>2</v>
      </c>
      <c r="D58" s="319">
        <f t="shared" si="1"/>
        <v>2</v>
      </c>
      <c r="E58" s="323"/>
      <c r="F58" s="321">
        <f t="shared" si="2"/>
        <v>42423</v>
      </c>
      <c r="G58" s="322">
        <f>Plan!BG15</f>
        <v>0</v>
      </c>
      <c r="H58" s="322">
        <f>Plan!BG16</f>
        <v>0</v>
      </c>
      <c r="I58" s="322">
        <f>Plan!BG17</f>
        <v>0</v>
      </c>
      <c r="J58" s="322">
        <f>Plan!BG18</f>
        <v>0</v>
      </c>
      <c r="K58" s="322">
        <f>Plan!BG19</f>
        <v>0</v>
      </c>
      <c r="L58" s="322">
        <f>Plan!BG20</f>
        <v>0</v>
      </c>
      <c r="M58" s="322">
        <f>Plan!BG21</f>
        <v>0</v>
      </c>
      <c r="N58" s="322">
        <f>Plan!BG22</f>
        <v>0</v>
      </c>
      <c r="O58" s="322">
        <f>Plan!BG23</f>
        <v>0</v>
      </c>
      <c r="P58" s="322">
        <f>Plan!BG24</f>
        <v>0</v>
      </c>
      <c r="Q58" s="322">
        <f>Plan!BG25</f>
        <v>0</v>
      </c>
      <c r="R58" s="322">
        <f>Plan!BG26</f>
        <v>0</v>
      </c>
      <c r="S58" s="322">
        <f>Plan!BG27</f>
        <v>0</v>
      </c>
      <c r="T58" s="322">
        <f>Plan!BG28</f>
        <v>0</v>
      </c>
      <c r="U58" s="322">
        <f>Plan!BG29</f>
        <v>0</v>
      </c>
      <c r="V58" s="322">
        <f>Plan!BG30</f>
        <v>0</v>
      </c>
      <c r="W58" s="322">
        <f>Plan!BG31</f>
        <v>0</v>
      </c>
      <c r="X58" s="322">
        <f>Plan!BG32</f>
        <v>0</v>
      </c>
      <c r="Y58" s="322">
        <f>Plan!BG33</f>
        <v>0</v>
      </c>
      <c r="Z58" s="322">
        <f>Plan!BG34</f>
        <v>0</v>
      </c>
      <c r="AA58" s="322">
        <f>Plan!BG35</f>
        <v>0</v>
      </c>
      <c r="AB58" s="322">
        <f>Plan!BG36</f>
        <v>0</v>
      </c>
      <c r="AC58" s="322">
        <f>Plan!BG37</f>
        <v>0</v>
      </c>
      <c r="AD58" s="322">
        <f>Plan!BG38</f>
        <v>0</v>
      </c>
      <c r="AE58" s="322">
        <f>Plan!BG39</f>
        <v>0</v>
      </c>
      <c r="AF58" s="322">
        <f>Plan!BG40</f>
        <v>0</v>
      </c>
      <c r="AG58" s="322">
        <f>Plan!BG41</f>
        <v>0</v>
      </c>
      <c r="AH58" s="322">
        <f>Plan!BG42</f>
        <v>0</v>
      </c>
      <c r="AI58" s="322">
        <f>Plan!BG43</f>
        <v>0</v>
      </c>
      <c r="AJ58" s="322">
        <f>Plan!BG44</f>
        <v>0</v>
      </c>
    </row>
    <row r="59" spans="1:36" ht="6" customHeight="1">
      <c r="A59"/>
      <c r="B59" s="318">
        <f>COUNTIF(Feiertage!$H$3:$H$164,F59)</f>
        <v>0</v>
      </c>
      <c r="C59" s="319">
        <f t="shared" si="0"/>
        <v>3</v>
      </c>
      <c r="D59" s="319">
        <f t="shared" si="1"/>
        <v>2</v>
      </c>
      <c r="E59" s="323"/>
      <c r="F59" s="321">
        <f t="shared" si="2"/>
        <v>42424</v>
      </c>
      <c r="G59" s="322">
        <f>Plan!BH15</f>
        <v>0</v>
      </c>
      <c r="H59" s="322">
        <f>Plan!BH16</f>
        <v>0</v>
      </c>
      <c r="I59" s="322">
        <f>Plan!BH17</f>
        <v>0</v>
      </c>
      <c r="J59" s="322">
        <f>Plan!BH18</f>
        <v>0</v>
      </c>
      <c r="K59" s="322">
        <f>Plan!BH19</f>
        <v>0</v>
      </c>
      <c r="L59" s="322">
        <f>Plan!BH20</f>
        <v>0</v>
      </c>
      <c r="M59" s="322">
        <f>Plan!BH21</f>
        <v>0</v>
      </c>
      <c r="N59" s="322">
        <f>Plan!BH22</f>
        <v>0</v>
      </c>
      <c r="O59" s="322">
        <f>Plan!BH23</f>
        <v>0</v>
      </c>
      <c r="P59" s="322">
        <f>Plan!BH24</f>
        <v>0</v>
      </c>
      <c r="Q59" s="322">
        <f>Plan!BH25</f>
        <v>0</v>
      </c>
      <c r="R59" s="322">
        <f>Plan!BH26</f>
        <v>0</v>
      </c>
      <c r="S59" s="322">
        <f>Plan!BH27</f>
        <v>0</v>
      </c>
      <c r="T59" s="322">
        <f>Plan!BH28</f>
        <v>0</v>
      </c>
      <c r="U59" s="322">
        <f>Plan!BH29</f>
        <v>0</v>
      </c>
      <c r="V59" s="322">
        <f>Plan!BH30</f>
        <v>0</v>
      </c>
      <c r="W59" s="322">
        <f>Plan!BH31</f>
        <v>0</v>
      </c>
      <c r="X59" s="322">
        <f>Plan!BH32</f>
        <v>0</v>
      </c>
      <c r="Y59" s="322">
        <f>Plan!BH33</f>
        <v>0</v>
      </c>
      <c r="Z59" s="322">
        <f>Plan!BH34</f>
        <v>0</v>
      </c>
      <c r="AA59" s="322">
        <f>Plan!BH35</f>
        <v>0</v>
      </c>
      <c r="AB59" s="322">
        <f>Plan!BH36</f>
        <v>0</v>
      </c>
      <c r="AC59" s="322">
        <f>Plan!BH37</f>
        <v>0</v>
      </c>
      <c r="AD59" s="322">
        <f>Plan!BH38</f>
        <v>0</v>
      </c>
      <c r="AE59" s="322">
        <f>Plan!BH39</f>
        <v>0</v>
      </c>
      <c r="AF59" s="322">
        <f>Plan!BH40</f>
        <v>0</v>
      </c>
      <c r="AG59" s="322">
        <f>Plan!BH41</f>
        <v>0</v>
      </c>
      <c r="AH59" s="322">
        <f>Plan!BH42</f>
        <v>0</v>
      </c>
      <c r="AI59" s="322">
        <f>Plan!BH43</f>
        <v>0</v>
      </c>
      <c r="AJ59" s="322">
        <f>Plan!BH44</f>
        <v>0</v>
      </c>
    </row>
    <row r="60" spans="1:36" ht="6" customHeight="1">
      <c r="A60"/>
      <c r="B60" s="318">
        <f>COUNTIF(Feiertage!$H$3:$H$164,F60)</f>
        <v>0</v>
      </c>
      <c r="C60" s="319">
        <f t="shared" si="0"/>
        <v>4</v>
      </c>
      <c r="D60" s="319">
        <f t="shared" si="1"/>
        <v>2</v>
      </c>
      <c r="E60" s="323"/>
      <c r="F60" s="321">
        <f t="shared" si="2"/>
        <v>42425</v>
      </c>
      <c r="G60" s="322">
        <f>Plan!BI15</f>
        <v>0</v>
      </c>
      <c r="H60" s="322">
        <f>Plan!BI16</f>
        <v>0</v>
      </c>
      <c r="I60" s="322">
        <f>Plan!BI17</f>
        <v>0</v>
      </c>
      <c r="J60" s="322">
        <f>Plan!BI18</f>
        <v>0</v>
      </c>
      <c r="K60" s="322">
        <f>Plan!BI19</f>
        <v>0</v>
      </c>
      <c r="L60" s="322">
        <f>Plan!BI20</f>
        <v>0</v>
      </c>
      <c r="M60" s="322">
        <f>Plan!BI21</f>
        <v>0</v>
      </c>
      <c r="N60" s="322">
        <f>Plan!BI22</f>
        <v>0</v>
      </c>
      <c r="O60" s="322">
        <f>Plan!BI23</f>
        <v>0</v>
      </c>
      <c r="P60" s="322">
        <f>Plan!BI24</f>
        <v>0</v>
      </c>
      <c r="Q60" s="322">
        <f>Plan!BI25</f>
        <v>0</v>
      </c>
      <c r="R60" s="322">
        <f>Plan!BI26</f>
        <v>0</v>
      </c>
      <c r="S60" s="322">
        <f>Plan!BI27</f>
        <v>0</v>
      </c>
      <c r="T60" s="322">
        <f>Plan!BI28</f>
        <v>0</v>
      </c>
      <c r="U60" s="322">
        <f>Plan!BI29</f>
        <v>0</v>
      </c>
      <c r="V60" s="322">
        <f>Plan!BI30</f>
        <v>0</v>
      </c>
      <c r="W60" s="322">
        <f>Plan!BI31</f>
        <v>0</v>
      </c>
      <c r="X60" s="322">
        <f>Plan!BI32</f>
        <v>0</v>
      </c>
      <c r="Y60" s="322">
        <f>Plan!BI33</f>
        <v>0</v>
      </c>
      <c r="Z60" s="322">
        <f>Plan!BI34</f>
        <v>0</v>
      </c>
      <c r="AA60" s="322">
        <f>Plan!BI35</f>
        <v>0</v>
      </c>
      <c r="AB60" s="322">
        <f>Plan!BI36</f>
        <v>0</v>
      </c>
      <c r="AC60" s="322">
        <f>Plan!BI37</f>
        <v>0</v>
      </c>
      <c r="AD60" s="322">
        <f>Plan!BI38</f>
        <v>0</v>
      </c>
      <c r="AE60" s="322">
        <f>Plan!BI39</f>
        <v>0</v>
      </c>
      <c r="AF60" s="322">
        <f>Plan!BI40</f>
        <v>0</v>
      </c>
      <c r="AG60" s="322">
        <f>Plan!BI41</f>
        <v>0</v>
      </c>
      <c r="AH60" s="322">
        <f>Plan!BI42</f>
        <v>0</v>
      </c>
      <c r="AI60" s="322">
        <f>Plan!BI43</f>
        <v>0</v>
      </c>
      <c r="AJ60" s="322">
        <f>Plan!BI44</f>
        <v>0</v>
      </c>
    </row>
    <row r="61" spans="1:36" ht="6" customHeight="1">
      <c r="A61"/>
      <c r="B61" s="318">
        <f>COUNTIF(Feiertage!$H$3:$H$164,F61)</f>
        <v>0</v>
      </c>
      <c r="C61" s="319">
        <f t="shared" si="0"/>
        <v>5</v>
      </c>
      <c r="D61" s="319">
        <f t="shared" si="1"/>
        <v>2</v>
      </c>
      <c r="E61" s="323"/>
      <c r="F61" s="321">
        <f t="shared" si="2"/>
        <v>42426</v>
      </c>
      <c r="G61" s="322">
        <f>Plan!BJ15</f>
        <v>0</v>
      </c>
      <c r="H61" s="322">
        <f>Plan!BJ16</f>
        <v>0</v>
      </c>
      <c r="I61" s="322">
        <f>Plan!BJ17</f>
        <v>0</v>
      </c>
      <c r="J61" s="322">
        <f>Plan!BJ18</f>
        <v>0</v>
      </c>
      <c r="K61" s="322">
        <f>Plan!BJ19</f>
        <v>0</v>
      </c>
      <c r="L61" s="322">
        <f>Plan!BJ20</f>
        <v>0</v>
      </c>
      <c r="M61" s="322">
        <f>Plan!BJ21</f>
        <v>0</v>
      </c>
      <c r="N61" s="322">
        <f>Plan!BJ22</f>
        <v>0</v>
      </c>
      <c r="O61" s="322">
        <f>Plan!BJ23</f>
        <v>0</v>
      </c>
      <c r="P61" s="322">
        <f>Plan!BJ24</f>
        <v>0</v>
      </c>
      <c r="Q61" s="322">
        <f>Plan!BJ25</f>
        <v>0</v>
      </c>
      <c r="R61" s="322">
        <f>Plan!BJ26</f>
        <v>0</v>
      </c>
      <c r="S61" s="322">
        <f>Plan!BJ27</f>
        <v>0</v>
      </c>
      <c r="T61" s="322">
        <f>Plan!BJ28</f>
        <v>0</v>
      </c>
      <c r="U61" s="322">
        <f>Plan!BJ29</f>
        <v>0</v>
      </c>
      <c r="V61" s="322">
        <f>Plan!BJ30</f>
        <v>0</v>
      </c>
      <c r="W61" s="322">
        <f>Plan!BJ31</f>
        <v>0</v>
      </c>
      <c r="X61" s="322">
        <f>Plan!BJ32</f>
        <v>0</v>
      </c>
      <c r="Y61" s="322">
        <f>Plan!BJ33</f>
        <v>0</v>
      </c>
      <c r="Z61" s="322">
        <f>Plan!BJ34</f>
        <v>0</v>
      </c>
      <c r="AA61" s="322">
        <f>Plan!BJ35</f>
        <v>0</v>
      </c>
      <c r="AB61" s="322">
        <f>Plan!BJ36</f>
        <v>0</v>
      </c>
      <c r="AC61" s="322">
        <f>Plan!BJ37</f>
        <v>0</v>
      </c>
      <c r="AD61" s="322">
        <f>Plan!BJ38</f>
        <v>0</v>
      </c>
      <c r="AE61" s="322">
        <f>Plan!BJ39</f>
        <v>0</v>
      </c>
      <c r="AF61" s="322">
        <f>Plan!BJ40</f>
        <v>0</v>
      </c>
      <c r="AG61" s="322">
        <f>Plan!BJ41</f>
        <v>0</v>
      </c>
      <c r="AH61" s="322">
        <f>Plan!BJ42</f>
        <v>0</v>
      </c>
      <c r="AI61" s="322">
        <f>Plan!BJ43</f>
        <v>0</v>
      </c>
      <c r="AJ61" s="322">
        <f>Plan!BJ44</f>
        <v>0</v>
      </c>
    </row>
    <row r="62" spans="1:36" ht="6" customHeight="1">
      <c r="A62"/>
      <c r="B62" s="318">
        <f>COUNTIF(Feiertage!$H$3:$H$164,F62)</f>
        <v>0</v>
      </c>
      <c r="C62" s="319">
        <f t="shared" si="0"/>
        <v>6</v>
      </c>
      <c r="D62" s="319">
        <f t="shared" si="1"/>
        <v>2</v>
      </c>
      <c r="E62" s="323"/>
      <c r="F62" s="321">
        <f t="shared" si="2"/>
        <v>42427</v>
      </c>
      <c r="G62" s="322">
        <f>Plan!BK15</f>
        <v>0</v>
      </c>
      <c r="H62" s="322">
        <f>Plan!BK16</f>
        <v>0</v>
      </c>
      <c r="I62" s="322">
        <f>Plan!BK17</f>
        <v>0</v>
      </c>
      <c r="J62" s="322">
        <f>Plan!BK18</f>
        <v>0</v>
      </c>
      <c r="K62" s="322">
        <f>Plan!BK19</f>
        <v>0</v>
      </c>
      <c r="L62" s="322">
        <f>Plan!BK20</f>
        <v>0</v>
      </c>
      <c r="M62" s="322">
        <f>Plan!BK21</f>
        <v>0</v>
      </c>
      <c r="N62" s="322">
        <f>Plan!BK22</f>
        <v>0</v>
      </c>
      <c r="O62" s="322">
        <f>Plan!BK23</f>
        <v>0</v>
      </c>
      <c r="P62" s="322">
        <f>Plan!BK24</f>
        <v>0</v>
      </c>
      <c r="Q62" s="322">
        <f>Plan!BK25</f>
        <v>0</v>
      </c>
      <c r="R62" s="322">
        <f>Plan!BK26</f>
        <v>0</v>
      </c>
      <c r="S62" s="322">
        <f>Plan!BK27</f>
        <v>0</v>
      </c>
      <c r="T62" s="322">
        <f>Plan!BK28</f>
        <v>0</v>
      </c>
      <c r="U62" s="322">
        <f>Plan!BK29</f>
        <v>0</v>
      </c>
      <c r="V62" s="322">
        <f>Plan!BK30</f>
        <v>0</v>
      </c>
      <c r="W62" s="322">
        <f>Plan!BK31</f>
        <v>0</v>
      </c>
      <c r="X62" s="322">
        <f>Plan!BK32</f>
        <v>0</v>
      </c>
      <c r="Y62" s="322">
        <f>Plan!BK33</f>
        <v>0</v>
      </c>
      <c r="Z62" s="322">
        <f>Plan!BK34</f>
        <v>0</v>
      </c>
      <c r="AA62" s="322">
        <f>Plan!BK35</f>
        <v>0</v>
      </c>
      <c r="AB62" s="322">
        <f>Plan!BK36</f>
        <v>0</v>
      </c>
      <c r="AC62" s="322">
        <f>Plan!BK37</f>
        <v>0</v>
      </c>
      <c r="AD62" s="322">
        <f>Plan!BK38</f>
        <v>0</v>
      </c>
      <c r="AE62" s="322">
        <f>Plan!BK39</f>
        <v>0</v>
      </c>
      <c r="AF62" s="322">
        <f>Plan!BK40</f>
        <v>0</v>
      </c>
      <c r="AG62" s="322">
        <f>Plan!BK41</f>
        <v>0</v>
      </c>
      <c r="AH62" s="322">
        <f>Plan!BK42</f>
        <v>0</v>
      </c>
      <c r="AI62" s="322">
        <f>Plan!BK43</f>
        <v>0</v>
      </c>
      <c r="AJ62" s="322">
        <f>Plan!BK44</f>
        <v>0</v>
      </c>
    </row>
    <row r="63" spans="1:36" ht="6" customHeight="1">
      <c r="A63"/>
      <c r="B63" s="318">
        <f>COUNTIF(Feiertage!$H$3:$H$164,F63)</f>
        <v>0</v>
      </c>
      <c r="C63" s="319">
        <f t="shared" si="0"/>
        <v>7</v>
      </c>
      <c r="D63" s="319">
        <f t="shared" si="1"/>
        <v>2</v>
      </c>
      <c r="E63" s="323"/>
      <c r="F63" s="321">
        <f t="shared" si="2"/>
        <v>42428</v>
      </c>
      <c r="G63" s="322">
        <f>Plan!BL15</f>
        <v>0</v>
      </c>
      <c r="H63" s="322">
        <f>Plan!BL16</f>
        <v>0</v>
      </c>
      <c r="I63" s="322">
        <f>Plan!BL17</f>
        <v>0</v>
      </c>
      <c r="J63" s="322">
        <f>Plan!BL18</f>
        <v>0</v>
      </c>
      <c r="K63" s="322">
        <f>Plan!BL19</f>
        <v>0</v>
      </c>
      <c r="L63" s="322">
        <f>Plan!BL20</f>
        <v>0</v>
      </c>
      <c r="M63" s="322">
        <f>Plan!BL21</f>
        <v>0</v>
      </c>
      <c r="N63" s="322">
        <f>Plan!BL22</f>
        <v>0</v>
      </c>
      <c r="O63" s="322">
        <f>Plan!BL23</f>
        <v>0</v>
      </c>
      <c r="P63" s="322">
        <f>Plan!BL24</f>
        <v>0</v>
      </c>
      <c r="Q63" s="322">
        <f>Plan!BL25</f>
        <v>0</v>
      </c>
      <c r="R63" s="322">
        <f>Plan!BL26</f>
        <v>0</v>
      </c>
      <c r="S63" s="322">
        <f>Plan!BL27</f>
        <v>0</v>
      </c>
      <c r="T63" s="322">
        <f>Plan!BL28</f>
        <v>0</v>
      </c>
      <c r="U63" s="322">
        <f>Plan!BL29</f>
        <v>0</v>
      </c>
      <c r="V63" s="322">
        <f>Plan!BL30</f>
        <v>0</v>
      </c>
      <c r="W63" s="322">
        <f>Plan!BL31</f>
        <v>0</v>
      </c>
      <c r="X63" s="322">
        <f>Plan!BL32</f>
        <v>0</v>
      </c>
      <c r="Y63" s="322">
        <f>Plan!BL33</f>
        <v>0</v>
      </c>
      <c r="Z63" s="322">
        <f>Plan!BL34</f>
        <v>0</v>
      </c>
      <c r="AA63" s="322">
        <f>Plan!BL35</f>
        <v>0</v>
      </c>
      <c r="AB63" s="322">
        <f>Plan!BL36</f>
        <v>0</v>
      </c>
      <c r="AC63" s="322">
        <f>Plan!BL37</f>
        <v>0</v>
      </c>
      <c r="AD63" s="322">
        <f>Plan!BL38</f>
        <v>0</v>
      </c>
      <c r="AE63" s="322">
        <f>Plan!BL39</f>
        <v>0</v>
      </c>
      <c r="AF63" s="322">
        <f>Plan!BL40</f>
        <v>0</v>
      </c>
      <c r="AG63" s="322">
        <f>Plan!BL41</f>
        <v>0</v>
      </c>
      <c r="AH63" s="322">
        <f>Plan!BL42</f>
        <v>0</v>
      </c>
      <c r="AI63" s="322">
        <f>Plan!BL43</f>
        <v>0</v>
      </c>
      <c r="AJ63" s="322">
        <f>Plan!BL44</f>
        <v>0</v>
      </c>
    </row>
    <row r="64" spans="1:36" ht="6" customHeight="1">
      <c r="A64"/>
      <c r="B64" s="318">
        <f>COUNTIF(Feiertage!$H$3:$H$164,F64)</f>
        <v>0</v>
      </c>
      <c r="C64" s="319">
        <f t="shared" si="0"/>
        <v>1</v>
      </c>
      <c r="D64" s="319">
        <f t="shared" si="1"/>
        <v>2</v>
      </c>
      <c r="E64" s="323"/>
      <c r="F64" s="321">
        <f t="shared" si="2"/>
        <v>42429</v>
      </c>
      <c r="G64" s="322">
        <f>Plan!BM15</f>
        <v>0</v>
      </c>
      <c r="H64" s="322">
        <f>Plan!BM16</f>
        <v>0</v>
      </c>
      <c r="I64" s="322">
        <f>Plan!BM17</f>
        <v>0</v>
      </c>
      <c r="J64" s="322">
        <f>Plan!BM18</f>
        <v>0</v>
      </c>
      <c r="K64" s="322">
        <f>Plan!BM19</f>
        <v>0</v>
      </c>
      <c r="L64" s="322">
        <f>Plan!BM20</f>
        <v>0</v>
      </c>
      <c r="M64" s="322">
        <f>Plan!BM21</f>
        <v>0</v>
      </c>
      <c r="N64" s="322">
        <f>Plan!BM22</f>
        <v>0</v>
      </c>
      <c r="O64" s="322">
        <f>Plan!BM23</f>
        <v>0</v>
      </c>
      <c r="P64" s="322">
        <f>Plan!BM24</f>
        <v>0</v>
      </c>
      <c r="Q64" s="322">
        <f>Plan!BM25</f>
        <v>0</v>
      </c>
      <c r="R64" s="322">
        <f>Plan!BM26</f>
        <v>0</v>
      </c>
      <c r="S64" s="322">
        <f>Plan!BM27</f>
        <v>0</v>
      </c>
      <c r="T64" s="322">
        <f>Plan!BM28</f>
        <v>0</v>
      </c>
      <c r="U64" s="322">
        <f>Plan!BM29</f>
        <v>0</v>
      </c>
      <c r="V64" s="322">
        <f>Plan!BM30</f>
        <v>0</v>
      </c>
      <c r="W64" s="322">
        <f>Plan!BM31</f>
        <v>0</v>
      </c>
      <c r="X64" s="322">
        <f>Plan!BM32</f>
        <v>0</v>
      </c>
      <c r="Y64" s="322">
        <f>Plan!BM33</f>
        <v>0</v>
      </c>
      <c r="Z64" s="322">
        <f>Plan!BM34</f>
        <v>0</v>
      </c>
      <c r="AA64" s="322">
        <f>Plan!BM35</f>
        <v>0</v>
      </c>
      <c r="AB64" s="322">
        <f>Plan!BM36</f>
        <v>0</v>
      </c>
      <c r="AC64" s="322">
        <f>Plan!BM37</f>
        <v>0</v>
      </c>
      <c r="AD64" s="322">
        <f>Plan!BM38</f>
        <v>0</v>
      </c>
      <c r="AE64" s="322">
        <f>Plan!BM39</f>
        <v>0</v>
      </c>
      <c r="AF64" s="322">
        <f>Plan!BM40</f>
        <v>0</v>
      </c>
      <c r="AG64" s="322">
        <f>Plan!BM41</f>
        <v>0</v>
      </c>
      <c r="AH64" s="322">
        <f>Plan!BM42</f>
        <v>0</v>
      </c>
      <c r="AI64" s="322">
        <f>Plan!BM43</f>
        <v>0</v>
      </c>
      <c r="AJ64" s="322">
        <f>Plan!BM44</f>
        <v>0</v>
      </c>
    </row>
    <row r="65" spans="1:36" ht="6" customHeight="1">
      <c r="A65"/>
      <c r="B65" s="318">
        <f>COUNTIF(Feiertage!$H$3:$H$164,F65)</f>
        <v>0</v>
      </c>
      <c r="C65" s="319">
        <f t="shared" si="0"/>
        <v>2</v>
      </c>
      <c r="D65" s="319">
        <f t="shared" si="1"/>
        <v>3</v>
      </c>
      <c r="E65" s="323"/>
      <c r="F65" s="321">
        <f t="shared" si="2"/>
        <v>42430</v>
      </c>
      <c r="G65" s="322">
        <f>Plan!BN15</f>
        <v>0</v>
      </c>
      <c r="H65" s="322">
        <f>Plan!BN16</f>
        <v>0</v>
      </c>
      <c r="I65" s="322">
        <f>Plan!BN17</f>
        <v>0</v>
      </c>
      <c r="J65" s="322">
        <f>Plan!BN18</f>
        <v>0</v>
      </c>
      <c r="K65" s="322">
        <f>Plan!BN19</f>
        <v>0</v>
      </c>
      <c r="L65" s="322">
        <f>Plan!BN20</f>
        <v>0</v>
      </c>
      <c r="M65" s="322">
        <f>Plan!BN21</f>
        <v>0</v>
      </c>
      <c r="N65" s="322">
        <f>Plan!BN22</f>
        <v>0</v>
      </c>
      <c r="O65" s="322">
        <f>Plan!BN23</f>
        <v>0</v>
      </c>
      <c r="P65" s="322">
        <f>Plan!BN24</f>
        <v>0</v>
      </c>
      <c r="Q65" s="322">
        <f>Plan!BN25</f>
        <v>0</v>
      </c>
      <c r="R65" s="322">
        <f>Plan!BN26</f>
        <v>0</v>
      </c>
      <c r="S65" s="322">
        <f>Plan!BN27</f>
        <v>0</v>
      </c>
      <c r="T65" s="322">
        <f>Plan!BN28</f>
        <v>0</v>
      </c>
      <c r="U65" s="322">
        <f>Plan!BN29</f>
        <v>0</v>
      </c>
      <c r="V65" s="322">
        <f>Plan!BN30</f>
        <v>0</v>
      </c>
      <c r="W65" s="322">
        <f>Plan!BN31</f>
        <v>0</v>
      </c>
      <c r="X65" s="322">
        <f>Plan!BN32</f>
        <v>0</v>
      </c>
      <c r="Y65" s="322">
        <f>Plan!BN33</f>
        <v>0</v>
      </c>
      <c r="Z65" s="322">
        <f>Plan!BN34</f>
        <v>0</v>
      </c>
      <c r="AA65" s="322">
        <f>Plan!BN35</f>
        <v>0</v>
      </c>
      <c r="AB65" s="322">
        <f>Plan!BN36</f>
        <v>0</v>
      </c>
      <c r="AC65" s="322">
        <f>Plan!BN37</f>
        <v>0</v>
      </c>
      <c r="AD65" s="322">
        <f>Plan!BN38</f>
        <v>0</v>
      </c>
      <c r="AE65" s="322">
        <f>Plan!BN39</f>
        <v>0</v>
      </c>
      <c r="AF65" s="322">
        <f>Plan!BN40</f>
        <v>0</v>
      </c>
      <c r="AG65" s="322">
        <f>Plan!BN41</f>
        <v>0</v>
      </c>
      <c r="AH65" s="322">
        <f>Plan!BN42</f>
        <v>0</v>
      </c>
      <c r="AI65" s="322">
        <f>Plan!BN43</f>
        <v>0</v>
      </c>
      <c r="AJ65" s="322">
        <f>Plan!BN44</f>
        <v>0</v>
      </c>
    </row>
    <row r="66" spans="1:36" ht="6" customHeight="1">
      <c r="A66"/>
      <c r="B66" s="318">
        <f>COUNTIF(Feiertage!$H$3:$H$164,F66)</f>
        <v>0</v>
      </c>
      <c r="C66" s="319">
        <f t="shared" si="0"/>
        <v>3</v>
      </c>
      <c r="D66" s="319">
        <f t="shared" si="1"/>
        <v>3</v>
      </c>
      <c r="E66" s="323"/>
      <c r="F66" s="321">
        <f t="shared" si="2"/>
        <v>42431</v>
      </c>
      <c r="G66" s="322">
        <f>Plan!BO15</f>
        <v>0</v>
      </c>
      <c r="H66" s="322">
        <f>Plan!BO16</f>
        <v>0</v>
      </c>
      <c r="I66" s="322">
        <f>Plan!BO17</f>
        <v>0</v>
      </c>
      <c r="J66" s="322">
        <f>Plan!BO18</f>
        <v>0</v>
      </c>
      <c r="K66" s="322">
        <f>Plan!BO19</f>
        <v>0</v>
      </c>
      <c r="L66" s="322">
        <f>Plan!BO20</f>
        <v>0</v>
      </c>
      <c r="M66" s="322">
        <f>Plan!BO21</f>
        <v>0</v>
      </c>
      <c r="N66" s="322">
        <f>Plan!BO22</f>
        <v>0</v>
      </c>
      <c r="O66" s="322">
        <f>Plan!BO23</f>
        <v>0</v>
      </c>
      <c r="P66" s="322">
        <f>Plan!BO24</f>
        <v>0</v>
      </c>
      <c r="Q66" s="322">
        <f>Plan!BO25</f>
        <v>0</v>
      </c>
      <c r="R66" s="322">
        <f>Plan!BO26</f>
        <v>0</v>
      </c>
      <c r="S66" s="322">
        <f>Plan!BO27</f>
        <v>0</v>
      </c>
      <c r="T66" s="322">
        <f>Plan!BO28</f>
        <v>0</v>
      </c>
      <c r="U66" s="322">
        <f>Plan!BO29</f>
        <v>0</v>
      </c>
      <c r="V66" s="322">
        <f>Plan!BO30</f>
        <v>0</v>
      </c>
      <c r="W66" s="322">
        <f>Plan!BO31</f>
        <v>0</v>
      </c>
      <c r="X66" s="322">
        <f>Plan!BO32</f>
        <v>0</v>
      </c>
      <c r="Y66" s="322">
        <f>Plan!BO33</f>
        <v>0</v>
      </c>
      <c r="Z66" s="322">
        <f>Plan!BO34</f>
        <v>0</v>
      </c>
      <c r="AA66" s="322">
        <f>Plan!BO35</f>
        <v>0</v>
      </c>
      <c r="AB66" s="322">
        <f>Plan!BO36</f>
        <v>0</v>
      </c>
      <c r="AC66" s="322">
        <f>Plan!BO37</f>
        <v>0</v>
      </c>
      <c r="AD66" s="322">
        <f>Plan!BO38</f>
        <v>0</v>
      </c>
      <c r="AE66" s="322">
        <f>Plan!BO39</f>
        <v>0</v>
      </c>
      <c r="AF66" s="322">
        <f>Plan!BO40</f>
        <v>0</v>
      </c>
      <c r="AG66" s="322">
        <f>Plan!BO41</f>
        <v>0</v>
      </c>
      <c r="AH66" s="322">
        <f>Plan!BO42</f>
        <v>0</v>
      </c>
      <c r="AI66" s="322">
        <f>Plan!BO43</f>
        <v>0</v>
      </c>
      <c r="AJ66" s="322">
        <f>Plan!BO44</f>
        <v>0</v>
      </c>
    </row>
    <row r="67" spans="1:36" ht="6" customHeight="1">
      <c r="A67"/>
      <c r="B67" s="318">
        <f>COUNTIF(Feiertage!$H$3:$H$164,F67)</f>
        <v>0</v>
      </c>
      <c r="C67" s="319">
        <f t="shared" si="0"/>
        <v>4</v>
      </c>
      <c r="D67" s="319">
        <f t="shared" si="1"/>
        <v>3</v>
      </c>
      <c r="E67" s="323"/>
      <c r="F67" s="321">
        <f t="shared" si="2"/>
        <v>42432</v>
      </c>
      <c r="G67" s="322">
        <f>Plan!BP15</f>
        <v>0</v>
      </c>
      <c r="H67" s="322">
        <f>Plan!BP16</f>
        <v>0</v>
      </c>
      <c r="I67" s="322">
        <f>Plan!BP17</f>
        <v>0</v>
      </c>
      <c r="J67" s="322">
        <f>Plan!BP18</f>
        <v>0</v>
      </c>
      <c r="K67" s="322">
        <f>Plan!BP19</f>
        <v>0</v>
      </c>
      <c r="L67" s="322">
        <f>Plan!BP20</f>
        <v>0</v>
      </c>
      <c r="M67" s="322">
        <f>Plan!BP21</f>
        <v>0</v>
      </c>
      <c r="N67" s="322">
        <f>Plan!BP22</f>
        <v>0</v>
      </c>
      <c r="O67" s="322">
        <f>Plan!BP23</f>
        <v>0</v>
      </c>
      <c r="P67" s="322">
        <f>Plan!BP24</f>
        <v>0</v>
      </c>
      <c r="Q67" s="322">
        <f>Plan!BP25</f>
        <v>0</v>
      </c>
      <c r="R67" s="322">
        <f>Plan!BP26</f>
        <v>0</v>
      </c>
      <c r="S67" s="322">
        <f>Plan!BP27</f>
        <v>0</v>
      </c>
      <c r="T67" s="322">
        <f>Plan!BP28</f>
        <v>0</v>
      </c>
      <c r="U67" s="322">
        <f>Plan!BP29</f>
        <v>0</v>
      </c>
      <c r="V67" s="322">
        <f>Plan!BP30</f>
        <v>0</v>
      </c>
      <c r="W67" s="322">
        <f>Plan!BP31</f>
        <v>0</v>
      </c>
      <c r="X67" s="322">
        <f>Plan!BP32</f>
        <v>0</v>
      </c>
      <c r="Y67" s="322">
        <f>Plan!BP33</f>
        <v>0</v>
      </c>
      <c r="Z67" s="322">
        <f>Plan!BP34</f>
        <v>0</v>
      </c>
      <c r="AA67" s="322">
        <f>Plan!BP35</f>
        <v>0</v>
      </c>
      <c r="AB67" s="322">
        <f>Plan!BP36</f>
        <v>0</v>
      </c>
      <c r="AC67" s="322">
        <f>Plan!BP37</f>
        <v>0</v>
      </c>
      <c r="AD67" s="322">
        <f>Plan!BP38</f>
        <v>0</v>
      </c>
      <c r="AE67" s="322">
        <f>Plan!BP39</f>
        <v>0</v>
      </c>
      <c r="AF67" s="322">
        <f>Plan!BP40</f>
        <v>0</v>
      </c>
      <c r="AG67" s="322">
        <f>Plan!BP41</f>
        <v>0</v>
      </c>
      <c r="AH67" s="322">
        <f>Plan!BP42</f>
        <v>0</v>
      </c>
      <c r="AI67" s="322">
        <f>Plan!BP43</f>
        <v>0</v>
      </c>
      <c r="AJ67" s="322">
        <f>Plan!BP44</f>
        <v>0</v>
      </c>
    </row>
    <row r="68" spans="1:36" ht="6" customHeight="1">
      <c r="A68"/>
      <c r="B68" s="318">
        <f>COUNTIF(Feiertage!$H$3:$H$164,F68)</f>
        <v>0</v>
      </c>
      <c r="C68" s="319">
        <f t="shared" si="0"/>
        <v>5</v>
      </c>
      <c r="D68" s="319">
        <f t="shared" si="1"/>
        <v>3</v>
      </c>
      <c r="E68" s="323"/>
      <c r="F68" s="321">
        <f t="shared" si="2"/>
        <v>42433</v>
      </c>
      <c r="G68" s="322">
        <f>Plan!BQ15</f>
        <v>0</v>
      </c>
      <c r="H68" s="322">
        <f>Plan!BQ16</f>
        <v>0</v>
      </c>
      <c r="I68" s="322">
        <f>Plan!BQ17</f>
        <v>0</v>
      </c>
      <c r="J68" s="322">
        <f>Plan!BQ18</f>
        <v>0</v>
      </c>
      <c r="K68" s="322">
        <f>Plan!BQ19</f>
        <v>0</v>
      </c>
      <c r="L68" s="322">
        <f>Plan!BQ20</f>
        <v>0</v>
      </c>
      <c r="M68" s="322">
        <f>Plan!BQ21</f>
        <v>0</v>
      </c>
      <c r="N68" s="322">
        <f>Plan!BQ22</f>
        <v>0</v>
      </c>
      <c r="O68" s="322">
        <f>Plan!BQ23</f>
        <v>0</v>
      </c>
      <c r="P68" s="322">
        <f>Plan!BQ24</f>
        <v>0</v>
      </c>
      <c r="Q68" s="322">
        <f>Plan!BQ25</f>
        <v>0</v>
      </c>
      <c r="R68" s="322">
        <f>Plan!BQ26</f>
        <v>0</v>
      </c>
      <c r="S68" s="322">
        <f>Plan!BQ27</f>
        <v>0</v>
      </c>
      <c r="T68" s="322">
        <f>Plan!BQ28</f>
        <v>0</v>
      </c>
      <c r="U68" s="322">
        <f>Plan!BQ29</f>
        <v>0</v>
      </c>
      <c r="V68" s="322">
        <f>Plan!BQ30</f>
        <v>0</v>
      </c>
      <c r="W68" s="322">
        <f>Plan!BQ31</f>
        <v>0</v>
      </c>
      <c r="X68" s="322">
        <f>Plan!BQ32</f>
        <v>0</v>
      </c>
      <c r="Y68" s="322">
        <f>Plan!BQ33</f>
        <v>0</v>
      </c>
      <c r="Z68" s="322">
        <f>Plan!BQ34</f>
        <v>0</v>
      </c>
      <c r="AA68" s="322">
        <f>Plan!BQ35</f>
        <v>0</v>
      </c>
      <c r="AB68" s="322">
        <f>Plan!BQ36</f>
        <v>0</v>
      </c>
      <c r="AC68" s="322">
        <f>Plan!BQ37</f>
        <v>0</v>
      </c>
      <c r="AD68" s="322">
        <f>Plan!BQ38</f>
        <v>0</v>
      </c>
      <c r="AE68" s="322">
        <f>Plan!BQ39</f>
        <v>0</v>
      </c>
      <c r="AF68" s="322">
        <f>Plan!BQ40</f>
        <v>0</v>
      </c>
      <c r="AG68" s="322">
        <f>Plan!BQ41</f>
        <v>0</v>
      </c>
      <c r="AH68" s="322">
        <f>Plan!BQ42</f>
        <v>0</v>
      </c>
      <c r="AI68" s="322">
        <f>Plan!BQ43</f>
        <v>0</v>
      </c>
      <c r="AJ68" s="322">
        <f>Plan!BQ44</f>
        <v>0</v>
      </c>
    </row>
    <row r="69" spans="1:36" ht="6" customHeight="1">
      <c r="A69"/>
      <c r="B69" s="318">
        <f>COUNTIF(Feiertage!$H$3:$H$164,F69)</f>
        <v>0</v>
      </c>
      <c r="C69" s="319">
        <f t="shared" si="0"/>
        <v>6</v>
      </c>
      <c r="D69" s="319">
        <f t="shared" si="1"/>
        <v>3</v>
      </c>
      <c r="E69" s="323"/>
      <c r="F69" s="321">
        <f t="shared" si="2"/>
        <v>42434</v>
      </c>
      <c r="G69" s="322">
        <f>Plan!BR15</f>
        <v>0</v>
      </c>
      <c r="H69" s="322">
        <f>Plan!BR16</f>
        <v>0</v>
      </c>
      <c r="I69" s="322">
        <f>Plan!BR17</f>
        <v>0</v>
      </c>
      <c r="J69" s="322">
        <f>Plan!BR18</f>
        <v>0</v>
      </c>
      <c r="K69" s="322">
        <f>Plan!BR19</f>
        <v>0</v>
      </c>
      <c r="L69" s="322">
        <f>Plan!BR20</f>
        <v>0</v>
      </c>
      <c r="M69" s="322">
        <f>Plan!BR21</f>
        <v>0</v>
      </c>
      <c r="N69" s="322">
        <f>Plan!BR22</f>
        <v>0</v>
      </c>
      <c r="O69" s="322">
        <f>Plan!BR23</f>
        <v>0</v>
      </c>
      <c r="P69" s="322">
        <f>Plan!BR24</f>
        <v>0</v>
      </c>
      <c r="Q69" s="322">
        <f>Plan!BR25</f>
        <v>0</v>
      </c>
      <c r="R69" s="322">
        <f>Plan!BR26</f>
        <v>0</v>
      </c>
      <c r="S69" s="322">
        <f>Plan!BR27</f>
        <v>0</v>
      </c>
      <c r="T69" s="322">
        <f>Plan!BR28</f>
        <v>0</v>
      </c>
      <c r="U69" s="322">
        <f>Plan!BR29</f>
        <v>0</v>
      </c>
      <c r="V69" s="322">
        <f>Plan!BR30</f>
        <v>0</v>
      </c>
      <c r="W69" s="322">
        <f>Plan!BR31</f>
        <v>0</v>
      </c>
      <c r="X69" s="322">
        <f>Plan!BR32</f>
        <v>0</v>
      </c>
      <c r="Y69" s="322">
        <f>Plan!BR33</f>
        <v>0</v>
      </c>
      <c r="Z69" s="322">
        <f>Plan!BR34</f>
        <v>0</v>
      </c>
      <c r="AA69" s="322">
        <f>Plan!BR35</f>
        <v>0</v>
      </c>
      <c r="AB69" s="322">
        <f>Plan!BR36</f>
        <v>0</v>
      </c>
      <c r="AC69" s="322">
        <f>Plan!BR37</f>
        <v>0</v>
      </c>
      <c r="AD69" s="322">
        <f>Plan!BR38</f>
        <v>0</v>
      </c>
      <c r="AE69" s="322">
        <f>Plan!BR39</f>
        <v>0</v>
      </c>
      <c r="AF69" s="322">
        <f>Plan!BR40</f>
        <v>0</v>
      </c>
      <c r="AG69" s="322">
        <f>Plan!BR41</f>
        <v>0</v>
      </c>
      <c r="AH69" s="322">
        <f>Plan!BR42</f>
        <v>0</v>
      </c>
      <c r="AI69" s="322">
        <f>Plan!BR43</f>
        <v>0</v>
      </c>
      <c r="AJ69" s="322">
        <f>Plan!BR44</f>
        <v>0</v>
      </c>
    </row>
    <row r="70" spans="1:36" ht="6" customHeight="1">
      <c r="A70"/>
      <c r="B70" s="318">
        <f>COUNTIF(Feiertage!$H$3:$H$164,F70)</f>
        <v>0</v>
      </c>
      <c r="C70" s="319">
        <f t="shared" ref="C70:C133" si="3">IF(F70="","",WEEKDAY(F70,2))</f>
        <v>7</v>
      </c>
      <c r="D70" s="319">
        <f t="shared" ref="D70:D133" si="4">IF(F70="","",MONTH(F70))</f>
        <v>3</v>
      </c>
      <c r="E70" s="323"/>
      <c r="F70" s="321">
        <f t="shared" si="2"/>
        <v>42435</v>
      </c>
      <c r="G70" s="322">
        <f>Plan!BS15</f>
        <v>0</v>
      </c>
      <c r="H70" s="322">
        <f>Plan!BS16</f>
        <v>0</v>
      </c>
      <c r="I70" s="322">
        <f>Plan!BS17</f>
        <v>0</v>
      </c>
      <c r="J70" s="322">
        <f>Plan!BS18</f>
        <v>0</v>
      </c>
      <c r="K70" s="322">
        <f>Plan!BS19</f>
        <v>0</v>
      </c>
      <c r="L70" s="322">
        <f>Plan!BS20</f>
        <v>0</v>
      </c>
      <c r="M70" s="322">
        <f>Plan!BS21</f>
        <v>0</v>
      </c>
      <c r="N70" s="322">
        <f>Plan!BS22</f>
        <v>0</v>
      </c>
      <c r="O70" s="322">
        <f>Plan!BS23</f>
        <v>0</v>
      </c>
      <c r="P70" s="322">
        <f>Plan!BS24</f>
        <v>0</v>
      </c>
      <c r="Q70" s="322">
        <f>Plan!BS25</f>
        <v>0</v>
      </c>
      <c r="R70" s="322">
        <f>Plan!BS26</f>
        <v>0</v>
      </c>
      <c r="S70" s="322">
        <f>Plan!BS27</f>
        <v>0</v>
      </c>
      <c r="T70" s="322">
        <f>Plan!BS28</f>
        <v>0</v>
      </c>
      <c r="U70" s="322">
        <f>Plan!BS29</f>
        <v>0</v>
      </c>
      <c r="V70" s="322">
        <f>Plan!BS30</f>
        <v>0</v>
      </c>
      <c r="W70" s="322">
        <f>Plan!BS31</f>
        <v>0</v>
      </c>
      <c r="X70" s="322">
        <f>Plan!BS32</f>
        <v>0</v>
      </c>
      <c r="Y70" s="322">
        <f>Plan!BS33</f>
        <v>0</v>
      </c>
      <c r="Z70" s="322">
        <f>Plan!BS34</f>
        <v>0</v>
      </c>
      <c r="AA70" s="322">
        <f>Plan!BS35</f>
        <v>0</v>
      </c>
      <c r="AB70" s="322">
        <f>Plan!BS36</f>
        <v>0</v>
      </c>
      <c r="AC70" s="322">
        <f>Plan!BS37</f>
        <v>0</v>
      </c>
      <c r="AD70" s="322">
        <f>Plan!BS38</f>
        <v>0</v>
      </c>
      <c r="AE70" s="322">
        <f>Plan!BS39</f>
        <v>0</v>
      </c>
      <c r="AF70" s="322">
        <f>Plan!BS40</f>
        <v>0</v>
      </c>
      <c r="AG70" s="322">
        <f>Plan!BS41</f>
        <v>0</v>
      </c>
      <c r="AH70" s="322">
        <f>Plan!BS42</f>
        <v>0</v>
      </c>
      <c r="AI70" s="322">
        <f>Plan!BS43</f>
        <v>0</v>
      </c>
      <c r="AJ70" s="322">
        <f>Plan!BS44</f>
        <v>0</v>
      </c>
    </row>
    <row r="71" spans="1:36" ht="6" customHeight="1">
      <c r="A71"/>
      <c r="B71" s="318">
        <f>COUNTIF(Feiertage!$H$3:$H$164,F71)</f>
        <v>0</v>
      </c>
      <c r="C71" s="319">
        <f t="shared" si="3"/>
        <v>1</v>
      </c>
      <c r="D71" s="319">
        <f t="shared" si="4"/>
        <v>3</v>
      </c>
      <c r="E71" s="323"/>
      <c r="F71" s="321">
        <f t="shared" ref="F71:F134" si="5">F70+1</f>
        <v>42436</v>
      </c>
      <c r="G71" s="322">
        <f>Plan!BT15</f>
        <v>0</v>
      </c>
      <c r="H71" s="322">
        <f>Plan!BT16</f>
        <v>0</v>
      </c>
      <c r="I71" s="322">
        <f>Plan!BT17</f>
        <v>0</v>
      </c>
      <c r="J71" s="322">
        <f>Plan!BT18</f>
        <v>0</v>
      </c>
      <c r="K71" s="322">
        <f>Plan!BT19</f>
        <v>0</v>
      </c>
      <c r="L71" s="322">
        <f>Plan!BT20</f>
        <v>0</v>
      </c>
      <c r="M71" s="322">
        <f>Plan!BT21</f>
        <v>0</v>
      </c>
      <c r="N71" s="322">
        <f>Plan!BT22</f>
        <v>0</v>
      </c>
      <c r="O71" s="322">
        <f>Plan!BT23</f>
        <v>0</v>
      </c>
      <c r="P71" s="322">
        <f>Plan!BT24</f>
        <v>0</v>
      </c>
      <c r="Q71" s="322">
        <f>Plan!BT25</f>
        <v>0</v>
      </c>
      <c r="R71" s="322">
        <f>Plan!BT26</f>
        <v>0</v>
      </c>
      <c r="S71" s="322">
        <f>Plan!BT27</f>
        <v>0</v>
      </c>
      <c r="T71" s="322">
        <f>Plan!BT28</f>
        <v>0</v>
      </c>
      <c r="U71" s="322">
        <f>Plan!BT29</f>
        <v>0</v>
      </c>
      <c r="V71" s="322">
        <f>Plan!BT30</f>
        <v>0</v>
      </c>
      <c r="W71" s="322">
        <f>Plan!BT31</f>
        <v>0</v>
      </c>
      <c r="X71" s="322">
        <f>Plan!BT32</f>
        <v>0</v>
      </c>
      <c r="Y71" s="322">
        <f>Plan!BT33</f>
        <v>0</v>
      </c>
      <c r="Z71" s="322">
        <f>Plan!BT34</f>
        <v>0</v>
      </c>
      <c r="AA71" s="322">
        <f>Plan!BT35</f>
        <v>0</v>
      </c>
      <c r="AB71" s="322">
        <f>Plan!BT36</f>
        <v>0</v>
      </c>
      <c r="AC71" s="322">
        <f>Plan!BT37</f>
        <v>0</v>
      </c>
      <c r="AD71" s="322">
        <f>Plan!BT38</f>
        <v>0</v>
      </c>
      <c r="AE71" s="322">
        <f>Plan!BT39</f>
        <v>0</v>
      </c>
      <c r="AF71" s="322">
        <f>Plan!BT40</f>
        <v>0</v>
      </c>
      <c r="AG71" s="322">
        <f>Plan!BT41</f>
        <v>0</v>
      </c>
      <c r="AH71" s="322">
        <f>Plan!BT42</f>
        <v>0</v>
      </c>
      <c r="AI71" s="322">
        <f>Plan!BT43</f>
        <v>0</v>
      </c>
      <c r="AJ71" s="322">
        <f>Plan!BT44</f>
        <v>0</v>
      </c>
    </row>
    <row r="72" spans="1:36" ht="6" customHeight="1">
      <c r="A72"/>
      <c r="B72" s="318">
        <f>COUNTIF(Feiertage!$H$3:$H$164,F72)</f>
        <v>0</v>
      </c>
      <c r="C72" s="319">
        <f t="shared" si="3"/>
        <v>2</v>
      </c>
      <c r="D72" s="319">
        <f t="shared" si="4"/>
        <v>3</v>
      </c>
      <c r="E72" s="323"/>
      <c r="F72" s="321">
        <f t="shared" si="5"/>
        <v>42437</v>
      </c>
      <c r="G72" s="322">
        <f>Plan!BU15</f>
        <v>0</v>
      </c>
      <c r="H72" s="322">
        <f>Plan!BU16</f>
        <v>0</v>
      </c>
      <c r="I72" s="322">
        <f>Plan!BU17</f>
        <v>0</v>
      </c>
      <c r="J72" s="322">
        <f>Plan!BU18</f>
        <v>0</v>
      </c>
      <c r="K72" s="322">
        <f>Plan!BU19</f>
        <v>0</v>
      </c>
      <c r="L72" s="322">
        <f>Plan!BU20</f>
        <v>0</v>
      </c>
      <c r="M72" s="322">
        <f>Plan!BU21</f>
        <v>0</v>
      </c>
      <c r="N72" s="322">
        <f>Plan!BU22</f>
        <v>0</v>
      </c>
      <c r="O72" s="322">
        <f>Plan!BU23</f>
        <v>0</v>
      </c>
      <c r="P72" s="322">
        <f>Plan!BU24</f>
        <v>0</v>
      </c>
      <c r="Q72" s="322">
        <f>Plan!BU25</f>
        <v>0</v>
      </c>
      <c r="R72" s="322">
        <f>Plan!BU26</f>
        <v>0</v>
      </c>
      <c r="S72" s="322">
        <f>Plan!BU27</f>
        <v>0</v>
      </c>
      <c r="T72" s="322">
        <f>Plan!BU28</f>
        <v>0</v>
      </c>
      <c r="U72" s="322">
        <f>Plan!BU29</f>
        <v>0</v>
      </c>
      <c r="V72" s="322">
        <f>Plan!BU30</f>
        <v>0</v>
      </c>
      <c r="W72" s="322">
        <f>Plan!BU31</f>
        <v>0</v>
      </c>
      <c r="X72" s="322">
        <f>Plan!BU32</f>
        <v>0</v>
      </c>
      <c r="Y72" s="322">
        <f>Plan!BU33</f>
        <v>0</v>
      </c>
      <c r="Z72" s="322">
        <f>Plan!BU34</f>
        <v>0</v>
      </c>
      <c r="AA72" s="322">
        <f>Plan!BU35</f>
        <v>0</v>
      </c>
      <c r="AB72" s="322">
        <f>Plan!BU36</f>
        <v>0</v>
      </c>
      <c r="AC72" s="322">
        <f>Plan!BU37</f>
        <v>0</v>
      </c>
      <c r="AD72" s="322">
        <f>Plan!BU38</f>
        <v>0</v>
      </c>
      <c r="AE72" s="322">
        <f>Plan!BU39</f>
        <v>0</v>
      </c>
      <c r="AF72" s="322">
        <f>Plan!BU40</f>
        <v>0</v>
      </c>
      <c r="AG72" s="322">
        <f>Plan!BU41</f>
        <v>0</v>
      </c>
      <c r="AH72" s="322">
        <f>Plan!BU42</f>
        <v>0</v>
      </c>
      <c r="AI72" s="322">
        <f>Plan!BU43</f>
        <v>0</v>
      </c>
      <c r="AJ72" s="322">
        <f>Plan!BU44</f>
        <v>0</v>
      </c>
    </row>
    <row r="73" spans="1:36" ht="6" customHeight="1">
      <c r="A73"/>
      <c r="B73" s="318">
        <f>COUNTIF(Feiertage!$H$3:$H$164,F73)</f>
        <v>0</v>
      </c>
      <c r="C73" s="319">
        <f t="shared" si="3"/>
        <v>3</v>
      </c>
      <c r="D73" s="319">
        <f t="shared" si="4"/>
        <v>3</v>
      </c>
      <c r="E73" s="323"/>
      <c r="F73" s="321">
        <f t="shared" si="5"/>
        <v>42438</v>
      </c>
      <c r="G73" s="322">
        <f>Plan!BV15</f>
        <v>0</v>
      </c>
      <c r="H73" s="322">
        <f>Plan!BV16</f>
        <v>0</v>
      </c>
      <c r="I73" s="322">
        <f>Plan!BV17</f>
        <v>0</v>
      </c>
      <c r="J73" s="322">
        <f>Plan!BV18</f>
        <v>0</v>
      </c>
      <c r="K73" s="322">
        <f>Plan!BV19</f>
        <v>0</v>
      </c>
      <c r="L73" s="322">
        <f>Plan!BV20</f>
        <v>0</v>
      </c>
      <c r="M73" s="322">
        <f>Plan!BV21</f>
        <v>0</v>
      </c>
      <c r="N73" s="322">
        <f>Plan!BV22</f>
        <v>0</v>
      </c>
      <c r="O73" s="322">
        <f>Plan!BV23</f>
        <v>0</v>
      </c>
      <c r="P73" s="322">
        <f>Plan!BV24</f>
        <v>0</v>
      </c>
      <c r="Q73" s="322">
        <f>Plan!BV25</f>
        <v>0</v>
      </c>
      <c r="R73" s="322">
        <f>Plan!BV26</f>
        <v>0</v>
      </c>
      <c r="S73" s="322">
        <f>Plan!BV27</f>
        <v>0</v>
      </c>
      <c r="T73" s="322">
        <f>Plan!BV28</f>
        <v>0</v>
      </c>
      <c r="U73" s="322">
        <f>Plan!BV29</f>
        <v>0</v>
      </c>
      <c r="V73" s="322">
        <f>Plan!BV30</f>
        <v>0</v>
      </c>
      <c r="W73" s="322">
        <f>Plan!BV31</f>
        <v>0</v>
      </c>
      <c r="X73" s="322">
        <f>Plan!BV32</f>
        <v>0</v>
      </c>
      <c r="Y73" s="322">
        <f>Plan!BV33</f>
        <v>0</v>
      </c>
      <c r="Z73" s="322">
        <f>Plan!BV34</f>
        <v>0</v>
      </c>
      <c r="AA73" s="322">
        <f>Plan!BV35</f>
        <v>0</v>
      </c>
      <c r="AB73" s="322">
        <f>Plan!BV36</f>
        <v>0</v>
      </c>
      <c r="AC73" s="322">
        <f>Plan!BV37</f>
        <v>0</v>
      </c>
      <c r="AD73" s="322">
        <f>Plan!BV38</f>
        <v>0</v>
      </c>
      <c r="AE73" s="322">
        <f>Plan!BV39</f>
        <v>0</v>
      </c>
      <c r="AF73" s="322">
        <f>Plan!BV40</f>
        <v>0</v>
      </c>
      <c r="AG73" s="322">
        <f>Plan!BV41</f>
        <v>0</v>
      </c>
      <c r="AH73" s="322">
        <f>Plan!BV42</f>
        <v>0</v>
      </c>
      <c r="AI73" s="322">
        <f>Plan!BV43</f>
        <v>0</v>
      </c>
      <c r="AJ73" s="322">
        <f>Plan!BV44</f>
        <v>0</v>
      </c>
    </row>
    <row r="74" spans="1:36" ht="6" customHeight="1">
      <c r="A74"/>
      <c r="B74" s="318">
        <f>COUNTIF(Feiertage!$H$3:$H$164,F74)</f>
        <v>0</v>
      </c>
      <c r="C74" s="319">
        <f t="shared" si="3"/>
        <v>4</v>
      </c>
      <c r="D74" s="319">
        <f t="shared" si="4"/>
        <v>3</v>
      </c>
      <c r="E74" s="323"/>
      <c r="F74" s="321">
        <f t="shared" si="5"/>
        <v>42439</v>
      </c>
      <c r="G74" s="322">
        <f>Plan!BW15</f>
        <v>0</v>
      </c>
      <c r="H74" s="322">
        <f>Plan!BW16</f>
        <v>0</v>
      </c>
      <c r="I74" s="322">
        <f>Plan!BW17</f>
        <v>0</v>
      </c>
      <c r="J74" s="322">
        <f>Plan!BW18</f>
        <v>0</v>
      </c>
      <c r="K74" s="322">
        <f>Plan!BW19</f>
        <v>0</v>
      </c>
      <c r="L74" s="322">
        <f>Plan!BW20</f>
        <v>0</v>
      </c>
      <c r="M74" s="322">
        <f>Plan!BW21</f>
        <v>0</v>
      </c>
      <c r="N74" s="322">
        <f>Plan!BW22</f>
        <v>0</v>
      </c>
      <c r="O74" s="322">
        <f>Plan!BW23</f>
        <v>0</v>
      </c>
      <c r="P74" s="322">
        <f>Plan!BW24</f>
        <v>0</v>
      </c>
      <c r="Q74" s="322">
        <f>Plan!BW25</f>
        <v>0</v>
      </c>
      <c r="R74" s="322">
        <f>Plan!BW26</f>
        <v>0</v>
      </c>
      <c r="S74" s="322">
        <f>Plan!BW27</f>
        <v>0</v>
      </c>
      <c r="T74" s="322">
        <f>Plan!BW28</f>
        <v>0</v>
      </c>
      <c r="U74" s="322">
        <f>Plan!BW29</f>
        <v>0</v>
      </c>
      <c r="V74" s="322">
        <f>Plan!BW30</f>
        <v>0</v>
      </c>
      <c r="W74" s="322">
        <f>Plan!BW31</f>
        <v>0</v>
      </c>
      <c r="X74" s="322">
        <f>Plan!BW32</f>
        <v>0</v>
      </c>
      <c r="Y74" s="322">
        <f>Plan!BW33</f>
        <v>0</v>
      </c>
      <c r="Z74" s="322">
        <f>Plan!BW34</f>
        <v>0</v>
      </c>
      <c r="AA74" s="322">
        <f>Plan!BW35</f>
        <v>0</v>
      </c>
      <c r="AB74" s="322">
        <f>Plan!BW36</f>
        <v>0</v>
      </c>
      <c r="AC74" s="322">
        <f>Plan!BW37</f>
        <v>0</v>
      </c>
      <c r="AD74" s="322">
        <f>Plan!BW38</f>
        <v>0</v>
      </c>
      <c r="AE74" s="322">
        <f>Plan!BW39</f>
        <v>0</v>
      </c>
      <c r="AF74" s="322">
        <f>Plan!BW40</f>
        <v>0</v>
      </c>
      <c r="AG74" s="322">
        <f>Plan!BW41</f>
        <v>0</v>
      </c>
      <c r="AH74" s="322">
        <f>Plan!BW42</f>
        <v>0</v>
      </c>
      <c r="AI74" s="322">
        <f>Plan!BW43</f>
        <v>0</v>
      </c>
      <c r="AJ74" s="322">
        <f>Plan!BW44</f>
        <v>0</v>
      </c>
    </row>
    <row r="75" spans="1:36" ht="6" customHeight="1">
      <c r="A75"/>
      <c r="B75" s="318">
        <f>COUNTIF(Feiertage!$H$3:$H$164,F75)</f>
        <v>0</v>
      </c>
      <c r="C75" s="319">
        <f t="shared" si="3"/>
        <v>5</v>
      </c>
      <c r="D75" s="319">
        <f t="shared" si="4"/>
        <v>3</v>
      </c>
      <c r="E75" s="323"/>
      <c r="F75" s="321">
        <f t="shared" si="5"/>
        <v>42440</v>
      </c>
      <c r="G75" s="322">
        <f>Plan!BX15</f>
        <v>0</v>
      </c>
      <c r="H75" s="322">
        <f>Plan!BX16</f>
        <v>0</v>
      </c>
      <c r="I75" s="322">
        <f>Plan!BX17</f>
        <v>0</v>
      </c>
      <c r="J75" s="322">
        <f>Plan!BX18</f>
        <v>0</v>
      </c>
      <c r="K75" s="322">
        <f>Plan!BX19</f>
        <v>0</v>
      </c>
      <c r="L75" s="322">
        <f>Plan!BX20</f>
        <v>0</v>
      </c>
      <c r="M75" s="322">
        <f>Plan!BX21</f>
        <v>0</v>
      </c>
      <c r="N75" s="322">
        <f>Plan!BX22</f>
        <v>0</v>
      </c>
      <c r="O75" s="322">
        <f>Plan!BX23</f>
        <v>0</v>
      </c>
      <c r="P75" s="322">
        <f>Plan!BX24</f>
        <v>0</v>
      </c>
      <c r="Q75" s="322">
        <f>Plan!BX25</f>
        <v>0</v>
      </c>
      <c r="R75" s="322">
        <f>Plan!BX26</f>
        <v>0</v>
      </c>
      <c r="S75" s="322">
        <f>Plan!BX27</f>
        <v>0</v>
      </c>
      <c r="T75" s="322">
        <f>Plan!BX28</f>
        <v>0</v>
      </c>
      <c r="U75" s="322">
        <f>Plan!BX29</f>
        <v>0</v>
      </c>
      <c r="V75" s="322">
        <f>Plan!BX30</f>
        <v>0</v>
      </c>
      <c r="W75" s="322">
        <f>Plan!BX31</f>
        <v>0</v>
      </c>
      <c r="X75" s="322">
        <f>Plan!BX32</f>
        <v>0</v>
      </c>
      <c r="Y75" s="322">
        <f>Plan!BX33</f>
        <v>0</v>
      </c>
      <c r="Z75" s="322">
        <f>Plan!BX34</f>
        <v>0</v>
      </c>
      <c r="AA75" s="322">
        <f>Plan!BX35</f>
        <v>0</v>
      </c>
      <c r="AB75" s="322">
        <f>Plan!BX36</f>
        <v>0</v>
      </c>
      <c r="AC75" s="322">
        <f>Plan!BX37</f>
        <v>0</v>
      </c>
      <c r="AD75" s="322">
        <f>Plan!BX38</f>
        <v>0</v>
      </c>
      <c r="AE75" s="322">
        <f>Plan!BX39</f>
        <v>0</v>
      </c>
      <c r="AF75" s="322">
        <f>Plan!BX40</f>
        <v>0</v>
      </c>
      <c r="AG75" s="322">
        <f>Plan!BX41</f>
        <v>0</v>
      </c>
      <c r="AH75" s="322">
        <f>Plan!BX42</f>
        <v>0</v>
      </c>
      <c r="AI75" s="322">
        <f>Plan!BX43</f>
        <v>0</v>
      </c>
      <c r="AJ75" s="322">
        <f>Plan!BX44</f>
        <v>0</v>
      </c>
    </row>
    <row r="76" spans="1:36" ht="6" customHeight="1">
      <c r="A76"/>
      <c r="B76" s="318">
        <f>COUNTIF(Feiertage!$H$3:$H$164,F76)</f>
        <v>0</v>
      </c>
      <c r="C76" s="319">
        <f t="shared" si="3"/>
        <v>6</v>
      </c>
      <c r="D76" s="319">
        <f t="shared" si="4"/>
        <v>3</v>
      </c>
      <c r="E76" s="323" t="s">
        <v>199</v>
      </c>
      <c r="F76" s="321">
        <f t="shared" si="5"/>
        <v>42441</v>
      </c>
      <c r="G76" s="322">
        <f>Plan!BY15</f>
        <v>0</v>
      </c>
      <c r="H76" s="322">
        <f>Plan!BY16</f>
        <v>0</v>
      </c>
      <c r="I76" s="322">
        <f>Plan!BY17</f>
        <v>0</v>
      </c>
      <c r="J76" s="322">
        <f>Plan!BY18</f>
        <v>0</v>
      </c>
      <c r="K76" s="322">
        <f>Plan!BY19</f>
        <v>0</v>
      </c>
      <c r="L76" s="322">
        <f>Plan!BY20</f>
        <v>0</v>
      </c>
      <c r="M76" s="322">
        <f>Plan!BY21</f>
        <v>0</v>
      </c>
      <c r="N76" s="322">
        <f>Plan!BY22</f>
        <v>0</v>
      </c>
      <c r="O76" s="322">
        <f>Plan!BY23</f>
        <v>0</v>
      </c>
      <c r="P76" s="322">
        <f>Plan!BY24</f>
        <v>0</v>
      </c>
      <c r="Q76" s="322">
        <f>Plan!BY25</f>
        <v>0</v>
      </c>
      <c r="R76" s="322">
        <f>Plan!BY26</f>
        <v>0</v>
      </c>
      <c r="S76" s="322">
        <f>Plan!BY27</f>
        <v>0</v>
      </c>
      <c r="T76" s="322">
        <f>Plan!BY28</f>
        <v>0</v>
      </c>
      <c r="U76" s="322">
        <f>Plan!BY29</f>
        <v>0</v>
      </c>
      <c r="V76" s="322">
        <f>Plan!BY30</f>
        <v>0</v>
      </c>
      <c r="W76" s="322">
        <f>Plan!BY31</f>
        <v>0</v>
      </c>
      <c r="X76" s="322">
        <f>Plan!BY32</f>
        <v>0</v>
      </c>
      <c r="Y76" s="322">
        <f>Plan!BY33</f>
        <v>0</v>
      </c>
      <c r="Z76" s="322">
        <f>Plan!BY34</f>
        <v>0</v>
      </c>
      <c r="AA76" s="322">
        <f>Plan!BY35</f>
        <v>0</v>
      </c>
      <c r="AB76" s="322">
        <f>Plan!BY36</f>
        <v>0</v>
      </c>
      <c r="AC76" s="322">
        <f>Plan!BY37</f>
        <v>0</v>
      </c>
      <c r="AD76" s="322">
        <f>Plan!BY38</f>
        <v>0</v>
      </c>
      <c r="AE76" s="322">
        <f>Plan!BY39</f>
        <v>0</v>
      </c>
      <c r="AF76" s="322">
        <f>Plan!BY40</f>
        <v>0</v>
      </c>
      <c r="AG76" s="322">
        <f>Plan!BY41</f>
        <v>0</v>
      </c>
      <c r="AH76" s="322">
        <f>Plan!BY42</f>
        <v>0</v>
      </c>
      <c r="AI76" s="322">
        <f>Plan!BY43</f>
        <v>0</v>
      </c>
      <c r="AJ76" s="322">
        <f>Plan!BY44</f>
        <v>0</v>
      </c>
    </row>
    <row r="77" spans="1:36" ht="6" customHeight="1">
      <c r="A77"/>
      <c r="B77" s="318">
        <f>COUNTIF(Feiertage!$H$3:$H$164,F77)</f>
        <v>0</v>
      </c>
      <c r="C77" s="319">
        <f t="shared" si="3"/>
        <v>7</v>
      </c>
      <c r="D77" s="319">
        <f t="shared" si="4"/>
        <v>3</v>
      </c>
      <c r="E77" s="323" t="s">
        <v>200</v>
      </c>
      <c r="F77" s="321">
        <f t="shared" si="5"/>
        <v>42442</v>
      </c>
      <c r="G77" s="322">
        <f>Plan!BZ15</f>
        <v>0</v>
      </c>
      <c r="H77" s="322">
        <f>Plan!BZ16</f>
        <v>0</v>
      </c>
      <c r="I77" s="322">
        <f>Plan!BZ17</f>
        <v>0</v>
      </c>
      <c r="J77" s="322">
        <f>Plan!BZ18</f>
        <v>0</v>
      </c>
      <c r="K77" s="322">
        <f>Plan!BZ19</f>
        <v>0</v>
      </c>
      <c r="L77" s="322">
        <f>Plan!BZ20</f>
        <v>0</v>
      </c>
      <c r="M77" s="322">
        <f>Plan!BZ21</f>
        <v>0</v>
      </c>
      <c r="N77" s="322">
        <f>Plan!BZ22</f>
        <v>0</v>
      </c>
      <c r="O77" s="322">
        <f>Plan!BZ23</f>
        <v>0</v>
      </c>
      <c r="P77" s="322">
        <f>Plan!BZ24</f>
        <v>0</v>
      </c>
      <c r="Q77" s="322">
        <f>Plan!BZ25</f>
        <v>0</v>
      </c>
      <c r="R77" s="322">
        <f>Plan!BZ26</f>
        <v>0</v>
      </c>
      <c r="S77" s="322">
        <f>Plan!BZ27</f>
        <v>0</v>
      </c>
      <c r="T77" s="322">
        <f>Plan!BZ28</f>
        <v>0</v>
      </c>
      <c r="U77" s="322">
        <f>Plan!BZ29</f>
        <v>0</v>
      </c>
      <c r="V77" s="322">
        <f>Plan!BZ30</f>
        <v>0</v>
      </c>
      <c r="W77" s="322">
        <f>Plan!BZ31</f>
        <v>0</v>
      </c>
      <c r="X77" s="322">
        <f>Plan!BZ32</f>
        <v>0</v>
      </c>
      <c r="Y77" s="322">
        <f>Plan!BZ33</f>
        <v>0</v>
      </c>
      <c r="Z77" s="322">
        <f>Plan!BZ34</f>
        <v>0</v>
      </c>
      <c r="AA77" s="322">
        <f>Plan!BZ35</f>
        <v>0</v>
      </c>
      <c r="AB77" s="322">
        <f>Plan!BZ36</f>
        <v>0</v>
      </c>
      <c r="AC77" s="322">
        <f>Plan!BZ37</f>
        <v>0</v>
      </c>
      <c r="AD77" s="322">
        <f>Plan!BZ38</f>
        <v>0</v>
      </c>
      <c r="AE77" s="322">
        <f>Plan!BZ39</f>
        <v>0</v>
      </c>
      <c r="AF77" s="322">
        <f>Plan!BZ40</f>
        <v>0</v>
      </c>
      <c r="AG77" s="322">
        <f>Plan!BZ41</f>
        <v>0</v>
      </c>
      <c r="AH77" s="322">
        <f>Plan!BZ42</f>
        <v>0</v>
      </c>
      <c r="AI77" s="322">
        <f>Plan!BZ43</f>
        <v>0</v>
      </c>
      <c r="AJ77" s="322">
        <f>Plan!BZ44</f>
        <v>0</v>
      </c>
    </row>
    <row r="78" spans="1:36" ht="6" customHeight="1">
      <c r="A78"/>
      <c r="B78" s="318">
        <f>COUNTIF(Feiertage!$H$3:$H$164,F78)</f>
        <v>0</v>
      </c>
      <c r="C78" s="319">
        <f t="shared" si="3"/>
        <v>1</v>
      </c>
      <c r="D78" s="319">
        <f t="shared" si="4"/>
        <v>3</v>
      </c>
      <c r="E78" s="323" t="s">
        <v>195</v>
      </c>
      <c r="F78" s="321">
        <f t="shared" si="5"/>
        <v>42443</v>
      </c>
      <c r="G78" s="322">
        <f>Plan!CA15</f>
        <v>0</v>
      </c>
      <c r="H78" s="322">
        <f>Plan!CA16</f>
        <v>0</v>
      </c>
      <c r="I78" s="322">
        <f>Plan!CA17</f>
        <v>0</v>
      </c>
      <c r="J78" s="322">
        <f>Plan!CA18</f>
        <v>0</v>
      </c>
      <c r="K78" s="322">
        <f>Plan!CA19</f>
        <v>0</v>
      </c>
      <c r="L78" s="322">
        <f>Plan!CA20</f>
        <v>0</v>
      </c>
      <c r="M78" s="322">
        <f>Plan!CA21</f>
        <v>0</v>
      </c>
      <c r="N78" s="322">
        <f>Plan!CA22</f>
        <v>0</v>
      </c>
      <c r="O78" s="322">
        <f>Plan!CA23</f>
        <v>0</v>
      </c>
      <c r="P78" s="322">
        <f>Plan!CA24</f>
        <v>0</v>
      </c>
      <c r="Q78" s="322">
        <f>Plan!CA25</f>
        <v>0</v>
      </c>
      <c r="R78" s="322">
        <f>Plan!CA26</f>
        <v>0</v>
      </c>
      <c r="S78" s="322">
        <f>Plan!CA27</f>
        <v>0</v>
      </c>
      <c r="T78" s="322">
        <f>Plan!CA28</f>
        <v>0</v>
      </c>
      <c r="U78" s="322">
        <f>Plan!CA29</f>
        <v>0</v>
      </c>
      <c r="V78" s="322">
        <f>Plan!CA30</f>
        <v>0</v>
      </c>
      <c r="W78" s="322">
        <f>Plan!CA31</f>
        <v>0</v>
      </c>
      <c r="X78" s="322">
        <f>Plan!CA32</f>
        <v>0</v>
      </c>
      <c r="Y78" s="322">
        <f>Plan!CA33</f>
        <v>0</v>
      </c>
      <c r="Z78" s="322">
        <f>Plan!CA34</f>
        <v>0</v>
      </c>
      <c r="AA78" s="322">
        <f>Plan!CA35</f>
        <v>0</v>
      </c>
      <c r="AB78" s="322">
        <f>Plan!CA36</f>
        <v>0</v>
      </c>
      <c r="AC78" s="322">
        <f>Plan!CA37</f>
        <v>0</v>
      </c>
      <c r="AD78" s="322">
        <f>Plan!CA38</f>
        <v>0</v>
      </c>
      <c r="AE78" s="322">
        <f>Plan!CA39</f>
        <v>0</v>
      </c>
      <c r="AF78" s="322">
        <f>Plan!CA40</f>
        <v>0</v>
      </c>
      <c r="AG78" s="322">
        <f>Plan!CA41</f>
        <v>0</v>
      </c>
      <c r="AH78" s="322">
        <f>Plan!CA42</f>
        <v>0</v>
      </c>
      <c r="AI78" s="322">
        <f>Plan!CA43</f>
        <v>0</v>
      </c>
      <c r="AJ78" s="322">
        <f>Plan!CA44</f>
        <v>0</v>
      </c>
    </row>
    <row r="79" spans="1:36" ht="6" customHeight="1">
      <c r="A79"/>
      <c r="B79" s="318">
        <f>COUNTIF(Feiertage!$H$3:$H$164,F79)</f>
        <v>0</v>
      </c>
      <c r="C79" s="319">
        <f t="shared" si="3"/>
        <v>2</v>
      </c>
      <c r="D79" s="319">
        <f t="shared" si="4"/>
        <v>3</v>
      </c>
      <c r="E79" s="323" t="s">
        <v>201</v>
      </c>
      <c r="F79" s="321">
        <f t="shared" si="5"/>
        <v>42444</v>
      </c>
      <c r="G79" s="322">
        <f>Plan!CB15</f>
        <v>0</v>
      </c>
      <c r="H79" s="322">
        <f>Plan!CB16</f>
        <v>0</v>
      </c>
      <c r="I79" s="322">
        <f>Plan!CB17</f>
        <v>0</v>
      </c>
      <c r="J79" s="322">
        <f>Plan!CB18</f>
        <v>0</v>
      </c>
      <c r="K79" s="322">
        <f>Plan!CB19</f>
        <v>0</v>
      </c>
      <c r="L79" s="322">
        <f>Plan!CB20</f>
        <v>0</v>
      </c>
      <c r="M79" s="322">
        <f>Plan!CB21</f>
        <v>0</v>
      </c>
      <c r="N79" s="322">
        <f>Plan!CB22</f>
        <v>0</v>
      </c>
      <c r="O79" s="322">
        <f>Plan!CB23</f>
        <v>0</v>
      </c>
      <c r="P79" s="322">
        <f>Plan!CB24</f>
        <v>0</v>
      </c>
      <c r="Q79" s="322">
        <f>Plan!CB25</f>
        <v>0</v>
      </c>
      <c r="R79" s="322">
        <f>Plan!CB26</f>
        <v>0</v>
      </c>
      <c r="S79" s="322">
        <f>Plan!CB27</f>
        <v>0</v>
      </c>
      <c r="T79" s="322">
        <f>Plan!CB28</f>
        <v>0</v>
      </c>
      <c r="U79" s="322">
        <f>Plan!CB29</f>
        <v>0</v>
      </c>
      <c r="V79" s="322">
        <f>Plan!CB30</f>
        <v>0</v>
      </c>
      <c r="W79" s="322">
        <f>Plan!CB31</f>
        <v>0</v>
      </c>
      <c r="X79" s="322">
        <f>Plan!CB32</f>
        <v>0</v>
      </c>
      <c r="Y79" s="322">
        <f>Plan!CB33</f>
        <v>0</v>
      </c>
      <c r="Z79" s="322">
        <f>Plan!CB34</f>
        <v>0</v>
      </c>
      <c r="AA79" s="322">
        <f>Plan!CB35</f>
        <v>0</v>
      </c>
      <c r="AB79" s="322">
        <f>Plan!CB36</f>
        <v>0</v>
      </c>
      <c r="AC79" s="322">
        <f>Plan!CB37</f>
        <v>0</v>
      </c>
      <c r="AD79" s="322">
        <f>Plan!CB38</f>
        <v>0</v>
      </c>
      <c r="AE79" s="322">
        <f>Plan!CB39</f>
        <v>0</v>
      </c>
      <c r="AF79" s="322">
        <f>Plan!CB40</f>
        <v>0</v>
      </c>
      <c r="AG79" s="322">
        <f>Plan!CB41</f>
        <v>0</v>
      </c>
      <c r="AH79" s="322">
        <f>Plan!CB42</f>
        <v>0</v>
      </c>
      <c r="AI79" s="322">
        <f>Plan!CB43</f>
        <v>0</v>
      </c>
      <c r="AJ79" s="322">
        <f>Plan!CB44</f>
        <v>0</v>
      </c>
    </row>
    <row r="80" spans="1:36" ht="6" customHeight="1">
      <c r="A80"/>
      <c r="B80" s="318">
        <f>COUNTIF(Feiertage!$H$3:$H$164,F80)</f>
        <v>0</v>
      </c>
      <c r="C80" s="319">
        <f t="shared" si="3"/>
        <v>3</v>
      </c>
      <c r="D80" s="319">
        <f t="shared" si="4"/>
        <v>3</v>
      </c>
      <c r="E80" s="323"/>
      <c r="F80" s="321">
        <f t="shared" si="5"/>
        <v>42445</v>
      </c>
      <c r="G80" s="322">
        <f>Plan!CC15</f>
        <v>0</v>
      </c>
      <c r="H80" s="322">
        <f>Plan!CC16</f>
        <v>0</v>
      </c>
      <c r="I80" s="322">
        <f>Plan!CC17</f>
        <v>0</v>
      </c>
      <c r="J80" s="322">
        <f>Plan!CC18</f>
        <v>0</v>
      </c>
      <c r="K80" s="322">
        <f>Plan!CC19</f>
        <v>0</v>
      </c>
      <c r="L80" s="322">
        <f>Plan!CC20</f>
        <v>0</v>
      </c>
      <c r="M80" s="322">
        <f>Plan!CC21</f>
        <v>0</v>
      </c>
      <c r="N80" s="322">
        <f>Plan!CC22</f>
        <v>0</v>
      </c>
      <c r="O80" s="322">
        <f>Plan!CC23</f>
        <v>0</v>
      </c>
      <c r="P80" s="322">
        <f>Plan!CC24</f>
        <v>0</v>
      </c>
      <c r="Q80" s="322">
        <f>Plan!CC25</f>
        <v>0</v>
      </c>
      <c r="R80" s="322">
        <f>Plan!CC26</f>
        <v>0</v>
      </c>
      <c r="S80" s="322">
        <f>Plan!CC27</f>
        <v>0</v>
      </c>
      <c r="T80" s="322">
        <f>Plan!CC28</f>
        <v>0</v>
      </c>
      <c r="U80" s="322">
        <f>Plan!CC29</f>
        <v>0</v>
      </c>
      <c r="V80" s="322">
        <f>Plan!CC30</f>
        <v>0</v>
      </c>
      <c r="W80" s="322">
        <f>Plan!CC31</f>
        <v>0</v>
      </c>
      <c r="X80" s="322">
        <f>Plan!CC32</f>
        <v>0</v>
      </c>
      <c r="Y80" s="322">
        <f>Plan!CC33</f>
        <v>0</v>
      </c>
      <c r="Z80" s="322">
        <f>Plan!CC34</f>
        <v>0</v>
      </c>
      <c r="AA80" s="322">
        <f>Plan!CC35</f>
        <v>0</v>
      </c>
      <c r="AB80" s="322">
        <f>Plan!CC36</f>
        <v>0</v>
      </c>
      <c r="AC80" s="322">
        <f>Plan!CC37</f>
        <v>0</v>
      </c>
      <c r="AD80" s="322">
        <f>Plan!CC38</f>
        <v>0</v>
      </c>
      <c r="AE80" s="322">
        <f>Plan!CC39</f>
        <v>0</v>
      </c>
      <c r="AF80" s="322">
        <f>Plan!CC40</f>
        <v>0</v>
      </c>
      <c r="AG80" s="322">
        <f>Plan!CC41</f>
        <v>0</v>
      </c>
      <c r="AH80" s="322">
        <f>Plan!CC42</f>
        <v>0</v>
      </c>
      <c r="AI80" s="322">
        <f>Plan!CC43</f>
        <v>0</v>
      </c>
      <c r="AJ80" s="322">
        <f>Plan!CC44</f>
        <v>0</v>
      </c>
    </row>
    <row r="81" spans="1:36" ht="6" customHeight="1">
      <c r="A81"/>
      <c r="B81" s="318">
        <f>COUNTIF(Feiertage!$H$3:$H$164,F81)</f>
        <v>0</v>
      </c>
      <c r="C81" s="319">
        <f t="shared" si="3"/>
        <v>4</v>
      </c>
      <c r="D81" s="319">
        <f t="shared" si="4"/>
        <v>3</v>
      </c>
      <c r="E81" s="323"/>
      <c r="F81" s="321">
        <f t="shared" si="5"/>
        <v>42446</v>
      </c>
      <c r="G81" s="322">
        <f>Plan!CD15</f>
        <v>0</v>
      </c>
      <c r="H81" s="322">
        <f>Plan!CD16</f>
        <v>0</v>
      </c>
      <c r="I81" s="322">
        <f>Plan!CD17</f>
        <v>0</v>
      </c>
      <c r="J81" s="322">
        <f>Plan!CD18</f>
        <v>0</v>
      </c>
      <c r="K81" s="322">
        <f>Plan!CD19</f>
        <v>0</v>
      </c>
      <c r="L81" s="322">
        <f>Plan!CD20</f>
        <v>0</v>
      </c>
      <c r="M81" s="322">
        <f>Plan!CD21</f>
        <v>0</v>
      </c>
      <c r="N81" s="322">
        <f>Plan!CD22</f>
        <v>0</v>
      </c>
      <c r="O81" s="322">
        <f>Plan!CD23</f>
        <v>0</v>
      </c>
      <c r="P81" s="322">
        <f>Plan!CD24</f>
        <v>0</v>
      </c>
      <c r="Q81" s="322">
        <f>Plan!CD25</f>
        <v>0</v>
      </c>
      <c r="R81" s="322">
        <f>Plan!CD26</f>
        <v>0</v>
      </c>
      <c r="S81" s="322">
        <f>Plan!CD27</f>
        <v>0</v>
      </c>
      <c r="T81" s="322">
        <f>Plan!CD28</f>
        <v>0</v>
      </c>
      <c r="U81" s="322">
        <f>Plan!CD29</f>
        <v>0</v>
      </c>
      <c r="V81" s="322">
        <f>Plan!CD30</f>
        <v>0</v>
      </c>
      <c r="W81" s="322">
        <f>Plan!CD31</f>
        <v>0</v>
      </c>
      <c r="X81" s="322">
        <f>Plan!CD32</f>
        <v>0</v>
      </c>
      <c r="Y81" s="322">
        <f>Plan!CD33</f>
        <v>0</v>
      </c>
      <c r="Z81" s="322">
        <f>Plan!CD34</f>
        <v>0</v>
      </c>
      <c r="AA81" s="322">
        <f>Plan!CD35</f>
        <v>0</v>
      </c>
      <c r="AB81" s="322">
        <f>Plan!CD36</f>
        <v>0</v>
      </c>
      <c r="AC81" s="322">
        <f>Plan!CD37</f>
        <v>0</v>
      </c>
      <c r="AD81" s="322">
        <f>Plan!CD38</f>
        <v>0</v>
      </c>
      <c r="AE81" s="322">
        <f>Plan!CD39</f>
        <v>0</v>
      </c>
      <c r="AF81" s="322">
        <f>Plan!CD40</f>
        <v>0</v>
      </c>
      <c r="AG81" s="322">
        <f>Plan!CD41</f>
        <v>0</v>
      </c>
      <c r="AH81" s="322">
        <f>Plan!CD42</f>
        <v>0</v>
      </c>
      <c r="AI81" s="322">
        <f>Plan!CD43</f>
        <v>0</v>
      </c>
      <c r="AJ81" s="322">
        <f>Plan!CD44</f>
        <v>0</v>
      </c>
    </row>
    <row r="82" spans="1:36" ht="6" customHeight="1">
      <c r="A82"/>
      <c r="B82" s="318">
        <f>COUNTIF(Feiertage!$H$3:$H$164,F82)</f>
        <v>0</v>
      </c>
      <c r="C82" s="319">
        <f t="shared" si="3"/>
        <v>5</v>
      </c>
      <c r="D82" s="319">
        <f t="shared" si="4"/>
        <v>3</v>
      </c>
      <c r="E82" s="323"/>
      <c r="F82" s="321">
        <f t="shared" si="5"/>
        <v>42447</v>
      </c>
      <c r="G82" s="322">
        <f>Plan!CE15</f>
        <v>0</v>
      </c>
      <c r="H82" s="322">
        <f>Plan!CE16</f>
        <v>0</v>
      </c>
      <c r="I82" s="322">
        <f>Plan!CE17</f>
        <v>0</v>
      </c>
      <c r="J82" s="322">
        <f>Plan!CE18</f>
        <v>0</v>
      </c>
      <c r="K82" s="322">
        <f>Plan!CE19</f>
        <v>0</v>
      </c>
      <c r="L82" s="322">
        <f>Plan!CE20</f>
        <v>0</v>
      </c>
      <c r="M82" s="322">
        <f>Plan!CE21</f>
        <v>0</v>
      </c>
      <c r="N82" s="322">
        <f>Plan!CE22</f>
        <v>0</v>
      </c>
      <c r="O82" s="322">
        <f>Plan!CE23</f>
        <v>0</v>
      </c>
      <c r="P82" s="322">
        <f>Plan!CE24</f>
        <v>0</v>
      </c>
      <c r="Q82" s="322">
        <f>Plan!CE25</f>
        <v>0</v>
      </c>
      <c r="R82" s="322">
        <f>Plan!CE26</f>
        <v>0</v>
      </c>
      <c r="S82" s="322">
        <f>Plan!CE27</f>
        <v>0</v>
      </c>
      <c r="T82" s="322">
        <f>Plan!CE28</f>
        <v>0</v>
      </c>
      <c r="U82" s="322">
        <f>Plan!CE29</f>
        <v>0</v>
      </c>
      <c r="V82" s="322">
        <f>Plan!CE30</f>
        <v>0</v>
      </c>
      <c r="W82" s="322">
        <f>Plan!CE31</f>
        <v>0</v>
      </c>
      <c r="X82" s="322">
        <f>Plan!CE32</f>
        <v>0</v>
      </c>
      <c r="Y82" s="322">
        <f>Plan!CE33</f>
        <v>0</v>
      </c>
      <c r="Z82" s="322">
        <f>Plan!CE34</f>
        <v>0</v>
      </c>
      <c r="AA82" s="322">
        <f>Plan!CE35</f>
        <v>0</v>
      </c>
      <c r="AB82" s="322">
        <f>Plan!CE36</f>
        <v>0</v>
      </c>
      <c r="AC82" s="322">
        <f>Plan!CE37</f>
        <v>0</v>
      </c>
      <c r="AD82" s="322">
        <f>Plan!CE38</f>
        <v>0</v>
      </c>
      <c r="AE82" s="322">
        <f>Plan!CE39</f>
        <v>0</v>
      </c>
      <c r="AF82" s="322">
        <f>Plan!CE40</f>
        <v>0</v>
      </c>
      <c r="AG82" s="322">
        <f>Plan!CE41</f>
        <v>0</v>
      </c>
      <c r="AH82" s="322">
        <f>Plan!CE42</f>
        <v>0</v>
      </c>
      <c r="AI82" s="322">
        <f>Plan!CE43</f>
        <v>0</v>
      </c>
      <c r="AJ82" s="322">
        <f>Plan!CE44</f>
        <v>0</v>
      </c>
    </row>
    <row r="83" spans="1:36" ht="6" customHeight="1">
      <c r="A83"/>
      <c r="B83" s="318">
        <f>COUNTIF(Feiertage!$H$3:$H$164,F83)</f>
        <v>0</v>
      </c>
      <c r="C83" s="319">
        <f t="shared" si="3"/>
        <v>6</v>
      </c>
      <c r="D83" s="319">
        <f t="shared" si="4"/>
        <v>3</v>
      </c>
      <c r="E83" s="323"/>
      <c r="F83" s="321">
        <f t="shared" si="5"/>
        <v>42448</v>
      </c>
      <c r="G83" s="322">
        <f>Plan!CF15</f>
        <v>0</v>
      </c>
      <c r="H83" s="322">
        <f>Plan!CF16</f>
        <v>0</v>
      </c>
      <c r="I83" s="322">
        <f>Plan!CF17</f>
        <v>0</v>
      </c>
      <c r="J83" s="322">
        <f>Plan!CF18</f>
        <v>0</v>
      </c>
      <c r="K83" s="322">
        <f>Plan!CF19</f>
        <v>0</v>
      </c>
      <c r="L83" s="322">
        <f>Plan!CF20</f>
        <v>0</v>
      </c>
      <c r="M83" s="322">
        <f>Plan!CF21</f>
        <v>0</v>
      </c>
      <c r="N83" s="322">
        <f>Plan!CF22</f>
        <v>0</v>
      </c>
      <c r="O83" s="322">
        <f>Plan!CF23</f>
        <v>0</v>
      </c>
      <c r="P83" s="322">
        <f>Plan!CF24</f>
        <v>0</v>
      </c>
      <c r="Q83" s="322">
        <f>Plan!CF25</f>
        <v>0</v>
      </c>
      <c r="R83" s="322">
        <f>Plan!CF26</f>
        <v>0</v>
      </c>
      <c r="S83" s="322">
        <f>Plan!CF27</f>
        <v>0</v>
      </c>
      <c r="T83" s="322">
        <f>Plan!CF28</f>
        <v>0</v>
      </c>
      <c r="U83" s="322">
        <f>Plan!CF29</f>
        <v>0</v>
      </c>
      <c r="V83" s="322">
        <f>Plan!CF30</f>
        <v>0</v>
      </c>
      <c r="W83" s="322">
        <f>Plan!CF31</f>
        <v>0</v>
      </c>
      <c r="X83" s="322">
        <f>Plan!CF32</f>
        <v>0</v>
      </c>
      <c r="Y83" s="322">
        <f>Plan!CF33</f>
        <v>0</v>
      </c>
      <c r="Z83" s="322">
        <f>Plan!CF34</f>
        <v>0</v>
      </c>
      <c r="AA83" s="322">
        <f>Plan!CF35</f>
        <v>0</v>
      </c>
      <c r="AB83" s="322">
        <f>Plan!CF36</f>
        <v>0</v>
      </c>
      <c r="AC83" s="322">
        <f>Plan!CF37</f>
        <v>0</v>
      </c>
      <c r="AD83" s="322">
        <f>Plan!CF38</f>
        <v>0</v>
      </c>
      <c r="AE83" s="322">
        <f>Plan!CF39</f>
        <v>0</v>
      </c>
      <c r="AF83" s="322">
        <f>Plan!CF40</f>
        <v>0</v>
      </c>
      <c r="AG83" s="322">
        <f>Plan!CF41</f>
        <v>0</v>
      </c>
      <c r="AH83" s="322">
        <f>Plan!CF42</f>
        <v>0</v>
      </c>
      <c r="AI83" s="322">
        <f>Plan!CF43</f>
        <v>0</v>
      </c>
      <c r="AJ83" s="322">
        <f>Plan!CF44</f>
        <v>0</v>
      </c>
    </row>
    <row r="84" spans="1:36" ht="6" customHeight="1">
      <c r="A84"/>
      <c r="B84" s="318">
        <f>COUNTIF(Feiertage!$H$3:$H$164,F84)</f>
        <v>0</v>
      </c>
      <c r="C84" s="319">
        <f t="shared" si="3"/>
        <v>7</v>
      </c>
      <c r="D84" s="319">
        <f t="shared" si="4"/>
        <v>3</v>
      </c>
      <c r="E84" s="323"/>
      <c r="F84" s="321">
        <f t="shared" si="5"/>
        <v>42449</v>
      </c>
      <c r="G84" s="322">
        <f>Plan!CG15</f>
        <v>0</v>
      </c>
      <c r="H84" s="322">
        <f>Plan!CG16</f>
        <v>0</v>
      </c>
      <c r="I84" s="322">
        <f>Plan!CG17</f>
        <v>0</v>
      </c>
      <c r="J84" s="322">
        <f>Plan!CG18</f>
        <v>0</v>
      </c>
      <c r="K84" s="322">
        <f>Plan!CG19</f>
        <v>0</v>
      </c>
      <c r="L84" s="322">
        <f>Plan!CG20</f>
        <v>0</v>
      </c>
      <c r="M84" s="322">
        <f>Plan!CG21</f>
        <v>0</v>
      </c>
      <c r="N84" s="322">
        <f>Plan!CG22</f>
        <v>0</v>
      </c>
      <c r="O84" s="322">
        <f>Plan!CG23</f>
        <v>0</v>
      </c>
      <c r="P84" s="322">
        <f>Plan!CG24</f>
        <v>0</v>
      </c>
      <c r="Q84" s="322">
        <f>Plan!CG25</f>
        <v>0</v>
      </c>
      <c r="R84" s="322">
        <f>Plan!CG26</f>
        <v>0</v>
      </c>
      <c r="S84" s="322">
        <f>Plan!CG27</f>
        <v>0</v>
      </c>
      <c r="T84" s="322">
        <f>Plan!CG28</f>
        <v>0</v>
      </c>
      <c r="U84" s="322">
        <f>Plan!CG29</f>
        <v>0</v>
      </c>
      <c r="V84" s="322">
        <f>Plan!CG30</f>
        <v>0</v>
      </c>
      <c r="W84" s="322">
        <f>Plan!CG31</f>
        <v>0</v>
      </c>
      <c r="X84" s="322">
        <f>Plan!CG32</f>
        <v>0</v>
      </c>
      <c r="Y84" s="322">
        <f>Plan!CG33</f>
        <v>0</v>
      </c>
      <c r="Z84" s="322">
        <f>Plan!CG34</f>
        <v>0</v>
      </c>
      <c r="AA84" s="322">
        <f>Plan!CG35</f>
        <v>0</v>
      </c>
      <c r="AB84" s="322">
        <f>Plan!CG36</f>
        <v>0</v>
      </c>
      <c r="AC84" s="322">
        <f>Plan!CG37</f>
        <v>0</v>
      </c>
      <c r="AD84" s="322">
        <f>Plan!CG38</f>
        <v>0</v>
      </c>
      <c r="AE84" s="322">
        <f>Plan!CG39</f>
        <v>0</v>
      </c>
      <c r="AF84" s="322">
        <f>Plan!CG40</f>
        <v>0</v>
      </c>
      <c r="AG84" s="322">
        <f>Plan!CG41</f>
        <v>0</v>
      </c>
      <c r="AH84" s="322">
        <f>Plan!CG42</f>
        <v>0</v>
      </c>
      <c r="AI84" s="322">
        <f>Plan!CG43</f>
        <v>0</v>
      </c>
      <c r="AJ84" s="322">
        <f>Plan!CG44</f>
        <v>0</v>
      </c>
    </row>
    <row r="85" spans="1:36" ht="6" customHeight="1">
      <c r="A85"/>
      <c r="B85" s="318">
        <f>COUNTIF(Feiertage!$H$3:$H$164,F85)</f>
        <v>0</v>
      </c>
      <c r="C85" s="319">
        <f t="shared" si="3"/>
        <v>1</v>
      </c>
      <c r="D85" s="319">
        <f t="shared" si="4"/>
        <v>3</v>
      </c>
      <c r="E85" s="323"/>
      <c r="F85" s="321">
        <f t="shared" si="5"/>
        <v>42450</v>
      </c>
      <c r="G85" s="322">
        <f>Plan!CH15</f>
        <v>0</v>
      </c>
      <c r="H85" s="322">
        <f>Plan!CH16</f>
        <v>0</v>
      </c>
      <c r="I85" s="322">
        <f>Plan!CH17</f>
        <v>0</v>
      </c>
      <c r="J85" s="322">
        <f>Plan!CH18</f>
        <v>0</v>
      </c>
      <c r="K85" s="322">
        <f>Plan!CH19</f>
        <v>0</v>
      </c>
      <c r="L85" s="322">
        <f>Plan!CH20</f>
        <v>0</v>
      </c>
      <c r="M85" s="322">
        <f>Plan!CH21</f>
        <v>0</v>
      </c>
      <c r="N85" s="322">
        <f>Plan!CH22</f>
        <v>0</v>
      </c>
      <c r="O85" s="322">
        <f>Plan!CH23</f>
        <v>0</v>
      </c>
      <c r="P85" s="322">
        <f>Plan!CH24</f>
        <v>0</v>
      </c>
      <c r="Q85" s="322">
        <f>Plan!CH25</f>
        <v>0</v>
      </c>
      <c r="R85" s="322">
        <f>Plan!CH26</f>
        <v>0</v>
      </c>
      <c r="S85" s="322">
        <f>Plan!CH27</f>
        <v>0</v>
      </c>
      <c r="T85" s="322">
        <f>Plan!CH28</f>
        <v>0</v>
      </c>
      <c r="U85" s="322">
        <f>Plan!CH29</f>
        <v>0</v>
      </c>
      <c r="V85" s="322">
        <f>Plan!CH30</f>
        <v>0</v>
      </c>
      <c r="W85" s="322">
        <f>Plan!CH31</f>
        <v>0</v>
      </c>
      <c r="X85" s="322">
        <f>Plan!CH32</f>
        <v>0</v>
      </c>
      <c r="Y85" s="322">
        <f>Plan!CH33</f>
        <v>0</v>
      </c>
      <c r="Z85" s="322">
        <f>Plan!CH34</f>
        <v>0</v>
      </c>
      <c r="AA85" s="322">
        <f>Plan!CH35</f>
        <v>0</v>
      </c>
      <c r="AB85" s="322">
        <f>Plan!CH36</f>
        <v>0</v>
      </c>
      <c r="AC85" s="322">
        <f>Plan!CH37</f>
        <v>0</v>
      </c>
      <c r="AD85" s="322">
        <f>Plan!CH38</f>
        <v>0</v>
      </c>
      <c r="AE85" s="322">
        <f>Plan!CH39</f>
        <v>0</v>
      </c>
      <c r="AF85" s="322">
        <f>Plan!CH40</f>
        <v>0</v>
      </c>
      <c r="AG85" s="322">
        <f>Plan!CH41</f>
        <v>0</v>
      </c>
      <c r="AH85" s="322">
        <f>Plan!CH42</f>
        <v>0</v>
      </c>
      <c r="AI85" s="322">
        <f>Plan!CH43</f>
        <v>0</v>
      </c>
      <c r="AJ85" s="322">
        <f>Plan!CH44</f>
        <v>0</v>
      </c>
    </row>
    <row r="86" spans="1:36" ht="6" customHeight="1">
      <c r="A86"/>
      <c r="B86" s="318">
        <f>COUNTIF(Feiertage!$H$3:$H$164,F86)</f>
        <v>0</v>
      </c>
      <c r="C86" s="319">
        <f t="shared" si="3"/>
        <v>2</v>
      </c>
      <c r="D86" s="319">
        <f t="shared" si="4"/>
        <v>3</v>
      </c>
      <c r="E86" s="323"/>
      <c r="F86" s="321">
        <f t="shared" si="5"/>
        <v>42451</v>
      </c>
      <c r="G86" s="322">
        <f>Plan!CI15</f>
        <v>0</v>
      </c>
      <c r="H86" s="322">
        <f>Plan!CI16</f>
        <v>0</v>
      </c>
      <c r="I86" s="322">
        <f>Plan!CI17</f>
        <v>0</v>
      </c>
      <c r="J86" s="322">
        <f>Plan!CI18</f>
        <v>0</v>
      </c>
      <c r="K86" s="322">
        <f>Plan!CI19</f>
        <v>0</v>
      </c>
      <c r="L86" s="322">
        <f>Plan!CI20</f>
        <v>0</v>
      </c>
      <c r="M86" s="322">
        <f>Plan!CI21</f>
        <v>0</v>
      </c>
      <c r="N86" s="322">
        <f>Plan!CI22</f>
        <v>0</v>
      </c>
      <c r="O86" s="322">
        <f>Plan!CI23</f>
        <v>0</v>
      </c>
      <c r="P86" s="322">
        <f>Plan!CI24</f>
        <v>0</v>
      </c>
      <c r="Q86" s="322">
        <f>Plan!CI25</f>
        <v>0</v>
      </c>
      <c r="R86" s="322">
        <f>Plan!CI26</f>
        <v>0</v>
      </c>
      <c r="S86" s="322">
        <f>Plan!CI27</f>
        <v>0</v>
      </c>
      <c r="T86" s="322">
        <f>Plan!CI28</f>
        <v>0</v>
      </c>
      <c r="U86" s="322">
        <f>Plan!CI29</f>
        <v>0</v>
      </c>
      <c r="V86" s="322">
        <f>Plan!CI30</f>
        <v>0</v>
      </c>
      <c r="W86" s="322">
        <f>Plan!CI31</f>
        <v>0</v>
      </c>
      <c r="X86" s="322">
        <f>Plan!CI32</f>
        <v>0</v>
      </c>
      <c r="Y86" s="322">
        <f>Plan!CI33</f>
        <v>0</v>
      </c>
      <c r="Z86" s="322">
        <f>Plan!CI34</f>
        <v>0</v>
      </c>
      <c r="AA86" s="322">
        <f>Plan!CI35</f>
        <v>0</v>
      </c>
      <c r="AB86" s="322">
        <f>Plan!CI36</f>
        <v>0</v>
      </c>
      <c r="AC86" s="322">
        <f>Plan!CI37</f>
        <v>0</v>
      </c>
      <c r="AD86" s="322">
        <f>Plan!CI38</f>
        <v>0</v>
      </c>
      <c r="AE86" s="322">
        <f>Plan!CI39</f>
        <v>0</v>
      </c>
      <c r="AF86" s="322">
        <f>Plan!CI40</f>
        <v>0</v>
      </c>
      <c r="AG86" s="322">
        <f>Plan!CI41</f>
        <v>0</v>
      </c>
      <c r="AH86" s="322">
        <f>Plan!CI42</f>
        <v>0</v>
      </c>
      <c r="AI86" s="322">
        <f>Plan!CI43</f>
        <v>0</v>
      </c>
      <c r="AJ86" s="322">
        <f>Plan!CI44</f>
        <v>0</v>
      </c>
    </row>
    <row r="87" spans="1:36" ht="6" customHeight="1">
      <c r="A87"/>
      <c r="B87" s="318">
        <f>COUNTIF(Feiertage!$H$3:$H$164,F87)</f>
        <v>0</v>
      </c>
      <c r="C87" s="319">
        <f t="shared" si="3"/>
        <v>3</v>
      </c>
      <c r="D87" s="319">
        <f t="shared" si="4"/>
        <v>3</v>
      </c>
      <c r="E87" s="323"/>
      <c r="F87" s="321">
        <f t="shared" si="5"/>
        <v>42452</v>
      </c>
      <c r="G87" s="322">
        <f>Plan!CJ15</f>
        <v>0</v>
      </c>
      <c r="H87" s="322">
        <f>Plan!CJ16</f>
        <v>0</v>
      </c>
      <c r="I87" s="322">
        <f>Plan!CJ17</f>
        <v>0</v>
      </c>
      <c r="J87" s="322">
        <f>Plan!CJ18</f>
        <v>0</v>
      </c>
      <c r="K87" s="322">
        <f>Plan!CJ19</f>
        <v>0</v>
      </c>
      <c r="L87" s="322">
        <f>Plan!CJ20</f>
        <v>0</v>
      </c>
      <c r="M87" s="322">
        <f>Plan!CJ21</f>
        <v>0</v>
      </c>
      <c r="N87" s="322">
        <f>Plan!CJ22</f>
        <v>0</v>
      </c>
      <c r="O87" s="322">
        <f>Plan!CJ23</f>
        <v>0</v>
      </c>
      <c r="P87" s="322">
        <f>Plan!CJ24</f>
        <v>0</v>
      </c>
      <c r="Q87" s="322">
        <f>Plan!CJ25</f>
        <v>0</v>
      </c>
      <c r="R87" s="322">
        <f>Plan!CJ26</f>
        <v>0</v>
      </c>
      <c r="S87" s="322">
        <f>Plan!CJ27</f>
        <v>0</v>
      </c>
      <c r="T87" s="322">
        <f>Plan!CJ28</f>
        <v>0</v>
      </c>
      <c r="U87" s="322">
        <f>Plan!CJ29</f>
        <v>0</v>
      </c>
      <c r="V87" s="322">
        <f>Plan!CJ30</f>
        <v>0</v>
      </c>
      <c r="W87" s="322">
        <f>Plan!CJ31</f>
        <v>0</v>
      </c>
      <c r="X87" s="322">
        <f>Plan!CJ32</f>
        <v>0</v>
      </c>
      <c r="Y87" s="322">
        <f>Plan!CJ33</f>
        <v>0</v>
      </c>
      <c r="Z87" s="322">
        <f>Plan!CJ34</f>
        <v>0</v>
      </c>
      <c r="AA87" s="322">
        <f>Plan!CJ35</f>
        <v>0</v>
      </c>
      <c r="AB87" s="322">
        <f>Plan!CJ36</f>
        <v>0</v>
      </c>
      <c r="AC87" s="322">
        <f>Plan!CJ37</f>
        <v>0</v>
      </c>
      <c r="AD87" s="322">
        <f>Plan!CJ38</f>
        <v>0</v>
      </c>
      <c r="AE87" s="322">
        <f>Plan!CJ39</f>
        <v>0</v>
      </c>
      <c r="AF87" s="322">
        <f>Plan!CJ40</f>
        <v>0</v>
      </c>
      <c r="AG87" s="322">
        <f>Plan!CJ41</f>
        <v>0</v>
      </c>
      <c r="AH87" s="322">
        <f>Plan!CJ42</f>
        <v>0</v>
      </c>
      <c r="AI87" s="322">
        <f>Plan!CJ43</f>
        <v>0</v>
      </c>
      <c r="AJ87" s="322">
        <f>Plan!CJ44</f>
        <v>0</v>
      </c>
    </row>
    <row r="88" spans="1:36" ht="6" customHeight="1">
      <c r="A88"/>
      <c r="B88" s="318">
        <f>COUNTIF(Feiertage!$H$3:$H$164,F88)</f>
        <v>0</v>
      </c>
      <c r="C88" s="319">
        <f t="shared" si="3"/>
        <v>4</v>
      </c>
      <c r="D88" s="319">
        <f t="shared" si="4"/>
        <v>3</v>
      </c>
      <c r="E88" s="323"/>
      <c r="F88" s="321">
        <f t="shared" si="5"/>
        <v>42453</v>
      </c>
      <c r="G88" s="322">
        <f>Plan!CK15</f>
        <v>0</v>
      </c>
      <c r="H88" s="322">
        <f>Plan!CK16</f>
        <v>0</v>
      </c>
      <c r="I88" s="322">
        <f>Plan!CK17</f>
        <v>0</v>
      </c>
      <c r="J88" s="322">
        <f>Plan!CK18</f>
        <v>0</v>
      </c>
      <c r="K88" s="322">
        <f>Plan!CK19</f>
        <v>0</v>
      </c>
      <c r="L88" s="322">
        <f>Plan!CK20</f>
        <v>0</v>
      </c>
      <c r="M88" s="322">
        <f>Plan!CK21</f>
        <v>0</v>
      </c>
      <c r="N88" s="322">
        <f>Plan!CK22</f>
        <v>0</v>
      </c>
      <c r="O88" s="322">
        <f>Plan!CK23</f>
        <v>0</v>
      </c>
      <c r="P88" s="322">
        <f>Plan!CK24</f>
        <v>0</v>
      </c>
      <c r="Q88" s="322">
        <f>Plan!CK25</f>
        <v>0</v>
      </c>
      <c r="R88" s="322">
        <f>Plan!CK26</f>
        <v>0</v>
      </c>
      <c r="S88" s="322">
        <f>Plan!CK27</f>
        <v>0</v>
      </c>
      <c r="T88" s="322">
        <f>Plan!CK28</f>
        <v>0</v>
      </c>
      <c r="U88" s="322">
        <f>Plan!CK29</f>
        <v>0</v>
      </c>
      <c r="V88" s="322">
        <f>Plan!CK30</f>
        <v>0</v>
      </c>
      <c r="W88" s="322">
        <f>Plan!CK31</f>
        <v>0</v>
      </c>
      <c r="X88" s="322">
        <f>Plan!CK32</f>
        <v>0</v>
      </c>
      <c r="Y88" s="322">
        <f>Plan!CK33</f>
        <v>0</v>
      </c>
      <c r="Z88" s="322">
        <f>Plan!CK34</f>
        <v>0</v>
      </c>
      <c r="AA88" s="322">
        <f>Plan!CK35</f>
        <v>0</v>
      </c>
      <c r="AB88" s="322">
        <f>Plan!CK36</f>
        <v>0</v>
      </c>
      <c r="AC88" s="322">
        <f>Plan!CK37</f>
        <v>0</v>
      </c>
      <c r="AD88" s="322">
        <f>Plan!CK38</f>
        <v>0</v>
      </c>
      <c r="AE88" s="322">
        <f>Plan!CK39</f>
        <v>0</v>
      </c>
      <c r="AF88" s="322">
        <f>Plan!CK40</f>
        <v>0</v>
      </c>
      <c r="AG88" s="322">
        <f>Plan!CK41</f>
        <v>0</v>
      </c>
      <c r="AH88" s="322">
        <f>Plan!CK42</f>
        <v>0</v>
      </c>
      <c r="AI88" s="322">
        <f>Plan!CK43</f>
        <v>0</v>
      </c>
      <c r="AJ88" s="322">
        <f>Plan!CK44</f>
        <v>0</v>
      </c>
    </row>
    <row r="89" spans="1:36" ht="6" customHeight="1">
      <c r="A89"/>
      <c r="B89" s="318">
        <f>COUNTIF(Feiertage!$H$3:$H$164,F89)</f>
        <v>1</v>
      </c>
      <c r="C89" s="319">
        <f t="shared" si="3"/>
        <v>5</v>
      </c>
      <c r="D89" s="319">
        <f t="shared" si="4"/>
        <v>3</v>
      </c>
      <c r="E89" s="323"/>
      <c r="F89" s="321">
        <f t="shared" si="5"/>
        <v>42454</v>
      </c>
      <c r="G89" s="322">
        <f>Plan!CL15</f>
        <v>0</v>
      </c>
      <c r="H89" s="322">
        <f>Plan!CL16</f>
        <v>0</v>
      </c>
      <c r="I89" s="322">
        <f>Plan!CL17</f>
        <v>0</v>
      </c>
      <c r="J89" s="322">
        <f>Plan!CL18</f>
        <v>0</v>
      </c>
      <c r="K89" s="322">
        <f>Plan!CL19</f>
        <v>0</v>
      </c>
      <c r="L89" s="322">
        <f>Plan!CL20</f>
        <v>0</v>
      </c>
      <c r="M89" s="322">
        <f>Plan!CL21</f>
        <v>0</v>
      </c>
      <c r="N89" s="322">
        <f>Plan!CL22</f>
        <v>0</v>
      </c>
      <c r="O89" s="322">
        <f>Plan!CL23</f>
        <v>0</v>
      </c>
      <c r="P89" s="322">
        <f>Plan!CL24</f>
        <v>0</v>
      </c>
      <c r="Q89" s="322">
        <f>Plan!CL25</f>
        <v>0</v>
      </c>
      <c r="R89" s="322">
        <f>Plan!CL26</f>
        <v>0</v>
      </c>
      <c r="S89" s="322">
        <f>Plan!CL27</f>
        <v>0</v>
      </c>
      <c r="T89" s="322">
        <f>Plan!CL28</f>
        <v>0</v>
      </c>
      <c r="U89" s="322">
        <f>Plan!CL29</f>
        <v>0</v>
      </c>
      <c r="V89" s="322">
        <f>Plan!CL30</f>
        <v>0</v>
      </c>
      <c r="W89" s="322">
        <f>Plan!CL31</f>
        <v>0</v>
      </c>
      <c r="X89" s="322">
        <f>Plan!CL32</f>
        <v>0</v>
      </c>
      <c r="Y89" s="322">
        <f>Plan!CL33</f>
        <v>0</v>
      </c>
      <c r="Z89" s="322">
        <f>Plan!CL34</f>
        <v>0</v>
      </c>
      <c r="AA89" s="322">
        <f>Plan!CL35</f>
        <v>0</v>
      </c>
      <c r="AB89" s="322">
        <f>Plan!CL36</f>
        <v>0</v>
      </c>
      <c r="AC89" s="322">
        <f>Plan!CL37</f>
        <v>0</v>
      </c>
      <c r="AD89" s="322">
        <f>Plan!CL38</f>
        <v>0</v>
      </c>
      <c r="AE89" s="322">
        <f>Plan!CL39</f>
        <v>0</v>
      </c>
      <c r="AF89" s="322">
        <f>Plan!CL40</f>
        <v>0</v>
      </c>
      <c r="AG89" s="322">
        <f>Plan!CL41</f>
        <v>0</v>
      </c>
      <c r="AH89" s="322">
        <f>Plan!CL42</f>
        <v>0</v>
      </c>
      <c r="AI89" s="322">
        <f>Plan!CL43</f>
        <v>0</v>
      </c>
      <c r="AJ89" s="322">
        <f>Plan!CL44</f>
        <v>0</v>
      </c>
    </row>
    <row r="90" spans="1:36" ht="6" customHeight="1">
      <c r="A90"/>
      <c r="B90" s="318">
        <f>COUNTIF(Feiertage!$H$3:$H$164,F90)</f>
        <v>0</v>
      </c>
      <c r="C90" s="319">
        <f t="shared" si="3"/>
        <v>6</v>
      </c>
      <c r="D90" s="319">
        <f t="shared" si="4"/>
        <v>3</v>
      </c>
      <c r="E90" s="323"/>
      <c r="F90" s="321">
        <f t="shared" si="5"/>
        <v>42455</v>
      </c>
      <c r="G90" s="322">
        <f>Plan!CM15</f>
        <v>0</v>
      </c>
      <c r="H90" s="322">
        <f>Plan!CM16</f>
        <v>0</v>
      </c>
      <c r="I90" s="322">
        <f>Plan!CM17</f>
        <v>0</v>
      </c>
      <c r="J90" s="322">
        <f>Plan!CM18</f>
        <v>0</v>
      </c>
      <c r="K90" s="322">
        <f>Plan!CM19</f>
        <v>0</v>
      </c>
      <c r="L90" s="322">
        <f>Plan!CM20</f>
        <v>0</v>
      </c>
      <c r="M90" s="322">
        <f>Plan!CM21</f>
        <v>0</v>
      </c>
      <c r="N90" s="322">
        <f>Plan!CM22</f>
        <v>0</v>
      </c>
      <c r="O90" s="322">
        <f>Plan!CM23</f>
        <v>0</v>
      </c>
      <c r="P90" s="322">
        <f>Plan!CM24</f>
        <v>0</v>
      </c>
      <c r="Q90" s="322">
        <f>Plan!CM25</f>
        <v>0</v>
      </c>
      <c r="R90" s="322">
        <f>Plan!CM26</f>
        <v>0</v>
      </c>
      <c r="S90" s="322">
        <f>Plan!CM27</f>
        <v>0</v>
      </c>
      <c r="T90" s="322">
        <f>Plan!CM28</f>
        <v>0</v>
      </c>
      <c r="U90" s="322">
        <f>Plan!CM29</f>
        <v>0</v>
      </c>
      <c r="V90" s="322">
        <f>Plan!CM30</f>
        <v>0</v>
      </c>
      <c r="W90" s="322">
        <f>Plan!CM31</f>
        <v>0</v>
      </c>
      <c r="X90" s="322">
        <f>Plan!CM32</f>
        <v>0</v>
      </c>
      <c r="Y90" s="322">
        <f>Plan!CM33</f>
        <v>0</v>
      </c>
      <c r="Z90" s="322">
        <f>Plan!CM34</f>
        <v>0</v>
      </c>
      <c r="AA90" s="322">
        <f>Plan!CM35</f>
        <v>0</v>
      </c>
      <c r="AB90" s="322">
        <f>Plan!CM36</f>
        <v>0</v>
      </c>
      <c r="AC90" s="322">
        <f>Plan!CM37</f>
        <v>0</v>
      </c>
      <c r="AD90" s="322">
        <f>Plan!CM38</f>
        <v>0</v>
      </c>
      <c r="AE90" s="322">
        <f>Plan!CM39</f>
        <v>0</v>
      </c>
      <c r="AF90" s="322">
        <f>Plan!CM40</f>
        <v>0</v>
      </c>
      <c r="AG90" s="322">
        <f>Plan!CM41</f>
        <v>0</v>
      </c>
      <c r="AH90" s="322">
        <f>Plan!CM42</f>
        <v>0</v>
      </c>
      <c r="AI90" s="322">
        <f>Plan!CM43</f>
        <v>0</v>
      </c>
      <c r="AJ90" s="322">
        <f>Plan!CM44</f>
        <v>0</v>
      </c>
    </row>
    <row r="91" spans="1:36" ht="6" customHeight="1">
      <c r="A91"/>
      <c r="B91" s="318">
        <f>COUNTIF(Feiertage!$H$3:$H$164,F91)</f>
        <v>0</v>
      </c>
      <c r="C91" s="319">
        <f t="shared" si="3"/>
        <v>7</v>
      </c>
      <c r="D91" s="319">
        <f t="shared" si="4"/>
        <v>3</v>
      </c>
      <c r="E91" s="323"/>
      <c r="F91" s="321">
        <f t="shared" si="5"/>
        <v>42456</v>
      </c>
      <c r="G91" s="322">
        <f>Plan!CN15</f>
        <v>0</v>
      </c>
      <c r="H91" s="322">
        <f>Plan!CN16</f>
        <v>0</v>
      </c>
      <c r="I91" s="322">
        <f>Plan!CN17</f>
        <v>0</v>
      </c>
      <c r="J91" s="322">
        <f>Plan!CN18</f>
        <v>0</v>
      </c>
      <c r="K91" s="322">
        <f>Plan!CN19</f>
        <v>0</v>
      </c>
      <c r="L91" s="322">
        <f>Plan!CN20</f>
        <v>0</v>
      </c>
      <c r="M91" s="322">
        <f>Plan!CN21</f>
        <v>0</v>
      </c>
      <c r="N91" s="322">
        <f>Plan!CN22</f>
        <v>0</v>
      </c>
      <c r="O91" s="322">
        <f>Plan!CN23</f>
        <v>0</v>
      </c>
      <c r="P91" s="322">
        <f>Plan!CN24</f>
        <v>0</v>
      </c>
      <c r="Q91" s="322">
        <f>Plan!CN25</f>
        <v>0</v>
      </c>
      <c r="R91" s="322">
        <f>Plan!CN26</f>
        <v>0</v>
      </c>
      <c r="S91" s="322">
        <f>Plan!CN27</f>
        <v>0</v>
      </c>
      <c r="T91" s="322">
        <f>Plan!CN28</f>
        <v>0</v>
      </c>
      <c r="U91" s="322">
        <f>Plan!CN29</f>
        <v>0</v>
      </c>
      <c r="V91" s="322">
        <f>Plan!CN30</f>
        <v>0</v>
      </c>
      <c r="W91" s="322">
        <f>Plan!CN31</f>
        <v>0</v>
      </c>
      <c r="X91" s="322">
        <f>Plan!CN32</f>
        <v>0</v>
      </c>
      <c r="Y91" s="322">
        <f>Plan!CN33</f>
        <v>0</v>
      </c>
      <c r="Z91" s="322">
        <f>Plan!CN34</f>
        <v>0</v>
      </c>
      <c r="AA91" s="322">
        <f>Plan!CN35</f>
        <v>0</v>
      </c>
      <c r="AB91" s="322">
        <f>Plan!CN36</f>
        <v>0</v>
      </c>
      <c r="AC91" s="322">
        <f>Plan!CN37</f>
        <v>0</v>
      </c>
      <c r="AD91" s="322">
        <f>Plan!CN38</f>
        <v>0</v>
      </c>
      <c r="AE91" s="322">
        <f>Plan!CN39</f>
        <v>0</v>
      </c>
      <c r="AF91" s="322">
        <f>Plan!CN40</f>
        <v>0</v>
      </c>
      <c r="AG91" s="322">
        <f>Plan!CN41</f>
        <v>0</v>
      </c>
      <c r="AH91" s="322">
        <f>Plan!CN42</f>
        <v>0</v>
      </c>
      <c r="AI91" s="322">
        <f>Plan!CN43</f>
        <v>0</v>
      </c>
      <c r="AJ91" s="322">
        <f>Plan!CN44</f>
        <v>0</v>
      </c>
    </row>
    <row r="92" spans="1:36" ht="6" customHeight="1">
      <c r="A92"/>
      <c r="B92" s="318">
        <f>COUNTIF(Feiertage!$H$3:$H$164,F92)</f>
        <v>1</v>
      </c>
      <c r="C92" s="319">
        <f t="shared" si="3"/>
        <v>1</v>
      </c>
      <c r="D92" s="319">
        <f t="shared" si="4"/>
        <v>3</v>
      </c>
      <c r="E92" s="323"/>
      <c r="F92" s="321">
        <f t="shared" si="5"/>
        <v>42457</v>
      </c>
      <c r="G92" s="322">
        <f>Plan!CO15</f>
        <v>0</v>
      </c>
      <c r="H92" s="322">
        <f>Plan!CO16</f>
        <v>0</v>
      </c>
      <c r="I92" s="322">
        <f>Plan!CO17</f>
        <v>0</v>
      </c>
      <c r="J92" s="322">
        <f>Plan!CO18</f>
        <v>0</v>
      </c>
      <c r="K92" s="322">
        <f>Plan!CO19</f>
        <v>0</v>
      </c>
      <c r="L92" s="322">
        <f>Plan!CO20</f>
        <v>0</v>
      </c>
      <c r="M92" s="322">
        <f>Plan!CO21</f>
        <v>0</v>
      </c>
      <c r="N92" s="322">
        <f>Plan!CO22</f>
        <v>0</v>
      </c>
      <c r="O92" s="322">
        <f>Plan!CO23</f>
        <v>0</v>
      </c>
      <c r="P92" s="322">
        <f>Plan!CO24</f>
        <v>0</v>
      </c>
      <c r="Q92" s="322">
        <f>Plan!CO25</f>
        <v>0</v>
      </c>
      <c r="R92" s="322">
        <f>Plan!CO26</f>
        <v>0</v>
      </c>
      <c r="S92" s="322">
        <f>Plan!CO27</f>
        <v>0</v>
      </c>
      <c r="T92" s="322">
        <f>Plan!CO28</f>
        <v>0</v>
      </c>
      <c r="U92" s="322">
        <f>Plan!CO29</f>
        <v>0</v>
      </c>
      <c r="V92" s="322">
        <f>Plan!CO30</f>
        <v>0</v>
      </c>
      <c r="W92" s="322">
        <f>Plan!CO31</f>
        <v>0</v>
      </c>
      <c r="X92" s="322">
        <f>Plan!CO32</f>
        <v>0</v>
      </c>
      <c r="Y92" s="322">
        <f>Plan!CO33</f>
        <v>0</v>
      </c>
      <c r="Z92" s="322">
        <f>Plan!CO34</f>
        <v>0</v>
      </c>
      <c r="AA92" s="322">
        <f>Plan!CO35</f>
        <v>0</v>
      </c>
      <c r="AB92" s="322">
        <f>Plan!CO36</f>
        <v>0</v>
      </c>
      <c r="AC92" s="322">
        <f>Plan!CO37</f>
        <v>0</v>
      </c>
      <c r="AD92" s="322">
        <f>Plan!CO38</f>
        <v>0</v>
      </c>
      <c r="AE92" s="322">
        <f>Plan!CO39</f>
        <v>0</v>
      </c>
      <c r="AF92" s="322">
        <f>Plan!CO40</f>
        <v>0</v>
      </c>
      <c r="AG92" s="322">
        <f>Plan!CO41</f>
        <v>0</v>
      </c>
      <c r="AH92" s="322">
        <f>Plan!CO42</f>
        <v>0</v>
      </c>
      <c r="AI92" s="322">
        <f>Plan!CO43</f>
        <v>0</v>
      </c>
      <c r="AJ92" s="322">
        <f>Plan!CO44</f>
        <v>0</v>
      </c>
    </row>
    <row r="93" spans="1:36" ht="6" customHeight="1">
      <c r="A93"/>
      <c r="B93" s="318">
        <f>COUNTIF(Feiertage!$H$3:$H$164,F93)</f>
        <v>0</v>
      </c>
      <c r="C93" s="319">
        <f t="shared" si="3"/>
        <v>2</v>
      </c>
      <c r="D93" s="319">
        <f t="shared" si="4"/>
        <v>3</v>
      </c>
      <c r="E93" s="323"/>
      <c r="F93" s="321">
        <f t="shared" si="5"/>
        <v>42458</v>
      </c>
      <c r="G93" s="322">
        <f>Plan!CP15</f>
        <v>0</v>
      </c>
      <c r="H93" s="322">
        <f>Plan!CP16</f>
        <v>0</v>
      </c>
      <c r="I93" s="322">
        <f>Plan!CP17</f>
        <v>0</v>
      </c>
      <c r="J93" s="322">
        <f>Plan!CP18</f>
        <v>0</v>
      </c>
      <c r="K93" s="322">
        <f>Plan!CP19</f>
        <v>0</v>
      </c>
      <c r="L93" s="322">
        <f>Plan!CP20</f>
        <v>0</v>
      </c>
      <c r="M93" s="322">
        <f>Plan!CP21</f>
        <v>0</v>
      </c>
      <c r="N93" s="322">
        <f>Plan!CP22</f>
        <v>0</v>
      </c>
      <c r="O93" s="322">
        <f>Plan!CP23</f>
        <v>0</v>
      </c>
      <c r="P93" s="322">
        <f>Plan!CP24</f>
        <v>0</v>
      </c>
      <c r="Q93" s="322">
        <f>Plan!CP25</f>
        <v>0</v>
      </c>
      <c r="R93" s="322">
        <f>Plan!CP26</f>
        <v>0</v>
      </c>
      <c r="S93" s="322">
        <f>Plan!CP27</f>
        <v>0</v>
      </c>
      <c r="T93" s="322">
        <f>Plan!CP28</f>
        <v>0</v>
      </c>
      <c r="U93" s="322">
        <f>Plan!CP29</f>
        <v>0</v>
      </c>
      <c r="V93" s="322">
        <f>Plan!CP30</f>
        <v>0</v>
      </c>
      <c r="W93" s="322">
        <f>Plan!CP31</f>
        <v>0</v>
      </c>
      <c r="X93" s="322">
        <f>Plan!CP32</f>
        <v>0</v>
      </c>
      <c r="Y93" s="322">
        <f>Plan!CP33</f>
        <v>0</v>
      </c>
      <c r="Z93" s="322">
        <f>Plan!CP34</f>
        <v>0</v>
      </c>
      <c r="AA93" s="322">
        <f>Plan!CP35</f>
        <v>0</v>
      </c>
      <c r="AB93" s="322">
        <f>Plan!CP36</f>
        <v>0</v>
      </c>
      <c r="AC93" s="322">
        <f>Plan!CP37</f>
        <v>0</v>
      </c>
      <c r="AD93" s="322">
        <f>Plan!CP38</f>
        <v>0</v>
      </c>
      <c r="AE93" s="322">
        <f>Plan!CP39</f>
        <v>0</v>
      </c>
      <c r="AF93" s="322">
        <f>Plan!CP40</f>
        <v>0</v>
      </c>
      <c r="AG93" s="322">
        <f>Plan!CP41</f>
        <v>0</v>
      </c>
      <c r="AH93" s="322">
        <f>Plan!CP42</f>
        <v>0</v>
      </c>
      <c r="AI93" s="322">
        <f>Plan!CP43</f>
        <v>0</v>
      </c>
      <c r="AJ93" s="322">
        <f>Plan!CP44</f>
        <v>0</v>
      </c>
    </row>
    <row r="94" spans="1:36" ht="6" customHeight="1">
      <c r="A94"/>
      <c r="B94" s="318">
        <f>COUNTIF(Feiertage!$H$3:$H$164,F94)</f>
        <v>0</v>
      </c>
      <c r="C94" s="319">
        <f t="shared" si="3"/>
        <v>3</v>
      </c>
      <c r="D94" s="319">
        <f t="shared" si="4"/>
        <v>3</v>
      </c>
      <c r="E94" s="323"/>
      <c r="F94" s="321">
        <f t="shared" si="5"/>
        <v>42459</v>
      </c>
      <c r="G94" s="322">
        <f>Plan!CQ15</f>
        <v>0</v>
      </c>
      <c r="H94" s="322">
        <f>Plan!CQ16</f>
        <v>0</v>
      </c>
      <c r="I94" s="322">
        <f>Plan!CQ17</f>
        <v>0</v>
      </c>
      <c r="J94" s="322">
        <f>Plan!CQ18</f>
        <v>0</v>
      </c>
      <c r="K94" s="322">
        <f>Plan!CQ19</f>
        <v>0</v>
      </c>
      <c r="L94" s="322">
        <f>Plan!CQ20</f>
        <v>0</v>
      </c>
      <c r="M94" s="322">
        <f>Plan!CQ21</f>
        <v>0</v>
      </c>
      <c r="N94" s="322">
        <f>Plan!CQ22</f>
        <v>0</v>
      </c>
      <c r="O94" s="322">
        <f>Plan!CQ23</f>
        <v>0</v>
      </c>
      <c r="P94" s="322">
        <f>Plan!CQ24</f>
        <v>0</v>
      </c>
      <c r="Q94" s="322">
        <f>Plan!CQ25</f>
        <v>0</v>
      </c>
      <c r="R94" s="322">
        <f>Plan!CQ26</f>
        <v>0</v>
      </c>
      <c r="S94" s="322">
        <f>Plan!CQ27</f>
        <v>0</v>
      </c>
      <c r="T94" s="322">
        <f>Plan!CQ28</f>
        <v>0</v>
      </c>
      <c r="U94" s="322">
        <f>Plan!CQ29</f>
        <v>0</v>
      </c>
      <c r="V94" s="322">
        <f>Plan!CQ30</f>
        <v>0</v>
      </c>
      <c r="W94" s="322">
        <f>Plan!CQ31</f>
        <v>0</v>
      </c>
      <c r="X94" s="322">
        <f>Plan!CQ32</f>
        <v>0</v>
      </c>
      <c r="Y94" s="322">
        <f>Plan!CQ33</f>
        <v>0</v>
      </c>
      <c r="Z94" s="322">
        <f>Plan!CQ34</f>
        <v>0</v>
      </c>
      <c r="AA94" s="322">
        <f>Plan!CQ35</f>
        <v>0</v>
      </c>
      <c r="AB94" s="322">
        <f>Plan!CQ36</f>
        <v>0</v>
      </c>
      <c r="AC94" s="322">
        <f>Plan!CQ37</f>
        <v>0</v>
      </c>
      <c r="AD94" s="322">
        <f>Plan!CQ38</f>
        <v>0</v>
      </c>
      <c r="AE94" s="322">
        <f>Plan!CQ39</f>
        <v>0</v>
      </c>
      <c r="AF94" s="322">
        <f>Plan!CQ40</f>
        <v>0</v>
      </c>
      <c r="AG94" s="322">
        <f>Plan!CQ41</f>
        <v>0</v>
      </c>
      <c r="AH94" s="322">
        <f>Plan!CQ42</f>
        <v>0</v>
      </c>
      <c r="AI94" s="322">
        <f>Plan!CQ43</f>
        <v>0</v>
      </c>
      <c r="AJ94" s="322">
        <f>Plan!CQ44</f>
        <v>0</v>
      </c>
    </row>
    <row r="95" spans="1:36" ht="6" customHeight="1">
      <c r="A95"/>
      <c r="B95" s="318">
        <f>COUNTIF(Feiertage!$H$3:$H$164,F95)</f>
        <v>0</v>
      </c>
      <c r="C95" s="319">
        <f t="shared" si="3"/>
        <v>4</v>
      </c>
      <c r="D95" s="319">
        <f t="shared" si="4"/>
        <v>3</v>
      </c>
      <c r="E95" s="323"/>
      <c r="F95" s="321">
        <f t="shared" si="5"/>
        <v>42460</v>
      </c>
      <c r="G95" s="322">
        <f>Plan!CR15</f>
        <v>0</v>
      </c>
      <c r="H95" s="322">
        <f>Plan!CR16</f>
        <v>0</v>
      </c>
      <c r="I95" s="322">
        <f>Plan!CR17</f>
        <v>0</v>
      </c>
      <c r="J95" s="322">
        <f>Plan!CR18</f>
        <v>0</v>
      </c>
      <c r="K95" s="322">
        <f>Plan!CR19</f>
        <v>0</v>
      </c>
      <c r="L95" s="322">
        <f>Plan!CR20</f>
        <v>0</v>
      </c>
      <c r="M95" s="322">
        <f>Plan!CR21</f>
        <v>0</v>
      </c>
      <c r="N95" s="322">
        <f>Plan!CR22</f>
        <v>0</v>
      </c>
      <c r="O95" s="322">
        <f>Plan!CR23</f>
        <v>0</v>
      </c>
      <c r="P95" s="322">
        <f>Plan!CR24</f>
        <v>0</v>
      </c>
      <c r="Q95" s="322">
        <f>Plan!CR25</f>
        <v>0</v>
      </c>
      <c r="R95" s="322">
        <f>Plan!CR26</f>
        <v>0</v>
      </c>
      <c r="S95" s="322">
        <f>Plan!CR27</f>
        <v>0</v>
      </c>
      <c r="T95" s="322">
        <f>Plan!CR28</f>
        <v>0</v>
      </c>
      <c r="U95" s="322">
        <f>Plan!CR29</f>
        <v>0</v>
      </c>
      <c r="V95" s="322">
        <f>Plan!CR30</f>
        <v>0</v>
      </c>
      <c r="W95" s="322">
        <f>Plan!CR31</f>
        <v>0</v>
      </c>
      <c r="X95" s="322">
        <f>Plan!CR32</f>
        <v>0</v>
      </c>
      <c r="Y95" s="322">
        <f>Plan!CR33</f>
        <v>0</v>
      </c>
      <c r="Z95" s="322">
        <f>Plan!CR34</f>
        <v>0</v>
      </c>
      <c r="AA95" s="322">
        <f>Plan!CR35</f>
        <v>0</v>
      </c>
      <c r="AB95" s="322">
        <f>Plan!CR36</f>
        <v>0</v>
      </c>
      <c r="AC95" s="322">
        <f>Plan!CR37</f>
        <v>0</v>
      </c>
      <c r="AD95" s="322">
        <f>Plan!CR38</f>
        <v>0</v>
      </c>
      <c r="AE95" s="322">
        <f>Plan!CR39</f>
        <v>0</v>
      </c>
      <c r="AF95" s="322">
        <f>Plan!CR40</f>
        <v>0</v>
      </c>
      <c r="AG95" s="322">
        <f>Plan!CR41</f>
        <v>0</v>
      </c>
      <c r="AH95" s="322">
        <f>Plan!CR42</f>
        <v>0</v>
      </c>
      <c r="AI95" s="322">
        <f>Plan!CR43</f>
        <v>0</v>
      </c>
      <c r="AJ95" s="322">
        <f>Plan!CR44</f>
        <v>0</v>
      </c>
    </row>
    <row r="96" spans="1:36" ht="6" customHeight="1">
      <c r="A96"/>
      <c r="B96" s="318">
        <f>COUNTIF(Feiertage!$H$3:$H$164,F96)</f>
        <v>0</v>
      </c>
      <c r="C96" s="319">
        <f t="shared" si="3"/>
        <v>5</v>
      </c>
      <c r="D96" s="319">
        <f t="shared" si="4"/>
        <v>4</v>
      </c>
      <c r="E96" s="323"/>
      <c r="F96" s="321">
        <f t="shared" si="5"/>
        <v>42461</v>
      </c>
      <c r="G96" s="322">
        <f>Plan!CS15</f>
        <v>0</v>
      </c>
      <c r="H96" s="322">
        <f>Plan!CS16</f>
        <v>0</v>
      </c>
      <c r="I96" s="322">
        <f>Plan!CS17</f>
        <v>0</v>
      </c>
      <c r="J96" s="322">
        <f>Plan!CS18</f>
        <v>0</v>
      </c>
      <c r="K96" s="322">
        <f>Plan!CS19</f>
        <v>0</v>
      </c>
      <c r="L96" s="322">
        <f>Plan!CS20</f>
        <v>0</v>
      </c>
      <c r="M96" s="322">
        <f>Plan!CS21</f>
        <v>0</v>
      </c>
      <c r="N96" s="322">
        <f>Plan!CS22</f>
        <v>0</v>
      </c>
      <c r="O96" s="322">
        <f>Plan!CS23</f>
        <v>0</v>
      </c>
      <c r="P96" s="322">
        <f>Plan!CS24</f>
        <v>0</v>
      </c>
      <c r="Q96" s="322">
        <f>Plan!CS25</f>
        <v>0</v>
      </c>
      <c r="R96" s="322">
        <f>Plan!CS26</f>
        <v>0</v>
      </c>
      <c r="S96" s="322">
        <f>Plan!CS27</f>
        <v>0</v>
      </c>
      <c r="T96" s="322">
        <f>Plan!CS28</f>
        <v>0</v>
      </c>
      <c r="U96" s="322">
        <f>Plan!CS29</f>
        <v>0</v>
      </c>
      <c r="V96" s="322">
        <f>Plan!CS30</f>
        <v>0</v>
      </c>
      <c r="W96" s="322">
        <f>Plan!CS31</f>
        <v>0</v>
      </c>
      <c r="X96" s="322">
        <f>Plan!CS32</f>
        <v>0</v>
      </c>
      <c r="Y96" s="322">
        <f>Plan!CS33</f>
        <v>0</v>
      </c>
      <c r="Z96" s="322">
        <f>Plan!CS34</f>
        <v>0</v>
      </c>
      <c r="AA96" s="322">
        <f>Plan!CS35</f>
        <v>0</v>
      </c>
      <c r="AB96" s="322">
        <f>Plan!CS36</f>
        <v>0</v>
      </c>
      <c r="AC96" s="322">
        <f>Plan!CS37</f>
        <v>0</v>
      </c>
      <c r="AD96" s="322">
        <f>Plan!CS38</f>
        <v>0</v>
      </c>
      <c r="AE96" s="322">
        <f>Plan!CS39</f>
        <v>0</v>
      </c>
      <c r="AF96" s="322">
        <f>Plan!CS40</f>
        <v>0</v>
      </c>
      <c r="AG96" s="322">
        <f>Plan!CS41</f>
        <v>0</v>
      </c>
      <c r="AH96" s="322">
        <f>Plan!CS42</f>
        <v>0</v>
      </c>
      <c r="AI96" s="322">
        <f>Plan!CS43</f>
        <v>0</v>
      </c>
      <c r="AJ96" s="322">
        <f>Plan!CS44</f>
        <v>0</v>
      </c>
    </row>
    <row r="97" spans="1:36" ht="6" customHeight="1">
      <c r="A97"/>
      <c r="B97" s="318">
        <f>COUNTIF(Feiertage!$H$3:$H$164,F97)</f>
        <v>0</v>
      </c>
      <c r="C97" s="319">
        <f t="shared" si="3"/>
        <v>6</v>
      </c>
      <c r="D97" s="319">
        <f t="shared" si="4"/>
        <v>4</v>
      </c>
      <c r="E97" s="323"/>
      <c r="F97" s="321">
        <f t="shared" si="5"/>
        <v>42462</v>
      </c>
      <c r="G97" s="322">
        <f>Plan!CT15</f>
        <v>0</v>
      </c>
      <c r="H97" s="322">
        <f>Plan!CT16</f>
        <v>0</v>
      </c>
      <c r="I97" s="322">
        <f>Plan!CT17</f>
        <v>0</v>
      </c>
      <c r="J97" s="322">
        <f>Plan!CT18</f>
        <v>0</v>
      </c>
      <c r="K97" s="322">
        <f>Plan!CT19</f>
        <v>0</v>
      </c>
      <c r="L97" s="322">
        <f>Plan!CT20</f>
        <v>0</v>
      </c>
      <c r="M97" s="322">
        <f>Plan!CT21</f>
        <v>0</v>
      </c>
      <c r="N97" s="322">
        <f>Plan!CT22</f>
        <v>0</v>
      </c>
      <c r="O97" s="322">
        <f>Plan!CT23</f>
        <v>0</v>
      </c>
      <c r="P97" s="322">
        <f>Plan!CT24</f>
        <v>0</v>
      </c>
      <c r="Q97" s="322">
        <f>Plan!CT25</f>
        <v>0</v>
      </c>
      <c r="R97" s="322">
        <f>Plan!CT26</f>
        <v>0</v>
      </c>
      <c r="S97" s="322">
        <f>Plan!CT27</f>
        <v>0</v>
      </c>
      <c r="T97" s="322">
        <f>Plan!CT28</f>
        <v>0</v>
      </c>
      <c r="U97" s="322">
        <f>Plan!CT29</f>
        <v>0</v>
      </c>
      <c r="V97" s="322">
        <f>Plan!CT30</f>
        <v>0</v>
      </c>
      <c r="W97" s="322">
        <f>Plan!CT31</f>
        <v>0</v>
      </c>
      <c r="X97" s="322">
        <f>Plan!CT32</f>
        <v>0</v>
      </c>
      <c r="Y97" s="322">
        <f>Plan!CT33</f>
        <v>0</v>
      </c>
      <c r="Z97" s="322">
        <f>Plan!CT34</f>
        <v>0</v>
      </c>
      <c r="AA97" s="322">
        <f>Plan!CT35</f>
        <v>0</v>
      </c>
      <c r="AB97" s="322">
        <f>Plan!CT36</f>
        <v>0</v>
      </c>
      <c r="AC97" s="322">
        <f>Plan!CT37</f>
        <v>0</v>
      </c>
      <c r="AD97" s="322">
        <f>Plan!CT38</f>
        <v>0</v>
      </c>
      <c r="AE97" s="322">
        <f>Plan!CT39</f>
        <v>0</v>
      </c>
      <c r="AF97" s="322">
        <f>Plan!CT40</f>
        <v>0</v>
      </c>
      <c r="AG97" s="322">
        <f>Plan!CT41</f>
        <v>0</v>
      </c>
      <c r="AH97" s="322">
        <f>Plan!CT42</f>
        <v>0</v>
      </c>
      <c r="AI97" s="322">
        <f>Plan!CT43</f>
        <v>0</v>
      </c>
      <c r="AJ97" s="322">
        <f>Plan!CT44</f>
        <v>0</v>
      </c>
    </row>
    <row r="98" spans="1:36" ht="6" customHeight="1">
      <c r="A98"/>
      <c r="B98" s="318">
        <f>COUNTIF(Feiertage!$H$3:$H$164,F98)</f>
        <v>0</v>
      </c>
      <c r="C98" s="319">
        <f t="shared" si="3"/>
        <v>7</v>
      </c>
      <c r="D98" s="319">
        <f t="shared" si="4"/>
        <v>4</v>
      </c>
      <c r="E98" s="323"/>
      <c r="F98" s="321">
        <f t="shared" si="5"/>
        <v>42463</v>
      </c>
      <c r="G98" s="322">
        <f>Plan!CU15</f>
        <v>0</v>
      </c>
      <c r="H98" s="322">
        <f>Plan!CU16</f>
        <v>0</v>
      </c>
      <c r="I98" s="322">
        <f>Plan!CU17</f>
        <v>0</v>
      </c>
      <c r="J98" s="322">
        <f>Plan!CU18</f>
        <v>0</v>
      </c>
      <c r="K98" s="322">
        <f>Plan!CU19</f>
        <v>0</v>
      </c>
      <c r="L98" s="322">
        <f>Plan!CU20</f>
        <v>0</v>
      </c>
      <c r="M98" s="322">
        <f>Plan!CU21</f>
        <v>0</v>
      </c>
      <c r="N98" s="322">
        <f>Plan!CU22</f>
        <v>0</v>
      </c>
      <c r="O98" s="322">
        <f>Plan!CU23</f>
        <v>0</v>
      </c>
      <c r="P98" s="322">
        <f>Plan!CU24</f>
        <v>0</v>
      </c>
      <c r="Q98" s="322">
        <f>Plan!CU25</f>
        <v>0</v>
      </c>
      <c r="R98" s="322">
        <f>Plan!CU26</f>
        <v>0</v>
      </c>
      <c r="S98" s="322">
        <f>Plan!CU27</f>
        <v>0</v>
      </c>
      <c r="T98" s="322">
        <f>Plan!CU28</f>
        <v>0</v>
      </c>
      <c r="U98" s="322">
        <f>Plan!CU29</f>
        <v>0</v>
      </c>
      <c r="V98" s="322">
        <f>Plan!CU30</f>
        <v>0</v>
      </c>
      <c r="W98" s="322">
        <f>Plan!CU31</f>
        <v>0</v>
      </c>
      <c r="X98" s="322">
        <f>Plan!CU32</f>
        <v>0</v>
      </c>
      <c r="Y98" s="322">
        <f>Plan!CU33</f>
        <v>0</v>
      </c>
      <c r="Z98" s="322">
        <f>Plan!CU34</f>
        <v>0</v>
      </c>
      <c r="AA98" s="322">
        <f>Plan!CU35</f>
        <v>0</v>
      </c>
      <c r="AB98" s="322">
        <f>Plan!CU36</f>
        <v>0</v>
      </c>
      <c r="AC98" s="322">
        <f>Plan!CU37</f>
        <v>0</v>
      </c>
      <c r="AD98" s="322">
        <f>Plan!CU38</f>
        <v>0</v>
      </c>
      <c r="AE98" s="322">
        <f>Plan!CU39</f>
        <v>0</v>
      </c>
      <c r="AF98" s="322">
        <f>Plan!CU40</f>
        <v>0</v>
      </c>
      <c r="AG98" s="322">
        <f>Plan!CU41</f>
        <v>0</v>
      </c>
      <c r="AH98" s="322">
        <f>Plan!CU42</f>
        <v>0</v>
      </c>
      <c r="AI98" s="322">
        <f>Plan!CU43</f>
        <v>0</v>
      </c>
      <c r="AJ98" s="322">
        <f>Plan!CU44</f>
        <v>0</v>
      </c>
    </row>
    <row r="99" spans="1:36" ht="6" customHeight="1">
      <c r="A99"/>
      <c r="B99" s="318">
        <f>COUNTIF(Feiertage!$H$3:$H$164,F99)</f>
        <v>0</v>
      </c>
      <c r="C99" s="319">
        <f t="shared" si="3"/>
        <v>1</v>
      </c>
      <c r="D99" s="319">
        <f t="shared" si="4"/>
        <v>4</v>
      </c>
      <c r="E99" s="323"/>
      <c r="F99" s="321">
        <f t="shared" si="5"/>
        <v>42464</v>
      </c>
      <c r="G99" s="322">
        <f>Plan!CV15</f>
        <v>0</v>
      </c>
      <c r="H99" s="322">
        <f>Plan!CV16</f>
        <v>0</v>
      </c>
      <c r="I99" s="322">
        <f>Plan!CV17</f>
        <v>0</v>
      </c>
      <c r="J99" s="322">
        <f>Plan!CV18</f>
        <v>0</v>
      </c>
      <c r="K99" s="322">
        <f>Plan!CV19</f>
        <v>0</v>
      </c>
      <c r="L99" s="322">
        <f>Plan!CV20</f>
        <v>0</v>
      </c>
      <c r="M99" s="322">
        <f>Plan!CV21</f>
        <v>0</v>
      </c>
      <c r="N99" s="322">
        <f>Plan!CV22</f>
        <v>0</v>
      </c>
      <c r="O99" s="322">
        <f>Plan!CV23</f>
        <v>0</v>
      </c>
      <c r="P99" s="322">
        <f>Plan!CV24</f>
        <v>0</v>
      </c>
      <c r="Q99" s="322">
        <f>Plan!CV25</f>
        <v>0</v>
      </c>
      <c r="R99" s="322">
        <f>Plan!CV26</f>
        <v>0</v>
      </c>
      <c r="S99" s="322">
        <f>Plan!CV27</f>
        <v>0</v>
      </c>
      <c r="T99" s="322">
        <f>Plan!CV28</f>
        <v>0</v>
      </c>
      <c r="U99" s="322">
        <f>Plan!CV29</f>
        <v>0</v>
      </c>
      <c r="V99" s="322">
        <f>Plan!CV30</f>
        <v>0</v>
      </c>
      <c r="W99" s="322">
        <f>Plan!CV31</f>
        <v>0</v>
      </c>
      <c r="X99" s="322">
        <f>Plan!CV32</f>
        <v>0</v>
      </c>
      <c r="Y99" s="322">
        <f>Plan!CV33</f>
        <v>0</v>
      </c>
      <c r="Z99" s="322">
        <f>Plan!CV34</f>
        <v>0</v>
      </c>
      <c r="AA99" s="322">
        <f>Plan!CV35</f>
        <v>0</v>
      </c>
      <c r="AB99" s="322">
        <f>Plan!CV36</f>
        <v>0</v>
      </c>
      <c r="AC99" s="322">
        <f>Plan!CV37</f>
        <v>0</v>
      </c>
      <c r="AD99" s="322">
        <f>Plan!CV38</f>
        <v>0</v>
      </c>
      <c r="AE99" s="322">
        <f>Plan!CV39</f>
        <v>0</v>
      </c>
      <c r="AF99" s="322">
        <f>Plan!CV40</f>
        <v>0</v>
      </c>
      <c r="AG99" s="322">
        <f>Plan!CV41</f>
        <v>0</v>
      </c>
      <c r="AH99" s="322">
        <f>Plan!CV42</f>
        <v>0</v>
      </c>
      <c r="AI99" s="322">
        <f>Plan!CV43</f>
        <v>0</v>
      </c>
      <c r="AJ99" s="322">
        <f>Plan!CV44</f>
        <v>0</v>
      </c>
    </row>
    <row r="100" spans="1:36" ht="6" customHeight="1">
      <c r="A100"/>
      <c r="B100" s="318">
        <f>COUNTIF(Feiertage!$H$3:$H$164,F100)</f>
        <v>0</v>
      </c>
      <c r="C100" s="319">
        <f t="shared" si="3"/>
        <v>2</v>
      </c>
      <c r="D100" s="319">
        <f t="shared" si="4"/>
        <v>4</v>
      </c>
      <c r="E100" s="323"/>
      <c r="F100" s="321">
        <f t="shared" si="5"/>
        <v>42465</v>
      </c>
      <c r="G100" s="322">
        <f>Plan!CW15</f>
        <v>0</v>
      </c>
      <c r="H100" s="322">
        <f>Plan!CW16</f>
        <v>0</v>
      </c>
      <c r="I100" s="322">
        <f>Plan!CW17</f>
        <v>0</v>
      </c>
      <c r="J100" s="322">
        <f>Plan!CW18</f>
        <v>0</v>
      </c>
      <c r="K100" s="322">
        <f>Plan!CW19</f>
        <v>0</v>
      </c>
      <c r="L100" s="322">
        <f>Plan!CW20</f>
        <v>0</v>
      </c>
      <c r="M100" s="322">
        <f>Plan!CW21</f>
        <v>0</v>
      </c>
      <c r="N100" s="322">
        <f>Plan!CW22</f>
        <v>0</v>
      </c>
      <c r="O100" s="322">
        <f>Plan!CW23</f>
        <v>0</v>
      </c>
      <c r="P100" s="322">
        <f>Plan!CW24</f>
        <v>0</v>
      </c>
      <c r="Q100" s="322">
        <f>Plan!CW25</f>
        <v>0</v>
      </c>
      <c r="R100" s="322">
        <f>Plan!CW26</f>
        <v>0</v>
      </c>
      <c r="S100" s="322">
        <f>Plan!CW27</f>
        <v>0</v>
      </c>
      <c r="T100" s="322">
        <f>Plan!CW28</f>
        <v>0</v>
      </c>
      <c r="U100" s="322">
        <f>Plan!CW29</f>
        <v>0</v>
      </c>
      <c r="V100" s="322">
        <f>Plan!CW30</f>
        <v>0</v>
      </c>
      <c r="W100" s="322">
        <f>Plan!CW31</f>
        <v>0</v>
      </c>
      <c r="X100" s="322">
        <f>Plan!CW32</f>
        <v>0</v>
      </c>
      <c r="Y100" s="322">
        <f>Plan!CW33</f>
        <v>0</v>
      </c>
      <c r="Z100" s="322">
        <f>Plan!CW34</f>
        <v>0</v>
      </c>
      <c r="AA100" s="322">
        <f>Plan!CW35</f>
        <v>0</v>
      </c>
      <c r="AB100" s="322">
        <f>Plan!CW36</f>
        <v>0</v>
      </c>
      <c r="AC100" s="322">
        <f>Plan!CW37</f>
        <v>0</v>
      </c>
      <c r="AD100" s="322">
        <f>Plan!CW38</f>
        <v>0</v>
      </c>
      <c r="AE100" s="322">
        <f>Plan!CW39</f>
        <v>0</v>
      </c>
      <c r="AF100" s="322">
        <f>Plan!CW40</f>
        <v>0</v>
      </c>
      <c r="AG100" s="322">
        <f>Plan!CW41</f>
        <v>0</v>
      </c>
      <c r="AH100" s="322">
        <f>Plan!CW42</f>
        <v>0</v>
      </c>
      <c r="AI100" s="322">
        <f>Plan!CW43</f>
        <v>0</v>
      </c>
      <c r="AJ100" s="322">
        <f>Plan!CW44</f>
        <v>0</v>
      </c>
    </row>
    <row r="101" spans="1:36" ht="6" customHeight="1">
      <c r="A101"/>
      <c r="B101" s="318">
        <f>COUNTIF(Feiertage!$H$3:$H$164,F101)</f>
        <v>0</v>
      </c>
      <c r="C101" s="319">
        <f t="shared" si="3"/>
        <v>3</v>
      </c>
      <c r="D101" s="319">
        <f t="shared" si="4"/>
        <v>4</v>
      </c>
      <c r="E101" s="323"/>
      <c r="F101" s="321">
        <f t="shared" si="5"/>
        <v>42466</v>
      </c>
      <c r="G101" s="322">
        <f>Plan!CX15</f>
        <v>0</v>
      </c>
      <c r="H101" s="322">
        <f>Plan!CX16</f>
        <v>0</v>
      </c>
      <c r="I101" s="322">
        <f>Plan!CX17</f>
        <v>0</v>
      </c>
      <c r="J101" s="322">
        <f>Plan!CX18</f>
        <v>0</v>
      </c>
      <c r="K101" s="322">
        <f>Plan!CX19</f>
        <v>0</v>
      </c>
      <c r="L101" s="322">
        <f>Plan!CX20</f>
        <v>0</v>
      </c>
      <c r="M101" s="322">
        <f>Plan!CX21</f>
        <v>0</v>
      </c>
      <c r="N101" s="322">
        <f>Plan!CX22</f>
        <v>0</v>
      </c>
      <c r="O101" s="322">
        <f>Plan!CX23</f>
        <v>0</v>
      </c>
      <c r="P101" s="322">
        <f>Plan!CX24</f>
        <v>0</v>
      </c>
      <c r="Q101" s="322">
        <f>Plan!CX25</f>
        <v>0</v>
      </c>
      <c r="R101" s="322">
        <f>Plan!CX26</f>
        <v>0</v>
      </c>
      <c r="S101" s="322">
        <f>Plan!CX27</f>
        <v>0</v>
      </c>
      <c r="T101" s="322">
        <f>Plan!CX28</f>
        <v>0</v>
      </c>
      <c r="U101" s="322">
        <f>Plan!CX29</f>
        <v>0</v>
      </c>
      <c r="V101" s="322">
        <f>Plan!CX30</f>
        <v>0</v>
      </c>
      <c r="W101" s="322">
        <f>Plan!CX31</f>
        <v>0</v>
      </c>
      <c r="X101" s="322">
        <f>Plan!CX32</f>
        <v>0</v>
      </c>
      <c r="Y101" s="322">
        <f>Plan!CX33</f>
        <v>0</v>
      </c>
      <c r="Z101" s="322">
        <f>Plan!CX34</f>
        <v>0</v>
      </c>
      <c r="AA101" s="322">
        <f>Plan!CX35</f>
        <v>0</v>
      </c>
      <c r="AB101" s="322">
        <f>Plan!CX36</f>
        <v>0</v>
      </c>
      <c r="AC101" s="322">
        <f>Plan!CX37</f>
        <v>0</v>
      </c>
      <c r="AD101" s="322">
        <f>Plan!CX38</f>
        <v>0</v>
      </c>
      <c r="AE101" s="322">
        <f>Plan!CX39</f>
        <v>0</v>
      </c>
      <c r="AF101" s="322">
        <f>Plan!CX40</f>
        <v>0</v>
      </c>
      <c r="AG101" s="322">
        <f>Plan!CX41</f>
        <v>0</v>
      </c>
      <c r="AH101" s="322">
        <f>Plan!CX42</f>
        <v>0</v>
      </c>
      <c r="AI101" s="322">
        <f>Plan!CX43</f>
        <v>0</v>
      </c>
      <c r="AJ101" s="322">
        <f>Plan!CX44</f>
        <v>0</v>
      </c>
    </row>
    <row r="102" spans="1:36" ht="6" customHeight="1">
      <c r="A102"/>
      <c r="B102" s="318">
        <f>COUNTIF(Feiertage!$H$3:$H$164,F102)</f>
        <v>0</v>
      </c>
      <c r="C102" s="319">
        <f t="shared" si="3"/>
        <v>4</v>
      </c>
      <c r="D102" s="319">
        <f t="shared" si="4"/>
        <v>4</v>
      </c>
      <c r="E102" s="323"/>
      <c r="F102" s="321">
        <f t="shared" si="5"/>
        <v>42467</v>
      </c>
      <c r="G102" s="322">
        <f>Plan!CY15</f>
        <v>0</v>
      </c>
      <c r="H102" s="322">
        <f>Plan!CY16</f>
        <v>0</v>
      </c>
      <c r="I102" s="322">
        <f>Plan!CY17</f>
        <v>0</v>
      </c>
      <c r="J102" s="322">
        <f>Plan!CY18</f>
        <v>0</v>
      </c>
      <c r="K102" s="322">
        <f>Plan!CY19</f>
        <v>0</v>
      </c>
      <c r="L102" s="322">
        <f>Plan!CY20</f>
        <v>0</v>
      </c>
      <c r="M102" s="322">
        <f>Plan!CY21</f>
        <v>0</v>
      </c>
      <c r="N102" s="322">
        <f>Plan!CY22</f>
        <v>0</v>
      </c>
      <c r="O102" s="322">
        <f>Plan!CY23</f>
        <v>0</v>
      </c>
      <c r="P102" s="322">
        <f>Plan!CY24</f>
        <v>0</v>
      </c>
      <c r="Q102" s="322">
        <f>Plan!CY25</f>
        <v>0</v>
      </c>
      <c r="R102" s="322">
        <f>Plan!CY26</f>
        <v>0</v>
      </c>
      <c r="S102" s="322">
        <f>Plan!CY27</f>
        <v>0</v>
      </c>
      <c r="T102" s="322">
        <f>Plan!CY28</f>
        <v>0</v>
      </c>
      <c r="U102" s="322">
        <f>Plan!CY29</f>
        <v>0</v>
      </c>
      <c r="V102" s="322">
        <f>Plan!CY30</f>
        <v>0</v>
      </c>
      <c r="W102" s="322">
        <f>Plan!CY31</f>
        <v>0</v>
      </c>
      <c r="X102" s="322">
        <f>Plan!CY32</f>
        <v>0</v>
      </c>
      <c r="Y102" s="322">
        <f>Plan!CY33</f>
        <v>0</v>
      </c>
      <c r="Z102" s="322">
        <f>Plan!CY34</f>
        <v>0</v>
      </c>
      <c r="AA102" s="322">
        <f>Plan!CY35</f>
        <v>0</v>
      </c>
      <c r="AB102" s="322">
        <f>Plan!CY36</f>
        <v>0</v>
      </c>
      <c r="AC102" s="322">
        <f>Plan!CY37</f>
        <v>0</v>
      </c>
      <c r="AD102" s="322">
        <f>Plan!CY38</f>
        <v>0</v>
      </c>
      <c r="AE102" s="322">
        <f>Plan!CY39</f>
        <v>0</v>
      </c>
      <c r="AF102" s="322">
        <f>Plan!CY40</f>
        <v>0</v>
      </c>
      <c r="AG102" s="322">
        <f>Plan!CY41</f>
        <v>0</v>
      </c>
      <c r="AH102" s="322">
        <f>Plan!CY42</f>
        <v>0</v>
      </c>
      <c r="AI102" s="322">
        <f>Plan!CY43</f>
        <v>0</v>
      </c>
      <c r="AJ102" s="322">
        <f>Plan!CY44</f>
        <v>0</v>
      </c>
    </row>
    <row r="103" spans="1:36" ht="6" customHeight="1">
      <c r="A103"/>
      <c r="B103" s="318">
        <f>COUNTIF(Feiertage!$H$3:$H$164,F103)</f>
        <v>0</v>
      </c>
      <c r="C103" s="319">
        <f t="shared" si="3"/>
        <v>5</v>
      </c>
      <c r="D103" s="319">
        <f t="shared" si="4"/>
        <v>4</v>
      </c>
      <c r="E103" s="323"/>
      <c r="F103" s="321">
        <f t="shared" si="5"/>
        <v>42468</v>
      </c>
      <c r="G103" s="322">
        <f>Plan!CZ15</f>
        <v>0</v>
      </c>
      <c r="H103" s="322">
        <f>Plan!CZ16</f>
        <v>0</v>
      </c>
      <c r="I103" s="322">
        <f>Plan!CZ17</f>
        <v>0</v>
      </c>
      <c r="J103" s="322">
        <f>Plan!CZ18</f>
        <v>0</v>
      </c>
      <c r="K103" s="322">
        <f>Plan!CZ19</f>
        <v>0</v>
      </c>
      <c r="L103" s="322">
        <f>Plan!CZ20</f>
        <v>0</v>
      </c>
      <c r="M103" s="322">
        <f>Plan!CZ21</f>
        <v>0</v>
      </c>
      <c r="N103" s="322">
        <f>Plan!CZ22</f>
        <v>0</v>
      </c>
      <c r="O103" s="322">
        <f>Plan!CZ23</f>
        <v>0</v>
      </c>
      <c r="P103" s="322">
        <f>Plan!CZ24</f>
        <v>0</v>
      </c>
      <c r="Q103" s="322">
        <f>Plan!CZ25</f>
        <v>0</v>
      </c>
      <c r="R103" s="322">
        <f>Plan!CZ26</f>
        <v>0</v>
      </c>
      <c r="S103" s="322">
        <f>Plan!CZ27</f>
        <v>0</v>
      </c>
      <c r="T103" s="322">
        <f>Plan!CZ28</f>
        <v>0</v>
      </c>
      <c r="U103" s="322">
        <f>Plan!CZ29</f>
        <v>0</v>
      </c>
      <c r="V103" s="322">
        <f>Plan!CZ30</f>
        <v>0</v>
      </c>
      <c r="W103" s="322">
        <f>Plan!CZ31</f>
        <v>0</v>
      </c>
      <c r="X103" s="322">
        <f>Plan!CZ32</f>
        <v>0</v>
      </c>
      <c r="Y103" s="322">
        <f>Plan!CZ33</f>
        <v>0</v>
      </c>
      <c r="Z103" s="322">
        <f>Plan!CZ34</f>
        <v>0</v>
      </c>
      <c r="AA103" s="322">
        <f>Plan!CZ35</f>
        <v>0</v>
      </c>
      <c r="AB103" s="322">
        <f>Plan!CZ36</f>
        <v>0</v>
      </c>
      <c r="AC103" s="322">
        <f>Plan!CZ37</f>
        <v>0</v>
      </c>
      <c r="AD103" s="322">
        <f>Plan!CZ38</f>
        <v>0</v>
      </c>
      <c r="AE103" s="322">
        <f>Plan!CZ39</f>
        <v>0</v>
      </c>
      <c r="AF103" s="322">
        <f>Plan!CZ40</f>
        <v>0</v>
      </c>
      <c r="AG103" s="322">
        <f>Plan!CZ41</f>
        <v>0</v>
      </c>
      <c r="AH103" s="322">
        <f>Plan!CZ42</f>
        <v>0</v>
      </c>
      <c r="AI103" s="322">
        <f>Plan!CZ43</f>
        <v>0</v>
      </c>
      <c r="AJ103" s="322">
        <f>Plan!CZ44</f>
        <v>0</v>
      </c>
    </row>
    <row r="104" spans="1:36" ht="6" customHeight="1">
      <c r="A104"/>
      <c r="B104" s="318">
        <f>COUNTIF(Feiertage!$H$3:$H$164,F104)</f>
        <v>0</v>
      </c>
      <c r="C104" s="319">
        <f t="shared" si="3"/>
        <v>6</v>
      </c>
      <c r="D104" s="319">
        <f t="shared" si="4"/>
        <v>4</v>
      </c>
      <c r="E104" s="323"/>
      <c r="F104" s="321">
        <f t="shared" si="5"/>
        <v>42469</v>
      </c>
      <c r="G104" s="322">
        <f>Plan!DA15</f>
        <v>0</v>
      </c>
      <c r="H104" s="322">
        <f>Plan!DA16</f>
        <v>0</v>
      </c>
      <c r="I104" s="322">
        <f>Plan!DA17</f>
        <v>0</v>
      </c>
      <c r="J104" s="322">
        <f>Plan!DA18</f>
        <v>0</v>
      </c>
      <c r="K104" s="322">
        <f>Plan!DA19</f>
        <v>0</v>
      </c>
      <c r="L104" s="322">
        <f>Plan!DA20</f>
        <v>0</v>
      </c>
      <c r="M104" s="322">
        <f>Plan!DA21</f>
        <v>0</v>
      </c>
      <c r="N104" s="322">
        <f>Plan!DA22</f>
        <v>0</v>
      </c>
      <c r="O104" s="322">
        <f>Plan!DA23</f>
        <v>0</v>
      </c>
      <c r="P104" s="322">
        <f>Plan!DA24</f>
        <v>0</v>
      </c>
      <c r="Q104" s="322">
        <f>Plan!DA25</f>
        <v>0</v>
      </c>
      <c r="R104" s="322">
        <f>Plan!DA26</f>
        <v>0</v>
      </c>
      <c r="S104" s="322">
        <f>Plan!DA27</f>
        <v>0</v>
      </c>
      <c r="T104" s="322">
        <f>Plan!DA28</f>
        <v>0</v>
      </c>
      <c r="U104" s="322">
        <f>Plan!DA29</f>
        <v>0</v>
      </c>
      <c r="V104" s="322">
        <f>Plan!DA30</f>
        <v>0</v>
      </c>
      <c r="W104" s="322">
        <f>Plan!DA31</f>
        <v>0</v>
      </c>
      <c r="X104" s="322">
        <f>Plan!DA32</f>
        <v>0</v>
      </c>
      <c r="Y104" s="322">
        <f>Plan!DA33</f>
        <v>0</v>
      </c>
      <c r="Z104" s="322">
        <f>Plan!DA34</f>
        <v>0</v>
      </c>
      <c r="AA104" s="322">
        <f>Plan!DA35</f>
        <v>0</v>
      </c>
      <c r="AB104" s="322">
        <f>Plan!DA36</f>
        <v>0</v>
      </c>
      <c r="AC104" s="322">
        <f>Plan!DA37</f>
        <v>0</v>
      </c>
      <c r="AD104" s="322">
        <f>Plan!DA38</f>
        <v>0</v>
      </c>
      <c r="AE104" s="322">
        <f>Plan!DA39</f>
        <v>0</v>
      </c>
      <c r="AF104" s="322">
        <f>Plan!DA40</f>
        <v>0</v>
      </c>
      <c r="AG104" s="322">
        <f>Plan!DA41</f>
        <v>0</v>
      </c>
      <c r="AH104" s="322">
        <f>Plan!DA42</f>
        <v>0</v>
      </c>
      <c r="AI104" s="322">
        <f>Plan!DA43</f>
        <v>0</v>
      </c>
      <c r="AJ104" s="322">
        <f>Plan!DA44</f>
        <v>0</v>
      </c>
    </row>
    <row r="105" spans="1:36" ht="6" customHeight="1">
      <c r="A105"/>
      <c r="B105" s="318">
        <f>COUNTIF(Feiertage!$H$3:$H$164,F105)</f>
        <v>0</v>
      </c>
      <c r="C105" s="319">
        <f t="shared" si="3"/>
        <v>7</v>
      </c>
      <c r="D105" s="319">
        <f t="shared" si="4"/>
        <v>4</v>
      </c>
      <c r="E105" s="323"/>
      <c r="F105" s="321">
        <f t="shared" si="5"/>
        <v>42470</v>
      </c>
      <c r="G105" s="322">
        <f>Plan!DB15</f>
        <v>0</v>
      </c>
      <c r="H105" s="322">
        <f>Plan!DB16</f>
        <v>0</v>
      </c>
      <c r="I105" s="322">
        <f>Plan!DB17</f>
        <v>0</v>
      </c>
      <c r="J105" s="322">
        <f>Plan!DB18</f>
        <v>0</v>
      </c>
      <c r="K105" s="322">
        <f>Plan!DB19</f>
        <v>0</v>
      </c>
      <c r="L105" s="322">
        <f>Plan!DB20</f>
        <v>0</v>
      </c>
      <c r="M105" s="322">
        <f>Plan!DB21</f>
        <v>0</v>
      </c>
      <c r="N105" s="322">
        <f>Plan!DB22</f>
        <v>0</v>
      </c>
      <c r="O105" s="322">
        <f>Plan!DB23</f>
        <v>0</v>
      </c>
      <c r="P105" s="322">
        <f>Plan!DB24</f>
        <v>0</v>
      </c>
      <c r="Q105" s="322">
        <f>Plan!DB25</f>
        <v>0</v>
      </c>
      <c r="R105" s="322">
        <f>Plan!DB26</f>
        <v>0</v>
      </c>
      <c r="S105" s="322">
        <f>Plan!DB27</f>
        <v>0</v>
      </c>
      <c r="T105" s="322">
        <f>Plan!DB28</f>
        <v>0</v>
      </c>
      <c r="U105" s="322">
        <f>Plan!DB29</f>
        <v>0</v>
      </c>
      <c r="V105" s="322">
        <f>Plan!DB30</f>
        <v>0</v>
      </c>
      <c r="W105" s="322">
        <f>Plan!DB31</f>
        <v>0</v>
      </c>
      <c r="X105" s="322">
        <f>Plan!DB32</f>
        <v>0</v>
      </c>
      <c r="Y105" s="322">
        <f>Plan!DB33</f>
        <v>0</v>
      </c>
      <c r="Z105" s="322">
        <f>Plan!DB34</f>
        <v>0</v>
      </c>
      <c r="AA105" s="322">
        <f>Plan!DB35</f>
        <v>0</v>
      </c>
      <c r="AB105" s="322">
        <f>Plan!DB36</f>
        <v>0</v>
      </c>
      <c r="AC105" s="322">
        <f>Plan!DB37</f>
        <v>0</v>
      </c>
      <c r="AD105" s="322">
        <f>Plan!DB38</f>
        <v>0</v>
      </c>
      <c r="AE105" s="322">
        <f>Plan!DB39</f>
        <v>0</v>
      </c>
      <c r="AF105" s="322">
        <f>Plan!DB40</f>
        <v>0</v>
      </c>
      <c r="AG105" s="322">
        <f>Plan!DB41</f>
        <v>0</v>
      </c>
      <c r="AH105" s="322">
        <f>Plan!DB42</f>
        <v>0</v>
      </c>
      <c r="AI105" s="322">
        <f>Plan!DB43</f>
        <v>0</v>
      </c>
      <c r="AJ105" s="322">
        <f>Plan!DB44</f>
        <v>0</v>
      </c>
    </row>
    <row r="106" spans="1:36" ht="6" customHeight="1">
      <c r="A106"/>
      <c r="B106" s="318">
        <f>COUNTIF(Feiertage!$H$3:$H$164,F106)</f>
        <v>0</v>
      </c>
      <c r="C106" s="319">
        <f t="shared" si="3"/>
        <v>1</v>
      </c>
      <c r="D106" s="319">
        <f t="shared" si="4"/>
        <v>4</v>
      </c>
      <c r="E106" s="323"/>
      <c r="F106" s="321">
        <f t="shared" si="5"/>
        <v>42471</v>
      </c>
      <c r="G106" s="322">
        <f>Plan!DC15</f>
        <v>0</v>
      </c>
      <c r="H106" s="322">
        <f>Plan!DC16</f>
        <v>0</v>
      </c>
      <c r="I106" s="322">
        <f>Plan!DC17</f>
        <v>0</v>
      </c>
      <c r="J106" s="322">
        <f>Plan!DC18</f>
        <v>0</v>
      </c>
      <c r="K106" s="322">
        <f>Plan!DC19</f>
        <v>0</v>
      </c>
      <c r="L106" s="322">
        <f>Plan!DC20</f>
        <v>0</v>
      </c>
      <c r="M106" s="322">
        <f>Plan!DC21</f>
        <v>0</v>
      </c>
      <c r="N106" s="322">
        <f>Plan!DC22</f>
        <v>0</v>
      </c>
      <c r="O106" s="322">
        <f>Plan!DC23</f>
        <v>0</v>
      </c>
      <c r="P106" s="322">
        <f>Plan!DC24</f>
        <v>0</v>
      </c>
      <c r="Q106" s="322">
        <f>Plan!DC25</f>
        <v>0</v>
      </c>
      <c r="R106" s="322">
        <f>Plan!DC26</f>
        <v>0</v>
      </c>
      <c r="S106" s="322">
        <f>Plan!DC27</f>
        <v>0</v>
      </c>
      <c r="T106" s="322">
        <f>Plan!DC28</f>
        <v>0</v>
      </c>
      <c r="U106" s="322">
        <f>Plan!DC29</f>
        <v>0</v>
      </c>
      <c r="V106" s="322">
        <f>Plan!DC30</f>
        <v>0</v>
      </c>
      <c r="W106" s="322">
        <f>Plan!DC31</f>
        <v>0</v>
      </c>
      <c r="X106" s="322">
        <f>Plan!DC32</f>
        <v>0</v>
      </c>
      <c r="Y106" s="322">
        <f>Plan!DC33</f>
        <v>0</v>
      </c>
      <c r="Z106" s="322">
        <f>Plan!DC34</f>
        <v>0</v>
      </c>
      <c r="AA106" s="322">
        <f>Plan!DC35</f>
        <v>0</v>
      </c>
      <c r="AB106" s="322">
        <f>Plan!DC36</f>
        <v>0</v>
      </c>
      <c r="AC106" s="322">
        <f>Plan!DC37</f>
        <v>0</v>
      </c>
      <c r="AD106" s="322">
        <f>Plan!DC38</f>
        <v>0</v>
      </c>
      <c r="AE106" s="322">
        <f>Plan!DC39</f>
        <v>0</v>
      </c>
      <c r="AF106" s="322">
        <f>Plan!DC40</f>
        <v>0</v>
      </c>
      <c r="AG106" s="322">
        <f>Plan!DC41</f>
        <v>0</v>
      </c>
      <c r="AH106" s="322">
        <f>Plan!DC42</f>
        <v>0</v>
      </c>
      <c r="AI106" s="322">
        <f>Plan!DC43</f>
        <v>0</v>
      </c>
      <c r="AJ106" s="322">
        <f>Plan!DC44</f>
        <v>0</v>
      </c>
    </row>
    <row r="107" spans="1:36" ht="6" customHeight="1">
      <c r="A107"/>
      <c r="B107" s="318">
        <f>COUNTIF(Feiertage!$H$3:$H$164,F107)</f>
        <v>0</v>
      </c>
      <c r="C107" s="319">
        <f t="shared" si="3"/>
        <v>2</v>
      </c>
      <c r="D107" s="319">
        <f t="shared" si="4"/>
        <v>4</v>
      </c>
      <c r="E107" s="323" t="s">
        <v>192</v>
      </c>
      <c r="F107" s="321">
        <f t="shared" si="5"/>
        <v>42472</v>
      </c>
      <c r="G107" s="322">
        <f>Plan!DD15</f>
        <v>0</v>
      </c>
      <c r="H107" s="322">
        <f>Plan!DD16</f>
        <v>0</v>
      </c>
      <c r="I107" s="322">
        <f>Plan!DD17</f>
        <v>0</v>
      </c>
      <c r="J107" s="322">
        <f>Plan!DD18</f>
        <v>0</v>
      </c>
      <c r="K107" s="322">
        <f>Plan!DD19</f>
        <v>0</v>
      </c>
      <c r="L107" s="322">
        <f>Plan!DD20</f>
        <v>0</v>
      </c>
      <c r="M107" s="322">
        <f>Plan!DD21</f>
        <v>0</v>
      </c>
      <c r="N107" s="322">
        <f>Plan!DD22</f>
        <v>0</v>
      </c>
      <c r="O107" s="322">
        <f>Plan!DD23</f>
        <v>0</v>
      </c>
      <c r="P107" s="322">
        <f>Plan!DD24</f>
        <v>0</v>
      </c>
      <c r="Q107" s="322">
        <f>Plan!DD25</f>
        <v>0</v>
      </c>
      <c r="R107" s="322">
        <f>Plan!DD26</f>
        <v>0</v>
      </c>
      <c r="S107" s="322">
        <f>Plan!DD27</f>
        <v>0</v>
      </c>
      <c r="T107" s="322">
        <f>Plan!DD28</f>
        <v>0</v>
      </c>
      <c r="U107" s="322">
        <f>Plan!DD29</f>
        <v>0</v>
      </c>
      <c r="V107" s="322">
        <f>Plan!DD30</f>
        <v>0</v>
      </c>
      <c r="W107" s="322">
        <f>Plan!DD31</f>
        <v>0</v>
      </c>
      <c r="X107" s="322">
        <f>Plan!DD32</f>
        <v>0</v>
      </c>
      <c r="Y107" s="322">
        <f>Plan!DD33</f>
        <v>0</v>
      </c>
      <c r="Z107" s="322">
        <f>Plan!DD34</f>
        <v>0</v>
      </c>
      <c r="AA107" s="322">
        <f>Plan!DD35</f>
        <v>0</v>
      </c>
      <c r="AB107" s="322">
        <f>Plan!DD36</f>
        <v>0</v>
      </c>
      <c r="AC107" s="322">
        <f>Plan!DD37</f>
        <v>0</v>
      </c>
      <c r="AD107" s="322">
        <f>Plan!DD38</f>
        <v>0</v>
      </c>
      <c r="AE107" s="322">
        <f>Plan!DD39</f>
        <v>0</v>
      </c>
      <c r="AF107" s="322">
        <f>Plan!DD40</f>
        <v>0</v>
      </c>
      <c r="AG107" s="322">
        <f>Plan!DD41</f>
        <v>0</v>
      </c>
      <c r="AH107" s="322">
        <f>Plan!DD42</f>
        <v>0</v>
      </c>
      <c r="AI107" s="322">
        <f>Plan!DD43</f>
        <v>0</v>
      </c>
      <c r="AJ107" s="322">
        <f>Plan!DD44</f>
        <v>0</v>
      </c>
    </row>
    <row r="108" spans="1:36" ht="6" customHeight="1">
      <c r="A108"/>
      <c r="B108" s="318">
        <f>COUNTIF(Feiertage!$H$3:$H$164,F108)</f>
        <v>0</v>
      </c>
      <c r="C108" s="319">
        <f t="shared" si="3"/>
        <v>3</v>
      </c>
      <c r="D108" s="319">
        <f t="shared" si="4"/>
        <v>4</v>
      </c>
      <c r="E108" s="323" t="s">
        <v>202</v>
      </c>
      <c r="F108" s="321">
        <f t="shared" si="5"/>
        <v>42473</v>
      </c>
      <c r="G108" s="322">
        <f>Plan!DE15</f>
        <v>0</v>
      </c>
      <c r="H108" s="322">
        <f>Plan!DE16</f>
        <v>0</v>
      </c>
      <c r="I108" s="322">
        <f>Plan!DE17</f>
        <v>0</v>
      </c>
      <c r="J108" s="322">
        <f>Plan!DE18</f>
        <v>0</v>
      </c>
      <c r="K108" s="322">
        <f>Plan!DE19</f>
        <v>0</v>
      </c>
      <c r="L108" s="322">
        <f>Plan!DE20</f>
        <v>0</v>
      </c>
      <c r="M108" s="322">
        <f>Plan!DE21</f>
        <v>0</v>
      </c>
      <c r="N108" s="322">
        <f>Plan!DE22</f>
        <v>0</v>
      </c>
      <c r="O108" s="322">
        <f>Plan!DE23</f>
        <v>0</v>
      </c>
      <c r="P108" s="322">
        <f>Plan!DE24</f>
        <v>0</v>
      </c>
      <c r="Q108" s="322">
        <f>Plan!DE25</f>
        <v>0</v>
      </c>
      <c r="R108" s="322">
        <f>Plan!DE26</f>
        <v>0</v>
      </c>
      <c r="S108" s="322">
        <f>Plan!DE27</f>
        <v>0</v>
      </c>
      <c r="T108" s="322">
        <f>Plan!DE28</f>
        <v>0</v>
      </c>
      <c r="U108" s="322">
        <f>Plan!DE29</f>
        <v>0</v>
      </c>
      <c r="V108" s="322">
        <f>Plan!DE30</f>
        <v>0</v>
      </c>
      <c r="W108" s="322">
        <f>Plan!DE31</f>
        <v>0</v>
      </c>
      <c r="X108" s="322">
        <f>Plan!DE32</f>
        <v>0</v>
      </c>
      <c r="Y108" s="322">
        <f>Plan!DE33</f>
        <v>0</v>
      </c>
      <c r="Z108" s="322">
        <f>Plan!DE34</f>
        <v>0</v>
      </c>
      <c r="AA108" s="322">
        <f>Plan!DE35</f>
        <v>0</v>
      </c>
      <c r="AB108" s="322">
        <f>Plan!DE36</f>
        <v>0</v>
      </c>
      <c r="AC108" s="322">
        <f>Plan!DE37</f>
        <v>0</v>
      </c>
      <c r="AD108" s="322">
        <f>Plan!DE38</f>
        <v>0</v>
      </c>
      <c r="AE108" s="322">
        <f>Plan!DE39</f>
        <v>0</v>
      </c>
      <c r="AF108" s="322">
        <f>Plan!DE40</f>
        <v>0</v>
      </c>
      <c r="AG108" s="322">
        <f>Plan!DE41</f>
        <v>0</v>
      </c>
      <c r="AH108" s="322">
        <f>Plan!DE42</f>
        <v>0</v>
      </c>
      <c r="AI108" s="322">
        <f>Plan!DE43</f>
        <v>0</v>
      </c>
      <c r="AJ108" s="322">
        <f>Plan!DE44</f>
        <v>0</v>
      </c>
    </row>
    <row r="109" spans="1:36" ht="6" customHeight="1">
      <c r="A109"/>
      <c r="B109" s="318">
        <f>COUNTIF(Feiertage!$H$3:$H$164,F109)</f>
        <v>0</v>
      </c>
      <c r="C109" s="319">
        <f t="shared" si="3"/>
        <v>4</v>
      </c>
      <c r="D109" s="319">
        <f t="shared" si="4"/>
        <v>4</v>
      </c>
      <c r="E109" s="323" t="s">
        <v>195</v>
      </c>
      <c r="F109" s="321">
        <f t="shared" si="5"/>
        <v>42474</v>
      </c>
      <c r="G109" s="322">
        <f>Plan!DF15</f>
        <v>0</v>
      </c>
      <c r="H109" s="322">
        <f>Plan!DF16</f>
        <v>0</v>
      </c>
      <c r="I109" s="322">
        <f>Plan!DF17</f>
        <v>0</v>
      </c>
      <c r="J109" s="322">
        <f>Plan!DF18</f>
        <v>0</v>
      </c>
      <c r="K109" s="322">
        <f>Plan!DF19</f>
        <v>0</v>
      </c>
      <c r="L109" s="322">
        <f>Plan!DF20</f>
        <v>0</v>
      </c>
      <c r="M109" s="322">
        <f>Plan!DF21</f>
        <v>0</v>
      </c>
      <c r="N109" s="322">
        <f>Plan!DF22</f>
        <v>0</v>
      </c>
      <c r="O109" s="322">
        <f>Plan!DF23</f>
        <v>0</v>
      </c>
      <c r="P109" s="322">
        <f>Plan!DF24</f>
        <v>0</v>
      </c>
      <c r="Q109" s="322">
        <f>Plan!DF25</f>
        <v>0</v>
      </c>
      <c r="R109" s="322">
        <f>Plan!DF26</f>
        <v>0</v>
      </c>
      <c r="S109" s="322">
        <f>Plan!DF27</f>
        <v>0</v>
      </c>
      <c r="T109" s="322">
        <f>Plan!DF28</f>
        <v>0</v>
      </c>
      <c r="U109" s="322">
        <f>Plan!DF29</f>
        <v>0</v>
      </c>
      <c r="V109" s="322">
        <f>Plan!DF30</f>
        <v>0</v>
      </c>
      <c r="W109" s="322">
        <f>Plan!DF31</f>
        <v>0</v>
      </c>
      <c r="X109" s="322">
        <f>Plan!DF32</f>
        <v>0</v>
      </c>
      <c r="Y109" s="322">
        <f>Plan!DF33</f>
        <v>0</v>
      </c>
      <c r="Z109" s="322">
        <f>Plan!DF34</f>
        <v>0</v>
      </c>
      <c r="AA109" s="322">
        <f>Plan!DF35</f>
        <v>0</v>
      </c>
      <c r="AB109" s="322">
        <f>Plan!DF36</f>
        <v>0</v>
      </c>
      <c r="AC109" s="322">
        <f>Plan!DF37</f>
        <v>0</v>
      </c>
      <c r="AD109" s="322">
        <f>Plan!DF38</f>
        <v>0</v>
      </c>
      <c r="AE109" s="322">
        <f>Plan!DF39</f>
        <v>0</v>
      </c>
      <c r="AF109" s="322">
        <f>Plan!DF40</f>
        <v>0</v>
      </c>
      <c r="AG109" s="322">
        <f>Plan!DF41</f>
        <v>0</v>
      </c>
      <c r="AH109" s="322">
        <f>Plan!DF42</f>
        <v>0</v>
      </c>
      <c r="AI109" s="322">
        <f>Plan!DF43</f>
        <v>0</v>
      </c>
      <c r="AJ109" s="322">
        <f>Plan!DF44</f>
        <v>0</v>
      </c>
    </row>
    <row r="110" spans="1:36" ht="6" customHeight="1">
      <c r="A110"/>
      <c r="B110" s="318">
        <f>COUNTIF(Feiertage!$H$3:$H$164,F110)</f>
        <v>0</v>
      </c>
      <c r="C110" s="319">
        <f t="shared" si="3"/>
        <v>5</v>
      </c>
      <c r="D110" s="319">
        <f t="shared" si="4"/>
        <v>4</v>
      </c>
      <c r="E110" s="323" t="s">
        <v>203</v>
      </c>
      <c r="F110" s="321">
        <f t="shared" si="5"/>
        <v>42475</v>
      </c>
      <c r="G110" s="322">
        <f>Plan!DG15</f>
        <v>0</v>
      </c>
      <c r="H110" s="322">
        <f>Plan!DG16</f>
        <v>0</v>
      </c>
      <c r="I110" s="322">
        <f>Plan!DG17</f>
        <v>0</v>
      </c>
      <c r="J110" s="322">
        <f>Plan!DG18</f>
        <v>0</v>
      </c>
      <c r="K110" s="322">
        <f>Plan!DG19</f>
        <v>0</v>
      </c>
      <c r="L110" s="322">
        <f>Plan!DG20</f>
        <v>0</v>
      </c>
      <c r="M110" s="322">
        <f>Plan!DG21</f>
        <v>0</v>
      </c>
      <c r="N110" s="322">
        <f>Plan!DG22</f>
        <v>0</v>
      </c>
      <c r="O110" s="322">
        <f>Plan!DG23</f>
        <v>0</v>
      </c>
      <c r="P110" s="322">
        <f>Plan!DG24</f>
        <v>0</v>
      </c>
      <c r="Q110" s="322">
        <f>Plan!DG25</f>
        <v>0</v>
      </c>
      <c r="R110" s="322">
        <f>Plan!DG26</f>
        <v>0</v>
      </c>
      <c r="S110" s="322">
        <f>Plan!DG27</f>
        <v>0</v>
      </c>
      <c r="T110" s="322">
        <f>Plan!DG28</f>
        <v>0</v>
      </c>
      <c r="U110" s="322">
        <f>Plan!DG29</f>
        <v>0</v>
      </c>
      <c r="V110" s="322">
        <f>Plan!DG30</f>
        <v>0</v>
      </c>
      <c r="W110" s="322">
        <f>Plan!DG31</f>
        <v>0</v>
      </c>
      <c r="X110" s="322">
        <f>Plan!DG32</f>
        <v>0</v>
      </c>
      <c r="Y110" s="322">
        <f>Plan!DG33</f>
        <v>0</v>
      </c>
      <c r="Z110" s="322">
        <f>Plan!DG34</f>
        <v>0</v>
      </c>
      <c r="AA110" s="322">
        <f>Plan!DG35</f>
        <v>0</v>
      </c>
      <c r="AB110" s="322">
        <f>Plan!DG36</f>
        <v>0</v>
      </c>
      <c r="AC110" s="322">
        <f>Plan!DG37</f>
        <v>0</v>
      </c>
      <c r="AD110" s="322">
        <f>Plan!DG38</f>
        <v>0</v>
      </c>
      <c r="AE110" s="322">
        <f>Plan!DG39</f>
        <v>0</v>
      </c>
      <c r="AF110" s="322">
        <f>Plan!DG40</f>
        <v>0</v>
      </c>
      <c r="AG110" s="322">
        <f>Plan!DG41</f>
        <v>0</v>
      </c>
      <c r="AH110" s="322">
        <f>Plan!DG42</f>
        <v>0</v>
      </c>
      <c r="AI110" s="322">
        <f>Plan!DG43</f>
        <v>0</v>
      </c>
      <c r="AJ110" s="322">
        <f>Plan!DG44</f>
        <v>0</v>
      </c>
    </row>
    <row r="111" spans="1:36" ht="6" customHeight="1">
      <c r="A111"/>
      <c r="B111" s="318">
        <f>COUNTIF(Feiertage!$H$3:$H$164,F111)</f>
        <v>0</v>
      </c>
      <c r="C111" s="319">
        <f t="shared" si="3"/>
        <v>6</v>
      </c>
      <c r="D111" s="319">
        <f t="shared" si="4"/>
        <v>4</v>
      </c>
      <c r="E111" s="323" t="s">
        <v>204</v>
      </c>
      <c r="F111" s="321">
        <f t="shared" si="5"/>
        <v>42476</v>
      </c>
      <c r="G111" s="322">
        <f>Plan!DH15</f>
        <v>0</v>
      </c>
      <c r="H111" s="322">
        <f>Plan!DH16</f>
        <v>0</v>
      </c>
      <c r="I111" s="322">
        <f>Plan!DH17</f>
        <v>0</v>
      </c>
      <c r="J111" s="322">
        <f>Plan!DH18</f>
        <v>0</v>
      </c>
      <c r="K111" s="322">
        <f>Plan!DH19</f>
        <v>0</v>
      </c>
      <c r="L111" s="322">
        <f>Plan!DH20</f>
        <v>0</v>
      </c>
      <c r="M111" s="322">
        <f>Plan!DH21</f>
        <v>0</v>
      </c>
      <c r="N111" s="322">
        <f>Plan!DH22</f>
        <v>0</v>
      </c>
      <c r="O111" s="322">
        <f>Plan!DH23</f>
        <v>0</v>
      </c>
      <c r="P111" s="322">
        <f>Plan!DH24</f>
        <v>0</v>
      </c>
      <c r="Q111" s="322">
        <f>Plan!DH25</f>
        <v>0</v>
      </c>
      <c r="R111" s="322">
        <f>Plan!DH26</f>
        <v>0</v>
      </c>
      <c r="S111" s="322">
        <f>Plan!DH27</f>
        <v>0</v>
      </c>
      <c r="T111" s="322">
        <f>Plan!DH28</f>
        <v>0</v>
      </c>
      <c r="U111" s="322">
        <f>Plan!DH29</f>
        <v>0</v>
      </c>
      <c r="V111" s="322">
        <f>Plan!DH30</f>
        <v>0</v>
      </c>
      <c r="W111" s="322">
        <f>Plan!DH31</f>
        <v>0</v>
      </c>
      <c r="X111" s="322">
        <f>Plan!DH32</f>
        <v>0</v>
      </c>
      <c r="Y111" s="322">
        <f>Plan!DH33</f>
        <v>0</v>
      </c>
      <c r="Z111" s="322">
        <f>Plan!DH34</f>
        <v>0</v>
      </c>
      <c r="AA111" s="322">
        <f>Plan!DH35</f>
        <v>0</v>
      </c>
      <c r="AB111" s="322">
        <f>Plan!DH36</f>
        <v>0</v>
      </c>
      <c r="AC111" s="322">
        <f>Plan!DH37</f>
        <v>0</v>
      </c>
      <c r="AD111" s="322">
        <f>Plan!DH38</f>
        <v>0</v>
      </c>
      <c r="AE111" s="322">
        <f>Plan!DH39</f>
        <v>0</v>
      </c>
      <c r="AF111" s="322">
        <f>Plan!DH40</f>
        <v>0</v>
      </c>
      <c r="AG111" s="322">
        <f>Plan!DH41</f>
        <v>0</v>
      </c>
      <c r="AH111" s="322">
        <f>Plan!DH42</f>
        <v>0</v>
      </c>
      <c r="AI111" s="322">
        <f>Plan!DH43</f>
        <v>0</v>
      </c>
      <c r="AJ111" s="322">
        <f>Plan!DH44</f>
        <v>0</v>
      </c>
    </row>
    <row r="112" spans="1:36" ht="6" customHeight="1">
      <c r="A112"/>
      <c r="B112" s="318">
        <f>COUNTIF(Feiertage!$H$3:$H$164,F112)</f>
        <v>0</v>
      </c>
      <c r="C112" s="319">
        <f t="shared" si="3"/>
        <v>7</v>
      </c>
      <c r="D112" s="319">
        <f t="shared" si="4"/>
        <v>4</v>
      </c>
      <c r="E112" s="323"/>
      <c r="F112" s="321">
        <f t="shared" si="5"/>
        <v>42477</v>
      </c>
      <c r="G112" s="322">
        <f>Plan!DI15</f>
        <v>0</v>
      </c>
      <c r="H112" s="322">
        <f>Plan!DI16</f>
        <v>0</v>
      </c>
      <c r="I112" s="322">
        <f>Plan!DI17</f>
        <v>0</v>
      </c>
      <c r="J112" s="322">
        <f>Plan!DI18</f>
        <v>0</v>
      </c>
      <c r="K112" s="322">
        <f>Plan!DI19</f>
        <v>0</v>
      </c>
      <c r="L112" s="322">
        <f>Plan!DI20</f>
        <v>0</v>
      </c>
      <c r="M112" s="322">
        <f>Plan!DI21</f>
        <v>0</v>
      </c>
      <c r="N112" s="322">
        <f>Plan!DI22</f>
        <v>0</v>
      </c>
      <c r="O112" s="322">
        <f>Plan!DI23</f>
        <v>0</v>
      </c>
      <c r="P112" s="322">
        <f>Plan!DI24</f>
        <v>0</v>
      </c>
      <c r="Q112" s="322">
        <f>Plan!DI25</f>
        <v>0</v>
      </c>
      <c r="R112" s="322">
        <f>Plan!DI26</f>
        <v>0</v>
      </c>
      <c r="S112" s="322">
        <f>Plan!DI27</f>
        <v>0</v>
      </c>
      <c r="T112" s="322">
        <f>Plan!DI28</f>
        <v>0</v>
      </c>
      <c r="U112" s="322">
        <f>Plan!DI29</f>
        <v>0</v>
      </c>
      <c r="V112" s="322">
        <f>Plan!DI30</f>
        <v>0</v>
      </c>
      <c r="W112" s="322">
        <f>Plan!DI31</f>
        <v>0</v>
      </c>
      <c r="X112" s="322">
        <f>Plan!DI32</f>
        <v>0</v>
      </c>
      <c r="Y112" s="322">
        <f>Plan!DI33</f>
        <v>0</v>
      </c>
      <c r="Z112" s="322">
        <f>Plan!DI34</f>
        <v>0</v>
      </c>
      <c r="AA112" s="322">
        <f>Plan!DI35</f>
        <v>0</v>
      </c>
      <c r="AB112" s="322">
        <f>Plan!DI36</f>
        <v>0</v>
      </c>
      <c r="AC112" s="322">
        <f>Plan!DI37</f>
        <v>0</v>
      </c>
      <c r="AD112" s="322">
        <f>Plan!DI38</f>
        <v>0</v>
      </c>
      <c r="AE112" s="322">
        <f>Plan!DI39</f>
        <v>0</v>
      </c>
      <c r="AF112" s="322">
        <f>Plan!DI40</f>
        <v>0</v>
      </c>
      <c r="AG112" s="322">
        <f>Plan!DI41</f>
        <v>0</v>
      </c>
      <c r="AH112" s="322">
        <f>Plan!DI42</f>
        <v>0</v>
      </c>
      <c r="AI112" s="322">
        <f>Plan!DI43</f>
        <v>0</v>
      </c>
      <c r="AJ112" s="322">
        <f>Plan!DI44</f>
        <v>0</v>
      </c>
    </row>
    <row r="113" spans="1:36" ht="6" customHeight="1">
      <c r="A113"/>
      <c r="B113" s="318">
        <f>COUNTIF(Feiertage!$H$3:$H$164,F113)</f>
        <v>0</v>
      </c>
      <c r="C113" s="319">
        <f t="shared" si="3"/>
        <v>1</v>
      </c>
      <c r="D113" s="319">
        <f t="shared" si="4"/>
        <v>4</v>
      </c>
      <c r="E113" s="323"/>
      <c r="F113" s="321">
        <f t="shared" si="5"/>
        <v>42478</v>
      </c>
      <c r="G113" s="322">
        <f>Plan!DJ15</f>
        <v>0</v>
      </c>
      <c r="H113" s="322">
        <f>Plan!DJ16</f>
        <v>0</v>
      </c>
      <c r="I113" s="322">
        <f>Plan!DJ17</f>
        <v>0</v>
      </c>
      <c r="J113" s="322">
        <f>Plan!DJ18</f>
        <v>0</v>
      </c>
      <c r="K113" s="322">
        <f>Plan!DJ19</f>
        <v>0</v>
      </c>
      <c r="L113" s="322">
        <f>Plan!DJ20</f>
        <v>0</v>
      </c>
      <c r="M113" s="322">
        <f>Plan!DJ21</f>
        <v>0</v>
      </c>
      <c r="N113" s="322">
        <f>Plan!DJ22</f>
        <v>0</v>
      </c>
      <c r="O113" s="322">
        <f>Plan!DJ23</f>
        <v>0</v>
      </c>
      <c r="P113" s="322">
        <f>Plan!DJ24</f>
        <v>0</v>
      </c>
      <c r="Q113" s="322">
        <f>Plan!DJ25</f>
        <v>0</v>
      </c>
      <c r="R113" s="322">
        <f>Plan!DJ26</f>
        <v>0</v>
      </c>
      <c r="S113" s="322">
        <f>Plan!DJ27</f>
        <v>0</v>
      </c>
      <c r="T113" s="322">
        <f>Plan!DJ28</f>
        <v>0</v>
      </c>
      <c r="U113" s="322">
        <f>Plan!DJ29</f>
        <v>0</v>
      </c>
      <c r="V113" s="322">
        <f>Plan!DJ30</f>
        <v>0</v>
      </c>
      <c r="W113" s="322">
        <f>Plan!DJ31</f>
        <v>0</v>
      </c>
      <c r="X113" s="322">
        <f>Plan!DJ32</f>
        <v>0</v>
      </c>
      <c r="Y113" s="322">
        <f>Plan!DJ33</f>
        <v>0</v>
      </c>
      <c r="Z113" s="322">
        <f>Plan!DJ34</f>
        <v>0</v>
      </c>
      <c r="AA113" s="322">
        <f>Plan!DJ35</f>
        <v>0</v>
      </c>
      <c r="AB113" s="322">
        <f>Plan!DJ36</f>
        <v>0</v>
      </c>
      <c r="AC113" s="322">
        <f>Plan!DJ37</f>
        <v>0</v>
      </c>
      <c r="AD113" s="322">
        <f>Plan!DJ38</f>
        <v>0</v>
      </c>
      <c r="AE113" s="322">
        <f>Plan!DJ39</f>
        <v>0</v>
      </c>
      <c r="AF113" s="322">
        <f>Plan!DJ40</f>
        <v>0</v>
      </c>
      <c r="AG113" s="322">
        <f>Plan!DJ41</f>
        <v>0</v>
      </c>
      <c r="AH113" s="322">
        <f>Plan!DJ42</f>
        <v>0</v>
      </c>
      <c r="AI113" s="322">
        <f>Plan!DJ43</f>
        <v>0</v>
      </c>
      <c r="AJ113" s="322">
        <f>Plan!DJ44</f>
        <v>0</v>
      </c>
    </row>
    <row r="114" spans="1:36" ht="6" customHeight="1">
      <c r="A114"/>
      <c r="B114" s="318">
        <f>COUNTIF(Feiertage!$H$3:$H$164,F114)</f>
        <v>0</v>
      </c>
      <c r="C114" s="319">
        <f t="shared" si="3"/>
        <v>2</v>
      </c>
      <c r="D114" s="319">
        <f t="shared" si="4"/>
        <v>4</v>
      </c>
      <c r="E114" s="323"/>
      <c r="F114" s="321">
        <f t="shared" si="5"/>
        <v>42479</v>
      </c>
      <c r="G114" s="322">
        <f>Plan!DK15</f>
        <v>0</v>
      </c>
      <c r="H114" s="322">
        <f>Plan!DK16</f>
        <v>0</v>
      </c>
      <c r="I114" s="322">
        <f>Plan!DK17</f>
        <v>0</v>
      </c>
      <c r="J114" s="322">
        <f>Plan!DK18</f>
        <v>0</v>
      </c>
      <c r="K114" s="322">
        <f>Plan!DK19</f>
        <v>0</v>
      </c>
      <c r="L114" s="322">
        <f>Plan!DK20</f>
        <v>0</v>
      </c>
      <c r="M114" s="322">
        <f>Plan!DK21</f>
        <v>0</v>
      </c>
      <c r="N114" s="322">
        <f>Plan!DK22</f>
        <v>0</v>
      </c>
      <c r="O114" s="322">
        <f>Plan!DK23</f>
        <v>0</v>
      </c>
      <c r="P114" s="322">
        <f>Plan!DK24</f>
        <v>0</v>
      </c>
      <c r="Q114" s="322">
        <f>Plan!DK25</f>
        <v>0</v>
      </c>
      <c r="R114" s="322">
        <f>Plan!DK26</f>
        <v>0</v>
      </c>
      <c r="S114" s="322">
        <f>Plan!DK27</f>
        <v>0</v>
      </c>
      <c r="T114" s="322">
        <f>Plan!DK28</f>
        <v>0</v>
      </c>
      <c r="U114" s="322">
        <f>Plan!DK29</f>
        <v>0</v>
      </c>
      <c r="V114" s="322">
        <f>Plan!DK30</f>
        <v>0</v>
      </c>
      <c r="W114" s="322">
        <f>Plan!DK31</f>
        <v>0</v>
      </c>
      <c r="X114" s="322">
        <f>Plan!DK32</f>
        <v>0</v>
      </c>
      <c r="Y114" s="322">
        <f>Plan!DK33</f>
        <v>0</v>
      </c>
      <c r="Z114" s="322">
        <f>Plan!DK34</f>
        <v>0</v>
      </c>
      <c r="AA114" s="322">
        <f>Plan!DK35</f>
        <v>0</v>
      </c>
      <c r="AB114" s="322">
        <f>Plan!DK36</f>
        <v>0</v>
      </c>
      <c r="AC114" s="322">
        <f>Plan!DK37</f>
        <v>0</v>
      </c>
      <c r="AD114" s="322">
        <f>Plan!DK38</f>
        <v>0</v>
      </c>
      <c r="AE114" s="322">
        <f>Plan!DK39</f>
        <v>0</v>
      </c>
      <c r="AF114" s="322">
        <f>Plan!DK40</f>
        <v>0</v>
      </c>
      <c r="AG114" s="322">
        <f>Plan!DK41</f>
        <v>0</v>
      </c>
      <c r="AH114" s="322">
        <f>Plan!DK42</f>
        <v>0</v>
      </c>
      <c r="AI114" s="322">
        <f>Plan!DK43</f>
        <v>0</v>
      </c>
      <c r="AJ114" s="322">
        <f>Plan!DK44</f>
        <v>0</v>
      </c>
    </row>
    <row r="115" spans="1:36" ht="6" customHeight="1">
      <c r="A115"/>
      <c r="B115" s="318">
        <f>COUNTIF(Feiertage!$H$3:$H$164,F115)</f>
        <v>0</v>
      </c>
      <c r="C115" s="319">
        <f t="shared" si="3"/>
        <v>3</v>
      </c>
      <c r="D115" s="319">
        <f t="shared" si="4"/>
        <v>4</v>
      </c>
      <c r="E115" s="323"/>
      <c r="F115" s="321">
        <f t="shared" si="5"/>
        <v>42480</v>
      </c>
      <c r="G115" s="322">
        <f>Plan!DL15</f>
        <v>0</v>
      </c>
      <c r="H115" s="322">
        <f>Plan!DL16</f>
        <v>0</v>
      </c>
      <c r="I115" s="322">
        <f>Plan!DL17</f>
        <v>0</v>
      </c>
      <c r="J115" s="322">
        <f>Plan!DL18</f>
        <v>0</v>
      </c>
      <c r="K115" s="322">
        <f>Plan!DL19</f>
        <v>0</v>
      </c>
      <c r="L115" s="322">
        <f>Plan!DL20</f>
        <v>0</v>
      </c>
      <c r="M115" s="322">
        <f>Plan!DL21</f>
        <v>0</v>
      </c>
      <c r="N115" s="322">
        <f>Plan!DL22</f>
        <v>0</v>
      </c>
      <c r="O115" s="322">
        <f>Plan!DL23</f>
        <v>0</v>
      </c>
      <c r="P115" s="322">
        <f>Plan!DL24</f>
        <v>0</v>
      </c>
      <c r="Q115" s="322">
        <f>Plan!DL25</f>
        <v>0</v>
      </c>
      <c r="R115" s="322">
        <f>Plan!DL26</f>
        <v>0</v>
      </c>
      <c r="S115" s="322">
        <f>Plan!DL27</f>
        <v>0</v>
      </c>
      <c r="T115" s="322">
        <f>Plan!DL28</f>
        <v>0</v>
      </c>
      <c r="U115" s="322">
        <f>Plan!DL29</f>
        <v>0</v>
      </c>
      <c r="V115" s="322">
        <f>Plan!DL30</f>
        <v>0</v>
      </c>
      <c r="W115" s="322">
        <f>Plan!DL31</f>
        <v>0</v>
      </c>
      <c r="X115" s="322">
        <f>Plan!DL32</f>
        <v>0</v>
      </c>
      <c r="Y115" s="322">
        <f>Plan!DL33</f>
        <v>0</v>
      </c>
      <c r="Z115" s="322">
        <f>Plan!DL34</f>
        <v>0</v>
      </c>
      <c r="AA115" s="322">
        <f>Plan!DL35</f>
        <v>0</v>
      </c>
      <c r="AB115" s="322">
        <f>Plan!DL36</f>
        <v>0</v>
      </c>
      <c r="AC115" s="322">
        <f>Plan!DL37</f>
        <v>0</v>
      </c>
      <c r="AD115" s="322">
        <f>Plan!DL38</f>
        <v>0</v>
      </c>
      <c r="AE115" s="322">
        <f>Plan!DL39</f>
        <v>0</v>
      </c>
      <c r="AF115" s="322">
        <f>Plan!DL40</f>
        <v>0</v>
      </c>
      <c r="AG115" s="322">
        <f>Plan!DL41</f>
        <v>0</v>
      </c>
      <c r="AH115" s="322">
        <f>Plan!DL42</f>
        <v>0</v>
      </c>
      <c r="AI115" s="322">
        <f>Plan!DL43</f>
        <v>0</v>
      </c>
      <c r="AJ115" s="322">
        <f>Plan!DL44</f>
        <v>0</v>
      </c>
    </row>
    <row r="116" spans="1:36" ht="6" customHeight="1">
      <c r="A116"/>
      <c r="B116" s="318">
        <f>COUNTIF(Feiertage!$H$3:$H$164,F116)</f>
        <v>0</v>
      </c>
      <c r="C116" s="319">
        <f t="shared" si="3"/>
        <v>4</v>
      </c>
      <c r="D116" s="319">
        <f t="shared" si="4"/>
        <v>4</v>
      </c>
      <c r="E116" s="323"/>
      <c r="F116" s="321">
        <f t="shared" si="5"/>
        <v>42481</v>
      </c>
      <c r="G116" s="322">
        <f>Plan!DM15</f>
        <v>0</v>
      </c>
      <c r="H116" s="322">
        <f>Plan!DM16</f>
        <v>0</v>
      </c>
      <c r="I116" s="322">
        <f>Plan!DM17</f>
        <v>0</v>
      </c>
      <c r="J116" s="322">
        <f>Plan!DM18</f>
        <v>0</v>
      </c>
      <c r="K116" s="322">
        <f>Plan!DM19</f>
        <v>0</v>
      </c>
      <c r="L116" s="322">
        <f>Plan!DM20</f>
        <v>0</v>
      </c>
      <c r="M116" s="322">
        <f>Plan!DM21</f>
        <v>0</v>
      </c>
      <c r="N116" s="322">
        <f>Plan!DM22</f>
        <v>0</v>
      </c>
      <c r="O116" s="322">
        <f>Plan!DM23</f>
        <v>0</v>
      </c>
      <c r="P116" s="322">
        <f>Plan!DM24</f>
        <v>0</v>
      </c>
      <c r="Q116" s="322">
        <f>Plan!DM25</f>
        <v>0</v>
      </c>
      <c r="R116" s="322">
        <f>Plan!DM26</f>
        <v>0</v>
      </c>
      <c r="S116" s="322">
        <f>Plan!DM27</f>
        <v>0</v>
      </c>
      <c r="T116" s="322">
        <f>Plan!DM28</f>
        <v>0</v>
      </c>
      <c r="U116" s="322">
        <f>Plan!DM29</f>
        <v>0</v>
      </c>
      <c r="V116" s="322">
        <f>Plan!DM30</f>
        <v>0</v>
      </c>
      <c r="W116" s="322">
        <f>Plan!DM31</f>
        <v>0</v>
      </c>
      <c r="X116" s="322">
        <f>Plan!DM32</f>
        <v>0</v>
      </c>
      <c r="Y116" s="322">
        <f>Plan!DM33</f>
        <v>0</v>
      </c>
      <c r="Z116" s="322">
        <f>Plan!DM34</f>
        <v>0</v>
      </c>
      <c r="AA116" s="322">
        <f>Plan!DM35</f>
        <v>0</v>
      </c>
      <c r="AB116" s="322">
        <f>Plan!DM36</f>
        <v>0</v>
      </c>
      <c r="AC116" s="322">
        <f>Plan!DM37</f>
        <v>0</v>
      </c>
      <c r="AD116" s="322">
        <f>Plan!DM38</f>
        <v>0</v>
      </c>
      <c r="AE116" s="322">
        <f>Plan!DM39</f>
        <v>0</v>
      </c>
      <c r="AF116" s="322">
        <f>Plan!DM40</f>
        <v>0</v>
      </c>
      <c r="AG116" s="322">
        <f>Plan!DM41</f>
        <v>0</v>
      </c>
      <c r="AH116" s="322">
        <f>Plan!DM42</f>
        <v>0</v>
      </c>
      <c r="AI116" s="322">
        <f>Plan!DM43</f>
        <v>0</v>
      </c>
      <c r="AJ116" s="322">
        <f>Plan!DM44</f>
        <v>0</v>
      </c>
    </row>
    <row r="117" spans="1:36" ht="6" customHeight="1">
      <c r="A117"/>
      <c r="B117" s="318">
        <f>COUNTIF(Feiertage!$H$3:$H$164,F117)</f>
        <v>0</v>
      </c>
      <c r="C117" s="319">
        <f t="shared" si="3"/>
        <v>5</v>
      </c>
      <c r="D117" s="319">
        <f t="shared" si="4"/>
        <v>4</v>
      </c>
      <c r="E117" s="323"/>
      <c r="F117" s="321">
        <f t="shared" si="5"/>
        <v>42482</v>
      </c>
      <c r="G117" s="322">
        <f>Plan!DN15</f>
        <v>0</v>
      </c>
      <c r="H117" s="322">
        <f>Plan!DN16</f>
        <v>0</v>
      </c>
      <c r="I117" s="322">
        <f>Plan!DN17</f>
        <v>0</v>
      </c>
      <c r="J117" s="322">
        <f>Plan!DN18</f>
        <v>0</v>
      </c>
      <c r="K117" s="322">
        <f>Plan!DN19</f>
        <v>0</v>
      </c>
      <c r="L117" s="322">
        <f>Plan!DN20</f>
        <v>0</v>
      </c>
      <c r="M117" s="322">
        <f>Plan!DN21</f>
        <v>0</v>
      </c>
      <c r="N117" s="322">
        <f>Plan!DN22</f>
        <v>0</v>
      </c>
      <c r="O117" s="322">
        <f>Plan!DN23</f>
        <v>0</v>
      </c>
      <c r="P117" s="322">
        <f>Plan!DN24</f>
        <v>0</v>
      </c>
      <c r="Q117" s="322">
        <f>Plan!DN25</f>
        <v>0</v>
      </c>
      <c r="R117" s="322">
        <f>Plan!DN26</f>
        <v>0</v>
      </c>
      <c r="S117" s="322">
        <f>Plan!DN27</f>
        <v>0</v>
      </c>
      <c r="T117" s="322">
        <f>Plan!DN28</f>
        <v>0</v>
      </c>
      <c r="U117" s="322">
        <f>Plan!DN29</f>
        <v>0</v>
      </c>
      <c r="V117" s="322">
        <f>Plan!DN30</f>
        <v>0</v>
      </c>
      <c r="W117" s="322">
        <f>Plan!DN31</f>
        <v>0</v>
      </c>
      <c r="X117" s="322">
        <f>Plan!DN32</f>
        <v>0</v>
      </c>
      <c r="Y117" s="322">
        <f>Plan!DN33</f>
        <v>0</v>
      </c>
      <c r="Z117" s="322">
        <f>Plan!DN34</f>
        <v>0</v>
      </c>
      <c r="AA117" s="322">
        <f>Plan!DN35</f>
        <v>0</v>
      </c>
      <c r="AB117" s="322">
        <f>Plan!DN36</f>
        <v>0</v>
      </c>
      <c r="AC117" s="322">
        <f>Plan!DN37</f>
        <v>0</v>
      </c>
      <c r="AD117" s="322">
        <f>Plan!DN38</f>
        <v>0</v>
      </c>
      <c r="AE117" s="322">
        <f>Plan!DN39</f>
        <v>0</v>
      </c>
      <c r="AF117" s="322">
        <f>Plan!DN40</f>
        <v>0</v>
      </c>
      <c r="AG117" s="322">
        <f>Plan!DN41</f>
        <v>0</v>
      </c>
      <c r="AH117" s="322">
        <f>Plan!DN42</f>
        <v>0</v>
      </c>
      <c r="AI117" s="322">
        <f>Plan!DN43</f>
        <v>0</v>
      </c>
      <c r="AJ117" s="322">
        <f>Plan!DN44</f>
        <v>0</v>
      </c>
    </row>
    <row r="118" spans="1:36" ht="6" customHeight="1">
      <c r="A118"/>
      <c r="B118" s="318">
        <f>COUNTIF(Feiertage!$H$3:$H$164,F118)</f>
        <v>0</v>
      </c>
      <c r="C118" s="319">
        <f t="shared" si="3"/>
        <v>6</v>
      </c>
      <c r="D118" s="319">
        <f t="shared" si="4"/>
        <v>4</v>
      </c>
      <c r="E118" s="323"/>
      <c r="F118" s="321">
        <f t="shared" si="5"/>
        <v>42483</v>
      </c>
      <c r="G118" s="322">
        <f>Plan!DO15</f>
        <v>0</v>
      </c>
      <c r="H118" s="322">
        <f>Plan!DO16</f>
        <v>0</v>
      </c>
      <c r="I118" s="322">
        <f>Plan!DO17</f>
        <v>0</v>
      </c>
      <c r="J118" s="322">
        <f>Plan!DO18</f>
        <v>0</v>
      </c>
      <c r="K118" s="322">
        <f>Plan!DO19</f>
        <v>0</v>
      </c>
      <c r="L118" s="322">
        <f>Plan!DO20</f>
        <v>0</v>
      </c>
      <c r="M118" s="322">
        <f>Plan!DO21</f>
        <v>0</v>
      </c>
      <c r="N118" s="322">
        <f>Plan!DO22</f>
        <v>0</v>
      </c>
      <c r="O118" s="322">
        <f>Plan!DO23</f>
        <v>0</v>
      </c>
      <c r="P118" s="322">
        <f>Plan!DO24</f>
        <v>0</v>
      </c>
      <c r="Q118" s="322">
        <f>Plan!DO25</f>
        <v>0</v>
      </c>
      <c r="R118" s="322">
        <f>Plan!DO26</f>
        <v>0</v>
      </c>
      <c r="S118" s="322">
        <f>Plan!DO27</f>
        <v>0</v>
      </c>
      <c r="T118" s="322">
        <f>Plan!DO28</f>
        <v>0</v>
      </c>
      <c r="U118" s="322">
        <f>Plan!DO29</f>
        <v>0</v>
      </c>
      <c r="V118" s="322">
        <f>Plan!DO30</f>
        <v>0</v>
      </c>
      <c r="W118" s="322">
        <f>Plan!DO31</f>
        <v>0</v>
      </c>
      <c r="X118" s="322">
        <f>Plan!DO32</f>
        <v>0</v>
      </c>
      <c r="Y118" s="322">
        <f>Plan!DO33</f>
        <v>0</v>
      </c>
      <c r="Z118" s="322">
        <f>Plan!DO34</f>
        <v>0</v>
      </c>
      <c r="AA118" s="322">
        <f>Plan!DO35</f>
        <v>0</v>
      </c>
      <c r="AB118" s="322">
        <f>Plan!DO36</f>
        <v>0</v>
      </c>
      <c r="AC118" s="322">
        <f>Plan!DO37</f>
        <v>0</v>
      </c>
      <c r="AD118" s="322">
        <f>Plan!DO38</f>
        <v>0</v>
      </c>
      <c r="AE118" s="322">
        <f>Plan!DO39</f>
        <v>0</v>
      </c>
      <c r="AF118" s="322">
        <f>Plan!DO40</f>
        <v>0</v>
      </c>
      <c r="AG118" s="322">
        <f>Plan!DO41</f>
        <v>0</v>
      </c>
      <c r="AH118" s="322">
        <f>Plan!DO42</f>
        <v>0</v>
      </c>
      <c r="AI118" s="322">
        <f>Plan!DO43</f>
        <v>0</v>
      </c>
      <c r="AJ118" s="322">
        <f>Plan!DO44</f>
        <v>0</v>
      </c>
    </row>
    <row r="119" spans="1:36" ht="6" customHeight="1">
      <c r="A119"/>
      <c r="B119" s="318">
        <f>COUNTIF(Feiertage!$H$3:$H$164,F119)</f>
        <v>0</v>
      </c>
      <c r="C119" s="319">
        <f t="shared" si="3"/>
        <v>7</v>
      </c>
      <c r="D119" s="319">
        <f t="shared" si="4"/>
        <v>4</v>
      </c>
      <c r="E119" s="323"/>
      <c r="F119" s="321">
        <f t="shared" si="5"/>
        <v>42484</v>
      </c>
      <c r="G119" s="322">
        <f>Plan!DP15</f>
        <v>0</v>
      </c>
      <c r="H119" s="322">
        <f>Plan!DP16</f>
        <v>0</v>
      </c>
      <c r="I119" s="322">
        <f>Plan!DP17</f>
        <v>0</v>
      </c>
      <c r="J119" s="322">
        <f>Plan!DP18</f>
        <v>0</v>
      </c>
      <c r="K119" s="322">
        <f>Plan!DP19</f>
        <v>0</v>
      </c>
      <c r="L119" s="322">
        <f>Plan!DP20</f>
        <v>0</v>
      </c>
      <c r="M119" s="322">
        <f>Plan!DP21</f>
        <v>0</v>
      </c>
      <c r="N119" s="322">
        <f>Plan!DP22</f>
        <v>0</v>
      </c>
      <c r="O119" s="322">
        <f>Plan!DP23</f>
        <v>0</v>
      </c>
      <c r="P119" s="322">
        <f>Plan!DP24</f>
        <v>0</v>
      </c>
      <c r="Q119" s="322">
        <f>Plan!DP25</f>
        <v>0</v>
      </c>
      <c r="R119" s="322">
        <f>Plan!DP26</f>
        <v>0</v>
      </c>
      <c r="S119" s="322">
        <f>Plan!DP27</f>
        <v>0</v>
      </c>
      <c r="T119" s="322">
        <f>Plan!DP28</f>
        <v>0</v>
      </c>
      <c r="U119" s="322">
        <f>Plan!DP29</f>
        <v>0</v>
      </c>
      <c r="V119" s="322">
        <f>Plan!DP30</f>
        <v>0</v>
      </c>
      <c r="W119" s="322">
        <f>Plan!DP31</f>
        <v>0</v>
      </c>
      <c r="X119" s="322">
        <f>Plan!DP32</f>
        <v>0</v>
      </c>
      <c r="Y119" s="322">
        <f>Plan!DP33</f>
        <v>0</v>
      </c>
      <c r="Z119" s="322">
        <f>Plan!DP34</f>
        <v>0</v>
      </c>
      <c r="AA119" s="322">
        <f>Plan!DP35</f>
        <v>0</v>
      </c>
      <c r="AB119" s="322">
        <f>Plan!DP36</f>
        <v>0</v>
      </c>
      <c r="AC119" s="322">
        <f>Plan!DP37</f>
        <v>0</v>
      </c>
      <c r="AD119" s="322">
        <f>Plan!DP38</f>
        <v>0</v>
      </c>
      <c r="AE119" s="322">
        <f>Plan!DP39</f>
        <v>0</v>
      </c>
      <c r="AF119" s="322">
        <f>Plan!DP40</f>
        <v>0</v>
      </c>
      <c r="AG119" s="322">
        <f>Plan!DP41</f>
        <v>0</v>
      </c>
      <c r="AH119" s="322">
        <f>Plan!DP42</f>
        <v>0</v>
      </c>
      <c r="AI119" s="322">
        <f>Plan!DP43</f>
        <v>0</v>
      </c>
      <c r="AJ119" s="322">
        <f>Plan!DP44</f>
        <v>0</v>
      </c>
    </row>
    <row r="120" spans="1:36" ht="6" customHeight="1">
      <c r="A120"/>
      <c r="B120" s="318">
        <f>COUNTIF(Feiertage!$H$3:$H$164,F120)</f>
        <v>0</v>
      </c>
      <c r="C120" s="319">
        <f t="shared" si="3"/>
        <v>1</v>
      </c>
      <c r="D120" s="319">
        <f t="shared" si="4"/>
        <v>4</v>
      </c>
      <c r="E120" s="323"/>
      <c r="F120" s="321">
        <f t="shared" si="5"/>
        <v>42485</v>
      </c>
      <c r="G120" s="322">
        <f>Plan!DQ15</f>
        <v>0</v>
      </c>
      <c r="H120" s="322">
        <f>Plan!DQ16</f>
        <v>0</v>
      </c>
      <c r="I120" s="322">
        <f>Plan!DQ17</f>
        <v>0</v>
      </c>
      <c r="J120" s="322">
        <f>Plan!DQ18</f>
        <v>0</v>
      </c>
      <c r="K120" s="322">
        <f>Plan!DQ19</f>
        <v>0</v>
      </c>
      <c r="L120" s="322">
        <f>Plan!DQ20</f>
        <v>0</v>
      </c>
      <c r="M120" s="322">
        <f>Plan!DQ21</f>
        <v>0</v>
      </c>
      <c r="N120" s="322">
        <f>Plan!DQ22</f>
        <v>0</v>
      </c>
      <c r="O120" s="322">
        <f>Plan!DQ23</f>
        <v>0</v>
      </c>
      <c r="P120" s="322">
        <f>Plan!DQ24</f>
        <v>0</v>
      </c>
      <c r="Q120" s="322">
        <f>Plan!DQ25</f>
        <v>0</v>
      </c>
      <c r="R120" s="322">
        <f>Plan!DQ26</f>
        <v>0</v>
      </c>
      <c r="S120" s="322">
        <f>Plan!DQ27</f>
        <v>0</v>
      </c>
      <c r="T120" s="322">
        <f>Plan!DQ28</f>
        <v>0</v>
      </c>
      <c r="U120" s="322">
        <f>Plan!DQ29</f>
        <v>0</v>
      </c>
      <c r="V120" s="322">
        <f>Plan!DQ30</f>
        <v>0</v>
      </c>
      <c r="W120" s="322">
        <f>Plan!DQ31</f>
        <v>0</v>
      </c>
      <c r="X120" s="322">
        <f>Plan!DQ32</f>
        <v>0</v>
      </c>
      <c r="Y120" s="322">
        <f>Plan!DQ33</f>
        <v>0</v>
      </c>
      <c r="Z120" s="322">
        <f>Plan!DQ34</f>
        <v>0</v>
      </c>
      <c r="AA120" s="322">
        <f>Plan!DQ35</f>
        <v>0</v>
      </c>
      <c r="AB120" s="322">
        <f>Plan!DQ36</f>
        <v>0</v>
      </c>
      <c r="AC120" s="322">
        <f>Plan!DQ37</f>
        <v>0</v>
      </c>
      <c r="AD120" s="322">
        <f>Plan!DQ38</f>
        <v>0</v>
      </c>
      <c r="AE120" s="322">
        <f>Plan!DQ39</f>
        <v>0</v>
      </c>
      <c r="AF120" s="322">
        <f>Plan!DQ40</f>
        <v>0</v>
      </c>
      <c r="AG120" s="322">
        <f>Plan!DQ41</f>
        <v>0</v>
      </c>
      <c r="AH120" s="322">
        <f>Plan!DQ42</f>
        <v>0</v>
      </c>
      <c r="AI120" s="322">
        <f>Plan!DQ43</f>
        <v>0</v>
      </c>
      <c r="AJ120" s="322">
        <f>Plan!DQ44</f>
        <v>0</v>
      </c>
    </row>
    <row r="121" spans="1:36" ht="6" customHeight="1">
      <c r="A121"/>
      <c r="B121" s="318">
        <f>COUNTIF(Feiertage!$H$3:$H$164,F121)</f>
        <v>0</v>
      </c>
      <c r="C121" s="319">
        <f t="shared" si="3"/>
        <v>2</v>
      </c>
      <c r="D121" s="319">
        <f t="shared" si="4"/>
        <v>4</v>
      </c>
      <c r="E121" s="323"/>
      <c r="F121" s="321">
        <f t="shared" si="5"/>
        <v>42486</v>
      </c>
      <c r="G121" s="322">
        <f>Plan!DR15</f>
        <v>0</v>
      </c>
      <c r="H121" s="322">
        <f>Plan!DR16</f>
        <v>0</v>
      </c>
      <c r="I121" s="322">
        <f>Plan!DR17</f>
        <v>0</v>
      </c>
      <c r="J121" s="322">
        <f>Plan!DR18</f>
        <v>0</v>
      </c>
      <c r="K121" s="322">
        <f>Plan!DR19</f>
        <v>0</v>
      </c>
      <c r="L121" s="322">
        <f>Plan!DR20</f>
        <v>0</v>
      </c>
      <c r="M121" s="322">
        <f>Plan!DR21</f>
        <v>0</v>
      </c>
      <c r="N121" s="322">
        <f>Plan!DR22</f>
        <v>0</v>
      </c>
      <c r="O121" s="322">
        <f>Plan!DR23</f>
        <v>0</v>
      </c>
      <c r="P121" s="322">
        <f>Plan!DR24</f>
        <v>0</v>
      </c>
      <c r="Q121" s="322">
        <f>Plan!DR25</f>
        <v>0</v>
      </c>
      <c r="R121" s="322">
        <f>Plan!DR26</f>
        <v>0</v>
      </c>
      <c r="S121" s="322">
        <f>Plan!DR27</f>
        <v>0</v>
      </c>
      <c r="T121" s="322">
        <f>Plan!DR28</f>
        <v>0</v>
      </c>
      <c r="U121" s="322">
        <f>Plan!DR29</f>
        <v>0</v>
      </c>
      <c r="V121" s="322">
        <f>Plan!DR30</f>
        <v>0</v>
      </c>
      <c r="W121" s="322">
        <f>Plan!DR31</f>
        <v>0</v>
      </c>
      <c r="X121" s="322">
        <f>Plan!DR32</f>
        <v>0</v>
      </c>
      <c r="Y121" s="322">
        <f>Plan!DR33</f>
        <v>0</v>
      </c>
      <c r="Z121" s="322">
        <f>Plan!DR34</f>
        <v>0</v>
      </c>
      <c r="AA121" s="322">
        <f>Plan!DR35</f>
        <v>0</v>
      </c>
      <c r="AB121" s="322">
        <f>Plan!DR36</f>
        <v>0</v>
      </c>
      <c r="AC121" s="322">
        <f>Plan!DR37</f>
        <v>0</v>
      </c>
      <c r="AD121" s="322">
        <f>Plan!DR38</f>
        <v>0</v>
      </c>
      <c r="AE121" s="322">
        <f>Plan!DR39</f>
        <v>0</v>
      </c>
      <c r="AF121" s="322">
        <f>Plan!DR40</f>
        <v>0</v>
      </c>
      <c r="AG121" s="322">
        <f>Plan!DR41</f>
        <v>0</v>
      </c>
      <c r="AH121" s="322">
        <f>Plan!DR42</f>
        <v>0</v>
      </c>
      <c r="AI121" s="322">
        <f>Plan!DR43</f>
        <v>0</v>
      </c>
      <c r="AJ121" s="322">
        <f>Plan!DR44</f>
        <v>0</v>
      </c>
    </row>
    <row r="122" spans="1:36" ht="6" customHeight="1">
      <c r="A122"/>
      <c r="B122" s="318">
        <f>COUNTIF(Feiertage!$H$3:$H$164,F122)</f>
        <v>0</v>
      </c>
      <c r="C122" s="319">
        <f t="shared" si="3"/>
        <v>3</v>
      </c>
      <c r="D122" s="319">
        <f t="shared" si="4"/>
        <v>4</v>
      </c>
      <c r="E122" s="323"/>
      <c r="F122" s="321">
        <f t="shared" si="5"/>
        <v>42487</v>
      </c>
      <c r="G122" s="322">
        <f>Plan!DS15</f>
        <v>0</v>
      </c>
      <c r="H122" s="322">
        <f>Plan!DS16</f>
        <v>0</v>
      </c>
      <c r="I122" s="322">
        <f>Plan!DS17</f>
        <v>0</v>
      </c>
      <c r="J122" s="322">
        <f>Plan!DS18</f>
        <v>0</v>
      </c>
      <c r="K122" s="322">
        <f>Plan!DS19</f>
        <v>0</v>
      </c>
      <c r="L122" s="322">
        <f>Plan!DS20</f>
        <v>0</v>
      </c>
      <c r="M122" s="322">
        <f>Plan!DS21</f>
        <v>0</v>
      </c>
      <c r="N122" s="322">
        <f>Plan!DS22</f>
        <v>0</v>
      </c>
      <c r="O122" s="322">
        <f>Plan!DS23</f>
        <v>0</v>
      </c>
      <c r="P122" s="322">
        <f>Plan!DS24</f>
        <v>0</v>
      </c>
      <c r="Q122" s="322">
        <f>Plan!DS25</f>
        <v>0</v>
      </c>
      <c r="R122" s="322">
        <f>Plan!DS26</f>
        <v>0</v>
      </c>
      <c r="S122" s="322">
        <f>Plan!DS27</f>
        <v>0</v>
      </c>
      <c r="T122" s="322">
        <f>Plan!DS28</f>
        <v>0</v>
      </c>
      <c r="U122" s="322">
        <f>Plan!DS29</f>
        <v>0</v>
      </c>
      <c r="V122" s="322">
        <f>Plan!DS30</f>
        <v>0</v>
      </c>
      <c r="W122" s="322">
        <f>Plan!DS31</f>
        <v>0</v>
      </c>
      <c r="X122" s="322">
        <f>Plan!DS32</f>
        <v>0</v>
      </c>
      <c r="Y122" s="322">
        <f>Plan!DS33</f>
        <v>0</v>
      </c>
      <c r="Z122" s="322">
        <f>Plan!DS34</f>
        <v>0</v>
      </c>
      <c r="AA122" s="322">
        <f>Plan!DS35</f>
        <v>0</v>
      </c>
      <c r="AB122" s="322">
        <f>Plan!DS36</f>
        <v>0</v>
      </c>
      <c r="AC122" s="322">
        <f>Plan!DS37</f>
        <v>0</v>
      </c>
      <c r="AD122" s="322">
        <f>Plan!DS38</f>
        <v>0</v>
      </c>
      <c r="AE122" s="322">
        <f>Plan!DS39</f>
        <v>0</v>
      </c>
      <c r="AF122" s="322">
        <f>Plan!DS40</f>
        <v>0</v>
      </c>
      <c r="AG122" s="322">
        <f>Plan!DS41</f>
        <v>0</v>
      </c>
      <c r="AH122" s="322">
        <f>Plan!DS42</f>
        <v>0</v>
      </c>
      <c r="AI122" s="322">
        <f>Plan!DS43</f>
        <v>0</v>
      </c>
      <c r="AJ122" s="322">
        <f>Plan!DS44</f>
        <v>0</v>
      </c>
    </row>
    <row r="123" spans="1:36" ht="6" customHeight="1">
      <c r="A123"/>
      <c r="B123" s="318">
        <f>COUNTIF(Feiertage!$H$3:$H$164,F123)</f>
        <v>0</v>
      </c>
      <c r="C123" s="319">
        <f t="shared" si="3"/>
        <v>4</v>
      </c>
      <c r="D123" s="319">
        <f t="shared" si="4"/>
        <v>4</v>
      </c>
      <c r="E123" s="323"/>
      <c r="F123" s="321">
        <f t="shared" si="5"/>
        <v>42488</v>
      </c>
      <c r="G123" s="322">
        <f>Plan!DT15</f>
        <v>0</v>
      </c>
      <c r="H123" s="322">
        <f>Plan!DT16</f>
        <v>0</v>
      </c>
      <c r="I123" s="322">
        <f>Plan!DT17</f>
        <v>0</v>
      </c>
      <c r="J123" s="322">
        <f>Plan!DT18</f>
        <v>0</v>
      </c>
      <c r="K123" s="322">
        <f>Plan!DT19</f>
        <v>0</v>
      </c>
      <c r="L123" s="322">
        <f>Plan!DT20</f>
        <v>0</v>
      </c>
      <c r="M123" s="322">
        <f>Plan!DT21</f>
        <v>0</v>
      </c>
      <c r="N123" s="322">
        <f>Plan!DT22</f>
        <v>0</v>
      </c>
      <c r="O123" s="322">
        <f>Plan!DT23</f>
        <v>0</v>
      </c>
      <c r="P123" s="322">
        <f>Plan!DT24</f>
        <v>0</v>
      </c>
      <c r="Q123" s="322">
        <f>Plan!DT25</f>
        <v>0</v>
      </c>
      <c r="R123" s="322">
        <f>Plan!DT26</f>
        <v>0</v>
      </c>
      <c r="S123" s="322">
        <f>Plan!DT27</f>
        <v>0</v>
      </c>
      <c r="T123" s="322">
        <f>Plan!DT28</f>
        <v>0</v>
      </c>
      <c r="U123" s="322">
        <f>Plan!DT29</f>
        <v>0</v>
      </c>
      <c r="V123" s="322">
        <f>Plan!DT30</f>
        <v>0</v>
      </c>
      <c r="W123" s="322">
        <f>Plan!DT31</f>
        <v>0</v>
      </c>
      <c r="X123" s="322">
        <f>Plan!DT32</f>
        <v>0</v>
      </c>
      <c r="Y123" s="322">
        <f>Plan!DT33</f>
        <v>0</v>
      </c>
      <c r="Z123" s="322">
        <f>Plan!DT34</f>
        <v>0</v>
      </c>
      <c r="AA123" s="322">
        <f>Plan!DT35</f>
        <v>0</v>
      </c>
      <c r="AB123" s="322">
        <f>Plan!DT36</f>
        <v>0</v>
      </c>
      <c r="AC123" s="322">
        <f>Plan!DT37</f>
        <v>0</v>
      </c>
      <c r="AD123" s="322">
        <f>Plan!DT38</f>
        <v>0</v>
      </c>
      <c r="AE123" s="322">
        <f>Plan!DT39</f>
        <v>0</v>
      </c>
      <c r="AF123" s="322">
        <f>Plan!DT40</f>
        <v>0</v>
      </c>
      <c r="AG123" s="322">
        <f>Plan!DT41</f>
        <v>0</v>
      </c>
      <c r="AH123" s="322">
        <f>Plan!DT42</f>
        <v>0</v>
      </c>
      <c r="AI123" s="322">
        <f>Plan!DT43</f>
        <v>0</v>
      </c>
      <c r="AJ123" s="322">
        <f>Plan!DT44</f>
        <v>0</v>
      </c>
    </row>
    <row r="124" spans="1:36" ht="6" customHeight="1">
      <c r="A124"/>
      <c r="B124" s="318">
        <f>COUNTIF(Feiertage!$H$3:$H$164,F124)</f>
        <v>0</v>
      </c>
      <c r="C124" s="319">
        <f t="shared" si="3"/>
        <v>5</v>
      </c>
      <c r="D124" s="319">
        <f t="shared" si="4"/>
        <v>4</v>
      </c>
      <c r="E124" s="323"/>
      <c r="F124" s="321">
        <f t="shared" si="5"/>
        <v>42489</v>
      </c>
      <c r="G124" s="322">
        <f>Plan!DU15</f>
        <v>0</v>
      </c>
      <c r="H124" s="322">
        <f>Plan!DU16</f>
        <v>0</v>
      </c>
      <c r="I124" s="322">
        <f>Plan!DU17</f>
        <v>0</v>
      </c>
      <c r="J124" s="322">
        <f>Plan!DU18</f>
        <v>0</v>
      </c>
      <c r="K124" s="322">
        <f>Plan!DU19</f>
        <v>0</v>
      </c>
      <c r="L124" s="322">
        <f>Plan!DU20</f>
        <v>0</v>
      </c>
      <c r="M124" s="322">
        <f>Plan!DU21</f>
        <v>0</v>
      </c>
      <c r="N124" s="322">
        <f>Plan!DU22</f>
        <v>0</v>
      </c>
      <c r="O124" s="322">
        <f>Plan!DU23</f>
        <v>0</v>
      </c>
      <c r="P124" s="322">
        <f>Plan!DU24</f>
        <v>0</v>
      </c>
      <c r="Q124" s="322">
        <f>Plan!DU25</f>
        <v>0</v>
      </c>
      <c r="R124" s="322">
        <f>Plan!DU26</f>
        <v>0</v>
      </c>
      <c r="S124" s="322">
        <f>Plan!DU27</f>
        <v>0</v>
      </c>
      <c r="T124" s="322">
        <f>Plan!DU28</f>
        <v>0</v>
      </c>
      <c r="U124" s="322">
        <f>Plan!DU29</f>
        <v>0</v>
      </c>
      <c r="V124" s="322">
        <f>Plan!DU30</f>
        <v>0</v>
      </c>
      <c r="W124" s="322">
        <f>Plan!DU31</f>
        <v>0</v>
      </c>
      <c r="X124" s="322">
        <f>Plan!DU32</f>
        <v>0</v>
      </c>
      <c r="Y124" s="322">
        <f>Plan!DU33</f>
        <v>0</v>
      </c>
      <c r="Z124" s="322">
        <f>Plan!DU34</f>
        <v>0</v>
      </c>
      <c r="AA124" s="322">
        <f>Plan!DU35</f>
        <v>0</v>
      </c>
      <c r="AB124" s="322">
        <f>Plan!DU36</f>
        <v>0</v>
      </c>
      <c r="AC124" s="322">
        <f>Plan!DU37</f>
        <v>0</v>
      </c>
      <c r="AD124" s="322">
        <f>Plan!DU38</f>
        <v>0</v>
      </c>
      <c r="AE124" s="322">
        <f>Plan!DU39</f>
        <v>0</v>
      </c>
      <c r="AF124" s="322">
        <f>Plan!DU40</f>
        <v>0</v>
      </c>
      <c r="AG124" s="322">
        <f>Plan!DU41</f>
        <v>0</v>
      </c>
      <c r="AH124" s="322">
        <f>Plan!DU42</f>
        <v>0</v>
      </c>
      <c r="AI124" s="322">
        <f>Plan!DU43</f>
        <v>0</v>
      </c>
      <c r="AJ124" s="322">
        <f>Plan!DU44</f>
        <v>0</v>
      </c>
    </row>
    <row r="125" spans="1:36" ht="6" customHeight="1">
      <c r="A125"/>
      <c r="B125" s="318">
        <f>COUNTIF(Feiertage!$H$3:$H$164,F125)</f>
        <v>0</v>
      </c>
      <c r="C125" s="319">
        <f t="shared" si="3"/>
        <v>6</v>
      </c>
      <c r="D125" s="319">
        <f t="shared" si="4"/>
        <v>4</v>
      </c>
      <c r="E125" s="323"/>
      <c r="F125" s="321">
        <f t="shared" si="5"/>
        <v>42490</v>
      </c>
      <c r="G125" s="322">
        <f>Plan!DV15</f>
        <v>0</v>
      </c>
      <c r="H125" s="322">
        <f>Plan!DV16</f>
        <v>0</v>
      </c>
      <c r="I125" s="322">
        <f>Plan!DV17</f>
        <v>0</v>
      </c>
      <c r="J125" s="322">
        <f>Plan!DV18</f>
        <v>0</v>
      </c>
      <c r="K125" s="322">
        <f>Plan!DV19</f>
        <v>0</v>
      </c>
      <c r="L125" s="322">
        <f>Plan!DV20</f>
        <v>0</v>
      </c>
      <c r="M125" s="322">
        <f>Plan!DV21</f>
        <v>0</v>
      </c>
      <c r="N125" s="322">
        <f>Plan!DV22</f>
        <v>0</v>
      </c>
      <c r="O125" s="322">
        <f>Plan!DV23</f>
        <v>0</v>
      </c>
      <c r="P125" s="322">
        <f>Plan!DV24</f>
        <v>0</v>
      </c>
      <c r="Q125" s="322">
        <f>Plan!DV25</f>
        <v>0</v>
      </c>
      <c r="R125" s="322">
        <f>Plan!DV26</f>
        <v>0</v>
      </c>
      <c r="S125" s="322">
        <f>Plan!DV27</f>
        <v>0</v>
      </c>
      <c r="T125" s="322">
        <f>Plan!DV28</f>
        <v>0</v>
      </c>
      <c r="U125" s="322">
        <f>Plan!DV29</f>
        <v>0</v>
      </c>
      <c r="V125" s="322">
        <f>Plan!DV30</f>
        <v>0</v>
      </c>
      <c r="W125" s="322">
        <f>Plan!DV31</f>
        <v>0</v>
      </c>
      <c r="X125" s="322">
        <f>Plan!DV32</f>
        <v>0</v>
      </c>
      <c r="Y125" s="322">
        <f>Plan!DV33</f>
        <v>0</v>
      </c>
      <c r="Z125" s="322">
        <f>Plan!DV34</f>
        <v>0</v>
      </c>
      <c r="AA125" s="322">
        <f>Plan!DV35</f>
        <v>0</v>
      </c>
      <c r="AB125" s="322">
        <f>Plan!DV36</f>
        <v>0</v>
      </c>
      <c r="AC125" s="322">
        <f>Plan!DV37</f>
        <v>0</v>
      </c>
      <c r="AD125" s="322">
        <f>Plan!DV38</f>
        <v>0</v>
      </c>
      <c r="AE125" s="322">
        <f>Plan!DV39</f>
        <v>0</v>
      </c>
      <c r="AF125" s="322">
        <f>Plan!DV40</f>
        <v>0</v>
      </c>
      <c r="AG125" s="322">
        <f>Plan!DV41</f>
        <v>0</v>
      </c>
      <c r="AH125" s="322">
        <f>Plan!DV42</f>
        <v>0</v>
      </c>
      <c r="AI125" s="322">
        <f>Plan!DV43</f>
        <v>0</v>
      </c>
      <c r="AJ125" s="322">
        <f>Plan!DV44</f>
        <v>0</v>
      </c>
    </row>
    <row r="126" spans="1:36" ht="6" customHeight="1">
      <c r="A126"/>
      <c r="B126" s="318">
        <f>COUNTIF(Feiertage!$H$3:$H$164,F126)</f>
        <v>1</v>
      </c>
      <c r="C126" s="319">
        <f t="shared" si="3"/>
        <v>7</v>
      </c>
      <c r="D126" s="319">
        <f t="shared" si="4"/>
        <v>5</v>
      </c>
      <c r="E126" s="323"/>
      <c r="F126" s="321">
        <f t="shared" si="5"/>
        <v>42491</v>
      </c>
      <c r="G126" s="322">
        <f>Plan!DW15</f>
        <v>0</v>
      </c>
      <c r="H126" s="322">
        <f>Plan!DW16</f>
        <v>0</v>
      </c>
      <c r="I126" s="322">
        <f>Plan!DW17</f>
        <v>0</v>
      </c>
      <c r="J126" s="322">
        <f>Plan!DW18</f>
        <v>0</v>
      </c>
      <c r="K126" s="322">
        <f>Plan!DW19</f>
        <v>0</v>
      </c>
      <c r="L126" s="322">
        <f>Plan!DW20</f>
        <v>0</v>
      </c>
      <c r="M126" s="322">
        <f>Plan!DW21</f>
        <v>0</v>
      </c>
      <c r="N126" s="322">
        <f>Plan!DW22</f>
        <v>0</v>
      </c>
      <c r="O126" s="322">
        <f>Plan!DW23</f>
        <v>0</v>
      </c>
      <c r="P126" s="322">
        <f>Plan!DW24</f>
        <v>0</v>
      </c>
      <c r="Q126" s="322">
        <f>Plan!DW25</f>
        <v>0</v>
      </c>
      <c r="R126" s="322">
        <f>Plan!DW26</f>
        <v>0</v>
      </c>
      <c r="S126" s="322">
        <f>Plan!DW27</f>
        <v>0</v>
      </c>
      <c r="T126" s="322">
        <f>Plan!DW28</f>
        <v>0</v>
      </c>
      <c r="U126" s="322">
        <f>Plan!DW29</f>
        <v>0</v>
      </c>
      <c r="V126" s="322">
        <f>Plan!DW30</f>
        <v>0</v>
      </c>
      <c r="W126" s="322">
        <f>Plan!DW31</f>
        <v>0</v>
      </c>
      <c r="X126" s="322">
        <f>Plan!DW32</f>
        <v>0</v>
      </c>
      <c r="Y126" s="322">
        <f>Plan!DW33</f>
        <v>0</v>
      </c>
      <c r="Z126" s="322">
        <f>Plan!DW34</f>
        <v>0</v>
      </c>
      <c r="AA126" s="322">
        <f>Plan!DW35</f>
        <v>0</v>
      </c>
      <c r="AB126" s="322">
        <f>Plan!DW36</f>
        <v>0</v>
      </c>
      <c r="AC126" s="322">
        <f>Plan!DW37</f>
        <v>0</v>
      </c>
      <c r="AD126" s="322">
        <f>Plan!DW38</f>
        <v>0</v>
      </c>
      <c r="AE126" s="322">
        <f>Plan!DW39</f>
        <v>0</v>
      </c>
      <c r="AF126" s="322">
        <f>Plan!DW40</f>
        <v>0</v>
      </c>
      <c r="AG126" s="322">
        <f>Plan!DW41</f>
        <v>0</v>
      </c>
      <c r="AH126" s="322">
        <f>Plan!DW42</f>
        <v>0</v>
      </c>
      <c r="AI126" s="322">
        <f>Plan!DW43</f>
        <v>0</v>
      </c>
      <c r="AJ126" s="322">
        <f>Plan!DW44</f>
        <v>0</v>
      </c>
    </row>
    <row r="127" spans="1:36" ht="6" customHeight="1">
      <c r="A127"/>
      <c r="B127" s="318">
        <f>COUNTIF(Feiertage!$H$3:$H$164,F127)</f>
        <v>0</v>
      </c>
      <c r="C127" s="319">
        <f t="shared" si="3"/>
        <v>1</v>
      </c>
      <c r="D127" s="319">
        <f t="shared" si="4"/>
        <v>5</v>
      </c>
      <c r="E127" s="323"/>
      <c r="F127" s="321">
        <f t="shared" si="5"/>
        <v>42492</v>
      </c>
      <c r="G127" s="322">
        <f>Plan!DX15</f>
        <v>0</v>
      </c>
      <c r="H127" s="322">
        <f>Plan!DX16</f>
        <v>0</v>
      </c>
      <c r="I127" s="322">
        <f>Plan!DX17</f>
        <v>0</v>
      </c>
      <c r="J127" s="322">
        <f>Plan!DX18</f>
        <v>0</v>
      </c>
      <c r="K127" s="322">
        <f>Plan!DX19</f>
        <v>0</v>
      </c>
      <c r="L127" s="322">
        <f>Plan!DX20</f>
        <v>0</v>
      </c>
      <c r="M127" s="322">
        <f>Plan!DX21</f>
        <v>0</v>
      </c>
      <c r="N127" s="322">
        <f>Plan!DX22</f>
        <v>0</v>
      </c>
      <c r="O127" s="322">
        <f>Plan!DX23</f>
        <v>0</v>
      </c>
      <c r="P127" s="322">
        <f>Plan!DX24</f>
        <v>0</v>
      </c>
      <c r="Q127" s="322">
        <f>Plan!DX25</f>
        <v>0</v>
      </c>
      <c r="R127" s="322">
        <f>Plan!DX26</f>
        <v>0</v>
      </c>
      <c r="S127" s="322">
        <f>Plan!DX27</f>
        <v>0</v>
      </c>
      <c r="T127" s="322">
        <f>Plan!DX28</f>
        <v>0</v>
      </c>
      <c r="U127" s="322">
        <f>Plan!DX29</f>
        <v>0</v>
      </c>
      <c r="V127" s="322">
        <f>Plan!DX30</f>
        <v>0</v>
      </c>
      <c r="W127" s="322">
        <f>Plan!DX31</f>
        <v>0</v>
      </c>
      <c r="X127" s="322">
        <f>Plan!DX32</f>
        <v>0</v>
      </c>
      <c r="Y127" s="322">
        <f>Plan!DX33</f>
        <v>0</v>
      </c>
      <c r="Z127" s="322">
        <f>Plan!DX34</f>
        <v>0</v>
      </c>
      <c r="AA127" s="322">
        <f>Plan!DX35</f>
        <v>0</v>
      </c>
      <c r="AB127" s="322">
        <f>Plan!DX36</f>
        <v>0</v>
      </c>
      <c r="AC127" s="322">
        <f>Plan!DX37</f>
        <v>0</v>
      </c>
      <c r="AD127" s="322">
        <f>Plan!DX38</f>
        <v>0</v>
      </c>
      <c r="AE127" s="322">
        <f>Plan!DX39</f>
        <v>0</v>
      </c>
      <c r="AF127" s="322">
        <f>Plan!DX40</f>
        <v>0</v>
      </c>
      <c r="AG127" s="322">
        <f>Plan!DX41</f>
        <v>0</v>
      </c>
      <c r="AH127" s="322">
        <f>Plan!DX42</f>
        <v>0</v>
      </c>
      <c r="AI127" s="322">
        <f>Plan!DX43</f>
        <v>0</v>
      </c>
      <c r="AJ127" s="322">
        <f>Plan!DX44</f>
        <v>0</v>
      </c>
    </row>
    <row r="128" spans="1:36" ht="6" customHeight="1">
      <c r="A128"/>
      <c r="B128" s="318">
        <f>COUNTIF(Feiertage!$H$3:$H$164,F128)</f>
        <v>0</v>
      </c>
      <c r="C128" s="319">
        <f t="shared" si="3"/>
        <v>2</v>
      </c>
      <c r="D128" s="319">
        <f t="shared" si="4"/>
        <v>5</v>
      </c>
      <c r="E128" s="323"/>
      <c r="F128" s="321">
        <f t="shared" si="5"/>
        <v>42493</v>
      </c>
      <c r="G128" s="322">
        <f>Plan!DY15</f>
        <v>0</v>
      </c>
      <c r="H128" s="322">
        <f>Plan!DY16</f>
        <v>0</v>
      </c>
      <c r="I128" s="322">
        <f>Plan!DY17</f>
        <v>0</v>
      </c>
      <c r="J128" s="322">
        <f>Plan!DY18</f>
        <v>0</v>
      </c>
      <c r="K128" s="322">
        <f>Plan!DY19</f>
        <v>0</v>
      </c>
      <c r="L128" s="322">
        <f>Plan!DY20</f>
        <v>0</v>
      </c>
      <c r="M128" s="322">
        <f>Plan!DY21</f>
        <v>0</v>
      </c>
      <c r="N128" s="322">
        <f>Plan!DY22</f>
        <v>0</v>
      </c>
      <c r="O128" s="322">
        <f>Plan!DY23</f>
        <v>0</v>
      </c>
      <c r="P128" s="322">
        <f>Plan!DY24</f>
        <v>0</v>
      </c>
      <c r="Q128" s="322">
        <f>Plan!DY25</f>
        <v>0</v>
      </c>
      <c r="R128" s="322">
        <f>Plan!DY26</f>
        <v>0</v>
      </c>
      <c r="S128" s="322">
        <f>Plan!DY27</f>
        <v>0</v>
      </c>
      <c r="T128" s="322">
        <f>Plan!DY28</f>
        <v>0</v>
      </c>
      <c r="U128" s="322">
        <f>Plan!DY29</f>
        <v>0</v>
      </c>
      <c r="V128" s="322">
        <f>Plan!DY30</f>
        <v>0</v>
      </c>
      <c r="W128" s="322">
        <f>Plan!DY31</f>
        <v>0</v>
      </c>
      <c r="X128" s="322">
        <f>Plan!DY32</f>
        <v>0</v>
      </c>
      <c r="Y128" s="322">
        <f>Plan!DY33</f>
        <v>0</v>
      </c>
      <c r="Z128" s="322">
        <f>Plan!DY34</f>
        <v>0</v>
      </c>
      <c r="AA128" s="322">
        <f>Plan!DY35</f>
        <v>0</v>
      </c>
      <c r="AB128" s="322">
        <f>Plan!DY36</f>
        <v>0</v>
      </c>
      <c r="AC128" s="322">
        <f>Plan!DY37</f>
        <v>0</v>
      </c>
      <c r="AD128" s="322">
        <f>Plan!DY38</f>
        <v>0</v>
      </c>
      <c r="AE128" s="322">
        <f>Plan!DY39</f>
        <v>0</v>
      </c>
      <c r="AF128" s="322">
        <f>Plan!DY40</f>
        <v>0</v>
      </c>
      <c r="AG128" s="322">
        <f>Plan!DY41</f>
        <v>0</v>
      </c>
      <c r="AH128" s="322">
        <f>Plan!DY42</f>
        <v>0</v>
      </c>
      <c r="AI128" s="322">
        <f>Plan!DY43</f>
        <v>0</v>
      </c>
      <c r="AJ128" s="322">
        <f>Plan!DY44</f>
        <v>0</v>
      </c>
    </row>
    <row r="129" spans="1:36" ht="6" customHeight="1">
      <c r="A129"/>
      <c r="B129" s="318">
        <f>COUNTIF(Feiertage!$H$3:$H$164,F129)</f>
        <v>0</v>
      </c>
      <c r="C129" s="319">
        <f t="shared" si="3"/>
        <v>3</v>
      </c>
      <c r="D129" s="319">
        <f t="shared" si="4"/>
        <v>5</v>
      </c>
      <c r="E129" s="323"/>
      <c r="F129" s="321">
        <f t="shared" si="5"/>
        <v>42494</v>
      </c>
      <c r="G129" s="322">
        <f>Plan!DZ15</f>
        <v>0</v>
      </c>
      <c r="H129" s="322">
        <f>Plan!DZ16</f>
        <v>0</v>
      </c>
      <c r="I129" s="322">
        <f>Plan!DZ17</f>
        <v>0</v>
      </c>
      <c r="J129" s="322">
        <f>Plan!DZ18</f>
        <v>0</v>
      </c>
      <c r="K129" s="322">
        <f>Plan!DZ19</f>
        <v>0</v>
      </c>
      <c r="L129" s="322">
        <f>Plan!DZ20</f>
        <v>0</v>
      </c>
      <c r="M129" s="322">
        <f>Plan!DZ21</f>
        <v>0</v>
      </c>
      <c r="N129" s="322">
        <f>Plan!DZ22</f>
        <v>0</v>
      </c>
      <c r="O129" s="322">
        <f>Plan!DZ23</f>
        <v>0</v>
      </c>
      <c r="P129" s="322">
        <f>Plan!DZ24</f>
        <v>0</v>
      </c>
      <c r="Q129" s="322">
        <f>Plan!DZ25</f>
        <v>0</v>
      </c>
      <c r="R129" s="322">
        <f>Plan!DZ26</f>
        <v>0</v>
      </c>
      <c r="S129" s="322">
        <f>Plan!DZ27</f>
        <v>0</v>
      </c>
      <c r="T129" s="322">
        <f>Plan!DZ28</f>
        <v>0</v>
      </c>
      <c r="U129" s="322">
        <f>Plan!DZ29</f>
        <v>0</v>
      </c>
      <c r="V129" s="322">
        <f>Plan!DZ30</f>
        <v>0</v>
      </c>
      <c r="W129" s="322">
        <f>Plan!DZ31</f>
        <v>0</v>
      </c>
      <c r="X129" s="322">
        <f>Plan!DZ32</f>
        <v>0</v>
      </c>
      <c r="Y129" s="322">
        <f>Plan!DZ33</f>
        <v>0</v>
      </c>
      <c r="Z129" s="322">
        <f>Plan!DZ34</f>
        <v>0</v>
      </c>
      <c r="AA129" s="322">
        <f>Plan!DZ35</f>
        <v>0</v>
      </c>
      <c r="AB129" s="322">
        <f>Plan!DZ36</f>
        <v>0</v>
      </c>
      <c r="AC129" s="322">
        <f>Plan!DZ37</f>
        <v>0</v>
      </c>
      <c r="AD129" s="322">
        <f>Plan!DZ38</f>
        <v>0</v>
      </c>
      <c r="AE129" s="322">
        <f>Plan!DZ39</f>
        <v>0</v>
      </c>
      <c r="AF129" s="322">
        <f>Plan!DZ40</f>
        <v>0</v>
      </c>
      <c r="AG129" s="322">
        <f>Plan!DZ41</f>
        <v>0</v>
      </c>
      <c r="AH129" s="322">
        <f>Plan!DZ42</f>
        <v>0</v>
      </c>
      <c r="AI129" s="322">
        <f>Plan!DZ43</f>
        <v>0</v>
      </c>
      <c r="AJ129" s="322">
        <f>Plan!DZ44</f>
        <v>0</v>
      </c>
    </row>
    <row r="130" spans="1:36" ht="6" customHeight="1">
      <c r="A130"/>
      <c r="B130" s="318">
        <f>COUNTIF(Feiertage!$H$3:$H$164,F130)</f>
        <v>1</v>
      </c>
      <c r="C130" s="319">
        <f t="shared" si="3"/>
        <v>4</v>
      </c>
      <c r="D130" s="319">
        <f t="shared" si="4"/>
        <v>5</v>
      </c>
      <c r="E130" s="323"/>
      <c r="F130" s="321">
        <f t="shared" si="5"/>
        <v>42495</v>
      </c>
      <c r="G130" s="322">
        <f>Plan!EA15</f>
        <v>0</v>
      </c>
      <c r="H130" s="322">
        <f>Plan!EA16</f>
        <v>0</v>
      </c>
      <c r="I130" s="322">
        <f>Plan!EA17</f>
        <v>0</v>
      </c>
      <c r="J130" s="322">
        <f>Plan!EA18</f>
        <v>0</v>
      </c>
      <c r="K130" s="322">
        <f>Plan!EA19</f>
        <v>0</v>
      </c>
      <c r="L130" s="322">
        <f>Plan!EA20</f>
        <v>0</v>
      </c>
      <c r="M130" s="322">
        <f>Plan!EA21</f>
        <v>0</v>
      </c>
      <c r="N130" s="322">
        <f>Plan!EA22</f>
        <v>0</v>
      </c>
      <c r="O130" s="322">
        <f>Plan!EA23</f>
        <v>0</v>
      </c>
      <c r="P130" s="322">
        <f>Plan!EA24</f>
        <v>0</v>
      </c>
      <c r="Q130" s="322">
        <f>Plan!EA25</f>
        <v>0</v>
      </c>
      <c r="R130" s="322">
        <f>Plan!EA26</f>
        <v>0</v>
      </c>
      <c r="S130" s="322">
        <f>Plan!EA27</f>
        <v>0</v>
      </c>
      <c r="T130" s="322">
        <f>Plan!EA28</f>
        <v>0</v>
      </c>
      <c r="U130" s="322">
        <f>Plan!EA29</f>
        <v>0</v>
      </c>
      <c r="V130" s="322">
        <f>Plan!EA30</f>
        <v>0</v>
      </c>
      <c r="W130" s="322">
        <f>Plan!EA31</f>
        <v>0</v>
      </c>
      <c r="X130" s="322">
        <f>Plan!EA32</f>
        <v>0</v>
      </c>
      <c r="Y130" s="322">
        <f>Plan!EA33</f>
        <v>0</v>
      </c>
      <c r="Z130" s="322">
        <f>Plan!EA34</f>
        <v>0</v>
      </c>
      <c r="AA130" s="322">
        <f>Plan!EA35</f>
        <v>0</v>
      </c>
      <c r="AB130" s="322">
        <f>Plan!EA36</f>
        <v>0</v>
      </c>
      <c r="AC130" s="322">
        <f>Plan!EA37</f>
        <v>0</v>
      </c>
      <c r="AD130" s="322">
        <f>Plan!EA38</f>
        <v>0</v>
      </c>
      <c r="AE130" s="322">
        <f>Plan!EA39</f>
        <v>0</v>
      </c>
      <c r="AF130" s="322">
        <f>Plan!EA40</f>
        <v>0</v>
      </c>
      <c r="AG130" s="322">
        <f>Plan!EA41</f>
        <v>0</v>
      </c>
      <c r="AH130" s="322">
        <f>Plan!EA42</f>
        <v>0</v>
      </c>
      <c r="AI130" s="322">
        <f>Plan!EA43</f>
        <v>0</v>
      </c>
      <c r="AJ130" s="322">
        <f>Plan!EA44</f>
        <v>0</v>
      </c>
    </row>
    <row r="131" spans="1:36" ht="6" customHeight="1">
      <c r="A131"/>
      <c r="B131" s="318">
        <f>COUNTIF(Feiertage!$H$3:$H$164,F131)</f>
        <v>0</v>
      </c>
      <c r="C131" s="319">
        <f t="shared" si="3"/>
        <v>5</v>
      </c>
      <c r="D131" s="319">
        <f t="shared" si="4"/>
        <v>5</v>
      </c>
      <c r="E131" s="323"/>
      <c r="F131" s="321">
        <f t="shared" si="5"/>
        <v>42496</v>
      </c>
      <c r="G131" s="322">
        <f>Plan!EB15</f>
        <v>0</v>
      </c>
      <c r="H131" s="322">
        <f>Plan!EB16</f>
        <v>0</v>
      </c>
      <c r="I131" s="322">
        <f>Plan!EB17</f>
        <v>0</v>
      </c>
      <c r="J131" s="322">
        <f>Plan!EB18</f>
        <v>0</v>
      </c>
      <c r="K131" s="322">
        <f>Plan!EB19</f>
        <v>0</v>
      </c>
      <c r="L131" s="322">
        <f>Plan!EB20</f>
        <v>0</v>
      </c>
      <c r="M131" s="322">
        <f>Plan!EB21</f>
        <v>0</v>
      </c>
      <c r="N131" s="322">
        <f>Plan!EB22</f>
        <v>0</v>
      </c>
      <c r="O131" s="322">
        <f>Plan!EB23</f>
        <v>0</v>
      </c>
      <c r="P131" s="322">
        <f>Plan!EB24</f>
        <v>0</v>
      </c>
      <c r="Q131" s="322">
        <f>Plan!EB25</f>
        <v>0</v>
      </c>
      <c r="R131" s="322">
        <f>Plan!EB26</f>
        <v>0</v>
      </c>
      <c r="S131" s="322">
        <f>Plan!EB27</f>
        <v>0</v>
      </c>
      <c r="T131" s="322">
        <f>Plan!EB28</f>
        <v>0</v>
      </c>
      <c r="U131" s="322">
        <f>Plan!EB29</f>
        <v>0</v>
      </c>
      <c r="V131" s="322">
        <f>Plan!EB30</f>
        <v>0</v>
      </c>
      <c r="W131" s="322">
        <f>Plan!EB31</f>
        <v>0</v>
      </c>
      <c r="X131" s="322">
        <f>Plan!EB32</f>
        <v>0</v>
      </c>
      <c r="Y131" s="322">
        <f>Plan!EB33</f>
        <v>0</v>
      </c>
      <c r="Z131" s="322">
        <f>Plan!EB34</f>
        <v>0</v>
      </c>
      <c r="AA131" s="322">
        <f>Plan!EB35</f>
        <v>0</v>
      </c>
      <c r="AB131" s="322">
        <f>Plan!EB36</f>
        <v>0</v>
      </c>
      <c r="AC131" s="322">
        <f>Plan!EB37</f>
        <v>0</v>
      </c>
      <c r="AD131" s="322">
        <f>Plan!EB38</f>
        <v>0</v>
      </c>
      <c r="AE131" s="322">
        <f>Plan!EB39</f>
        <v>0</v>
      </c>
      <c r="AF131" s="322">
        <f>Plan!EB40</f>
        <v>0</v>
      </c>
      <c r="AG131" s="322">
        <f>Plan!EB41</f>
        <v>0</v>
      </c>
      <c r="AH131" s="322">
        <f>Plan!EB42</f>
        <v>0</v>
      </c>
      <c r="AI131" s="322">
        <f>Plan!EB43</f>
        <v>0</v>
      </c>
      <c r="AJ131" s="322">
        <f>Plan!EB44</f>
        <v>0</v>
      </c>
    </row>
    <row r="132" spans="1:36" ht="6" customHeight="1">
      <c r="A132"/>
      <c r="B132" s="318">
        <f>COUNTIF(Feiertage!$H$3:$H$164,F132)</f>
        <v>0</v>
      </c>
      <c r="C132" s="319">
        <f t="shared" si="3"/>
        <v>6</v>
      </c>
      <c r="D132" s="319">
        <f t="shared" si="4"/>
        <v>5</v>
      </c>
      <c r="E132" s="323"/>
      <c r="F132" s="321">
        <f t="shared" si="5"/>
        <v>42497</v>
      </c>
      <c r="G132" s="322">
        <f>Plan!EC15</f>
        <v>0</v>
      </c>
      <c r="H132" s="322">
        <f>Plan!EC16</f>
        <v>0</v>
      </c>
      <c r="I132" s="322">
        <f>Plan!EC17</f>
        <v>0</v>
      </c>
      <c r="J132" s="322">
        <f>Plan!EC18</f>
        <v>0</v>
      </c>
      <c r="K132" s="322">
        <f>Plan!EC19</f>
        <v>0</v>
      </c>
      <c r="L132" s="322">
        <f>Plan!EC20</f>
        <v>0</v>
      </c>
      <c r="M132" s="322">
        <f>Plan!EC21</f>
        <v>0</v>
      </c>
      <c r="N132" s="322">
        <f>Plan!EC22</f>
        <v>0</v>
      </c>
      <c r="O132" s="322">
        <f>Plan!EC23</f>
        <v>0</v>
      </c>
      <c r="P132" s="322">
        <f>Plan!EC24</f>
        <v>0</v>
      </c>
      <c r="Q132" s="322">
        <f>Plan!EC25</f>
        <v>0</v>
      </c>
      <c r="R132" s="322">
        <f>Plan!EC26</f>
        <v>0</v>
      </c>
      <c r="S132" s="322">
        <f>Plan!EC27</f>
        <v>0</v>
      </c>
      <c r="T132" s="322">
        <f>Plan!EC28</f>
        <v>0</v>
      </c>
      <c r="U132" s="322">
        <f>Plan!EC29</f>
        <v>0</v>
      </c>
      <c r="V132" s="322">
        <f>Plan!EC30</f>
        <v>0</v>
      </c>
      <c r="W132" s="322">
        <f>Plan!EC31</f>
        <v>0</v>
      </c>
      <c r="X132" s="322">
        <f>Plan!EC32</f>
        <v>0</v>
      </c>
      <c r="Y132" s="322">
        <f>Plan!EC33</f>
        <v>0</v>
      </c>
      <c r="Z132" s="322">
        <f>Plan!EC34</f>
        <v>0</v>
      </c>
      <c r="AA132" s="322">
        <f>Plan!EC35</f>
        <v>0</v>
      </c>
      <c r="AB132" s="322">
        <f>Plan!EC36</f>
        <v>0</v>
      </c>
      <c r="AC132" s="322">
        <f>Plan!EC37</f>
        <v>0</v>
      </c>
      <c r="AD132" s="322">
        <f>Plan!EC38</f>
        <v>0</v>
      </c>
      <c r="AE132" s="322">
        <f>Plan!EC39</f>
        <v>0</v>
      </c>
      <c r="AF132" s="322">
        <f>Plan!EC40</f>
        <v>0</v>
      </c>
      <c r="AG132" s="322">
        <f>Plan!EC41</f>
        <v>0</v>
      </c>
      <c r="AH132" s="322">
        <f>Plan!EC42</f>
        <v>0</v>
      </c>
      <c r="AI132" s="322">
        <f>Plan!EC43</f>
        <v>0</v>
      </c>
      <c r="AJ132" s="322">
        <f>Plan!EC44</f>
        <v>0</v>
      </c>
    </row>
    <row r="133" spans="1:36" ht="6" customHeight="1">
      <c r="A133"/>
      <c r="B133" s="318">
        <f>COUNTIF(Feiertage!$H$3:$H$164,F133)</f>
        <v>0</v>
      </c>
      <c r="C133" s="319">
        <f t="shared" si="3"/>
        <v>7</v>
      </c>
      <c r="D133" s="319">
        <f t="shared" si="4"/>
        <v>5</v>
      </c>
      <c r="E133" s="323"/>
      <c r="F133" s="321">
        <f t="shared" si="5"/>
        <v>42498</v>
      </c>
      <c r="G133" s="322">
        <f>Plan!ED15</f>
        <v>0</v>
      </c>
      <c r="H133" s="322">
        <f>Plan!ED16</f>
        <v>0</v>
      </c>
      <c r="I133" s="322">
        <f>Plan!ED17</f>
        <v>0</v>
      </c>
      <c r="J133" s="322">
        <f>Plan!ED18</f>
        <v>0</v>
      </c>
      <c r="K133" s="322">
        <f>Plan!ED19</f>
        <v>0</v>
      </c>
      <c r="L133" s="322">
        <f>Plan!ED20</f>
        <v>0</v>
      </c>
      <c r="M133" s="322">
        <f>Plan!ED21</f>
        <v>0</v>
      </c>
      <c r="N133" s="322">
        <f>Plan!ED22</f>
        <v>0</v>
      </c>
      <c r="O133" s="322">
        <f>Plan!ED23</f>
        <v>0</v>
      </c>
      <c r="P133" s="322">
        <f>Plan!ED24</f>
        <v>0</v>
      </c>
      <c r="Q133" s="322">
        <f>Plan!ED25</f>
        <v>0</v>
      </c>
      <c r="R133" s="322">
        <f>Plan!ED26</f>
        <v>0</v>
      </c>
      <c r="S133" s="322">
        <f>Plan!ED27</f>
        <v>0</v>
      </c>
      <c r="T133" s="322">
        <f>Plan!ED28</f>
        <v>0</v>
      </c>
      <c r="U133" s="322">
        <f>Plan!ED29</f>
        <v>0</v>
      </c>
      <c r="V133" s="322">
        <f>Plan!ED30</f>
        <v>0</v>
      </c>
      <c r="W133" s="322">
        <f>Plan!ED31</f>
        <v>0</v>
      </c>
      <c r="X133" s="322">
        <f>Plan!ED32</f>
        <v>0</v>
      </c>
      <c r="Y133" s="322">
        <f>Plan!ED33</f>
        <v>0</v>
      </c>
      <c r="Z133" s="322">
        <f>Plan!ED34</f>
        <v>0</v>
      </c>
      <c r="AA133" s="322">
        <f>Plan!ED35</f>
        <v>0</v>
      </c>
      <c r="AB133" s="322">
        <f>Plan!ED36</f>
        <v>0</v>
      </c>
      <c r="AC133" s="322">
        <f>Plan!ED37</f>
        <v>0</v>
      </c>
      <c r="AD133" s="322">
        <f>Plan!ED38</f>
        <v>0</v>
      </c>
      <c r="AE133" s="322">
        <f>Plan!ED39</f>
        <v>0</v>
      </c>
      <c r="AF133" s="322">
        <f>Plan!ED40</f>
        <v>0</v>
      </c>
      <c r="AG133" s="322">
        <f>Plan!ED41</f>
        <v>0</v>
      </c>
      <c r="AH133" s="322">
        <f>Plan!ED42</f>
        <v>0</v>
      </c>
      <c r="AI133" s="322">
        <f>Plan!ED43</f>
        <v>0</v>
      </c>
      <c r="AJ133" s="322">
        <f>Plan!ED44</f>
        <v>0</v>
      </c>
    </row>
    <row r="134" spans="1:36" ht="6" customHeight="1">
      <c r="A134"/>
      <c r="B134" s="318">
        <f>COUNTIF(Feiertage!$H$3:$H$164,F134)</f>
        <v>0</v>
      </c>
      <c r="C134" s="319">
        <f t="shared" ref="C134:C197" si="6">IF(F134="","",WEEKDAY(F134,2))</f>
        <v>1</v>
      </c>
      <c r="D134" s="319">
        <f t="shared" ref="D134:D197" si="7">IF(F134="","",MONTH(F134))</f>
        <v>5</v>
      </c>
      <c r="E134" s="323"/>
      <c r="F134" s="321">
        <f t="shared" si="5"/>
        <v>42499</v>
      </c>
      <c r="G134" s="322">
        <f>Plan!EE15</f>
        <v>0</v>
      </c>
      <c r="H134" s="322">
        <f>Plan!EE16</f>
        <v>0</v>
      </c>
      <c r="I134" s="322">
        <f>Plan!EE17</f>
        <v>0</v>
      </c>
      <c r="J134" s="322">
        <f>Plan!EE18</f>
        <v>0</v>
      </c>
      <c r="K134" s="322">
        <f>Plan!EE19</f>
        <v>0</v>
      </c>
      <c r="L134" s="322">
        <f>Plan!EE20</f>
        <v>0</v>
      </c>
      <c r="M134" s="322">
        <f>Plan!EE21</f>
        <v>0</v>
      </c>
      <c r="N134" s="322">
        <f>Plan!EE22</f>
        <v>0</v>
      </c>
      <c r="O134" s="322">
        <f>Plan!EE23</f>
        <v>0</v>
      </c>
      <c r="P134" s="322">
        <f>Plan!EE24</f>
        <v>0</v>
      </c>
      <c r="Q134" s="322">
        <f>Plan!EE25</f>
        <v>0</v>
      </c>
      <c r="R134" s="322">
        <f>Plan!EE26</f>
        <v>0</v>
      </c>
      <c r="S134" s="322">
        <f>Plan!EE27</f>
        <v>0</v>
      </c>
      <c r="T134" s="322">
        <f>Plan!EE28</f>
        <v>0</v>
      </c>
      <c r="U134" s="322">
        <f>Plan!EE29</f>
        <v>0</v>
      </c>
      <c r="V134" s="322">
        <f>Plan!EE30</f>
        <v>0</v>
      </c>
      <c r="W134" s="322">
        <f>Plan!EE31</f>
        <v>0</v>
      </c>
      <c r="X134" s="322">
        <f>Plan!EE32</f>
        <v>0</v>
      </c>
      <c r="Y134" s="322">
        <f>Plan!EE33</f>
        <v>0</v>
      </c>
      <c r="Z134" s="322">
        <f>Plan!EE34</f>
        <v>0</v>
      </c>
      <c r="AA134" s="322">
        <f>Plan!EE35</f>
        <v>0</v>
      </c>
      <c r="AB134" s="322">
        <f>Plan!EE36</f>
        <v>0</v>
      </c>
      <c r="AC134" s="322">
        <f>Plan!EE37</f>
        <v>0</v>
      </c>
      <c r="AD134" s="322">
        <f>Plan!EE38</f>
        <v>0</v>
      </c>
      <c r="AE134" s="322">
        <f>Plan!EE39</f>
        <v>0</v>
      </c>
      <c r="AF134" s="322">
        <f>Plan!EE40</f>
        <v>0</v>
      </c>
      <c r="AG134" s="322">
        <f>Plan!EE41</f>
        <v>0</v>
      </c>
      <c r="AH134" s="322">
        <f>Plan!EE42</f>
        <v>0</v>
      </c>
      <c r="AI134" s="322">
        <f>Plan!EE43</f>
        <v>0</v>
      </c>
      <c r="AJ134" s="322">
        <f>Plan!EE44</f>
        <v>0</v>
      </c>
    </row>
    <row r="135" spans="1:36" ht="6" customHeight="1">
      <c r="A135"/>
      <c r="B135" s="318">
        <f>COUNTIF(Feiertage!$H$3:$H$164,F135)</f>
        <v>0</v>
      </c>
      <c r="C135" s="319">
        <f t="shared" si="6"/>
        <v>2</v>
      </c>
      <c r="D135" s="319">
        <f t="shared" si="7"/>
        <v>5</v>
      </c>
      <c r="E135" s="323"/>
      <c r="F135" s="321">
        <f t="shared" ref="F135:F184" si="8">F134+1</f>
        <v>42500</v>
      </c>
      <c r="G135" s="322">
        <f>Plan!EF15</f>
        <v>0</v>
      </c>
      <c r="H135" s="322">
        <f>Plan!EF16</f>
        <v>0</v>
      </c>
      <c r="I135" s="322">
        <f>Plan!EF17</f>
        <v>0</v>
      </c>
      <c r="J135" s="322">
        <f>Plan!EF18</f>
        <v>0</v>
      </c>
      <c r="K135" s="322">
        <f>Plan!EF19</f>
        <v>0</v>
      </c>
      <c r="L135" s="322">
        <f>Plan!EF20</f>
        <v>0</v>
      </c>
      <c r="M135" s="322">
        <f>Plan!EF21</f>
        <v>0</v>
      </c>
      <c r="N135" s="322">
        <f>Plan!EF22</f>
        <v>0</v>
      </c>
      <c r="O135" s="322">
        <f>Plan!EF23</f>
        <v>0</v>
      </c>
      <c r="P135" s="322">
        <f>Plan!EF24</f>
        <v>0</v>
      </c>
      <c r="Q135" s="322">
        <f>Plan!EF25</f>
        <v>0</v>
      </c>
      <c r="R135" s="322">
        <f>Plan!EF26</f>
        <v>0</v>
      </c>
      <c r="S135" s="322">
        <f>Plan!EF27</f>
        <v>0</v>
      </c>
      <c r="T135" s="322">
        <f>Plan!EF28</f>
        <v>0</v>
      </c>
      <c r="U135" s="322">
        <f>Plan!EF29</f>
        <v>0</v>
      </c>
      <c r="V135" s="322">
        <f>Plan!EF30</f>
        <v>0</v>
      </c>
      <c r="W135" s="322">
        <f>Plan!EF31</f>
        <v>0</v>
      </c>
      <c r="X135" s="322">
        <f>Plan!EF32</f>
        <v>0</v>
      </c>
      <c r="Y135" s="322">
        <f>Plan!EF33</f>
        <v>0</v>
      </c>
      <c r="Z135" s="322">
        <f>Plan!EF34</f>
        <v>0</v>
      </c>
      <c r="AA135" s="322">
        <f>Plan!EF35</f>
        <v>0</v>
      </c>
      <c r="AB135" s="322">
        <f>Plan!EF36</f>
        <v>0</v>
      </c>
      <c r="AC135" s="322">
        <f>Plan!EF37</f>
        <v>0</v>
      </c>
      <c r="AD135" s="322">
        <f>Plan!EF38</f>
        <v>0</v>
      </c>
      <c r="AE135" s="322">
        <f>Plan!EF39</f>
        <v>0</v>
      </c>
      <c r="AF135" s="322">
        <f>Plan!EF40</f>
        <v>0</v>
      </c>
      <c r="AG135" s="322">
        <f>Plan!EF41</f>
        <v>0</v>
      </c>
      <c r="AH135" s="322">
        <f>Plan!EF42</f>
        <v>0</v>
      </c>
      <c r="AI135" s="322">
        <f>Plan!EF43</f>
        <v>0</v>
      </c>
      <c r="AJ135" s="322">
        <f>Plan!EF44</f>
        <v>0</v>
      </c>
    </row>
    <row r="136" spans="1:36" ht="6" customHeight="1">
      <c r="A136"/>
      <c r="B136" s="318">
        <f>COUNTIF(Feiertage!$H$3:$H$164,F136)</f>
        <v>0</v>
      </c>
      <c r="C136" s="319">
        <f t="shared" si="6"/>
        <v>3</v>
      </c>
      <c r="D136" s="319">
        <f t="shared" si="7"/>
        <v>5</v>
      </c>
      <c r="E136" s="323"/>
      <c r="F136" s="321">
        <f t="shared" si="8"/>
        <v>42501</v>
      </c>
      <c r="G136" s="322">
        <f>Plan!EG15</f>
        <v>0</v>
      </c>
      <c r="H136" s="322">
        <f>Plan!EG16</f>
        <v>0</v>
      </c>
      <c r="I136" s="322">
        <f>Plan!EG17</f>
        <v>0</v>
      </c>
      <c r="J136" s="322">
        <f>Plan!EG18</f>
        <v>0</v>
      </c>
      <c r="K136" s="322">
        <f>Plan!EG19</f>
        <v>0</v>
      </c>
      <c r="L136" s="322">
        <f>Plan!EG20</f>
        <v>0</v>
      </c>
      <c r="M136" s="322">
        <f>Plan!EG21</f>
        <v>0</v>
      </c>
      <c r="N136" s="322">
        <f>Plan!EG22</f>
        <v>0</v>
      </c>
      <c r="O136" s="322">
        <f>Plan!EG23</f>
        <v>0</v>
      </c>
      <c r="P136" s="322">
        <f>Plan!EG24</f>
        <v>0</v>
      </c>
      <c r="Q136" s="322">
        <f>Plan!EG25</f>
        <v>0</v>
      </c>
      <c r="R136" s="322">
        <f>Plan!EG26</f>
        <v>0</v>
      </c>
      <c r="S136" s="322">
        <f>Plan!EG27</f>
        <v>0</v>
      </c>
      <c r="T136" s="322">
        <f>Plan!EG28</f>
        <v>0</v>
      </c>
      <c r="U136" s="322">
        <f>Plan!EG29</f>
        <v>0</v>
      </c>
      <c r="V136" s="322">
        <f>Plan!EG30</f>
        <v>0</v>
      </c>
      <c r="W136" s="322">
        <f>Plan!EG31</f>
        <v>0</v>
      </c>
      <c r="X136" s="322">
        <f>Plan!EG32</f>
        <v>0</v>
      </c>
      <c r="Y136" s="322">
        <f>Plan!EG33</f>
        <v>0</v>
      </c>
      <c r="Z136" s="322">
        <f>Plan!EG34</f>
        <v>0</v>
      </c>
      <c r="AA136" s="322">
        <f>Plan!EG35</f>
        <v>0</v>
      </c>
      <c r="AB136" s="322">
        <f>Plan!EG36</f>
        <v>0</v>
      </c>
      <c r="AC136" s="322">
        <f>Plan!EG37</f>
        <v>0</v>
      </c>
      <c r="AD136" s="322">
        <f>Plan!EG38</f>
        <v>0</v>
      </c>
      <c r="AE136" s="322">
        <f>Plan!EG39</f>
        <v>0</v>
      </c>
      <c r="AF136" s="322">
        <f>Plan!EG40</f>
        <v>0</v>
      </c>
      <c r="AG136" s="322">
        <f>Plan!EG41</f>
        <v>0</v>
      </c>
      <c r="AH136" s="322">
        <f>Plan!EG42</f>
        <v>0</v>
      </c>
      <c r="AI136" s="322">
        <f>Plan!EG43</f>
        <v>0</v>
      </c>
      <c r="AJ136" s="322">
        <f>Plan!EG44</f>
        <v>0</v>
      </c>
    </row>
    <row r="137" spans="1:36" ht="6" customHeight="1">
      <c r="A137"/>
      <c r="B137" s="318">
        <f>COUNTIF(Feiertage!$H$3:$H$164,F137)</f>
        <v>0</v>
      </c>
      <c r="C137" s="319">
        <f t="shared" si="6"/>
        <v>4</v>
      </c>
      <c r="D137" s="319">
        <f t="shared" si="7"/>
        <v>5</v>
      </c>
      <c r="E137" s="323"/>
      <c r="F137" s="321">
        <f t="shared" si="8"/>
        <v>42502</v>
      </c>
      <c r="G137" s="322">
        <f>Plan!EH15</f>
        <v>0</v>
      </c>
      <c r="H137" s="322">
        <f>Plan!EH16</f>
        <v>0</v>
      </c>
      <c r="I137" s="322">
        <f>Plan!EH17</f>
        <v>0</v>
      </c>
      <c r="J137" s="322">
        <f>Plan!EH18</f>
        <v>0</v>
      </c>
      <c r="K137" s="322">
        <f>Plan!EH19</f>
        <v>0</v>
      </c>
      <c r="L137" s="322">
        <f>Plan!EH20</f>
        <v>0</v>
      </c>
      <c r="M137" s="322">
        <f>Plan!EH21</f>
        <v>0</v>
      </c>
      <c r="N137" s="322">
        <f>Plan!EH22</f>
        <v>0</v>
      </c>
      <c r="O137" s="322">
        <f>Plan!EH23</f>
        <v>0</v>
      </c>
      <c r="P137" s="322">
        <f>Plan!EH24</f>
        <v>0</v>
      </c>
      <c r="Q137" s="322">
        <f>Plan!EH25</f>
        <v>0</v>
      </c>
      <c r="R137" s="322">
        <f>Plan!EH26</f>
        <v>0</v>
      </c>
      <c r="S137" s="322">
        <f>Plan!EH27</f>
        <v>0</v>
      </c>
      <c r="T137" s="322">
        <f>Plan!EH28</f>
        <v>0</v>
      </c>
      <c r="U137" s="322">
        <f>Plan!EH29</f>
        <v>0</v>
      </c>
      <c r="V137" s="322">
        <f>Plan!EH30</f>
        <v>0</v>
      </c>
      <c r="W137" s="322">
        <f>Plan!EH31</f>
        <v>0</v>
      </c>
      <c r="X137" s="322">
        <f>Plan!EH32</f>
        <v>0</v>
      </c>
      <c r="Y137" s="322">
        <f>Plan!EH33</f>
        <v>0</v>
      </c>
      <c r="Z137" s="322">
        <f>Plan!EH34</f>
        <v>0</v>
      </c>
      <c r="AA137" s="322">
        <f>Plan!EH35</f>
        <v>0</v>
      </c>
      <c r="AB137" s="322">
        <f>Plan!EH36</f>
        <v>0</v>
      </c>
      <c r="AC137" s="322">
        <f>Plan!EH37</f>
        <v>0</v>
      </c>
      <c r="AD137" s="322">
        <f>Plan!EH38</f>
        <v>0</v>
      </c>
      <c r="AE137" s="322">
        <f>Plan!EH39</f>
        <v>0</v>
      </c>
      <c r="AF137" s="322">
        <f>Plan!EH40</f>
        <v>0</v>
      </c>
      <c r="AG137" s="322">
        <f>Plan!EH41</f>
        <v>0</v>
      </c>
      <c r="AH137" s="322">
        <f>Plan!EH42</f>
        <v>0</v>
      </c>
      <c r="AI137" s="322">
        <f>Plan!EH43</f>
        <v>0</v>
      </c>
      <c r="AJ137" s="322">
        <f>Plan!EH44</f>
        <v>0</v>
      </c>
    </row>
    <row r="138" spans="1:36" ht="6" customHeight="1">
      <c r="A138"/>
      <c r="B138" s="318">
        <f>COUNTIF(Feiertage!$H$3:$H$164,F138)</f>
        <v>0</v>
      </c>
      <c r="C138" s="319">
        <f t="shared" si="6"/>
        <v>5</v>
      </c>
      <c r="D138" s="319">
        <f t="shared" si="7"/>
        <v>5</v>
      </c>
      <c r="E138" s="323" t="s">
        <v>199</v>
      </c>
      <c r="F138" s="321">
        <f t="shared" si="8"/>
        <v>42503</v>
      </c>
      <c r="G138" s="322">
        <f>Plan!EI15</f>
        <v>0</v>
      </c>
      <c r="H138" s="322">
        <f>Plan!EI16</f>
        <v>0</v>
      </c>
      <c r="I138" s="322">
        <f>Plan!EI17</f>
        <v>0</v>
      </c>
      <c r="J138" s="322">
        <f>Plan!EI18</f>
        <v>0</v>
      </c>
      <c r="K138" s="322">
        <f>Plan!EI19</f>
        <v>0</v>
      </c>
      <c r="L138" s="322">
        <f>Plan!EI20</f>
        <v>0</v>
      </c>
      <c r="M138" s="322">
        <f>Plan!EI21</f>
        <v>0</v>
      </c>
      <c r="N138" s="322">
        <f>Plan!EI22</f>
        <v>0</v>
      </c>
      <c r="O138" s="322">
        <f>Plan!EI23</f>
        <v>0</v>
      </c>
      <c r="P138" s="322">
        <f>Plan!EI24</f>
        <v>0</v>
      </c>
      <c r="Q138" s="322">
        <f>Plan!EI25</f>
        <v>0</v>
      </c>
      <c r="R138" s="322">
        <f>Plan!EI26</f>
        <v>0</v>
      </c>
      <c r="S138" s="322">
        <f>Plan!EI27</f>
        <v>0</v>
      </c>
      <c r="T138" s="322">
        <f>Plan!EI28</f>
        <v>0</v>
      </c>
      <c r="U138" s="322">
        <f>Plan!EI29</f>
        <v>0</v>
      </c>
      <c r="V138" s="322">
        <f>Plan!EI30</f>
        <v>0</v>
      </c>
      <c r="W138" s="322">
        <f>Plan!EI31</f>
        <v>0</v>
      </c>
      <c r="X138" s="322">
        <f>Plan!EI32</f>
        <v>0</v>
      </c>
      <c r="Y138" s="322">
        <f>Plan!EI33</f>
        <v>0</v>
      </c>
      <c r="Z138" s="322">
        <f>Plan!EI34</f>
        <v>0</v>
      </c>
      <c r="AA138" s="322">
        <f>Plan!EI35</f>
        <v>0</v>
      </c>
      <c r="AB138" s="322">
        <f>Plan!EI36</f>
        <v>0</v>
      </c>
      <c r="AC138" s="322">
        <f>Plan!EI37</f>
        <v>0</v>
      </c>
      <c r="AD138" s="322">
        <f>Plan!EI38</f>
        <v>0</v>
      </c>
      <c r="AE138" s="322">
        <f>Plan!EI39</f>
        <v>0</v>
      </c>
      <c r="AF138" s="322">
        <f>Plan!EI40</f>
        <v>0</v>
      </c>
      <c r="AG138" s="322">
        <f>Plan!EI41</f>
        <v>0</v>
      </c>
      <c r="AH138" s="322">
        <f>Plan!EI42</f>
        <v>0</v>
      </c>
      <c r="AI138" s="322">
        <f>Plan!EI43</f>
        <v>0</v>
      </c>
      <c r="AJ138" s="322">
        <f>Plan!EI44</f>
        <v>0</v>
      </c>
    </row>
    <row r="139" spans="1:36" ht="6" customHeight="1">
      <c r="A139"/>
      <c r="B139" s="318">
        <f>COUNTIF(Feiertage!$H$3:$H$164,F139)</f>
        <v>0</v>
      </c>
      <c r="C139" s="319">
        <f t="shared" si="6"/>
        <v>6</v>
      </c>
      <c r="D139" s="319">
        <f t="shared" si="7"/>
        <v>5</v>
      </c>
      <c r="E139" s="323" t="s">
        <v>192</v>
      </c>
      <c r="F139" s="321">
        <f t="shared" si="8"/>
        <v>42504</v>
      </c>
      <c r="G139" s="322">
        <f>Plan!EJ15</f>
        <v>0</v>
      </c>
      <c r="H139" s="322">
        <f>Plan!EJ16</f>
        <v>0</v>
      </c>
      <c r="I139" s="322">
        <f>Plan!EJ17</f>
        <v>0</v>
      </c>
      <c r="J139" s="322">
        <f>Plan!EJ18</f>
        <v>0</v>
      </c>
      <c r="K139" s="322">
        <f>Plan!EJ19</f>
        <v>0</v>
      </c>
      <c r="L139" s="322">
        <f>Plan!EJ20</f>
        <v>0</v>
      </c>
      <c r="M139" s="322">
        <f>Plan!EJ21</f>
        <v>0</v>
      </c>
      <c r="N139" s="322">
        <f>Plan!EJ22</f>
        <v>0</v>
      </c>
      <c r="O139" s="322">
        <f>Plan!EJ23</f>
        <v>0</v>
      </c>
      <c r="P139" s="322">
        <f>Plan!EJ24</f>
        <v>0</v>
      </c>
      <c r="Q139" s="322">
        <f>Plan!EJ25</f>
        <v>0</v>
      </c>
      <c r="R139" s="322">
        <f>Plan!EJ26</f>
        <v>0</v>
      </c>
      <c r="S139" s="322">
        <f>Plan!EJ27</f>
        <v>0</v>
      </c>
      <c r="T139" s="322">
        <f>Plan!EJ28</f>
        <v>0</v>
      </c>
      <c r="U139" s="322">
        <f>Plan!EJ29</f>
        <v>0</v>
      </c>
      <c r="V139" s="322">
        <f>Plan!EJ30</f>
        <v>0</v>
      </c>
      <c r="W139" s="322">
        <f>Plan!EJ31</f>
        <v>0</v>
      </c>
      <c r="X139" s="322">
        <f>Plan!EJ32</f>
        <v>0</v>
      </c>
      <c r="Y139" s="322">
        <f>Plan!EJ33</f>
        <v>0</v>
      </c>
      <c r="Z139" s="322">
        <f>Plan!EJ34</f>
        <v>0</v>
      </c>
      <c r="AA139" s="322">
        <f>Plan!EJ35</f>
        <v>0</v>
      </c>
      <c r="AB139" s="322">
        <f>Plan!EJ36</f>
        <v>0</v>
      </c>
      <c r="AC139" s="322">
        <f>Plan!EJ37</f>
        <v>0</v>
      </c>
      <c r="AD139" s="322">
        <f>Plan!EJ38</f>
        <v>0</v>
      </c>
      <c r="AE139" s="322">
        <f>Plan!EJ39</f>
        <v>0</v>
      </c>
      <c r="AF139" s="322">
        <f>Plan!EJ40</f>
        <v>0</v>
      </c>
      <c r="AG139" s="322">
        <f>Plan!EJ41</f>
        <v>0</v>
      </c>
      <c r="AH139" s="322">
        <f>Plan!EJ42</f>
        <v>0</v>
      </c>
      <c r="AI139" s="322">
        <f>Plan!EJ43</f>
        <v>0</v>
      </c>
      <c r="AJ139" s="322">
        <f>Plan!EJ44</f>
        <v>0</v>
      </c>
    </row>
    <row r="140" spans="1:36" ht="6" customHeight="1">
      <c r="A140"/>
      <c r="B140" s="318">
        <f>COUNTIF(Feiertage!$H$3:$H$164,F140)</f>
        <v>0</v>
      </c>
      <c r="C140" s="319">
        <f t="shared" si="6"/>
        <v>7</v>
      </c>
      <c r="D140" s="319">
        <f t="shared" si="7"/>
        <v>5</v>
      </c>
      <c r="E140" s="323" t="s">
        <v>203</v>
      </c>
      <c r="F140" s="321">
        <f t="shared" si="8"/>
        <v>42505</v>
      </c>
      <c r="G140" s="322">
        <f>Plan!EK15</f>
        <v>0</v>
      </c>
      <c r="H140" s="322">
        <f>Plan!EK16</f>
        <v>0</v>
      </c>
      <c r="I140" s="322">
        <f>Plan!EK17</f>
        <v>0</v>
      </c>
      <c r="J140" s="322">
        <f>Plan!EK18</f>
        <v>0</v>
      </c>
      <c r="K140" s="322">
        <f>Plan!EK19</f>
        <v>0</v>
      </c>
      <c r="L140" s="322">
        <f>Plan!EK20</f>
        <v>0</v>
      </c>
      <c r="M140" s="322">
        <f>Plan!EK21</f>
        <v>0</v>
      </c>
      <c r="N140" s="322">
        <f>Plan!EK22</f>
        <v>0</v>
      </c>
      <c r="O140" s="322">
        <f>Plan!EK23</f>
        <v>0</v>
      </c>
      <c r="P140" s="322">
        <f>Plan!EK24</f>
        <v>0</v>
      </c>
      <c r="Q140" s="322">
        <f>Plan!EK25</f>
        <v>0</v>
      </c>
      <c r="R140" s="322">
        <f>Plan!EK26</f>
        <v>0</v>
      </c>
      <c r="S140" s="322">
        <f>Plan!EK27</f>
        <v>0</v>
      </c>
      <c r="T140" s="322">
        <f>Plan!EK28</f>
        <v>0</v>
      </c>
      <c r="U140" s="322">
        <f>Plan!EK29</f>
        <v>0</v>
      </c>
      <c r="V140" s="322">
        <f>Plan!EK30</f>
        <v>0</v>
      </c>
      <c r="W140" s="322">
        <f>Plan!EK31</f>
        <v>0</v>
      </c>
      <c r="X140" s="322">
        <f>Plan!EK32</f>
        <v>0</v>
      </c>
      <c r="Y140" s="322">
        <f>Plan!EK33</f>
        <v>0</v>
      </c>
      <c r="Z140" s="322">
        <f>Plan!EK34</f>
        <v>0</v>
      </c>
      <c r="AA140" s="322">
        <f>Plan!EK35</f>
        <v>0</v>
      </c>
      <c r="AB140" s="322">
        <f>Plan!EK36</f>
        <v>0</v>
      </c>
      <c r="AC140" s="322">
        <f>Plan!EK37</f>
        <v>0</v>
      </c>
      <c r="AD140" s="322">
        <f>Plan!EK38</f>
        <v>0</v>
      </c>
      <c r="AE140" s="322">
        <f>Plan!EK39</f>
        <v>0</v>
      </c>
      <c r="AF140" s="322">
        <f>Plan!EK40</f>
        <v>0</v>
      </c>
      <c r="AG140" s="322">
        <f>Plan!EK41</f>
        <v>0</v>
      </c>
      <c r="AH140" s="322">
        <f>Plan!EK42</f>
        <v>0</v>
      </c>
      <c r="AI140" s="322">
        <f>Plan!EK43</f>
        <v>0</v>
      </c>
      <c r="AJ140" s="322">
        <f>Plan!EK44</f>
        <v>0</v>
      </c>
    </row>
    <row r="141" spans="1:36" ht="6" customHeight="1">
      <c r="A141"/>
      <c r="B141" s="318">
        <f>COUNTIF(Feiertage!$H$3:$H$164,F141)</f>
        <v>1</v>
      </c>
      <c r="C141" s="319">
        <f t="shared" si="6"/>
        <v>1</v>
      </c>
      <c r="D141" s="319">
        <f t="shared" si="7"/>
        <v>5</v>
      </c>
      <c r="E141" s="323"/>
      <c r="F141" s="321">
        <f t="shared" si="8"/>
        <v>42506</v>
      </c>
      <c r="G141" s="322">
        <f>Plan!EL15</f>
        <v>0</v>
      </c>
      <c r="H141" s="322">
        <f>Plan!EL16</f>
        <v>0</v>
      </c>
      <c r="I141" s="322">
        <f>Plan!EL17</f>
        <v>0</v>
      </c>
      <c r="J141" s="322">
        <f>Plan!EL18</f>
        <v>0</v>
      </c>
      <c r="K141" s="322">
        <f>Plan!EL19</f>
        <v>0</v>
      </c>
      <c r="L141" s="322">
        <f>Plan!EL20</f>
        <v>0</v>
      </c>
      <c r="M141" s="322">
        <f>Plan!EL21</f>
        <v>0</v>
      </c>
      <c r="N141" s="322">
        <f>Plan!EL22</f>
        <v>0</v>
      </c>
      <c r="O141" s="322">
        <f>Plan!EL23</f>
        <v>0</v>
      </c>
      <c r="P141" s="322">
        <f>Plan!EL24</f>
        <v>0</v>
      </c>
      <c r="Q141" s="322">
        <f>Plan!EL25</f>
        <v>0</v>
      </c>
      <c r="R141" s="322">
        <f>Plan!EL26</f>
        <v>0</v>
      </c>
      <c r="S141" s="322">
        <f>Plan!EL27</f>
        <v>0</v>
      </c>
      <c r="T141" s="322">
        <f>Plan!EL28</f>
        <v>0</v>
      </c>
      <c r="U141" s="322">
        <f>Plan!EL29</f>
        <v>0</v>
      </c>
      <c r="V141" s="322">
        <f>Plan!EL30</f>
        <v>0</v>
      </c>
      <c r="W141" s="322">
        <f>Plan!EL31</f>
        <v>0</v>
      </c>
      <c r="X141" s="322">
        <f>Plan!EL32</f>
        <v>0</v>
      </c>
      <c r="Y141" s="322">
        <f>Plan!EL33</f>
        <v>0</v>
      </c>
      <c r="Z141" s="322">
        <f>Plan!EL34</f>
        <v>0</v>
      </c>
      <c r="AA141" s="322">
        <f>Plan!EL35</f>
        <v>0</v>
      </c>
      <c r="AB141" s="322">
        <f>Plan!EL36</f>
        <v>0</v>
      </c>
      <c r="AC141" s="322">
        <f>Plan!EL37</f>
        <v>0</v>
      </c>
      <c r="AD141" s="322">
        <f>Plan!EL38</f>
        <v>0</v>
      </c>
      <c r="AE141" s="322">
        <f>Plan!EL39</f>
        <v>0</v>
      </c>
      <c r="AF141" s="322">
        <f>Plan!EL40</f>
        <v>0</v>
      </c>
      <c r="AG141" s="322">
        <f>Plan!EL41</f>
        <v>0</v>
      </c>
      <c r="AH141" s="322">
        <f>Plan!EL42</f>
        <v>0</v>
      </c>
      <c r="AI141" s="322">
        <f>Plan!EL43</f>
        <v>0</v>
      </c>
      <c r="AJ141" s="322">
        <f>Plan!EL44</f>
        <v>0</v>
      </c>
    </row>
    <row r="142" spans="1:36" ht="6" customHeight="1">
      <c r="A142"/>
      <c r="B142" s="318">
        <f>COUNTIF(Feiertage!$H$3:$H$164,F142)</f>
        <v>0</v>
      </c>
      <c r="C142" s="319">
        <f t="shared" si="6"/>
        <v>2</v>
      </c>
      <c r="D142" s="319">
        <f t="shared" si="7"/>
        <v>5</v>
      </c>
      <c r="E142" s="323"/>
      <c r="F142" s="321">
        <f t="shared" si="8"/>
        <v>42507</v>
      </c>
      <c r="G142" s="322">
        <f>Plan!EM15</f>
        <v>0</v>
      </c>
      <c r="H142" s="322">
        <f>Plan!EM16</f>
        <v>0</v>
      </c>
      <c r="I142" s="322">
        <f>Plan!EM17</f>
        <v>0</v>
      </c>
      <c r="J142" s="322">
        <f>Plan!EM18</f>
        <v>0</v>
      </c>
      <c r="K142" s="322">
        <f>Plan!EM19</f>
        <v>0</v>
      </c>
      <c r="L142" s="322">
        <f>Plan!EM20</f>
        <v>0</v>
      </c>
      <c r="M142" s="322">
        <f>Plan!EM21</f>
        <v>0</v>
      </c>
      <c r="N142" s="322">
        <f>Plan!EM22</f>
        <v>0</v>
      </c>
      <c r="O142" s="322">
        <f>Plan!EM23</f>
        <v>0</v>
      </c>
      <c r="P142" s="322">
        <f>Plan!EM24</f>
        <v>0</v>
      </c>
      <c r="Q142" s="322">
        <f>Plan!EM25</f>
        <v>0</v>
      </c>
      <c r="R142" s="322">
        <f>Plan!EM26</f>
        <v>0</v>
      </c>
      <c r="S142" s="322">
        <f>Plan!EM27</f>
        <v>0</v>
      </c>
      <c r="T142" s="322">
        <f>Plan!EM28</f>
        <v>0</v>
      </c>
      <c r="U142" s="322">
        <f>Plan!EM29</f>
        <v>0</v>
      </c>
      <c r="V142" s="322">
        <f>Plan!EM30</f>
        <v>0</v>
      </c>
      <c r="W142" s="322">
        <f>Plan!EM31</f>
        <v>0</v>
      </c>
      <c r="X142" s="322">
        <f>Plan!EM32</f>
        <v>0</v>
      </c>
      <c r="Y142" s="322">
        <f>Plan!EM33</f>
        <v>0</v>
      </c>
      <c r="Z142" s="322">
        <f>Plan!EM34</f>
        <v>0</v>
      </c>
      <c r="AA142" s="322">
        <f>Plan!EM35</f>
        <v>0</v>
      </c>
      <c r="AB142" s="322">
        <f>Plan!EM36</f>
        <v>0</v>
      </c>
      <c r="AC142" s="322">
        <f>Plan!EM37</f>
        <v>0</v>
      </c>
      <c r="AD142" s="322">
        <f>Plan!EM38</f>
        <v>0</v>
      </c>
      <c r="AE142" s="322">
        <f>Plan!EM39</f>
        <v>0</v>
      </c>
      <c r="AF142" s="322">
        <f>Plan!EM40</f>
        <v>0</v>
      </c>
      <c r="AG142" s="322">
        <f>Plan!EM41</f>
        <v>0</v>
      </c>
      <c r="AH142" s="322">
        <f>Plan!EM42</f>
        <v>0</v>
      </c>
      <c r="AI142" s="322">
        <f>Plan!EM43</f>
        <v>0</v>
      </c>
      <c r="AJ142" s="322">
        <f>Plan!EM44</f>
        <v>0</v>
      </c>
    </row>
    <row r="143" spans="1:36" ht="6" customHeight="1">
      <c r="A143"/>
      <c r="B143" s="318">
        <f>COUNTIF(Feiertage!$H$3:$H$164,F143)</f>
        <v>0</v>
      </c>
      <c r="C143" s="319">
        <f t="shared" si="6"/>
        <v>3</v>
      </c>
      <c r="D143" s="319">
        <f t="shared" si="7"/>
        <v>5</v>
      </c>
      <c r="E143" s="323"/>
      <c r="F143" s="321">
        <f t="shared" si="8"/>
        <v>42508</v>
      </c>
      <c r="G143" s="322">
        <f>Plan!EN15</f>
        <v>0</v>
      </c>
      <c r="H143" s="322">
        <f>Plan!EN16</f>
        <v>0</v>
      </c>
      <c r="I143" s="322">
        <f>Plan!EN17</f>
        <v>0</v>
      </c>
      <c r="J143" s="322">
        <f>Plan!EN18</f>
        <v>0</v>
      </c>
      <c r="K143" s="322">
        <f>Plan!EN19</f>
        <v>0</v>
      </c>
      <c r="L143" s="322">
        <f>Plan!EN20</f>
        <v>0</v>
      </c>
      <c r="M143" s="322">
        <f>Plan!EN21</f>
        <v>0</v>
      </c>
      <c r="N143" s="322">
        <f>Plan!EN22</f>
        <v>0</v>
      </c>
      <c r="O143" s="322">
        <f>Plan!EN23</f>
        <v>0</v>
      </c>
      <c r="P143" s="322">
        <f>Plan!EN24</f>
        <v>0</v>
      </c>
      <c r="Q143" s="322">
        <f>Plan!EN25</f>
        <v>0</v>
      </c>
      <c r="R143" s="322">
        <f>Plan!EN26</f>
        <v>0</v>
      </c>
      <c r="S143" s="322">
        <f>Plan!EN27</f>
        <v>0</v>
      </c>
      <c r="T143" s="322">
        <f>Plan!EN28</f>
        <v>0</v>
      </c>
      <c r="U143" s="322">
        <f>Plan!EN29</f>
        <v>0</v>
      </c>
      <c r="V143" s="322">
        <f>Plan!EN30</f>
        <v>0</v>
      </c>
      <c r="W143" s="322">
        <f>Plan!EN31</f>
        <v>0</v>
      </c>
      <c r="X143" s="322">
        <f>Plan!EN32</f>
        <v>0</v>
      </c>
      <c r="Y143" s="322">
        <f>Plan!EN33</f>
        <v>0</v>
      </c>
      <c r="Z143" s="322">
        <f>Plan!EN34</f>
        <v>0</v>
      </c>
      <c r="AA143" s="322">
        <f>Plan!EN35</f>
        <v>0</v>
      </c>
      <c r="AB143" s="322">
        <f>Plan!EN36</f>
        <v>0</v>
      </c>
      <c r="AC143" s="322">
        <f>Plan!EN37</f>
        <v>0</v>
      </c>
      <c r="AD143" s="322">
        <f>Plan!EN38</f>
        <v>0</v>
      </c>
      <c r="AE143" s="322">
        <f>Plan!EN39</f>
        <v>0</v>
      </c>
      <c r="AF143" s="322">
        <f>Plan!EN40</f>
        <v>0</v>
      </c>
      <c r="AG143" s="322">
        <f>Plan!EN41</f>
        <v>0</v>
      </c>
      <c r="AH143" s="322">
        <f>Plan!EN42</f>
        <v>0</v>
      </c>
      <c r="AI143" s="322">
        <f>Plan!EN43</f>
        <v>0</v>
      </c>
      <c r="AJ143" s="322">
        <f>Plan!EN44</f>
        <v>0</v>
      </c>
    </row>
    <row r="144" spans="1:36" ht="6" customHeight="1">
      <c r="A144"/>
      <c r="B144" s="318">
        <f>COUNTIF(Feiertage!$H$3:$H$164,F144)</f>
        <v>0</v>
      </c>
      <c r="C144" s="319">
        <f t="shared" si="6"/>
        <v>4</v>
      </c>
      <c r="D144" s="319">
        <f t="shared" si="7"/>
        <v>5</v>
      </c>
      <c r="E144" s="323"/>
      <c r="F144" s="321">
        <f t="shared" si="8"/>
        <v>42509</v>
      </c>
      <c r="G144" s="322">
        <f>Plan!EO15</f>
        <v>0</v>
      </c>
      <c r="H144" s="322">
        <f>Plan!EO16</f>
        <v>0</v>
      </c>
      <c r="I144" s="322">
        <f>Plan!EO17</f>
        <v>0</v>
      </c>
      <c r="J144" s="322">
        <f>Plan!EO18</f>
        <v>0</v>
      </c>
      <c r="K144" s="322">
        <f>Plan!EO19</f>
        <v>0</v>
      </c>
      <c r="L144" s="322">
        <f>Plan!EO20</f>
        <v>0</v>
      </c>
      <c r="M144" s="322">
        <f>Plan!EO21</f>
        <v>0</v>
      </c>
      <c r="N144" s="322">
        <f>Plan!EO22</f>
        <v>0</v>
      </c>
      <c r="O144" s="322">
        <f>Plan!EO23</f>
        <v>0</v>
      </c>
      <c r="P144" s="322">
        <f>Plan!EO24</f>
        <v>0</v>
      </c>
      <c r="Q144" s="322">
        <f>Plan!EO25</f>
        <v>0</v>
      </c>
      <c r="R144" s="322">
        <f>Plan!EO26</f>
        <v>0</v>
      </c>
      <c r="S144" s="322">
        <f>Plan!EO27</f>
        <v>0</v>
      </c>
      <c r="T144" s="322">
        <f>Plan!EO28</f>
        <v>0</v>
      </c>
      <c r="U144" s="322">
        <f>Plan!EO29</f>
        <v>0</v>
      </c>
      <c r="V144" s="322">
        <f>Plan!EO30</f>
        <v>0</v>
      </c>
      <c r="W144" s="322">
        <f>Plan!EO31</f>
        <v>0</v>
      </c>
      <c r="X144" s="322">
        <f>Plan!EO32</f>
        <v>0</v>
      </c>
      <c r="Y144" s="322">
        <f>Plan!EO33</f>
        <v>0</v>
      </c>
      <c r="Z144" s="322">
        <f>Plan!EO34</f>
        <v>0</v>
      </c>
      <c r="AA144" s="322">
        <f>Plan!EO35</f>
        <v>0</v>
      </c>
      <c r="AB144" s="322">
        <f>Plan!EO36</f>
        <v>0</v>
      </c>
      <c r="AC144" s="322">
        <f>Plan!EO37</f>
        <v>0</v>
      </c>
      <c r="AD144" s="322">
        <f>Plan!EO38</f>
        <v>0</v>
      </c>
      <c r="AE144" s="322">
        <f>Plan!EO39</f>
        <v>0</v>
      </c>
      <c r="AF144" s="322">
        <f>Plan!EO40</f>
        <v>0</v>
      </c>
      <c r="AG144" s="322">
        <f>Plan!EO41</f>
        <v>0</v>
      </c>
      <c r="AH144" s="322">
        <f>Plan!EO42</f>
        <v>0</v>
      </c>
      <c r="AI144" s="322">
        <f>Plan!EO43</f>
        <v>0</v>
      </c>
      <c r="AJ144" s="322">
        <f>Plan!EO44</f>
        <v>0</v>
      </c>
    </row>
    <row r="145" spans="1:36" ht="6" customHeight="1">
      <c r="A145"/>
      <c r="B145" s="318">
        <f>COUNTIF(Feiertage!$H$3:$H$164,F145)</f>
        <v>0</v>
      </c>
      <c r="C145" s="319">
        <f t="shared" si="6"/>
        <v>5</v>
      </c>
      <c r="D145" s="319">
        <f t="shared" si="7"/>
        <v>5</v>
      </c>
      <c r="E145" s="323"/>
      <c r="F145" s="321">
        <f t="shared" si="8"/>
        <v>42510</v>
      </c>
      <c r="G145" s="322">
        <f>Plan!EP15</f>
        <v>0</v>
      </c>
      <c r="H145" s="322">
        <f>Plan!EP16</f>
        <v>0</v>
      </c>
      <c r="I145" s="322">
        <f>Plan!EP17</f>
        <v>0</v>
      </c>
      <c r="J145" s="322">
        <f>Plan!EP18</f>
        <v>0</v>
      </c>
      <c r="K145" s="322">
        <f>Plan!EP19</f>
        <v>0</v>
      </c>
      <c r="L145" s="322">
        <f>Plan!EP20</f>
        <v>0</v>
      </c>
      <c r="M145" s="322">
        <f>Plan!EP21</f>
        <v>0</v>
      </c>
      <c r="N145" s="322">
        <f>Plan!EP22</f>
        <v>0</v>
      </c>
      <c r="O145" s="322">
        <f>Plan!EP23</f>
        <v>0</v>
      </c>
      <c r="P145" s="322">
        <f>Plan!EP24</f>
        <v>0</v>
      </c>
      <c r="Q145" s="322">
        <f>Plan!EP25</f>
        <v>0</v>
      </c>
      <c r="R145" s="322">
        <f>Plan!EP26</f>
        <v>0</v>
      </c>
      <c r="S145" s="322">
        <f>Plan!EP27</f>
        <v>0</v>
      </c>
      <c r="T145" s="322">
        <f>Plan!EP28</f>
        <v>0</v>
      </c>
      <c r="U145" s="322">
        <f>Plan!EP29</f>
        <v>0</v>
      </c>
      <c r="V145" s="322">
        <f>Plan!EP30</f>
        <v>0</v>
      </c>
      <c r="W145" s="322">
        <f>Plan!EP31</f>
        <v>0</v>
      </c>
      <c r="X145" s="322">
        <f>Plan!EP32</f>
        <v>0</v>
      </c>
      <c r="Y145" s="322">
        <f>Plan!EP33</f>
        <v>0</v>
      </c>
      <c r="Z145" s="322">
        <f>Plan!EP34</f>
        <v>0</v>
      </c>
      <c r="AA145" s="322">
        <f>Plan!EP35</f>
        <v>0</v>
      </c>
      <c r="AB145" s="322">
        <f>Plan!EP36</f>
        <v>0</v>
      </c>
      <c r="AC145" s="322">
        <f>Plan!EP37</f>
        <v>0</v>
      </c>
      <c r="AD145" s="322">
        <f>Plan!EP38</f>
        <v>0</v>
      </c>
      <c r="AE145" s="322">
        <f>Plan!EP39</f>
        <v>0</v>
      </c>
      <c r="AF145" s="322">
        <f>Plan!EP40</f>
        <v>0</v>
      </c>
      <c r="AG145" s="322">
        <f>Plan!EP41</f>
        <v>0</v>
      </c>
      <c r="AH145" s="322">
        <f>Plan!EP42</f>
        <v>0</v>
      </c>
      <c r="AI145" s="322">
        <f>Plan!EP43</f>
        <v>0</v>
      </c>
      <c r="AJ145" s="322">
        <f>Plan!EP44</f>
        <v>0</v>
      </c>
    </row>
    <row r="146" spans="1:36" ht="6" customHeight="1">
      <c r="A146"/>
      <c r="B146" s="318">
        <f>COUNTIF(Feiertage!$H$3:$H$164,F146)</f>
        <v>0</v>
      </c>
      <c r="C146" s="319">
        <f t="shared" si="6"/>
        <v>6</v>
      </c>
      <c r="D146" s="319">
        <f t="shared" si="7"/>
        <v>5</v>
      </c>
      <c r="E146" s="323"/>
      <c r="F146" s="321">
        <f t="shared" si="8"/>
        <v>42511</v>
      </c>
      <c r="G146" s="322">
        <f>Plan!EQ15</f>
        <v>0</v>
      </c>
      <c r="H146" s="322">
        <f>Plan!EQ16</f>
        <v>0</v>
      </c>
      <c r="I146" s="322">
        <f>Plan!EQ17</f>
        <v>0</v>
      </c>
      <c r="J146" s="322">
        <f>Plan!EQ18</f>
        <v>0</v>
      </c>
      <c r="K146" s="322">
        <f>Plan!EQ19</f>
        <v>0</v>
      </c>
      <c r="L146" s="322">
        <f>Plan!EQ20</f>
        <v>0</v>
      </c>
      <c r="M146" s="322">
        <f>Plan!EQ21</f>
        <v>0</v>
      </c>
      <c r="N146" s="322">
        <f>Plan!EQ22</f>
        <v>0</v>
      </c>
      <c r="O146" s="322">
        <f>Plan!EQ23</f>
        <v>0</v>
      </c>
      <c r="P146" s="322">
        <f>Plan!EQ24</f>
        <v>0</v>
      </c>
      <c r="Q146" s="322">
        <f>Plan!EQ25</f>
        <v>0</v>
      </c>
      <c r="R146" s="322">
        <f>Plan!EQ26</f>
        <v>0</v>
      </c>
      <c r="S146" s="322">
        <f>Plan!EQ27</f>
        <v>0</v>
      </c>
      <c r="T146" s="322">
        <f>Plan!EQ28</f>
        <v>0</v>
      </c>
      <c r="U146" s="322">
        <f>Plan!EQ29</f>
        <v>0</v>
      </c>
      <c r="V146" s="322">
        <f>Plan!EQ30</f>
        <v>0</v>
      </c>
      <c r="W146" s="322">
        <f>Plan!EQ31</f>
        <v>0</v>
      </c>
      <c r="X146" s="322">
        <f>Plan!EQ32</f>
        <v>0</v>
      </c>
      <c r="Y146" s="322">
        <f>Plan!EQ33</f>
        <v>0</v>
      </c>
      <c r="Z146" s="322">
        <f>Plan!EQ34</f>
        <v>0</v>
      </c>
      <c r="AA146" s="322">
        <f>Plan!EQ35</f>
        <v>0</v>
      </c>
      <c r="AB146" s="322">
        <f>Plan!EQ36</f>
        <v>0</v>
      </c>
      <c r="AC146" s="322">
        <f>Plan!EQ37</f>
        <v>0</v>
      </c>
      <c r="AD146" s="322">
        <f>Plan!EQ38</f>
        <v>0</v>
      </c>
      <c r="AE146" s="322">
        <f>Plan!EQ39</f>
        <v>0</v>
      </c>
      <c r="AF146" s="322">
        <f>Plan!EQ40</f>
        <v>0</v>
      </c>
      <c r="AG146" s="322">
        <f>Plan!EQ41</f>
        <v>0</v>
      </c>
      <c r="AH146" s="322">
        <f>Plan!EQ42</f>
        <v>0</v>
      </c>
      <c r="AI146" s="322">
        <f>Plan!EQ43</f>
        <v>0</v>
      </c>
      <c r="AJ146" s="322">
        <f>Plan!EQ44</f>
        <v>0</v>
      </c>
    </row>
    <row r="147" spans="1:36" ht="6" customHeight="1">
      <c r="A147"/>
      <c r="B147" s="318">
        <f>COUNTIF(Feiertage!$H$3:$H$164,F147)</f>
        <v>0</v>
      </c>
      <c r="C147" s="319">
        <f t="shared" si="6"/>
        <v>7</v>
      </c>
      <c r="D147" s="319">
        <f t="shared" si="7"/>
        <v>5</v>
      </c>
      <c r="E147" s="323"/>
      <c r="F147" s="321">
        <f t="shared" si="8"/>
        <v>42512</v>
      </c>
      <c r="G147" s="322">
        <f>Plan!ER15</f>
        <v>0</v>
      </c>
      <c r="H147" s="322">
        <f>Plan!ER16</f>
        <v>0</v>
      </c>
      <c r="I147" s="322">
        <f>Plan!ER17</f>
        <v>0</v>
      </c>
      <c r="J147" s="322">
        <f>Plan!ER18</f>
        <v>0</v>
      </c>
      <c r="K147" s="322">
        <f>Plan!ER19</f>
        <v>0</v>
      </c>
      <c r="L147" s="322">
        <f>Plan!ER20</f>
        <v>0</v>
      </c>
      <c r="M147" s="322">
        <f>Plan!ER21</f>
        <v>0</v>
      </c>
      <c r="N147" s="322">
        <f>Plan!ER22</f>
        <v>0</v>
      </c>
      <c r="O147" s="322">
        <f>Plan!ER23</f>
        <v>0</v>
      </c>
      <c r="P147" s="322">
        <f>Plan!ER24</f>
        <v>0</v>
      </c>
      <c r="Q147" s="322">
        <f>Plan!ER25</f>
        <v>0</v>
      </c>
      <c r="R147" s="322">
        <f>Plan!ER26</f>
        <v>0</v>
      </c>
      <c r="S147" s="322">
        <f>Plan!ER27</f>
        <v>0</v>
      </c>
      <c r="T147" s="322">
        <f>Plan!ER28</f>
        <v>0</v>
      </c>
      <c r="U147" s="322">
        <f>Plan!ER29</f>
        <v>0</v>
      </c>
      <c r="V147" s="322">
        <f>Plan!ER30</f>
        <v>0</v>
      </c>
      <c r="W147" s="322">
        <f>Plan!ER31</f>
        <v>0</v>
      </c>
      <c r="X147" s="322">
        <f>Plan!ER32</f>
        <v>0</v>
      </c>
      <c r="Y147" s="322">
        <f>Plan!ER33</f>
        <v>0</v>
      </c>
      <c r="Z147" s="322">
        <f>Plan!ER34</f>
        <v>0</v>
      </c>
      <c r="AA147" s="322">
        <f>Plan!ER35</f>
        <v>0</v>
      </c>
      <c r="AB147" s="322">
        <f>Plan!ER36</f>
        <v>0</v>
      </c>
      <c r="AC147" s="322">
        <f>Plan!ER37</f>
        <v>0</v>
      </c>
      <c r="AD147" s="322">
        <f>Plan!ER38</f>
        <v>0</v>
      </c>
      <c r="AE147" s="322">
        <f>Plan!ER39</f>
        <v>0</v>
      </c>
      <c r="AF147" s="322">
        <f>Plan!ER40</f>
        <v>0</v>
      </c>
      <c r="AG147" s="322">
        <f>Plan!ER41</f>
        <v>0</v>
      </c>
      <c r="AH147" s="322">
        <f>Plan!ER42</f>
        <v>0</v>
      </c>
      <c r="AI147" s="322">
        <f>Plan!ER43</f>
        <v>0</v>
      </c>
      <c r="AJ147" s="322">
        <f>Plan!ER44</f>
        <v>0</v>
      </c>
    </row>
    <row r="148" spans="1:36" ht="6" customHeight="1">
      <c r="A148"/>
      <c r="B148" s="318">
        <f>COUNTIF(Feiertage!$H$3:$H$164,F148)</f>
        <v>0</v>
      </c>
      <c r="C148" s="319">
        <f t="shared" si="6"/>
        <v>1</v>
      </c>
      <c r="D148" s="319">
        <f t="shared" si="7"/>
        <v>5</v>
      </c>
      <c r="E148" s="323"/>
      <c r="F148" s="321">
        <f t="shared" si="8"/>
        <v>42513</v>
      </c>
      <c r="G148" s="322">
        <f>Plan!ES15</f>
        <v>0</v>
      </c>
      <c r="H148" s="322">
        <f>Plan!ES16</f>
        <v>0</v>
      </c>
      <c r="I148" s="322">
        <f>Plan!ES17</f>
        <v>0</v>
      </c>
      <c r="J148" s="322">
        <f>Plan!ES18</f>
        <v>0</v>
      </c>
      <c r="K148" s="322">
        <f>Plan!ES19</f>
        <v>0</v>
      </c>
      <c r="L148" s="322">
        <f>Plan!ES20</f>
        <v>0</v>
      </c>
      <c r="M148" s="322">
        <f>Plan!ES21</f>
        <v>0</v>
      </c>
      <c r="N148" s="322">
        <f>Plan!ES22</f>
        <v>0</v>
      </c>
      <c r="O148" s="322">
        <f>Plan!ES23</f>
        <v>0</v>
      </c>
      <c r="P148" s="322">
        <f>Plan!ES24</f>
        <v>0</v>
      </c>
      <c r="Q148" s="322">
        <f>Plan!ES25</f>
        <v>0</v>
      </c>
      <c r="R148" s="322">
        <f>Plan!ES26</f>
        <v>0</v>
      </c>
      <c r="S148" s="322">
        <f>Plan!ES27</f>
        <v>0</v>
      </c>
      <c r="T148" s="322">
        <f>Plan!ES28</f>
        <v>0</v>
      </c>
      <c r="U148" s="322">
        <f>Plan!ES29</f>
        <v>0</v>
      </c>
      <c r="V148" s="322">
        <f>Plan!ES30</f>
        <v>0</v>
      </c>
      <c r="W148" s="322">
        <f>Plan!ES31</f>
        <v>0</v>
      </c>
      <c r="X148" s="322">
        <f>Plan!ES32</f>
        <v>0</v>
      </c>
      <c r="Y148" s="322">
        <f>Plan!ES33</f>
        <v>0</v>
      </c>
      <c r="Z148" s="322">
        <f>Plan!ES34</f>
        <v>0</v>
      </c>
      <c r="AA148" s="322">
        <f>Plan!ES35</f>
        <v>0</v>
      </c>
      <c r="AB148" s="322">
        <f>Plan!ES36</f>
        <v>0</v>
      </c>
      <c r="AC148" s="322">
        <f>Plan!ES37</f>
        <v>0</v>
      </c>
      <c r="AD148" s="322">
        <f>Plan!ES38</f>
        <v>0</v>
      </c>
      <c r="AE148" s="322">
        <f>Plan!ES39</f>
        <v>0</v>
      </c>
      <c r="AF148" s="322">
        <f>Plan!ES40</f>
        <v>0</v>
      </c>
      <c r="AG148" s="322">
        <f>Plan!ES41</f>
        <v>0</v>
      </c>
      <c r="AH148" s="322">
        <f>Plan!ES42</f>
        <v>0</v>
      </c>
      <c r="AI148" s="322">
        <f>Plan!ES43</f>
        <v>0</v>
      </c>
      <c r="AJ148" s="322">
        <f>Plan!ES44</f>
        <v>0</v>
      </c>
    </row>
    <row r="149" spans="1:36" ht="6" customHeight="1">
      <c r="A149"/>
      <c r="B149" s="318">
        <f>COUNTIF(Feiertage!$H$3:$H$164,F149)</f>
        <v>0</v>
      </c>
      <c r="C149" s="319">
        <f t="shared" si="6"/>
        <v>2</v>
      </c>
      <c r="D149" s="319">
        <f t="shared" si="7"/>
        <v>5</v>
      </c>
      <c r="E149" s="323"/>
      <c r="F149" s="321">
        <f t="shared" si="8"/>
        <v>42514</v>
      </c>
      <c r="G149" s="322">
        <f>Plan!ET15</f>
        <v>0</v>
      </c>
      <c r="H149" s="322">
        <f>Plan!ET16</f>
        <v>0</v>
      </c>
      <c r="I149" s="322">
        <f>Plan!ET17</f>
        <v>0</v>
      </c>
      <c r="J149" s="322">
        <f>Plan!ET18</f>
        <v>0</v>
      </c>
      <c r="K149" s="322">
        <f>Plan!ET19</f>
        <v>0</v>
      </c>
      <c r="L149" s="322">
        <f>Plan!ET20</f>
        <v>0</v>
      </c>
      <c r="M149" s="322">
        <f>Plan!ET21</f>
        <v>0</v>
      </c>
      <c r="N149" s="322">
        <f>Plan!ET22</f>
        <v>0</v>
      </c>
      <c r="O149" s="322">
        <f>Plan!ET23</f>
        <v>0</v>
      </c>
      <c r="P149" s="322">
        <f>Plan!ET24</f>
        <v>0</v>
      </c>
      <c r="Q149" s="322">
        <f>Plan!ET25</f>
        <v>0</v>
      </c>
      <c r="R149" s="322">
        <f>Plan!ET26</f>
        <v>0</v>
      </c>
      <c r="S149" s="322">
        <f>Plan!ET27</f>
        <v>0</v>
      </c>
      <c r="T149" s="322">
        <f>Plan!ET28</f>
        <v>0</v>
      </c>
      <c r="U149" s="322">
        <f>Plan!ET29</f>
        <v>0</v>
      </c>
      <c r="V149" s="322">
        <f>Plan!ET30</f>
        <v>0</v>
      </c>
      <c r="W149" s="322">
        <f>Plan!ET31</f>
        <v>0</v>
      </c>
      <c r="X149" s="322">
        <f>Plan!ET32</f>
        <v>0</v>
      </c>
      <c r="Y149" s="322">
        <f>Plan!ET33</f>
        <v>0</v>
      </c>
      <c r="Z149" s="322">
        <f>Plan!ET34</f>
        <v>0</v>
      </c>
      <c r="AA149" s="322">
        <f>Plan!ET35</f>
        <v>0</v>
      </c>
      <c r="AB149" s="322">
        <f>Plan!ET36</f>
        <v>0</v>
      </c>
      <c r="AC149" s="322">
        <f>Plan!ET37</f>
        <v>0</v>
      </c>
      <c r="AD149" s="322">
        <f>Plan!ET38</f>
        <v>0</v>
      </c>
      <c r="AE149" s="322">
        <f>Plan!ET39</f>
        <v>0</v>
      </c>
      <c r="AF149" s="322">
        <f>Plan!ET40</f>
        <v>0</v>
      </c>
      <c r="AG149" s="322">
        <f>Plan!ET41</f>
        <v>0</v>
      </c>
      <c r="AH149" s="322">
        <f>Plan!ET42</f>
        <v>0</v>
      </c>
      <c r="AI149" s="322">
        <f>Plan!ET43</f>
        <v>0</v>
      </c>
      <c r="AJ149" s="322">
        <f>Plan!ET44</f>
        <v>0</v>
      </c>
    </row>
    <row r="150" spans="1:36" ht="6" customHeight="1">
      <c r="A150"/>
      <c r="B150" s="318">
        <f>COUNTIF(Feiertage!$H$3:$H$164,F150)</f>
        <v>0</v>
      </c>
      <c r="C150" s="319">
        <f t="shared" si="6"/>
        <v>3</v>
      </c>
      <c r="D150" s="319">
        <f t="shared" si="7"/>
        <v>5</v>
      </c>
      <c r="E150" s="323"/>
      <c r="F150" s="321">
        <f t="shared" si="8"/>
        <v>42515</v>
      </c>
      <c r="G150" s="322">
        <f>Plan!EU15</f>
        <v>0</v>
      </c>
      <c r="H150" s="322">
        <f>Plan!EU16</f>
        <v>0</v>
      </c>
      <c r="I150" s="322">
        <f>Plan!EU17</f>
        <v>0</v>
      </c>
      <c r="J150" s="322">
        <f>Plan!EU18</f>
        <v>0</v>
      </c>
      <c r="K150" s="322">
        <f>Plan!EU19</f>
        <v>0</v>
      </c>
      <c r="L150" s="322">
        <f>Plan!EU20</f>
        <v>0</v>
      </c>
      <c r="M150" s="322">
        <f>Plan!EU21</f>
        <v>0</v>
      </c>
      <c r="N150" s="322">
        <f>Plan!EU22</f>
        <v>0</v>
      </c>
      <c r="O150" s="322">
        <f>Plan!EU23</f>
        <v>0</v>
      </c>
      <c r="P150" s="322">
        <f>Plan!EU24</f>
        <v>0</v>
      </c>
      <c r="Q150" s="322">
        <f>Plan!EU25</f>
        <v>0</v>
      </c>
      <c r="R150" s="322">
        <f>Plan!EU26</f>
        <v>0</v>
      </c>
      <c r="S150" s="322">
        <f>Plan!EU27</f>
        <v>0</v>
      </c>
      <c r="T150" s="322">
        <f>Plan!EU28</f>
        <v>0</v>
      </c>
      <c r="U150" s="322">
        <f>Plan!EU29</f>
        <v>0</v>
      </c>
      <c r="V150" s="322">
        <f>Plan!EU30</f>
        <v>0</v>
      </c>
      <c r="W150" s="322">
        <f>Plan!EU31</f>
        <v>0</v>
      </c>
      <c r="X150" s="322">
        <f>Plan!EU32</f>
        <v>0</v>
      </c>
      <c r="Y150" s="322">
        <f>Plan!EU33</f>
        <v>0</v>
      </c>
      <c r="Z150" s="322">
        <f>Plan!EU34</f>
        <v>0</v>
      </c>
      <c r="AA150" s="322">
        <f>Plan!EU35</f>
        <v>0</v>
      </c>
      <c r="AB150" s="322">
        <f>Plan!EU36</f>
        <v>0</v>
      </c>
      <c r="AC150" s="322">
        <f>Plan!EU37</f>
        <v>0</v>
      </c>
      <c r="AD150" s="322">
        <f>Plan!EU38</f>
        <v>0</v>
      </c>
      <c r="AE150" s="322">
        <f>Plan!EU39</f>
        <v>0</v>
      </c>
      <c r="AF150" s="322">
        <f>Plan!EU40</f>
        <v>0</v>
      </c>
      <c r="AG150" s="322">
        <f>Plan!EU41</f>
        <v>0</v>
      </c>
      <c r="AH150" s="322">
        <f>Plan!EU42</f>
        <v>0</v>
      </c>
      <c r="AI150" s="322">
        <f>Plan!EU43</f>
        <v>0</v>
      </c>
      <c r="AJ150" s="322">
        <f>Plan!EU44</f>
        <v>0</v>
      </c>
    </row>
    <row r="151" spans="1:36" ht="6" customHeight="1">
      <c r="A151"/>
      <c r="B151" s="318">
        <f>COUNTIF(Feiertage!$H$3:$H$164,F151)</f>
        <v>0</v>
      </c>
      <c r="C151" s="319">
        <f t="shared" si="6"/>
        <v>4</v>
      </c>
      <c r="D151" s="319">
        <f t="shared" si="7"/>
        <v>5</v>
      </c>
      <c r="E151" s="323"/>
      <c r="F151" s="321">
        <f t="shared" si="8"/>
        <v>42516</v>
      </c>
      <c r="G151" s="322">
        <f>Plan!EV15</f>
        <v>0</v>
      </c>
      <c r="H151" s="322">
        <f>Plan!EV16</f>
        <v>0</v>
      </c>
      <c r="I151" s="322">
        <f>Plan!EV17</f>
        <v>0</v>
      </c>
      <c r="J151" s="322">
        <f>Plan!EV18</f>
        <v>0</v>
      </c>
      <c r="K151" s="322">
        <f>Plan!EV19</f>
        <v>0</v>
      </c>
      <c r="L151" s="322">
        <f>Plan!EV20</f>
        <v>0</v>
      </c>
      <c r="M151" s="322">
        <f>Plan!EV21</f>
        <v>0</v>
      </c>
      <c r="N151" s="322">
        <f>Plan!EV22</f>
        <v>0</v>
      </c>
      <c r="O151" s="322">
        <f>Plan!EV23</f>
        <v>0</v>
      </c>
      <c r="P151" s="322">
        <f>Plan!EV24</f>
        <v>0</v>
      </c>
      <c r="Q151" s="322">
        <f>Plan!EV25</f>
        <v>0</v>
      </c>
      <c r="R151" s="322">
        <f>Plan!EV26</f>
        <v>0</v>
      </c>
      <c r="S151" s="322">
        <f>Plan!EV27</f>
        <v>0</v>
      </c>
      <c r="T151" s="322">
        <f>Plan!EV28</f>
        <v>0</v>
      </c>
      <c r="U151" s="322">
        <f>Plan!EV29</f>
        <v>0</v>
      </c>
      <c r="V151" s="322">
        <f>Plan!EV30</f>
        <v>0</v>
      </c>
      <c r="W151" s="322">
        <f>Plan!EV31</f>
        <v>0</v>
      </c>
      <c r="X151" s="322">
        <f>Plan!EV32</f>
        <v>0</v>
      </c>
      <c r="Y151" s="322">
        <f>Plan!EV33</f>
        <v>0</v>
      </c>
      <c r="Z151" s="322">
        <f>Plan!EV34</f>
        <v>0</v>
      </c>
      <c r="AA151" s="322">
        <f>Plan!EV35</f>
        <v>0</v>
      </c>
      <c r="AB151" s="322">
        <f>Plan!EV36</f>
        <v>0</v>
      </c>
      <c r="AC151" s="322">
        <f>Plan!EV37</f>
        <v>0</v>
      </c>
      <c r="AD151" s="322">
        <f>Plan!EV38</f>
        <v>0</v>
      </c>
      <c r="AE151" s="322">
        <f>Plan!EV39</f>
        <v>0</v>
      </c>
      <c r="AF151" s="322">
        <f>Plan!EV40</f>
        <v>0</v>
      </c>
      <c r="AG151" s="322">
        <f>Plan!EV41</f>
        <v>0</v>
      </c>
      <c r="AH151" s="322">
        <f>Plan!EV42</f>
        <v>0</v>
      </c>
      <c r="AI151" s="322">
        <f>Plan!EV43</f>
        <v>0</v>
      </c>
      <c r="AJ151" s="322">
        <f>Plan!EV44</f>
        <v>0</v>
      </c>
    </row>
    <row r="152" spans="1:36" ht="6" customHeight="1">
      <c r="A152"/>
      <c r="B152" s="318">
        <f>COUNTIF(Feiertage!$H$3:$H$164,F152)</f>
        <v>0</v>
      </c>
      <c r="C152" s="319">
        <f t="shared" si="6"/>
        <v>5</v>
      </c>
      <c r="D152" s="319">
        <f t="shared" si="7"/>
        <v>5</v>
      </c>
      <c r="E152" s="323"/>
      <c r="F152" s="321">
        <f t="shared" si="8"/>
        <v>42517</v>
      </c>
      <c r="G152" s="322">
        <f>Plan!EW15</f>
        <v>0</v>
      </c>
      <c r="H152" s="322">
        <f>Plan!EW16</f>
        <v>0</v>
      </c>
      <c r="I152" s="322">
        <f>Plan!EW17</f>
        <v>0</v>
      </c>
      <c r="J152" s="322">
        <f>Plan!EW18</f>
        <v>0</v>
      </c>
      <c r="K152" s="322">
        <f>Plan!EW19</f>
        <v>0</v>
      </c>
      <c r="L152" s="322">
        <f>Plan!EW20</f>
        <v>0</v>
      </c>
      <c r="M152" s="322">
        <f>Plan!EW21</f>
        <v>0</v>
      </c>
      <c r="N152" s="322">
        <f>Plan!EW22</f>
        <v>0</v>
      </c>
      <c r="O152" s="322">
        <f>Plan!EW23</f>
        <v>0</v>
      </c>
      <c r="P152" s="322">
        <f>Plan!EW24</f>
        <v>0</v>
      </c>
      <c r="Q152" s="322">
        <f>Plan!EW25</f>
        <v>0</v>
      </c>
      <c r="R152" s="322">
        <f>Plan!EW26</f>
        <v>0</v>
      </c>
      <c r="S152" s="322">
        <f>Plan!EW27</f>
        <v>0</v>
      </c>
      <c r="T152" s="322">
        <f>Plan!EW28</f>
        <v>0</v>
      </c>
      <c r="U152" s="322">
        <f>Plan!EW29</f>
        <v>0</v>
      </c>
      <c r="V152" s="322">
        <f>Plan!EW30</f>
        <v>0</v>
      </c>
      <c r="W152" s="322">
        <f>Plan!EW31</f>
        <v>0</v>
      </c>
      <c r="X152" s="322">
        <f>Plan!EW32</f>
        <v>0</v>
      </c>
      <c r="Y152" s="322">
        <f>Plan!EW33</f>
        <v>0</v>
      </c>
      <c r="Z152" s="322">
        <f>Plan!EW34</f>
        <v>0</v>
      </c>
      <c r="AA152" s="322">
        <f>Plan!EW35</f>
        <v>0</v>
      </c>
      <c r="AB152" s="322">
        <f>Plan!EW36</f>
        <v>0</v>
      </c>
      <c r="AC152" s="322">
        <f>Plan!EW37</f>
        <v>0</v>
      </c>
      <c r="AD152" s="322">
        <f>Plan!EW38</f>
        <v>0</v>
      </c>
      <c r="AE152" s="322">
        <f>Plan!EW39</f>
        <v>0</v>
      </c>
      <c r="AF152" s="322">
        <f>Plan!EW40</f>
        <v>0</v>
      </c>
      <c r="AG152" s="322">
        <f>Plan!EW41</f>
        <v>0</v>
      </c>
      <c r="AH152" s="322">
        <f>Plan!EW42</f>
        <v>0</v>
      </c>
      <c r="AI152" s="322">
        <f>Plan!EW43</f>
        <v>0</v>
      </c>
      <c r="AJ152" s="322">
        <f>Plan!EW44</f>
        <v>0</v>
      </c>
    </row>
    <row r="153" spans="1:36" ht="6" customHeight="1">
      <c r="A153"/>
      <c r="B153" s="318">
        <f>COUNTIF(Feiertage!$H$3:$H$164,F153)</f>
        <v>0</v>
      </c>
      <c r="C153" s="319">
        <f t="shared" si="6"/>
        <v>6</v>
      </c>
      <c r="D153" s="319">
        <f t="shared" si="7"/>
        <v>5</v>
      </c>
      <c r="E153" s="323"/>
      <c r="F153" s="321">
        <f t="shared" si="8"/>
        <v>42518</v>
      </c>
      <c r="G153" s="322">
        <f>Plan!EX15</f>
        <v>0</v>
      </c>
      <c r="H153" s="322">
        <f>Plan!EX16</f>
        <v>0</v>
      </c>
      <c r="I153" s="322">
        <f>Plan!EX17</f>
        <v>0</v>
      </c>
      <c r="J153" s="322">
        <f>Plan!EX18</f>
        <v>0</v>
      </c>
      <c r="K153" s="322">
        <f>Plan!EX19</f>
        <v>0</v>
      </c>
      <c r="L153" s="322">
        <f>Plan!EX20</f>
        <v>0</v>
      </c>
      <c r="M153" s="322">
        <f>Plan!EX21</f>
        <v>0</v>
      </c>
      <c r="N153" s="322">
        <f>Plan!EX22</f>
        <v>0</v>
      </c>
      <c r="O153" s="322">
        <f>Plan!EX23</f>
        <v>0</v>
      </c>
      <c r="P153" s="322">
        <f>Plan!EX24</f>
        <v>0</v>
      </c>
      <c r="Q153" s="322">
        <f>Plan!EX25</f>
        <v>0</v>
      </c>
      <c r="R153" s="322">
        <f>Plan!EX26</f>
        <v>0</v>
      </c>
      <c r="S153" s="322">
        <f>Plan!EX27</f>
        <v>0</v>
      </c>
      <c r="T153" s="322">
        <f>Plan!EX28</f>
        <v>0</v>
      </c>
      <c r="U153" s="322">
        <f>Plan!EX29</f>
        <v>0</v>
      </c>
      <c r="V153" s="322">
        <f>Plan!EX30</f>
        <v>0</v>
      </c>
      <c r="W153" s="322">
        <f>Plan!EX31</f>
        <v>0</v>
      </c>
      <c r="X153" s="322">
        <f>Plan!EX32</f>
        <v>0</v>
      </c>
      <c r="Y153" s="322">
        <f>Plan!EX33</f>
        <v>0</v>
      </c>
      <c r="Z153" s="322">
        <f>Plan!EX34</f>
        <v>0</v>
      </c>
      <c r="AA153" s="322">
        <f>Plan!EX35</f>
        <v>0</v>
      </c>
      <c r="AB153" s="322">
        <f>Plan!EX36</f>
        <v>0</v>
      </c>
      <c r="AC153" s="322">
        <f>Plan!EX37</f>
        <v>0</v>
      </c>
      <c r="AD153" s="322">
        <f>Plan!EX38</f>
        <v>0</v>
      </c>
      <c r="AE153" s="322">
        <f>Plan!EX39</f>
        <v>0</v>
      </c>
      <c r="AF153" s="322">
        <f>Plan!EX40</f>
        <v>0</v>
      </c>
      <c r="AG153" s="322">
        <f>Plan!EX41</f>
        <v>0</v>
      </c>
      <c r="AH153" s="322">
        <f>Plan!EX42</f>
        <v>0</v>
      </c>
      <c r="AI153" s="322">
        <f>Plan!EX43</f>
        <v>0</v>
      </c>
      <c r="AJ153" s="322">
        <f>Plan!EX44</f>
        <v>0</v>
      </c>
    </row>
    <row r="154" spans="1:36" ht="6" customHeight="1">
      <c r="A154"/>
      <c r="B154" s="318">
        <f>COUNTIF(Feiertage!$H$3:$H$164,F154)</f>
        <v>0</v>
      </c>
      <c r="C154" s="319">
        <f t="shared" si="6"/>
        <v>7</v>
      </c>
      <c r="D154" s="319">
        <f t="shared" si="7"/>
        <v>5</v>
      </c>
      <c r="E154" s="323"/>
      <c r="F154" s="321">
        <f t="shared" si="8"/>
        <v>42519</v>
      </c>
      <c r="G154" s="322">
        <f>Plan!EY15</f>
        <v>0</v>
      </c>
      <c r="H154" s="322">
        <f>Plan!EY16</f>
        <v>0</v>
      </c>
      <c r="I154" s="322">
        <f>Plan!EY17</f>
        <v>0</v>
      </c>
      <c r="J154" s="322">
        <f>Plan!EY18</f>
        <v>0</v>
      </c>
      <c r="K154" s="322">
        <f>Plan!EY19</f>
        <v>0</v>
      </c>
      <c r="L154" s="322">
        <f>Plan!EY20</f>
        <v>0</v>
      </c>
      <c r="M154" s="322">
        <f>Plan!EY21</f>
        <v>0</v>
      </c>
      <c r="N154" s="322">
        <f>Plan!EY22</f>
        <v>0</v>
      </c>
      <c r="O154" s="322">
        <f>Plan!EY23</f>
        <v>0</v>
      </c>
      <c r="P154" s="322">
        <f>Plan!EY24</f>
        <v>0</v>
      </c>
      <c r="Q154" s="322">
        <f>Plan!EY25</f>
        <v>0</v>
      </c>
      <c r="R154" s="322">
        <f>Plan!EY26</f>
        <v>0</v>
      </c>
      <c r="S154" s="322">
        <f>Plan!EY27</f>
        <v>0</v>
      </c>
      <c r="T154" s="322">
        <f>Plan!EY28</f>
        <v>0</v>
      </c>
      <c r="U154" s="322">
        <f>Plan!EY29</f>
        <v>0</v>
      </c>
      <c r="V154" s="322">
        <f>Plan!EY30</f>
        <v>0</v>
      </c>
      <c r="W154" s="322">
        <f>Plan!EY31</f>
        <v>0</v>
      </c>
      <c r="X154" s="322">
        <f>Plan!EY32</f>
        <v>0</v>
      </c>
      <c r="Y154" s="322">
        <f>Plan!EY33</f>
        <v>0</v>
      </c>
      <c r="Z154" s="322">
        <f>Plan!EY34</f>
        <v>0</v>
      </c>
      <c r="AA154" s="322">
        <f>Plan!EY35</f>
        <v>0</v>
      </c>
      <c r="AB154" s="322">
        <f>Plan!EY36</f>
        <v>0</v>
      </c>
      <c r="AC154" s="322">
        <f>Plan!EY37</f>
        <v>0</v>
      </c>
      <c r="AD154" s="322">
        <f>Plan!EY38</f>
        <v>0</v>
      </c>
      <c r="AE154" s="322">
        <f>Plan!EY39</f>
        <v>0</v>
      </c>
      <c r="AF154" s="322">
        <f>Plan!EY40</f>
        <v>0</v>
      </c>
      <c r="AG154" s="322">
        <f>Plan!EY41</f>
        <v>0</v>
      </c>
      <c r="AH154" s="322">
        <f>Plan!EY42</f>
        <v>0</v>
      </c>
      <c r="AI154" s="322">
        <f>Plan!EY43</f>
        <v>0</v>
      </c>
      <c r="AJ154" s="322">
        <f>Plan!EY44</f>
        <v>0</v>
      </c>
    </row>
    <row r="155" spans="1:36" ht="6" customHeight="1">
      <c r="A155"/>
      <c r="B155" s="318">
        <f>COUNTIF(Feiertage!$H$3:$H$164,F155)</f>
        <v>0</v>
      </c>
      <c r="C155" s="319">
        <f t="shared" si="6"/>
        <v>1</v>
      </c>
      <c r="D155" s="319">
        <f t="shared" si="7"/>
        <v>5</v>
      </c>
      <c r="E155" s="323"/>
      <c r="F155" s="321">
        <f t="shared" si="8"/>
        <v>42520</v>
      </c>
      <c r="G155" s="322">
        <f>Plan!EZ15</f>
        <v>0</v>
      </c>
      <c r="H155" s="322">
        <f>Plan!EZ16</f>
        <v>0</v>
      </c>
      <c r="I155" s="322">
        <f>Plan!EZ17</f>
        <v>0</v>
      </c>
      <c r="J155" s="322">
        <f>Plan!EZ18</f>
        <v>0</v>
      </c>
      <c r="K155" s="322">
        <f>Plan!EZ19</f>
        <v>0</v>
      </c>
      <c r="L155" s="322">
        <f>Plan!EZ20</f>
        <v>0</v>
      </c>
      <c r="M155" s="322">
        <f>Plan!EZ21</f>
        <v>0</v>
      </c>
      <c r="N155" s="322">
        <f>Plan!EZ22</f>
        <v>0</v>
      </c>
      <c r="O155" s="322">
        <f>Plan!EZ23</f>
        <v>0</v>
      </c>
      <c r="P155" s="322">
        <f>Plan!EZ24</f>
        <v>0</v>
      </c>
      <c r="Q155" s="322">
        <f>Plan!EZ25</f>
        <v>0</v>
      </c>
      <c r="R155" s="322">
        <f>Plan!EZ26</f>
        <v>0</v>
      </c>
      <c r="S155" s="322">
        <f>Plan!EZ27</f>
        <v>0</v>
      </c>
      <c r="T155" s="322">
        <f>Plan!EZ28</f>
        <v>0</v>
      </c>
      <c r="U155" s="322">
        <f>Plan!EZ29</f>
        <v>0</v>
      </c>
      <c r="V155" s="322">
        <f>Plan!EZ30</f>
        <v>0</v>
      </c>
      <c r="W155" s="322">
        <f>Plan!EZ31</f>
        <v>0</v>
      </c>
      <c r="X155" s="322">
        <f>Plan!EZ32</f>
        <v>0</v>
      </c>
      <c r="Y155" s="322">
        <f>Plan!EZ33</f>
        <v>0</v>
      </c>
      <c r="Z155" s="322">
        <f>Plan!EZ34</f>
        <v>0</v>
      </c>
      <c r="AA155" s="322">
        <f>Plan!EZ35</f>
        <v>0</v>
      </c>
      <c r="AB155" s="322">
        <f>Plan!EZ36</f>
        <v>0</v>
      </c>
      <c r="AC155" s="322">
        <f>Plan!EZ37</f>
        <v>0</v>
      </c>
      <c r="AD155" s="322">
        <f>Plan!EZ38</f>
        <v>0</v>
      </c>
      <c r="AE155" s="322">
        <f>Plan!EZ39</f>
        <v>0</v>
      </c>
      <c r="AF155" s="322">
        <f>Plan!EZ40</f>
        <v>0</v>
      </c>
      <c r="AG155" s="322">
        <f>Plan!EZ41</f>
        <v>0</v>
      </c>
      <c r="AH155" s="322">
        <f>Plan!EZ42</f>
        <v>0</v>
      </c>
      <c r="AI155" s="322">
        <f>Plan!EZ43</f>
        <v>0</v>
      </c>
      <c r="AJ155" s="322">
        <f>Plan!EZ44</f>
        <v>0</v>
      </c>
    </row>
    <row r="156" spans="1:36" ht="6" customHeight="1">
      <c r="A156"/>
      <c r="B156" s="318">
        <f>COUNTIF(Feiertage!$H$3:$H$164,F156)</f>
        <v>0</v>
      </c>
      <c r="C156" s="319">
        <f t="shared" si="6"/>
        <v>2</v>
      </c>
      <c r="D156" s="319">
        <f t="shared" si="7"/>
        <v>5</v>
      </c>
      <c r="E156" s="323"/>
      <c r="F156" s="321">
        <f t="shared" si="8"/>
        <v>42521</v>
      </c>
      <c r="G156" s="322">
        <f>Plan!FA15</f>
        <v>0</v>
      </c>
      <c r="H156" s="322">
        <f>Plan!FA16</f>
        <v>0</v>
      </c>
      <c r="I156" s="322">
        <f>Plan!FA17</f>
        <v>0</v>
      </c>
      <c r="J156" s="322">
        <f>Plan!FA18</f>
        <v>0</v>
      </c>
      <c r="K156" s="322">
        <f>Plan!FA19</f>
        <v>0</v>
      </c>
      <c r="L156" s="322">
        <f>Plan!FA20</f>
        <v>0</v>
      </c>
      <c r="M156" s="322">
        <f>Plan!FA21</f>
        <v>0</v>
      </c>
      <c r="N156" s="322">
        <f>Plan!FA22</f>
        <v>0</v>
      </c>
      <c r="O156" s="322">
        <f>Plan!FA23</f>
        <v>0</v>
      </c>
      <c r="P156" s="322">
        <f>Plan!FA24</f>
        <v>0</v>
      </c>
      <c r="Q156" s="322">
        <f>Plan!FA25</f>
        <v>0</v>
      </c>
      <c r="R156" s="322">
        <f>Plan!FA26</f>
        <v>0</v>
      </c>
      <c r="S156" s="322">
        <f>Plan!FA27</f>
        <v>0</v>
      </c>
      <c r="T156" s="322">
        <f>Plan!FA28</f>
        <v>0</v>
      </c>
      <c r="U156" s="322">
        <f>Plan!FA29</f>
        <v>0</v>
      </c>
      <c r="V156" s="322">
        <f>Plan!FA30</f>
        <v>0</v>
      </c>
      <c r="W156" s="322">
        <f>Plan!FA31</f>
        <v>0</v>
      </c>
      <c r="X156" s="322">
        <f>Plan!FA32</f>
        <v>0</v>
      </c>
      <c r="Y156" s="322">
        <f>Plan!FA33</f>
        <v>0</v>
      </c>
      <c r="Z156" s="322">
        <f>Plan!FA34</f>
        <v>0</v>
      </c>
      <c r="AA156" s="322">
        <f>Plan!FA35</f>
        <v>0</v>
      </c>
      <c r="AB156" s="322">
        <f>Plan!FA36</f>
        <v>0</v>
      </c>
      <c r="AC156" s="322">
        <f>Plan!FA37</f>
        <v>0</v>
      </c>
      <c r="AD156" s="322">
        <f>Plan!FA38</f>
        <v>0</v>
      </c>
      <c r="AE156" s="322">
        <f>Plan!FA39</f>
        <v>0</v>
      </c>
      <c r="AF156" s="322">
        <f>Plan!FA40</f>
        <v>0</v>
      </c>
      <c r="AG156" s="322">
        <f>Plan!FA41</f>
        <v>0</v>
      </c>
      <c r="AH156" s="322">
        <f>Plan!FA42</f>
        <v>0</v>
      </c>
      <c r="AI156" s="322">
        <f>Plan!FA43</f>
        <v>0</v>
      </c>
      <c r="AJ156" s="322">
        <f>Plan!FA44</f>
        <v>0</v>
      </c>
    </row>
    <row r="157" spans="1:36" ht="6" customHeight="1">
      <c r="A157"/>
      <c r="B157" s="318">
        <f>COUNTIF(Feiertage!$H$3:$H$164,F157)</f>
        <v>0</v>
      </c>
      <c r="C157" s="319">
        <f t="shared" si="6"/>
        <v>3</v>
      </c>
      <c r="D157" s="319">
        <f t="shared" si="7"/>
        <v>6</v>
      </c>
      <c r="E157" s="323"/>
      <c r="F157" s="321">
        <f t="shared" si="8"/>
        <v>42522</v>
      </c>
      <c r="G157" s="322">
        <f>Plan!FB15</f>
        <v>0</v>
      </c>
      <c r="H157" s="322">
        <f>Plan!FB16</f>
        <v>0</v>
      </c>
      <c r="I157" s="322">
        <f>Plan!FB17</f>
        <v>0</v>
      </c>
      <c r="J157" s="322">
        <f>Plan!FB18</f>
        <v>0</v>
      </c>
      <c r="K157" s="322">
        <f>Plan!FB19</f>
        <v>0</v>
      </c>
      <c r="L157" s="322">
        <f>Plan!FB20</f>
        <v>0</v>
      </c>
      <c r="M157" s="322">
        <f>Plan!FB21</f>
        <v>0</v>
      </c>
      <c r="N157" s="322">
        <f>Plan!FB22</f>
        <v>0</v>
      </c>
      <c r="O157" s="322">
        <f>Plan!FB23</f>
        <v>0</v>
      </c>
      <c r="P157" s="322">
        <f>Plan!FB24</f>
        <v>0</v>
      </c>
      <c r="Q157" s="322">
        <f>Plan!FB25</f>
        <v>0</v>
      </c>
      <c r="R157" s="322">
        <f>Plan!FB26</f>
        <v>0</v>
      </c>
      <c r="S157" s="322">
        <f>Plan!FB27</f>
        <v>0</v>
      </c>
      <c r="T157" s="322">
        <f>Plan!FB28</f>
        <v>0</v>
      </c>
      <c r="U157" s="322">
        <f>Plan!FB29</f>
        <v>0</v>
      </c>
      <c r="V157" s="322">
        <f>Plan!FB30</f>
        <v>0</v>
      </c>
      <c r="W157" s="322">
        <f>Plan!FB31</f>
        <v>0</v>
      </c>
      <c r="X157" s="322">
        <f>Plan!FB32</f>
        <v>0</v>
      </c>
      <c r="Y157" s="322">
        <f>Plan!FB33</f>
        <v>0</v>
      </c>
      <c r="Z157" s="322">
        <f>Plan!FB34</f>
        <v>0</v>
      </c>
      <c r="AA157" s="322">
        <f>Plan!FB35</f>
        <v>0</v>
      </c>
      <c r="AB157" s="322">
        <f>Plan!FB36</f>
        <v>0</v>
      </c>
      <c r="AC157" s="322">
        <f>Plan!FB37</f>
        <v>0</v>
      </c>
      <c r="AD157" s="322">
        <f>Plan!FB38</f>
        <v>0</v>
      </c>
      <c r="AE157" s="322">
        <f>Plan!FB39</f>
        <v>0</v>
      </c>
      <c r="AF157" s="322">
        <f>Plan!FB40</f>
        <v>0</v>
      </c>
      <c r="AG157" s="322">
        <f>Plan!FB41</f>
        <v>0</v>
      </c>
      <c r="AH157" s="322">
        <f>Plan!FB42</f>
        <v>0</v>
      </c>
      <c r="AI157" s="322">
        <f>Plan!FB43</f>
        <v>0</v>
      </c>
      <c r="AJ157" s="322">
        <f>Plan!FB44</f>
        <v>0</v>
      </c>
    </row>
    <row r="158" spans="1:36" ht="6" customHeight="1">
      <c r="A158"/>
      <c r="B158" s="318">
        <f>COUNTIF(Feiertage!$H$3:$H$164,F158)</f>
        <v>0</v>
      </c>
      <c r="C158" s="319">
        <f t="shared" si="6"/>
        <v>4</v>
      </c>
      <c r="D158" s="319">
        <f t="shared" si="7"/>
        <v>6</v>
      </c>
      <c r="E158" s="323"/>
      <c r="F158" s="321">
        <f t="shared" si="8"/>
        <v>42523</v>
      </c>
      <c r="G158" s="322">
        <f>Plan!FC15</f>
        <v>0</v>
      </c>
      <c r="H158" s="322">
        <f>Plan!FC16</f>
        <v>0</v>
      </c>
      <c r="I158" s="322">
        <f>Plan!FC17</f>
        <v>0</v>
      </c>
      <c r="J158" s="322">
        <f>Plan!FC18</f>
        <v>0</v>
      </c>
      <c r="K158" s="322">
        <f>Plan!FC19</f>
        <v>0</v>
      </c>
      <c r="L158" s="322">
        <f>Plan!FC20</f>
        <v>0</v>
      </c>
      <c r="M158" s="322">
        <f>Plan!FC21</f>
        <v>0</v>
      </c>
      <c r="N158" s="322">
        <f>Plan!FC22</f>
        <v>0</v>
      </c>
      <c r="O158" s="322">
        <f>Plan!FC23</f>
        <v>0</v>
      </c>
      <c r="P158" s="322">
        <f>Plan!FC24</f>
        <v>0</v>
      </c>
      <c r="Q158" s="322">
        <f>Plan!FC25</f>
        <v>0</v>
      </c>
      <c r="R158" s="322">
        <f>Plan!FC26</f>
        <v>0</v>
      </c>
      <c r="S158" s="322">
        <f>Plan!FC27</f>
        <v>0</v>
      </c>
      <c r="T158" s="322">
        <f>Plan!FC28</f>
        <v>0</v>
      </c>
      <c r="U158" s="322">
        <f>Plan!FC29</f>
        <v>0</v>
      </c>
      <c r="V158" s="322">
        <f>Plan!FC30</f>
        <v>0</v>
      </c>
      <c r="W158" s="322">
        <f>Plan!FC31</f>
        <v>0</v>
      </c>
      <c r="X158" s="322">
        <f>Plan!FC32</f>
        <v>0</v>
      </c>
      <c r="Y158" s="322">
        <f>Plan!FC33</f>
        <v>0</v>
      </c>
      <c r="Z158" s="322">
        <f>Plan!FC34</f>
        <v>0</v>
      </c>
      <c r="AA158" s="322">
        <f>Plan!FC35</f>
        <v>0</v>
      </c>
      <c r="AB158" s="322">
        <f>Plan!FC36</f>
        <v>0</v>
      </c>
      <c r="AC158" s="322">
        <f>Plan!FC37</f>
        <v>0</v>
      </c>
      <c r="AD158" s="322">
        <f>Plan!FC38</f>
        <v>0</v>
      </c>
      <c r="AE158" s="322">
        <f>Plan!FC39</f>
        <v>0</v>
      </c>
      <c r="AF158" s="322">
        <f>Plan!FC40</f>
        <v>0</v>
      </c>
      <c r="AG158" s="322">
        <f>Plan!FC41</f>
        <v>0</v>
      </c>
      <c r="AH158" s="322">
        <f>Plan!FC42</f>
        <v>0</v>
      </c>
      <c r="AI158" s="322">
        <f>Plan!FC43</f>
        <v>0</v>
      </c>
      <c r="AJ158" s="322">
        <f>Plan!FC44</f>
        <v>0</v>
      </c>
    </row>
    <row r="159" spans="1:36" ht="6" customHeight="1">
      <c r="A159"/>
      <c r="B159" s="318">
        <f>COUNTIF(Feiertage!$H$3:$H$164,F159)</f>
        <v>0</v>
      </c>
      <c r="C159" s="319">
        <f t="shared" si="6"/>
        <v>5</v>
      </c>
      <c r="D159" s="319">
        <f t="shared" si="7"/>
        <v>6</v>
      </c>
      <c r="E159" s="323"/>
      <c r="F159" s="321">
        <f t="shared" si="8"/>
        <v>42524</v>
      </c>
      <c r="G159" s="322">
        <f>Plan!FD15</f>
        <v>0</v>
      </c>
      <c r="H159" s="322">
        <f>Plan!FD16</f>
        <v>0</v>
      </c>
      <c r="I159" s="322">
        <f>Plan!FD17</f>
        <v>0</v>
      </c>
      <c r="J159" s="322">
        <f>Plan!FD18</f>
        <v>0</v>
      </c>
      <c r="K159" s="322">
        <f>Plan!FD19</f>
        <v>0</v>
      </c>
      <c r="L159" s="322">
        <f>Plan!FD20</f>
        <v>0</v>
      </c>
      <c r="M159" s="322">
        <f>Plan!FD21</f>
        <v>0</v>
      </c>
      <c r="N159" s="322">
        <f>Plan!FD22</f>
        <v>0</v>
      </c>
      <c r="O159" s="322">
        <f>Plan!FD23</f>
        <v>0</v>
      </c>
      <c r="P159" s="322">
        <f>Plan!FD24</f>
        <v>0</v>
      </c>
      <c r="Q159" s="322">
        <f>Plan!FD25</f>
        <v>0</v>
      </c>
      <c r="R159" s="322">
        <f>Plan!FD26</f>
        <v>0</v>
      </c>
      <c r="S159" s="322">
        <f>Plan!FD27</f>
        <v>0</v>
      </c>
      <c r="T159" s="322">
        <f>Plan!FD28</f>
        <v>0</v>
      </c>
      <c r="U159" s="322">
        <f>Plan!FD29</f>
        <v>0</v>
      </c>
      <c r="V159" s="322">
        <f>Plan!FD30</f>
        <v>0</v>
      </c>
      <c r="W159" s="322">
        <f>Plan!FD31</f>
        <v>0</v>
      </c>
      <c r="X159" s="322">
        <f>Plan!FD32</f>
        <v>0</v>
      </c>
      <c r="Y159" s="322">
        <f>Plan!FD33</f>
        <v>0</v>
      </c>
      <c r="Z159" s="322">
        <f>Plan!FD34</f>
        <v>0</v>
      </c>
      <c r="AA159" s="322">
        <f>Plan!FD35</f>
        <v>0</v>
      </c>
      <c r="AB159" s="322">
        <f>Plan!FD36</f>
        <v>0</v>
      </c>
      <c r="AC159" s="322">
        <f>Plan!FD37</f>
        <v>0</v>
      </c>
      <c r="AD159" s="322">
        <f>Plan!FD38</f>
        <v>0</v>
      </c>
      <c r="AE159" s="322">
        <f>Plan!FD39</f>
        <v>0</v>
      </c>
      <c r="AF159" s="322">
        <f>Plan!FD40</f>
        <v>0</v>
      </c>
      <c r="AG159" s="322">
        <f>Plan!FD41</f>
        <v>0</v>
      </c>
      <c r="AH159" s="322">
        <f>Plan!FD42</f>
        <v>0</v>
      </c>
      <c r="AI159" s="322">
        <f>Plan!FD43</f>
        <v>0</v>
      </c>
      <c r="AJ159" s="322">
        <f>Plan!FD44</f>
        <v>0</v>
      </c>
    </row>
    <row r="160" spans="1:36" ht="6" customHeight="1">
      <c r="A160"/>
      <c r="B160" s="318">
        <f>COUNTIF(Feiertage!$H$3:$H$164,F160)</f>
        <v>0</v>
      </c>
      <c r="C160" s="319">
        <f t="shared" si="6"/>
        <v>6</v>
      </c>
      <c r="D160" s="319">
        <f t="shared" si="7"/>
        <v>6</v>
      </c>
      <c r="E160" s="323"/>
      <c r="F160" s="321">
        <f t="shared" si="8"/>
        <v>42525</v>
      </c>
      <c r="G160" s="322">
        <f>Plan!FE15</f>
        <v>0</v>
      </c>
      <c r="H160" s="322">
        <f>Plan!FE16</f>
        <v>0</v>
      </c>
      <c r="I160" s="322">
        <f>Plan!FE17</f>
        <v>0</v>
      </c>
      <c r="J160" s="322">
        <f>Plan!FE18</f>
        <v>0</v>
      </c>
      <c r="K160" s="322">
        <f>Plan!FE19</f>
        <v>0</v>
      </c>
      <c r="L160" s="322">
        <f>Plan!FE20</f>
        <v>0</v>
      </c>
      <c r="M160" s="322">
        <f>Plan!FE21</f>
        <v>0</v>
      </c>
      <c r="N160" s="322">
        <f>Plan!FE22</f>
        <v>0</v>
      </c>
      <c r="O160" s="322">
        <f>Plan!FE23</f>
        <v>0</v>
      </c>
      <c r="P160" s="322">
        <f>Plan!FE24</f>
        <v>0</v>
      </c>
      <c r="Q160" s="322">
        <f>Plan!FE25</f>
        <v>0</v>
      </c>
      <c r="R160" s="322">
        <f>Plan!FE26</f>
        <v>0</v>
      </c>
      <c r="S160" s="322">
        <f>Plan!FE27</f>
        <v>0</v>
      </c>
      <c r="T160" s="322">
        <f>Plan!FE28</f>
        <v>0</v>
      </c>
      <c r="U160" s="322">
        <f>Plan!FE29</f>
        <v>0</v>
      </c>
      <c r="V160" s="322">
        <f>Plan!FE30</f>
        <v>0</v>
      </c>
      <c r="W160" s="322">
        <f>Plan!FE31</f>
        <v>0</v>
      </c>
      <c r="X160" s="322">
        <f>Plan!FE32</f>
        <v>0</v>
      </c>
      <c r="Y160" s="322">
        <f>Plan!FE33</f>
        <v>0</v>
      </c>
      <c r="Z160" s="322">
        <f>Plan!FE34</f>
        <v>0</v>
      </c>
      <c r="AA160" s="322">
        <f>Plan!FE35</f>
        <v>0</v>
      </c>
      <c r="AB160" s="322">
        <f>Plan!FE36</f>
        <v>0</v>
      </c>
      <c r="AC160" s="322">
        <f>Plan!FE37</f>
        <v>0</v>
      </c>
      <c r="AD160" s="322">
        <f>Plan!FE38</f>
        <v>0</v>
      </c>
      <c r="AE160" s="322">
        <f>Plan!FE39</f>
        <v>0</v>
      </c>
      <c r="AF160" s="322">
        <f>Plan!FE40</f>
        <v>0</v>
      </c>
      <c r="AG160" s="322">
        <f>Plan!FE41</f>
        <v>0</v>
      </c>
      <c r="AH160" s="322">
        <f>Plan!FE42</f>
        <v>0</v>
      </c>
      <c r="AI160" s="322">
        <f>Plan!FE43</f>
        <v>0</v>
      </c>
      <c r="AJ160" s="322">
        <f>Plan!FE44</f>
        <v>0</v>
      </c>
    </row>
    <row r="161" spans="1:36" ht="6" customHeight="1">
      <c r="A161"/>
      <c r="B161" s="318">
        <f>COUNTIF(Feiertage!$H$3:$H$164,F161)</f>
        <v>0</v>
      </c>
      <c r="C161" s="319">
        <f t="shared" si="6"/>
        <v>7</v>
      </c>
      <c r="D161" s="319">
        <f t="shared" si="7"/>
        <v>6</v>
      </c>
      <c r="E161" s="323"/>
      <c r="F161" s="321">
        <f t="shared" si="8"/>
        <v>42526</v>
      </c>
      <c r="G161" s="322">
        <f>Plan!FF15</f>
        <v>0</v>
      </c>
      <c r="H161" s="322">
        <f>Plan!FF16</f>
        <v>0</v>
      </c>
      <c r="I161" s="322">
        <f>Plan!FF17</f>
        <v>0</v>
      </c>
      <c r="J161" s="322">
        <f>Plan!FF18</f>
        <v>0</v>
      </c>
      <c r="K161" s="322">
        <f>Plan!FF19</f>
        <v>0</v>
      </c>
      <c r="L161" s="322">
        <f>Plan!FF20</f>
        <v>0</v>
      </c>
      <c r="M161" s="322">
        <f>Plan!FF21</f>
        <v>0</v>
      </c>
      <c r="N161" s="322">
        <f>Plan!FF22</f>
        <v>0</v>
      </c>
      <c r="O161" s="322">
        <f>Plan!FF23</f>
        <v>0</v>
      </c>
      <c r="P161" s="322">
        <f>Plan!FF24</f>
        <v>0</v>
      </c>
      <c r="Q161" s="322">
        <f>Plan!FF25</f>
        <v>0</v>
      </c>
      <c r="R161" s="322">
        <f>Plan!FF26</f>
        <v>0</v>
      </c>
      <c r="S161" s="322">
        <f>Plan!FF27</f>
        <v>0</v>
      </c>
      <c r="T161" s="322">
        <f>Plan!FF28</f>
        <v>0</v>
      </c>
      <c r="U161" s="322">
        <f>Plan!FF29</f>
        <v>0</v>
      </c>
      <c r="V161" s="322">
        <f>Plan!FF30</f>
        <v>0</v>
      </c>
      <c r="W161" s="322">
        <f>Plan!FF31</f>
        <v>0</v>
      </c>
      <c r="X161" s="322">
        <f>Plan!FF32</f>
        <v>0</v>
      </c>
      <c r="Y161" s="322">
        <f>Plan!FF33</f>
        <v>0</v>
      </c>
      <c r="Z161" s="322">
        <f>Plan!FF34</f>
        <v>0</v>
      </c>
      <c r="AA161" s="322">
        <f>Plan!FF35</f>
        <v>0</v>
      </c>
      <c r="AB161" s="322">
        <f>Plan!FF36</f>
        <v>0</v>
      </c>
      <c r="AC161" s="322">
        <f>Plan!FF37</f>
        <v>0</v>
      </c>
      <c r="AD161" s="322">
        <f>Plan!FF38</f>
        <v>0</v>
      </c>
      <c r="AE161" s="322">
        <f>Plan!FF39</f>
        <v>0</v>
      </c>
      <c r="AF161" s="322">
        <f>Plan!FF40</f>
        <v>0</v>
      </c>
      <c r="AG161" s="322">
        <f>Plan!FF41</f>
        <v>0</v>
      </c>
      <c r="AH161" s="322">
        <f>Plan!FF42</f>
        <v>0</v>
      </c>
      <c r="AI161" s="322">
        <f>Plan!FF43</f>
        <v>0</v>
      </c>
      <c r="AJ161" s="322">
        <f>Plan!FF44</f>
        <v>0</v>
      </c>
    </row>
    <row r="162" spans="1:36" ht="6" customHeight="1">
      <c r="A162"/>
      <c r="B162" s="318">
        <f>COUNTIF(Feiertage!$H$3:$H$164,F162)</f>
        <v>0</v>
      </c>
      <c r="C162" s="319">
        <f t="shared" si="6"/>
        <v>1</v>
      </c>
      <c r="D162" s="319">
        <f t="shared" si="7"/>
        <v>6</v>
      </c>
      <c r="E162" s="323"/>
      <c r="F162" s="321">
        <f t="shared" si="8"/>
        <v>42527</v>
      </c>
      <c r="G162" s="322">
        <f>Plan!FG15</f>
        <v>0</v>
      </c>
      <c r="H162" s="322">
        <f>Plan!FG16</f>
        <v>0</v>
      </c>
      <c r="I162" s="322">
        <f>Plan!FG17</f>
        <v>0</v>
      </c>
      <c r="J162" s="322">
        <f>Plan!FG18</f>
        <v>0</v>
      </c>
      <c r="K162" s="322">
        <f>Plan!FG19</f>
        <v>0</v>
      </c>
      <c r="L162" s="322">
        <f>Plan!FG20</f>
        <v>0</v>
      </c>
      <c r="M162" s="322">
        <f>Plan!FG21</f>
        <v>0</v>
      </c>
      <c r="N162" s="322">
        <f>Plan!FG22</f>
        <v>0</v>
      </c>
      <c r="O162" s="322">
        <f>Plan!FG23</f>
        <v>0</v>
      </c>
      <c r="P162" s="322">
        <f>Plan!FG24</f>
        <v>0</v>
      </c>
      <c r="Q162" s="322">
        <f>Plan!FG25</f>
        <v>0</v>
      </c>
      <c r="R162" s="322">
        <f>Plan!FG26</f>
        <v>0</v>
      </c>
      <c r="S162" s="322">
        <f>Plan!FG27</f>
        <v>0</v>
      </c>
      <c r="T162" s="322">
        <f>Plan!FG28</f>
        <v>0</v>
      </c>
      <c r="U162" s="322">
        <f>Plan!FG29</f>
        <v>0</v>
      </c>
      <c r="V162" s="322">
        <f>Plan!FG30</f>
        <v>0</v>
      </c>
      <c r="W162" s="322">
        <f>Plan!FG31</f>
        <v>0</v>
      </c>
      <c r="X162" s="322">
        <f>Plan!FG32</f>
        <v>0</v>
      </c>
      <c r="Y162" s="322">
        <f>Plan!FG33</f>
        <v>0</v>
      </c>
      <c r="Z162" s="322">
        <f>Plan!FG34</f>
        <v>0</v>
      </c>
      <c r="AA162" s="322">
        <f>Plan!FG35</f>
        <v>0</v>
      </c>
      <c r="AB162" s="322">
        <f>Plan!FG36</f>
        <v>0</v>
      </c>
      <c r="AC162" s="322">
        <f>Plan!FG37</f>
        <v>0</v>
      </c>
      <c r="AD162" s="322">
        <f>Plan!FG38</f>
        <v>0</v>
      </c>
      <c r="AE162" s="322">
        <f>Plan!FG39</f>
        <v>0</v>
      </c>
      <c r="AF162" s="322">
        <f>Plan!FG40</f>
        <v>0</v>
      </c>
      <c r="AG162" s="322">
        <f>Plan!FG41</f>
        <v>0</v>
      </c>
      <c r="AH162" s="322">
        <f>Plan!FG42</f>
        <v>0</v>
      </c>
      <c r="AI162" s="322">
        <f>Plan!FG43</f>
        <v>0</v>
      </c>
      <c r="AJ162" s="322">
        <f>Plan!FG44</f>
        <v>0</v>
      </c>
    </row>
    <row r="163" spans="1:36" ht="6" customHeight="1">
      <c r="A163"/>
      <c r="B163" s="318">
        <f>COUNTIF(Feiertage!$H$3:$H$164,F163)</f>
        <v>0</v>
      </c>
      <c r="C163" s="319">
        <f t="shared" si="6"/>
        <v>2</v>
      </c>
      <c r="D163" s="319">
        <f t="shared" si="7"/>
        <v>6</v>
      </c>
      <c r="E163" s="323"/>
      <c r="F163" s="321">
        <f t="shared" si="8"/>
        <v>42528</v>
      </c>
      <c r="G163" s="322">
        <f>Plan!FH15</f>
        <v>0</v>
      </c>
      <c r="H163" s="322">
        <f>Plan!FH16</f>
        <v>0</v>
      </c>
      <c r="I163" s="322">
        <f>Plan!FH17</f>
        <v>0</v>
      </c>
      <c r="J163" s="322">
        <f>Plan!FH18</f>
        <v>0</v>
      </c>
      <c r="K163" s="322">
        <f>Plan!FH19</f>
        <v>0</v>
      </c>
      <c r="L163" s="322">
        <f>Plan!FH20</f>
        <v>0</v>
      </c>
      <c r="M163" s="322">
        <f>Plan!FH21</f>
        <v>0</v>
      </c>
      <c r="N163" s="322">
        <f>Plan!FH22</f>
        <v>0</v>
      </c>
      <c r="O163" s="322">
        <f>Plan!FH23</f>
        <v>0</v>
      </c>
      <c r="P163" s="322">
        <f>Plan!FH24</f>
        <v>0</v>
      </c>
      <c r="Q163" s="322">
        <f>Plan!FH25</f>
        <v>0</v>
      </c>
      <c r="R163" s="322">
        <f>Plan!FH26</f>
        <v>0</v>
      </c>
      <c r="S163" s="322">
        <f>Plan!FH27</f>
        <v>0</v>
      </c>
      <c r="T163" s="322">
        <f>Plan!FH28</f>
        <v>0</v>
      </c>
      <c r="U163" s="322">
        <f>Plan!FH29</f>
        <v>0</v>
      </c>
      <c r="V163" s="322">
        <f>Plan!FH30</f>
        <v>0</v>
      </c>
      <c r="W163" s="322">
        <f>Plan!FH31</f>
        <v>0</v>
      </c>
      <c r="X163" s="322">
        <f>Plan!FH32</f>
        <v>0</v>
      </c>
      <c r="Y163" s="322">
        <f>Plan!FH33</f>
        <v>0</v>
      </c>
      <c r="Z163" s="322">
        <f>Plan!FH34</f>
        <v>0</v>
      </c>
      <c r="AA163" s="322">
        <f>Plan!FH35</f>
        <v>0</v>
      </c>
      <c r="AB163" s="322">
        <f>Plan!FH36</f>
        <v>0</v>
      </c>
      <c r="AC163" s="322">
        <f>Plan!FH37</f>
        <v>0</v>
      </c>
      <c r="AD163" s="322">
        <f>Plan!FH38</f>
        <v>0</v>
      </c>
      <c r="AE163" s="322">
        <f>Plan!FH39</f>
        <v>0</v>
      </c>
      <c r="AF163" s="322">
        <f>Plan!FH40</f>
        <v>0</v>
      </c>
      <c r="AG163" s="322">
        <f>Plan!FH41</f>
        <v>0</v>
      </c>
      <c r="AH163" s="322">
        <f>Plan!FH42</f>
        <v>0</v>
      </c>
      <c r="AI163" s="322">
        <f>Plan!FH43</f>
        <v>0</v>
      </c>
      <c r="AJ163" s="322">
        <f>Plan!FH44</f>
        <v>0</v>
      </c>
    </row>
    <row r="164" spans="1:36" ht="6" customHeight="1">
      <c r="A164"/>
      <c r="B164" s="318">
        <f>COUNTIF(Feiertage!$H$3:$H$164,F164)</f>
        <v>0</v>
      </c>
      <c r="C164" s="319">
        <f t="shared" si="6"/>
        <v>3</v>
      </c>
      <c r="D164" s="319">
        <f t="shared" si="7"/>
        <v>6</v>
      </c>
      <c r="E164" s="323"/>
      <c r="F164" s="321">
        <f t="shared" si="8"/>
        <v>42529</v>
      </c>
      <c r="G164" s="322">
        <f>Plan!FI15</f>
        <v>0</v>
      </c>
      <c r="H164" s="322">
        <f>Plan!FI16</f>
        <v>0</v>
      </c>
      <c r="I164" s="322">
        <f>Plan!FI17</f>
        <v>0</v>
      </c>
      <c r="J164" s="322">
        <f>Plan!FI18</f>
        <v>0</v>
      </c>
      <c r="K164" s="322">
        <f>Plan!FI19</f>
        <v>0</v>
      </c>
      <c r="L164" s="322">
        <f>Plan!FI20</f>
        <v>0</v>
      </c>
      <c r="M164" s="322">
        <f>Plan!FI21</f>
        <v>0</v>
      </c>
      <c r="N164" s="322">
        <f>Plan!FI22</f>
        <v>0</v>
      </c>
      <c r="O164" s="322">
        <f>Plan!FI23</f>
        <v>0</v>
      </c>
      <c r="P164" s="322">
        <f>Plan!FI24</f>
        <v>0</v>
      </c>
      <c r="Q164" s="322">
        <f>Plan!FI25</f>
        <v>0</v>
      </c>
      <c r="R164" s="322">
        <f>Plan!FI26</f>
        <v>0</v>
      </c>
      <c r="S164" s="322">
        <f>Plan!FI27</f>
        <v>0</v>
      </c>
      <c r="T164" s="322">
        <f>Plan!FI28</f>
        <v>0</v>
      </c>
      <c r="U164" s="322">
        <f>Plan!FI29</f>
        <v>0</v>
      </c>
      <c r="V164" s="322">
        <f>Plan!FI30</f>
        <v>0</v>
      </c>
      <c r="W164" s="322">
        <f>Plan!FI31</f>
        <v>0</v>
      </c>
      <c r="X164" s="322">
        <f>Plan!FI32</f>
        <v>0</v>
      </c>
      <c r="Y164" s="322">
        <f>Plan!FI33</f>
        <v>0</v>
      </c>
      <c r="Z164" s="322">
        <f>Plan!FI34</f>
        <v>0</v>
      </c>
      <c r="AA164" s="322">
        <f>Plan!FI35</f>
        <v>0</v>
      </c>
      <c r="AB164" s="322">
        <f>Plan!FI36</f>
        <v>0</v>
      </c>
      <c r="AC164" s="322">
        <f>Plan!FI37</f>
        <v>0</v>
      </c>
      <c r="AD164" s="322">
        <f>Plan!FI38</f>
        <v>0</v>
      </c>
      <c r="AE164" s="322">
        <f>Plan!FI39</f>
        <v>0</v>
      </c>
      <c r="AF164" s="322">
        <f>Plan!FI40</f>
        <v>0</v>
      </c>
      <c r="AG164" s="322">
        <f>Plan!FI41</f>
        <v>0</v>
      </c>
      <c r="AH164" s="322">
        <f>Plan!FI42</f>
        <v>0</v>
      </c>
      <c r="AI164" s="322">
        <f>Plan!FI43</f>
        <v>0</v>
      </c>
      <c r="AJ164" s="322">
        <f>Plan!FI44</f>
        <v>0</v>
      </c>
    </row>
    <row r="165" spans="1:36" ht="6" customHeight="1">
      <c r="A165"/>
      <c r="B165" s="318">
        <f>COUNTIF(Feiertage!$H$3:$H$164,F165)</f>
        <v>0</v>
      </c>
      <c r="C165" s="319">
        <f t="shared" si="6"/>
        <v>4</v>
      </c>
      <c r="D165" s="319">
        <f t="shared" si="7"/>
        <v>6</v>
      </c>
      <c r="E165" s="323"/>
      <c r="F165" s="321">
        <f t="shared" si="8"/>
        <v>42530</v>
      </c>
      <c r="G165" s="322">
        <f>Plan!FJ15</f>
        <v>0</v>
      </c>
      <c r="H165" s="322">
        <f>Plan!FJ16</f>
        <v>0</v>
      </c>
      <c r="I165" s="322">
        <f>Plan!FJ17</f>
        <v>0</v>
      </c>
      <c r="J165" s="322">
        <f>Plan!FJ18</f>
        <v>0</v>
      </c>
      <c r="K165" s="322">
        <f>Plan!FJ19</f>
        <v>0</v>
      </c>
      <c r="L165" s="322">
        <f>Plan!FJ20</f>
        <v>0</v>
      </c>
      <c r="M165" s="322">
        <f>Plan!FJ21</f>
        <v>0</v>
      </c>
      <c r="N165" s="322">
        <f>Plan!FJ22</f>
        <v>0</v>
      </c>
      <c r="O165" s="322">
        <f>Plan!FJ23</f>
        <v>0</v>
      </c>
      <c r="P165" s="322">
        <f>Plan!FJ24</f>
        <v>0</v>
      </c>
      <c r="Q165" s="322">
        <f>Plan!FJ25</f>
        <v>0</v>
      </c>
      <c r="R165" s="322">
        <f>Plan!FJ26</f>
        <v>0</v>
      </c>
      <c r="S165" s="322">
        <f>Plan!FJ27</f>
        <v>0</v>
      </c>
      <c r="T165" s="322">
        <f>Plan!FJ28</f>
        <v>0</v>
      </c>
      <c r="U165" s="322">
        <f>Plan!FJ29</f>
        <v>0</v>
      </c>
      <c r="V165" s="322">
        <f>Plan!FJ30</f>
        <v>0</v>
      </c>
      <c r="W165" s="322">
        <f>Plan!FJ31</f>
        <v>0</v>
      </c>
      <c r="X165" s="322">
        <f>Plan!FJ32</f>
        <v>0</v>
      </c>
      <c r="Y165" s="322">
        <f>Plan!FJ33</f>
        <v>0</v>
      </c>
      <c r="Z165" s="322">
        <f>Plan!FJ34</f>
        <v>0</v>
      </c>
      <c r="AA165" s="322">
        <f>Plan!FJ35</f>
        <v>0</v>
      </c>
      <c r="AB165" s="322">
        <f>Plan!FJ36</f>
        <v>0</v>
      </c>
      <c r="AC165" s="322">
        <f>Plan!FJ37</f>
        <v>0</v>
      </c>
      <c r="AD165" s="322">
        <f>Plan!FJ38</f>
        <v>0</v>
      </c>
      <c r="AE165" s="322">
        <f>Plan!FJ39</f>
        <v>0</v>
      </c>
      <c r="AF165" s="322">
        <f>Plan!FJ40</f>
        <v>0</v>
      </c>
      <c r="AG165" s="322">
        <f>Plan!FJ41</f>
        <v>0</v>
      </c>
      <c r="AH165" s="322">
        <f>Plan!FJ42</f>
        <v>0</v>
      </c>
      <c r="AI165" s="322">
        <f>Plan!FJ43</f>
        <v>0</v>
      </c>
      <c r="AJ165" s="322">
        <f>Plan!FJ44</f>
        <v>0</v>
      </c>
    </row>
    <row r="166" spans="1:36" ht="6" customHeight="1">
      <c r="A166"/>
      <c r="B166" s="318">
        <f>COUNTIF(Feiertage!$H$3:$H$164,F166)</f>
        <v>0</v>
      </c>
      <c r="C166" s="319">
        <f t="shared" si="6"/>
        <v>5</v>
      </c>
      <c r="D166" s="319">
        <f t="shared" si="7"/>
        <v>6</v>
      </c>
      <c r="E166" s="323"/>
      <c r="F166" s="321">
        <f t="shared" si="8"/>
        <v>42531</v>
      </c>
      <c r="G166" s="322">
        <f>Plan!FK15</f>
        <v>0</v>
      </c>
      <c r="H166" s="322">
        <f>Plan!FK16</f>
        <v>0</v>
      </c>
      <c r="I166" s="322">
        <f>Plan!FK17</f>
        <v>0</v>
      </c>
      <c r="J166" s="322">
        <f>Plan!FK18</f>
        <v>0</v>
      </c>
      <c r="K166" s="322">
        <f>Plan!FK19</f>
        <v>0</v>
      </c>
      <c r="L166" s="322">
        <f>Plan!FK20</f>
        <v>0</v>
      </c>
      <c r="M166" s="322">
        <f>Plan!FK21</f>
        <v>0</v>
      </c>
      <c r="N166" s="322">
        <f>Plan!FK22</f>
        <v>0</v>
      </c>
      <c r="O166" s="322">
        <f>Plan!FK23</f>
        <v>0</v>
      </c>
      <c r="P166" s="322">
        <f>Plan!FK24</f>
        <v>0</v>
      </c>
      <c r="Q166" s="322">
        <f>Plan!FK25</f>
        <v>0</v>
      </c>
      <c r="R166" s="322">
        <f>Plan!FK26</f>
        <v>0</v>
      </c>
      <c r="S166" s="322">
        <f>Plan!FK27</f>
        <v>0</v>
      </c>
      <c r="T166" s="322">
        <f>Plan!FK28</f>
        <v>0</v>
      </c>
      <c r="U166" s="322">
        <f>Plan!FK29</f>
        <v>0</v>
      </c>
      <c r="V166" s="322">
        <f>Plan!FK30</f>
        <v>0</v>
      </c>
      <c r="W166" s="322">
        <f>Plan!FK31</f>
        <v>0</v>
      </c>
      <c r="X166" s="322">
        <f>Plan!FK32</f>
        <v>0</v>
      </c>
      <c r="Y166" s="322">
        <f>Plan!FK33</f>
        <v>0</v>
      </c>
      <c r="Z166" s="322">
        <f>Plan!FK34</f>
        <v>0</v>
      </c>
      <c r="AA166" s="322">
        <f>Plan!FK35</f>
        <v>0</v>
      </c>
      <c r="AB166" s="322">
        <f>Plan!FK36</f>
        <v>0</v>
      </c>
      <c r="AC166" s="322">
        <f>Plan!FK37</f>
        <v>0</v>
      </c>
      <c r="AD166" s="322">
        <f>Plan!FK38</f>
        <v>0</v>
      </c>
      <c r="AE166" s="322">
        <f>Plan!FK39</f>
        <v>0</v>
      </c>
      <c r="AF166" s="322">
        <f>Plan!FK40</f>
        <v>0</v>
      </c>
      <c r="AG166" s="322">
        <f>Plan!FK41</f>
        <v>0</v>
      </c>
      <c r="AH166" s="322">
        <f>Plan!FK42</f>
        <v>0</v>
      </c>
      <c r="AI166" s="322">
        <f>Plan!FK43</f>
        <v>0</v>
      </c>
      <c r="AJ166" s="322">
        <f>Plan!FK44</f>
        <v>0</v>
      </c>
    </row>
    <row r="167" spans="1:36" ht="6" customHeight="1">
      <c r="A167"/>
      <c r="B167" s="318">
        <f>COUNTIF(Feiertage!$H$3:$H$164,F167)</f>
        <v>0</v>
      </c>
      <c r="C167" s="319">
        <f t="shared" si="6"/>
        <v>6</v>
      </c>
      <c r="D167" s="319">
        <f t="shared" si="7"/>
        <v>6</v>
      </c>
      <c r="E167" s="323"/>
      <c r="F167" s="321">
        <f t="shared" si="8"/>
        <v>42532</v>
      </c>
      <c r="G167" s="322">
        <f>Plan!FL15</f>
        <v>0</v>
      </c>
      <c r="H167" s="322">
        <f>Plan!FL16</f>
        <v>0</v>
      </c>
      <c r="I167" s="322">
        <f>Plan!FL17</f>
        <v>0</v>
      </c>
      <c r="J167" s="322">
        <f>Plan!FL18</f>
        <v>0</v>
      </c>
      <c r="K167" s="322">
        <f>Plan!FL19</f>
        <v>0</v>
      </c>
      <c r="L167" s="322">
        <f>Plan!FL20</f>
        <v>0</v>
      </c>
      <c r="M167" s="322">
        <f>Plan!FL21</f>
        <v>0</v>
      </c>
      <c r="N167" s="322">
        <f>Plan!FL22</f>
        <v>0</v>
      </c>
      <c r="O167" s="322">
        <f>Plan!FL23</f>
        <v>0</v>
      </c>
      <c r="P167" s="322">
        <f>Plan!FL24</f>
        <v>0</v>
      </c>
      <c r="Q167" s="322">
        <f>Plan!FL25</f>
        <v>0</v>
      </c>
      <c r="R167" s="322">
        <f>Plan!FL26</f>
        <v>0</v>
      </c>
      <c r="S167" s="322">
        <f>Plan!FL27</f>
        <v>0</v>
      </c>
      <c r="T167" s="322">
        <f>Plan!FL28</f>
        <v>0</v>
      </c>
      <c r="U167" s="322">
        <f>Plan!FL29</f>
        <v>0</v>
      </c>
      <c r="V167" s="322">
        <f>Plan!FL30</f>
        <v>0</v>
      </c>
      <c r="W167" s="322">
        <f>Plan!FL31</f>
        <v>0</v>
      </c>
      <c r="X167" s="322">
        <f>Plan!FL32</f>
        <v>0</v>
      </c>
      <c r="Y167" s="322">
        <f>Plan!FL33</f>
        <v>0</v>
      </c>
      <c r="Z167" s="322">
        <f>Plan!FL34</f>
        <v>0</v>
      </c>
      <c r="AA167" s="322">
        <f>Plan!FL35</f>
        <v>0</v>
      </c>
      <c r="AB167" s="322">
        <f>Plan!FL36</f>
        <v>0</v>
      </c>
      <c r="AC167" s="322">
        <f>Plan!FL37</f>
        <v>0</v>
      </c>
      <c r="AD167" s="322">
        <f>Plan!FL38</f>
        <v>0</v>
      </c>
      <c r="AE167" s="322">
        <f>Plan!FL39</f>
        <v>0</v>
      </c>
      <c r="AF167" s="322">
        <f>Plan!FL40</f>
        <v>0</v>
      </c>
      <c r="AG167" s="322">
        <f>Plan!FL41</f>
        <v>0</v>
      </c>
      <c r="AH167" s="322">
        <f>Plan!FL42</f>
        <v>0</v>
      </c>
      <c r="AI167" s="322">
        <f>Plan!FL43</f>
        <v>0</v>
      </c>
      <c r="AJ167" s="322">
        <f>Plan!FL44</f>
        <v>0</v>
      </c>
    </row>
    <row r="168" spans="1:36" ht="6" customHeight="1">
      <c r="A168"/>
      <c r="B168" s="318">
        <f>COUNTIF(Feiertage!$H$3:$H$164,F168)</f>
        <v>0</v>
      </c>
      <c r="C168" s="319">
        <f t="shared" si="6"/>
        <v>7</v>
      </c>
      <c r="D168" s="319">
        <f t="shared" si="7"/>
        <v>6</v>
      </c>
      <c r="E168" s="323" t="s">
        <v>191</v>
      </c>
      <c r="F168" s="321">
        <f t="shared" si="8"/>
        <v>42533</v>
      </c>
      <c r="G168" s="322">
        <f>Plan!FM15</f>
        <v>0</v>
      </c>
      <c r="H168" s="322">
        <f>Plan!FM16</f>
        <v>0</v>
      </c>
      <c r="I168" s="322">
        <f>Plan!FM17</f>
        <v>0</v>
      </c>
      <c r="J168" s="322">
        <f>Plan!FM18</f>
        <v>0</v>
      </c>
      <c r="K168" s="322">
        <f>Plan!FM19</f>
        <v>0</v>
      </c>
      <c r="L168" s="322">
        <f>Plan!FM20</f>
        <v>0</v>
      </c>
      <c r="M168" s="322">
        <f>Plan!FM21</f>
        <v>0</v>
      </c>
      <c r="N168" s="322">
        <f>Plan!FM22</f>
        <v>0</v>
      </c>
      <c r="O168" s="322">
        <f>Plan!FM23</f>
        <v>0</v>
      </c>
      <c r="P168" s="322">
        <f>Plan!FM24</f>
        <v>0</v>
      </c>
      <c r="Q168" s="322">
        <f>Plan!FM25</f>
        <v>0</v>
      </c>
      <c r="R168" s="322">
        <f>Plan!FM26</f>
        <v>0</v>
      </c>
      <c r="S168" s="322">
        <f>Plan!FM27</f>
        <v>0</v>
      </c>
      <c r="T168" s="322">
        <f>Plan!FM28</f>
        <v>0</v>
      </c>
      <c r="U168" s="322">
        <f>Plan!FM29</f>
        <v>0</v>
      </c>
      <c r="V168" s="322">
        <f>Plan!FM30</f>
        <v>0</v>
      </c>
      <c r="W168" s="322">
        <f>Plan!FM31</f>
        <v>0</v>
      </c>
      <c r="X168" s="322">
        <f>Plan!FM32</f>
        <v>0</v>
      </c>
      <c r="Y168" s="322">
        <f>Plan!FM33</f>
        <v>0</v>
      </c>
      <c r="Z168" s="322">
        <f>Plan!FM34</f>
        <v>0</v>
      </c>
      <c r="AA168" s="322">
        <f>Plan!FM35</f>
        <v>0</v>
      </c>
      <c r="AB168" s="322">
        <f>Plan!FM36</f>
        <v>0</v>
      </c>
      <c r="AC168" s="322">
        <f>Plan!FM37</f>
        <v>0</v>
      </c>
      <c r="AD168" s="322">
        <f>Plan!FM38</f>
        <v>0</v>
      </c>
      <c r="AE168" s="322">
        <f>Plan!FM39</f>
        <v>0</v>
      </c>
      <c r="AF168" s="322">
        <f>Plan!FM40</f>
        <v>0</v>
      </c>
      <c r="AG168" s="322">
        <f>Plan!FM41</f>
        <v>0</v>
      </c>
      <c r="AH168" s="322">
        <f>Plan!FM42</f>
        <v>0</v>
      </c>
      <c r="AI168" s="322">
        <f>Plan!FM43</f>
        <v>0</v>
      </c>
      <c r="AJ168" s="322">
        <f>Plan!FM44</f>
        <v>0</v>
      </c>
    </row>
    <row r="169" spans="1:36" ht="6" customHeight="1">
      <c r="A169"/>
      <c r="B169" s="318">
        <f>COUNTIF(Feiertage!$H$3:$H$164,F169)</f>
        <v>0</v>
      </c>
      <c r="C169" s="319">
        <f t="shared" si="6"/>
        <v>1</v>
      </c>
      <c r="D169" s="319">
        <f t="shared" si="7"/>
        <v>6</v>
      </c>
      <c r="E169" s="323" t="s">
        <v>194</v>
      </c>
      <c r="F169" s="321">
        <f t="shared" si="8"/>
        <v>42534</v>
      </c>
      <c r="G169" s="322">
        <f>Plan!FN15</f>
        <v>0</v>
      </c>
      <c r="H169" s="322">
        <f>Plan!FN16</f>
        <v>0</v>
      </c>
      <c r="I169" s="322">
        <f>Plan!FN17</f>
        <v>0</v>
      </c>
      <c r="J169" s="322">
        <f>Plan!FN18</f>
        <v>0</v>
      </c>
      <c r="K169" s="322">
        <f>Plan!FN19</f>
        <v>0</v>
      </c>
      <c r="L169" s="322">
        <f>Plan!FN20</f>
        <v>0</v>
      </c>
      <c r="M169" s="322">
        <f>Plan!FN21</f>
        <v>0</v>
      </c>
      <c r="N169" s="322">
        <f>Plan!FN22</f>
        <v>0</v>
      </c>
      <c r="O169" s="322">
        <f>Plan!FN23</f>
        <v>0</v>
      </c>
      <c r="P169" s="322">
        <f>Plan!FN24</f>
        <v>0</v>
      </c>
      <c r="Q169" s="322">
        <f>Plan!FN25</f>
        <v>0</v>
      </c>
      <c r="R169" s="322">
        <f>Plan!FN26</f>
        <v>0</v>
      </c>
      <c r="S169" s="322">
        <f>Plan!FN27</f>
        <v>0</v>
      </c>
      <c r="T169" s="322">
        <f>Plan!FN28</f>
        <v>0</v>
      </c>
      <c r="U169" s="322">
        <f>Plan!FN29</f>
        <v>0</v>
      </c>
      <c r="V169" s="322">
        <f>Plan!FN30</f>
        <v>0</v>
      </c>
      <c r="W169" s="322">
        <f>Plan!FN31</f>
        <v>0</v>
      </c>
      <c r="X169" s="322">
        <f>Plan!FN32</f>
        <v>0</v>
      </c>
      <c r="Y169" s="322">
        <f>Plan!FN33</f>
        <v>0</v>
      </c>
      <c r="Z169" s="322">
        <f>Plan!FN34</f>
        <v>0</v>
      </c>
      <c r="AA169" s="322">
        <f>Plan!FN35</f>
        <v>0</v>
      </c>
      <c r="AB169" s="322">
        <f>Plan!FN36</f>
        <v>0</v>
      </c>
      <c r="AC169" s="322">
        <f>Plan!FN37</f>
        <v>0</v>
      </c>
      <c r="AD169" s="322">
        <f>Plan!FN38</f>
        <v>0</v>
      </c>
      <c r="AE169" s="322">
        <f>Plan!FN39</f>
        <v>0</v>
      </c>
      <c r="AF169" s="322">
        <f>Plan!FN40</f>
        <v>0</v>
      </c>
      <c r="AG169" s="322">
        <f>Plan!FN41</f>
        <v>0</v>
      </c>
      <c r="AH169" s="322">
        <f>Plan!FN42</f>
        <v>0</v>
      </c>
      <c r="AI169" s="322">
        <f>Plan!FN43</f>
        <v>0</v>
      </c>
      <c r="AJ169" s="322">
        <f>Plan!FN44</f>
        <v>0</v>
      </c>
    </row>
    <row r="170" spans="1:36" ht="6" customHeight="1">
      <c r="A170"/>
      <c r="B170" s="318">
        <f>COUNTIF(Feiertage!$H$3:$H$164,F170)</f>
        <v>0</v>
      </c>
      <c r="C170" s="319">
        <f t="shared" si="6"/>
        <v>2</v>
      </c>
      <c r="D170" s="319">
        <f t="shared" si="7"/>
        <v>6</v>
      </c>
      <c r="E170" s="323" t="s">
        <v>193</v>
      </c>
      <c r="F170" s="321">
        <f t="shared" si="8"/>
        <v>42535</v>
      </c>
      <c r="G170" s="322">
        <f>Plan!FO15</f>
        <v>0</v>
      </c>
      <c r="H170" s="322">
        <f>Plan!FO16</f>
        <v>0</v>
      </c>
      <c r="I170" s="322">
        <f>Plan!FO17</f>
        <v>0</v>
      </c>
      <c r="J170" s="322">
        <f>Plan!FO18</f>
        <v>0</v>
      </c>
      <c r="K170" s="322">
        <f>Plan!FO19</f>
        <v>0</v>
      </c>
      <c r="L170" s="322">
        <f>Plan!FO20</f>
        <v>0</v>
      </c>
      <c r="M170" s="322">
        <f>Plan!FO21</f>
        <v>0</v>
      </c>
      <c r="N170" s="322">
        <f>Plan!FO22</f>
        <v>0</v>
      </c>
      <c r="O170" s="322">
        <f>Plan!FO23</f>
        <v>0</v>
      </c>
      <c r="P170" s="322">
        <f>Plan!FO24</f>
        <v>0</v>
      </c>
      <c r="Q170" s="322">
        <f>Plan!FO25</f>
        <v>0</v>
      </c>
      <c r="R170" s="322">
        <f>Plan!FO26</f>
        <v>0</v>
      </c>
      <c r="S170" s="322">
        <f>Plan!FO27</f>
        <v>0</v>
      </c>
      <c r="T170" s="322">
        <f>Plan!FO28</f>
        <v>0</v>
      </c>
      <c r="U170" s="322">
        <f>Plan!FO29</f>
        <v>0</v>
      </c>
      <c r="V170" s="322">
        <f>Plan!FO30</f>
        <v>0</v>
      </c>
      <c r="W170" s="322">
        <f>Plan!FO31</f>
        <v>0</v>
      </c>
      <c r="X170" s="322">
        <f>Plan!FO32</f>
        <v>0</v>
      </c>
      <c r="Y170" s="322">
        <f>Plan!FO33</f>
        <v>0</v>
      </c>
      <c r="Z170" s="322">
        <f>Plan!FO34</f>
        <v>0</v>
      </c>
      <c r="AA170" s="322">
        <f>Plan!FO35</f>
        <v>0</v>
      </c>
      <c r="AB170" s="322">
        <f>Plan!FO36</f>
        <v>0</v>
      </c>
      <c r="AC170" s="322">
        <f>Plan!FO37</f>
        <v>0</v>
      </c>
      <c r="AD170" s="322">
        <f>Plan!FO38</f>
        <v>0</v>
      </c>
      <c r="AE170" s="322">
        <f>Plan!FO39</f>
        <v>0</v>
      </c>
      <c r="AF170" s="322">
        <f>Plan!FO40</f>
        <v>0</v>
      </c>
      <c r="AG170" s="322">
        <f>Plan!FO41</f>
        <v>0</v>
      </c>
      <c r="AH170" s="322">
        <f>Plan!FO42</f>
        <v>0</v>
      </c>
      <c r="AI170" s="322">
        <f>Plan!FO43</f>
        <v>0</v>
      </c>
      <c r="AJ170" s="322">
        <f>Plan!FO44</f>
        <v>0</v>
      </c>
    </row>
    <row r="171" spans="1:36" ht="6" customHeight="1">
      <c r="A171"/>
      <c r="B171" s="318">
        <f>COUNTIF(Feiertage!$H$3:$H$164,F171)</f>
        <v>0</v>
      </c>
      <c r="C171" s="319">
        <f t="shared" si="6"/>
        <v>3</v>
      </c>
      <c r="D171" s="319">
        <f t="shared" si="7"/>
        <v>6</v>
      </c>
      <c r="E171" s="323" t="s">
        <v>203</v>
      </c>
      <c r="F171" s="321">
        <f t="shared" si="8"/>
        <v>42536</v>
      </c>
      <c r="G171" s="322">
        <f>Plan!FP15</f>
        <v>0</v>
      </c>
      <c r="H171" s="322">
        <f>Plan!FP16</f>
        <v>0</v>
      </c>
      <c r="I171" s="322">
        <f>Plan!FP17</f>
        <v>0</v>
      </c>
      <c r="J171" s="322">
        <f>Plan!FP18</f>
        <v>0</v>
      </c>
      <c r="K171" s="322">
        <f>Plan!FP19</f>
        <v>0</v>
      </c>
      <c r="L171" s="322">
        <f>Plan!FP20</f>
        <v>0</v>
      </c>
      <c r="M171" s="322">
        <f>Plan!FP21</f>
        <v>0</v>
      </c>
      <c r="N171" s="322">
        <f>Plan!FP22</f>
        <v>0</v>
      </c>
      <c r="O171" s="322">
        <f>Plan!FP23</f>
        <v>0</v>
      </c>
      <c r="P171" s="322">
        <f>Plan!FP24</f>
        <v>0</v>
      </c>
      <c r="Q171" s="322">
        <f>Plan!FP25</f>
        <v>0</v>
      </c>
      <c r="R171" s="322">
        <f>Plan!FP26</f>
        <v>0</v>
      </c>
      <c r="S171" s="322">
        <f>Plan!FP27</f>
        <v>0</v>
      </c>
      <c r="T171" s="322">
        <f>Plan!FP28</f>
        <v>0</v>
      </c>
      <c r="U171" s="322">
        <f>Plan!FP29</f>
        <v>0</v>
      </c>
      <c r="V171" s="322">
        <f>Plan!FP30</f>
        <v>0</v>
      </c>
      <c r="W171" s="322">
        <f>Plan!FP31</f>
        <v>0</v>
      </c>
      <c r="X171" s="322">
        <f>Plan!FP32</f>
        <v>0</v>
      </c>
      <c r="Y171" s="322">
        <f>Plan!FP33</f>
        <v>0</v>
      </c>
      <c r="Z171" s="322">
        <f>Plan!FP34</f>
        <v>0</v>
      </c>
      <c r="AA171" s="322">
        <f>Plan!FP35</f>
        <v>0</v>
      </c>
      <c r="AB171" s="322">
        <f>Plan!FP36</f>
        <v>0</v>
      </c>
      <c r="AC171" s="322">
        <f>Plan!FP37</f>
        <v>0</v>
      </c>
      <c r="AD171" s="322">
        <f>Plan!FP38</f>
        <v>0</v>
      </c>
      <c r="AE171" s="322">
        <f>Plan!FP39</f>
        <v>0</v>
      </c>
      <c r="AF171" s="322">
        <f>Plan!FP40</f>
        <v>0</v>
      </c>
      <c r="AG171" s="322">
        <f>Plan!FP41</f>
        <v>0</v>
      </c>
      <c r="AH171" s="322">
        <f>Plan!FP42</f>
        <v>0</v>
      </c>
      <c r="AI171" s="322">
        <f>Plan!FP43</f>
        <v>0</v>
      </c>
      <c r="AJ171" s="322">
        <f>Plan!FP44</f>
        <v>0</v>
      </c>
    </row>
    <row r="172" spans="1:36" ht="6" customHeight="1">
      <c r="A172"/>
      <c r="B172" s="318">
        <f>COUNTIF(Feiertage!$H$3:$H$164,F172)</f>
        <v>0</v>
      </c>
      <c r="C172" s="319">
        <f t="shared" si="6"/>
        <v>4</v>
      </c>
      <c r="D172" s="319">
        <f t="shared" si="7"/>
        <v>6</v>
      </c>
      <c r="E172" s="323"/>
      <c r="F172" s="321">
        <f t="shared" si="8"/>
        <v>42537</v>
      </c>
      <c r="G172" s="322">
        <f>Plan!FQ15</f>
        <v>0</v>
      </c>
      <c r="H172" s="322">
        <f>Plan!FQ16</f>
        <v>0</v>
      </c>
      <c r="I172" s="322">
        <f>Plan!FQ17</f>
        <v>0</v>
      </c>
      <c r="J172" s="322">
        <f>Plan!FQ18</f>
        <v>0</v>
      </c>
      <c r="K172" s="322">
        <f>Plan!FQ19</f>
        <v>0</v>
      </c>
      <c r="L172" s="322">
        <f>Plan!FQ20</f>
        <v>0</v>
      </c>
      <c r="M172" s="322">
        <f>Plan!FQ21</f>
        <v>0</v>
      </c>
      <c r="N172" s="322">
        <f>Plan!FQ22</f>
        <v>0</v>
      </c>
      <c r="O172" s="322">
        <f>Plan!FQ23</f>
        <v>0</v>
      </c>
      <c r="P172" s="322">
        <f>Plan!FQ24</f>
        <v>0</v>
      </c>
      <c r="Q172" s="322">
        <f>Plan!FQ25</f>
        <v>0</v>
      </c>
      <c r="R172" s="322">
        <f>Plan!FQ26</f>
        <v>0</v>
      </c>
      <c r="S172" s="322">
        <f>Plan!FQ27</f>
        <v>0</v>
      </c>
      <c r="T172" s="322">
        <f>Plan!FQ28</f>
        <v>0</v>
      </c>
      <c r="U172" s="322">
        <f>Plan!FQ29</f>
        <v>0</v>
      </c>
      <c r="V172" s="322">
        <f>Plan!FQ30</f>
        <v>0</v>
      </c>
      <c r="W172" s="322">
        <f>Plan!FQ31</f>
        <v>0</v>
      </c>
      <c r="X172" s="322">
        <f>Plan!FQ32</f>
        <v>0</v>
      </c>
      <c r="Y172" s="322">
        <f>Plan!FQ33</f>
        <v>0</v>
      </c>
      <c r="Z172" s="322">
        <f>Plan!FQ34</f>
        <v>0</v>
      </c>
      <c r="AA172" s="322">
        <f>Plan!FQ35</f>
        <v>0</v>
      </c>
      <c r="AB172" s="322">
        <f>Plan!FQ36</f>
        <v>0</v>
      </c>
      <c r="AC172" s="322">
        <f>Plan!FQ37</f>
        <v>0</v>
      </c>
      <c r="AD172" s="322">
        <f>Plan!FQ38</f>
        <v>0</v>
      </c>
      <c r="AE172" s="322">
        <f>Plan!FQ39</f>
        <v>0</v>
      </c>
      <c r="AF172" s="322">
        <f>Plan!FQ40</f>
        <v>0</v>
      </c>
      <c r="AG172" s="322">
        <f>Plan!FQ41</f>
        <v>0</v>
      </c>
      <c r="AH172" s="322">
        <f>Plan!FQ42</f>
        <v>0</v>
      </c>
      <c r="AI172" s="322">
        <f>Plan!FQ43</f>
        <v>0</v>
      </c>
      <c r="AJ172" s="322">
        <f>Plan!FQ44</f>
        <v>0</v>
      </c>
    </row>
    <row r="173" spans="1:36" ht="6" customHeight="1">
      <c r="A173"/>
      <c r="B173" s="318">
        <f>COUNTIF(Feiertage!$H$3:$H$164,F173)</f>
        <v>0</v>
      </c>
      <c r="C173" s="319">
        <f t="shared" si="6"/>
        <v>5</v>
      </c>
      <c r="D173" s="319">
        <f t="shared" si="7"/>
        <v>6</v>
      </c>
      <c r="E173" s="323"/>
      <c r="F173" s="321">
        <f t="shared" si="8"/>
        <v>42538</v>
      </c>
      <c r="G173" s="322">
        <f>Plan!FR15</f>
        <v>0</v>
      </c>
      <c r="H173" s="322">
        <f>Plan!FR16</f>
        <v>0</v>
      </c>
      <c r="I173" s="322">
        <f>Plan!FR17</f>
        <v>0</v>
      </c>
      <c r="J173" s="322">
        <f>Plan!FR18</f>
        <v>0</v>
      </c>
      <c r="K173" s="322">
        <f>Plan!FR19</f>
        <v>0</v>
      </c>
      <c r="L173" s="322">
        <f>Plan!FR20</f>
        <v>0</v>
      </c>
      <c r="M173" s="322">
        <f>Plan!FR21</f>
        <v>0</v>
      </c>
      <c r="N173" s="322">
        <f>Plan!FR22</f>
        <v>0</v>
      </c>
      <c r="O173" s="322">
        <f>Plan!FR23</f>
        <v>0</v>
      </c>
      <c r="P173" s="322">
        <f>Plan!FR24</f>
        <v>0</v>
      </c>
      <c r="Q173" s="322">
        <f>Plan!FR25</f>
        <v>0</v>
      </c>
      <c r="R173" s="322">
        <f>Plan!FR26</f>
        <v>0</v>
      </c>
      <c r="S173" s="322">
        <f>Plan!FR27</f>
        <v>0</v>
      </c>
      <c r="T173" s="322">
        <f>Plan!FR28</f>
        <v>0</v>
      </c>
      <c r="U173" s="322">
        <f>Plan!FR29</f>
        <v>0</v>
      </c>
      <c r="V173" s="322">
        <f>Plan!FR30</f>
        <v>0</v>
      </c>
      <c r="W173" s="322">
        <f>Plan!FR31</f>
        <v>0</v>
      </c>
      <c r="X173" s="322">
        <f>Plan!FR32</f>
        <v>0</v>
      </c>
      <c r="Y173" s="322">
        <f>Plan!FR33</f>
        <v>0</v>
      </c>
      <c r="Z173" s="322">
        <f>Plan!FR34</f>
        <v>0</v>
      </c>
      <c r="AA173" s="322">
        <f>Plan!FR35</f>
        <v>0</v>
      </c>
      <c r="AB173" s="322">
        <f>Plan!FR36</f>
        <v>0</v>
      </c>
      <c r="AC173" s="322">
        <f>Plan!FR37</f>
        <v>0</v>
      </c>
      <c r="AD173" s="322">
        <f>Plan!FR38</f>
        <v>0</v>
      </c>
      <c r="AE173" s="322">
        <f>Plan!FR39</f>
        <v>0</v>
      </c>
      <c r="AF173" s="322">
        <f>Plan!FR40</f>
        <v>0</v>
      </c>
      <c r="AG173" s="322">
        <f>Plan!FR41</f>
        <v>0</v>
      </c>
      <c r="AH173" s="322">
        <f>Plan!FR42</f>
        <v>0</v>
      </c>
      <c r="AI173" s="322">
        <f>Plan!FR43</f>
        <v>0</v>
      </c>
      <c r="AJ173" s="322">
        <f>Plan!FR44</f>
        <v>0</v>
      </c>
    </row>
    <row r="174" spans="1:36" ht="6" customHeight="1">
      <c r="A174"/>
      <c r="B174" s="318">
        <f>COUNTIF(Feiertage!$H$3:$H$164,F174)</f>
        <v>0</v>
      </c>
      <c r="C174" s="319">
        <f t="shared" si="6"/>
        <v>6</v>
      </c>
      <c r="D174" s="319">
        <f t="shared" si="7"/>
        <v>6</v>
      </c>
      <c r="E174" s="323"/>
      <c r="F174" s="321">
        <f t="shared" si="8"/>
        <v>42539</v>
      </c>
      <c r="G174" s="322">
        <f>Plan!FS15</f>
        <v>0</v>
      </c>
      <c r="H174" s="322">
        <f>Plan!FS16</f>
        <v>0</v>
      </c>
      <c r="I174" s="322">
        <f>Plan!FS17</f>
        <v>0</v>
      </c>
      <c r="J174" s="322">
        <f>Plan!FS18</f>
        <v>0</v>
      </c>
      <c r="K174" s="322">
        <f>Plan!FS19</f>
        <v>0</v>
      </c>
      <c r="L174" s="322">
        <f>Plan!FS20</f>
        <v>0</v>
      </c>
      <c r="M174" s="322">
        <f>Plan!FS21</f>
        <v>0</v>
      </c>
      <c r="N174" s="322">
        <f>Plan!FS22</f>
        <v>0</v>
      </c>
      <c r="O174" s="322">
        <f>Plan!FS23</f>
        <v>0</v>
      </c>
      <c r="P174" s="322">
        <f>Plan!FS24</f>
        <v>0</v>
      </c>
      <c r="Q174" s="322">
        <f>Plan!FS25</f>
        <v>0</v>
      </c>
      <c r="R174" s="322">
        <f>Plan!FS26</f>
        <v>0</v>
      </c>
      <c r="S174" s="322">
        <f>Plan!FS27</f>
        <v>0</v>
      </c>
      <c r="T174" s="322">
        <f>Plan!FS28</f>
        <v>0</v>
      </c>
      <c r="U174" s="322">
        <f>Plan!FS29</f>
        <v>0</v>
      </c>
      <c r="V174" s="322">
        <f>Plan!FS30</f>
        <v>0</v>
      </c>
      <c r="W174" s="322">
        <f>Plan!FS31</f>
        <v>0</v>
      </c>
      <c r="X174" s="322">
        <f>Plan!FS32</f>
        <v>0</v>
      </c>
      <c r="Y174" s="322">
        <f>Plan!FS33</f>
        <v>0</v>
      </c>
      <c r="Z174" s="322">
        <f>Plan!FS34</f>
        <v>0</v>
      </c>
      <c r="AA174" s="322">
        <f>Plan!FS35</f>
        <v>0</v>
      </c>
      <c r="AB174" s="322">
        <f>Plan!FS36</f>
        <v>0</v>
      </c>
      <c r="AC174" s="322">
        <f>Plan!FS37</f>
        <v>0</v>
      </c>
      <c r="AD174" s="322">
        <f>Plan!FS38</f>
        <v>0</v>
      </c>
      <c r="AE174" s="322">
        <f>Plan!FS39</f>
        <v>0</v>
      </c>
      <c r="AF174" s="322">
        <f>Plan!FS40</f>
        <v>0</v>
      </c>
      <c r="AG174" s="322">
        <f>Plan!FS41</f>
        <v>0</v>
      </c>
      <c r="AH174" s="322">
        <f>Plan!FS42</f>
        <v>0</v>
      </c>
      <c r="AI174" s="322">
        <f>Plan!FS43</f>
        <v>0</v>
      </c>
      <c r="AJ174" s="322">
        <f>Plan!FS44</f>
        <v>0</v>
      </c>
    </row>
    <row r="175" spans="1:36" ht="6" customHeight="1">
      <c r="A175"/>
      <c r="B175" s="318">
        <f>COUNTIF(Feiertage!$H$3:$H$164,F175)</f>
        <v>0</v>
      </c>
      <c r="C175" s="319">
        <f t="shared" si="6"/>
        <v>7</v>
      </c>
      <c r="D175" s="319">
        <f t="shared" si="7"/>
        <v>6</v>
      </c>
      <c r="E175" s="323"/>
      <c r="F175" s="321">
        <f t="shared" si="8"/>
        <v>42540</v>
      </c>
      <c r="G175" s="322">
        <f>Plan!FT15</f>
        <v>0</v>
      </c>
      <c r="H175" s="322">
        <f>Plan!FT16</f>
        <v>0</v>
      </c>
      <c r="I175" s="322">
        <f>Plan!FT17</f>
        <v>0</v>
      </c>
      <c r="J175" s="322">
        <f>Plan!FT18</f>
        <v>0</v>
      </c>
      <c r="K175" s="322">
        <f>Plan!FT19</f>
        <v>0</v>
      </c>
      <c r="L175" s="322">
        <f>Plan!FT20</f>
        <v>0</v>
      </c>
      <c r="M175" s="322">
        <f>Plan!FT21</f>
        <v>0</v>
      </c>
      <c r="N175" s="322">
        <f>Plan!FT22</f>
        <v>0</v>
      </c>
      <c r="O175" s="322">
        <f>Plan!FT23</f>
        <v>0</v>
      </c>
      <c r="P175" s="322">
        <f>Plan!FT24</f>
        <v>0</v>
      </c>
      <c r="Q175" s="322">
        <f>Plan!FT25</f>
        <v>0</v>
      </c>
      <c r="R175" s="322">
        <f>Plan!FT26</f>
        <v>0</v>
      </c>
      <c r="S175" s="322">
        <f>Plan!FT27</f>
        <v>0</v>
      </c>
      <c r="T175" s="322">
        <f>Plan!FT28</f>
        <v>0</v>
      </c>
      <c r="U175" s="322">
        <f>Plan!FT29</f>
        <v>0</v>
      </c>
      <c r="V175" s="322">
        <f>Plan!FT30</f>
        <v>0</v>
      </c>
      <c r="W175" s="322">
        <f>Plan!FT31</f>
        <v>0</v>
      </c>
      <c r="X175" s="322">
        <f>Plan!FT32</f>
        <v>0</v>
      </c>
      <c r="Y175" s="322">
        <f>Plan!FT33</f>
        <v>0</v>
      </c>
      <c r="Z175" s="322">
        <f>Plan!FT34</f>
        <v>0</v>
      </c>
      <c r="AA175" s="322">
        <f>Plan!FT35</f>
        <v>0</v>
      </c>
      <c r="AB175" s="322">
        <f>Plan!FT36</f>
        <v>0</v>
      </c>
      <c r="AC175" s="322">
        <f>Plan!FT37</f>
        <v>0</v>
      </c>
      <c r="AD175" s="322">
        <f>Plan!FT38</f>
        <v>0</v>
      </c>
      <c r="AE175" s="322">
        <f>Plan!FT39</f>
        <v>0</v>
      </c>
      <c r="AF175" s="322">
        <f>Plan!FT40</f>
        <v>0</v>
      </c>
      <c r="AG175" s="322">
        <f>Plan!FT41</f>
        <v>0</v>
      </c>
      <c r="AH175" s="322">
        <f>Plan!FT42</f>
        <v>0</v>
      </c>
      <c r="AI175" s="322">
        <f>Plan!FT43</f>
        <v>0</v>
      </c>
      <c r="AJ175" s="322">
        <f>Plan!FT44</f>
        <v>0</v>
      </c>
    </row>
    <row r="176" spans="1:36" ht="6" customHeight="1">
      <c r="A176"/>
      <c r="B176" s="318">
        <f>COUNTIF(Feiertage!$H$3:$H$164,F176)</f>
        <v>0</v>
      </c>
      <c r="C176" s="319">
        <f t="shared" si="6"/>
        <v>1</v>
      </c>
      <c r="D176" s="319">
        <f t="shared" si="7"/>
        <v>6</v>
      </c>
      <c r="E176" s="323"/>
      <c r="F176" s="321">
        <f t="shared" si="8"/>
        <v>42541</v>
      </c>
      <c r="G176" s="322">
        <f>Plan!FU15</f>
        <v>0</v>
      </c>
      <c r="H176" s="322">
        <f>Plan!FU16</f>
        <v>0</v>
      </c>
      <c r="I176" s="322">
        <f>Plan!FU17</f>
        <v>0</v>
      </c>
      <c r="J176" s="322">
        <f>Plan!FU18</f>
        <v>0</v>
      </c>
      <c r="K176" s="322">
        <f>Plan!FU19</f>
        <v>0</v>
      </c>
      <c r="L176" s="322">
        <f>Plan!FU20</f>
        <v>0</v>
      </c>
      <c r="M176" s="322">
        <f>Plan!FU21</f>
        <v>0</v>
      </c>
      <c r="N176" s="322">
        <f>Plan!FU22</f>
        <v>0</v>
      </c>
      <c r="O176" s="322">
        <f>Plan!FU23</f>
        <v>0</v>
      </c>
      <c r="P176" s="322">
        <f>Plan!FU24</f>
        <v>0</v>
      </c>
      <c r="Q176" s="322">
        <f>Plan!FU25</f>
        <v>0</v>
      </c>
      <c r="R176" s="322">
        <f>Plan!FU26</f>
        <v>0</v>
      </c>
      <c r="S176" s="322">
        <f>Plan!FU27</f>
        <v>0</v>
      </c>
      <c r="T176" s="322">
        <f>Plan!FU28</f>
        <v>0</v>
      </c>
      <c r="U176" s="322">
        <f>Plan!FU29</f>
        <v>0</v>
      </c>
      <c r="V176" s="322">
        <f>Plan!FU30</f>
        <v>0</v>
      </c>
      <c r="W176" s="322">
        <f>Plan!FU31</f>
        <v>0</v>
      </c>
      <c r="X176" s="322">
        <f>Plan!FU32</f>
        <v>0</v>
      </c>
      <c r="Y176" s="322">
        <f>Plan!FU33</f>
        <v>0</v>
      </c>
      <c r="Z176" s="322">
        <f>Plan!FU34</f>
        <v>0</v>
      </c>
      <c r="AA176" s="322">
        <f>Plan!FU35</f>
        <v>0</v>
      </c>
      <c r="AB176" s="322">
        <f>Plan!FU36</f>
        <v>0</v>
      </c>
      <c r="AC176" s="322">
        <f>Plan!FU37</f>
        <v>0</v>
      </c>
      <c r="AD176" s="322">
        <f>Plan!FU38</f>
        <v>0</v>
      </c>
      <c r="AE176" s="322">
        <f>Plan!FU39</f>
        <v>0</v>
      </c>
      <c r="AF176" s="322">
        <f>Plan!FU40</f>
        <v>0</v>
      </c>
      <c r="AG176" s="322">
        <f>Plan!FU41</f>
        <v>0</v>
      </c>
      <c r="AH176" s="322">
        <f>Plan!FU42</f>
        <v>0</v>
      </c>
      <c r="AI176" s="322">
        <f>Plan!FU43</f>
        <v>0</v>
      </c>
      <c r="AJ176" s="322">
        <f>Plan!FU44</f>
        <v>0</v>
      </c>
    </row>
    <row r="177" spans="1:36" ht="6" customHeight="1">
      <c r="A177"/>
      <c r="B177" s="318">
        <f>COUNTIF(Feiertage!$H$3:$H$164,F177)</f>
        <v>0</v>
      </c>
      <c r="C177" s="319">
        <f t="shared" si="6"/>
        <v>2</v>
      </c>
      <c r="D177" s="319">
        <f t="shared" si="7"/>
        <v>6</v>
      </c>
      <c r="E177" s="323"/>
      <c r="F177" s="321">
        <f t="shared" si="8"/>
        <v>42542</v>
      </c>
      <c r="G177" s="322">
        <f>Plan!FV15</f>
        <v>0</v>
      </c>
      <c r="H177" s="322">
        <f>Plan!FV16</f>
        <v>0</v>
      </c>
      <c r="I177" s="322">
        <f>Plan!FV17</f>
        <v>0</v>
      </c>
      <c r="J177" s="322">
        <f>Plan!FV18</f>
        <v>0</v>
      </c>
      <c r="K177" s="322">
        <f>Plan!FV19</f>
        <v>0</v>
      </c>
      <c r="L177" s="322">
        <f>Plan!FV20</f>
        <v>0</v>
      </c>
      <c r="M177" s="322">
        <f>Plan!FV21</f>
        <v>0</v>
      </c>
      <c r="N177" s="322">
        <f>Plan!FV22</f>
        <v>0</v>
      </c>
      <c r="O177" s="322">
        <f>Plan!FV23</f>
        <v>0</v>
      </c>
      <c r="P177" s="322">
        <f>Plan!FV24</f>
        <v>0</v>
      </c>
      <c r="Q177" s="322">
        <f>Plan!FV25</f>
        <v>0</v>
      </c>
      <c r="R177" s="322">
        <f>Plan!FV26</f>
        <v>0</v>
      </c>
      <c r="S177" s="322">
        <f>Plan!FV27</f>
        <v>0</v>
      </c>
      <c r="T177" s="322">
        <f>Plan!FV28</f>
        <v>0</v>
      </c>
      <c r="U177" s="322">
        <f>Plan!FV29</f>
        <v>0</v>
      </c>
      <c r="V177" s="322">
        <f>Plan!FV30</f>
        <v>0</v>
      </c>
      <c r="W177" s="322">
        <f>Plan!FV31</f>
        <v>0</v>
      </c>
      <c r="X177" s="322">
        <f>Plan!FV32</f>
        <v>0</v>
      </c>
      <c r="Y177" s="322">
        <f>Plan!FV33</f>
        <v>0</v>
      </c>
      <c r="Z177" s="322">
        <f>Plan!FV34</f>
        <v>0</v>
      </c>
      <c r="AA177" s="322">
        <f>Plan!FV35</f>
        <v>0</v>
      </c>
      <c r="AB177" s="322">
        <f>Plan!FV36</f>
        <v>0</v>
      </c>
      <c r="AC177" s="322">
        <f>Plan!FV37</f>
        <v>0</v>
      </c>
      <c r="AD177" s="322">
        <f>Plan!FV38</f>
        <v>0</v>
      </c>
      <c r="AE177" s="322">
        <f>Plan!FV39</f>
        <v>0</v>
      </c>
      <c r="AF177" s="322">
        <f>Plan!FV40</f>
        <v>0</v>
      </c>
      <c r="AG177" s="322">
        <f>Plan!FV41</f>
        <v>0</v>
      </c>
      <c r="AH177" s="322">
        <f>Plan!FV42</f>
        <v>0</v>
      </c>
      <c r="AI177" s="322">
        <f>Plan!FV43</f>
        <v>0</v>
      </c>
      <c r="AJ177" s="322">
        <f>Plan!FV44</f>
        <v>0</v>
      </c>
    </row>
    <row r="178" spans="1:36" ht="6" customHeight="1">
      <c r="A178"/>
      <c r="B178" s="318">
        <f>COUNTIF(Feiertage!$H$3:$H$164,F178)</f>
        <v>0</v>
      </c>
      <c r="C178" s="319">
        <f t="shared" si="6"/>
        <v>3</v>
      </c>
      <c r="D178" s="319">
        <f t="shared" si="7"/>
        <v>6</v>
      </c>
      <c r="E178" s="323"/>
      <c r="F178" s="321">
        <f t="shared" si="8"/>
        <v>42543</v>
      </c>
      <c r="G178" s="322">
        <f>Plan!FW15</f>
        <v>0</v>
      </c>
      <c r="H178" s="322">
        <f>Plan!FW16</f>
        <v>0</v>
      </c>
      <c r="I178" s="322">
        <f>Plan!FW17</f>
        <v>0</v>
      </c>
      <c r="J178" s="322">
        <f>Plan!FW18</f>
        <v>0</v>
      </c>
      <c r="K178" s="322">
        <f>Plan!FW19</f>
        <v>0</v>
      </c>
      <c r="L178" s="322">
        <f>Plan!FW20</f>
        <v>0</v>
      </c>
      <c r="M178" s="322">
        <f>Plan!FW21</f>
        <v>0</v>
      </c>
      <c r="N178" s="322">
        <f>Plan!FW22</f>
        <v>0</v>
      </c>
      <c r="O178" s="322">
        <f>Plan!FW23</f>
        <v>0</v>
      </c>
      <c r="P178" s="322">
        <f>Plan!FW24</f>
        <v>0</v>
      </c>
      <c r="Q178" s="322">
        <f>Plan!FW25</f>
        <v>0</v>
      </c>
      <c r="R178" s="322">
        <f>Plan!FW26</f>
        <v>0</v>
      </c>
      <c r="S178" s="322">
        <f>Plan!FW27</f>
        <v>0</v>
      </c>
      <c r="T178" s="322">
        <f>Plan!FW28</f>
        <v>0</v>
      </c>
      <c r="U178" s="322">
        <f>Plan!FW29</f>
        <v>0</v>
      </c>
      <c r="V178" s="322">
        <f>Plan!FW30</f>
        <v>0</v>
      </c>
      <c r="W178" s="322">
        <f>Plan!FW31</f>
        <v>0</v>
      </c>
      <c r="X178" s="322">
        <f>Plan!FW32</f>
        <v>0</v>
      </c>
      <c r="Y178" s="322">
        <f>Plan!FW33</f>
        <v>0</v>
      </c>
      <c r="Z178" s="322">
        <f>Plan!FW34</f>
        <v>0</v>
      </c>
      <c r="AA178" s="322">
        <f>Plan!FW35</f>
        <v>0</v>
      </c>
      <c r="AB178" s="322">
        <f>Plan!FW36</f>
        <v>0</v>
      </c>
      <c r="AC178" s="322">
        <f>Plan!FW37</f>
        <v>0</v>
      </c>
      <c r="AD178" s="322">
        <f>Plan!FW38</f>
        <v>0</v>
      </c>
      <c r="AE178" s="322">
        <f>Plan!FW39</f>
        <v>0</v>
      </c>
      <c r="AF178" s="322">
        <f>Plan!FW40</f>
        <v>0</v>
      </c>
      <c r="AG178" s="322">
        <f>Plan!FW41</f>
        <v>0</v>
      </c>
      <c r="AH178" s="322">
        <f>Plan!FW42</f>
        <v>0</v>
      </c>
      <c r="AI178" s="322">
        <f>Plan!FW43</f>
        <v>0</v>
      </c>
      <c r="AJ178" s="322">
        <f>Plan!FW44</f>
        <v>0</v>
      </c>
    </row>
    <row r="179" spans="1:36" ht="6" customHeight="1">
      <c r="A179"/>
      <c r="B179" s="318">
        <f>COUNTIF(Feiertage!$H$3:$H$164,F179)</f>
        <v>0</v>
      </c>
      <c r="C179" s="319">
        <f t="shared" si="6"/>
        <v>4</v>
      </c>
      <c r="D179" s="319">
        <f t="shared" si="7"/>
        <v>6</v>
      </c>
      <c r="E179" s="323"/>
      <c r="F179" s="321">
        <f t="shared" si="8"/>
        <v>42544</v>
      </c>
      <c r="G179" s="322">
        <f>Plan!FX15</f>
        <v>0</v>
      </c>
      <c r="H179" s="322">
        <f>Plan!FX16</f>
        <v>0</v>
      </c>
      <c r="I179" s="322">
        <f>Plan!FX17</f>
        <v>0</v>
      </c>
      <c r="J179" s="322">
        <f>Plan!FX18</f>
        <v>0</v>
      </c>
      <c r="K179" s="322">
        <f>Plan!FX19</f>
        <v>0</v>
      </c>
      <c r="L179" s="322">
        <f>Plan!FX20</f>
        <v>0</v>
      </c>
      <c r="M179" s="322">
        <f>Plan!FX21</f>
        <v>0</v>
      </c>
      <c r="N179" s="322">
        <f>Plan!FX22</f>
        <v>0</v>
      </c>
      <c r="O179" s="322">
        <f>Plan!FX23</f>
        <v>0</v>
      </c>
      <c r="P179" s="322">
        <f>Plan!FX24</f>
        <v>0</v>
      </c>
      <c r="Q179" s="322">
        <f>Plan!FX25</f>
        <v>0</v>
      </c>
      <c r="R179" s="322">
        <f>Plan!FX26</f>
        <v>0</v>
      </c>
      <c r="S179" s="322">
        <f>Plan!FX27</f>
        <v>0</v>
      </c>
      <c r="T179" s="322">
        <f>Plan!FX28</f>
        <v>0</v>
      </c>
      <c r="U179" s="322">
        <f>Plan!FX29</f>
        <v>0</v>
      </c>
      <c r="V179" s="322">
        <f>Plan!FX30</f>
        <v>0</v>
      </c>
      <c r="W179" s="322">
        <f>Plan!FX31</f>
        <v>0</v>
      </c>
      <c r="X179" s="322">
        <f>Plan!FX32</f>
        <v>0</v>
      </c>
      <c r="Y179" s="322">
        <f>Plan!FX33</f>
        <v>0</v>
      </c>
      <c r="Z179" s="322">
        <f>Plan!FX34</f>
        <v>0</v>
      </c>
      <c r="AA179" s="322">
        <f>Plan!FX35</f>
        <v>0</v>
      </c>
      <c r="AB179" s="322">
        <f>Plan!FX36</f>
        <v>0</v>
      </c>
      <c r="AC179" s="322">
        <f>Plan!FX37</f>
        <v>0</v>
      </c>
      <c r="AD179" s="322">
        <f>Plan!FX38</f>
        <v>0</v>
      </c>
      <c r="AE179" s="322">
        <f>Plan!FX39</f>
        <v>0</v>
      </c>
      <c r="AF179" s="322">
        <f>Plan!FX40</f>
        <v>0</v>
      </c>
      <c r="AG179" s="322">
        <f>Plan!FX41</f>
        <v>0</v>
      </c>
      <c r="AH179" s="322">
        <f>Plan!FX42</f>
        <v>0</v>
      </c>
      <c r="AI179" s="322">
        <f>Plan!FX43</f>
        <v>0</v>
      </c>
      <c r="AJ179" s="322">
        <f>Plan!FX44</f>
        <v>0</v>
      </c>
    </row>
    <row r="180" spans="1:36" ht="6" customHeight="1">
      <c r="A180"/>
      <c r="B180" s="318">
        <f>COUNTIF(Feiertage!$H$3:$H$164,F180)</f>
        <v>0</v>
      </c>
      <c r="C180" s="319">
        <f t="shared" si="6"/>
        <v>5</v>
      </c>
      <c r="D180" s="319">
        <f t="shared" si="7"/>
        <v>6</v>
      </c>
      <c r="E180" s="323"/>
      <c r="F180" s="321">
        <f t="shared" si="8"/>
        <v>42545</v>
      </c>
      <c r="G180" s="322">
        <f>Plan!FY15</f>
        <v>0</v>
      </c>
      <c r="H180" s="322">
        <f>Plan!FY16</f>
        <v>0</v>
      </c>
      <c r="I180" s="322">
        <f>Plan!FY17</f>
        <v>0</v>
      </c>
      <c r="J180" s="322">
        <f>Plan!FY18</f>
        <v>0</v>
      </c>
      <c r="K180" s="322">
        <f>Plan!FY19</f>
        <v>0</v>
      </c>
      <c r="L180" s="322">
        <f>Plan!FY20</f>
        <v>0</v>
      </c>
      <c r="M180" s="322">
        <f>Plan!FY21</f>
        <v>0</v>
      </c>
      <c r="N180" s="322">
        <f>Plan!FY22</f>
        <v>0</v>
      </c>
      <c r="O180" s="322">
        <f>Plan!FY23</f>
        <v>0</v>
      </c>
      <c r="P180" s="322">
        <f>Plan!FY24</f>
        <v>0</v>
      </c>
      <c r="Q180" s="322">
        <f>Plan!FY25</f>
        <v>0</v>
      </c>
      <c r="R180" s="322">
        <f>Plan!FY26</f>
        <v>0</v>
      </c>
      <c r="S180" s="322">
        <f>Plan!FY27</f>
        <v>0</v>
      </c>
      <c r="T180" s="322">
        <f>Plan!FY28</f>
        <v>0</v>
      </c>
      <c r="U180" s="322">
        <f>Plan!FY29</f>
        <v>0</v>
      </c>
      <c r="V180" s="322">
        <f>Plan!FY30</f>
        <v>0</v>
      </c>
      <c r="W180" s="322">
        <f>Plan!FY31</f>
        <v>0</v>
      </c>
      <c r="X180" s="322">
        <f>Plan!FY32</f>
        <v>0</v>
      </c>
      <c r="Y180" s="322">
        <f>Plan!FY33</f>
        <v>0</v>
      </c>
      <c r="Z180" s="322">
        <f>Plan!FY34</f>
        <v>0</v>
      </c>
      <c r="AA180" s="322">
        <f>Plan!FY35</f>
        <v>0</v>
      </c>
      <c r="AB180" s="322">
        <f>Plan!FY36</f>
        <v>0</v>
      </c>
      <c r="AC180" s="322">
        <f>Plan!FY37</f>
        <v>0</v>
      </c>
      <c r="AD180" s="322">
        <f>Plan!FY38</f>
        <v>0</v>
      </c>
      <c r="AE180" s="322">
        <f>Plan!FY39</f>
        <v>0</v>
      </c>
      <c r="AF180" s="322">
        <f>Plan!FY40</f>
        <v>0</v>
      </c>
      <c r="AG180" s="322">
        <f>Plan!FY41</f>
        <v>0</v>
      </c>
      <c r="AH180" s="322">
        <f>Plan!FY42</f>
        <v>0</v>
      </c>
      <c r="AI180" s="322">
        <f>Plan!FY43</f>
        <v>0</v>
      </c>
      <c r="AJ180" s="322">
        <f>Plan!FY44</f>
        <v>0</v>
      </c>
    </row>
    <row r="181" spans="1:36" ht="6" customHeight="1">
      <c r="A181"/>
      <c r="B181" s="318">
        <f>COUNTIF(Feiertage!$H$3:$H$164,F181)</f>
        <v>0</v>
      </c>
      <c r="C181" s="319">
        <f t="shared" si="6"/>
        <v>6</v>
      </c>
      <c r="D181" s="319">
        <f t="shared" si="7"/>
        <v>6</v>
      </c>
      <c r="E181" s="323"/>
      <c r="F181" s="321">
        <f t="shared" si="8"/>
        <v>42546</v>
      </c>
      <c r="G181" s="322">
        <f>Plan!FZ15</f>
        <v>0</v>
      </c>
      <c r="H181" s="322">
        <f>Plan!FZ16</f>
        <v>0</v>
      </c>
      <c r="I181" s="322">
        <f>Plan!FZ17</f>
        <v>0</v>
      </c>
      <c r="J181" s="322">
        <f>Plan!FZ18</f>
        <v>0</v>
      </c>
      <c r="K181" s="322">
        <f>Plan!FZ19</f>
        <v>0</v>
      </c>
      <c r="L181" s="322">
        <f>Plan!FZ20</f>
        <v>0</v>
      </c>
      <c r="M181" s="322">
        <f>Plan!FZ21</f>
        <v>0</v>
      </c>
      <c r="N181" s="322">
        <f>Plan!FZ22</f>
        <v>0</v>
      </c>
      <c r="O181" s="322">
        <f>Plan!FZ23</f>
        <v>0</v>
      </c>
      <c r="P181" s="322">
        <f>Plan!FZ24</f>
        <v>0</v>
      </c>
      <c r="Q181" s="322">
        <f>Plan!FZ25</f>
        <v>0</v>
      </c>
      <c r="R181" s="322">
        <f>Plan!FZ26</f>
        <v>0</v>
      </c>
      <c r="S181" s="322">
        <f>Plan!FZ27</f>
        <v>0</v>
      </c>
      <c r="T181" s="322">
        <f>Plan!FZ28</f>
        <v>0</v>
      </c>
      <c r="U181" s="322">
        <f>Plan!FZ29</f>
        <v>0</v>
      </c>
      <c r="V181" s="322">
        <f>Plan!FZ30</f>
        <v>0</v>
      </c>
      <c r="W181" s="322">
        <f>Plan!FZ31</f>
        <v>0</v>
      </c>
      <c r="X181" s="322">
        <f>Plan!FZ32</f>
        <v>0</v>
      </c>
      <c r="Y181" s="322">
        <f>Plan!FZ33</f>
        <v>0</v>
      </c>
      <c r="Z181" s="322">
        <f>Plan!FZ34</f>
        <v>0</v>
      </c>
      <c r="AA181" s="322">
        <f>Plan!FZ35</f>
        <v>0</v>
      </c>
      <c r="AB181" s="322">
        <f>Plan!FZ36</f>
        <v>0</v>
      </c>
      <c r="AC181" s="322">
        <f>Plan!FZ37</f>
        <v>0</v>
      </c>
      <c r="AD181" s="322">
        <f>Plan!FZ38</f>
        <v>0</v>
      </c>
      <c r="AE181" s="322">
        <f>Plan!FZ39</f>
        <v>0</v>
      </c>
      <c r="AF181" s="322">
        <f>Plan!FZ40</f>
        <v>0</v>
      </c>
      <c r="AG181" s="322">
        <f>Plan!FZ41</f>
        <v>0</v>
      </c>
      <c r="AH181" s="322">
        <f>Plan!FZ42</f>
        <v>0</v>
      </c>
      <c r="AI181" s="322">
        <f>Plan!FZ43</f>
        <v>0</v>
      </c>
      <c r="AJ181" s="322">
        <f>Plan!FZ44</f>
        <v>0</v>
      </c>
    </row>
    <row r="182" spans="1:36" ht="6" customHeight="1">
      <c r="A182"/>
      <c r="B182" s="318">
        <f>COUNTIF(Feiertage!$H$3:$H$164,F182)</f>
        <v>0</v>
      </c>
      <c r="C182" s="319">
        <f t="shared" si="6"/>
        <v>7</v>
      </c>
      <c r="D182" s="319">
        <f t="shared" si="7"/>
        <v>6</v>
      </c>
      <c r="E182" s="323"/>
      <c r="F182" s="321">
        <f t="shared" si="8"/>
        <v>42547</v>
      </c>
      <c r="G182" s="322">
        <f>Plan!GA15</f>
        <v>0</v>
      </c>
      <c r="H182" s="322">
        <f>Plan!GA16</f>
        <v>0</v>
      </c>
      <c r="I182" s="322">
        <f>Plan!GA17</f>
        <v>0</v>
      </c>
      <c r="J182" s="322">
        <f>Plan!GA18</f>
        <v>0</v>
      </c>
      <c r="K182" s="322">
        <f>Plan!GA19</f>
        <v>0</v>
      </c>
      <c r="L182" s="322">
        <f>Plan!GA20</f>
        <v>0</v>
      </c>
      <c r="M182" s="322">
        <f>Plan!GA21</f>
        <v>0</v>
      </c>
      <c r="N182" s="322">
        <f>Plan!GA22</f>
        <v>0</v>
      </c>
      <c r="O182" s="322">
        <f>Plan!GA23</f>
        <v>0</v>
      </c>
      <c r="P182" s="322">
        <f>Plan!GA24</f>
        <v>0</v>
      </c>
      <c r="Q182" s="322">
        <f>Plan!GA25</f>
        <v>0</v>
      </c>
      <c r="R182" s="322">
        <f>Plan!GA26</f>
        <v>0</v>
      </c>
      <c r="S182" s="322">
        <f>Plan!GA27</f>
        <v>0</v>
      </c>
      <c r="T182" s="322">
        <f>Plan!GA28</f>
        <v>0</v>
      </c>
      <c r="U182" s="322">
        <f>Plan!GA29</f>
        <v>0</v>
      </c>
      <c r="V182" s="322">
        <f>Plan!GA30</f>
        <v>0</v>
      </c>
      <c r="W182" s="322">
        <f>Plan!GA31</f>
        <v>0</v>
      </c>
      <c r="X182" s="322">
        <f>Plan!GA32</f>
        <v>0</v>
      </c>
      <c r="Y182" s="322">
        <f>Plan!GA33</f>
        <v>0</v>
      </c>
      <c r="Z182" s="322">
        <f>Plan!GA34</f>
        <v>0</v>
      </c>
      <c r="AA182" s="322">
        <f>Plan!GA35</f>
        <v>0</v>
      </c>
      <c r="AB182" s="322">
        <f>Plan!GA36</f>
        <v>0</v>
      </c>
      <c r="AC182" s="322">
        <f>Plan!GA37</f>
        <v>0</v>
      </c>
      <c r="AD182" s="322">
        <f>Plan!GA38</f>
        <v>0</v>
      </c>
      <c r="AE182" s="322">
        <f>Plan!GA39</f>
        <v>0</v>
      </c>
      <c r="AF182" s="322">
        <f>Plan!GA40</f>
        <v>0</v>
      </c>
      <c r="AG182" s="322">
        <f>Plan!GA41</f>
        <v>0</v>
      </c>
      <c r="AH182" s="322">
        <f>Plan!GA42</f>
        <v>0</v>
      </c>
      <c r="AI182" s="322">
        <f>Plan!GA43</f>
        <v>0</v>
      </c>
      <c r="AJ182" s="322">
        <f>Plan!GA44</f>
        <v>0</v>
      </c>
    </row>
    <row r="183" spans="1:36" ht="6" customHeight="1">
      <c r="A183"/>
      <c r="B183" s="318">
        <f>COUNTIF(Feiertage!$H$3:$H$164,F183)</f>
        <v>0</v>
      </c>
      <c r="C183" s="319">
        <f t="shared" si="6"/>
        <v>1</v>
      </c>
      <c r="D183" s="319">
        <f t="shared" si="7"/>
        <v>6</v>
      </c>
      <c r="E183" s="323"/>
      <c r="F183" s="321">
        <f t="shared" si="8"/>
        <v>42548</v>
      </c>
      <c r="G183" s="322">
        <f>Plan!GB15</f>
        <v>0</v>
      </c>
      <c r="H183" s="322">
        <f>Plan!GB16</f>
        <v>0</v>
      </c>
      <c r="I183" s="322">
        <f>Plan!GB17</f>
        <v>0</v>
      </c>
      <c r="J183" s="322">
        <f>Plan!GB18</f>
        <v>0</v>
      </c>
      <c r="K183" s="322">
        <f>Plan!GB19</f>
        <v>0</v>
      </c>
      <c r="L183" s="322">
        <f>Plan!GB20</f>
        <v>0</v>
      </c>
      <c r="M183" s="322">
        <f>Plan!GB21</f>
        <v>0</v>
      </c>
      <c r="N183" s="322">
        <f>Plan!GB22</f>
        <v>0</v>
      </c>
      <c r="O183" s="322">
        <f>Plan!GB23</f>
        <v>0</v>
      </c>
      <c r="P183" s="322">
        <f>Plan!GB24</f>
        <v>0</v>
      </c>
      <c r="Q183" s="322">
        <f>Plan!GB25</f>
        <v>0</v>
      </c>
      <c r="R183" s="322">
        <f>Plan!GB26</f>
        <v>0</v>
      </c>
      <c r="S183" s="322">
        <f>Plan!GB27</f>
        <v>0</v>
      </c>
      <c r="T183" s="322">
        <f>Plan!GB28</f>
        <v>0</v>
      </c>
      <c r="U183" s="322">
        <f>Plan!GB29</f>
        <v>0</v>
      </c>
      <c r="V183" s="322">
        <f>Plan!GB30</f>
        <v>0</v>
      </c>
      <c r="W183" s="322">
        <f>Plan!GB31</f>
        <v>0</v>
      </c>
      <c r="X183" s="322">
        <f>Plan!GB32</f>
        <v>0</v>
      </c>
      <c r="Y183" s="322">
        <f>Plan!GB33</f>
        <v>0</v>
      </c>
      <c r="Z183" s="322">
        <f>Plan!GB34</f>
        <v>0</v>
      </c>
      <c r="AA183" s="322">
        <f>Plan!GB35</f>
        <v>0</v>
      </c>
      <c r="AB183" s="322">
        <f>Plan!GB36</f>
        <v>0</v>
      </c>
      <c r="AC183" s="322">
        <f>Plan!GB37</f>
        <v>0</v>
      </c>
      <c r="AD183" s="322">
        <f>Plan!GB38</f>
        <v>0</v>
      </c>
      <c r="AE183" s="322">
        <f>Plan!GB39</f>
        <v>0</v>
      </c>
      <c r="AF183" s="322">
        <f>Plan!GB40</f>
        <v>0</v>
      </c>
      <c r="AG183" s="322">
        <f>Plan!GB41</f>
        <v>0</v>
      </c>
      <c r="AH183" s="322">
        <f>Plan!GB42</f>
        <v>0</v>
      </c>
      <c r="AI183" s="322">
        <f>Plan!GB43</f>
        <v>0</v>
      </c>
      <c r="AJ183" s="322">
        <f>Plan!GB44</f>
        <v>0</v>
      </c>
    </row>
    <row r="184" spans="1:36" ht="6" customHeight="1">
      <c r="A184"/>
      <c r="B184" s="318">
        <f>COUNTIF(Feiertage!$H$3:$H$164,F184)</f>
        <v>0</v>
      </c>
      <c r="C184" s="319">
        <f t="shared" si="6"/>
        <v>2</v>
      </c>
      <c r="D184" s="319">
        <f t="shared" si="7"/>
        <v>6</v>
      </c>
      <c r="E184" s="323"/>
      <c r="F184" s="321">
        <f t="shared" si="8"/>
        <v>42549</v>
      </c>
      <c r="G184" s="322">
        <f>Plan!GC15</f>
        <v>0</v>
      </c>
      <c r="H184" s="322">
        <f>Plan!GC16</f>
        <v>0</v>
      </c>
      <c r="I184" s="322">
        <f>Plan!GC17</f>
        <v>0</v>
      </c>
      <c r="J184" s="322">
        <f>Plan!GC18</f>
        <v>0</v>
      </c>
      <c r="K184" s="322">
        <f>Plan!GC19</f>
        <v>0</v>
      </c>
      <c r="L184" s="322">
        <f>Plan!GC20</f>
        <v>0</v>
      </c>
      <c r="M184" s="322">
        <f>Plan!GC21</f>
        <v>0</v>
      </c>
      <c r="N184" s="322">
        <f>Plan!GC22</f>
        <v>0</v>
      </c>
      <c r="O184" s="322">
        <f>Plan!GC23</f>
        <v>0</v>
      </c>
      <c r="P184" s="322">
        <f>Plan!GC24</f>
        <v>0</v>
      </c>
      <c r="Q184" s="322">
        <f>Plan!GC25</f>
        <v>0</v>
      </c>
      <c r="R184" s="322">
        <f>Plan!GC26</f>
        <v>0</v>
      </c>
      <c r="S184" s="322">
        <f>Plan!GC27</f>
        <v>0</v>
      </c>
      <c r="T184" s="322">
        <f>Plan!GC28</f>
        <v>0</v>
      </c>
      <c r="U184" s="322">
        <f>Plan!GC29</f>
        <v>0</v>
      </c>
      <c r="V184" s="322">
        <f>Plan!GC30</f>
        <v>0</v>
      </c>
      <c r="W184" s="322">
        <f>Plan!GC31</f>
        <v>0</v>
      </c>
      <c r="X184" s="322">
        <f>Plan!GC32</f>
        <v>0</v>
      </c>
      <c r="Y184" s="322">
        <f>Plan!GC33</f>
        <v>0</v>
      </c>
      <c r="Z184" s="322">
        <f>Plan!GC34</f>
        <v>0</v>
      </c>
      <c r="AA184" s="322">
        <f>Plan!GC35</f>
        <v>0</v>
      </c>
      <c r="AB184" s="322">
        <f>Plan!GC36</f>
        <v>0</v>
      </c>
      <c r="AC184" s="322">
        <f>Plan!GC37</f>
        <v>0</v>
      </c>
      <c r="AD184" s="322">
        <f>Plan!GC38</f>
        <v>0</v>
      </c>
      <c r="AE184" s="322">
        <f>Plan!GC39</f>
        <v>0</v>
      </c>
      <c r="AF184" s="322">
        <f>Plan!GC40</f>
        <v>0</v>
      </c>
      <c r="AG184" s="322">
        <f>Plan!GC41</f>
        <v>0</v>
      </c>
      <c r="AH184" s="322">
        <f>Plan!GC42</f>
        <v>0</v>
      </c>
      <c r="AI184" s="322">
        <f>Plan!GC43</f>
        <v>0</v>
      </c>
      <c r="AJ184" s="322">
        <f>Plan!GC44</f>
        <v>0</v>
      </c>
    </row>
    <row r="185" spans="1:36" ht="6" customHeight="1">
      <c r="A185"/>
      <c r="B185" s="318">
        <f>COUNTIF(Feiertage!$H$3:$H$164,F185)</f>
        <v>0</v>
      </c>
      <c r="C185" s="333">
        <f t="shared" si="6"/>
        <v>3</v>
      </c>
      <c r="D185" s="333">
        <f t="shared" si="7"/>
        <v>6</v>
      </c>
      <c r="E185" s="323"/>
      <c r="F185" s="321">
        <f>F184+1</f>
        <v>42550</v>
      </c>
      <c r="G185" s="335">
        <f>Plan!GD15</f>
        <v>0</v>
      </c>
      <c r="H185" s="335">
        <f>Plan!GD16</f>
        <v>0</v>
      </c>
      <c r="I185" s="335">
        <f>Plan!GD17</f>
        <v>0</v>
      </c>
      <c r="J185" s="335">
        <f>Plan!GD18</f>
        <v>0</v>
      </c>
      <c r="K185" s="335">
        <f>Plan!GD19</f>
        <v>0</v>
      </c>
      <c r="L185" s="335">
        <f>Plan!GD20</f>
        <v>0</v>
      </c>
      <c r="M185" s="335">
        <f>Plan!GD21</f>
        <v>0</v>
      </c>
      <c r="N185" s="335">
        <f>Plan!GD22</f>
        <v>0</v>
      </c>
      <c r="O185" s="335">
        <f>Plan!GD23</f>
        <v>0</v>
      </c>
      <c r="P185" s="335">
        <f>Plan!GD24</f>
        <v>0</v>
      </c>
      <c r="Q185" s="335">
        <f>Plan!GD25</f>
        <v>0</v>
      </c>
      <c r="R185" s="335">
        <f>Plan!GD26</f>
        <v>0</v>
      </c>
      <c r="S185" s="335">
        <f>Plan!GD27</f>
        <v>0</v>
      </c>
      <c r="T185" s="335">
        <f>Plan!GD28</f>
        <v>0</v>
      </c>
      <c r="U185" s="335">
        <f>Plan!GD29</f>
        <v>0</v>
      </c>
      <c r="V185" s="335">
        <f>Plan!GD30</f>
        <v>0</v>
      </c>
      <c r="W185" s="335">
        <f>Plan!GD31</f>
        <v>0</v>
      </c>
      <c r="X185" s="335">
        <f>Plan!GD32</f>
        <v>0</v>
      </c>
      <c r="Y185" s="335">
        <f>Plan!GD33</f>
        <v>0</v>
      </c>
      <c r="Z185" s="335">
        <f>Plan!GD34</f>
        <v>0</v>
      </c>
      <c r="AA185" s="335">
        <f>Plan!GD35</f>
        <v>0</v>
      </c>
      <c r="AB185" s="335">
        <f>Plan!GD36</f>
        <v>0</v>
      </c>
      <c r="AC185" s="335">
        <f>Plan!GD37</f>
        <v>0</v>
      </c>
      <c r="AD185" s="335">
        <f>Plan!GD38</f>
        <v>0</v>
      </c>
      <c r="AE185" s="335">
        <f>Plan!GD39</f>
        <v>0</v>
      </c>
      <c r="AF185" s="335">
        <f>Plan!GD40</f>
        <v>0</v>
      </c>
      <c r="AG185" s="335">
        <f>Plan!GD41</f>
        <v>0</v>
      </c>
      <c r="AH185" s="335">
        <f>Plan!GD42</f>
        <v>0</v>
      </c>
      <c r="AI185" s="335">
        <f>Plan!GD43</f>
        <v>0</v>
      </c>
      <c r="AJ185" s="335">
        <f>Plan!GD44</f>
        <v>0</v>
      </c>
    </row>
    <row r="186" spans="1:36" ht="6" customHeight="1">
      <c r="A186"/>
      <c r="B186" s="318">
        <f>COUNTIF(Feiertage!$H$3:$H$164,F186)</f>
        <v>0</v>
      </c>
      <c r="C186" s="333">
        <f t="shared" si="6"/>
        <v>4</v>
      </c>
      <c r="D186" s="333">
        <f t="shared" si="7"/>
        <v>6</v>
      </c>
      <c r="E186" s="323"/>
      <c r="F186" s="321">
        <f t="shared" ref="F186:F249" si="9">F185+1</f>
        <v>42551</v>
      </c>
      <c r="G186" s="335">
        <f>Plan!GE15</f>
        <v>0</v>
      </c>
      <c r="H186" s="335">
        <f>Plan!GE16</f>
        <v>0</v>
      </c>
      <c r="I186" s="335">
        <f>Plan!GE17</f>
        <v>0</v>
      </c>
      <c r="J186" s="335">
        <f>Plan!GE18</f>
        <v>0</v>
      </c>
      <c r="K186" s="335">
        <f>Plan!GE19</f>
        <v>0</v>
      </c>
      <c r="L186" s="335">
        <f>Plan!GE20</f>
        <v>0</v>
      </c>
      <c r="M186" s="335">
        <f>Plan!GE21</f>
        <v>0</v>
      </c>
      <c r="N186" s="335">
        <f>Plan!GE22</f>
        <v>0</v>
      </c>
      <c r="O186" s="335">
        <f>Plan!GE23</f>
        <v>0</v>
      </c>
      <c r="P186" s="335">
        <f>Plan!GE24</f>
        <v>0</v>
      </c>
      <c r="Q186" s="335">
        <f>Plan!GE25</f>
        <v>0</v>
      </c>
      <c r="R186" s="335">
        <f>Plan!GE26</f>
        <v>0</v>
      </c>
      <c r="S186" s="335">
        <f>Plan!GE27</f>
        <v>0</v>
      </c>
      <c r="T186" s="335">
        <f>Plan!GE28</f>
        <v>0</v>
      </c>
      <c r="U186" s="335">
        <f>Plan!GE29</f>
        <v>0</v>
      </c>
      <c r="V186" s="335">
        <f>Plan!GE30</f>
        <v>0</v>
      </c>
      <c r="W186" s="335">
        <f>Plan!GE31</f>
        <v>0</v>
      </c>
      <c r="X186" s="335">
        <f>Plan!GE32</f>
        <v>0</v>
      </c>
      <c r="Y186" s="335">
        <f>Plan!GE33</f>
        <v>0</v>
      </c>
      <c r="Z186" s="335">
        <f>Plan!GE34</f>
        <v>0</v>
      </c>
      <c r="AA186" s="335">
        <f>Plan!GE35</f>
        <v>0</v>
      </c>
      <c r="AB186" s="335">
        <f>Plan!GE36</f>
        <v>0</v>
      </c>
      <c r="AC186" s="335">
        <f>Plan!GE37</f>
        <v>0</v>
      </c>
      <c r="AD186" s="335">
        <f>Plan!GE38</f>
        <v>0</v>
      </c>
      <c r="AE186" s="335">
        <f>Plan!GE39</f>
        <v>0</v>
      </c>
      <c r="AF186" s="335">
        <f>Plan!GE40</f>
        <v>0</v>
      </c>
      <c r="AG186" s="335">
        <f>Plan!GE41</f>
        <v>0</v>
      </c>
      <c r="AH186" s="335">
        <f>Plan!GE42</f>
        <v>0</v>
      </c>
      <c r="AI186" s="335">
        <f>Plan!GE43</f>
        <v>0</v>
      </c>
      <c r="AJ186" s="335">
        <f>Plan!GE44</f>
        <v>0</v>
      </c>
    </row>
    <row r="187" spans="1:36" ht="6" customHeight="1">
      <c r="A187"/>
      <c r="B187" s="318">
        <f>COUNTIF(Feiertage!$H$3:$H$164,F187)</f>
        <v>0</v>
      </c>
      <c r="C187" s="333">
        <f t="shared" si="6"/>
        <v>5</v>
      </c>
      <c r="D187" s="333">
        <f t="shared" si="7"/>
        <v>7</v>
      </c>
      <c r="E187" s="323"/>
      <c r="F187" s="321">
        <f t="shared" si="9"/>
        <v>42552</v>
      </c>
      <c r="G187" s="335">
        <f>Plan!GF15</f>
        <v>0</v>
      </c>
      <c r="H187" s="335">
        <f>Plan!GF16</f>
        <v>0</v>
      </c>
      <c r="I187" s="335">
        <f>Plan!GF17</f>
        <v>0</v>
      </c>
      <c r="J187" s="335">
        <f>Plan!GF18</f>
        <v>0</v>
      </c>
      <c r="K187" s="335">
        <f>Plan!GF19</f>
        <v>0</v>
      </c>
      <c r="L187" s="335">
        <f>Plan!GF20</f>
        <v>0</v>
      </c>
      <c r="M187" s="335">
        <f>Plan!GF21</f>
        <v>0</v>
      </c>
      <c r="N187" s="335">
        <f>Plan!GF22</f>
        <v>0</v>
      </c>
      <c r="O187" s="335">
        <f>Plan!GF23</f>
        <v>0</v>
      </c>
      <c r="P187" s="335">
        <f>Plan!GF24</f>
        <v>0</v>
      </c>
      <c r="Q187" s="335">
        <f>Plan!GF25</f>
        <v>0</v>
      </c>
      <c r="R187" s="335">
        <f>Plan!GF26</f>
        <v>0</v>
      </c>
      <c r="S187" s="335">
        <f>Plan!GF27</f>
        <v>0</v>
      </c>
      <c r="T187" s="335">
        <f>Plan!GF28</f>
        <v>0</v>
      </c>
      <c r="U187" s="335">
        <f>Plan!GF29</f>
        <v>0</v>
      </c>
      <c r="V187" s="335">
        <f>Plan!GF30</f>
        <v>0</v>
      </c>
      <c r="W187" s="335">
        <f>Plan!GF31</f>
        <v>0</v>
      </c>
      <c r="X187" s="335">
        <f>Plan!GF32</f>
        <v>0</v>
      </c>
      <c r="Y187" s="335">
        <f>Plan!GF33</f>
        <v>0</v>
      </c>
      <c r="Z187" s="335">
        <f>Plan!GF34</f>
        <v>0</v>
      </c>
      <c r="AA187" s="335">
        <f>Plan!GF35</f>
        <v>0</v>
      </c>
      <c r="AB187" s="335">
        <f>Plan!GF36</f>
        <v>0</v>
      </c>
      <c r="AC187" s="335">
        <f>Plan!GF37</f>
        <v>0</v>
      </c>
      <c r="AD187" s="335">
        <f>Plan!GF38</f>
        <v>0</v>
      </c>
      <c r="AE187" s="335">
        <f>Plan!GF39</f>
        <v>0</v>
      </c>
      <c r="AF187" s="335">
        <f>Plan!GF40</f>
        <v>0</v>
      </c>
      <c r="AG187" s="335">
        <f>Plan!GF41</f>
        <v>0</v>
      </c>
      <c r="AH187" s="335">
        <f>Plan!GF42</f>
        <v>0</v>
      </c>
      <c r="AI187" s="335">
        <f>Plan!GF43</f>
        <v>0</v>
      </c>
      <c r="AJ187" s="335">
        <f>Plan!GF44</f>
        <v>0</v>
      </c>
    </row>
    <row r="188" spans="1:36" ht="6" customHeight="1">
      <c r="A188"/>
      <c r="B188" s="318">
        <f>COUNTIF(Feiertage!$H$3:$H$164,F188)</f>
        <v>0</v>
      </c>
      <c r="C188" s="333">
        <f t="shared" si="6"/>
        <v>6</v>
      </c>
      <c r="D188" s="333">
        <f t="shared" si="7"/>
        <v>7</v>
      </c>
      <c r="E188" s="323"/>
      <c r="F188" s="321">
        <f t="shared" si="9"/>
        <v>42553</v>
      </c>
      <c r="G188" s="335">
        <f>Plan!GG15</f>
        <v>0</v>
      </c>
      <c r="H188" s="335">
        <f>Plan!GG16</f>
        <v>0</v>
      </c>
      <c r="I188" s="335">
        <f>Plan!GG17</f>
        <v>0</v>
      </c>
      <c r="J188" s="335">
        <f>Plan!GG18</f>
        <v>0</v>
      </c>
      <c r="K188" s="335">
        <f>Plan!GG19</f>
        <v>0</v>
      </c>
      <c r="L188" s="335">
        <f>Plan!GG20</f>
        <v>0</v>
      </c>
      <c r="M188" s="335">
        <f>Plan!GG21</f>
        <v>0</v>
      </c>
      <c r="N188" s="335">
        <f>Plan!GG22</f>
        <v>0</v>
      </c>
      <c r="O188" s="335">
        <f>Plan!GG23</f>
        <v>0</v>
      </c>
      <c r="P188" s="335">
        <f>Plan!GG24</f>
        <v>0</v>
      </c>
      <c r="Q188" s="335">
        <f>Plan!GG25</f>
        <v>0</v>
      </c>
      <c r="R188" s="335">
        <f>Plan!GG26</f>
        <v>0</v>
      </c>
      <c r="S188" s="335">
        <f>Plan!GG27</f>
        <v>0</v>
      </c>
      <c r="T188" s="335">
        <f>Plan!GG28</f>
        <v>0</v>
      </c>
      <c r="U188" s="335">
        <f>Plan!GG29</f>
        <v>0</v>
      </c>
      <c r="V188" s="335">
        <f>Plan!GG30</f>
        <v>0</v>
      </c>
      <c r="W188" s="335">
        <f>Plan!GG31</f>
        <v>0</v>
      </c>
      <c r="X188" s="335">
        <f>Plan!GG32</f>
        <v>0</v>
      </c>
      <c r="Y188" s="335">
        <f>Plan!GG33</f>
        <v>0</v>
      </c>
      <c r="Z188" s="335">
        <f>Plan!GG34</f>
        <v>0</v>
      </c>
      <c r="AA188" s="335">
        <f>Plan!GG35</f>
        <v>0</v>
      </c>
      <c r="AB188" s="335">
        <f>Plan!GG36</f>
        <v>0</v>
      </c>
      <c r="AC188" s="335">
        <f>Plan!GG37</f>
        <v>0</v>
      </c>
      <c r="AD188" s="335">
        <f>Plan!GG38</f>
        <v>0</v>
      </c>
      <c r="AE188" s="335">
        <f>Plan!GG39</f>
        <v>0</v>
      </c>
      <c r="AF188" s="335">
        <f>Plan!GG40</f>
        <v>0</v>
      </c>
      <c r="AG188" s="335">
        <f>Plan!GG41</f>
        <v>0</v>
      </c>
      <c r="AH188" s="335">
        <f>Plan!GG42</f>
        <v>0</v>
      </c>
      <c r="AI188" s="335">
        <f>Plan!GG43</f>
        <v>0</v>
      </c>
      <c r="AJ188" s="335">
        <f>Plan!GG44</f>
        <v>0</v>
      </c>
    </row>
    <row r="189" spans="1:36" ht="6" customHeight="1">
      <c r="A189"/>
      <c r="B189" s="318">
        <f>COUNTIF(Feiertage!$H$3:$H$164,F189)</f>
        <v>0</v>
      </c>
      <c r="C189" s="333">
        <f t="shared" si="6"/>
        <v>7</v>
      </c>
      <c r="D189" s="333">
        <f t="shared" si="7"/>
        <v>7</v>
      </c>
      <c r="E189" s="323"/>
      <c r="F189" s="321">
        <f t="shared" si="9"/>
        <v>42554</v>
      </c>
      <c r="G189" s="335">
        <f>Plan!GH15</f>
        <v>0</v>
      </c>
      <c r="H189" s="335">
        <f>Plan!GH16</f>
        <v>0</v>
      </c>
      <c r="I189" s="335">
        <f>Plan!GH17</f>
        <v>0</v>
      </c>
      <c r="J189" s="335">
        <f>Plan!GH18</f>
        <v>0</v>
      </c>
      <c r="K189" s="335">
        <f>Plan!GH19</f>
        <v>0</v>
      </c>
      <c r="L189" s="335">
        <f>Plan!GH20</f>
        <v>0</v>
      </c>
      <c r="M189" s="335">
        <f>Plan!GH21</f>
        <v>0</v>
      </c>
      <c r="N189" s="335">
        <f>Plan!GH22</f>
        <v>0</v>
      </c>
      <c r="O189" s="335">
        <f>Plan!GH23</f>
        <v>0</v>
      </c>
      <c r="P189" s="335">
        <f>Plan!GH24</f>
        <v>0</v>
      </c>
      <c r="Q189" s="335">
        <f>Plan!GH25</f>
        <v>0</v>
      </c>
      <c r="R189" s="335">
        <f>Plan!GH26</f>
        <v>0</v>
      </c>
      <c r="S189" s="335">
        <f>Plan!GH27</f>
        <v>0</v>
      </c>
      <c r="T189" s="335">
        <f>Plan!GH28</f>
        <v>0</v>
      </c>
      <c r="U189" s="335">
        <f>Plan!GH29</f>
        <v>0</v>
      </c>
      <c r="V189" s="335">
        <f>Plan!GH30</f>
        <v>0</v>
      </c>
      <c r="W189" s="335">
        <f>Plan!GH31</f>
        <v>0</v>
      </c>
      <c r="X189" s="335">
        <f>Plan!GH32</f>
        <v>0</v>
      </c>
      <c r="Y189" s="335">
        <f>Plan!GH33</f>
        <v>0</v>
      </c>
      <c r="Z189" s="335">
        <f>Plan!GH34</f>
        <v>0</v>
      </c>
      <c r="AA189" s="335">
        <f>Plan!GH35</f>
        <v>0</v>
      </c>
      <c r="AB189" s="335">
        <f>Plan!GH36</f>
        <v>0</v>
      </c>
      <c r="AC189" s="335">
        <f>Plan!GH37</f>
        <v>0</v>
      </c>
      <c r="AD189" s="335">
        <f>Plan!GH38</f>
        <v>0</v>
      </c>
      <c r="AE189" s="335">
        <f>Plan!GH39</f>
        <v>0</v>
      </c>
      <c r="AF189" s="335">
        <f>Plan!GH40</f>
        <v>0</v>
      </c>
      <c r="AG189" s="335">
        <f>Plan!GH41</f>
        <v>0</v>
      </c>
      <c r="AH189" s="335">
        <f>Plan!GH42</f>
        <v>0</v>
      </c>
      <c r="AI189" s="335">
        <f>Plan!GH43</f>
        <v>0</v>
      </c>
      <c r="AJ189" s="335">
        <f>Plan!GH44</f>
        <v>0</v>
      </c>
    </row>
    <row r="190" spans="1:36" ht="6" customHeight="1">
      <c r="A190"/>
      <c r="B190" s="318">
        <f>COUNTIF(Feiertage!$H$3:$H$164,F190)</f>
        <v>0</v>
      </c>
      <c r="C190" s="333">
        <f t="shared" si="6"/>
        <v>1</v>
      </c>
      <c r="D190" s="333">
        <f t="shared" si="7"/>
        <v>7</v>
      </c>
      <c r="E190" s="323"/>
      <c r="F190" s="321">
        <f t="shared" si="9"/>
        <v>42555</v>
      </c>
      <c r="G190" s="335">
        <f>Plan!GI15</f>
        <v>0</v>
      </c>
      <c r="H190" s="335">
        <f>Plan!GI16</f>
        <v>0</v>
      </c>
      <c r="I190" s="335">
        <f>Plan!GI17</f>
        <v>0</v>
      </c>
      <c r="J190" s="335">
        <f>Plan!GI18</f>
        <v>0</v>
      </c>
      <c r="K190" s="335">
        <f>Plan!GI19</f>
        <v>0</v>
      </c>
      <c r="L190" s="335">
        <f>Plan!GI20</f>
        <v>0</v>
      </c>
      <c r="M190" s="335">
        <f>Plan!GI21</f>
        <v>0</v>
      </c>
      <c r="N190" s="335">
        <f>Plan!GI22</f>
        <v>0</v>
      </c>
      <c r="O190" s="335">
        <f>Plan!GI23</f>
        <v>0</v>
      </c>
      <c r="P190" s="335">
        <f>Plan!GI24</f>
        <v>0</v>
      </c>
      <c r="Q190" s="335">
        <f>Plan!GI25</f>
        <v>0</v>
      </c>
      <c r="R190" s="335">
        <f>Plan!GI26</f>
        <v>0</v>
      </c>
      <c r="S190" s="335">
        <f>Plan!GI27</f>
        <v>0</v>
      </c>
      <c r="T190" s="335">
        <f>Plan!GI28</f>
        <v>0</v>
      </c>
      <c r="U190" s="335">
        <f>Plan!GI29</f>
        <v>0</v>
      </c>
      <c r="V190" s="335">
        <f>Plan!GI30</f>
        <v>0</v>
      </c>
      <c r="W190" s="335">
        <f>Plan!GI31</f>
        <v>0</v>
      </c>
      <c r="X190" s="335">
        <f>Plan!GI32</f>
        <v>0</v>
      </c>
      <c r="Y190" s="335">
        <f>Plan!GI33</f>
        <v>0</v>
      </c>
      <c r="Z190" s="335">
        <f>Plan!GI34</f>
        <v>0</v>
      </c>
      <c r="AA190" s="335">
        <f>Plan!GI35</f>
        <v>0</v>
      </c>
      <c r="AB190" s="335">
        <f>Plan!GI36</f>
        <v>0</v>
      </c>
      <c r="AC190" s="335">
        <f>Plan!GI37</f>
        <v>0</v>
      </c>
      <c r="AD190" s="335">
        <f>Plan!GI38</f>
        <v>0</v>
      </c>
      <c r="AE190" s="335">
        <f>Plan!GI39</f>
        <v>0</v>
      </c>
      <c r="AF190" s="335">
        <f>Plan!GI40</f>
        <v>0</v>
      </c>
      <c r="AG190" s="335">
        <f>Plan!GI41</f>
        <v>0</v>
      </c>
      <c r="AH190" s="335">
        <f>Plan!GI42</f>
        <v>0</v>
      </c>
      <c r="AI190" s="335">
        <f>Plan!GI43</f>
        <v>0</v>
      </c>
      <c r="AJ190" s="335">
        <f>Plan!GI44</f>
        <v>0</v>
      </c>
    </row>
    <row r="191" spans="1:36" ht="6" customHeight="1">
      <c r="A191"/>
      <c r="B191" s="318">
        <f>COUNTIF(Feiertage!$H$3:$H$164,F191)</f>
        <v>0</v>
      </c>
      <c r="C191" s="333">
        <f t="shared" si="6"/>
        <v>2</v>
      </c>
      <c r="D191" s="333">
        <f t="shared" si="7"/>
        <v>7</v>
      </c>
      <c r="E191" s="323"/>
      <c r="F191" s="321">
        <f t="shared" si="9"/>
        <v>42556</v>
      </c>
      <c r="G191" s="335">
        <f>Plan!GJ15</f>
        <v>0</v>
      </c>
      <c r="H191" s="335">
        <f>Plan!GJ16</f>
        <v>0</v>
      </c>
      <c r="I191" s="335">
        <f>Plan!GJ17</f>
        <v>0</v>
      </c>
      <c r="J191" s="335">
        <f>Plan!GJ18</f>
        <v>0</v>
      </c>
      <c r="K191" s="335">
        <f>Plan!GJ19</f>
        <v>0</v>
      </c>
      <c r="L191" s="335">
        <f>Plan!GJ20</f>
        <v>0</v>
      </c>
      <c r="M191" s="335">
        <f>Plan!GJ21</f>
        <v>0</v>
      </c>
      <c r="N191" s="335">
        <f>Plan!GJ22</f>
        <v>0</v>
      </c>
      <c r="O191" s="335">
        <f>Plan!GJ23</f>
        <v>0</v>
      </c>
      <c r="P191" s="335">
        <f>Plan!GJ24</f>
        <v>0</v>
      </c>
      <c r="Q191" s="335">
        <f>Plan!GJ25</f>
        <v>0</v>
      </c>
      <c r="R191" s="335">
        <f>Plan!GJ26</f>
        <v>0</v>
      </c>
      <c r="S191" s="335">
        <f>Plan!GJ27</f>
        <v>0</v>
      </c>
      <c r="T191" s="335">
        <f>Plan!GJ28</f>
        <v>0</v>
      </c>
      <c r="U191" s="335">
        <f>Plan!GJ29</f>
        <v>0</v>
      </c>
      <c r="V191" s="335">
        <f>Plan!GJ30</f>
        <v>0</v>
      </c>
      <c r="W191" s="335">
        <f>Plan!GJ31</f>
        <v>0</v>
      </c>
      <c r="X191" s="335">
        <f>Plan!GJ32</f>
        <v>0</v>
      </c>
      <c r="Y191" s="335">
        <f>Plan!GJ33</f>
        <v>0</v>
      </c>
      <c r="Z191" s="335">
        <f>Plan!GJ34</f>
        <v>0</v>
      </c>
      <c r="AA191" s="335">
        <f>Plan!GJ35</f>
        <v>0</v>
      </c>
      <c r="AB191" s="335">
        <f>Plan!GJ36</f>
        <v>0</v>
      </c>
      <c r="AC191" s="335">
        <f>Plan!GJ37</f>
        <v>0</v>
      </c>
      <c r="AD191" s="335">
        <f>Plan!GJ38</f>
        <v>0</v>
      </c>
      <c r="AE191" s="335">
        <f>Plan!GJ39</f>
        <v>0</v>
      </c>
      <c r="AF191" s="335">
        <f>Plan!GJ40</f>
        <v>0</v>
      </c>
      <c r="AG191" s="335">
        <f>Plan!GJ41</f>
        <v>0</v>
      </c>
      <c r="AH191" s="335">
        <f>Plan!GJ42</f>
        <v>0</v>
      </c>
      <c r="AI191" s="335">
        <f>Plan!GJ43</f>
        <v>0</v>
      </c>
      <c r="AJ191" s="335">
        <f>Plan!GJ44</f>
        <v>0</v>
      </c>
    </row>
    <row r="192" spans="1:36" ht="6" customHeight="1">
      <c r="A192"/>
      <c r="B192" s="318">
        <f>COUNTIF(Feiertage!$H$3:$H$164,F192)</f>
        <v>0</v>
      </c>
      <c r="C192" s="333">
        <f t="shared" si="6"/>
        <v>3</v>
      </c>
      <c r="D192" s="333">
        <f t="shared" si="7"/>
        <v>7</v>
      </c>
      <c r="E192" s="323"/>
      <c r="F192" s="321">
        <f t="shared" si="9"/>
        <v>42557</v>
      </c>
      <c r="G192" s="335">
        <f>Plan!GK15</f>
        <v>0</v>
      </c>
      <c r="H192" s="335">
        <f>Plan!GK16</f>
        <v>0</v>
      </c>
      <c r="I192" s="335">
        <f>Plan!GK17</f>
        <v>0</v>
      </c>
      <c r="J192" s="335">
        <f>Plan!GK18</f>
        <v>0</v>
      </c>
      <c r="K192" s="335">
        <f>Plan!GK19</f>
        <v>0</v>
      </c>
      <c r="L192" s="335">
        <f>Plan!GK20</f>
        <v>0</v>
      </c>
      <c r="M192" s="335">
        <f>Plan!GK21</f>
        <v>0</v>
      </c>
      <c r="N192" s="335">
        <f>Plan!GK22</f>
        <v>0</v>
      </c>
      <c r="O192" s="335">
        <f>Plan!GK23</f>
        <v>0</v>
      </c>
      <c r="P192" s="335">
        <f>Plan!GK24</f>
        <v>0</v>
      </c>
      <c r="Q192" s="335">
        <f>Plan!GK25</f>
        <v>0</v>
      </c>
      <c r="R192" s="335">
        <f>Plan!GK26</f>
        <v>0</v>
      </c>
      <c r="S192" s="335">
        <f>Plan!GK27</f>
        <v>0</v>
      </c>
      <c r="T192" s="335">
        <f>Plan!GK28</f>
        <v>0</v>
      </c>
      <c r="U192" s="335">
        <f>Plan!GK29</f>
        <v>0</v>
      </c>
      <c r="V192" s="335">
        <f>Plan!GK30</f>
        <v>0</v>
      </c>
      <c r="W192" s="335">
        <f>Plan!GK31</f>
        <v>0</v>
      </c>
      <c r="X192" s="335">
        <f>Plan!GK32</f>
        <v>0</v>
      </c>
      <c r="Y192" s="335">
        <f>Plan!GK33</f>
        <v>0</v>
      </c>
      <c r="Z192" s="335">
        <f>Plan!GK34</f>
        <v>0</v>
      </c>
      <c r="AA192" s="335">
        <f>Plan!GK35</f>
        <v>0</v>
      </c>
      <c r="AB192" s="335">
        <f>Plan!GK36</f>
        <v>0</v>
      </c>
      <c r="AC192" s="335">
        <f>Plan!GK37</f>
        <v>0</v>
      </c>
      <c r="AD192" s="335">
        <f>Plan!GK38</f>
        <v>0</v>
      </c>
      <c r="AE192" s="335">
        <f>Plan!GK39</f>
        <v>0</v>
      </c>
      <c r="AF192" s="335">
        <f>Plan!GK40</f>
        <v>0</v>
      </c>
      <c r="AG192" s="335">
        <f>Plan!GK41</f>
        <v>0</v>
      </c>
      <c r="AH192" s="335">
        <f>Plan!GK42</f>
        <v>0</v>
      </c>
      <c r="AI192" s="335">
        <f>Plan!GK43</f>
        <v>0</v>
      </c>
      <c r="AJ192" s="335">
        <f>Plan!GK44</f>
        <v>0</v>
      </c>
    </row>
    <row r="193" spans="1:36" ht="6" customHeight="1">
      <c r="A193"/>
      <c r="B193" s="318">
        <f>COUNTIF(Feiertage!$H$3:$H$164,F193)</f>
        <v>0</v>
      </c>
      <c r="C193" s="333">
        <f t="shared" si="6"/>
        <v>4</v>
      </c>
      <c r="D193" s="333">
        <f t="shared" si="7"/>
        <v>7</v>
      </c>
      <c r="E193" s="323"/>
      <c r="F193" s="321">
        <f t="shared" si="9"/>
        <v>42558</v>
      </c>
      <c r="G193" s="335">
        <f>Plan!GL15</f>
        <v>0</v>
      </c>
      <c r="H193" s="335">
        <f>Plan!GL16</f>
        <v>0</v>
      </c>
      <c r="I193" s="335">
        <f>Plan!GL17</f>
        <v>0</v>
      </c>
      <c r="J193" s="335">
        <f>Plan!GL18</f>
        <v>0</v>
      </c>
      <c r="K193" s="335">
        <f>Plan!GL19</f>
        <v>0</v>
      </c>
      <c r="L193" s="335">
        <f>Plan!GL20</f>
        <v>0</v>
      </c>
      <c r="M193" s="335">
        <f>Plan!GL21</f>
        <v>0</v>
      </c>
      <c r="N193" s="335">
        <f>Plan!GL22</f>
        <v>0</v>
      </c>
      <c r="O193" s="335">
        <f>Plan!GL23</f>
        <v>0</v>
      </c>
      <c r="P193" s="335">
        <f>Plan!GL24</f>
        <v>0</v>
      </c>
      <c r="Q193" s="335">
        <f>Plan!GL25</f>
        <v>0</v>
      </c>
      <c r="R193" s="335">
        <f>Plan!GL26</f>
        <v>0</v>
      </c>
      <c r="S193" s="335">
        <f>Plan!GL27</f>
        <v>0</v>
      </c>
      <c r="T193" s="335">
        <f>Plan!GL28</f>
        <v>0</v>
      </c>
      <c r="U193" s="335">
        <f>Plan!GL29</f>
        <v>0</v>
      </c>
      <c r="V193" s="335">
        <f>Plan!GL30</f>
        <v>0</v>
      </c>
      <c r="W193" s="335">
        <f>Plan!GL31</f>
        <v>0</v>
      </c>
      <c r="X193" s="335">
        <f>Plan!GL32</f>
        <v>0</v>
      </c>
      <c r="Y193" s="335">
        <f>Plan!GL33</f>
        <v>0</v>
      </c>
      <c r="Z193" s="335">
        <f>Plan!GL34</f>
        <v>0</v>
      </c>
      <c r="AA193" s="335">
        <f>Plan!GL35</f>
        <v>0</v>
      </c>
      <c r="AB193" s="335">
        <f>Plan!GL36</f>
        <v>0</v>
      </c>
      <c r="AC193" s="335">
        <f>Plan!GL37</f>
        <v>0</v>
      </c>
      <c r="AD193" s="335">
        <f>Plan!GL38</f>
        <v>0</v>
      </c>
      <c r="AE193" s="335">
        <f>Plan!GL39</f>
        <v>0</v>
      </c>
      <c r="AF193" s="335">
        <f>Plan!GL40</f>
        <v>0</v>
      </c>
      <c r="AG193" s="335">
        <f>Plan!GL41</f>
        <v>0</v>
      </c>
      <c r="AH193" s="335">
        <f>Plan!GL42</f>
        <v>0</v>
      </c>
      <c r="AI193" s="335">
        <f>Plan!GL43</f>
        <v>0</v>
      </c>
      <c r="AJ193" s="335">
        <f>Plan!GL44</f>
        <v>0</v>
      </c>
    </row>
    <row r="194" spans="1:36" ht="6" customHeight="1">
      <c r="A194"/>
      <c r="B194" s="318">
        <f>COUNTIF(Feiertage!$H$3:$H$164,F194)</f>
        <v>0</v>
      </c>
      <c r="C194" s="333">
        <f t="shared" si="6"/>
        <v>5</v>
      </c>
      <c r="D194" s="333">
        <f t="shared" si="7"/>
        <v>7</v>
      </c>
      <c r="E194" s="323"/>
      <c r="F194" s="321">
        <f t="shared" si="9"/>
        <v>42559</v>
      </c>
      <c r="G194" s="335">
        <f>Plan!GM15</f>
        <v>0</v>
      </c>
      <c r="H194" s="335">
        <f>Plan!GM16</f>
        <v>0</v>
      </c>
      <c r="I194" s="335">
        <f>Plan!GM17</f>
        <v>0</v>
      </c>
      <c r="J194" s="335">
        <f>Plan!GM18</f>
        <v>0</v>
      </c>
      <c r="K194" s="335">
        <f>Plan!GM19</f>
        <v>0</v>
      </c>
      <c r="L194" s="335">
        <f>Plan!GM20</f>
        <v>0</v>
      </c>
      <c r="M194" s="335">
        <f>Plan!GM21</f>
        <v>0</v>
      </c>
      <c r="N194" s="335">
        <f>Plan!GM22</f>
        <v>0</v>
      </c>
      <c r="O194" s="335">
        <f>Plan!GM23</f>
        <v>0</v>
      </c>
      <c r="P194" s="335">
        <f>Plan!GM24</f>
        <v>0</v>
      </c>
      <c r="Q194" s="335">
        <f>Plan!GM25</f>
        <v>0</v>
      </c>
      <c r="R194" s="335">
        <f>Plan!GM26</f>
        <v>0</v>
      </c>
      <c r="S194" s="335">
        <f>Plan!GM27</f>
        <v>0</v>
      </c>
      <c r="T194" s="335">
        <f>Plan!GM28</f>
        <v>0</v>
      </c>
      <c r="U194" s="335">
        <f>Plan!GM29</f>
        <v>0</v>
      </c>
      <c r="V194" s="335">
        <f>Plan!GM30</f>
        <v>0</v>
      </c>
      <c r="W194" s="335">
        <f>Plan!GM31</f>
        <v>0</v>
      </c>
      <c r="X194" s="335">
        <f>Plan!GM32</f>
        <v>0</v>
      </c>
      <c r="Y194" s="335">
        <f>Plan!GM33</f>
        <v>0</v>
      </c>
      <c r="Z194" s="335">
        <f>Plan!GM34</f>
        <v>0</v>
      </c>
      <c r="AA194" s="335">
        <f>Plan!GM35</f>
        <v>0</v>
      </c>
      <c r="AB194" s="335">
        <f>Plan!GM36</f>
        <v>0</v>
      </c>
      <c r="AC194" s="335">
        <f>Plan!GM37</f>
        <v>0</v>
      </c>
      <c r="AD194" s="335">
        <f>Plan!GM38</f>
        <v>0</v>
      </c>
      <c r="AE194" s="335">
        <f>Plan!GM39</f>
        <v>0</v>
      </c>
      <c r="AF194" s="335">
        <f>Plan!GM40</f>
        <v>0</v>
      </c>
      <c r="AG194" s="335">
        <f>Plan!GM41</f>
        <v>0</v>
      </c>
      <c r="AH194" s="335">
        <f>Plan!GM42</f>
        <v>0</v>
      </c>
      <c r="AI194" s="335">
        <f>Plan!GM43</f>
        <v>0</v>
      </c>
      <c r="AJ194" s="335">
        <f>Plan!GM44</f>
        <v>0</v>
      </c>
    </row>
    <row r="195" spans="1:36" ht="6" customHeight="1">
      <c r="A195"/>
      <c r="B195" s="318">
        <f>COUNTIF(Feiertage!$H$3:$H$164,F195)</f>
        <v>0</v>
      </c>
      <c r="C195" s="333">
        <f t="shared" si="6"/>
        <v>6</v>
      </c>
      <c r="D195" s="333">
        <f t="shared" si="7"/>
        <v>7</v>
      </c>
      <c r="E195" s="323"/>
      <c r="F195" s="321">
        <f t="shared" si="9"/>
        <v>42560</v>
      </c>
      <c r="G195" s="335">
        <f>Plan!GN15</f>
        <v>0</v>
      </c>
      <c r="H195" s="335">
        <f>Plan!GN16</f>
        <v>0</v>
      </c>
      <c r="I195" s="335">
        <f>Plan!GN17</f>
        <v>0</v>
      </c>
      <c r="J195" s="335">
        <f>Plan!GN18</f>
        <v>0</v>
      </c>
      <c r="K195" s="335">
        <f>Plan!GN19</f>
        <v>0</v>
      </c>
      <c r="L195" s="335">
        <f>Plan!GN20</f>
        <v>0</v>
      </c>
      <c r="M195" s="335">
        <f>Plan!GN21</f>
        <v>0</v>
      </c>
      <c r="N195" s="335">
        <f>Plan!GN22</f>
        <v>0</v>
      </c>
      <c r="O195" s="335">
        <f>Plan!GN23</f>
        <v>0</v>
      </c>
      <c r="P195" s="335">
        <f>Plan!GN24</f>
        <v>0</v>
      </c>
      <c r="Q195" s="335">
        <f>Plan!GN25</f>
        <v>0</v>
      </c>
      <c r="R195" s="335">
        <f>Plan!GN26</f>
        <v>0</v>
      </c>
      <c r="S195" s="335">
        <f>Plan!GN27</f>
        <v>0</v>
      </c>
      <c r="T195" s="335">
        <f>Plan!GN28</f>
        <v>0</v>
      </c>
      <c r="U195" s="335">
        <f>Plan!GN29</f>
        <v>0</v>
      </c>
      <c r="V195" s="335">
        <f>Plan!GN30</f>
        <v>0</v>
      </c>
      <c r="W195" s="335">
        <f>Plan!GN31</f>
        <v>0</v>
      </c>
      <c r="X195" s="335">
        <f>Plan!GN32</f>
        <v>0</v>
      </c>
      <c r="Y195" s="335">
        <f>Plan!GN33</f>
        <v>0</v>
      </c>
      <c r="Z195" s="335">
        <f>Plan!GN34</f>
        <v>0</v>
      </c>
      <c r="AA195" s="335">
        <f>Plan!GN35</f>
        <v>0</v>
      </c>
      <c r="AB195" s="335">
        <f>Plan!GN36</f>
        <v>0</v>
      </c>
      <c r="AC195" s="335">
        <f>Plan!GN37</f>
        <v>0</v>
      </c>
      <c r="AD195" s="335">
        <f>Plan!GN38</f>
        <v>0</v>
      </c>
      <c r="AE195" s="335">
        <f>Plan!GN39</f>
        <v>0</v>
      </c>
      <c r="AF195" s="335">
        <f>Plan!GN40</f>
        <v>0</v>
      </c>
      <c r="AG195" s="335">
        <f>Plan!GN41</f>
        <v>0</v>
      </c>
      <c r="AH195" s="335">
        <f>Plan!GN42</f>
        <v>0</v>
      </c>
      <c r="AI195" s="335">
        <f>Plan!GN43</f>
        <v>0</v>
      </c>
      <c r="AJ195" s="335">
        <f>Plan!GN44</f>
        <v>0</v>
      </c>
    </row>
    <row r="196" spans="1:36" ht="6" customHeight="1">
      <c r="A196"/>
      <c r="B196" s="318">
        <f>COUNTIF(Feiertage!$H$3:$H$164,F196)</f>
        <v>0</v>
      </c>
      <c r="C196" s="333">
        <f t="shared" si="6"/>
        <v>7</v>
      </c>
      <c r="D196" s="333">
        <f t="shared" si="7"/>
        <v>7</v>
      </c>
      <c r="E196" s="323"/>
      <c r="F196" s="321">
        <f t="shared" si="9"/>
        <v>42561</v>
      </c>
      <c r="G196" s="335">
        <f>Plan!GO15</f>
        <v>0</v>
      </c>
      <c r="H196" s="335">
        <f>Plan!GO16</f>
        <v>0</v>
      </c>
      <c r="I196" s="335">
        <f>Plan!GO17</f>
        <v>0</v>
      </c>
      <c r="J196" s="335">
        <f>Plan!GO18</f>
        <v>0</v>
      </c>
      <c r="K196" s="335">
        <f>Plan!GO19</f>
        <v>0</v>
      </c>
      <c r="L196" s="335">
        <f>Plan!GO20</f>
        <v>0</v>
      </c>
      <c r="M196" s="335">
        <f>Plan!GO21</f>
        <v>0</v>
      </c>
      <c r="N196" s="335">
        <f>Plan!GO22</f>
        <v>0</v>
      </c>
      <c r="O196" s="335">
        <f>Plan!GO23</f>
        <v>0</v>
      </c>
      <c r="P196" s="335">
        <f>Plan!GO24</f>
        <v>0</v>
      </c>
      <c r="Q196" s="335">
        <f>Plan!GO25</f>
        <v>0</v>
      </c>
      <c r="R196" s="335">
        <f>Plan!GO26</f>
        <v>0</v>
      </c>
      <c r="S196" s="335">
        <f>Plan!GO27</f>
        <v>0</v>
      </c>
      <c r="T196" s="335">
        <f>Plan!GO28</f>
        <v>0</v>
      </c>
      <c r="U196" s="335">
        <f>Plan!GO29</f>
        <v>0</v>
      </c>
      <c r="V196" s="335">
        <f>Plan!GO30</f>
        <v>0</v>
      </c>
      <c r="W196" s="335">
        <f>Plan!GO31</f>
        <v>0</v>
      </c>
      <c r="X196" s="335">
        <f>Plan!GO32</f>
        <v>0</v>
      </c>
      <c r="Y196" s="335">
        <f>Plan!GO33</f>
        <v>0</v>
      </c>
      <c r="Z196" s="335">
        <f>Plan!GO34</f>
        <v>0</v>
      </c>
      <c r="AA196" s="335">
        <f>Plan!GO35</f>
        <v>0</v>
      </c>
      <c r="AB196" s="335">
        <f>Plan!GO36</f>
        <v>0</v>
      </c>
      <c r="AC196" s="335">
        <f>Plan!GO37</f>
        <v>0</v>
      </c>
      <c r="AD196" s="335">
        <f>Plan!GO38</f>
        <v>0</v>
      </c>
      <c r="AE196" s="335">
        <f>Plan!GO39</f>
        <v>0</v>
      </c>
      <c r="AF196" s="335">
        <f>Plan!GO40</f>
        <v>0</v>
      </c>
      <c r="AG196" s="335">
        <f>Plan!GO41</f>
        <v>0</v>
      </c>
      <c r="AH196" s="335">
        <f>Plan!GO42</f>
        <v>0</v>
      </c>
      <c r="AI196" s="335">
        <f>Plan!GO43</f>
        <v>0</v>
      </c>
      <c r="AJ196" s="335">
        <f>Plan!GO44</f>
        <v>0</v>
      </c>
    </row>
    <row r="197" spans="1:36" ht="6" customHeight="1">
      <c r="A197"/>
      <c r="B197" s="318">
        <f>COUNTIF(Feiertage!$H$3:$H$164,F197)</f>
        <v>0</v>
      </c>
      <c r="C197" s="333">
        <f t="shared" si="6"/>
        <v>1</v>
      </c>
      <c r="D197" s="333">
        <f t="shared" si="7"/>
        <v>7</v>
      </c>
      <c r="E197" s="323"/>
      <c r="F197" s="321">
        <f t="shared" si="9"/>
        <v>42562</v>
      </c>
      <c r="G197" s="335">
        <f>Plan!GP15</f>
        <v>0</v>
      </c>
      <c r="H197" s="335">
        <f>Plan!GP16</f>
        <v>0</v>
      </c>
      <c r="I197" s="335">
        <f>Plan!GP17</f>
        <v>0</v>
      </c>
      <c r="J197" s="335">
        <f>Plan!GP18</f>
        <v>0</v>
      </c>
      <c r="K197" s="335">
        <f>Plan!GP19</f>
        <v>0</v>
      </c>
      <c r="L197" s="335">
        <f>Plan!GP20</f>
        <v>0</v>
      </c>
      <c r="M197" s="335">
        <f>Plan!GP21</f>
        <v>0</v>
      </c>
      <c r="N197" s="335">
        <f>Plan!GP22</f>
        <v>0</v>
      </c>
      <c r="O197" s="335">
        <f>Plan!GP23</f>
        <v>0</v>
      </c>
      <c r="P197" s="335">
        <f>Plan!GP24</f>
        <v>0</v>
      </c>
      <c r="Q197" s="335">
        <f>Plan!GP25</f>
        <v>0</v>
      </c>
      <c r="R197" s="335">
        <f>Plan!GP26</f>
        <v>0</v>
      </c>
      <c r="S197" s="335">
        <f>Plan!GP27</f>
        <v>0</v>
      </c>
      <c r="T197" s="335">
        <f>Plan!GP28</f>
        <v>0</v>
      </c>
      <c r="U197" s="335">
        <f>Plan!GP29</f>
        <v>0</v>
      </c>
      <c r="V197" s="335">
        <f>Plan!GP30</f>
        <v>0</v>
      </c>
      <c r="W197" s="335">
        <f>Plan!GP31</f>
        <v>0</v>
      </c>
      <c r="X197" s="335">
        <f>Plan!GP32</f>
        <v>0</v>
      </c>
      <c r="Y197" s="335">
        <f>Plan!GP33</f>
        <v>0</v>
      </c>
      <c r="Z197" s="335">
        <f>Plan!GP34</f>
        <v>0</v>
      </c>
      <c r="AA197" s="335">
        <f>Plan!GP35</f>
        <v>0</v>
      </c>
      <c r="AB197" s="335">
        <f>Plan!GP36</f>
        <v>0</v>
      </c>
      <c r="AC197" s="335">
        <f>Plan!GP37</f>
        <v>0</v>
      </c>
      <c r="AD197" s="335">
        <f>Plan!GP38</f>
        <v>0</v>
      </c>
      <c r="AE197" s="335">
        <f>Plan!GP39</f>
        <v>0</v>
      </c>
      <c r="AF197" s="335">
        <f>Plan!GP40</f>
        <v>0</v>
      </c>
      <c r="AG197" s="335">
        <f>Plan!GP41</f>
        <v>0</v>
      </c>
      <c r="AH197" s="335">
        <f>Plan!GP42</f>
        <v>0</v>
      </c>
      <c r="AI197" s="335">
        <f>Plan!GP43</f>
        <v>0</v>
      </c>
      <c r="AJ197" s="335">
        <f>Plan!GP44</f>
        <v>0</v>
      </c>
    </row>
    <row r="198" spans="1:36" ht="6" customHeight="1">
      <c r="A198"/>
      <c r="B198" s="318">
        <f>COUNTIF(Feiertage!$H$3:$H$164,F198)</f>
        <v>0</v>
      </c>
      <c r="C198" s="333">
        <f t="shared" ref="C198:C261" si="10">IF(F198="","",WEEKDAY(F198,2))</f>
        <v>2</v>
      </c>
      <c r="D198" s="333">
        <f t="shared" ref="D198:D261" si="11">IF(F198="","",MONTH(F198))</f>
        <v>7</v>
      </c>
      <c r="E198" s="323" t="s">
        <v>191</v>
      </c>
      <c r="F198" s="321">
        <f t="shared" si="9"/>
        <v>42563</v>
      </c>
      <c r="G198" s="335">
        <f>Plan!GQ15</f>
        <v>0</v>
      </c>
      <c r="H198" s="335">
        <f>Plan!GQ16</f>
        <v>0</v>
      </c>
      <c r="I198" s="335">
        <f>Plan!GQ17</f>
        <v>0</v>
      </c>
      <c r="J198" s="335">
        <f>Plan!GQ18</f>
        <v>0</v>
      </c>
      <c r="K198" s="335">
        <f>Plan!GQ19</f>
        <v>0</v>
      </c>
      <c r="L198" s="335">
        <f>Plan!GQ20</f>
        <v>0</v>
      </c>
      <c r="M198" s="335">
        <f>Plan!GQ21</f>
        <v>0</v>
      </c>
      <c r="N198" s="335">
        <f>Plan!GQ22</f>
        <v>0</v>
      </c>
      <c r="O198" s="335">
        <f>Plan!GQ23</f>
        <v>0</v>
      </c>
      <c r="P198" s="335">
        <f>Plan!GQ24</f>
        <v>0</v>
      </c>
      <c r="Q198" s="335">
        <f>Plan!GQ25</f>
        <v>0</v>
      </c>
      <c r="R198" s="335">
        <f>Plan!GQ26</f>
        <v>0</v>
      </c>
      <c r="S198" s="335">
        <f>Plan!GQ27</f>
        <v>0</v>
      </c>
      <c r="T198" s="335">
        <f>Plan!GQ28</f>
        <v>0</v>
      </c>
      <c r="U198" s="335">
        <f>Plan!GQ29</f>
        <v>0</v>
      </c>
      <c r="V198" s="335">
        <f>Plan!GQ30</f>
        <v>0</v>
      </c>
      <c r="W198" s="335">
        <f>Plan!GQ31</f>
        <v>0</v>
      </c>
      <c r="X198" s="335">
        <f>Plan!GQ32</f>
        <v>0</v>
      </c>
      <c r="Y198" s="335">
        <f>Plan!GQ33</f>
        <v>0</v>
      </c>
      <c r="Z198" s="335">
        <f>Plan!GQ34</f>
        <v>0</v>
      </c>
      <c r="AA198" s="335">
        <f>Plan!GQ35</f>
        <v>0</v>
      </c>
      <c r="AB198" s="335">
        <f>Plan!GQ36</f>
        <v>0</v>
      </c>
      <c r="AC198" s="335">
        <f>Plan!GQ37</f>
        <v>0</v>
      </c>
      <c r="AD198" s="335">
        <f>Plan!GQ38</f>
        <v>0</v>
      </c>
      <c r="AE198" s="335">
        <f>Plan!GQ39</f>
        <v>0</v>
      </c>
      <c r="AF198" s="335">
        <f>Plan!GQ40</f>
        <v>0</v>
      </c>
      <c r="AG198" s="335">
        <f>Plan!GQ41</f>
        <v>0</v>
      </c>
      <c r="AH198" s="335">
        <f>Plan!GQ42</f>
        <v>0</v>
      </c>
      <c r="AI198" s="335">
        <f>Plan!GQ43</f>
        <v>0</v>
      </c>
      <c r="AJ198" s="335">
        <f>Plan!GQ44</f>
        <v>0</v>
      </c>
    </row>
    <row r="199" spans="1:36" ht="6" customHeight="1">
      <c r="A199"/>
      <c r="B199" s="318">
        <f>COUNTIF(Feiertage!$H$3:$H$164,F199)</f>
        <v>0</v>
      </c>
      <c r="C199" s="333">
        <f t="shared" si="10"/>
        <v>3</v>
      </c>
      <c r="D199" s="333">
        <f t="shared" si="11"/>
        <v>7</v>
      </c>
      <c r="E199" s="323" t="s">
        <v>194</v>
      </c>
      <c r="F199" s="321">
        <f t="shared" si="9"/>
        <v>42564</v>
      </c>
      <c r="G199" s="335">
        <f>Plan!GR15</f>
        <v>0</v>
      </c>
      <c r="H199" s="335">
        <f>Plan!GR16</f>
        <v>0</v>
      </c>
      <c r="I199" s="335">
        <f>Plan!GR17</f>
        <v>0</v>
      </c>
      <c r="J199" s="335">
        <f>Plan!GR18</f>
        <v>0</v>
      </c>
      <c r="K199" s="335">
        <f>Plan!GR19</f>
        <v>0</v>
      </c>
      <c r="L199" s="335">
        <f>Plan!GR20</f>
        <v>0</v>
      </c>
      <c r="M199" s="335">
        <f>Plan!GR21</f>
        <v>0</v>
      </c>
      <c r="N199" s="335">
        <f>Plan!GR22</f>
        <v>0</v>
      </c>
      <c r="O199" s="335">
        <f>Plan!GR23</f>
        <v>0</v>
      </c>
      <c r="P199" s="335">
        <f>Plan!GR24</f>
        <v>0</v>
      </c>
      <c r="Q199" s="335">
        <f>Plan!GR25</f>
        <v>0</v>
      </c>
      <c r="R199" s="335">
        <f>Plan!GR26</f>
        <v>0</v>
      </c>
      <c r="S199" s="335">
        <f>Plan!GR27</f>
        <v>0</v>
      </c>
      <c r="T199" s="335">
        <f>Plan!GR28</f>
        <v>0</v>
      </c>
      <c r="U199" s="335">
        <f>Plan!GR29</f>
        <v>0</v>
      </c>
      <c r="V199" s="335">
        <f>Plan!GR30</f>
        <v>0</v>
      </c>
      <c r="W199" s="335">
        <f>Plan!GR31</f>
        <v>0</v>
      </c>
      <c r="X199" s="335">
        <f>Plan!GR32</f>
        <v>0</v>
      </c>
      <c r="Y199" s="335">
        <f>Plan!GR33</f>
        <v>0</v>
      </c>
      <c r="Z199" s="335">
        <f>Plan!GR34</f>
        <v>0</v>
      </c>
      <c r="AA199" s="335">
        <f>Plan!GR35</f>
        <v>0</v>
      </c>
      <c r="AB199" s="335">
        <f>Plan!GR36</f>
        <v>0</v>
      </c>
      <c r="AC199" s="335">
        <f>Plan!GR37</f>
        <v>0</v>
      </c>
      <c r="AD199" s="335">
        <f>Plan!GR38</f>
        <v>0</v>
      </c>
      <c r="AE199" s="335">
        <f>Plan!GR39</f>
        <v>0</v>
      </c>
      <c r="AF199" s="335">
        <f>Plan!GR40</f>
        <v>0</v>
      </c>
      <c r="AG199" s="335">
        <f>Plan!GR41</f>
        <v>0</v>
      </c>
      <c r="AH199" s="335">
        <f>Plan!GR42</f>
        <v>0</v>
      </c>
      <c r="AI199" s="335">
        <f>Plan!GR43</f>
        <v>0</v>
      </c>
      <c r="AJ199" s="335">
        <f>Plan!GR44</f>
        <v>0</v>
      </c>
    </row>
    <row r="200" spans="1:36" ht="6" customHeight="1">
      <c r="A200"/>
      <c r="B200" s="318">
        <f>COUNTIF(Feiertage!$H$3:$H$164,F200)</f>
        <v>0</v>
      </c>
      <c r="C200" s="333">
        <f t="shared" si="10"/>
        <v>4</v>
      </c>
      <c r="D200" s="333">
        <f t="shared" si="11"/>
        <v>7</v>
      </c>
      <c r="E200" s="323" t="s">
        <v>204</v>
      </c>
      <c r="F200" s="321">
        <f t="shared" si="9"/>
        <v>42565</v>
      </c>
      <c r="G200" s="335">
        <f>Plan!GS15</f>
        <v>0</v>
      </c>
      <c r="H200" s="335">
        <f>Plan!GS16</f>
        <v>0</v>
      </c>
      <c r="I200" s="335">
        <f>Plan!GS17</f>
        <v>0</v>
      </c>
      <c r="J200" s="335">
        <f>Plan!GS18</f>
        <v>0</v>
      </c>
      <c r="K200" s="335">
        <f>Plan!GS19</f>
        <v>0</v>
      </c>
      <c r="L200" s="335">
        <f>Plan!GS20</f>
        <v>0</v>
      </c>
      <c r="M200" s="335">
        <f>Plan!GS21</f>
        <v>0</v>
      </c>
      <c r="N200" s="335">
        <f>Plan!GS22</f>
        <v>0</v>
      </c>
      <c r="O200" s="335">
        <f>Plan!GS23</f>
        <v>0</v>
      </c>
      <c r="P200" s="335">
        <f>Plan!GS24</f>
        <v>0</v>
      </c>
      <c r="Q200" s="335">
        <f>Plan!GS25</f>
        <v>0</v>
      </c>
      <c r="R200" s="335">
        <f>Plan!GS26</f>
        <v>0</v>
      </c>
      <c r="S200" s="335">
        <f>Plan!GS27</f>
        <v>0</v>
      </c>
      <c r="T200" s="335">
        <f>Plan!GS28</f>
        <v>0</v>
      </c>
      <c r="U200" s="335">
        <f>Plan!GS29</f>
        <v>0</v>
      </c>
      <c r="V200" s="335">
        <f>Plan!GS30</f>
        <v>0</v>
      </c>
      <c r="W200" s="335">
        <f>Plan!GS31</f>
        <v>0</v>
      </c>
      <c r="X200" s="335">
        <f>Plan!GS32</f>
        <v>0</v>
      </c>
      <c r="Y200" s="335">
        <f>Plan!GS33</f>
        <v>0</v>
      </c>
      <c r="Z200" s="335">
        <f>Plan!GS34</f>
        <v>0</v>
      </c>
      <c r="AA200" s="335">
        <f>Plan!GS35</f>
        <v>0</v>
      </c>
      <c r="AB200" s="335">
        <f>Plan!GS36</f>
        <v>0</v>
      </c>
      <c r="AC200" s="335">
        <f>Plan!GS37</f>
        <v>0</v>
      </c>
      <c r="AD200" s="335">
        <f>Plan!GS38</f>
        <v>0</v>
      </c>
      <c r="AE200" s="335">
        <f>Plan!GS39</f>
        <v>0</v>
      </c>
      <c r="AF200" s="335">
        <f>Plan!GS40</f>
        <v>0</v>
      </c>
      <c r="AG200" s="335">
        <f>Plan!GS41</f>
        <v>0</v>
      </c>
      <c r="AH200" s="335">
        <f>Plan!GS42</f>
        <v>0</v>
      </c>
      <c r="AI200" s="335">
        <f>Plan!GS43</f>
        <v>0</v>
      </c>
      <c r="AJ200" s="335">
        <f>Plan!GS44</f>
        <v>0</v>
      </c>
    </row>
    <row r="201" spans="1:36" ht="6" customHeight="1">
      <c r="A201"/>
      <c r="B201" s="318">
        <f>COUNTIF(Feiertage!$H$3:$H$164,F201)</f>
        <v>0</v>
      </c>
      <c r="C201" s="333">
        <f t="shared" si="10"/>
        <v>5</v>
      </c>
      <c r="D201" s="333">
        <f t="shared" si="11"/>
        <v>7</v>
      </c>
      <c r="E201" s="323" t="s">
        <v>203</v>
      </c>
      <c r="F201" s="321">
        <f t="shared" si="9"/>
        <v>42566</v>
      </c>
      <c r="G201" s="335">
        <f>Plan!GT15</f>
        <v>0</v>
      </c>
      <c r="H201" s="335">
        <f>Plan!GT16</f>
        <v>0</v>
      </c>
      <c r="I201" s="335">
        <f>Plan!GT17</f>
        <v>0</v>
      </c>
      <c r="J201" s="335">
        <f>Plan!GT18</f>
        <v>0</v>
      </c>
      <c r="K201" s="335">
        <f>Plan!GT19</f>
        <v>0</v>
      </c>
      <c r="L201" s="335">
        <f>Plan!GT20</f>
        <v>0</v>
      </c>
      <c r="M201" s="335">
        <f>Plan!GT21</f>
        <v>0</v>
      </c>
      <c r="N201" s="335">
        <f>Plan!GT22</f>
        <v>0</v>
      </c>
      <c r="O201" s="335">
        <f>Plan!GT23</f>
        <v>0</v>
      </c>
      <c r="P201" s="335">
        <f>Plan!GT24</f>
        <v>0</v>
      </c>
      <c r="Q201" s="335">
        <f>Plan!GT25</f>
        <v>0</v>
      </c>
      <c r="R201" s="335">
        <f>Plan!GT26</f>
        <v>0</v>
      </c>
      <c r="S201" s="335">
        <f>Plan!GT27</f>
        <v>0</v>
      </c>
      <c r="T201" s="335">
        <f>Plan!GT28</f>
        <v>0</v>
      </c>
      <c r="U201" s="335">
        <f>Plan!GT29</f>
        <v>0</v>
      </c>
      <c r="V201" s="335">
        <f>Plan!GT30</f>
        <v>0</v>
      </c>
      <c r="W201" s="335">
        <f>Plan!GT31</f>
        <v>0</v>
      </c>
      <c r="X201" s="335">
        <f>Plan!GT32</f>
        <v>0</v>
      </c>
      <c r="Y201" s="335">
        <f>Plan!GT33</f>
        <v>0</v>
      </c>
      <c r="Z201" s="335">
        <f>Plan!GT34</f>
        <v>0</v>
      </c>
      <c r="AA201" s="335">
        <f>Plan!GT35</f>
        <v>0</v>
      </c>
      <c r="AB201" s="335">
        <f>Plan!GT36</f>
        <v>0</v>
      </c>
      <c r="AC201" s="335">
        <f>Plan!GT37</f>
        <v>0</v>
      </c>
      <c r="AD201" s="335">
        <f>Plan!GT38</f>
        <v>0</v>
      </c>
      <c r="AE201" s="335">
        <f>Plan!GT39</f>
        <v>0</v>
      </c>
      <c r="AF201" s="335">
        <f>Plan!GT40</f>
        <v>0</v>
      </c>
      <c r="AG201" s="335">
        <f>Plan!GT41</f>
        <v>0</v>
      </c>
      <c r="AH201" s="335">
        <f>Plan!GT42</f>
        <v>0</v>
      </c>
      <c r="AI201" s="335">
        <f>Plan!GT43</f>
        <v>0</v>
      </c>
      <c r="AJ201" s="335">
        <f>Plan!GT44</f>
        <v>0</v>
      </c>
    </row>
    <row r="202" spans="1:36" ht="6" customHeight="1">
      <c r="A202"/>
      <c r="B202" s="318">
        <f>COUNTIF(Feiertage!$H$3:$H$164,F202)</f>
        <v>0</v>
      </c>
      <c r="C202" s="333">
        <f t="shared" si="10"/>
        <v>6</v>
      </c>
      <c r="D202" s="333">
        <f t="shared" si="11"/>
        <v>7</v>
      </c>
      <c r="E202" s="323"/>
      <c r="F202" s="321">
        <f t="shared" si="9"/>
        <v>42567</v>
      </c>
      <c r="G202" s="335">
        <f>Plan!GU15</f>
        <v>0</v>
      </c>
      <c r="H202" s="335">
        <f>Plan!GU16</f>
        <v>0</v>
      </c>
      <c r="I202" s="335">
        <f>Plan!GU17</f>
        <v>0</v>
      </c>
      <c r="J202" s="335">
        <f>Plan!GU18</f>
        <v>0</v>
      </c>
      <c r="K202" s="335">
        <f>Plan!GU19</f>
        <v>0</v>
      </c>
      <c r="L202" s="335">
        <f>Plan!GU20</f>
        <v>0</v>
      </c>
      <c r="M202" s="335">
        <f>Plan!GU21</f>
        <v>0</v>
      </c>
      <c r="N202" s="335">
        <f>Plan!GU22</f>
        <v>0</v>
      </c>
      <c r="O202" s="335">
        <f>Plan!GU23</f>
        <v>0</v>
      </c>
      <c r="P202" s="335">
        <f>Plan!GU24</f>
        <v>0</v>
      </c>
      <c r="Q202" s="335">
        <f>Plan!GU25</f>
        <v>0</v>
      </c>
      <c r="R202" s="335">
        <f>Plan!GU26</f>
        <v>0</v>
      </c>
      <c r="S202" s="335">
        <f>Plan!GU27</f>
        <v>0</v>
      </c>
      <c r="T202" s="335">
        <f>Plan!GU28</f>
        <v>0</v>
      </c>
      <c r="U202" s="335">
        <f>Plan!GU29</f>
        <v>0</v>
      </c>
      <c r="V202" s="335">
        <f>Plan!GU30</f>
        <v>0</v>
      </c>
      <c r="W202" s="335">
        <f>Plan!GU31</f>
        <v>0</v>
      </c>
      <c r="X202" s="335">
        <f>Plan!GU32</f>
        <v>0</v>
      </c>
      <c r="Y202" s="335">
        <f>Plan!GU33</f>
        <v>0</v>
      </c>
      <c r="Z202" s="335">
        <f>Plan!GU34</f>
        <v>0</v>
      </c>
      <c r="AA202" s="335">
        <f>Plan!GU35</f>
        <v>0</v>
      </c>
      <c r="AB202" s="335">
        <f>Plan!GU36</f>
        <v>0</v>
      </c>
      <c r="AC202" s="335">
        <f>Plan!GU37</f>
        <v>0</v>
      </c>
      <c r="AD202" s="335">
        <f>Plan!GU38</f>
        <v>0</v>
      </c>
      <c r="AE202" s="335">
        <f>Plan!GU39</f>
        <v>0</v>
      </c>
      <c r="AF202" s="335">
        <f>Plan!GU40</f>
        <v>0</v>
      </c>
      <c r="AG202" s="335">
        <f>Plan!GU41</f>
        <v>0</v>
      </c>
      <c r="AH202" s="335">
        <f>Plan!GU42</f>
        <v>0</v>
      </c>
      <c r="AI202" s="335">
        <f>Plan!GU43</f>
        <v>0</v>
      </c>
      <c r="AJ202" s="335">
        <f>Plan!GU44</f>
        <v>0</v>
      </c>
    </row>
    <row r="203" spans="1:36" ht="6" customHeight="1">
      <c r="A203"/>
      <c r="B203" s="318">
        <f>COUNTIF(Feiertage!$H$3:$H$164,F203)</f>
        <v>0</v>
      </c>
      <c r="C203" s="333">
        <f t="shared" si="10"/>
        <v>7</v>
      </c>
      <c r="D203" s="333">
        <f t="shared" si="11"/>
        <v>7</v>
      </c>
      <c r="E203" s="323"/>
      <c r="F203" s="321">
        <f t="shared" si="9"/>
        <v>42568</v>
      </c>
      <c r="G203" s="335">
        <f>Plan!GV15</f>
        <v>0</v>
      </c>
      <c r="H203" s="335">
        <f>Plan!GV16</f>
        <v>0</v>
      </c>
      <c r="I203" s="335">
        <f>Plan!GV17</f>
        <v>0</v>
      </c>
      <c r="J203" s="335">
        <f>Plan!GV18</f>
        <v>0</v>
      </c>
      <c r="K203" s="335">
        <f>Plan!GV19</f>
        <v>0</v>
      </c>
      <c r="L203" s="335">
        <f>Plan!GV20</f>
        <v>0</v>
      </c>
      <c r="M203" s="335">
        <f>Plan!GV21</f>
        <v>0</v>
      </c>
      <c r="N203" s="335">
        <f>Plan!GV22</f>
        <v>0</v>
      </c>
      <c r="O203" s="335">
        <f>Plan!GV23</f>
        <v>0</v>
      </c>
      <c r="P203" s="335">
        <f>Plan!GV24</f>
        <v>0</v>
      </c>
      <c r="Q203" s="335">
        <f>Plan!GV25</f>
        <v>0</v>
      </c>
      <c r="R203" s="335">
        <f>Plan!GV26</f>
        <v>0</v>
      </c>
      <c r="S203" s="335">
        <f>Plan!GV27</f>
        <v>0</v>
      </c>
      <c r="T203" s="335">
        <f>Plan!GV28</f>
        <v>0</v>
      </c>
      <c r="U203" s="335">
        <f>Plan!GV29</f>
        <v>0</v>
      </c>
      <c r="V203" s="335">
        <f>Plan!GV30</f>
        <v>0</v>
      </c>
      <c r="W203" s="335">
        <f>Plan!GV31</f>
        <v>0</v>
      </c>
      <c r="X203" s="335">
        <f>Plan!GV32</f>
        <v>0</v>
      </c>
      <c r="Y203" s="335">
        <f>Plan!GV33</f>
        <v>0</v>
      </c>
      <c r="Z203" s="335">
        <f>Plan!GV34</f>
        <v>0</v>
      </c>
      <c r="AA203" s="335">
        <f>Plan!GV35</f>
        <v>0</v>
      </c>
      <c r="AB203" s="335">
        <f>Plan!GV36</f>
        <v>0</v>
      </c>
      <c r="AC203" s="335">
        <f>Plan!GV37</f>
        <v>0</v>
      </c>
      <c r="AD203" s="335">
        <f>Plan!GV38</f>
        <v>0</v>
      </c>
      <c r="AE203" s="335">
        <f>Plan!GV39</f>
        <v>0</v>
      </c>
      <c r="AF203" s="335">
        <f>Plan!GV40</f>
        <v>0</v>
      </c>
      <c r="AG203" s="335">
        <f>Plan!GV41</f>
        <v>0</v>
      </c>
      <c r="AH203" s="335">
        <f>Plan!GV42</f>
        <v>0</v>
      </c>
      <c r="AI203" s="335">
        <f>Plan!GV43</f>
        <v>0</v>
      </c>
      <c r="AJ203" s="335">
        <f>Plan!GV44</f>
        <v>0</v>
      </c>
    </row>
    <row r="204" spans="1:36" ht="6" customHeight="1">
      <c r="A204"/>
      <c r="B204" s="318">
        <f>COUNTIF(Feiertage!$H$3:$H$164,F204)</f>
        <v>0</v>
      </c>
      <c r="C204" s="333">
        <f t="shared" si="10"/>
        <v>1</v>
      </c>
      <c r="D204" s="333">
        <f t="shared" si="11"/>
        <v>7</v>
      </c>
      <c r="E204" s="323"/>
      <c r="F204" s="321">
        <f t="shared" si="9"/>
        <v>42569</v>
      </c>
      <c r="G204" s="335">
        <f>Plan!GW15</f>
        <v>0</v>
      </c>
      <c r="H204" s="335">
        <f>Plan!GW16</f>
        <v>0</v>
      </c>
      <c r="I204" s="335">
        <f>Plan!GW17</f>
        <v>0</v>
      </c>
      <c r="J204" s="335">
        <f>Plan!GW18</f>
        <v>0</v>
      </c>
      <c r="K204" s="335">
        <f>Plan!GW19</f>
        <v>0</v>
      </c>
      <c r="L204" s="335">
        <f>Plan!GW20</f>
        <v>0</v>
      </c>
      <c r="M204" s="335">
        <f>Plan!GW21</f>
        <v>0</v>
      </c>
      <c r="N204" s="335">
        <f>Plan!GW22</f>
        <v>0</v>
      </c>
      <c r="O204" s="335">
        <f>Plan!GW23</f>
        <v>0</v>
      </c>
      <c r="P204" s="335">
        <f>Plan!GW24</f>
        <v>0</v>
      </c>
      <c r="Q204" s="335">
        <f>Plan!GW25</f>
        <v>0</v>
      </c>
      <c r="R204" s="335">
        <f>Plan!GW26</f>
        <v>0</v>
      </c>
      <c r="S204" s="335">
        <f>Plan!GW27</f>
        <v>0</v>
      </c>
      <c r="T204" s="335">
        <f>Plan!GW28</f>
        <v>0</v>
      </c>
      <c r="U204" s="335">
        <f>Plan!GW29</f>
        <v>0</v>
      </c>
      <c r="V204" s="335">
        <f>Plan!GW30</f>
        <v>0</v>
      </c>
      <c r="W204" s="335">
        <f>Plan!GW31</f>
        <v>0</v>
      </c>
      <c r="X204" s="335">
        <f>Plan!GW32</f>
        <v>0</v>
      </c>
      <c r="Y204" s="335">
        <f>Plan!GW33</f>
        <v>0</v>
      </c>
      <c r="Z204" s="335">
        <f>Plan!GW34</f>
        <v>0</v>
      </c>
      <c r="AA204" s="335">
        <f>Plan!GW35</f>
        <v>0</v>
      </c>
      <c r="AB204" s="335">
        <f>Plan!GW36</f>
        <v>0</v>
      </c>
      <c r="AC204" s="335">
        <f>Plan!GW37</f>
        <v>0</v>
      </c>
      <c r="AD204" s="335">
        <f>Plan!GW38</f>
        <v>0</v>
      </c>
      <c r="AE204" s="335">
        <f>Plan!GW39</f>
        <v>0</v>
      </c>
      <c r="AF204" s="335">
        <f>Plan!GW40</f>
        <v>0</v>
      </c>
      <c r="AG204" s="335">
        <f>Plan!GW41</f>
        <v>0</v>
      </c>
      <c r="AH204" s="335">
        <f>Plan!GW42</f>
        <v>0</v>
      </c>
      <c r="AI204" s="335">
        <f>Plan!GW43</f>
        <v>0</v>
      </c>
      <c r="AJ204" s="335">
        <f>Plan!GW44</f>
        <v>0</v>
      </c>
    </row>
    <row r="205" spans="1:36" ht="6" customHeight="1">
      <c r="A205"/>
      <c r="B205" s="318">
        <f>COUNTIF(Feiertage!$H$3:$H$164,F205)</f>
        <v>0</v>
      </c>
      <c r="C205" s="333">
        <f t="shared" si="10"/>
        <v>2</v>
      </c>
      <c r="D205" s="333">
        <f t="shared" si="11"/>
        <v>7</v>
      </c>
      <c r="E205" s="323"/>
      <c r="F205" s="321">
        <f t="shared" si="9"/>
        <v>42570</v>
      </c>
      <c r="G205" s="335">
        <f>Plan!GX15</f>
        <v>0</v>
      </c>
      <c r="H205" s="335">
        <f>Plan!GX16</f>
        <v>0</v>
      </c>
      <c r="I205" s="335">
        <f>Plan!GX17</f>
        <v>0</v>
      </c>
      <c r="J205" s="335">
        <f>Plan!GX18</f>
        <v>0</v>
      </c>
      <c r="K205" s="335">
        <f>Plan!GX19</f>
        <v>0</v>
      </c>
      <c r="L205" s="335">
        <f>Plan!GX20</f>
        <v>0</v>
      </c>
      <c r="M205" s="335">
        <f>Plan!GX21</f>
        <v>0</v>
      </c>
      <c r="N205" s="335">
        <f>Plan!GX22</f>
        <v>0</v>
      </c>
      <c r="O205" s="335">
        <f>Plan!GX23</f>
        <v>0</v>
      </c>
      <c r="P205" s="335">
        <f>Plan!GX24</f>
        <v>0</v>
      </c>
      <c r="Q205" s="335">
        <f>Plan!GX25</f>
        <v>0</v>
      </c>
      <c r="R205" s="335">
        <f>Plan!GX26</f>
        <v>0</v>
      </c>
      <c r="S205" s="335">
        <f>Plan!GX27</f>
        <v>0</v>
      </c>
      <c r="T205" s="335">
        <f>Plan!GX28</f>
        <v>0</v>
      </c>
      <c r="U205" s="335">
        <f>Plan!GX29</f>
        <v>0</v>
      </c>
      <c r="V205" s="335">
        <f>Plan!GX30</f>
        <v>0</v>
      </c>
      <c r="W205" s="335">
        <f>Plan!GX31</f>
        <v>0</v>
      </c>
      <c r="X205" s="335">
        <f>Plan!GX32</f>
        <v>0</v>
      </c>
      <c r="Y205" s="335">
        <f>Plan!GX33</f>
        <v>0</v>
      </c>
      <c r="Z205" s="335">
        <f>Plan!GX34</f>
        <v>0</v>
      </c>
      <c r="AA205" s="335">
        <f>Plan!GX35</f>
        <v>0</v>
      </c>
      <c r="AB205" s="335">
        <f>Plan!GX36</f>
        <v>0</v>
      </c>
      <c r="AC205" s="335">
        <f>Plan!GX37</f>
        <v>0</v>
      </c>
      <c r="AD205" s="335">
        <f>Plan!GX38</f>
        <v>0</v>
      </c>
      <c r="AE205" s="335">
        <f>Plan!GX39</f>
        <v>0</v>
      </c>
      <c r="AF205" s="335">
        <f>Plan!GX40</f>
        <v>0</v>
      </c>
      <c r="AG205" s="335">
        <f>Plan!GX41</f>
        <v>0</v>
      </c>
      <c r="AH205" s="335">
        <f>Plan!GX42</f>
        <v>0</v>
      </c>
      <c r="AI205" s="335">
        <f>Plan!GX43</f>
        <v>0</v>
      </c>
      <c r="AJ205" s="335">
        <f>Plan!GX44</f>
        <v>0</v>
      </c>
    </row>
    <row r="206" spans="1:36" ht="6" customHeight="1">
      <c r="A206"/>
      <c r="B206" s="318">
        <f>COUNTIF(Feiertage!$H$3:$H$164,F206)</f>
        <v>0</v>
      </c>
      <c r="C206" s="333">
        <f t="shared" si="10"/>
        <v>3</v>
      </c>
      <c r="D206" s="333">
        <f t="shared" si="11"/>
        <v>7</v>
      </c>
      <c r="E206" s="323"/>
      <c r="F206" s="321">
        <f t="shared" si="9"/>
        <v>42571</v>
      </c>
      <c r="G206" s="335">
        <f>Plan!GY15</f>
        <v>0</v>
      </c>
      <c r="H206" s="335">
        <f>Plan!GY16</f>
        <v>0</v>
      </c>
      <c r="I206" s="335">
        <f>Plan!GY17</f>
        <v>0</v>
      </c>
      <c r="J206" s="335">
        <f>Plan!GY18</f>
        <v>0</v>
      </c>
      <c r="K206" s="335">
        <f>Plan!GY19</f>
        <v>0</v>
      </c>
      <c r="L206" s="335">
        <f>Plan!GY20</f>
        <v>0</v>
      </c>
      <c r="M206" s="335">
        <f>Plan!GY21</f>
        <v>0</v>
      </c>
      <c r="N206" s="335">
        <f>Plan!GY22</f>
        <v>0</v>
      </c>
      <c r="O206" s="335">
        <f>Plan!GY23</f>
        <v>0</v>
      </c>
      <c r="P206" s="335">
        <f>Plan!GY24</f>
        <v>0</v>
      </c>
      <c r="Q206" s="335">
        <f>Plan!GY25</f>
        <v>0</v>
      </c>
      <c r="R206" s="335">
        <f>Plan!GY26</f>
        <v>0</v>
      </c>
      <c r="S206" s="335">
        <f>Plan!GY27</f>
        <v>0</v>
      </c>
      <c r="T206" s="335">
        <f>Plan!GY28</f>
        <v>0</v>
      </c>
      <c r="U206" s="335">
        <f>Plan!GY29</f>
        <v>0</v>
      </c>
      <c r="V206" s="335">
        <f>Plan!GY30</f>
        <v>0</v>
      </c>
      <c r="W206" s="335">
        <f>Plan!GY31</f>
        <v>0</v>
      </c>
      <c r="X206" s="335">
        <f>Plan!GY32</f>
        <v>0</v>
      </c>
      <c r="Y206" s="335">
        <f>Plan!GY33</f>
        <v>0</v>
      </c>
      <c r="Z206" s="335">
        <f>Plan!GY34</f>
        <v>0</v>
      </c>
      <c r="AA206" s="335">
        <f>Plan!GY35</f>
        <v>0</v>
      </c>
      <c r="AB206" s="335">
        <f>Plan!GY36</f>
        <v>0</v>
      </c>
      <c r="AC206" s="335">
        <f>Plan!GY37</f>
        <v>0</v>
      </c>
      <c r="AD206" s="335">
        <f>Plan!GY38</f>
        <v>0</v>
      </c>
      <c r="AE206" s="335">
        <f>Plan!GY39</f>
        <v>0</v>
      </c>
      <c r="AF206" s="335">
        <f>Plan!GY40</f>
        <v>0</v>
      </c>
      <c r="AG206" s="335">
        <f>Plan!GY41</f>
        <v>0</v>
      </c>
      <c r="AH206" s="335">
        <f>Plan!GY42</f>
        <v>0</v>
      </c>
      <c r="AI206" s="335">
        <f>Plan!GY43</f>
        <v>0</v>
      </c>
      <c r="AJ206" s="335">
        <f>Plan!GY44</f>
        <v>0</v>
      </c>
    </row>
    <row r="207" spans="1:36" ht="6" customHeight="1">
      <c r="A207"/>
      <c r="B207" s="318">
        <f>COUNTIF(Feiertage!$H$3:$H$164,F207)</f>
        <v>0</v>
      </c>
      <c r="C207" s="333">
        <f t="shared" si="10"/>
        <v>4</v>
      </c>
      <c r="D207" s="333">
        <f t="shared" si="11"/>
        <v>7</v>
      </c>
      <c r="E207" s="323"/>
      <c r="F207" s="321">
        <f t="shared" si="9"/>
        <v>42572</v>
      </c>
      <c r="G207" s="335">
        <f>Plan!GZ15</f>
        <v>0</v>
      </c>
      <c r="H207" s="335">
        <f>Plan!GZ16</f>
        <v>0</v>
      </c>
      <c r="I207" s="335">
        <f>Plan!GZ17</f>
        <v>0</v>
      </c>
      <c r="J207" s="335">
        <f>Plan!GZ18</f>
        <v>0</v>
      </c>
      <c r="K207" s="335">
        <f>Plan!GZ19</f>
        <v>0</v>
      </c>
      <c r="L207" s="335">
        <f>Plan!GZ20</f>
        <v>0</v>
      </c>
      <c r="M207" s="335">
        <f>Plan!GZ21</f>
        <v>0</v>
      </c>
      <c r="N207" s="335">
        <f>Plan!GZ22</f>
        <v>0</v>
      </c>
      <c r="O207" s="335">
        <f>Plan!GZ23</f>
        <v>0</v>
      </c>
      <c r="P207" s="335">
        <f>Plan!GZ24</f>
        <v>0</v>
      </c>
      <c r="Q207" s="335">
        <f>Plan!GZ25</f>
        <v>0</v>
      </c>
      <c r="R207" s="335">
        <f>Plan!GZ26</f>
        <v>0</v>
      </c>
      <c r="S207" s="335">
        <f>Plan!GZ27</f>
        <v>0</v>
      </c>
      <c r="T207" s="335">
        <f>Plan!GZ28</f>
        <v>0</v>
      </c>
      <c r="U207" s="335">
        <f>Plan!GZ29</f>
        <v>0</v>
      </c>
      <c r="V207" s="335">
        <f>Plan!GZ30</f>
        <v>0</v>
      </c>
      <c r="W207" s="335">
        <f>Plan!GZ31</f>
        <v>0</v>
      </c>
      <c r="X207" s="335">
        <f>Plan!GZ32</f>
        <v>0</v>
      </c>
      <c r="Y207" s="335">
        <f>Plan!GZ33</f>
        <v>0</v>
      </c>
      <c r="Z207" s="335">
        <f>Plan!GZ34</f>
        <v>0</v>
      </c>
      <c r="AA207" s="335">
        <f>Plan!GZ35</f>
        <v>0</v>
      </c>
      <c r="AB207" s="335">
        <f>Plan!GZ36</f>
        <v>0</v>
      </c>
      <c r="AC207" s="335">
        <f>Plan!GZ37</f>
        <v>0</v>
      </c>
      <c r="AD207" s="335">
        <f>Plan!GZ38</f>
        <v>0</v>
      </c>
      <c r="AE207" s="335">
        <f>Plan!GZ39</f>
        <v>0</v>
      </c>
      <c r="AF207" s="335">
        <f>Plan!GZ40</f>
        <v>0</v>
      </c>
      <c r="AG207" s="335">
        <f>Plan!GZ41</f>
        <v>0</v>
      </c>
      <c r="AH207" s="335">
        <f>Plan!GZ42</f>
        <v>0</v>
      </c>
      <c r="AI207" s="335">
        <f>Plan!GZ43</f>
        <v>0</v>
      </c>
      <c r="AJ207" s="335">
        <f>Plan!GZ44</f>
        <v>0</v>
      </c>
    </row>
    <row r="208" spans="1:36" ht="6" customHeight="1">
      <c r="A208"/>
      <c r="B208" s="318">
        <f>COUNTIF(Feiertage!$H$3:$H$164,F208)</f>
        <v>0</v>
      </c>
      <c r="C208" s="333">
        <f t="shared" si="10"/>
        <v>5</v>
      </c>
      <c r="D208" s="333">
        <f t="shared" si="11"/>
        <v>7</v>
      </c>
      <c r="E208" s="323"/>
      <c r="F208" s="321">
        <f t="shared" si="9"/>
        <v>42573</v>
      </c>
      <c r="G208" s="335">
        <f>Plan!HA15</f>
        <v>0</v>
      </c>
      <c r="H208" s="335">
        <f>Plan!HA16</f>
        <v>0</v>
      </c>
      <c r="I208" s="335">
        <f>Plan!HA17</f>
        <v>0</v>
      </c>
      <c r="J208" s="335">
        <f>Plan!HA18</f>
        <v>0</v>
      </c>
      <c r="K208" s="335">
        <f>Plan!HA19</f>
        <v>0</v>
      </c>
      <c r="L208" s="335">
        <f>Plan!HA20</f>
        <v>0</v>
      </c>
      <c r="M208" s="335">
        <f>Plan!HA21</f>
        <v>0</v>
      </c>
      <c r="N208" s="335">
        <f>Plan!HA22</f>
        <v>0</v>
      </c>
      <c r="O208" s="335">
        <f>Plan!HA23</f>
        <v>0</v>
      </c>
      <c r="P208" s="335">
        <f>Plan!HA24</f>
        <v>0</v>
      </c>
      <c r="Q208" s="335">
        <f>Plan!HA25</f>
        <v>0</v>
      </c>
      <c r="R208" s="335">
        <f>Plan!HA26</f>
        <v>0</v>
      </c>
      <c r="S208" s="335">
        <f>Plan!HA27</f>
        <v>0</v>
      </c>
      <c r="T208" s="335">
        <f>Plan!HA28</f>
        <v>0</v>
      </c>
      <c r="U208" s="335">
        <f>Plan!HA29</f>
        <v>0</v>
      </c>
      <c r="V208" s="335">
        <f>Plan!HA30</f>
        <v>0</v>
      </c>
      <c r="W208" s="335">
        <f>Plan!HA31</f>
        <v>0</v>
      </c>
      <c r="X208" s="335">
        <f>Plan!HA32</f>
        <v>0</v>
      </c>
      <c r="Y208" s="335">
        <f>Plan!HA33</f>
        <v>0</v>
      </c>
      <c r="Z208" s="335">
        <f>Plan!HA34</f>
        <v>0</v>
      </c>
      <c r="AA208" s="335">
        <f>Plan!HA35</f>
        <v>0</v>
      </c>
      <c r="AB208" s="335">
        <f>Plan!HA36</f>
        <v>0</v>
      </c>
      <c r="AC208" s="335">
        <f>Plan!HA37</f>
        <v>0</v>
      </c>
      <c r="AD208" s="335">
        <f>Plan!HA38</f>
        <v>0</v>
      </c>
      <c r="AE208" s="335">
        <f>Plan!HA39</f>
        <v>0</v>
      </c>
      <c r="AF208" s="335">
        <f>Plan!HA40</f>
        <v>0</v>
      </c>
      <c r="AG208" s="335">
        <f>Plan!HA41</f>
        <v>0</v>
      </c>
      <c r="AH208" s="335">
        <f>Plan!HA42</f>
        <v>0</v>
      </c>
      <c r="AI208" s="335">
        <f>Plan!HA43</f>
        <v>0</v>
      </c>
      <c r="AJ208" s="335">
        <f>Plan!HA44</f>
        <v>0</v>
      </c>
    </row>
    <row r="209" spans="1:36" ht="6" customHeight="1">
      <c r="A209"/>
      <c r="B209" s="318">
        <f>COUNTIF(Feiertage!$H$3:$H$164,F209)</f>
        <v>0</v>
      </c>
      <c r="C209" s="333">
        <f t="shared" si="10"/>
        <v>6</v>
      </c>
      <c r="D209" s="333">
        <f t="shared" si="11"/>
        <v>7</v>
      </c>
      <c r="E209" s="323"/>
      <c r="F209" s="321">
        <f t="shared" si="9"/>
        <v>42574</v>
      </c>
      <c r="G209" s="335">
        <f>Plan!HB15</f>
        <v>0</v>
      </c>
      <c r="H209" s="335">
        <f>Plan!HB16</f>
        <v>0</v>
      </c>
      <c r="I209" s="335">
        <f>Plan!HB17</f>
        <v>0</v>
      </c>
      <c r="J209" s="335">
        <f>Plan!HB18</f>
        <v>0</v>
      </c>
      <c r="K209" s="335">
        <f>Plan!HB19</f>
        <v>0</v>
      </c>
      <c r="L209" s="335">
        <f>Plan!HB20</f>
        <v>0</v>
      </c>
      <c r="M209" s="335">
        <f>Plan!HB21</f>
        <v>0</v>
      </c>
      <c r="N209" s="335">
        <f>Plan!HB22</f>
        <v>0</v>
      </c>
      <c r="O209" s="335">
        <f>Plan!HB23</f>
        <v>0</v>
      </c>
      <c r="P209" s="335">
        <f>Plan!HB24</f>
        <v>0</v>
      </c>
      <c r="Q209" s="335">
        <f>Plan!HB25</f>
        <v>0</v>
      </c>
      <c r="R209" s="335">
        <f>Plan!HB26</f>
        <v>0</v>
      </c>
      <c r="S209" s="335">
        <f>Plan!HB27</f>
        <v>0</v>
      </c>
      <c r="T209" s="335">
        <f>Plan!HB28</f>
        <v>0</v>
      </c>
      <c r="U209" s="335">
        <f>Plan!HB29</f>
        <v>0</v>
      </c>
      <c r="V209" s="335">
        <f>Plan!HB30</f>
        <v>0</v>
      </c>
      <c r="W209" s="335">
        <f>Plan!HB31</f>
        <v>0</v>
      </c>
      <c r="X209" s="335">
        <f>Plan!HB32</f>
        <v>0</v>
      </c>
      <c r="Y209" s="335">
        <f>Plan!HB33</f>
        <v>0</v>
      </c>
      <c r="Z209" s="335">
        <f>Plan!HB34</f>
        <v>0</v>
      </c>
      <c r="AA209" s="335">
        <f>Plan!HB35</f>
        <v>0</v>
      </c>
      <c r="AB209" s="335">
        <f>Plan!HB36</f>
        <v>0</v>
      </c>
      <c r="AC209" s="335">
        <f>Plan!HB37</f>
        <v>0</v>
      </c>
      <c r="AD209" s="335">
        <f>Plan!HB38</f>
        <v>0</v>
      </c>
      <c r="AE209" s="335">
        <f>Plan!HB39</f>
        <v>0</v>
      </c>
      <c r="AF209" s="335">
        <f>Plan!HB40</f>
        <v>0</v>
      </c>
      <c r="AG209" s="335">
        <f>Plan!HB41</f>
        <v>0</v>
      </c>
      <c r="AH209" s="335">
        <f>Plan!HB42</f>
        <v>0</v>
      </c>
      <c r="AI209" s="335">
        <f>Plan!HB43</f>
        <v>0</v>
      </c>
      <c r="AJ209" s="335">
        <f>Plan!HB44</f>
        <v>0</v>
      </c>
    </row>
    <row r="210" spans="1:36" ht="6" customHeight="1">
      <c r="A210"/>
      <c r="B210" s="318">
        <f>COUNTIF(Feiertage!$H$3:$H$164,F210)</f>
        <v>0</v>
      </c>
      <c r="C210" s="333">
        <f t="shared" si="10"/>
        <v>7</v>
      </c>
      <c r="D210" s="333">
        <f t="shared" si="11"/>
        <v>7</v>
      </c>
      <c r="E210" s="323"/>
      <c r="F210" s="321">
        <f t="shared" si="9"/>
        <v>42575</v>
      </c>
      <c r="G210" s="335">
        <f>Plan!HC15</f>
        <v>0</v>
      </c>
      <c r="H210" s="335">
        <f>Plan!HC16</f>
        <v>0</v>
      </c>
      <c r="I210" s="335">
        <f>Plan!HC17</f>
        <v>0</v>
      </c>
      <c r="J210" s="335">
        <f>Plan!HC18</f>
        <v>0</v>
      </c>
      <c r="K210" s="335">
        <f>Plan!HC19</f>
        <v>0</v>
      </c>
      <c r="L210" s="335">
        <f>Plan!HC20</f>
        <v>0</v>
      </c>
      <c r="M210" s="335">
        <f>Plan!HC21</f>
        <v>0</v>
      </c>
      <c r="N210" s="335">
        <f>Plan!HC22</f>
        <v>0</v>
      </c>
      <c r="O210" s="335">
        <f>Plan!HC23</f>
        <v>0</v>
      </c>
      <c r="P210" s="335">
        <f>Plan!HC24</f>
        <v>0</v>
      </c>
      <c r="Q210" s="335">
        <f>Plan!HC25</f>
        <v>0</v>
      </c>
      <c r="R210" s="335">
        <f>Plan!HC26</f>
        <v>0</v>
      </c>
      <c r="S210" s="335">
        <f>Plan!HC27</f>
        <v>0</v>
      </c>
      <c r="T210" s="335">
        <f>Plan!HC28</f>
        <v>0</v>
      </c>
      <c r="U210" s="335">
        <f>Plan!HC29</f>
        <v>0</v>
      </c>
      <c r="V210" s="335">
        <f>Plan!HC30</f>
        <v>0</v>
      </c>
      <c r="W210" s="335">
        <f>Plan!HC31</f>
        <v>0</v>
      </c>
      <c r="X210" s="335">
        <f>Plan!HC32</f>
        <v>0</v>
      </c>
      <c r="Y210" s="335">
        <f>Plan!HC33</f>
        <v>0</v>
      </c>
      <c r="Z210" s="335">
        <f>Plan!HC34</f>
        <v>0</v>
      </c>
      <c r="AA210" s="335">
        <f>Plan!HC35</f>
        <v>0</v>
      </c>
      <c r="AB210" s="335">
        <f>Plan!HC36</f>
        <v>0</v>
      </c>
      <c r="AC210" s="335">
        <f>Plan!HC37</f>
        <v>0</v>
      </c>
      <c r="AD210" s="335">
        <f>Plan!HC38</f>
        <v>0</v>
      </c>
      <c r="AE210" s="335">
        <f>Plan!HC39</f>
        <v>0</v>
      </c>
      <c r="AF210" s="335">
        <f>Plan!HC40</f>
        <v>0</v>
      </c>
      <c r="AG210" s="335">
        <f>Plan!HC41</f>
        <v>0</v>
      </c>
      <c r="AH210" s="335">
        <f>Plan!HC42</f>
        <v>0</v>
      </c>
      <c r="AI210" s="335">
        <f>Plan!HC43</f>
        <v>0</v>
      </c>
      <c r="AJ210" s="335">
        <f>Plan!HC44</f>
        <v>0</v>
      </c>
    </row>
    <row r="211" spans="1:36" ht="6" customHeight="1">
      <c r="A211"/>
      <c r="B211" s="318">
        <f>COUNTIF(Feiertage!$H$3:$H$164,F211)</f>
        <v>0</v>
      </c>
      <c r="C211" s="333">
        <f>IF(F211="","",WEEKDAY(F211,2))</f>
        <v>1</v>
      </c>
      <c r="D211" s="333">
        <f t="shared" si="11"/>
        <v>7</v>
      </c>
      <c r="E211" s="323"/>
      <c r="F211" s="321">
        <f t="shared" si="9"/>
        <v>42576</v>
      </c>
      <c r="G211" s="335">
        <f>Plan!HD15</f>
        <v>0</v>
      </c>
      <c r="H211" s="335">
        <f>Plan!HD16</f>
        <v>0</v>
      </c>
      <c r="I211" s="335">
        <f>Plan!HD17</f>
        <v>0</v>
      </c>
      <c r="J211" s="335">
        <f>Plan!HD18</f>
        <v>0</v>
      </c>
      <c r="K211" s="335">
        <f>Plan!HD19</f>
        <v>0</v>
      </c>
      <c r="L211" s="335">
        <f>Plan!HD20</f>
        <v>0</v>
      </c>
      <c r="M211" s="335">
        <f>Plan!HD21</f>
        <v>0</v>
      </c>
      <c r="N211" s="335">
        <f>Plan!HD22</f>
        <v>0</v>
      </c>
      <c r="O211" s="335">
        <f>Plan!HD23</f>
        <v>0</v>
      </c>
      <c r="P211" s="335">
        <f>Plan!HD24</f>
        <v>0</v>
      </c>
      <c r="Q211" s="335">
        <f>Plan!HD25</f>
        <v>0</v>
      </c>
      <c r="R211" s="335">
        <f>Plan!HD26</f>
        <v>0</v>
      </c>
      <c r="S211" s="335">
        <f>Plan!HD27</f>
        <v>0</v>
      </c>
      <c r="T211" s="335">
        <f>Plan!HD28</f>
        <v>0</v>
      </c>
      <c r="U211" s="335">
        <f>Plan!HD29</f>
        <v>0</v>
      </c>
      <c r="V211" s="335">
        <f>Plan!HD30</f>
        <v>0</v>
      </c>
      <c r="W211" s="335">
        <f>Plan!HD31</f>
        <v>0</v>
      </c>
      <c r="X211" s="335">
        <f>Plan!HD32</f>
        <v>0</v>
      </c>
      <c r="Y211" s="335">
        <f>Plan!HD33</f>
        <v>0</v>
      </c>
      <c r="Z211" s="335">
        <f>Plan!HD34</f>
        <v>0</v>
      </c>
      <c r="AA211" s="335">
        <f>Plan!HD35</f>
        <v>0</v>
      </c>
      <c r="AB211" s="335">
        <f>Plan!HD36</f>
        <v>0</v>
      </c>
      <c r="AC211" s="335">
        <f>Plan!HD37</f>
        <v>0</v>
      </c>
      <c r="AD211" s="335">
        <f>Plan!HD38</f>
        <v>0</v>
      </c>
      <c r="AE211" s="335">
        <f>Plan!HD39</f>
        <v>0</v>
      </c>
      <c r="AF211" s="335">
        <f>Plan!HD40</f>
        <v>0</v>
      </c>
      <c r="AG211" s="335">
        <f>Plan!HD41</f>
        <v>0</v>
      </c>
      <c r="AH211" s="335">
        <f>Plan!HD42</f>
        <v>0</v>
      </c>
      <c r="AI211" s="335">
        <f>Plan!HD43</f>
        <v>0</v>
      </c>
      <c r="AJ211" s="335">
        <f>Plan!HD44</f>
        <v>0</v>
      </c>
    </row>
    <row r="212" spans="1:36" ht="6" customHeight="1">
      <c r="A212"/>
      <c r="B212" s="318">
        <f>COUNTIF(Feiertage!$H$3:$H$164,F212)</f>
        <v>0</v>
      </c>
      <c r="C212" s="333">
        <f t="shared" si="10"/>
        <v>2</v>
      </c>
      <c r="D212" s="333">
        <f t="shared" si="11"/>
        <v>7</v>
      </c>
      <c r="E212" s="323"/>
      <c r="F212" s="321">
        <f t="shared" si="9"/>
        <v>42577</v>
      </c>
      <c r="G212" s="335">
        <f>Plan!HE15</f>
        <v>0</v>
      </c>
      <c r="H212" s="335">
        <f>Plan!HE16</f>
        <v>0</v>
      </c>
      <c r="I212" s="335">
        <f>Plan!HE17</f>
        <v>0</v>
      </c>
      <c r="J212" s="335">
        <f>Plan!HE18</f>
        <v>0</v>
      </c>
      <c r="K212" s="335">
        <f>Plan!HE19</f>
        <v>0</v>
      </c>
      <c r="L212" s="335">
        <f>Plan!HE20</f>
        <v>0</v>
      </c>
      <c r="M212" s="335">
        <f>Plan!HE21</f>
        <v>0</v>
      </c>
      <c r="N212" s="335">
        <f>Plan!HE22</f>
        <v>0</v>
      </c>
      <c r="O212" s="335">
        <f>Plan!HE23</f>
        <v>0</v>
      </c>
      <c r="P212" s="335">
        <f>Plan!HE24</f>
        <v>0</v>
      </c>
      <c r="Q212" s="335">
        <f>Plan!HE25</f>
        <v>0</v>
      </c>
      <c r="R212" s="335">
        <f>Plan!HE26</f>
        <v>0</v>
      </c>
      <c r="S212" s="335">
        <f>Plan!HE27</f>
        <v>0</v>
      </c>
      <c r="T212" s="335">
        <f>Plan!HE28</f>
        <v>0</v>
      </c>
      <c r="U212" s="335">
        <f>Plan!HE29</f>
        <v>0</v>
      </c>
      <c r="V212" s="335">
        <f>Plan!HE30</f>
        <v>0</v>
      </c>
      <c r="W212" s="335">
        <f>Plan!HE31</f>
        <v>0</v>
      </c>
      <c r="X212" s="335">
        <f>Plan!HE32</f>
        <v>0</v>
      </c>
      <c r="Y212" s="335">
        <f>Plan!HE33</f>
        <v>0</v>
      </c>
      <c r="Z212" s="335">
        <f>Plan!HE34</f>
        <v>0</v>
      </c>
      <c r="AA212" s="335">
        <f>Plan!HE35</f>
        <v>0</v>
      </c>
      <c r="AB212" s="335">
        <f>Plan!HE36</f>
        <v>0</v>
      </c>
      <c r="AC212" s="335">
        <f>Plan!HE37</f>
        <v>0</v>
      </c>
      <c r="AD212" s="335">
        <f>Plan!HE38</f>
        <v>0</v>
      </c>
      <c r="AE212" s="335">
        <f>Plan!HE39</f>
        <v>0</v>
      </c>
      <c r="AF212" s="335">
        <f>Plan!HE40</f>
        <v>0</v>
      </c>
      <c r="AG212" s="335">
        <f>Plan!HE41</f>
        <v>0</v>
      </c>
      <c r="AH212" s="335">
        <f>Plan!HE42</f>
        <v>0</v>
      </c>
      <c r="AI212" s="335">
        <f>Plan!HE43</f>
        <v>0</v>
      </c>
      <c r="AJ212" s="335">
        <f>Plan!HE44</f>
        <v>0</v>
      </c>
    </row>
    <row r="213" spans="1:36" ht="6" customHeight="1">
      <c r="A213"/>
      <c r="B213" s="318">
        <f>COUNTIF(Feiertage!$H$3:$H$164,F213)</f>
        <v>0</v>
      </c>
      <c r="C213" s="333">
        <f t="shared" si="10"/>
        <v>3</v>
      </c>
      <c r="D213" s="333">
        <f t="shared" si="11"/>
        <v>7</v>
      </c>
      <c r="E213" s="323"/>
      <c r="F213" s="321">
        <f t="shared" si="9"/>
        <v>42578</v>
      </c>
      <c r="G213" s="335">
        <f>Plan!HF15</f>
        <v>0</v>
      </c>
      <c r="H213" s="335">
        <f>Plan!HF16</f>
        <v>0</v>
      </c>
      <c r="I213" s="335">
        <f>Plan!HF17</f>
        <v>0</v>
      </c>
      <c r="J213" s="335">
        <f>Plan!HF18</f>
        <v>0</v>
      </c>
      <c r="K213" s="335">
        <f>Plan!HF19</f>
        <v>0</v>
      </c>
      <c r="L213" s="335">
        <f>Plan!HF20</f>
        <v>0</v>
      </c>
      <c r="M213" s="335">
        <f>Plan!HF21</f>
        <v>0</v>
      </c>
      <c r="N213" s="335">
        <f>Plan!HF22</f>
        <v>0</v>
      </c>
      <c r="O213" s="335">
        <f>Plan!HF23</f>
        <v>0</v>
      </c>
      <c r="P213" s="335">
        <f>Plan!HF24</f>
        <v>0</v>
      </c>
      <c r="Q213" s="335">
        <f>Plan!HF25</f>
        <v>0</v>
      </c>
      <c r="R213" s="335">
        <f>Plan!HF26</f>
        <v>0</v>
      </c>
      <c r="S213" s="335">
        <f>Plan!HF27</f>
        <v>0</v>
      </c>
      <c r="T213" s="335">
        <f>Plan!HF28</f>
        <v>0</v>
      </c>
      <c r="U213" s="335">
        <f>Plan!HF29</f>
        <v>0</v>
      </c>
      <c r="V213" s="335">
        <f>Plan!HF30</f>
        <v>0</v>
      </c>
      <c r="W213" s="335">
        <f>Plan!HF31</f>
        <v>0</v>
      </c>
      <c r="X213" s="335">
        <f>Plan!HF32</f>
        <v>0</v>
      </c>
      <c r="Y213" s="335">
        <f>Plan!HF33</f>
        <v>0</v>
      </c>
      <c r="Z213" s="335">
        <f>Plan!HF34</f>
        <v>0</v>
      </c>
      <c r="AA213" s="335">
        <f>Plan!HF35</f>
        <v>0</v>
      </c>
      <c r="AB213" s="335">
        <f>Plan!HF36</f>
        <v>0</v>
      </c>
      <c r="AC213" s="335">
        <f>Plan!HF37</f>
        <v>0</v>
      </c>
      <c r="AD213" s="335">
        <f>Plan!HF38</f>
        <v>0</v>
      </c>
      <c r="AE213" s="335">
        <f>Plan!HF39</f>
        <v>0</v>
      </c>
      <c r="AF213" s="335">
        <f>Plan!HF40</f>
        <v>0</v>
      </c>
      <c r="AG213" s="335">
        <f>Plan!HF41</f>
        <v>0</v>
      </c>
      <c r="AH213" s="335">
        <f>Plan!HF42</f>
        <v>0</v>
      </c>
      <c r="AI213" s="335">
        <f>Plan!HF43</f>
        <v>0</v>
      </c>
      <c r="AJ213" s="335">
        <f>Plan!HF44</f>
        <v>0</v>
      </c>
    </row>
    <row r="214" spans="1:36" ht="6" customHeight="1">
      <c r="A214"/>
      <c r="B214" s="318">
        <f>COUNTIF(Feiertage!$H$3:$H$164,F214)</f>
        <v>0</v>
      </c>
      <c r="C214" s="333">
        <f t="shared" si="10"/>
        <v>4</v>
      </c>
      <c r="D214" s="333">
        <f t="shared" si="11"/>
        <v>7</v>
      </c>
      <c r="E214" s="323"/>
      <c r="F214" s="321">
        <f t="shared" si="9"/>
        <v>42579</v>
      </c>
      <c r="G214" s="335">
        <f>Plan!HG15</f>
        <v>0</v>
      </c>
      <c r="H214" s="335">
        <f>Plan!HG16</f>
        <v>0</v>
      </c>
      <c r="I214" s="335">
        <f>Plan!HG17</f>
        <v>0</v>
      </c>
      <c r="J214" s="335">
        <f>Plan!HG18</f>
        <v>0</v>
      </c>
      <c r="K214" s="335">
        <f>Plan!HG19</f>
        <v>0</v>
      </c>
      <c r="L214" s="335">
        <f>Plan!HG20</f>
        <v>0</v>
      </c>
      <c r="M214" s="335">
        <f>Plan!HG21</f>
        <v>0</v>
      </c>
      <c r="N214" s="335">
        <f>Plan!HG22</f>
        <v>0</v>
      </c>
      <c r="O214" s="335">
        <f>Plan!HG23</f>
        <v>0</v>
      </c>
      <c r="P214" s="335">
        <f>Plan!HG24</f>
        <v>0</v>
      </c>
      <c r="Q214" s="335">
        <f>Plan!HG25</f>
        <v>0</v>
      </c>
      <c r="R214" s="335">
        <f>Plan!HG26</f>
        <v>0</v>
      </c>
      <c r="S214" s="335">
        <f>Plan!HG27</f>
        <v>0</v>
      </c>
      <c r="T214" s="335">
        <f>Plan!HG28</f>
        <v>0</v>
      </c>
      <c r="U214" s="335">
        <f>Plan!HG29</f>
        <v>0</v>
      </c>
      <c r="V214" s="335">
        <f>Plan!HG30</f>
        <v>0</v>
      </c>
      <c r="W214" s="335">
        <f>Plan!HG31</f>
        <v>0</v>
      </c>
      <c r="X214" s="335">
        <f>Plan!HG32</f>
        <v>0</v>
      </c>
      <c r="Y214" s="335">
        <f>Plan!HG33</f>
        <v>0</v>
      </c>
      <c r="Z214" s="335">
        <f>Plan!HG34</f>
        <v>0</v>
      </c>
      <c r="AA214" s="335">
        <f>Plan!HG35</f>
        <v>0</v>
      </c>
      <c r="AB214" s="335">
        <f>Plan!HG36</f>
        <v>0</v>
      </c>
      <c r="AC214" s="335">
        <f>Plan!HG37</f>
        <v>0</v>
      </c>
      <c r="AD214" s="335">
        <f>Plan!HG38</f>
        <v>0</v>
      </c>
      <c r="AE214" s="335">
        <f>Plan!HG39</f>
        <v>0</v>
      </c>
      <c r="AF214" s="335">
        <f>Plan!HG40</f>
        <v>0</v>
      </c>
      <c r="AG214" s="335">
        <f>Plan!HG41</f>
        <v>0</v>
      </c>
      <c r="AH214" s="335">
        <f>Plan!HG42</f>
        <v>0</v>
      </c>
      <c r="AI214" s="335">
        <f>Plan!HG43</f>
        <v>0</v>
      </c>
      <c r="AJ214" s="335">
        <f>Plan!HG44</f>
        <v>0</v>
      </c>
    </row>
    <row r="215" spans="1:36" ht="6" customHeight="1">
      <c r="A215"/>
      <c r="B215" s="318">
        <f>COUNTIF(Feiertage!$H$3:$H$164,F215)</f>
        <v>0</v>
      </c>
      <c r="C215" s="333">
        <f t="shared" si="10"/>
        <v>5</v>
      </c>
      <c r="D215" s="333">
        <f t="shared" si="11"/>
        <v>7</v>
      </c>
      <c r="E215" s="323"/>
      <c r="F215" s="321">
        <f t="shared" si="9"/>
        <v>42580</v>
      </c>
      <c r="G215" s="335">
        <f>Plan!HH15</f>
        <v>0</v>
      </c>
      <c r="H215" s="335">
        <f>Plan!HH16</f>
        <v>0</v>
      </c>
      <c r="I215" s="335">
        <f>Plan!HH17</f>
        <v>0</v>
      </c>
      <c r="J215" s="335">
        <f>Plan!HH18</f>
        <v>0</v>
      </c>
      <c r="K215" s="335">
        <f>Plan!HH19</f>
        <v>0</v>
      </c>
      <c r="L215" s="335">
        <f>Plan!HH20</f>
        <v>0</v>
      </c>
      <c r="M215" s="335">
        <f>Plan!HH21</f>
        <v>0</v>
      </c>
      <c r="N215" s="335">
        <f>Plan!HH22</f>
        <v>0</v>
      </c>
      <c r="O215" s="335">
        <f>Plan!HH23</f>
        <v>0</v>
      </c>
      <c r="P215" s="335">
        <f>Plan!HH24</f>
        <v>0</v>
      </c>
      <c r="Q215" s="335">
        <f>Plan!HH25</f>
        <v>0</v>
      </c>
      <c r="R215" s="335">
        <f>Plan!HH26</f>
        <v>0</v>
      </c>
      <c r="S215" s="335">
        <f>Plan!HH27</f>
        <v>0</v>
      </c>
      <c r="T215" s="335">
        <f>Plan!HH28</f>
        <v>0</v>
      </c>
      <c r="U215" s="335">
        <f>Plan!HH29</f>
        <v>0</v>
      </c>
      <c r="V215" s="335">
        <f>Plan!HH30</f>
        <v>0</v>
      </c>
      <c r="W215" s="335">
        <f>Plan!HH31</f>
        <v>0</v>
      </c>
      <c r="X215" s="335">
        <f>Plan!HH32</f>
        <v>0</v>
      </c>
      <c r="Y215" s="335">
        <f>Plan!HH33</f>
        <v>0</v>
      </c>
      <c r="Z215" s="335">
        <f>Plan!HH34</f>
        <v>0</v>
      </c>
      <c r="AA215" s="335">
        <f>Plan!HH35</f>
        <v>0</v>
      </c>
      <c r="AB215" s="335">
        <f>Plan!HH36</f>
        <v>0</v>
      </c>
      <c r="AC215" s="335">
        <f>Plan!HH37</f>
        <v>0</v>
      </c>
      <c r="AD215" s="335">
        <f>Plan!HH38</f>
        <v>0</v>
      </c>
      <c r="AE215" s="335">
        <f>Plan!HH39</f>
        <v>0</v>
      </c>
      <c r="AF215" s="335">
        <f>Plan!HH40</f>
        <v>0</v>
      </c>
      <c r="AG215" s="335">
        <f>Plan!HH41</f>
        <v>0</v>
      </c>
      <c r="AH215" s="335">
        <f>Plan!HH42</f>
        <v>0</v>
      </c>
      <c r="AI215" s="335">
        <f>Plan!HH43</f>
        <v>0</v>
      </c>
      <c r="AJ215" s="335">
        <f>Plan!HH44</f>
        <v>0</v>
      </c>
    </row>
    <row r="216" spans="1:36" ht="6" customHeight="1">
      <c r="A216"/>
      <c r="B216" s="318">
        <f>COUNTIF(Feiertage!$H$3:$H$164,F216)</f>
        <v>0</v>
      </c>
      <c r="C216" s="333">
        <f t="shared" si="10"/>
        <v>6</v>
      </c>
      <c r="D216" s="333">
        <f t="shared" si="11"/>
        <v>7</v>
      </c>
      <c r="E216" s="323"/>
      <c r="F216" s="321">
        <f t="shared" si="9"/>
        <v>42581</v>
      </c>
      <c r="G216" s="335">
        <f>Plan!HI15</f>
        <v>0</v>
      </c>
      <c r="H216" s="335">
        <f>Plan!HI16</f>
        <v>0</v>
      </c>
      <c r="I216" s="335">
        <f>Plan!HI17</f>
        <v>0</v>
      </c>
      <c r="J216" s="335">
        <f>Plan!HI18</f>
        <v>0</v>
      </c>
      <c r="K216" s="335">
        <f>Plan!HI19</f>
        <v>0</v>
      </c>
      <c r="L216" s="335">
        <f>Plan!HI20</f>
        <v>0</v>
      </c>
      <c r="M216" s="335">
        <f>Plan!HI21</f>
        <v>0</v>
      </c>
      <c r="N216" s="335">
        <f>Plan!HI22</f>
        <v>0</v>
      </c>
      <c r="O216" s="335">
        <f>Plan!HI23</f>
        <v>0</v>
      </c>
      <c r="P216" s="335">
        <f>Plan!HI24</f>
        <v>0</v>
      </c>
      <c r="Q216" s="335">
        <f>Plan!HI25</f>
        <v>0</v>
      </c>
      <c r="R216" s="335">
        <f>Plan!HI26</f>
        <v>0</v>
      </c>
      <c r="S216" s="335">
        <f>Plan!HI27</f>
        <v>0</v>
      </c>
      <c r="T216" s="335">
        <f>Plan!HI28</f>
        <v>0</v>
      </c>
      <c r="U216" s="335">
        <f>Plan!HI29</f>
        <v>0</v>
      </c>
      <c r="V216" s="335">
        <f>Plan!HI30</f>
        <v>0</v>
      </c>
      <c r="W216" s="335">
        <f>Plan!HI31</f>
        <v>0</v>
      </c>
      <c r="X216" s="335">
        <f>Plan!HI32</f>
        <v>0</v>
      </c>
      <c r="Y216" s="335">
        <f>Plan!HI33</f>
        <v>0</v>
      </c>
      <c r="Z216" s="335">
        <f>Plan!HI34</f>
        <v>0</v>
      </c>
      <c r="AA216" s="335">
        <f>Plan!HI35</f>
        <v>0</v>
      </c>
      <c r="AB216" s="335">
        <f>Plan!HI36</f>
        <v>0</v>
      </c>
      <c r="AC216" s="335">
        <f>Plan!HI37</f>
        <v>0</v>
      </c>
      <c r="AD216" s="335">
        <f>Plan!HI38</f>
        <v>0</v>
      </c>
      <c r="AE216" s="335">
        <f>Plan!HI39</f>
        <v>0</v>
      </c>
      <c r="AF216" s="335">
        <f>Plan!HI40</f>
        <v>0</v>
      </c>
      <c r="AG216" s="335">
        <f>Plan!HI41</f>
        <v>0</v>
      </c>
      <c r="AH216" s="335">
        <f>Plan!HI42</f>
        <v>0</v>
      </c>
      <c r="AI216" s="335">
        <f>Plan!HI43</f>
        <v>0</v>
      </c>
      <c r="AJ216" s="335">
        <f>Plan!HI44</f>
        <v>0</v>
      </c>
    </row>
    <row r="217" spans="1:36" ht="6" customHeight="1">
      <c r="A217"/>
      <c r="B217" s="318">
        <f>COUNTIF(Feiertage!$H$3:$H$164,F217)</f>
        <v>0</v>
      </c>
      <c r="C217" s="333">
        <f t="shared" si="10"/>
        <v>7</v>
      </c>
      <c r="D217" s="333">
        <f t="shared" si="11"/>
        <v>7</v>
      </c>
      <c r="E217" s="323"/>
      <c r="F217" s="321">
        <f t="shared" si="9"/>
        <v>42582</v>
      </c>
      <c r="G217" s="335">
        <f>Plan!HJ15</f>
        <v>0</v>
      </c>
      <c r="H217" s="335">
        <f>Plan!HJ16</f>
        <v>0</v>
      </c>
      <c r="I217" s="335">
        <f>Plan!HJ17</f>
        <v>0</v>
      </c>
      <c r="J217" s="335">
        <f>Plan!HJ18</f>
        <v>0</v>
      </c>
      <c r="K217" s="335">
        <f>Plan!HJ19</f>
        <v>0</v>
      </c>
      <c r="L217" s="335">
        <f>Plan!HJ20</f>
        <v>0</v>
      </c>
      <c r="M217" s="335">
        <f>Plan!HJ21</f>
        <v>0</v>
      </c>
      <c r="N217" s="335">
        <f>Plan!HJ22</f>
        <v>0</v>
      </c>
      <c r="O217" s="335">
        <f>Plan!HJ23</f>
        <v>0</v>
      </c>
      <c r="P217" s="335">
        <f>Plan!HJ24</f>
        <v>0</v>
      </c>
      <c r="Q217" s="335">
        <f>Plan!HJ25</f>
        <v>0</v>
      </c>
      <c r="R217" s="335">
        <f>Plan!HJ26</f>
        <v>0</v>
      </c>
      <c r="S217" s="335">
        <f>Plan!HJ27</f>
        <v>0</v>
      </c>
      <c r="T217" s="335">
        <f>Plan!HJ28</f>
        <v>0</v>
      </c>
      <c r="U217" s="335">
        <f>Plan!HJ29</f>
        <v>0</v>
      </c>
      <c r="V217" s="335">
        <f>Plan!HJ30</f>
        <v>0</v>
      </c>
      <c r="W217" s="335">
        <f>Plan!HJ31</f>
        <v>0</v>
      </c>
      <c r="X217" s="335">
        <f>Plan!HJ32</f>
        <v>0</v>
      </c>
      <c r="Y217" s="335">
        <f>Plan!HJ33</f>
        <v>0</v>
      </c>
      <c r="Z217" s="335">
        <f>Plan!HJ34</f>
        <v>0</v>
      </c>
      <c r="AA217" s="335">
        <f>Plan!HJ35</f>
        <v>0</v>
      </c>
      <c r="AB217" s="335">
        <f>Plan!HJ36</f>
        <v>0</v>
      </c>
      <c r="AC217" s="335">
        <f>Plan!HJ37</f>
        <v>0</v>
      </c>
      <c r="AD217" s="335">
        <f>Plan!HJ38</f>
        <v>0</v>
      </c>
      <c r="AE217" s="335">
        <f>Plan!HJ39</f>
        <v>0</v>
      </c>
      <c r="AF217" s="335">
        <f>Plan!HJ40</f>
        <v>0</v>
      </c>
      <c r="AG217" s="335">
        <f>Plan!HJ41</f>
        <v>0</v>
      </c>
      <c r="AH217" s="335">
        <f>Plan!HJ42</f>
        <v>0</v>
      </c>
      <c r="AI217" s="335">
        <f>Plan!HJ43</f>
        <v>0</v>
      </c>
      <c r="AJ217" s="335">
        <f>Plan!HJ44</f>
        <v>0</v>
      </c>
    </row>
    <row r="218" spans="1:36" ht="6" customHeight="1">
      <c r="A218"/>
      <c r="B218" s="318">
        <f>COUNTIF(Feiertage!$H$3:$H$164,F218)</f>
        <v>0</v>
      </c>
      <c r="C218" s="333">
        <f t="shared" si="10"/>
        <v>1</v>
      </c>
      <c r="D218" s="333">
        <f t="shared" si="11"/>
        <v>8</v>
      </c>
      <c r="E218" s="323"/>
      <c r="F218" s="321">
        <f t="shared" si="9"/>
        <v>42583</v>
      </c>
      <c r="G218" s="335">
        <f>Plan!HK15</f>
        <v>0</v>
      </c>
      <c r="H218" s="335">
        <f>Plan!HK16</f>
        <v>0</v>
      </c>
      <c r="I218" s="335">
        <f>Plan!HK17</f>
        <v>0</v>
      </c>
      <c r="J218" s="335">
        <f>Plan!HK18</f>
        <v>0</v>
      </c>
      <c r="K218" s="335">
        <f>Plan!HK19</f>
        <v>0</v>
      </c>
      <c r="L218" s="335">
        <f>Plan!HK20</f>
        <v>0</v>
      </c>
      <c r="M218" s="335">
        <f>Plan!HK21</f>
        <v>0</v>
      </c>
      <c r="N218" s="335">
        <f>Plan!HK22</f>
        <v>0</v>
      </c>
      <c r="O218" s="335">
        <f>Plan!HK23</f>
        <v>0</v>
      </c>
      <c r="P218" s="335">
        <f>Plan!HK24</f>
        <v>0</v>
      </c>
      <c r="Q218" s="335">
        <f>Plan!HK25</f>
        <v>0</v>
      </c>
      <c r="R218" s="335">
        <f>Plan!HK26</f>
        <v>0</v>
      </c>
      <c r="S218" s="335">
        <f>Plan!HK27</f>
        <v>0</v>
      </c>
      <c r="T218" s="335">
        <f>Plan!HK28</f>
        <v>0</v>
      </c>
      <c r="U218" s="335">
        <f>Plan!HK29</f>
        <v>0</v>
      </c>
      <c r="V218" s="335">
        <f>Plan!HK30</f>
        <v>0</v>
      </c>
      <c r="W218" s="335">
        <f>Plan!HK31</f>
        <v>0</v>
      </c>
      <c r="X218" s="335">
        <f>Plan!HK32</f>
        <v>0</v>
      </c>
      <c r="Y218" s="335">
        <f>Plan!HK33</f>
        <v>0</v>
      </c>
      <c r="Z218" s="335">
        <f>Plan!HK34</f>
        <v>0</v>
      </c>
      <c r="AA218" s="335">
        <f>Plan!HK35</f>
        <v>0</v>
      </c>
      <c r="AB218" s="335">
        <f>Plan!HK36</f>
        <v>0</v>
      </c>
      <c r="AC218" s="335">
        <f>Plan!HK37</f>
        <v>0</v>
      </c>
      <c r="AD218" s="335">
        <f>Plan!HK38</f>
        <v>0</v>
      </c>
      <c r="AE218" s="335">
        <f>Plan!HK39</f>
        <v>0</v>
      </c>
      <c r="AF218" s="335">
        <f>Plan!HK40</f>
        <v>0</v>
      </c>
      <c r="AG218" s="335">
        <f>Plan!HK41</f>
        <v>0</v>
      </c>
      <c r="AH218" s="335">
        <f>Plan!HK42</f>
        <v>0</v>
      </c>
      <c r="AI218" s="335">
        <f>Plan!HK43</f>
        <v>0</v>
      </c>
      <c r="AJ218" s="335">
        <f>Plan!HK44</f>
        <v>0</v>
      </c>
    </row>
    <row r="219" spans="1:36" ht="6" customHeight="1">
      <c r="A219"/>
      <c r="B219" s="318">
        <f>COUNTIF(Feiertage!$H$3:$H$164,F219)</f>
        <v>0</v>
      </c>
      <c r="C219" s="333">
        <f t="shared" si="10"/>
        <v>2</v>
      </c>
      <c r="D219" s="333">
        <f t="shared" si="11"/>
        <v>8</v>
      </c>
      <c r="E219" s="323"/>
      <c r="F219" s="321">
        <f t="shared" si="9"/>
        <v>42584</v>
      </c>
      <c r="G219" s="335">
        <f>Plan!HL15</f>
        <v>0</v>
      </c>
      <c r="H219" s="335">
        <f>Plan!HL16</f>
        <v>0</v>
      </c>
      <c r="I219" s="335">
        <f>Plan!HL17</f>
        <v>0</v>
      </c>
      <c r="J219" s="335">
        <f>Plan!HL18</f>
        <v>0</v>
      </c>
      <c r="K219" s="335">
        <f>Plan!HL19</f>
        <v>0</v>
      </c>
      <c r="L219" s="335">
        <f>Plan!HL20</f>
        <v>0</v>
      </c>
      <c r="M219" s="335">
        <f>Plan!HL21</f>
        <v>0</v>
      </c>
      <c r="N219" s="335">
        <f>Plan!HL22</f>
        <v>0</v>
      </c>
      <c r="O219" s="335">
        <f>Plan!HL23</f>
        <v>0</v>
      </c>
      <c r="P219" s="335">
        <f>Plan!HL24</f>
        <v>0</v>
      </c>
      <c r="Q219" s="335">
        <f>Plan!HL25</f>
        <v>0</v>
      </c>
      <c r="R219" s="335">
        <f>Plan!HL26</f>
        <v>0</v>
      </c>
      <c r="S219" s="335">
        <f>Plan!HL27</f>
        <v>0</v>
      </c>
      <c r="T219" s="335">
        <f>Plan!HL28</f>
        <v>0</v>
      </c>
      <c r="U219" s="335">
        <f>Plan!HL29</f>
        <v>0</v>
      </c>
      <c r="V219" s="335">
        <f>Plan!HL30</f>
        <v>0</v>
      </c>
      <c r="W219" s="335">
        <f>Plan!HL31</f>
        <v>0</v>
      </c>
      <c r="X219" s="335">
        <f>Plan!HL32</f>
        <v>0</v>
      </c>
      <c r="Y219" s="335">
        <f>Plan!HL33</f>
        <v>0</v>
      </c>
      <c r="Z219" s="335">
        <f>Plan!HL34</f>
        <v>0</v>
      </c>
      <c r="AA219" s="335">
        <f>Plan!HL35</f>
        <v>0</v>
      </c>
      <c r="AB219" s="335">
        <f>Plan!HL36</f>
        <v>0</v>
      </c>
      <c r="AC219" s="335">
        <f>Plan!HL37</f>
        <v>0</v>
      </c>
      <c r="AD219" s="335">
        <f>Plan!HL38</f>
        <v>0</v>
      </c>
      <c r="AE219" s="335">
        <f>Plan!HL39</f>
        <v>0</v>
      </c>
      <c r="AF219" s="335">
        <f>Plan!HL40</f>
        <v>0</v>
      </c>
      <c r="AG219" s="335">
        <f>Plan!HL41</f>
        <v>0</v>
      </c>
      <c r="AH219" s="335">
        <f>Plan!HL42</f>
        <v>0</v>
      </c>
      <c r="AI219" s="335">
        <f>Plan!HL43</f>
        <v>0</v>
      </c>
      <c r="AJ219" s="335">
        <f>Plan!HL44</f>
        <v>0</v>
      </c>
    </row>
    <row r="220" spans="1:36" ht="6" customHeight="1">
      <c r="A220"/>
      <c r="B220" s="318">
        <f>COUNTIF(Feiertage!$H$3:$H$164,F220)</f>
        <v>0</v>
      </c>
      <c r="C220" s="333">
        <f t="shared" si="10"/>
        <v>3</v>
      </c>
      <c r="D220" s="333">
        <f t="shared" si="11"/>
        <v>8</v>
      </c>
      <c r="E220" s="323"/>
      <c r="F220" s="321">
        <f t="shared" si="9"/>
        <v>42585</v>
      </c>
      <c r="G220" s="335">
        <f>Plan!HM15</f>
        <v>0</v>
      </c>
      <c r="H220" s="335">
        <f>Plan!HM16</f>
        <v>0</v>
      </c>
      <c r="I220" s="335">
        <f>Plan!HM17</f>
        <v>0</v>
      </c>
      <c r="J220" s="335">
        <f>Plan!HM18</f>
        <v>0</v>
      </c>
      <c r="K220" s="335">
        <f>Plan!HM19</f>
        <v>0</v>
      </c>
      <c r="L220" s="335">
        <f>Plan!HM20</f>
        <v>0</v>
      </c>
      <c r="M220" s="335">
        <f>Plan!HM21</f>
        <v>0</v>
      </c>
      <c r="N220" s="335">
        <f>Plan!HM22</f>
        <v>0</v>
      </c>
      <c r="O220" s="335">
        <f>Plan!HM23</f>
        <v>0</v>
      </c>
      <c r="P220" s="335">
        <f>Plan!HM24</f>
        <v>0</v>
      </c>
      <c r="Q220" s="335">
        <f>Plan!HM25</f>
        <v>0</v>
      </c>
      <c r="R220" s="335">
        <f>Plan!HM26</f>
        <v>0</v>
      </c>
      <c r="S220" s="335">
        <f>Plan!HM27</f>
        <v>0</v>
      </c>
      <c r="T220" s="335">
        <f>Plan!HM28</f>
        <v>0</v>
      </c>
      <c r="U220" s="335">
        <f>Plan!HM29</f>
        <v>0</v>
      </c>
      <c r="V220" s="335">
        <f>Plan!HM30</f>
        <v>0</v>
      </c>
      <c r="W220" s="335">
        <f>Plan!HM31</f>
        <v>0</v>
      </c>
      <c r="X220" s="335">
        <f>Plan!HM32</f>
        <v>0</v>
      </c>
      <c r="Y220" s="335">
        <f>Plan!HM33</f>
        <v>0</v>
      </c>
      <c r="Z220" s="335">
        <f>Plan!HM34</f>
        <v>0</v>
      </c>
      <c r="AA220" s="335">
        <f>Plan!HM35</f>
        <v>0</v>
      </c>
      <c r="AB220" s="335">
        <f>Plan!HM36</f>
        <v>0</v>
      </c>
      <c r="AC220" s="335">
        <f>Plan!HM37</f>
        <v>0</v>
      </c>
      <c r="AD220" s="335">
        <f>Plan!HM38</f>
        <v>0</v>
      </c>
      <c r="AE220" s="335">
        <f>Plan!HM39</f>
        <v>0</v>
      </c>
      <c r="AF220" s="335">
        <f>Plan!HM40</f>
        <v>0</v>
      </c>
      <c r="AG220" s="335">
        <f>Plan!HM41</f>
        <v>0</v>
      </c>
      <c r="AH220" s="335">
        <f>Plan!HM42</f>
        <v>0</v>
      </c>
      <c r="AI220" s="335">
        <f>Plan!HM43</f>
        <v>0</v>
      </c>
      <c r="AJ220" s="335">
        <f>Plan!HM44</f>
        <v>0</v>
      </c>
    </row>
    <row r="221" spans="1:36" ht="6" customHeight="1">
      <c r="A221"/>
      <c r="B221" s="318">
        <f>COUNTIF(Feiertage!$H$3:$H$164,F221)</f>
        <v>0</v>
      </c>
      <c r="C221" s="333">
        <f t="shared" si="10"/>
        <v>4</v>
      </c>
      <c r="D221" s="333">
        <f t="shared" si="11"/>
        <v>8</v>
      </c>
      <c r="E221" s="323"/>
      <c r="F221" s="321">
        <f t="shared" si="9"/>
        <v>42586</v>
      </c>
      <c r="G221" s="335">
        <f>Plan!HN15</f>
        <v>0</v>
      </c>
      <c r="H221" s="335">
        <f>Plan!HN16</f>
        <v>0</v>
      </c>
      <c r="I221" s="335">
        <f>Plan!HN17</f>
        <v>0</v>
      </c>
      <c r="J221" s="335">
        <f>Plan!HN18</f>
        <v>0</v>
      </c>
      <c r="K221" s="335">
        <f>Plan!HN19</f>
        <v>0</v>
      </c>
      <c r="L221" s="335">
        <f>Plan!HN20</f>
        <v>0</v>
      </c>
      <c r="M221" s="335">
        <f>Plan!HN21</f>
        <v>0</v>
      </c>
      <c r="N221" s="335">
        <f>Plan!HN22</f>
        <v>0</v>
      </c>
      <c r="O221" s="335">
        <f>Plan!HN23</f>
        <v>0</v>
      </c>
      <c r="P221" s="335">
        <f>Plan!HN24</f>
        <v>0</v>
      </c>
      <c r="Q221" s="335">
        <f>Plan!HN25</f>
        <v>0</v>
      </c>
      <c r="R221" s="335">
        <f>Plan!HN26</f>
        <v>0</v>
      </c>
      <c r="S221" s="335">
        <f>Plan!HN27</f>
        <v>0</v>
      </c>
      <c r="T221" s="335">
        <f>Plan!HN28</f>
        <v>0</v>
      </c>
      <c r="U221" s="335">
        <f>Plan!HN29</f>
        <v>0</v>
      </c>
      <c r="V221" s="335">
        <f>Plan!HN30</f>
        <v>0</v>
      </c>
      <c r="W221" s="335">
        <f>Plan!HN31</f>
        <v>0</v>
      </c>
      <c r="X221" s="335">
        <f>Plan!HN32</f>
        <v>0</v>
      </c>
      <c r="Y221" s="335">
        <f>Plan!HN33</f>
        <v>0</v>
      </c>
      <c r="Z221" s="335">
        <f>Plan!HN34</f>
        <v>0</v>
      </c>
      <c r="AA221" s="335">
        <f>Plan!HN35</f>
        <v>0</v>
      </c>
      <c r="AB221" s="335">
        <f>Plan!HN36</f>
        <v>0</v>
      </c>
      <c r="AC221" s="335">
        <f>Plan!HN37</f>
        <v>0</v>
      </c>
      <c r="AD221" s="335">
        <f>Plan!HN38</f>
        <v>0</v>
      </c>
      <c r="AE221" s="335">
        <f>Plan!HN39</f>
        <v>0</v>
      </c>
      <c r="AF221" s="335">
        <f>Plan!HN40</f>
        <v>0</v>
      </c>
      <c r="AG221" s="335">
        <f>Plan!HN41</f>
        <v>0</v>
      </c>
      <c r="AH221" s="335">
        <f>Plan!HN42</f>
        <v>0</v>
      </c>
      <c r="AI221" s="335">
        <f>Plan!HN43</f>
        <v>0</v>
      </c>
      <c r="AJ221" s="335">
        <f>Plan!HN44</f>
        <v>0</v>
      </c>
    </row>
    <row r="222" spans="1:36" ht="6" customHeight="1">
      <c r="A222"/>
      <c r="B222" s="318">
        <f>COUNTIF(Feiertage!$H$3:$H$164,F222)</f>
        <v>0</v>
      </c>
      <c r="C222" s="333">
        <f t="shared" si="10"/>
        <v>5</v>
      </c>
      <c r="D222" s="333">
        <f t="shared" si="11"/>
        <v>8</v>
      </c>
      <c r="E222" s="323"/>
      <c r="F222" s="321">
        <f t="shared" si="9"/>
        <v>42587</v>
      </c>
      <c r="G222" s="335">
        <f>Plan!HO15</f>
        <v>0</v>
      </c>
      <c r="H222" s="335">
        <f>Plan!HO16</f>
        <v>0</v>
      </c>
      <c r="I222" s="335">
        <f>Plan!HO17</f>
        <v>0</v>
      </c>
      <c r="J222" s="335">
        <f>Plan!HO18</f>
        <v>0</v>
      </c>
      <c r="K222" s="335">
        <f>Plan!HO19</f>
        <v>0</v>
      </c>
      <c r="L222" s="335">
        <f>Plan!HO20</f>
        <v>0</v>
      </c>
      <c r="M222" s="335">
        <f>Plan!HO21</f>
        <v>0</v>
      </c>
      <c r="N222" s="335">
        <f>Plan!HO22</f>
        <v>0</v>
      </c>
      <c r="O222" s="335">
        <f>Plan!HO23</f>
        <v>0</v>
      </c>
      <c r="P222" s="335">
        <f>Plan!HO24</f>
        <v>0</v>
      </c>
      <c r="Q222" s="335">
        <f>Plan!HO25</f>
        <v>0</v>
      </c>
      <c r="R222" s="335">
        <f>Plan!HO26</f>
        <v>0</v>
      </c>
      <c r="S222" s="335">
        <f>Plan!HO27</f>
        <v>0</v>
      </c>
      <c r="T222" s="335">
        <f>Plan!HO28</f>
        <v>0</v>
      </c>
      <c r="U222" s="335">
        <f>Plan!HO29</f>
        <v>0</v>
      </c>
      <c r="V222" s="335">
        <f>Plan!HO30</f>
        <v>0</v>
      </c>
      <c r="W222" s="335">
        <f>Plan!HO31</f>
        <v>0</v>
      </c>
      <c r="X222" s="335">
        <f>Plan!HO32</f>
        <v>0</v>
      </c>
      <c r="Y222" s="335">
        <f>Plan!HO33</f>
        <v>0</v>
      </c>
      <c r="Z222" s="335">
        <f>Plan!HO34</f>
        <v>0</v>
      </c>
      <c r="AA222" s="335">
        <f>Plan!HO35</f>
        <v>0</v>
      </c>
      <c r="AB222" s="335">
        <f>Plan!HO36</f>
        <v>0</v>
      </c>
      <c r="AC222" s="335">
        <f>Plan!HO37</f>
        <v>0</v>
      </c>
      <c r="AD222" s="335">
        <f>Plan!HO38</f>
        <v>0</v>
      </c>
      <c r="AE222" s="335">
        <f>Plan!HO39</f>
        <v>0</v>
      </c>
      <c r="AF222" s="335">
        <f>Plan!HO40</f>
        <v>0</v>
      </c>
      <c r="AG222" s="335">
        <f>Plan!HO41</f>
        <v>0</v>
      </c>
      <c r="AH222" s="335">
        <f>Plan!HO42</f>
        <v>0</v>
      </c>
      <c r="AI222" s="335">
        <f>Plan!HO43</f>
        <v>0</v>
      </c>
      <c r="AJ222" s="335">
        <f>Plan!HO44</f>
        <v>0</v>
      </c>
    </row>
    <row r="223" spans="1:36" ht="6" customHeight="1">
      <c r="A223"/>
      <c r="B223" s="318">
        <f>COUNTIF(Feiertage!$H$3:$H$164,F223)</f>
        <v>0</v>
      </c>
      <c r="C223" s="333">
        <f t="shared" si="10"/>
        <v>6</v>
      </c>
      <c r="D223" s="333">
        <f t="shared" si="11"/>
        <v>8</v>
      </c>
      <c r="E223" s="323"/>
      <c r="F223" s="321">
        <f t="shared" si="9"/>
        <v>42588</v>
      </c>
      <c r="G223" s="335">
        <f>Plan!HP15</f>
        <v>0</v>
      </c>
      <c r="H223" s="335">
        <f>Plan!HP16</f>
        <v>0</v>
      </c>
      <c r="I223" s="335">
        <f>Plan!HP17</f>
        <v>0</v>
      </c>
      <c r="J223" s="335">
        <f>Plan!HP18</f>
        <v>0</v>
      </c>
      <c r="K223" s="335">
        <f>Plan!HP19</f>
        <v>0</v>
      </c>
      <c r="L223" s="335">
        <f>Plan!HP20</f>
        <v>0</v>
      </c>
      <c r="M223" s="335">
        <f>Plan!HP21</f>
        <v>0</v>
      </c>
      <c r="N223" s="335">
        <f>Plan!HP22</f>
        <v>0</v>
      </c>
      <c r="O223" s="335">
        <f>Plan!HP23</f>
        <v>0</v>
      </c>
      <c r="P223" s="335">
        <f>Plan!HP24</f>
        <v>0</v>
      </c>
      <c r="Q223" s="335">
        <f>Plan!HP25</f>
        <v>0</v>
      </c>
      <c r="R223" s="335">
        <f>Plan!HP26</f>
        <v>0</v>
      </c>
      <c r="S223" s="335">
        <f>Plan!HP27</f>
        <v>0</v>
      </c>
      <c r="T223" s="335">
        <f>Plan!HP28</f>
        <v>0</v>
      </c>
      <c r="U223" s="335">
        <f>Plan!HP29</f>
        <v>0</v>
      </c>
      <c r="V223" s="335">
        <f>Plan!HP30</f>
        <v>0</v>
      </c>
      <c r="W223" s="335">
        <f>Plan!HP31</f>
        <v>0</v>
      </c>
      <c r="X223" s="335">
        <f>Plan!HP32</f>
        <v>0</v>
      </c>
      <c r="Y223" s="335">
        <f>Plan!HP33</f>
        <v>0</v>
      </c>
      <c r="Z223" s="335">
        <f>Plan!HP34</f>
        <v>0</v>
      </c>
      <c r="AA223" s="335">
        <f>Plan!HP35</f>
        <v>0</v>
      </c>
      <c r="AB223" s="335">
        <f>Plan!HP36</f>
        <v>0</v>
      </c>
      <c r="AC223" s="335">
        <f>Plan!HP37</f>
        <v>0</v>
      </c>
      <c r="AD223" s="335">
        <f>Plan!HP38</f>
        <v>0</v>
      </c>
      <c r="AE223" s="335">
        <f>Plan!HP39</f>
        <v>0</v>
      </c>
      <c r="AF223" s="335">
        <f>Plan!HP40</f>
        <v>0</v>
      </c>
      <c r="AG223" s="335">
        <f>Plan!HP41</f>
        <v>0</v>
      </c>
      <c r="AH223" s="335">
        <f>Plan!HP42</f>
        <v>0</v>
      </c>
      <c r="AI223" s="335">
        <f>Plan!HP43</f>
        <v>0</v>
      </c>
      <c r="AJ223" s="335">
        <f>Plan!HP44</f>
        <v>0</v>
      </c>
    </row>
    <row r="224" spans="1:36" ht="6" customHeight="1">
      <c r="A224"/>
      <c r="B224" s="318">
        <f>COUNTIF(Feiertage!$H$3:$H$164,F224)</f>
        <v>0</v>
      </c>
      <c r="C224" s="333">
        <f t="shared" si="10"/>
        <v>7</v>
      </c>
      <c r="D224" s="333">
        <f t="shared" si="11"/>
        <v>8</v>
      </c>
      <c r="E224" s="323"/>
      <c r="F224" s="321">
        <f t="shared" si="9"/>
        <v>42589</v>
      </c>
      <c r="G224" s="335">
        <f>Plan!HQ15</f>
        <v>0</v>
      </c>
      <c r="H224" s="335">
        <f>Plan!HQ16</f>
        <v>0</v>
      </c>
      <c r="I224" s="335">
        <f>Plan!HQ17</f>
        <v>0</v>
      </c>
      <c r="J224" s="335">
        <f>Plan!HQ18</f>
        <v>0</v>
      </c>
      <c r="K224" s="335">
        <f>Plan!HQ19</f>
        <v>0</v>
      </c>
      <c r="L224" s="335">
        <f>Plan!HQ20</f>
        <v>0</v>
      </c>
      <c r="M224" s="335">
        <f>Plan!HQ21</f>
        <v>0</v>
      </c>
      <c r="N224" s="335">
        <f>Plan!HQ22</f>
        <v>0</v>
      </c>
      <c r="O224" s="335">
        <f>Plan!HQ23</f>
        <v>0</v>
      </c>
      <c r="P224" s="335">
        <f>Plan!HQ24</f>
        <v>0</v>
      </c>
      <c r="Q224" s="335">
        <f>Plan!HQ25</f>
        <v>0</v>
      </c>
      <c r="R224" s="335">
        <f>Plan!HQ26</f>
        <v>0</v>
      </c>
      <c r="S224" s="335">
        <f>Plan!HQ27</f>
        <v>0</v>
      </c>
      <c r="T224" s="335">
        <f>Plan!HQ28</f>
        <v>0</v>
      </c>
      <c r="U224" s="335">
        <f>Plan!HQ29</f>
        <v>0</v>
      </c>
      <c r="V224" s="335">
        <f>Plan!HQ30</f>
        <v>0</v>
      </c>
      <c r="W224" s="335">
        <f>Plan!HQ31</f>
        <v>0</v>
      </c>
      <c r="X224" s="335">
        <f>Plan!HQ32</f>
        <v>0</v>
      </c>
      <c r="Y224" s="335">
        <f>Plan!HQ33</f>
        <v>0</v>
      </c>
      <c r="Z224" s="335">
        <f>Plan!HQ34</f>
        <v>0</v>
      </c>
      <c r="AA224" s="335">
        <f>Plan!HQ35</f>
        <v>0</v>
      </c>
      <c r="AB224" s="335">
        <f>Plan!HQ36</f>
        <v>0</v>
      </c>
      <c r="AC224" s="335">
        <f>Plan!HQ37</f>
        <v>0</v>
      </c>
      <c r="AD224" s="335">
        <f>Plan!HQ38</f>
        <v>0</v>
      </c>
      <c r="AE224" s="335">
        <f>Plan!HQ39</f>
        <v>0</v>
      </c>
      <c r="AF224" s="335">
        <f>Plan!HQ40</f>
        <v>0</v>
      </c>
      <c r="AG224" s="335">
        <f>Plan!HQ41</f>
        <v>0</v>
      </c>
      <c r="AH224" s="335">
        <f>Plan!HQ42</f>
        <v>0</v>
      </c>
      <c r="AI224" s="335">
        <f>Plan!HQ43</f>
        <v>0</v>
      </c>
      <c r="AJ224" s="335">
        <f>Plan!HQ44</f>
        <v>0</v>
      </c>
    </row>
    <row r="225" spans="1:36" ht="6" customHeight="1">
      <c r="A225"/>
      <c r="B225" s="318">
        <f>COUNTIF(Feiertage!$H$3:$H$164,F225)</f>
        <v>0</v>
      </c>
      <c r="C225" s="333">
        <f t="shared" si="10"/>
        <v>1</v>
      </c>
      <c r="D225" s="333">
        <f t="shared" si="11"/>
        <v>8</v>
      </c>
      <c r="E225" s="323"/>
      <c r="F225" s="321">
        <f t="shared" si="9"/>
        <v>42590</v>
      </c>
      <c r="G225" s="335">
        <f>Plan!HR15</f>
        <v>0</v>
      </c>
      <c r="H225" s="335">
        <f>Plan!HR16</f>
        <v>0</v>
      </c>
      <c r="I225" s="335">
        <f>Plan!HR17</f>
        <v>0</v>
      </c>
      <c r="J225" s="335">
        <f>Plan!HR18</f>
        <v>0</v>
      </c>
      <c r="K225" s="335">
        <f>Plan!HR19</f>
        <v>0</v>
      </c>
      <c r="L225" s="335">
        <f>Plan!HR20</f>
        <v>0</v>
      </c>
      <c r="M225" s="335">
        <f>Plan!HR21</f>
        <v>0</v>
      </c>
      <c r="N225" s="335">
        <f>Plan!HR22</f>
        <v>0</v>
      </c>
      <c r="O225" s="335">
        <f>Plan!HR23</f>
        <v>0</v>
      </c>
      <c r="P225" s="335">
        <f>Plan!HR24</f>
        <v>0</v>
      </c>
      <c r="Q225" s="335">
        <f>Plan!HR25</f>
        <v>0</v>
      </c>
      <c r="R225" s="335">
        <f>Plan!HR26</f>
        <v>0</v>
      </c>
      <c r="S225" s="335">
        <f>Plan!HR27</f>
        <v>0</v>
      </c>
      <c r="T225" s="335">
        <f>Plan!HR28</f>
        <v>0</v>
      </c>
      <c r="U225" s="335">
        <f>Plan!HR29</f>
        <v>0</v>
      </c>
      <c r="V225" s="335">
        <f>Plan!HR30</f>
        <v>0</v>
      </c>
      <c r="W225" s="335">
        <f>Plan!HR31</f>
        <v>0</v>
      </c>
      <c r="X225" s="335">
        <f>Plan!HR32</f>
        <v>0</v>
      </c>
      <c r="Y225" s="335">
        <f>Plan!HR33</f>
        <v>0</v>
      </c>
      <c r="Z225" s="335">
        <f>Plan!HR34</f>
        <v>0</v>
      </c>
      <c r="AA225" s="335">
        <f>Plan!HR35</f>
        <v>0</v>
      </c>
      <c r="AB225" s="335">
        <f>Plan!HR36</f>
        <v>0</v>
      </c>
      <c r="AC225" s="335">
        <f>Plan!HR37</f>
        <v>0</v>
      </c>
      <c r="AD225" s="335">
        <f>Plan!HR38</f>
        <v>0</v>
      </c>
      <c r="AE225" s="335">
        <f>Plan!HR39</f>
        <v>0</v>
      </c>
      <c r="AF225" s="335">
        <f>Plan!HR40</f>
        <v>0</v>
      </c>
      <c r="AG225" s="335">
        <f>Plan!HR41</f>
        <v>0</v>
      </c>
      <c r="AH225" s="335">
        <f>Plan!HR42</f>
        <v>0</v>
      </c>
      <c r="AI225" s="335">
        <f>Plan!HR43</f>
        <v>0</v>
      </c>
      <c r="AJ225" s="335">
        <f>Plan!HR44</f>
        <v>0</v>
      </c>
    </row>
    <row r="226" spans="1:36" ht="6" customHeight="1">
      <c r="A226"/>
      <c r="B226" s="318">
        <f>COUNTIF(Feiertage!$H$3:$H$164,F226)</f>
        <v>0</v>
      </c>
      <c r="C226" s="333">
        <f t="shared" si="10"/>
        <v>2</v>
      </c>
      <c r="D226" s="333">
        <f t="shared" si="11"/>
        <v>8</v>
      </c>
      <c r="E226" s="323"/>
      <c r="F226" s="321">
        <f t="shared" si="9"/>
        <v>42591</v>
      </c>
      <c r="G226" s="335">
        <f>Plan!HS15</f>
        <v>0</v>
      </c>
      <c r="H226" s="335">
        <f>Plan!HS16</f>
        <v>0</v>
      </c>
      <c r="I226" s="335">
        <f>Plan!HS17</f>
        <v>0</v>
      </c>
      <c r="J226" s="335">
        <f>Plan!HS18</f>
        <v>0</v>
      </c>
      <c r="K226" s="335">
        <f>Plan!HS19</f>
        <v>0</v>
      </c>
      <c r="L226" s="335">
        <f>Plan!HS20</f>
        <v>0</v>
      </c>
      <c r="M226" s="335">
        <f>Plan!HS21</f>
        <v>0</v>
      </c>
      <c r="N226" s="335">
        <f>Plan!HS22</f>
        <v>0</v>
      </c>
      <c r="O226" s="335">
        <f>Plan!HS23</f>
        <v>0</v>
      </c>
      <c r="P226" s="335">
        <f>Plan!HS24</f>
        <v>0</v>
      </c>
      <c r="Q226" s="335">
        <f>Plan!HS25</f>
        <v>0</v>
      </c>
      <c r="R226" s="335">
        <f>Plan!HS26</f>
        <v>0</v>
      </c>
      <c r="S226" s="335">
        <f>Plan!HS27</f>
        <v>0</v>
      </c>
      <c r="T226" s="335">
        <f>Plan!HS28</f>
        <v>0</v>
      </c>
      <c r="U226" s="335">
        <f>Plan!HS29</f>
        <v>0</v>
      </c>
      <c r="V226" s="335">
        <f>Plan!HS30</f>
        <v>0</v>
      </c>
      <c r="W226" s="335">
        <f>Plan!HS31</f>
        <v>0</v>
      </c>
      <c r="X226" s="335">
        <f>Plan!HS32</f>
        <v>0</v>
      </c>
      <c r="Y226" s="335">
        <f>Plan!HS33</f>
        <v>0</v>
      </c>
      <c r="Z226" s="335">
        <f>Plan!HS34</f>
        <v>0</v>
      </c>
      <c r="AA226" s="335">
        <f>Plan!HS35</f>
        <v>0</v>
      </c>
      <c r="AB226" s="335">
        <f>Plan!HS36</f>
        <v>0</v>
      </c>
      <c r="AC226" s="335">
        <f>Plan!HS37</f>
        <v>0</v>
      </c>
      <c r="AD226" s="335">
        <f>Plan!HS38</f>
        <v>0</v>
      </c>
      <c r="AE226" s="335">
        <f>Plan!HS39</f>
        <v>0</v>
      </c>
      <c r="AF226" s="335">
        <f>Plan!HS40</f>
        <v>0</v>
      </c>
      <c r="AG226" s="335">
        <f>Plan!HS41</f>
        <v>0</v>
      </c>
      <c r="AH226" s="335">
        <f>Plan!HS42</f>
        <v>0</v>
      </c>
      <c r="AI226" s="335">
        <f>Plan!HS43</f>
        <v>0</v>
      </c>
      <c r="AJ226" s="335">
        <f>Plan!HS44</f>
        <v>0</v>
      </c>
    </row>
    <row r="227" spans="1:36" ht="6" customHeight="1">
      <c r="A227"/>
      <c r="B227" s="318">
        <f>COUNTIF(Feiertage!$H$3:$H$164,F227)</f>
        <v>0</v>
      </c>
      <c r="C227" s="333">
        <f t="shared" si="10"/>
        <v>3</v>
      </c>
      <c r="D227" s="333">
        <f t="shared" si="11"/>
        <v>8</v>
      </c>
      <c r="E227" s="323"/>
      <c r="F227" s="321">
        <f t="shared" si="9"/>
        <v>42592</v>
      </c>
      <c r="G227" s="335">
        <f>Plan!HT15</f>
        <v>0</v>
      </c>
      <c r="H227" s="335">
        <f>Plan!HT16</f>
        <v>0</v>
      </c>
      <c r="I227" s="335">
        <f>Plan!HT17</f>
        <v>0</v>
      </c>
      <c r="J227" s="335">
        <f>Plan!HT18</f>
        <v>0</v>
      </c>
      <c r="K227" s="335">
        <f>Plan!HT19</f>
        <v>0</v>
      </c>
      <c r="L227" s="335">
        <f>Plan!HT20</f>
        <v>0</v>
      </c>
      <c r="M227" s="335">
        <f>Plan!HT21</f>
        <v>0</v>
      </c>
      <c r="N227" s="335">
        <f>Plan!HT22</f>
        <v>0</v>
      </c>
      <c r="O227" s="335">
        <f>Plan!HT23</f>
        <v>0</v>
      </c>
      <c r="P227" s="335">
        <f>Plan!HT24</f>
        <v>0</v>
      </c>
      <c r="Q227" s="335">
        <f>Plan!HT25</f>
        <v>0</v>
      </c>
      <c r="R227" s="335">
        <f>Plan!HT26</f>
        <v>0</v>
      </c>
      <c r="S227" s="335">
        <f>Plan!HT27</f>
        <v>0</v>
      </c>
      <c r="T227" s="335">
        <f>Plan!HT28</f>
        <v>0</v>
      </c>
      <c r="U227" s="335">
        <f>Plan!HT29</f>
        <v>0</v>
      </c>
      <c r="V227" s="335">
        <f>Plan!HT30</f>
        <v>0</v>
      </c>
      <c r="W227" s="335">
        <f>Plan!HT31</f>
        <v>0</v>
      </c>
      <c r="X227" s="335">
        <f>Plan!HT32</f>
        <v>0</v>
      </c>
      <c r="Y227" s="335">
        <f>Plan!HT33</f>
        <v>0</v>
      </c>
      <c r="Z227" s="335">
        <f>Plan!HT34</f>
        <v>0</v>
      </c>
      <c r="AA227" s="335">
        <f>Plan!HT35</f>
        <v>0</v>
      </c>
      <c r="AB227" s="335">
        <f>Plan!HT36</f>
        <v>0</v>
      </c>
      <c r="AC227" s="335">
        <f>Plan!HT37</f>
        <v>0</v>
      </c>
      <c r="AD227" s="335">
        <f>Plan!HT38</f>
        <v>0</v>
      </c>
      <c r="AE227" s="335">
        <f>Plan!HT39</f>
        <v>0</v>
      </c>
      <c r="AF227" s="335">
        <f>Plan!HT40</f>
        <v>0</v>
      </c>
      <c r="AG227" s="335">
        <f>Plan!HT41</f>
        <v>0</v>
      </c>
      <c r="AH227" s="335">
        <f>Plan!HT42</f>
        <v>0</v>
      </c>
      <c r="AI227" s="335">
        <f>Plan!HT43</f>
        <v>0</v>
      </c>
      <c r="AJ227" s="335">
        <f>Plan!HT44</f>
        <v>0</v>
      </c>
    </row>
    <row r="228" spans="1:36" ht="6" customHeight="1">
      <c r="A228"/>
      <c r="B228" s="318">
        <f>COUNTIF(Feiertage!$H$3:$H$164,F228)</f>
        <v>0</v>
      </c>
      <c r="C228" s="333">
        <f t="shared" si="10"/>
        <v>4</v>
      </c>
      <c r="D228" s="333">
        <f t="shared" si="11"/>
        <v>8</v>
      </c>
      <c r="E228" s="323"/>
      <c r="F228" s="321">
        <f t="shared" si="9"/>
        <v>42593</v>
      </c>
      <c r="G228" s="335">
        <f>Plan!HU15</f>
        <v>0</v>
      </c>
      <c r="H228" s="335">
        <f>Plan!HU16</f>
        <v>0</v>
      </c>
      <c r="I228" s="335">
        <f>Plan!HU17</f>
        <v>0</v>
      </c>
      <c r="J228" s="335">
        <f>Plan!HU18</f>
        <v>0</v>
      </c>
      <c r="K228" s="335">
        <f>Plan!HU19</f>
        <v>0</v>
      </c>
      <c r="L228" s="335">
        <f>Plan!HU20</f>
        <v>0</v>
      </c>
      <c r="M228" s="335">
        <f>Plan!HU21</f>
        <v>0</v>
      </c>
      <c r="N228" s="335">
        <f>Plan!HU22</f>
        <v>0</v>
      </c>
      <c r="O228" s="335">
        <f>Plan!HU23</f>
        <v>0</v>
      </c>
      <c r="P228" s="335">
        <f>Plan!HU24</f>
        <v>0</v>
      </c>
      <c r="Q228" s="335">
        <f>Plan!HU25</f>
        <v>0</v>
      </c>
      <c r="R228" s="335">
        <f>Plan!HU26</f>
        <v>0</v>
      </c>
      <c r="S228" s="335">
        <f>Plan!HU27</f>
        <v>0</v>
      </c>
      <c r="T228" s="335">
        <f>Plan!HU28</f>
        <v>0</v>
      </c>
      <c r="U228" s="335">
        <f>Plan!HU29</f>
        <v>0</v>
      </c>
      <c r="V228" s="335">
        <f>Plan!HU30</f>
        <v>0</v>
      </c>
      <c r="W228" s="335">
        <f>Plan!HU31</f>
        <v>0</v>
      </c>
      <c r="X228" s="335">
        <f>Plan!HU32</f>
        <v>0</v>
      </c>
      <c r="Y228" s="335">
        <f>Plan!HU33</f>
        <v>0</v>
      </c>
      <c r="Z228" s="335">
        <f>Plan!HU34</f>
        <v>0</v>
      </c>
      <c r="AA228" s="335">
        <f>Plan!HU35</f>
        <v>0</v>
      </c>
      <c r="AB228" s="335">
        <f>Plan!HU36</f>
        <v>0</v>
      </c>
      <c r="AC228" s="335">
        <f>Plan!HU37</f>
        <v>0</v>
      </c>
      <c r="AD228" s="335">
        <f>Plan!HU38</f>
        <v>0</v>
      </c>
      <c r="AE228" s="335">
        <f>Plan!HU39</f>
        <v>0</v>
      </c>
      <c r="AF228" s="335">
        <f>Plan!HU40</f>
        <v>0</v>
      </c>
      <c r="AG228" s="335">
        <f>Plan!HU41</f>
        <v>0</v>
      </c>
      <c r="AH228" s="335">
        <f>Plan!HU42</f>
        <v>0</v>
      </c>
      <c r="AI228" s="335">
        <f>Plan!HU43</f>
        <v>0</v>
      </c>
      <c r="AJ228" s="335">
        <f>Plan!HU44</f>
        <v>0</v>
      </c>
    </row>
    <row r="229" spans="1:36" ht="6" customHeight="1">
      <c r="A229"/>
      <c r="B229" s="318">
        <f>COUNTIF(Feiertage!$H$3:$H$164,F229)</f>
        <v>0</v>
      </c>
      <c r="C229" s="333">
        <f t="shared" si="10"/>
        <v>5</v>
      </c>
      <c r="D229" s="333">
        <f t="shared" si="11"/>
        <v>8</v>
      </c>
      <c r="E229" s="323" t="s">
        <v>192</v>
      </c>
      <c r="F229" s="321">
        <f t="shared" si="9"/>
        <v>42594</v>
      </c>
      <c r="G229" s="335">
        <f>Plan!HV15</f>
        <v>0</v>
      </c>
      <c r="H229" s="335">
        <f>Plan!HV16</f>
        <v>0</v>
      </c>
      <c r="I229" s="335">
        <f>Plan!HV17</f>
        <v>0</v>
      </c>
      <c r="J229" s="335">
        <f>Plan!HV18</f>
        <v>0</v>
      </c>
      <c r="K229" s="335">
        <f>Plan!HV19</f>
        <v>0</v>
      </c>
      <c r="L229" s="335">
        <f>Plan!HV20</f>
        <v>0</v>
      </c>
      <c r="M229" s="335">
        <f>Plan!HV21</f>
        <v>0</v>
      </c>
      <c r="N229" s="335">
        <f>Plan!HV22</f>
        <v>0</v>
      </c>
      <c r="O229" s="335">
        <f>Plan!HV23</f>
        <v>0</v>
      </c>
      <c r="P229" s="335">
        <f>Plan!HV24</f>
        <v>0</v>
      </c>
      <c r="Q229" s="335">
        <f>Plan!HV25</f>
        <v>0</v>
      </c>
      <c r="R229" s="335">
        <f>Plan!HV26</f>
        <v>0</v>
      </c>
      <c r="S229" s="335">
        <f>Plan!HV27</f>
        <v>0</v>
      </c>
      <c r="T229" s="335">
        <f>Plan!HV28</f>
        <v>0</v>
      </c>
      <c r="U229" s="335">
        <f>Plan!HV29</f>
        <v>0</v>
      </c>
      <c r="V229" s="335">
        <f>Plan!HV30</f>
        <v>0</v>
      </c>
      <c r="W229" s="335">
        <f>Plan!HV31</f>
        <v>0</v>
      </c>
      <c r="X229" s="335">
        <f>Plan!HV32</f>
        <v>0</v>
      </c>
      <c r="Y229" s="335">
        <f>Plan!HV33</f>
        <v>0</v>
      </c>
      <c r="Z229" s="335">
        <f>Plan!HV34</f>
        <v>0</v>
      </c>
      <c r="AA229" s="335">
        <f>Plan!HV35</f>
        <v>0</v>
      </c>
      <c r="AB229" s="335">
        <f>Plan!HV36</f>
        <v>0</v>
      </c>
      <c r="AC229" s="335">
        <f>Plan!HV37</f>
        <v>0</v>
      </c>
      <c r="AD229" s="335">
        <f>Plan!HV38</f>
        <v>0</v>
      </c>
      <c r="AE229" s="335">
        <f>Plan!HV39</f>
        <v>0</v>
      </c>
      <c r="AF229" s="335">
        <f>Plan!HV40</f>
        <v>0</v>
      </c>
      <c r="AG229" s="335">
        <f>Plan!HV41</f>
        <v>0</v>
      </c>
      <c r="AH229" s="335">
        <f>Plan!HV42</f>
        <v>0</v>
      </c>
      <c r="AI229" s="335">
        <f>Plan!HV43</f>
        <v>0</v>
      </c>
      <c r="AJ229" s="335">
        <f>Plan!HV44</f>
        <v>0</v>
      </c>
    </row>
    <row r="230" spans="1:36" ht="6" customHeight="1">
      <c r="A230"/>
      <c r="B230" s="318">
        <f>COUNTIF(Feiertage!$H$3:$H$164,F230)</f>
        <v>0</v>
      </c>
      <c r="C230" s="333">
        <f t="shared" si="10"/>
        <v>6</v>
      </c>
      <c r="D230" s="333">
        <f t="shared" si="11"/>
        <v>8</v>
      </c>
      <c r="E230" s="323" t="s">
        <v>194</v>
      </c>
      <c r="F230" s="321">
        <f t="shared" si="9"/>
        <v>42595</v>
      </c>
      <c r="G230" s="335">
        <f>Plan!HW15</f>
        <v>0</v>
      </c>
      <c r="H230" s="335">
        <f>Plan!HW16</f>
        <v>0</v>
      </c>
      <c r="I230" s="335">
        <f>Plan!HW17</f>
        <v>0</v>
      </c>
      <c r="J230" s="335">
        <f>Plan!HW18</f>
        <v>0</v>
      </c>
      <c r="K230" s="335">
        <f>Plan!HW19</f>
        <v>0</v>
      </c>
      <c r="L230" s="335">
        <f>Plan!HW20</f>
        <v>0</v>
      </c>
      <c r="M230" s="335">
        <f>Plan!HW21</f>
        <v>0</v>
      </c>
      <c r="N230" s="335">
        <f>Plan!HW22</f>
        <v>0</v>
      </c>
      <c r="O230" s="335">
        <f>Plan!HW23</f>
        <v>0</v>
      </c>
      <c r="P230" s="335">
        <f>Plan!HW24</f>
        <v>0</v>
      </c>
      <c r="Q230" s="335">
        <f>Plan!HW25</f>
        <v>0</v>
      </c>
      <c r="R230" s="335">
        <f>Plan!HW26</f>
        <v>0</v>
      </c>
      <c r="S230" s="335">
        <f>Plan!HW27</f>
        <v>0</v>
      </c>
      <c r="T230" s="335">
        <f>Plan!HW28</f>
        <v>0</v>
      </c>
      <c r="U230" s="335">
        <f>Plan!HW29</f>
        <v>0</v>
      </c>
      <c r="V230" s="335">
        <f>Plan!HW30</f>
        <v>0</v>
      </c>
      <c r="W230" s="335">
        <f>Plan!HW31</f>
        <v>0</v>
      </c>
      <c r="X230" s="335">
        <f>Plan!HW32</f>
        <v>0</v>
      </c>
      <c r="Y230" s="335">
        <f>Plan!HW33</f>
        <v>0</v>
      </c>
      <c r="Z230" s="335">
        <f>Plan!HW34</f>
        <v>0</v>
      </c>
      <c r="AA230" s="335">
        <f>Plan!HW35</f>
        <v>0</v>
      </c>
      <c r="AB230" s="335">
        <f>Plan!HW36</f>
        <v>0</v>
      </c>
      <c r="AC230" s="335">
        <f>Plan!HW37</f>
        <v>0</v>
      </c>
      <c r="AD230" s="335">
        <f>Plan!HW38</f>
        <v>0</v>
      </c>
      <c r="AE230" s="335">
        <f>Plan!HW39</f>
        <v>0</v>
      </c>
      <c r="AF230" s="335">
        <f>Plan!HW40</f>
        <v>0</v>
      </c>
      <c r="AG230" s="335">
        <f>Plan!HW41</f>
        <v>0</v>
      </c>
      <c r="AH230" s="335">
        <f>Plan!HW42</f>
        <v>0</v>
      </c>
      <c r="AI230" s="335">
        <f>Plan!HW43</f>
        <v>0</v>
      </c>
      <c r="AJ230" s="335">
        <f>Plan!HW44</f>
        <v>0</v>
      </c>
    </row>
    <row r="231" spans="1:36" ht="6" customHeight="1">
      <c r="A231"/>
      <c r="B231" s="318">
        <f>COUNTIF(Feiertage!$H$3:$H$164,F231)</f>
        <v>0</v>
      </c>
      <c r="C231" s="333">
        <f t="shared" si="10"/>
        <v>7</v>
      </c>
      <c r="D231" s="333">
        <f t="shared" si="11"/>
        <v>8</v>
      </c>
      <c r="E231" s="323" t="s">
        <v>205</v>
      </c>
      <c r="F231" s="321">
        <f t="shared" si="9"/>
        <v>42596</v>
      </c>
      <c r="G231" s="335">
        <f>Plan!HX15</f>
        <v>0</v>
      </c>
      <c r="H231" s="335">
        <f>Plan!HX16</f>
        <v>0</v>
      </c>
      <c r="I231" s="335">
        <f>Plan!HX17</f>
        <v>0</v>
      </c>
      <c r="J231" s="335">
        <f>Plan!HX18</f>
        <v>0</v>
      </c>
      <c r="K231" s="335">
        <f>Plan!HX19</f>
        <v>0</v>
      </c>
      <c r="L231" s="335">
        <f>Plan!HX20</f>
        <v>0</v>
      </c>
      <c r="M231" s="335">
        <f>Plan!HX21</f>
        <v>0</v>
      </c>
      <c r="N231" s="335">
        <f>Plan!HX22</f>
        <v>0</v>
      </c>
      <c r="O231" s="335">
        <f>Plan!HX23</f>
        <v>0</v>
      </c>
      <c r="P231" s="335">
        <f>Plan!HX24</f>
        <v>0</v>
      </c>
      <c r="Q231" s="335">
        <f>Plan!HX25</f>
        <v>0</v>
      </c>
      <c r="R231" s="335">
        <f>Plan!HX26</f>
        <v>0</v>
      </c>
      <c r="S231" s="335">
        <f>Plan!HX27</f>
        <v>0</v>
      </c>
      <c r="T231" s="335">
        <f>Plan!HX28</f>
        <v>0</v>
      </c>
      <c r="U231" s="335">
        <f>Plan!HX29</f>
        <v>0</v>
      </c>
      <c r="V231" s="335">
        <f>Plan!HX30</f>
        <v>0</v>
      </c>
      <c r="W231" s="335">
        <f>Plan!HX31</f>
        <v>0</v>
      </c>
      <c r="X231" s="335">
        <f>Plan!HX32</f>
        <v>0</v>
      </c>
      <c r="Y231" s="335">
        <f>Plan!HX33</f>
        <v>0</v>
      </c>
      <c r="Z231" s="335">
        <f>Plan!HX34</f>
        <v>0</v>
      </c>
      <c r="AA231" s="335">
        <f>Plan!HX35</f>
        <v>0</v>
      </c>
      <c r="AB231" s="335">
        <f>Plan!HX36</f>
        <v>0</v>
      </c>
      <c r="AC231" s="335">
        <f>Plan!HX37</f>
        <v>0</v>
      </c>
      <c r="AD231" s="335">
        <f>Plan!HX38</f>
        <v>0</v>
      </c>
      <c r="AE231" s="335">
        <f>Plan!HX39</f>
        <v>0</v>
      </c>
      <c r="AF231" s="335">
        <f>Plan!HX40</f>
        <v>0</v>
      </c>
      <c r="AG231" s="335">
        <f>Plan!HX41</f>
        <v>0</v>
      </c>
      <c r="AH231" s="335">
        <f>Plan!HX42</f>
        <v>0</v>
      </c>
      <c r="AI231" s="335">
        <f>Plan!HX43</f>
        <v>0</v>
      </c>
      <c r="AJ231" s="335">
        <f>Plan!HX44</f>
        <v>0</v>
      </c>
    </row>
    <row r="232" spans="1:36" ht="6" customHeight="1">
      <c r="A232"/>
      <c r="B232" s="318">
        <f>COUNTIF(Feiertage!$H$3:$H$164,F232)</f>
        <v>0</v>
      </c>
      <c r="C232" s="333">
        <f t="shared" si="10"/>
        <v>1</v>
      </c>
      <c r="D232" s="333">
        <f t="shared" si="11"/>
        <v>8</v>
      </c>
      <c r="E232" s="323" t="s">
        <v>194</v>
      </c>
      <c r="F232" s="321">
        <f t="shared" si="9"/>
        <v>42597</v>
      </c>
      <c r="G232" s="335">
        <f>Plan!HY15</f>
        <v>0</v>
      </c>
      <c r="H232" s="335">
        <f>Plan!HY16</f>
        <v>0</v>
      </c>
      <c r="I232" s="335">
        <f>Plan!HY17</f>
        <v>0</v>
      </c>
      <c r="J232" s="335">
        <f>Plan!HY18</f>
        <v>0</v>
      </c>
      <c r="K232" s="335">
        <f>Plan!HY19</f>
        <v>0</v>
      </c>
      <c r="L232" s="335">
        <f>Plan!HY20</f>
        <v>0</v>
      </c>
      <c r="M232" s="335">
        <f>Plan!HY21</f>
        <v>0</v>
      </c>
      <c r="N232" s="335">
        <f>Plan!HY22</f>
        <v>0</v>
      </c>
      <c r="O232" s="335">
        <f>Plan!HY23</f>
        <v>0</v>
      </c>
      <c r="P232" s="335">
        <f>Plan!HY24</f>
        <v>0</v>
      </c>
      <c r="Q232" s="335">
        <f>Plan!HY25</f>
        <v>0</v>
      </c>
      <c r="R232" s="335">
        <f>Plan!HY26</f>
        <v>0</v>
      </c>
      <c r="S232" s="335">
        <f>Plan!HY27</f>
        <v>0</v>
      </c>
      <c r="T232" s="335">
        <f>Plan!HY28</f>
        <v>0</v>
      </c>
      <c r="U232" s="335">
        <f>Plan!HY29</f>
        <v>0</v>
      </c>
      <c r="V232" s="335">
        <f>Plan!HY30</f>
        <v>0</v>
      </c>
      <c r="W232" s="335">
        <f>Plan!HY31</f>
        <v>0</v>
      </c>
      <c r="X232" s="335">
        <f>Plan!HY32</f>
        <v>0</v>
      </c>
      <c r="Y232" s="335">
        <f>Plan!HY33</f>
        <v>0</v>
      </c>
      <c r="Z232" s="335">
        <f>Plan!HY34</f>
        <v>0</v>
      </c>
      <c r="AA232" s="335">
        <f>Plan!HY35</f>
        <v>0</v>
      </c>
      <c r="AB232" s="335">
        <f>Plan!HY36</f>
        <v>0</v>
      </c>
      <c r="AC232" s="335">
        <f>Plan!HY37</f>
        <v>0</v>
      </c>
      <c r="AD232" s="335">
        <f>Plan!HY38</f>
        <v>0</v>
      </c>
      <c r="AE232" s="335">
        <f>Plan!HY39</f>
        <v>0</v>
      </c>
      <c r="AF232" s="335">
        <f>Plan!HY40</f>
        <v>0</v>
      </c>
      <c r="AG232" s="335">
        <f>Plan!HY41</f>
        <v>0</v>
      </c>
      <c r="AH232" s="335">
        <f>Plan!HY42</f>
        <v>0</v>
      </c>
      <c r="AI232" s="335">
        <f>Plan!HY43</f>
        <v>0</v>
      </c>
      <c r="AJ232" s="335">
        <f>Plan!HY44</f>
        <v>0</v>
      </c>
    </row>
    <row r="233" spans="1:36" ht="6" customHeight="1">
      <c r="A233"/>
      <c r="B233" s="318">
        <f>COUNTIF(Feiertage!$H$3:$H$164,F233)</f>
        <v>0</v>
      </c>
      <c r="C233" s="333">
        <f t="shared" si="10"/>
        <v>2</v>
      </c>
      <c r="D233" s="333">
        <f t="shared" si="11"/>
        <v>8</v>
      </c>
      <c r="E233" s="323" t="s">
        <v>206</v>
      </c>
      <c r="F233" s="321">
        <f t="shared" si="9"/>
        <v>42598</v>
      </c>
      <c r="G233" s="335">
        <f>Plan!HZ15</f>
        <v>0</v>
      </c>
      <c r="H233" s="335">
        <f>Plan!HZ16</f>
        <v>0</v>
      </c>
      <c r="I233" s="335">
        <f>Plan!HZ17</f>
        <v>0</v>
      </c>
      <c r="J233" s="335">
        <f>Plan!HZ18</f>
        <v>0</v>
      </c>
      <c r="K233" s="335">
        <f>Plan!HZ19</f>
        <v>0</v>
      </c>
      <c r="L233" s="335">
        <f>Plan!HZ20</f>
        <v>0</v>
      </c>
      <c r="M233" s="335">
        <f>Plan!HZ21</f>
        <v>0</v>
      </c>
      <c r="N233" s="335">
        <f>Plan!HZ22</f>
        <v>0</v>
      </c>
      <c r="O233" s="335">
        <f>Plan!HZ23</f>
        <v>0</v>
      </c>
      <c r="P233" s="335">
        <f>Plan!HZ24</f>
        <v>0</v>
      </c>
      <c r="Q233" s="335">
        <f>Plan!HZ25</f>
        <v>0</v>
      </c>
      <c r="R233" s="335">
        <f>Plan!HZ26</f>
        <v>0</v>
      </c>
      <c r="S233" s="335">
        <f>Plan!HZ27</f>
        <v>0</v>
      </c>
      <c r="T233" s="335">
        <f>Plan!HZ28</f>
        <v>0</v>
      </c>
      <c r="U233" s="335">
        <f>Plan!HZ29</f>
        <v>0</v>
      </c>
      <c r="V233" s="335">
        <f>Plan!HZ30</f>
        <v>0</v>
      </c>
      <c r="W233" s="335">
        <f>Plan!HZ31</f>
        <v>0</v>
      </c>
      <c r="X233" s="335">
        <f>Plan!HZ32</f>
        <v>0</v>
      </c>
      <c r="Y233" s="335">
        <f>Plan!HZ33</f>
        <v>0</v>
      </c>
      <c r="Z233" s="335">
        <f>Plan!HZ34</f>
        <v>0</v>
      </c>
      <c r="AA233" s="335">
        <f>Plan!HZ35</f>
        <v>0</v>
      </c>
      <c r="AB233" s="335">
        <f>Plan!HZ36</f>
        <v>0</v>
      </c>
      <c r="AC233" s="335">
        <f>Plan!HZ37</f>
        <v>0</v>
      </c>
      <c r="AD233" s="335">
        <f>Plan!HZ38</f>
        <v>0</v>
      </c>
      <c r="AE233" s="335">
        <f>Plan!HZ39</f>
        <v>0</v>
      </c>
      <c r="AF233" s="335">
        <f>Plan!HZ40</f>
        <v>0</v>
      </c>
      <c r="AG233" s="335">
        <f>Plan!HZ41</f>
        <v>0</v>
      </c>
      <c r="AH233" s="335">
        <f>Plan!HZ42</f>
        <v>0</v>
      </c>
      <c r="AI233" s="335">
        <f>Plan!HZ43</f>
        <v>0</v>
      </c>
      <c r="AJ233" s="335">
        <f>Plan!HZ44</f>
        <v>0</v>
      </c>
    </row>
    <row r="234" spans="1:36" ht="6" customHeight="1">
      <c r="A234"/>
      <c r="B234" s="318">
        <f>COUNTIF(Feiertage!$H$3:$H$164,F234)</f>
        <v>0</v>
      </c>
      <c r="C234" s="333">
        <f t="shared" si="10"/>
        <v>3</v>
      </c>
      <c r="D234" s="333">
        <f t="shared" si="11"/>
        <v>8</v>
      </c>
      <c r="E234" s="323" t="s">
        <v>207</v>
      </c>
      <c r="F234" s="321">
        <f t="shared" si="9"/>
        <v>42599</v>
      </c>
      <c r="G234" s="335">
        <f>Plan!IA15</f>
        <v>0</v>
      </c>
      <c r="H234" s="335">
        <f>Plan!IA16</f>
        <v>0</v>
      </c>
      <c r="I234" s="335">
        <f>Plan!IA17</f>
        <v>0</v>
      </c>
      <c r="J234" s="335">
        <f>Plan!IA18</f>
        <v>0</v>
      </c>
      <c r="K234" s="335">
        <f>Plan!IA19</f>
        <v>0</v>
      </c>
      <c r="L234" s="335">
        <f>Plan!IA20</f>
        <v>0</v>
      </c>
      <c r="M234" s="335">
        <f>Plan!IA21</f>
        <v>0</v>
      </c>
      <c r="N234" s="335">
        <f>Plan!IA22</f>
        <v>0</v>
      </c>
      <c r="O234" s="335">
        <f>Plan!IA23</f>
        <v>0</v>
      </c>
      <c r="P234" s="335">
        <f>Plan!IA24</f>
        <v>0</v>
      </c>
      <c r="Q234" s="335">
        <f>Plan!IA25</f>
        <v>0</v>
      </c>
      <c r="R234" s="335">
        <f>Plan!IA26</f>
        <v>0</v>
      </c>
      <c r="S234" s="335">
        <f>Plan!IA27</f>
        <v>0</v>
      </c>
      <c r="T234" s="335">
        <f>Plan!IA28</f>
        <v>0</v>
      </c>
      <c r="U234" s="335">
        <f>Plan!IA29</f>
        <v>0</v>
      </c>
      <c r="V234" s="335">
        <f>Plan!IA30</f>
        <v>0</v>
      </c>
      <c r="W234" s="335">
        <f>Plan!IA31</f>
        <v>0</v>
      </c>
      <c r="X234" s="335">
        <f>Plan!IA32</f>
        <v>0</v>
      </c>
      <c r="Y234" s="335">
        <f>Plan!IA33</f>
        <v>0</v>
      </c>
      <c r="Z234" s="335">
        <f>Plan!IA34</f>
        <v>0</v>
      </c>
      <c r="AA234" s="335">
        <f>Plan!IA35</f>
        <v>0</v>
      </c>
      <c r="AB234" s="335">
        <f>Plan!IA36</f>
        <v>0</v>
      </c>
      <c r="AC234" s="335">
        <f>Plan!IA37</f>
        <v>0</v>
      </c>
      <c r="AD234" s="335">
        <f>Plan!IA38</f>
        <v>0</v>
      </c>
      <c r="AE234" s="335">
        <f>Plan!IA39</f>
        <v>0</v>
      </c>
      <c r="AF234" s="335">
        <f>Plan!IA40</f>
        <v>0</v>
      </c>
      <c r="AG234" s="335">
        <f>Plan!IA41</f>
        <v>0</v>
      </c>
      <c r="AH234" s="335">
        <f>Plan!IA42</f>
        <v>0</v>
      </c>
      <c r="AI234" s="335">
        <f>Plan!IA43</f>
        <v>0</v>
      </c>
      <c r="AJ234" s="335">
        <f>Plan!IA44</f>
        <v>0</v>
      </c>
    </row>
    <row r="235" spans="1:36" ht="6" customHeight="1">
      <c r="A235"/>
      <c r="B235" s="318">
        <f>COUNTIF(Feiertage!$H$3:$H$164,F235)</f>
        <v>0</v>
      </c>
      <c r="C235" s="333">
        <f t="shared" si="10"/>
        <v>4</v>
      </c>
      <c r="D235" s="333">
        <f t="shared" si="11"/>
        <v>8</v>
      </c>
      <c r="E235" s="323"/>
      <c r="F235" s="321">
        <f t="shared" si="9"/>
        <v>42600</v>
      </c>
      <c r="G235" s="335">
        <f>Plan!IB15</f>
        <v>0</v>
      </c>
      <c r="H235" s="335">
        <f>Plan!IB16</f>
        <v>0</v>
      </c>
      <c r="I235" s="335">
        <f>Plan!IB17</f>
        <v>0</v>
      </c>
      <c r="J235" s="335">
        <f>Plan!IB18</f>
        <v>0</v>
      </c>
      <c r="K235" s="335">
        <f>Plan!IB19</f>
        <v>0</v>
      </c>
      <c r="L235" s="335">
        <f>Plan!IB20</f>
        <v>0</v>
      </c>
      <c r="M235" s="335">
        <f>Plan!IB21</f>
        <v>0</v>
      </c>
      <c r="N235" s="335">
        <f>Plan!IB22</f>
        <v>0</v>
      </c>
      <c r="O235" s="335">
        <f>Plan!IB23</f>
        <v>0</v>
      </c>
      <c r="P235" s="335">
        <f>Plan!IB24</f>
        <v>0</v>
      </c>
      <c r="Q235" s="335">
        <f>Plan!IB25</f>
        <v>0</v>
      </c>
      <c r="R235" s="335">
        <f>Plan!IB26</f>
        <v>0</v>
      </c>
      <c r="S235" s="335">
        <f>Plan!IB27</f>
        <v>0</v>
      </c>
      <c r="T235" s="335">
        <f>Plan!IB28</f>
        <v>0</v>
      </c>
      <c r="U235" s="335">
        <f>Plan!IB29</f>
        <v>0</v>
      </c>
      <c r="V235" s="335">
        <f>Plan!IB30</f>
        <v>0</v>
      </c>
      <c r="W235" s="335">
        <f>Plan!IB31</f>
        <v>0</v>
      </c>
      <c r="X235" s="335">
        <f>Plan!IB32</f>
        <v>0</v>
      </c>
      <c r="Y235" s="335">
        <f>Plan!IB33</f>
        <v>0</v>
      </c>
      <c r="Z235" s="335">
        <f>Plan!IB34</f>
        <v>0</v>
      </c>
      <c r="AA235" s="335">
        <f>Plan!IB35</f>
        <v>0</v>
      </c>
      <c r="AB235" s="335">
        <f>Plan!IB36</f>
        <v>0</v>
      </c>
      <c r="AC235" s="335">
        <f>Plan!IB37</f>
        <v>0</v>
      </c>
      <c r="AD235" s="335">
        <f>Plan!IB38</f>
        <v>0</v>
      </c>
      <c r="AE235" s="335">
        <f>Plan!IB39</f>
        <v>0</v>
      </c>
      <c r="AF235" s="335">
        <f>Plan!IB40</f>
        <v>0</v>
      </c>
      <c r="AG235" s="335">
        <f>Plan!IB41</f>
        <v>0</v>
      </c>
      <c r="AH235" s="335">
        <f>Plan!IB42</f>
        <v>0</v>
      </c>
      <c r="AI235" s="335">
        <f>Plan!IB43</f>
        <v>0</v>
      </c>
      <c r="AJ235" s="335">
        <f>Plan!IB44</f>
        <v>0</v>
      </c>
    </row>
    <row r="236" spans="1:36" ht="6" customHeight="1">
      <c r="A236"/>
      <c r="B236" s="318">
        <f>COUNTIF(Feiertage!$H$3:$H$164,F236)</f>
        <v>0</v>
      </c>
      <c r="C236" s="333">
        <f t="shared" si="10"/>
        <v>5</v>
      </c>
      <c r="D236" s="333">
        <f t="shared" si="11"/>
        <v>8</v>
      </c>
      <c r="E236" s="323"/>
      <c r="F236" s="321">
        <f t="shared" si="9"/>
        <v>42601</v>
      </c>
      <c r="G236" s="335">
        <f>Plan!IC15</f>
        <v>0</v>
      </c>
      <c r="H236" s="335">
        <f>Plan!IC16</f>
        <v>0</v>
      </c>
      <c r="I236" s="335">
        <f>Plan!IC17</f>
        <v>0</v>
      </c>
      <c r="J236" s="335">
        <f>Plan!IC18</f>
        <v>0</v>
      </c>
      <c r="K236" s="335">
        <f>Plan!IC19</f>
        <v>0</v>
      </c>
      <c r="L236" s="335">
        <f>Plan!IC20</f>
        <v>0</v>
      </c>
      <c r="M236" s="335">
        <f>Plan!IC21</f>
        <v>0</v>
      </c>
      <c r="N236" s="335">
        <f>Plan!IC22</f>
        <v>0</v>
      </c>
      <c r="O236" s="335">
        <f>Plan!IC23</f>
        <v>0</v>
      </c>
      <c r="P236" s="335">
        <f>Plan!IC24</f>
        <v>0</v>
      </c>
      <c r="Q236" s="335">
        <f>Plan!IC25</f>
        <v>0</v>
      </c>
      <c r="R236" s="335">
        <f>Plan!IC26</f>
        <v>0</v>
      </c>
      <c r="S236" s="335">
        <f>Plan!IC27</f>
        <v>0</v>
      </c>
      <c r="T236" s="335">
        <f>Plan!IC28</f>
        <v>0</v>
      </c>
      <c r="U236" s="335">
        <f>Plan!IC29</f>
        <v>0</v>
      </c>
      <c r="V236" s="335">
        <f>Plan!IC30</f>
        <v>0</v>
      </c>
      <c r="W236" s="335">
        <f>Plan!IC31</f>
        <v>0</v>
      </c>
      <c r="X236" s="335">
        <f>Plan!IC32</f>
        <v>0</v>
      </c>
      <c r="Y236" s="335">
        <f>Plan!IC33</f>
        <v>0</v>
      </c>
      <c r="Z236" s="335">
        <f>Plan!IC34</f>
        <v>0</v>
      </c>
      <c r="AA236" s="335">
        <f>Plan!IC35</f>
        <v>0</v>
      </c>
      <c r="AB236" s="335">
        <f>Plan!IC36</f>
        <v>0</v>
      </c>
      <c r="AC236" s="335">
        <f>Plan!IC37</f>
        <v>0</v>
      </c>
      <c r="AD236" s="335">
        <f>Plan!IC38</f>
        <v>0</v>
      </c>
      <c r="AE236" s="335">
        <f>Plan!IC39</f>
        <v>0</v>
      </c>
      <c r="AF236" s="335">
        <f>Plan!IC40</f>
        <v>0</v>
      </c>
      <c r="AG236" s="335">
        <f>Plan!IC41</f>
        <v>0</v>
      </c>
      <c r="AH236" s="335">
        <f>Plan!IC42</f>
        <v>0</v>
      </c>
      <c r="AI236" s="335">
        <f>Plan!IC43</f>
        <v>0</v>
      </c>
      <c r="AJ236" s="335">
        <f>Plan!IC44</f>
        <v>0</v>
      </c>
    </row>
    <row r="237" spans="1:36" ht="6" customHeight="1">
      <c r="A237"/>
      <c r="B237" s="318">
        <f>COUNTIF(Feiertage!$H$3:$H$164,F237)</f>
        <v>0</v>
      </c>
      <c r="C237" s="333">
        <f t="shared" si="10"/>
        <v>6</v>
      </c>
      <c r="D237" s="333">
        <f t="shared" si="11"/>
        <v>8</v>
      </c>
      <c r="E237" s="323"/>
      <c r="F237" s="321">
        <f t="shared" si="9"/>
        <v>42602</v>
      </c>
      <c r="G237" s="335">
        <f>Plan!ID15</f>
        <v>0</v>
      </c>
      <c r="H237" s="335">
        <f>Plan!ID16</f>
        <v>0</v>
      </c>
      <c r="I237" s="335">
        <f>Plan!ID17</f>
        <v>0</v>
      </c>
      <c r="J237" s="335">
        <f>Plan!ID18</f>
        <v>0</v>
      </c>
      <c r="K237" s="335">
        <f>Plan!ID19</f>
        <v>0</v>
      </c>
      <c r="L237" s="335">
        <f>Plan!ID20</f>
        <v>0</v>
      </c>
      <c r="M237" s="335">
        <f>Plan!ID21</f>
        <v>0</v>
      </c>
      <c r="N237" s="335">
        <f>Plan!ID22</f>
        <v>0</v>
      </c>
      <c r="O237" s="335">
        <f>Plan!ID23</f>
        <v>0</v>
      </c>
      <c r="P237" s="335">
        <f>Plan!ID24</f>
        <v>0</v>
      </c>
      <c r="Q237" s="335">
        <f>Plan!ID25</f>
        <v>0</v>
      </c>
      <c r="R237" s="335">
        <f>Plan!ID26</f>
        <v>0</v>
      </c>
      <c r="S237" s="335">
        <f>Plan!ID27</f>
        <v>0</v>
      </c>
      <c r="T237" s="335">
        <f>Plan!ID28</f>
        <v>0</v>
      </c>
      <c r="U237" s="335">
        <f>Plan!ID29</f>
        <v>0</v>
      </c>
      <c r="V237" s="335">
        <f>Plan!ID30</f>
        <v>0</v>
      </c>
      <c r="W237" s="335">
        <f>Plan!ID31</f>
        <v>0</v>
      </c>
      <c r="X237" s="335">
        <f>Plan!ID32</f>
        <v>0</v>
      </c>
      <c r="Y237" s="335">
        <f>Plan!ID33</f>
        <v>0</v>
      </c>
      <c r="Z237" s="335">
        <f>Plan!ID34</f>
        <v>0</v>
      </c>
      <c r="AA237" s="335">
        <f>Plan!ID35</f>
        <v>0</v>
      </c>
      <c r="AB237" s="335">
        <f>Plan!ID36</f>
        <v>0</v>
      </c>
      <c r="AC237" s="335">
        <f>Plan!ID37</f>
        <v>0</v>
      </c>
      <c r="AD237" s="335">
        <f>Plan!ID38</f>
        <v>0</v>
      </c>
      <c r="AE237" s="335">
        <f>Plan!ID39</f>
        <v>0</v>
      </c>
      <c r="AF237" s="335">
        <f>Plan!ID40</f>
        <v>0</v>
      </c>
      <c r="AG237" s="335">
        <f>Plan!ID41</f>
        <v>0</v>
      </c>
      <c r="AH237" s="335">
        <f>Plan!ID42</f>
        <v>0</v>
      </c>
      <c r="AI237" s="335">
        <f>Plan!ID43</f>
        <v>0</v>
      </c>
      <c r="AJ237" s="335">
        <f>Plan!ID44</f>
        <v>0</v>
      </c>
    </row>
    <row r="238" spans="1:36" ht="6" customHeight="1">
      <c r="A238"/>
      <c r="B238" s="318">
        <f>COUNTIF(Feiertage!$H$3:$H$164,F238)</f>
        <v>0</v>
      </c>
      <c r="C238" s="333">
        <f t="shared" si="10"/>
        <v>7</v>
      </c>
      <c r="D238" s="333">
        <f t="shared" si="11"/>
        <v>8</v>
      </c>
      <c r="E238" s="323"/>
      <c r="F238" s="321">
        <f t="shared" si="9"/>
        <v>42603</v>
      </c>
      <c r="G238" s="335">
        <f>Plan!IE15</f>
        <v>0</v>
      </c>
      <c r="H238" s="335">
        <f>Plan!IE16</f>
        <v>0</v>
      </c>
      <c r="I238" s="335">
        <f>Plan!IE17</f>
        <v>0</v>
      </c>
      <c r="J238" s="335">
        <f>Plan!IE18</f>
        <v>0</v>
      </c>
      <c r="K238" s="335">
        <f>Plan!IE19</f>
        <v>0</v>
      </c>
      <c r="L238" s="335">
        <f>Plan!IE20</f>
        <v>0</v>
      </c>
      <c r="M238" s="335">
        <f>Plan!IE21</f>
        <v>0</v>
      </c>
      <c r="N238" s="335">
        <f>Plan!IE22</f>
        <v>0</v>
      </c>
      <c r="O238" s="335">
        <f>Plan!IE23</f>
        <v>0</v>
      </c>
      <c r="P238" s="335">
        <f>Plan!IE24</f>
        <v>0</v>
      </c>
      <c r="Q238" s="335">
        <f>Plan!IE25</f>
        <v>0</v>
      </c>
      <c r="R238" s="335">
        <f>Plan!IE26</f>
        <v>0</v>
      </c>
      <c r="S238" s="335">
        <f>Plan!IE27</f>
        <v>0</v>
      </c>
      <c r="T238" s="335">
        <f>Plan!IE28</f>
        <v>0</v>
      </c>
      <c r="U238" s="335">
        <f>Plan!IE29</f>
        <v>0</v>
      </c>
      <c r="V238" s="335">
        <f>Plan!IE30</f>
        <v>0</v>
      </c>
      <c r="W238" s="335">
        <f>Plan!IE31</f>
        <v>0</v>
      </c>
      <c r="X238" s="335">
        <f>Plan!IE32</f>
        <v>0</v>
      </c>
      <c r="Y238" s="335">
        <f>Plan!IE33</f>
        <v>0</v>
      </c>
      <c r="Z238" s="335">
        <f>Plan!IE34</f>
        <v>0</v>
      </c>
      <c r="AA238" s="335">
        <f>Plan!IE35</f>
        <v>0</v>
      </c>
      <c r="AB238" s="335">
        <f>Plan!IE36</f>
        <v>0</v>
      </c>
      <c r="AC238" s="335">
        <f>Plan!IE37</f>
        <v>0</v>
      </c>
      <c r="AD238" s="335">
        <f>Plan!IE38</f>
        <v>0</v>
      </c>
      <c r="AE238" s="335">
        <f>Plan!IE39</f>
        <v>0</v>
      </c>
      <c r="AF238" s="335">
        <f>Plan!IE40</f>
        <v>0</v>
      </c>
      <c r="AG238" s="335">
        <f>Plan!IE41</f>
        <v>0</v>
      </c>
      <c r="AH238" s="335">
        <f>Plan!IE42</f>
        <v>0</v>
      </c>
      <c r="AI238" s="335">
        <f>Plan!IE43</f>
        <v>0</v>
      </c>
      <c r="AJ238" s="335">
        <f>Plan!IE44</f>
        <v>0</v>
      </c>
    </row>
    <row r="239" spans="1:36" ht="6" customHeight="1">
      <c r="A239"/>
      <c r="B239" s="318">
        <f>COUNTIF(Feiertage!$H$3:$H$164,F239)</f>
        <v>0</v>
      </c>
      <c r="C239" s="333">
        <f t="shared" si="10"/>
        <v>1</v>
      </c>
      <c r="D239" s="333">
        <f t="shared" si="11"/>
        <v>8</v>
      </c>
      <c r="E239" s="323"/>
      <c r="F239" s="321">
        <f t="shared" si="9"/>
        <v>42604</v>
      </c>
      <c r="G239" s="335">
        <f>Plan!IF15</f>
        <v>0</v>
      </c>
      <c r="H239" s="335">
        <f>Plan!IF16</f>
        <v>0</v>
      </c>
      <c r="I239" s="335">
        <f>Plan!IF17</f>
        <v>0</v>
      </c>
      <c r="J239" s="335">
        <f>Plan!IF18</f>
        <v>0</v>
      </c>
      <c r="K239" s="335">
        <f>Plan!IF19</f>
        <v>0</v>
      </c>
      <c r="L239" s="335">
        <f>Plan!IF20</f>
        <v>0</v>
      </c>
      <c r="M239" s="335">
        <f>Plan!IF21</f>
        <v>0</v>
      </c>
      <c r="N239" s="335">
        <f>Plan!IF22</f>
        <v>0</v>
      </c>
      <c r="O239" s="335">
        <f>Plan!IF23</f>
        <v>0</v>
      </c>
      <c r="P239" s="335">
        <f>Plan!IF24</f>
        <v>0</v>
      </c>
      <c r="Q239" s="335">
        <f>Plan!IF25</f>
        <v>0</v>
      </c>
      <c r="R239" s="335">
        <f>Plan!IF26</f>
        <v>0</v>
      </c>
      <c r="S239" s="335">
        <f>Plan!IF27</f>
        <v>0</v>
      </c>
      <c r="T239" s="335">
        <f>Plan!IF28</f>
        <v>0</v>
      </c>
      <c r="U239" s="335">
        <f>Plan!IF29</f>
        <v>0</v>
      </c>
      <c r="V239" s="335">
        <f>Plan!IF30</f>
        <v>0</v>
      </c>
      <c r="W239" s="335">
        <f>Plan!IF31</f>
        <v>0</v>
      </c>
      <c r="X239" s="335">
        <f>Plan!IF32</f>
        <v>0</v>
      </c>
      <c r="Y239" s="335">
        <f>Plan!IF33</f>
        <v>0</v>
      </c>
      <c r="Z239" s="335">
        <f>Plan!IF34</f>
        <v>0</v>
      </c>
      <c r="AA239" s="335">
        <f>Plan!IF35</f>
        <v>0</v>
      </c>
      <c r="AB239" s="335">
        <f>Plan!IF36</f>
        <v>0</v>
      </c>
      <c r="AC239" s="335">
        <f>Plan!IF37</f>
        <v>0</v>
      </c>
      <c r="AD239" s="335">
        <f>Plan!IF38</f>
        <v>0</v>
      </c>
      <c r="AE239" s="335">
        <f>Plan!IF39</f>
        <v>0</v>
      </c>
      <c r="AF239" s="335">
        <f>Plan!IF40</f>
        <v>0</v>
      </c>
      <c r="AG239" s="335">
        <f>Plan!IF41</f>
        <v>0</v>
      </c>
      <c r="AH239" s="335">
        <f>Plan!IF42</f>
        <v>0</v>
      </c>
      <c r="AI239" s="335">
        <f>Plan!IF43</f>
        <v>0</v>
      </c>
      <c r="AJ239" s="335">
        <f>Plan!IF44</f>
        <v>0</v>
      </c>
    </row>
    <row r="240" spans="1:36" ht="6" customHeight="1">
      <c r="A240"/>
      <c r="B240" s="318">
        <f>COUNTIF(Feiertage!$H$3:$H$164,F240)</f>
        <v>0</v>
      </c>
      <c r="C240" s="333">
        <f t="shared" si="10"/>
        <v>2</v>
      </c>
      <c r="D240" s="333">
        <f t="shared" si="11"/>
        <v>8</v>
      </c>
      <c r="E240" s="323"/>
      <c r="F240" s="321">
        <f t="shared" si="9"/>
        <v>42605</v>
      </c>
      <c r="G240" s="335">
        <f>Plan!IG15</f>
        <v>0</v>
      </c>
      <c r="H240" s="335">
        <f>Plan!IG16</f>
        <v>0</v>
      </c>
      <c r="I240" s="335">
        <f>Plan!IG17</f>
        <v>0</v>
      </c>
      <c r="J240" s="335">
        <f>Plan!IG18</f>
        <v>0</v>
      </c>
      <c r="K240" s="335">
        <f>Plan!IG19</f>
        <v>0</v>
      </c>
      <c r="L240" s="335">
        <f>Plan!IG20</f>
        <v>0</v>
      </c>
      <c r="M240" s="335">
        <f>Plan!IG21</f>
        <v>0</v>
      </c>
      <c r="N240" s="335">
        <f>Plan!IG22</f>
        <v>0</v>
      </c>
      <c r="O240" s="335">
        <f>Plan!IG23</f>
        <v>0</v>
      </c>
      <c r="P240" s="335">
        <f>Plan!IG24</f>
        <v>0</v>
      </c>
      <c r="Q240" s="335">
        <f>Plan!IG25</f>
        <v>0</v>
      </c>
      <c r="R240" s="335">
        <f>Plan!IG26</f>
        <v>0</v>
      </c>
      <c r="S240" s="335">
        <f>Plan!IG27</f>
        <v>0</v>
      </c>
      <c r="T240" s="335">
        <f>Plan!IG28</f>
        <v>0</v>
      </c>
      <c r="U240" s="335">
        <f>Plan!IG29</f>
        <v>0</v>
      </c>
      <c r="V240" s="335">
        <f>Plan!IG30</f>
        <v>0</v>
      </c>
      <c r="W240" s="335">
        <f>Plan!IG31</f>
        <v>0</v>
      </c>
      <c r="X240" s="335">
        <f>Plan!IG32</f>
        <v>0</v>
      </c>
      <c r="Y240" s="335">
        <f>Plan!IG33</f>
        <v>0</v>
      </c>
      <c r="Z240" s="335">
        <f>Plan!IG34</f>
        <v>0</v>
      </c>
      <c r="AA240" s="335">
        <f>Plan!IG35</f>
        <v>0</v>
      </c>
      <c r="AB240" s="335">
        <f>Plan!IG36</f>
        <v>0</v>
      </c>
      <c r="AC240" s="335">
        <f>Plan!IG37</f>
        <v>0</v>
      </c>
      <c r="AD240" s="335">
        <f>Plan!IG38</f>
        <v>0</v>
      </c>
      <c r="AE240" s="335">
        <f>Plan!IG39</f>
        <v>0</v>
      </c>
      <c r="AF240" s="335">
        <f>Plan!IG40</f>
        <v>0</v>
      </c>
      <c r="AG240" s="335">
        <f>Plan!IG41</f>
        <v>0</v>
      </c>
      <c r="AH240" s="335">
        <f>Plan!IG42</f>
        <v>0</v>
      </c>
      <c r="AI240" s="335">
        <f>Plan!IG43</f>
        <v>0</v>
      </c>
      <c r="AJ240" s="335">
        <f>Plan!IG44</f>
        <v>0</v>
      </c>
    </row>
    <row r="241" spans="1:36" ht="6" customHeight="1">
      <c r="A241"/>
      <c r="B241" s="318">
        <f>COUNTIF(Feiertage!$H$3:$H$164,F241)</f>
        <v>0</v>
      </c>
      <c r="C241" s="333">
        <f t="shared" si="10"/>
        <v>3</v>
      </c>
      <c r="D241" s="333">
        <f t="shared" si="11"/>
        <v>8</v>
      </c>
      <c r="E241" s="323"/>
      <c r="F241" s="321">
        <f t="shared" si="9"/>
        <v>42606</v>
      </c>
      <c r="G241" s="335">
        <f>Plan!IH15</f>
        <v>0</v>
      </c>
      <c r="H241" s="335">
        <f>Plan!IH16</f>
        <v>0</v>
      </c>
      <c r="I241" s="335">
        <f>Plan!IH17</f>
        <v>0</v>
      </c>
      <c r="J241" s="335">
        <f>Plan!IH18</f>
        <v>0</v>
      </c>
      <c r="K241" s="335">
        <f>Plan!IH19</f>
        <v>0</v>
      </c>
      <c r="L241" s="335">
        <f>Plan!IH20</f>
        <v>0</v>
      </c>
      <c r="M241" s="335">
        <f>Plan!IH21</f>
        <v>0</v>
      </c>
      <c r="N241" s="335">
        <f>Plan!IH22</f>
        <v>0</v>
      </c>
      <c r="O241" s="335">
        <f>Plan!IH23</f>
        <v>0</v>
      </c>
      <c r="P241" s="335">
        <f>Plan!IH24</f>
        <v>0</v>
      </c>
      <c r="Q241" s="335">
        <f>Plan!IH25</f>
        <v>0</v>
      </c>
      <c r="R241" s="335">
        <f>Plan!IH26</f>
        <v>0</v>
      </c>
      <c r="S241" s="335">
        <f>Plan!IH27</f>
        <v>0</v>
      </c>
      <c r="T241" s="335">
        <f>Plan!IH28</f>
        <v>0</v>
      </c>
      <c r="U241" s="335">
        <f>Plan!IH29</f>
        <v>0</v>
      </c>
      <c r="V241" s="335">
        <f>Plan!IH30</f>
        <v>0</v>
      </c>
      <c r="W241" s="335">
        <f>Plan!IH31</f>
        <v>0</v>
      </c>
      <c r="X241" s="335">
        <f>Plan!IH32</f>
        <v>0</v>
      </c>
      <c r="Y241" s="335">
        <f>Plan!IH33</f>
        <v>0</v>
      </c>
      <c r="Z241" s="335">
        <f>Plan!IH34</f>
        <v>0</v>
      </c>
      <c r="AA241" s="335">
        <f>Plan!IH35</f>
        <v>0</v>
      </c>
      <c r="AB241" s="335">
        <f>Plan!IH36</f>
        <v>0</v>
      </c>
      <c r="AC241" s="335">
        <f>Plan!IH37</f>
        <v>0</v>
      </c>
      <c r="AD241" s="335">
        <f>Plan!IH38</f>
        <v>0</v>
      </c>
      <c r="AE241" s="335">
        <f>Plan!IH39</f>
        <v>0</v>
      </c>
      <c r="AF241" s="335">
        <f>Plan!IH40</f>
        <v>0</v>
      </c>
      <c r="AG241" s="335">
        <f>Plan!IH41</f>
        <v>0</v>
      </c>
      <c r="AH241" s="335">
        <f>Plan!IH42</f>
        <v>0</v>
      </c>
      <c r="AI241" s="335">
        <f>Plan!IH43</f>
        <v>0</v>
      </c>
      <c r="AJ241" s="335">
        <f>Plan!IH44</f>
        <v>0</v>
      </c>
    </row>
    <row r="242" spans="1:36" ht="6" customHeight="1">
      <c r="A242"/>
      <c r="B242" s="318">
        <f>COUNTIF(Feiertage!$H$3:$H$164,F242)</f>
        <v>0</v>
      </c>
      <c r="C242" s="333">
        <f t="shared" si="10"/>
        <v>4</v>
      </c>
      <c r="D242" s="333">
        <f t="shared" si="11"/>
        <v>8</v>
      </c>
      <c r="E242" s="323"/>
      <c r="F242" s="321">
        <f t="shared" si="9"/>
        <v>42607</v>
      </c>
      <c r="G242" s="335">
        <f>Plan!II15</f>
        <v>0</v>
      </c>
      <c r="H242" s="335">
        <f>Plan!II16</f>
        <v>0</v>
      </c>
      <c r="I242" s="335">
        <f>Plan!II17</f>
        <v>0</v>
      </c>
      <c r="J242" s="335">
        <f>Plan!II18</f>
        <v>0</v>
      </c>
      <c r="K242" s="335">
        <f>Plan!II19</f>
        <v>0</v>
      </c>
      <c r="L242" s="335">
        <f>Plan!II20</f>
        <v>0</v>
      </c>
      <c r="M242" s="335">
        <f>Plan!II21</f>
        <v>0</v>
      </c>
      <c r="N242" s="335">
        <f>Plan!II22</f>
        <v>0</v>
      </c>
      <c r="O242" s="335">
        <f>Plan!II23</f>
        <v>0</v>
      </c>
      <c r="P242" s="335">
        <f>Plan!II24</f>
        <v>0</v>
      </c>
      <c r="Q242" s="335">
        <f>Plan!II25</f>
        <v>0</v>
      </c>
      <c r="R242" s="335">
        <f>Plan!II26</f>
        <v>0</v>
      </c>
      <c r="S242" s="335">
        <f>Plan!II27</f>
        <v>0</v>
      </c>
      <c r="T242" s="335">
        <f>Plan!II28</f>
        <v>0</v>
      </c>
      <c r="U242" s="335">
        <f>Plan!II29</f>
        <v>0</v>
      </c>
      <c r="V242" s="335">
        <f>Plan!II30</f>
        <v>0</v>
      </c>
      <c r="W242" s="335">
        <f>Plan!II31</f>
        <v>0</v>
      </c>
      <c r="X242" s="335">
        <f>Plan!II32</f>
        <v>0</v>
      </c>
      <c r="Y242" s="335">
        <f>Plan!II33</f>
        <v>0</v>
      </c>
      <c r="Z242" s="335">
        <f>Plan!II34</f>
        <v>0</v>
      </c>
      <c r="AA242" s="335">
        <f>Plan!II35</f>
        <v>0</v>
      </c>
      <c r="AB242" s="335">
        <f>Plan!II36</f>
        <v>0</v>
      </c>
      <c r="AC242" s="335">
        <f>Plan!II37</f>
        <v>0</v>
      </c>
      <c r="AD242" s="335">
        <f>Plan!II38</f>
        <v>0</v>
      </c>
      <c r="AE242" s="335">
        <f>Plan!II39</f>
        <v>0</v>
      </c>
      <c r="AF242" s="335">
        <f>Plan!II40</f>
        <v>0</v>
      </c>
      <c r="AG242" s="335">
        <f>Plan!II41</f>
        <v>0</v>
      </c>
      <c r="AH242" s="335">
        <f>Plan!II42</f>
        <v>0</v>
      </c>
      <c r="AI242" s="335">
        <f>Plan!II43</f>
        <v>0</v>
      </c>
      <c r="AJ242" s="335">
        <f>Plan!II44</f>
        <v>0</v>
      </c>
    </row>
    <row r="243" spans="1:36" ht="6" customHeight="1">
      <c r="A243"/>
      <c r="B243" s="318">
        <f>COUNTIF(Feiertage!$H$3:$H$164,F243)</f>
        <v>0</v>
      </c>
      <c r="C243" s="333">
        <f t="shared" si="10"/>
        <v>5</v>
      </c>
      <c r="D243" s="333">
        <f t="shared" si="11"/>
        <v>8</v>
      </c>
      <c r="E243" s="323"/>
      <c r="F243" s="321">
        <f t="shared" si="9"/>
        <v>42608</v>
      </c>
      <c r="G243" s="335">
        <f>Plan!IJ15</f>
        <v>0</v>
      </c>
      <c r="H243" s="335">
        <f>Plan!IJ16</f>
        <v>0</v>
      </c>
      <c r="I243" s="335">
        <f>Plan!IJ17</f>
        <v>0</v>
      </c>
      <c r="J243" s="335">
        <f>Plan!IJ18</f>
        <v>0</v>
      </c>
      <c r="K243" s="335">
        <f>Plan!IJ19</f>
        <v>0</v>
      </c>
      <c r="L243" s="335">
        <f>Plan!IJ20</f>
        <v>0</v>
      </c>
      <c r="M243" s="335">
        <f>Plan!IJ21</f>
        <v>0</v>
      </c>
      <c r="N243" s="335">
        <f>Plan!IJ22</f>
        <v>0</v>
      </c>
      <c r="O243" s="335">
        <f>Plan!IJ23</f>
        <v>0</v>
      </c>
      <c r="P243" s="335">
        <f>Plan!IJ24</f>
        <v>0</v>
      </c>
      <c r="Q243" s="335">
        <f>Plan!IJ25</f>
        <v>0</v>
      </c>
      <c r="R243" s="335">
        <f>Plan!IJ26</f>
        <v>0</v>
      </c>
      <c r="S243" s="335">
        <f>Plan!IJ27</f>
        <v>0</v>
      </c>
      <c r="T243" s="335">
        <f>Plan!IJ28</f>
        <v>0</v>
      </c>
      <c r="U243" s="335">
        <f>Plan!IJ29</f>
        <v>0</v>
      </c>
      <c r="V243" s="335">
        <f>Plan!IJ30</f>
        <v>0</v>
      </c>
      <c r="W243" s="335">
        <f>Plan!IJ31</f>
        <v>0</v>
      </c>
      <c r="X243" s="335">
        <f>Plan!IJ32</f>
        <v>0</v>
      </c>
      <c r="Y243" s="335">
        <f>Plan!IJ33</f>
        <v>0</v>
      </c>
      <c r="Z243" s="335">
        <f>Plan!IJ34</f>
        <v>0</v>
      </c>
      <c r="AA243" s="335">
        <f>Plan!IJ35</f>
        <v>0</v>
      </c>
      <c r="AB243" s="335">
        <f>Plan!IJ36</f>
        <v>0</v>
      </c>
      <c r="AC243" s="335">
        <f>Plan!IJ37</f>
        <v>0</v>
      </c>
      <c r="AD243" s="335">
        <f>Plan!IJ38</f>
        <v>0</v>
      </c>
      <c r="AE243" s="335">
        <f>Plan!IJ39</f>
        <v>0</v>
      </c>
      <c r="AF243" s="335">
        <f>Plan!IJ40</f>
        <v>0</v>
      </c>
      <c r="AG243" s="335">
        <f>Plan!IJ41</f>
        <v>0</v>
      </c>
      <c r="AH243" s="335">
        <f>Plan!IJ42</f>
        <v>0</v>
      </c>
      <c r="AI243" s="335">
        <f>Plan!IJ43</f>
        <v>0</v>
      </c>
      <c r="AJ243" s="335">
        <f>Plan!IJ44</f>
        <v>0</v>
      </c>
    </row>
    <row r="244" spans="1:36" ht="6" customHeight="1">
      <c r="A244"/>
      <c r="B244" s="318">
        <f>COUNTIF(Feiertage!$H$3:$H$164,F244)</f>
        <v>0</v>
      </c>
      <c r="C244" s="333">
        <f t="shared" si="10"/>
        <v>6</v>
      </c>
      <c r="D244" s="333">
        <f t="shared" si="11"/>
        <v>8</v>
      </c>
      <c r="E244" s="323"/>
      <c r="F244" s="321">
        <f t="shared" si="9"/>
        <v>42609</v>
      </c>
      <c r="G244" s="335">
        <f>Plan!IK15</f>
        <v>0</v>
      </c>
      <c r="H244" s="335">
        <f>Plan!IK16</f>
        <v>0</v>
      </c>
      <c r="I244" s="335">
        <f>Plan!IK17</f>
        <v>0</v>
      </c>
      <c r="J244" s="335">
        <f>Plan!IK18</f>
        <v>0</v>
      </c>
      <c r="K244" s="335">
        <f>Plan!IK19</f>
        <v>0</v>
      </c>
      <c r="L244" s="335">
        <f>Plan!IK20</f>
        <v>0</v>
      </c>
      <c r="M244" s="335">
        <f>Plan!IK21</f>
        <v>0</v>
      </c>
      <c r="N244" s="335">
        <f>Plan!IK22</f>
        <v>0</v>
      </c>
      <c r="O244" s="335">
        <f>Plan!IK23</f>
        <v>0</v>
      </c>
      <c r="P244" s="335">
        <f>Plan!IK24</f>
        <v>0</v>
      </c>
      <c r="Q244" s="335">
        <f>Plan!IK25</f>
        <v>0</v>
      </c>
      <c r="R244" s="335">
        <f>Plan!IK26</f>
        <v>0</v>
      </c>
      <c r="S244" s="335">
        <f>Plan!IK27</f>
        <v>0</v>
      </c>
      <c r="T244" s="335">
        <f>Plan!IK28</f>
        <v>0</v>
      </c>
      <c r="U244" s="335">
        <f>Plan!IK29</f>
        <v>0</v>
      </c>
      <c r="V244" s="335">
        <f>Plan!IK30</f>
        <v>0</v>
      </c>
      <c r="W244" s="335">
        <f>Plan!IK31</f>
        <v>0</v>
      </c>
      <c r="X244" s="335">
        <f>Plan!IK32</f>
        <v>0</v>
      </c>
      <c r="Y244" s="335">
        <f>Plan!IK33</f>
        <v>0</v>
      </c>
      <c r="Z244" s="335">
        <f>Plan!IK34</f>
        <v>0</v>
      </c>
      <c r="AA244" s="335">
        <f>Plan!IK35</f>
        <v>0</v>
      </c>
      <c r="AB244" s="335">
        <f>Plan!IK36</f>
        <v>0</v>
      </c>
      <c r="AC244" s="335">
        <f>Plan!IK37</f>
        <v>0</v>
      </c>
      <c r="AD244" s="335">
        <f>Plan!IK38</f>
        <v>0</v>
      </c>
      <c r="AE244" s="335">
        <f>Plan!IK39</f>
        <v>0</v>
      </c>
      <c r="AF244" s="335">
        <f>Plan!IK40</f>
        <v>0</v>
      </c>
      <c r="AG244" s="335">
        <f>Plan!IK41</f>
        <v>0</v>
      </c>
      <c r="AH244" s="335">
        <f>Plan!IK42</f>
        <v>0</v>
      </c>
      <c r="AI244" s="335">
        <f>Plan!IK43</f>
        <v>0</v>
      </c>
      <c r="AJ244" s="335">
        <f>Plan!IK44</f>
        <v>0</v>
      </c>
    </row>
    <row r="245" spans="1:36" ht="6" customHeight="1">
      <c r="A245"/>
      <c r="B245" s="318">
        <f>COUNTIF(Feiertage!$H$3:$H$164,F245)</f>
        <v>0</v>
      </c>
      <c r="C245" s="333">
        <f t="shared" si="10"/>
        <v>7</v>
      </c>
      <c r="D245" s="333">
        <f t="shared" si="11"/>
        <v>8</v>
      </c>
      <c r="E245" s="323"/>
      <c r="F245" s="321">
        <f t="shared" si="9"/>
        <v>42610</v>
      </c>
      <c r="G245" s="335">
        <f>Plan!IL15</f>
        <v>0</v>
      </c>
      <c r="H245" s="335">
        <f>Plan!IL16</f>
        <v>0</v>
      </c>
      <c r="I245" s="335">
        <f>Plan!IL17</f>
        <v>0</v>
      </c>
      <c r="J245" s="335">
        <f>Plan!IL18</f>
        <v>0</v>
      </c>
      <c r="K245" s="335">
        <f>Plan!IL19</f>
        <v>0</v>
      </c>
      <c r="L245" s="335">
        <f>Plan!IL20</f>
        <v>0</v>
      </c>
      <c r="M245" s="335">
        <f>Plan!IL21</f>
        <v>0</v>
      </c>
      <c r="N245" s="335">
        <f>Plan!IL22</f>
        <v>0</v>
      </c>
      <c r="O245" s="335">
        <f>Plan!IL23</f>
        <v>0</v>
      </c>
      <c r="P245" s="335">
        <f>Plan!IL24</f>
        <v>0</v>
      </c>
      <c r="Q245" s="335">
        <f>Plan!IL25</f>
        <v>0</v>
      </c>
      <c r="R245" s="335">
        <f>Plan!IL26</f>
        <v>0</v>
      </c>
      <c r="S245" s="335">
        <f>Plan!IL27</f>
        <v>0</v>
      </c>
      <c r="T245" s="335">
        <f>Plan!IL28</f>
        <v>0</v>
      </c>
      <c r="U245" s="335">
        <f>Plan!IL29</f>
        <v>0</v>
      </c>
      <c r="V245" s="335">
        <f>Plan!IL30</f>
        <v>0</v>
      </c>
      <c r="W245" s="335">
        <f>Plan!IL31</f>
        <v>0</v>
      </c>
      <c r="X245" s="335">
        <f>Plan!IL32</f>
        <v>0</v>
      </c>
      <c r="Y245" s="335">
        <f>Plan!IL33</f>
        <v>0</v>
      </c>
      <c r="Z245" s="335">
        <f>Plan!IL34</f>
        <v>0</v>
      </c>
      <c r="AA245" s="335">
        <f>Plan!IL35</f>
        <v>0</v>
      </c>
      <c r="AB245" s="335">
        <f>Plan!IL36</f>
        <v>0</v>
      </c>
      <c r="AC245" s="335">
        <f>Plan!IL37</f>
        <v>0</v>
      </c>
      <c r="AD245" s="335">
        <f>Plan!IL38</f>
        <v>0</v>
      </c>
      <c r="AE245" s="335">
        <f>Plan!IL39</f>
        <v>0</v>
      </c>
      <c r="AF245" s="335">
        <f>Plan!IL40</f>
        <v>0</v>
      </c>
      <c r="AG245" s="335">
        <f>Plan!IL41</f>
        <v>0</v>
      </c>
      <c r="AH245" s="335">
        <f>Plan!IL42</f>
        <v>0</v>
      </c>
      <c r="AI245" s="335">
        <f>Plan!IL43</f>
        <v>0</v>
      </c>
      <c r="AJ245" s="335">
        <f>Plan!IL44</f>
        <v>0</v>
      </c>
    </row>
    <row r="246" spans="1:36" ht="6" customHeight="1">
      <c r="A246"/>
      <c r="B246" s="318">
        <f>COUNTIF(Feiertage!$H$3:$H$164,F246)</f>
        <v>0</v>
      </c>
      <c r="C246" s="333">
        <f t="shared" si="10"/>
        <v>1</v>
      </c>
      <c r="D246" s="333">
        <f t="shared" si="11"/>
        <v>8</v>
      </c>
      <c r="E246" s="323"/>
      <c r="F246" s="321">
        <f t="shared" si="9"/>
        <v>42611</v>
      </c>
      <c r="G246" s="335">
        <f>Plan!IM15</f>
        <v>0</v>
      </c>
      <c r="H246" s="335">
        <f>Plan!IM16</f>
        <v>0</v>
      </c>
      <c r="I246" s="335">
        <f>Plan!IM17</f>
        <v>0</v>
      </c>
      <c r="J246" s="335">
        <f>Plan!IM18</f>
        <v>0</v>
      </c>
      <c r="K246" s="335">
        <f>Plan!IM19</f>
        <v>0</v>
      </c>
      <c r="L246" s="335">
        <f>Plan!IM20</f>
        <v>0</v>
      </c>
      <c r="M246" s="335">
        <f>Plan!IM21</f>
        <v>0</v>
      </c>
      <c r="N246" s="335">
        <f>Plan!IM22</f>
        <v>0</v>
      </c>
      <c r="O246" s="335">
        <f>Plan!IM23</f>
        <v>0</v>
      </c>
      <c r="P246" s="335">
        <f>Plan!IM24</f>
        <v>0</v>
      </c>
      <c r="Q246" s="335">
        <f>Plan!IM25</f>
        <v>0</v>
      </c>
      <c r="R246" s="335">
        <f>Plan!IM26</f>
        <v>0</v>
      </c>
      <c r="S246" s="335">
        <f>Plan!IM27</f>
        <v>0</v>
      </c>
      <c r="T246" s="335">
        <f>Plan!IM28</f>
        <v>0</v>
      </c>
      <c r="U246" s="335">
        <f>Plan!IM29</f>
        <v>0</v>
      </c>
      <c r="V246" s="335">
        <f>Plan!IM30</f>
        <v>0</v>
      </c>
      <c r="W246" s="335">
        <f>Plan!IM31</f>
        <v>0</v>
      </c>
      <c r="X246" s="335">
        <f>Plan!IM32</f>
        <v>0</v>
      </c>
      <c r="Y246" s="335">
        <f>Plan!IM33</f>
        <v>0</v>
      </c>
      <c r="Z246" s="335">
        <f>Plan!IM34</f>
        <v>0</v>
      </c>
      <c r="AA246" s="335">
        <f>Plan!IM35</f>
        <v>0</v>
      </c>
      <c r="AB246" s="335">
        <f>Plan!IM36</f>
        <v>0</v>
      </c>
      <c r="AC246" s="335">
        <f>Plan!IM37</f>
        <v>0</v>
      </c>
      <c r="AD246" s="335">
        <f>Plan!IM38</f>
        <v>0</v>
      </c>
      <c r="AE246" s="335">
        <f>Plan!IM39</f>
        <v>0</v>
      </c>
      <c r="AF246" s="335">
        <f>Plan!IM40</f>
        <v>0</v>
      </c>
      <c r="AG246" s="335">
        <f>Plan!IM41</f>
        <v>0</v>
      </c>
      <c r="AH246" s="335">
        <f>Plan!IM42</f>
        <v>0</v>
      </c>
      <c r="AI246" s="335">
        <f>Plan!IM43</f>
        <v>0</v>
      </c>
      <c r="AJ246" s="335">
        <f>Plan!IM44</f>
        <v>0</v>
      </c>
    </row>
    <row r="247" spans="1:36" ht="6" customHeight="1">
      <c r="A247"/>
      <c r="B247" s="318">
        <f>COUNTIF(Feiertage!$H$3:$H$164,F247)</f>
        <v>0</v>
      </c>
      <c r="C247" s="333">
        <f t="shared" si="10"/>
        <v>2</v>
      </c>
      <c r="D247" s="333">
        <f t="shared" si="11"/>
        <v>8</v>
      </c>
      <c r="E247" s="323"/>
      <c r="F247" s="321">
        <f t="shared" si="9"/>
        <v>42612</v>
      </c>
      <c r="G247" s="335">
        <f>Plan!IN15</f>
        <v>0</v>
      </c>
      <c r="H247" s="335">
        <f>Plan!IN16</f>
        <v>0</v>
      </c>
      <c r="I247" s="335">
        <f>Plan!IN17</f>
        <v>0</v>
      </c>
      <c r="J247" s="335">
        <f>Plan!IN18</f>
        <v>0</v>
      </c>
      <c r="K247" s="335">
        <f>Plan!IN19</f>
        <v>0</v>
      </c>
      <c r="L247" s="335">
        <f>Plan!IN20</f>
        <v>0</v>
      </c>
      <c r="M247" s="335">
        <f>Plan!IN21</f>
        <v>0</v>
      </c>
      <c r="N247" s="335">
        <f>Plan!IN22</f>
        <v>0</v>
      </c>
      <c r="O247" s="335">
        <f>Plan!IN23</f>
        <v>0</v>
      </c>
      <c r="P247" s="335">
        <f>Plan!IN24</f>
        <v>0</v>
      </c>
      <c r="Q247" s="335">
        <f>Plan!IN25</f>
        <v>0</v>
      </c>
      <c r="R247" s="335">
        <f>Plan!IN26</f>
        <v>0</v>
      </c>
      <c r="S247" s="335">
        <f>Plan!IN27</f>
        <v>0</v>
      </c>
      <c r="T247" s="335">
        <f>Plan!IN28</f>
        <v>0</v>
      </c>
      <c r="U247" s="335">
        <f>Plan!IN29</f>
        <v>0</v>
      </c>
      <c r="V247" s="335">
        <f>Plan!IN30</f>
        <v>0</v>
      </c>
      <c r="W247" s="335">
        <f>Plan!IN31</f>
        <v>0</v>
      </c>
      <c r="X247" s="335">
        <f>Plan!IN32</f>
        <v>0</v>
      </c>
      <c r="Y247" s="335">
        <f>Plan!IN33</f>
        <v>0</v>
      </c>
      <c r="Z247" s="335">
        <f>Plan!IN34</f>
        <v>0</v>
      </c>
      <c r="AA247" s="335">
        <f>Plan!IN35</f>
        <v>0</v>
      </c>
      <c r="AB247" s="335">
        <f>Plan!IN36</f>
        <v>0</v>
      </c>
      <c r="AC247" s="335">
        <f>Plan!IN37</f>
        <v>0</v>
      </c>
      <c r="AD247" s="335">
        <f>Plan!IN38</f>
        <v>0</v>
      </c>
      <c r="AE247" s="335">
        <f>Plan!IN39</f>
        <v>0</v>
      </c>
      <c r="AF247" s="335">
        <f>Plan!IN40</f>
        <v>0</v>
      </c>
      <c r="AG247" s="335">
        <f>Plan!IN41</f>
        <v>0</v>
      </c>
      <c r="AH247" s="335">
        <f>Plan!IN42</f>
        <v>0</v>
      </c>
      <c r="AI247" s="335">
        <f>Plan!IN43</f>
        <v>0</v>
      </c>
      <c r="AJ247" s="335">
        <f>Plan!IN44</f>
        <v>0</v>
      </c>
    </row>
    <row r="248" spans="1:36" ht="6" customHeight="1">
      <c r="A248"/>
      <c r="B248" s="318">
        <f>COUNTIF(Feiertage!$H$3:$H$164,F248)</f>
        <v>0</v>
      </c>
      <c r="C248" s="333">
        <f t="shared" si="10"/>
        <v>3</v>
      </c>
      <c r="D248" s="333">
        <f t="shared" si="11"/>
        <v>8</v>
      </c>
      <c r="E248" s="323"/>
      <c r="F248" s="321">
        <f t="shared" si="9"/>
        <v>42613</v>
      </c>
      <c r="G248" s="335">
        <f>Plan!IO15</f>
        <v>0</v>
      </c>
      <c r="H248" s="335">
        <f>Plan!IO16</f>
        <v>0</v>
      </c>
      <c r="I248" s="335">
        <f>Plan!IO17</f>
        <v>0</v>
      </c>
      <c r="J248" s="335">
        <f>Plan!IO18</f>
        <v>0</v>
      </c>
      <c r="K248" s="335">
        <f>Plan!IO19</f>
        <v>0</v>
      </c>
      <c r="L248" s="335">
        <f>Plan!IO20</f>
        <v>0</v>
      </c>
      <c r="M248" s="335">
        <f>Plan!IO21</f>
        <v>0</v>
      </c>
      <c r="N248" s="335">
        <f>Plan!IO22</f>
        <v>0</v>
      </c>
      <c r="O248" s="335">
        <f>Plan!IO23</f>
        <v>0</v>
      </c>
      <c r="P248" s="335">
        <f>Plan!IO24</f>
        <v>0</v>
      </c>
      <c r="Q248" s="335">
        <f>Plan!IO25</f>
        <v>0</v>
      </c>
      <c r="R248" s="335">
        <f>Plan!IO26</f>
        <v>0</v>
      </c>
      <c r="S248" s="335">
        <f>Plan!IO27</f>
        <v>0</v>
      </c>
      <c r="T248" s="335">
        <f>Plan!IO28</f>
        <v>0</v>
      </c>
      <c r="U248" s="335">
        <f>Plan!IO29</f>
        <v>0</v>
      </c>
      <c r="V248" s="335">
        <f>Plan!IO30</f>
        <v>0</v>
      </c>
      <c r="W248" s="335">
        <f>Plan!IO31</f>
        <v>0</v>
      </c>
      <c r="X248" s="335">
        <f>Plan!IO32</f>
        <v>0</v>
      </c>
      <c r="Y248" s="335">
        <f>Plan!IO33</f>
        <v>0</v>
      </c>
      <c r="Z248" s="335">
        <f>Plan!IO34</f>
        <v>0</v>
      </c>
      <c r="AA248" s="335">
        <f>Plan!IO35</f>
        <v>0</v>
      </c>
      <c r="AB248" s="335">
        <f>Plan!IO36</f>
        <v>0</v>
      </c>
      <c r="AC248" s="335">
        <f>Plan!IO37</f>
        <v>0</v>
      </c>
      <c r="AD248" s="335">
        <f>Plan!IO38</f>
        <v>0</v>
      </c>
      <c r="AE248" s="335">
        <f>Plan!IO39</f>
        <v>0</v>
      </c>
      <c r="AF248" s="335">
        <f>Plan!IO40</f>
        <v>0</v>
      </c>
      <c r="AG248" s="335">
        <f>Plan!IO41</f>
        <v>0</v>
      </c>
      <c r="AH248" s="335">
        <f>Plan!IO42</f>
        <v>0</v>
      </c>
      <c r="AI248" s="335">
        <f>Plan!IO43</f>
        <v>0</v>
      </c>
      <c r="AJ248" s="335">
        <f>Plan!IO44</f>
        <v>0</v>
      </c>
    </row>
    <row r="249" spans="1:36" ht="6" customHeight="1">
      <c r="A249"/>
      <c r="B249" s="318">
        <f>COUNTIF(Feiertage!$H$3:$H$164,F249)</f>
        <v>0</v>
      </c>
      <c r="C249" s="333">
        <f t="shared" si="10"/>
        <v>4</v>
      </c>
      <c r="D249" s="333">
        <f t="shared" si="11"/>
        <v>9</v>
      </c>
      <c r="E249" s="323"/>
      <c r="F249" s="321">
        <f t="shared" si="9"/>
        <v>42614</v>
      </c>
      <c r="G249" s="335">
        <f>Plan!IP15</f>
        <v>0</v>
      </c>
      <c r="H249" s="335">
        <f>Plan!IP16</f>
        <v>0</v>
      </c>
      <c r="I249" s="335">
        <f>Plan!IP17</f>
        <v>0</v>
      </c>
      <c r="J249" s="335">
        <f>Plan!IP18</f>
        <v>0</v>
      </c>
      <c r="K249" s="335">
        <f>Plan!IP19</f>
        <v>0</v>
      </c>
      <c r="L249" s="335">
        <f>Plan!IP20</f>
        <v>0</v>
      </c>
      <c r="M249" s="335">
        <f>Plan!IP21</f>
        <v>0</v>
      </c>
      <c r="N249" s="335">
        <f>Plan!IP22</f>
        <v>0</v>
      </c>
      <c r="O249" s="335">
        <f>Plan!IP23</f>
        <v>0</v>
      </c>
      <c r="P249" s="335">
        <f>Plan!IP24</f>
        <v>0</v>
      </c>
      <c r="Q249" s="335">
        <f>Plan!IP25</f>
        <v>0</v>
      </c>
      <c r="R249" s="335">
        <f>Plan!IP26</f>
        <v>0</v>
      </c>
      <c r="S249" s="335">
        <f>Plan!IP27</f>
        <v>0</v>
      </c>
      <c r="T249" s="335">
        <f>Plan!IP28</f>
        <v>0</v>
      </c>
      <c r="U249" s="335">
        <f>Plan!IP29</f>
        <v>0</v>
      </c>
      <c r="V249" s="335">
        <f>Plan!IP30</f>
        <v>0</v>
      </c>
      <c r="W249" s="335">
        <f>Plan!IP31</f>
        <v>0</v>
      </c>
      <c r="X249" s="335">
        <f>Plan!IP32</f>
        <v>0</v>
      </c>
      <c r="Y249" s="335">
        <f>Plan!IP33</f>
        <v>0</v>
      </c>
      <c r="Z249" s="335">
        <f>Plan!IP34</f>
        <v>0</v>
      </c>
      <c r="AA249" s="335">
        <f>Plan!IP35</f>
        <v>0</v>
      </c>
      <c r="AB249" s="335">
        <f>Plan!IP36</f>
        <v>0</v>
      </c>
      <c r="AC249" s="335">
        <f>Plan!IP37</f>
        <v>0</v>
      </c>
      <c r="AD249" s="335">
        <f>Plan!IP38</f>
        <v>0</v>
      </c>
      <c r="AE249" s="335">
        <f>Plan!IP39</f>
        <v>0</v>
      </c>
      <c r="AF249" s="335">
        <f>Plan!IP40</f>
        <v>0</v>
      </c>
      <c r="AG249" s="335">
        <f>Plan!IP41</f>
        <v>0</v>
      </c>
      <c r="AH249" s="335">
        <f>Plan!IP42</f>
        <v>0</v>
      </c>
      <c r="AI249" s="335">
        <f>Plan!IP43</f>
        <v>0</v>
      </c>
      <c r="AJ249" s="335">
        <f>Plan!IP44</f>
        <v>0</v>
      </c>
    </row>
    <row r="250" spans="1:36" ht="6" customHeight="1">
      <c r="A250"/>
      <c r="B250" s="318">
        <f>COUNTIF(Feiertage!$H$3:$H$164,F250)</f>
        <v>0</v>
      </c>
      <c r="C250" s="333">
        <f t="shared" si="10"/>
        <v>5</v>
      </c>
      <c r="D250" s="333">
        <f t="shared" si="11"/>
        <v>9</v>
      </c>
      <c r="E250" s="323"/>
      <c r="F250" s="321">
        <f t="shared" ref="F250:F313" si="12">F249+1</f>
        <v>42615</v>
      </c>
      <c r="G250" s="335">
        <f>Plan!IQ15</f>
        <v>0</v>
      </c>
      <c r="H250" s="335">
        <f>Plan!IQ16</f>
        <v>0</v>
      </c>
      <c r="I250" s="335">
        <f>Plan!IQ17</f>
        <v>0</v>
      </c>
      <c r="J250" s="335">
        <f>Plan!IQ18</f>
        <v>0</v>
      </c>
      <c r="K250" s="335">
        <f>Plan!IQ19</f>
        <v>0</v>
      </c>
      <c r="L250" s="335">
        <f>Plan!IQ20</f>
        <v>0</v>
      </c>
      <c r="M250" s="335">
        <f>Plan!IQ21</f>
        <v>0</v>
      </c>
      <c r="N250" s="335">
        <f>Plan!IQ22</f>
        <v>0</v>
      </c>
      <c r="O250" s="335">
        <f>Plan!IQ23</f>
        <v>0</v>
      </c>
      <c r="P250" s="335">
        <f>Plan!IQ24</f>
        <v>0</v>
      </c>
      <c r="Q250" s="335">
        <f>Plan!IQ25</f>
        <v>0</v>
      </c>
      <c r="R250" s="335">
        <f>Plan!IQ26</f>
        <v>0</v>
      </c>
      <c r="S250" s="335">
        <f>Plan!IQ27</f>
        <v>0</v>
      </c>
      <c r="T250" s="335">
        <f>Plan!IQ28</f>
        <v>0</v>
      </c>
      <c r="U250" s="335">
        <f>Plan!IQ29</f>
        <v>0</v>
      </c>
      <c r="V250" s="335">
        <f>Plan!IQ30</f>
        <v>0</v>
      </c>
      <c r="W250" s="335">
        <f>Plan!IQ31</f>
        <v>0</v>
      </c>
      <c r="X250" s="335">
        <f>Plan!IQ32</f>
        <v>0</v>
      </c>
      <c r="Y250" s="335">
        <f>Plan!IQ33</f>
        <v>0</v>
      </c>
      <c r="Z250" s="335">
        <f>Plan!IQ34</f>
        <v>0</v>
      </c>
      <c r="AA250" s="335">
        <f>Plan!IQ35</f>
        <v>0</v>
      </c>
      <c r="AB250" s="335">
        <f>Plan!IQ36</f>
        <v>0</v>
      </c>
      <c r="AC250" s="335">
        <f>Plan!IQ37</f>
        <v>0</v>
      </c>
      <c r="AD250" s="335">
        <f>Plan!IQ38</f>
        <v>0</v>
      </c>
      <c r="AE250" s="335">
        <f>Plan!IQ39</f>
        <v>0</v>
      </c>
      <c r="AF250" s="335">
        <f>Plan!IQ40</f>
        <v>0</v>
      </c>
      <c r="AG250" s="335">
        <f>Plan!IQ41</f>
        <v>0</v>
      </c>
      <c r="AH250" s="335">
        <f>Plan!IQ42</f>
        <v>0</v>
      </c>
      <c r="AI250" s="335">
        <f>Plan!IQ43</f>
        <v>0</v>
      </c>
      <c r="AJ250" s="335">
        <f>Plan!IQ44</f>
        <v>0</v>
      </c>
    </row>
    <row r="251" spans="1:36" ht="6" customHeight="1">
      <c r="A251"/>
      <c r="B251" s="318">
        <f>COUNTIF(Feiertage!$H$3:$H$164,F251)</f>
        <v>0</v>
      </c>
      <c r="C251" s="333">
        <f t="shared" si="10"/>
        <v>6</v>
      </c>
      <c r="D251" s="333">
        <f t="shared" si="11"/>
        <v>9</v>
      </c>
      <c r="E251" s="323"/>
      <c r="F251" s="321">
        <f t="shared" si="12"/>
        <v>42616</v>
      </c>
      <c r="G251" s="335">
        <f>Plan!IR15</f>
        <v>0</v>
      </c>
      <c r="H251" s="335">
        <f>Plan!IR16</f>
        <v>0</v>
      </c>
      <c r="I251" s="335">
        <f>Plan!IR17</f>
        <v>0</v>
      </c>
      <c r="J251" s="335">
        <f>Plan!IR18</f>
        <v>0</v>
      </c>
      <c r="K251" s="335">
        <f>Plan!IR19</f>
        <v>0</v>
      </c>
      <c r="L251" s="335">
        <f>Plan!IR20</f>
        <v>0</v>
      </c>
      <c r="M251" s="335">
        <f>Plan!IR21</f>
        <v>0</v>
      </c>
      <c r="N251" s="335">
        <f>Plan!IR22</f>
        <v>0</v>
      </c>
      <c r="O251" s="335">
        <f>Plan!IR23</f>
        <v>0</v>
      </c>
      <c r="P251" s="335">
        <f>Plan!IR24</f>
        <v>0</v>
      </c>
      <c r="Q251" s="335">
        <f>Plan!IR25</f>
        <v>0</v>
      </c>
      <c r="R251" s="335">
        <f>Plan!IR26</f>
        <v>0</v>
      </c>
      <c r="S251" s="335">
        <f>Plan!IR27</f>
        <v>0</v>
      </c>
      <c r="T251" s="335">
        <f>Plan!IR28</f>
        <v>0</v>
      </c>
      <c r="U251" s="335">
        <f>Plan!IR29</f>
        <v>0</v>
      </c>
      <c r="V251" s="335">
        <f>Plan!IR30</f>
        <v>0</v>
      </c>
      <c r="W251" s="335">
        <f>Plan!IR31</f>
        <v>0</v>
      </c>
      <c r="X251" s="335">
        <f>Plan!IR32</f>
        <v>0</v>
      </c>
      <c r="Y251" s="335">
        <f>Plan!IR33</f>
        <v>0</v>
      </c>
      <c r="Z251" s="335">
        <f>Plan!IR34</f>
        <v>0</v>
      </c>
      <c r="AA251" s="335">
        <f>Plan!IR35</f>
        <v>0</v>
      </c>
      <c r="AB251" s="335">
        <f>Plan!IR36</f>
        <v>0</v>
      </c>
      <c r="AC251" s="335">
        <f>Plan!IR37</f>
        <v>0</v>
      </c>
      <c r="AD251" s="335">
        <f>Plan!IR38</f>
        <v>0</v>
      </c>
      <c r="AE251" s="335">
        <f>Plan!IR39</f>
        <v>0</v>
      </c>
      <c r="AF251" s="335">
        <f>Plan!IR40</f>
        <v>0</v>
      </c>
      <c r="AG251" s="335">
        <f>Plan!IR41</f>
        <v>0</v>
      </c>
      <c r="AH251" s="335">
        <f>Plan!IR42</f>
        <v>0</v>
      </c>
      <c r="AI251" s="335">
        <f>Plan!IR43</f>
        <v>0</v>
      </c>
      <c r="AJ251" s="335">
        <f>Plan!IR44</f>
        <v>0</v>
      </c>
    </row>
    <row r="252" spans="1:36" ht="6" customHeight="1">
      <c r="A252"/>
      <c r="B252" s="318">
        <f>COUNTIF(Feiertage!$H$3:$H$164,F252)</f>
        <v>0</v>
      </c>
      <c r="C252" s="333">
        <f t="shared" si="10"/>
        <v>7</v>
      </c>
      <c r="D252" s="333">
        <f t="shared" si="11"/>
        <v>9</v>
      </c>
      <c r="E252" s="323"/>
      <c r="F252" s="321">
        <f t="shared" si="12"/>
        <v>42617</v>
      </c>
      <c r="G252" s="335">
        <f>Plan!IS15</f>
        <v>0</v>
      </c>
      <c r="H252" s="335">
        <f>Plan!IS16</f>
        <v>0</v>
      </c>
      <c r="I252" s="335">
        <f>Plan!IS17</f>
        <v>0</v>
      </c>
      <c r="J252" s="335">
        <f>Plan!IS18</f>
        <v>0</v>
      </c>
      <c r="K252" s="335">
        <f>Plan!IS19</f>
        <v>0</v>
      </c>
      <c r="L252" s="335">
        <f>Plan!IS20</f>
        <v>0</v>
      </c>
      <c r="M252" s="335">
        <f>Plan!IS21</f>
        <v>0</v>
      </c>
      <c r="N252" s="335">
        <f>Plan!IS22</f>
        <v>0</v>
      </c>
      <c r="O252" s="335">
        <f>Plan!IS23</f>
        <v>0</v>
      </c>
      <c r="P252" s="335">
        <f>Plan!IS24</f>
        <v>0</v>
      </c>
      <c r="Q252" s="335">
        <f>Plan!IS25</f>
        <v>0</v>
      </c>
      <c r="R252" s="335">
        <f>Plan!IS26</f>
        <v>0</v>
      </c>
      <c r="S252" s="335">
        <f>Plan!IS27</f>
        <v>0</v>
      </c>
      <c r="T252" s="335">
        <f>Plan!IS28</f>
        <v>0</v>
      </c>
      <c r="U252" s="335">
        <f>Plan!IS29</f>
        <v>0</v>
      </c>
      <c r="V252" s="335">
        <f>Plan!IS30</f>
        <v>0</v>
      </c>
      <c r="W252" s="335">
        <f>Plan!IS31</f>
        <v>0</v>
      </c>
      <c r="X252" s="335">
        <f>Plan!IS32</f>
        <v>0</v>
      </c>
      <c r="Y252" s="335">
        <f>Plan!IS33</f>
        <v>0</v>
      </c>
      <c r="Z252" s="335">
        <f>Plan!IS34</f>
        <v>0</v>
      </c>
      <c r="AA252" s="335">
        <f>Plan!IS35</f>
        <v>0</v>
      </c>
      <c r="AB252" s="335">
        <f>Plan!IS36</f>
        <v>0</v>
      </c>
      <c r="AC252" s="335">
        <f>Plan!IS37</f>
        <v>0</v>
      </c>
      <c r="AD252" s="335">
        <f>Plan!IS38</f>
        <v>0</v>
      </c>
      <c r="AE252" s="335">
        <f>Plan!IS39</f>
        <v>0</v>
      </c>
      <c r="AF252" s="335">
        <f>Plan!IS40</f>
        <v>0</v>
      </c>
      <c r="AG252" s="335">
        <f>Plan!IS41</f>
        <v>0</v>
      </c>
      <c r="AH252" s="335">
        <f>Plan!IS42</f>
        <v>0</v>
      </c>
      <c r="AI252" s="335">
        <f>Plan!IS43</f>
        <v>0</v>
      </c>
      <c r="AJ252" s="335">
        <f>Plan!IS44</f>
        <v>0</v>
      </c>
    </row>
    <row r="253" spans="1:36" ht="6" customHeight="1">
      <c r="A253"/>
      <c r="B253" s="318">
        <f>COUNTIF(Feiertage!$H$3:$H$164,F253)</f>
        <v>0</v>
      </c>
      <c r="C253" s="333">
        <f t="shared" si="10"/>
        <v>1</v>
      </c>
      <c r="D253" s="333">
        <f t="shared" si="11"/>
        <v>9</v>
      </c>
      <c r="E253" s="323"/>
      <c r="F253" s="321">
        <f t="shared" si="12"/>
        <v>42618</v>
      </c>
      <c r="G253" s="335">
        <f>Plan!IT15</f>
        <v>0</v>
      </c>
      <c r="H253" s="335">
        <f>Plan!IT16</f>
        <v>0</v>
      </c>
      <c r="I253" s="335">
        <f>Plan!IT17</f>
        <v>0</v>
      </c>
      <c r="J253" s="335">
        <f>Plan!IT18</f>
        <v>0</v>
      </c>
      <c r="K253" s="335">
        <f>Plan!IT19</f>
        <v>0</v>
      </c>
      <c r="L253" s="335">
        <f>Plan!IT20</f>
        <v>0</v>
      </c>
      <c r="M253" s="335">
        <f>Plan!IT21</f>
        <v>0</v>
      </c>
      <c r="N253" s="335">
        <f>Plan!IT22</f>
        <v>0</v>
      </c>
      <c r="O253" s="335">
        <f>Plan!IT23</f>
        <v>0</v>
      </c>
      <c r="P253" s="335">
        <f>Plan!IT24</f>
        <v>0</v>
      </c>
      <c r="Q253" s="335">
        <f>Plan!IT25</f>
        <v>0</v>
      </c>
      <c r="R253" s="335">
        <f>Plan!IT26</f>
        <v>0</v>
      </c>
      <c r="S253" s="335">
        <f>Plan!IT27</f>
        <v>0</v>
      </c>
      <c r="T253" s="335">
        <f>Plan!IT28</f>
        <v>0</v>
      </c>
      <c r="U253" s="335">
        <f>Plan!IT29</f>
        <v>0</v>
      </c>
      <c r="V253" s="335">
        <f>Plan!IT30</f>
        <v>0</v>
      </c>
      <c r="W253" s="335">
        <f>Plan!IT31</f>
        <v>0</v>
      </c>
      <c r="X253" s="335">
        <f>Plan!IT32</f>
        <v>0</v>
      </c>
      <c r="Y253" s="335">
        <f>Plan!IT33</f>
        <v>0</v>
      </c>
      <c r="Z253" s="335">
        <f>Plan!IT34</f>
        <v>0</v>
      </c>
      <c r="AA253" s="335">
        <f>Plan!IT35</f>
        <v>0</v>
      </c>
      <c r="AB253" s="335">
        <f>Plan!IT36</f>
        <v>0</v>
      </c>
      <c r="AC253" s="335">
        <f>Plan!IT37</f>
        <v>0</v>
      </c>
      <c r="AD253" s="335">
        <f>Plan!IT38</f>
        <v>0</v>
      </c>
      <c r="AE253" s="335">
        <f>Plan!IT39</f>
        <v>0</v>
      </c>
      <c r="AF253" s="335">
        <f>Plan!IT40</f>
        <v>0</v>
      </c>
      <c r="AG253" s="335">
        <f>Plan!IT41</f>
        <v>0</v>
      </c>
      <c r="AH253" s="335">
        <f>Plan!IT42</f>
        <v>0</v>
      </c>
      <c r="AI253" s="335">
        <f>Plan!IT43</f>
        <v>0</v>
      </c>
      <c r="AJ253" s="335">
        <f>Plan!IT44</f>
        <v>0</v>
      </c>
    </row>
    <row r="254" spans="1:36" ht="6" customHeight="1">
      <c r="A254"/>
      <c r="B254" s="318">
        <f>COUNTIF(Feiertage!$H$3:$H$164,F254)</f>
        <v>0</v>
      </c>
      <c r="C254" s="333">
        <f t="shared" si="10"/>
        <v>2</v>
      </c>
      <c r="D254" s="333">
        <f t="shared" si="11"/>
        <v>9</v>
      </c>
      <c r="E254" s="323"/>
      <c r="F254" s="321">
        <f t="shared" si="12"/>
        <v>42619</v>
      </c>
      <c r="G254" s="335">
        <f>Plan!IU15</f>
        <v>0</v>
      </c>
      <c r="H254" s="335">
        <f>Plan!IU16</f>
        <v>0</v>
      </c>
      <c r="I254" s="335">
        <f>Plan!IU17</f>
        <v>0</v>
      </c>
      <c r="J254" s="335">
        <f>Plan!IU18</f>
        <v>0</v>
      </c>
      <c r="K254" s="335">
        <f>Plan!IU19</f>
        <v>0</v>
      </c>
      <c r="L254" s="335">
        <f>Plan!IU20</f>
        <v>0</v>
      </c>
      <c r="M254" s="335">
        <f>Plan!IU21</f>
        <v>0</v>
      </c>
      <c r="N254" s="335">
        <f>Plan!IU22</f>
        <v>0</v>
      </c>
      <c r="O254" s="335">
        <f>Plan!IU23</f>
        <v>0</v>
      </c>
      <c r="P254" s="335">
        <f>Plan!IU24</f>
        <v>0</v>
      </c>
      <c r="Q254" s="335">
        <f>Plan!IU25</f>
        <v>0</v>
      </c>
      <c r="R254" s="335">
        <f>Plan!IU26</f>
        <v>0</v>
      </c>
      <c r="S254" s="335">
        <f>Plan!IU27</f>
        <v>0</v>
      </c>
      <c r="T254" s="335">
        <f>Plan!IU28</f>
        <v>0</v>
      </c>
      <c r="U254" s="335">
        <f>Plan!IU29</f>
        <v>0</v>
      </c>
      <c r="V254" s="335">
        <f>Plan!IU30</f>
        <v>0</v>
      </c>
      <c r="W254" s="335">
        <f>Plan!IU31</f>
        <v>0</v>
      </c>
      <c r="X254" s="335">
        <f>Plan!IU32</f>
        <v>0</v>
      </c>
      <c r="Y254" s="335">
        <f>Plan!IU33</f>
        <v>0</v>
      </c>
      <c r="Z254" s="335">
        <f>Plan!IU34</f>
        <v>0</v>
      </c>
      <c r="AA254" s="335">
        <f>Plan!IU35</f>
        <v>0</v>
      </c>
      <c r="AB254" s="335">
        <f>Plan!IU36</f>
        <v>0</v>
      </c>
      <c r="AC254" s="335">
        <f>Plan!IU37</f>
        <v>0</v>
      </c>
      <c r="AD254" s="335">
        <f>Plan!IU38</f>
        <v>0</v>
      </c>
      <c r="AE254" s="335">
        <f>Plan!IU39</f>
        <v>0</v>
      </c>
      <c r="AF254" s="335">
        <f>Plan!IU40</f>
        <v>0</v>
      </c>
      <c r="AG254" s="335">
        <f>Plan!IU41</f>
        <v>0</v>
      </c>
      <c r="AH254" s="335">
        <f>Plan!IU42</f>
        <v>0</v>
      </c>
      <c r="AI254" s="335">
        <f>Plan!IU43</f>
        <v>0</v>
      </c>
      <c r="AJ254" s="335">
        <f>Plan!IU44</f>
        <v>0</v>
      </c>
    </row>
    <row r="255" spans="1:36" ht="6" customHeight="1">
      <c r="A255"/>
      <c r="B255" s="318">
        <f>COUNTIF(Feiertage!$H$3:$H$164,F255)</f>
        <v>0</v>
      </c>
      <c r="C255" s="333">
        <f t="shared" si="10"/>
        <v>3</v>
      </c>
      <c r="D255" s="333">
        <f t="shared" si="11"/>
        <v>9</v>
      </c>
      <c r="E255" s="323"/>
      <c r="F255" s="321">
        <f t="shared" si="12"/>
        <v>42620</v>
      </c>
      <c r="G255" s="335">
        <f>Plan!IV15</f>
        <v>0</v>
      </c>
      <c r="H255" s="335">
        <f>Plan!IV16</f>
        <v>0</v>
      </c>
      <c r="I255" s="335">
        <f>Plan!IV17</f>
        <v>0</v>
      </c>
      <c r="J255" s="335">
        <f>Plan!IV18</f>
        <v>0</v>
      </c>
      <c r="K255" s="335">
        <f>Plan!IV19</f>
        <v>0</v>
      </c>
      <c r="L255" s="335">
        <f>Plan!IV20</f>
        <v>0</v>
      </c>
      <c r="M255" s="335">
        <f>Plan!IV21</f>
        <v>0</v>
      </c>
      <c r="N255" s="335">
        <f>Plan!IV22</f>
        <v>0</v>
      </c>
      <c r="O255" s="335">
        <f>Plan!IV23</f>
        <v>0</v>
      </c>
      <c r="P255" s="335">
        <f>Plan!IV24</f>
        <v>0</v>
      </c>
      <c r="Q255" s="335">
        <f>Plan!IV25</f>
        <v>0</v>
      </c>
      <c r="R255" s="335">
        <f>Plan!IV26</f>
        <v>0</v>
      </c>
      <c r="S255" s="335">
        <f>Plan!IV27</f>
        <v>0</v>
      </c>
      <c r="T255" s="335">
        <f>Plan!IV28</f>
        <v>0</v>
      </c>
      <c r="U255" s="335">
        <f>Plan!IV29</f>
        <v>0</v>
      </c>
      <c r="V255" s="335">
        <f>Plan!IV30</f>
        <v>0</v>
      </c>
      <c r="W255" s="335">
        <f>Plan!IV31</f>
        <v>0</v>
      </c>
      <c r="X255" s="335">
        <f>Plan!IV32</f>
        <v>0</v>
      </c>
      <c r="Y255" s="335">
        <f>Plan!IV33</f>
        <v>0</v>
      </c>
      <c r="Z255" s="335">
        <f>Plan!IV34</f>
        <v>0</v>
      </c>
      <c r="AA255" s="335">
        <f>Plan!IV35</f>
        <v>0</v>
      </c>
      <c r="AB255" s="335">
        <f>Plan!IV36</f>
        <v>0</v>
      </c>
      <c r="AC255" s="335">
        <f>Plan!IV37</f>
        <v>0</v>
      </c>
      <c r="AD255" s="335">
        <f>Plan!IV38</f>
        <v>0</v>
      </c>
      <c r="AE255" s="335">
        <f>Plan!IV39</f>
        <v>0</v>
      </c>
      <c r="AF255" s="335">
        <f>Plan!IV40</f>
        <v>0</v>
      </c>
      <c r="AG255" s="335">
        <f>Plan!IV41</f>
        <v>0</v>
      </c>
      <c r="AH255" s="335">
        <f>Plan!IV42</f>
        <v>0</v>
      </c>
      <c r="AI255" s="335">
        <f>Plan!IV43</f>
        <v>0</v>
      </c>
      <c r="AJ255" s="335">
        <f>Plan!IV44</f>
        <v>0</v>
      </c>
    </row>
    <row r="256" spans="1:36" ht="6" customHeight="1">
      <c r="A256"/>
      <c r="B256" s="318">
        <f>COUNTIF(Feiertage!$H$3:$H$164,F256)</f>
        <v>0</v>
      </c>
      <c r="C256" s="333">
        <f t="shared" si="10"/>
        <v>4</v>
      </c>
      <c r="D256" s="333">
        <f t="shared" si="11"/>
        <v>9</v>
      </c>
      <c r="E256" s="323"/>
      <c r="F256" s="321">
        <f t="shared" si="12"/>
        <v>42621</v>
      </c>
      <c r="G256" s="335">
        <f>Plan!IW15</f>
        <v>0</v>
      </c>
      <c r="H256" s="335">
        <f>Plan!IW16</f>
        <v>0</v>
      </c>
      <c r="I256" s="335">
        <f>Plan!IW17</f>
        <v>0</v>
      </c>
      <c r="J256" s="335">
        <f>Plan!IW18</f>
        <v>0</v>
      </c>
      <c r="K256" s="335">
        <f>Plan!IW19</f>
        <v>0</v>
      </c>
      <c r="L256" s="335">
        <f>Plan!IW20</f>
        <v>0</v>
      </c>
      <c r="M256" s="335">
        <f>Plan!IW21</f>
        <v>0</v>
      </c>
      <c r="N256" s="335">
        <f>Plan!IW22</f>
        <v>0</v>
      </c>
      <c r="O256" s="335">
        <f>Plan!IW23</f>
        <v>0</v>
      </c>
      <c r="P256" s="335">
        <f>Plan!IW24</f>
        <v>0</v>
      </c>
      <c r="Q256" s="335">
        <f>Plan!IW25</f>
        <v>0</v>
      </c>
      <c r="R256" s="335">
        <f>Plan!IW26</f>
        <v>0</v>
      </c>
      <c r="S256" s="335">
        <f>Plan!IW27</f>
        <v>0</v>
      </c>
      <c r="T256" s="335">
        <f>Plan!IW28</f>
        <v>0</v>
      </c>
      <c r="U256" s="335">
        <f>Plan!IW29</f>
        <v>0</v>
      </c>
      <c r="V256" s="335">
        <f>Plan!IW30</f>
        <v>0</v>
      </c>
      <c r="W256" s="335">
        <f>Plan!IW31</f>
        <v>0</v>
      </c>
      <c r="X256" s="335">
        <f>Plan!IW32</f>
        <v>0</v>
      </c>
      <c r="Y256" s="335">
        <f>Plan!IW33</f>
        <v>0</v>
      </c>
      <c r="Z256" s="335">
        <f>Plan!IW34</f>
        <v>0</v>
      </c>
      <c r="AA256" s="335">
        <f>Plan!IW35</f>
        <v>0</v>
      </c>
      <c r="AB256" s="335">
        <f>Plan!IW36</f>
        <v>0</v>
      </c>
      <c r="AC256" s="335">
        <f>Plan!IW37</f>
        <v>0</v>
      </c>
      <c r="AD256" s="335">
        <f>Plan!IW38</f>
        <v>0</v>
      </c>
      <c r="AE256" s="335">
        <f>Plan!IW39</f>
        <v>0</v>
      </c>
      <c r="AF256" s="335">
        <f>Plan!IW40</f>
        <v>0</v>
      </c>
      <c r="AG256" s="335">
        <f>Plan!IW41</f>
        <v>0</v>
      </c>
      <c r="AH256" s="335">
        <f>Plan!IW42</f>
        <v>0</v>
      </c>
      <c r="AI256" s="335">
        <f>Plan!IW43</f>
        <v>0</v>
      </c>
      <c r="AJ256" s="335">
        <f>Plan!IW44</f>
        <v>0</v>
      </c>
    </row>
    <row r="257" spans="1:36" ht="6" customHeight="1">
      <c r="A257"/>
      <c r="B257" s="318">
        <f>COUNTIF(Feiertage!$H$3:$H$164,F257)</f>
        <v>0</v>
      </c>
      <c r="C257" s="333">
        <f t="shared" si="10"/>
        <v>5</v>
      </c>
      <c r="D257" s="333">
        <f t="shared" si="11"/>
        <v>9</v>
      </c>
      <c r="E257" s="323"/>
      <c r="F257" s="321">
        <f t="shared" si="12"/>
        <v>42622</v>
      </c>
      <c r="G257" s="335">
        <f>Plan!IX15</f>
        <v>0</v>
      </c>
      <c r="H257" s="335">
        <f>Plan!IX16</f>
        <v>0</v>
      </c>
      <c r="I257" s="335">
        <f>Plan!IX17</f>
        <v>0</v>
      </c>
      <c r="J257" s="335">
        <f>Plan!IX18</f>
        <v>0</v>
      </c>
      <c r="K257" s="335">
        <f>Plan!IX19</f>
        <v>0</v>
      </c>
      <c r="L257" s="335">
        <f>Plan!IX20</f>
        <v>0</v>
      </c>
      <c r="M257" s="335">
        <f>Plan!IX21</f>
        <v>0</v>
      </c>
      <c r="N257" s="335">
        <f>Plan!IX22</f>
        <v>0</v>
      </c>
      <c r="O257" s="335">
        <f>Plan!IX23</f>
        <v>0</v>
      </c>
      <c r="P257" s="335">
        <f>Plan!IX24</f>
        <v>0</v>
      </c>
      <c r="Q257" s="335">
        <f>Plan!IX25</f>
        <v>0</v>
      </c>
      <c r="R257" s="335">
        <f>Plan!IX26</f>
        <v>0</v>
      </c>
      <c r="S257" s="335">
        <f>Plan!IX27</f>
        <v>0</v>
      </c>
      <c r="T257" s="335">
        <f>Plan!IX28</f>
        <v>0</v>
      </c>
      <c r="U257" s="335">
        <f>Plan!IX29</f>
        <v>0</v>
      </c>
      <c r="V257" s="335">
        <f>Plan!IX30</f>
        <v>0</v>
      </c>
      <c r="W257" s="335">
        <f>Plan!IX31</f>
        <v>0</v>
      </c>
      <c r="X257" s="335">
        <f>Plan!IX32</f>
        <v>0</v>
      </c>
      <c r="Y257" s="335">
        <f>Plan!IX33</f>
        <v>0</v>
      </c>
      <c r="Z257" s="335">
        <f>Plan!IX34</f>
        <v>0</v>
      </c>
      <c r="AA257" s="335">
        <f>Plan!IX35</f>
        <v>0</v>
      </c>
      <c r="AB257" s="335">
        <f>Plan!IX36</f>
        <v>0</v>
      </c>
      <c r="AC257" s="335">
        <f>Plan!IX37</f>
        <v>0</v>
      </c>
      <c r="AD257" s="335">
        <f>Plan!IX38</f>
        <v>0</v>
      </c>
      <c r="AE257" s="335">
        <f>Plan!IX39</f>
        <v>0</v>
      </c>
      <c r="AF257" s="335">
        <f>Plan!IX40</f>
        <v>0</v>
      </c>
      <c r="AG257" s="335">
        <f>Plan!IX41</f>
        <v>0</v>
      </c>
      <c r="AH257" s="335">
        <f>Plan!IX42</f>
        <v>0</v>
      </c>
      <c r="AI257" s="335">
        <f>Plan!IX43</f>
        <v>0</v>
      </c>
      <c r="AJ257" s="335">
        <f>Plan!IX44</f>
        <v>0</v>
      </c>
    </row>
    <row r="258" spans="1:36" ht="6" customHeight="1">
      <c r="A258"/>
      <c r="B258" s="318">
        <f>COUNTIF(Feiertage!$H$3:$H$164,F258)</f>
        <v>0</v>
      </c>
      <c r="C258" s="333">
        <f t="shared" si="10"/>
        <v>6</v>
      </c>
      <c r="D258" s="333">
        <f t="shared" si="11"/>
        <v>9</v>
      </c>
      <c r="E258" s="323"/>
      <c r="F258" s="321">
        <f t="shared" si="12"/>
        <v>42623</v>
      </c>
      <c r="G258" s="335">
        <f>Plan!IY15</f>
        <v>0</v>
      </c>
      <c r="H258" s="335">
        <f>Plan!IY16</f>
        <v>0</v>
      </c>
      <c r="I258" s="335">
        <f>Plan!IY17</f>
        <v>0</v>
      </c>
      <c r="J258" s="335">
        <f>Plan!IY18</f>
        <v>0</v>
      </c>
      <c r="K258" s="335">
        <f>Plan!IY19</f>
        <v>0</v>
      </c>
      <c r="L258" s="335">
        <f>Plan!IY20</f>
        <v>0</v>
      </c>
      <c r="M258" s="335">
        <f>Plan!IY21</f>
        <v>0</v>
      </c>
      <c r="N258" s="335">
        <f>Plan!IY22</f>
        <v>0</v>
      </c>
      <c r="O258" s="335">
        <f>Plan!IY23</f>
        <v>0</v>
      </c>
      <c r="P258" s="335">
        <f>Plan!IY24</f>
        <v>0</v>
      </c>
      <c r="Q258" s="335">
        <f>Plan!IY25</f>
        <v>0</v>
      </c>
      <c r="R258" s="335">
        <f>Plan!IY26</f>
        <v>0</v>
      </c>
      <c r="S258" s="335">
        <f>Plan!IY27</f>
        <v>0</v>
      </c>
      <c r="T258" s="335">
        <f>Plan!IY28</f>
        <v>0</v>
      </c>
      <c r="U258" s="335">
        <f>Plan!IY29</f>
        <v>0</v>
      </c>
      <c r="V258" s="335">
        <f>Plan!IY30</f>
        <v>0</v>
      </c>
      <c r="W258" s="335">
        <f>Plan!IY31</f>
        <v>0</v>
      </c>
      <c r="X258" s="335">
        <f>Plan!IY32</f>
        <v>0</v>
      </c>
      <c r="Y258" s="335">
        <f>Plan!IY33</f>
        <v>0</v>
      </c>
      <c r="Z258" s="335">
        <f>Plan!IY34</f>
        <v>0</v>
      </c>
      <c r="AA258" s="335">
        <f>Plan!IY35</f>
        <v>0</v>
      </c>
      <c r="AB258" s="335">
        <f>Plan!IY36</f>
        <v>0</v>
      </c>
      <c r="AC258" s="335">
        <f>Plan!IY37</f>
        <v>0</v>
      </c>
      <c r="AD258" s="335">
        <f>Plan!IY38</f>
        <v>0</v>
      </c>
      <c r="AE258" s="335">
        <f>Plan!IY39</f>
        <v>0</v>
      </c>
      <c r="AF258" s="335">
        <f>Plan!IY40</f>
        <v>0</v>
      </c>
      <c r="AG258" s="335">
        <f>Plan!IY41</f>
        <v>0</v>
      </c>
      <c r="AH258" s="335">
        <f>Plan!IY42</f>
        <v>0</v>
      </c>
      <c r="AI258" s="335">
        <f>Plan!IY43</f>
        <v>0</v>
      </c>
      <c r="AJ258" s="335">
        <f>Plan!IY44</f>
        <v>0</v>
      </c>
    </row>
    <row r="259" spans="1:36" ht="6" customHeight="1">
      <c r="A259"/>
      <c r="B259" s="318">
        <f>COUNTIF(Feiertage!$H$3:$H$164,F259)</f>
        <v>0</v>
      </c>
      <c r="C259" s="333">
        <f t="shared" si="10"/>
        <v>7</v>
      </c>
      <c r="D259" s="333">
        <f t="shared" si="11"/>
        <v>9</v>
      </c>
      <c r="E259" s="323" t="s">
        <v>206</v>
      </c>
      <c r="F259" s="321">
        <f t="shared" si="12"/>
        <v>42624</v>
      </c>
      <c r="G259" s="335">
        <f>Plan!IZ15</f>
        <v>0</v>
      </c>
      <c r="H259" s="335">
        <f>Plan!IZ16</f>
        <v>0</v>
      </c>
      <c r="I259" s="335">
        <f>Plan!IZ17</f>
        <v>0</v>
      </c>
      <c r="J259" s="335">
        <f>Plan!IZ18</f>
        <v>0</v>
      </c>
      <c r="K259" s="335">
        <f>Plan!IZ19</f>
        <v>0</v>
      </c>
      <c r="L259" s="335">
        <f>Plan!IZ20</f>
        <v>0</v>
      </c>
      <c r="M259" s="335">
        <f>Plan!IZ21</f>
        <v>0</v>
      </c>
      <c r="N259" s="335">
        <f>Plan!IZ22</f>
        <v>0</v>
      </c>
      <c r="O259" s="335">
        <f>Plan!IZ23</f>
        <v>0</v>
      </c>
      <c r="P259" s="335">
        <f>Plan!IZ24</f>
        <v>0</v>
      </c>
      <c r="Q259" s="335">
        <f>Plan!IZ25</f>
        <v>0</v>
      </c>
      <c r="R259" s="335">
        <f>Plan!IZ26</f>
        <v>0</v>
      </c>
      <c r="S259" s="335">
        <f>Plan!IZ27</f>
        <v>0</v>
      </c>
      <c r="T259" s="335">
        <f>Plan!IZ28</f>
        <v>0</v>
      </c>
      <c r="U259" s="335">
        <f>Plan!IZ29</f>
        <v>0</v>
      </c>
      <c r="V259" s="335">
        <f>Plan!IZ30</f>
        <v>0</v>
      </c>
      <c r="W259" s="335">
        <f>Plan!IZ31</f>
        <v>0</v>
      </c>
      <c r="X259" s="335">
        <f>Plan!IZ32</f>
        <v>0</v>
      </c>
      <c r="Y259" s="335">
        <f>Plan!IZ33</f>
        <v>0</v>
      </c>
      <c r="Z259" s="335">
        <f>Plan!IZ34</f>
        <v>0</v>
      </c>
      <c r="AA259" s="335">
        <f>Plan!IZ35</f>
        <v>0</v>
      </c>
      <c r="AB259" s="335">
        <f>Plan!IZ36</f>
        <v>0</v>
      </c>
      <c r="AC259" s="335">
        <f>Plan!IZ37</f>
        <v>0</v>
      </c>
      <c r="AD259" s="335">
        <f>Plan!IZ38</f>
        <v>0</v>
      </c>
      <c r="AE259" s="335">
        <f>Plan!IZ39</f>
        <v>0</v>
      </c>
      <c r="AF259" s="335">
        <f>Plan!IZ40</f>
        <v>0</v>
      </c>
      <c r="AG259" s="335">
        <f>Plan!IZ41</f>
        <v>0</v>
      </c>
      <c r="AH259" s="335">
        <f>Plan!IZ42</f>
        <v>0</v>
      </c>
      <c r="AI259" s="335">
        <f>Plan!IZ43</f>
        <v>0</v>
      </c>
      <c r="AJ259" s="335">
        <f>Plan!IZ44</f>
        <v>0</v>
      </c>
    </row>
    <row r="260" spans="1:36" ht="6" customHeight="1">
      <c r="A260"/>
      <c r="B260" s="318">
        <f>COUNTIF(Feiertage!$H$3:$H$164,F260)</f>
        <v>0</v>
      </c>
      <c r="C260" s="333">
        <f t="shared" si="10"/>
        <v>1</v>
      </c>
      <c r="D260" s="333">
        <f t="shared" si="11"/>
        <v>9</v>
      </c>
      <c r="E260" s="323" t="s">
        <v>197</v>
      </c>
      <c r="F260" s="321">
        <f t="shared" si="12"/>
        <v>42625</v>
      </c>
      <c r="G260" s="335">
        <f>Plan!JA15</f>
        <v>0</v>
      </c>
      <c r="H260" s="335">
        <f>Plan!JA16</f>
        <v>0</v>
      </c>
      <c r="I260" s="335">
        <f>Plan!JA17</f>
        <v>0</v>
      </c>
      <c r="J260" s="335">
        <f>Plan!JA18</f>
        <v>0</v>
      </c>
      <c r="K260" s="335">
        <f>Plan!JA19</f>
        <v>0</v>
      </c>
      <c r="L260" s="335">
        <f>Plan!JA20</f>
        <v>0</v>
      </c>
      <c r="M260" s="335">
        <f>Plan!JA21</f>
        <v>0</v>
      </c>
      <c r="N260" s="335">
        <f>Plan!JA22</f>
        <v>0</v>
      </c>
      <c r="O260" s="335">
        <f>Plan!JA23</f>
        <v>0</v>
      </c>
      <c r="P260" s="335">
        <f>Plan!JA24</f>
        <v>0</v>
      </c>
      <c r="Q260" s="335">
        <f>Plan!JA25</f>
        <v>0</v>
      </c>
      <c r="R260" s="335">
        <f>Plan!JA26</f>
        <v>0</v>
      </c>
      <c r="S260" s="335">
        <f>Plan!JA27</f>
        <v>0</v>
      </c>
      <c r="T260" s="335">
        <f>Plan!JA28</f>
        <v>0</v>
      </c>
      <c r="U260" s="335">
        <f>Plan!JA29</f>
        <v>0</v>
      </c>
      <c r="V260" s="335">
        <f>Plan!JA30</f>
        <v>0</v>
      </c>
      <c r="W260" s="335">
        <f>Plan!JA31</f>
        <v>0</v>
      </c>
      <c r="X260" s="335">
        <f>Plan!JA32</f>
        <v>0</v>
      </c>
      <c r="Y260" s="335">
        <f>Plan!JA33</f>
        <v>0</v>
      </c>
      <c r="Z260" s="335">
        <f>Plan!JA34</f>
        <v>0</v>
      </c>
      <c r="AA260" s="335">
        <f>Plan!JA35</f>
        <v>0</v>
      </c>
      <c r="AB260" s="335">
        <f>Plan!JA36</f>
        <v>0</v>
      </c>
      <c r="AC260" s="335">
        <f>Plan!JA37</f>
        <v>0</v>
      </c>
      <c r="AD260" s="335">
        <f>Plan!JA38</f>
        <v>0</v>
      </c>
      <c r="AE260" s="335">
        <f>Plan!JA39</f>
        <v>0</v>
      </c>
      <c r="AF260" s="335">
        <f>Plan!JA40</f>
        <v>0</v>
      </c>
      <c r="AG260" s="335">
        <f>Plan!JA41</f>
        <v>0</v>
      </c>
      <c r="AH260" s="335">
        <f>Plan!JA42</f>
        <v>0</v>
      </c>
      <c r="AI260" s="335">
        <f>Plan!JA43</f>
        <v>0</v>
      </c>
      <c r="AJ260" s="335">
        <f>Plan!JA44</f>
        <v>0</v>
      </c>
    </row>
    <row r="261" spans="1:36" ht="6" customHeight="1">
      <c r="A261"/>
      <c r="B261" s="318">
        <f>COUNTIF(Feiertage!$H$3:$H$164,F261)</f>
        <v>0</v>
      </c>
      <c r="C261" s="333">
        <f t="shared" si="10"/>
        <v>2</v>
      </c>
      <c r="D261" s="333">
        <f t="shared" si="11"/>
        <v>9</v>
      </c>
      <c r="E261" s="323" t="s">
        <v>202</v>
      </c>
      <c r="F261" s="321">
        <f t="shared" si="12"/>
        <v>42626</v>
      </c>
      <c r="G261" s="335">
        <f>Plan!JB15</f>
        <v>0</v>
      </c>
      <c r="H261" s="335">
        <f>Plan!JB16</f>
        <v>0</v>
      </c>
      <c r="I261" s="335">
        <f>Plan!JB17</f>
        <v>0</v>
      </c>
      <c r="J261" s="335">
        <f>Plan!JB18</f>
        <v>0</v>
      </c>
      <c r="K261" s="335">
        <f>Plan!JB19</f>
        <v>0</v>
      </c>
      <c r="L261" s="335">
        <f>Plan!JB20</f>
        <v>0</v>
      </c>
      <c r="M261" s="335">
        <f>Plan!JB21</f>
        <v>0</v>
      </c>
      <c r="N261" s="335">
        <f>Plan!JB22</f>
        <v>0</v>
      </c>
      <c r="O261" s="335">
        <f>Plan!JB23</f>
        <v>0</v>
      </c>
      <c r="P261" s="335">
        <f>Plan!JB24</f>
        <v>0</v>
      </c>
      <c r="Q261" s="335">
        <f>Plan!JB25</f>
        <v>0</v>
      </c>
      <c r="R261" s="335">
        <f>Plan!JB26</f>
        <v>0</v>
      </c>
      <c r="S261" s="335">
        <f>Plan!JB27</f>
        <v>0</v>
      </c>
      <c r="T261" s="335">
        <f>Plan!JB28</f>
        <v>0</v>
      </c>
      <c r="U261" s="335">
        <f>Plan!JB29</f>
        <v>0</v>
      </c>
      <c r="V261" s="335">
        <f>Plan!JB30</f>
        <v>0</v>
      </c>
      <c r="W261" s="335">
        <f>Plan!JB31</f>
        <v>0</v>
      </c>
      <c r="X261" s="335">
        <f>Plan!JB32</f>
        <v>0</v>
      </c>
      <c r="Y261" s="335">
        <f>Plan!JB33</f>
        <v>0</v>
      </c>
      <c r="Z261" s="335">
        <f>Plan!JB34</f>
        <v>0</v>
      </c>
      <c r="AA261" s="335">
        <f>Plan!JB35</f>
        <v>0</v>
      </c>
      <c r="AB261" s="335">
        <f>Plan!JB36</f>
        <v>0</v>
      </c>
      <c r="AC261" s="335">
        <f>Plan!JB37</f>
        <v>0</v>
      </c>
      <c r="AD261" s="335">
        <f>Plan!JB38</f>
        <v>0</v>
      </c>
      <c r="AE261" s="335">
        <f>Plan!JB39</f>
        <v>0</v>
      </c>
      <c r="AF261" s="335">
        <f>Plan!JB40</f>
        <v>0</v>
      </c>
      <c r="AG261" s="335">
        <f>Plan!JB41</f>
        <v>0</v>
      </c>
      <c r="AH261" s="335">
        <f>Plan!JB42</f>
        <v>0</v>
      </c>
      <c r="AI261" s="335">
        <f>Plan!JB43</f>
        <v>0</v>
      </c>
      <c r="AJ261" s="335">
        <f>Plan!JB44</f>
        <v>0</v>
      </c>
    </row>
    <row r="262" spans="1:36" ht="6" customHeight="1">
      <c r="A262"/>
      <c r="B262" s="318">
        <f>COUNTIF(Feiertage!$H$3:$H$164,F262)</f>
        <v>0</v>
      </c>
      <c r="C262" s="333">
        <f t="shared" ref="C262:C325" si="13">IF(F262="","",WEEKDAY(F262,2))</f>
        <v>3</v>
      </c>
      <c r="D262" s="333">
        <f t="shared" ref="D262:D325" si="14">IF(F262="","",MONTH(F262))</f>
        <v>9</v>
      </c>
      <c r="E262" s="323" t="s">
        <v>207</v>
      </c>
      <c r="F262" s="321">
        <f t="shared" si="12"/>
        <v>42627</v>
      </c>
      <c r="G262" s="335">
        <f>Plan!JC15</f>
        <v>0</v>
      </c>
      <c r="H262" s="335">
        <f>Plan!JC16</f>
        <v>0</v>
      </c>
      <c r="I262" s="335">
        <f>Plan!JC17</f>
        <v>0</v>
      </c>
      <c r="J262" s="335">
        <f>Plan!JC18</f>
        <v>0</v>
      </c>
      <c r="K262" s="335">
        <f>Plan!JC19</f>
        <v>0</v>
      </c>
      <c r="L262" s="335">
        <f>Plan!JC20</f>
        <v>0</v>
      </c>
      <c r="M262" s="335">
        <f>Plan!JC21</f>
        <v>0</v>
      </c>
      <c r="N262" s="335">
        <f>Plan!JC22</f>
        <v>0</v>
      </c>
      <c r="O262" s="335">
        <f>Plan!JC23</f>
        <v>0</v>
      </c>
      <c r="P262" s="335">
        <f>Plan!JC24</f>
        <v>0</v>
      </c>
      <c r="Q262" s="335">
        <f>Plan!JC25</f>
        <v>0</v>
      </c>
      <c r="R262" s="335">
        <f>Plan!JC26</f>
        <v>0</v>
      </c>
      <c r="S262" s="335">
        <f>Plan!JC27</f>
        <v>0</v>
      </c>
      <c r="T262" s="335">
        <f>Plan!JC28</f>
        <v>0</v>
      </c>
      <c r="U262" s="335">
        <f>Plan!JC29</f>
        <v>0</v>
      </c>
      <c r="V262" s="335">
        <f>Plan!JC30</f>
        <v>0</v>
      </c>
      <c r="W262" s="335">
        <f>Plan!JC31</f>
        <v>0</v>
      </c>
      <c r="X262" s="335">
        <f>Plan!JC32</f>
        <v>0</v>
      </c>
      <c r="Y262" s="335">
        <f>Plan!JC33</f>
        <v>0</v>
      </c>
      <c r="Z262" s="335">
        <f>Plan!JC34</f>
        <v>0</v>
      </c>
      <c r="AA262" s="335">
        <f>Plan!JC35</f>
        <v>0</v>
      </c>
      <c r="AB262" s="335">
        <f>Plan!JC36</f>
        <v>0</v>
      </c>
      <c r="AC262" s="335">
        <f>Plan!JC37</f>
        <v>0</v>
      </c>
      <c r="AD262" s="335">
        <f>Plan!JC38</f>
        <v>0</v>
      </c>
      <c r="AE262" s="335">
        <f>Plan!JC39</f>
        <v>0</v>
      </c>
      <c r="AF262" s="335">
        <f>Plan!JC40</f>
        <v>0</v>
      </c>
      <c r="AG262" s="335">
        <f>Plan!JC41</f>
        <v>0</v>
      </c>
      <c r="AH262" s="335">
        <f>Plan!JC42</f>
        <v>0</v>
      </c>
      <c r="AI262" s="335">
        <f>Plan!JC43</f>
        <v>0</v>
      </c>
      <c r="AJ262" s="335">
        <f>Plan!JC44</f>
        <v>0</v>
      </c>
    </row>
    <row r="263" spans="1:36" ht="6" customHeight="1">
      <c r="A263"/>
      <c r="B263" s="318">
        <f>COUNTIF(Feiertage!$H$3:$H$164,F263)</f>
        <v>0</v>
      </c>
      <c r="C263" s="333">
        <f t="shared" si="13"/>
        <v>4</v>
      </c>
      <c r="D263" s="333">
        <f t="shared" si="14"/>
        <v>9</v>
      </c>
      <c r="E263" s="323" t="s">
        <v>197</v>
      </c>
      <c r="F263" s="321">
        <f t="shared" si="12"/>
        <v>42628</v>
      </c>
      <c r="G263" s="335">
        <f>Plan!JD15</f>
        <v>0</v>
      </c>
      <c r="H263" s="335">
        <f>Plan!JD16</f>
        <v>0</v>
      </c>
      <c r="I263" s="335">
        <f>Plan!JD17</f>
        <v>0</v>
      </c>
      <c r="J263" s="335">
        <f>Plan!JD18</f>
        <v>0</v>
      </c>
      <c r="K263" s="335">
        <f>Plan!JD19</f>
        <v>0</v>
      </c>
      <c r="L263" s="335">
        <f>Plan!JD20</f>
        <v>0</v>
      </c>
      <c r="M263" s="335">
        <f>Plan!JD21</f>
        <v>0</v>
      </c>
      <c r="N263" s="335">
        <f>Plan!JD22</f>
        <v>0</v>
      </c>
      <c r="O263" s="335">
        <f>Plan!JD23</f>
        <v>0</v>
      </c>
      <c r="P263" s="335">
        <f>Plan!JD24</f>
        <v>0</v>
      </c>
      <c r="Q263" s="335">
        <f>Plan!JD25</f>
        <v>0</v>
      </c>
      <c r="R263" s="335">
        <f>Plan!JD26</f>
        <v>0</v>
      </c>
      <c r="S263" s="335">
        <f>Plan!JD27</f>
        <v>0</v>
      </c>
      <c r="T263" s="335">
        <f>Plan!JD28</f>
        <v>0</v>
      </c>
      <c r="U263" s="335">
        <f>Plan!JD29</f>
        <v>0</v>
      </c>
      <c r="V263" s="335">
        <f>Plan!JD30</f>
        <v>0</v>
      </c>
      <c r="W263" s="335">
        <f>Plan!JD31</f>
        <v>0</v>
      </c>
      <c r="X263" s="335">
        <f>Plan!JD32</f>
        <v>0</v>
      </c>
      <c r="Y263" s="335">
        <f>Plan!JD33</f>
        <v>0</v>
      </c>
      <c r="Z263" s="335">
        <f>Plan!JD34</f>
        <v>0</v>
      </c>
      <c r="AA263" s="335">
        <f>Plan!JD35</f>
        <v>0</v>
      </c>
      <c r="AB263" s="335">
        <f>Plan!JD36</f>
        <v>0</v>
      </c>
      <c r="AC263" s="335">
        <f>Plan!JD37</f>
        <v>0</v>
      </c>
      <c r="AD263" s="335">
        <f>Plan!JD38</f>
        <v>0</v>
      </c>
      <c r="AE263" s="335">
        <f>Plan!JD39</f>
        <v>0</v>
      </c>
      <c r="AF263" s="335">
        <f>Plan!JD40</f>
        <v>0</v>
      </c>
      <c r="AG263" s="335">
        <f>Plan!JD41</f>
        <v>0</v>
      </c>
      <c r="AH263" s="335">
        <f>Plan!JD42</f>
        <v>0</v>
      </c>
      <c r="AI263" s="335">
        <f>Plan!JD43</f>
        <v>0</v>
      </c>
      <c r="AJ263" s="335">
        <f>Plan!JD44</f>
        <v>0</v>
      </c>
    </row>
    <row r="264" spans="1:36" ht="6" customHeight="1">
      <c r="A264"/>
      <c r="B264" s="318">
        <f>COUNTIF(Feiertage!$H$3:$H$164,F264)</f>
        <v>0</v>
      </c>
      <c r="C264" s="333">
        <f t="shared" si="13"/>
        <v>5</v>
      </c>
      <c r="D264" s="333">
        <f t="shared" si="14"/>
        <v>9</v>
      </c>
      <c r="E264" s="323" t="s">
        <v>199</v>
      </c>
      <c r="F264" s="321">
        <f t="shared" si="12"/>
        <v>42629</v>
      </c>
      <c r="G264" s="335">
        <f>Plan!JE15</f>
        <v>0</v>
      </c>
      <c r="H264" s="335">
        <f>Plan!JE16</f>
        <v>0</v>
      </c>
      <c r="I264" s="335">
        <f>Plan!JE17</f>
        <v>0</v>
      </c>
      <c r="J264" s="335">
        <f>Plan!JE18</f>
        <v>0</v>
      </c>
      <c r="K264" s="335">
        <f>Plan!JE19</f>
        <v>0</v>
      </c>
      <c r="L264" s="335">
        <f>Plan!JE20</f>
        <v>0</v>
      </c>
      <c r="M264" s="335">
        <f>Plan!JE21</f>
        <v>0</v>
      </c>
      <c r="N264" s="335">
        <f>Plan!JE22</f>
        <v>0</v>
      </c>
      <c r="O264" s="335">
        <f>Plan!JE23</f>
        <v>0</v>
      </c>
      <c r="P264" s="335">
        <f>Plan!JE24</f>
        <v>0</v>
      </c>
      <c r="Q264" s="335">
        <f>Plan!JE25</f>
        <v>0</v>
      </c>
      <c r="R264" s="335">
        <f>Plan!JE26</f>
        <v>0</v>
      </c>
      <c r="S264" s="335">
        <f>Plan!JE27</f>
        <v>0</v>
      </c>
      <c r="T264" s="335">
        <f>Plan!JE28</f>
        <v>0</v>
      </c>
      <c r="U264" s="335">
        <f>Plan!JE29</f>
        <v>0</v>
      </c>
      <c r="V264" s="335">
        <f>Plan!JE30</f>
        <v>0</v>
      </c>
      <c r="W264" s="335">
        <f>Plan!JE31</f>
        <v>0</v>
      </c>
      <c r="X264" s="335">
        <f>Plan!JE32</f>
        <v>0</v>
      </c>
      <c r="Y264" s="335">
        <f>Plan!JE33</f>
        <v>0</v>
      </c>
      <c r="Z264" s="335">
        <f>Plan!JE34</f>
        <v>0</v>
      </c>
      <c r="AA264" s="335">
        <f>Plan!JE35</f>
        <v>0</v>
      </c>
      <c r="AB264" s="335">
        <f>Plan!JE36</f>
        <v>0</v>
      </c>
      <c r="AC264" s="335">
        <f>Plan!JE37</f>
        <v>0</v>
      </c>
      <c r="AD264" s="335">
        <f>Plan!JE38</f>
        <v>0</v>
      </c>
      <c r="AE264" s="335">
        <f>Plan!JE39</f>
        <v>0</v>
      </c>
      <c r="AF264" s="335">
        <f>Plan!JE40</f>
        <v>0</v>
      </c>
      <c r="AG264" s="335">
        <f>Plan!JE41</f>
        <v>0</v>
      </c>
      <c r="AH264" s="335">
        <f>Plan!JE42</f>
        <v>0</v>
      </c>
      <c r="AI264" s="335">
        <f>Plan!JE43</f>
        <v>0</v>
      </c>
      <c r="AJ264" s="335">
        <f>Plan!JE44</f>
        <v>0</v>
      </c>
    </row>
    <row r="265" spans="1:36" ht="6" customHeight="1">
      <c r="A265"/>
      <c r="B265" s="318">
        <f>COUNTIF(Feiertage!$H$3:$H$164,F265)</f>
        <v>0</v>
      </c>
      <c r="C265" s="333">
        <f t="shared" si="13"/>
        <v>6</v>
      </c>
      <c r="D265" s="333">
        <f t="shared" si="14"/>
        <v>9</v>
      </c>
      <c r="E265" s="323" t="s">
        <v>198</v>
      </c>
      <c r="F265" s="321">
        <f t="shared" si="12"/>
        <v>42630</v>
      </c>
      <c r="G265" s="335">
        <f>Plan!JF15</f>
        <v>0</v>
      </c>
      <c r="H265" s="335">
        <f>Plan!JF16</f>
        <v>0</v>
      </c>
      <c r="I265" s="335">
        <f>Plan!JF17</f>
        <v>0</v>
      </c>
      <c r="J265" s="335">
        <f>Plan!JF18</f>
        <v>0</v>
      </c>
      <c r="K265" s="335">
        <f>Plan!JF19</f>
        <v>0</v>
      </c>
      <c r="L265" s="335">
        <f>Plan!JF20</f>
        <v>0</v>
      </c>
      <c r="M265" s="335">
        <f>Plan!JF21</f>
        <v>0</v>
      </c>
      <c r="N265" s="335">
        <f>Plan!JF22</f>
        <v>0</v>
      </c>
      <c r="O265" s="335">
        <f>Plan!JF23</f>
        <v>0</v>
      </c>
      <c r="P265" s="335">
        <f>Plan!JF24</f>
        <v>0</v>
      </c>
      <c r="Q265" s="335">
        <f>Plan!JF25</f>
        <v>0</v>
      </c>
      <c r="R265" s="335">
        <f>Plan!JF26</f>
        <v>0</v>
      </c>
      <c r="S265" s="335">
        <f>Plan!JF27</f>
        <v>0</v>
      </c>
      <c r="T265" s="335">
        <f>Plan!JF28</f>
        <v>0</v>
      </c>
      <c r="U265" s="335">
        <f>Plan!JF29</f>
        <v>0</v>
      </c>
      <c r="V265" s="335">
        <f>Plan!JF30</f>
        <v>0</v>
      </c>
      <c r="W265" s="335">
        <f>Plan!JF31</f>
        <v>0</v>
      </c>
      <c r="X265" s="335">
        <f>Plan!JF32</f>
        <v>0</v>
      </c>
      <c r="Y265" s="335">
        <f>Plan!JF33</f>
        <v>0</v>
      </c>
      <c r="Z265" s="335">
        <f>Plan!JF34</f>
        <v>0</v>
      </c>
      <c r="AA265" s="335">
        <f>Plan!JF35</f>
        <v>0</v>
      </c>
      <c r="AB265" s="335">
        <f>Plan!JF36</f>
        <v>0</v>
      </c>
      <c r="AC265" s="335">
        <f>Plan!JF37</f>
        <v>0</v>
      </c>
      <c r="AD265" s="335">
        <f>Plan!JF38</f>
        <v>0</v>
      </c>
      <c r="AE265" s="335">
        <f>Plan!JF39</f>
        <v>0</v>
      </c>
      <c r="AF265" s="335">
        <f>Plan!JF40</f>
        <v>0</v>
      </c>
      <c r="AG265" s="335">
        <f>Plan!JF41</f>
        <v>0</v>
      </c>
      <c r="AH265" s="335">
        <f>Plan!JF42</f>
        <v>0</v>
      </c>
      <c r="AI265" s="335">
        <f>Plan!JF43</f>
        <v>0</v>
      </c>
      <c r="AJ265" s="335">
        <f>Plan!JF44</f>
        <v>0</v>
      </c>
    </row>
    <row r="266" spans="1:36" ht="6" customHeight="1">
      <c r="A266"/>
      <c r="B266" s="318">
        <f>COUNTIF(Feiertage!$H$3:$H$164,F266)</f>
        <v>0</v>
      </c>
      <c r="C266" s="333">
        <f t="shared" si="13"/>
        <v>7</v>
      </c>
      <c r="D266" s="333">
        <f t="shared" si="14"/>
        <v>9</v>
      </c>
      <c r="E266" s="323" t="s">
        <v>197</v>
      </c>
      <c r="F266" s="321">
        <f t="shared" si="12"/>
        <v>42631</v>
      </c>
      <c r="G266" s="335">
        <f>Plan!JG15</f>
        <v>0</v>
      </c>
      <c r="H266" s="335">
        <f>Plan!JG16</f>
        <v>0</v>
      </c>
      <c r="I266" s="335">
        <f>Plan!JG17</f>
        <v>0</v>
      </c>
      <c r="J266" s="335">
        <f>Plan!JG18</f>
        <v>0</v>
      </c>
      <c r="K266" s="335">
        <f>Plan!JG19</f>
        <v>0</v>
      </c>
      <c r="L266" s="335">
        <f>Plan!JG20</f>
        <v>0</v>
      </c>
      <c r="M266" s="335">
        <f>Plan!JG21</f>
        <v>0</v>
      </c>
      <c r="N266" s="335">
        <f>Plan!JG22</f>
        <v>0</v>
      </c>
      <c r="O266" s="335">
        <f>Plan!JG23</f>
        <v>0</v>
      </c>
      <c r="P266" s="335">
        <f>Plan!JG24</f>
        <v>0</v>
      </c>
      <c r="Q266" s="335">
        <f>Plan!JG25</f>
        <v>0</v>
      </c>
      <c r="R266" s="335">
        <f>Plan!JG26</f>
        <v>0</v>
      </c>
      <c r="S266" s="335">
        <f>Plan!JG27</f>
        <v>0</v>
      </c>
      <c r="T266" s="335">
        <f>Plan!JG28</f>
        <v>0</v>
      </c>
      <c r="U266" s="335">
        <f>Plan!JG29</f>
        <v>0</v>
      </c>
      <c r="V266" s="335">
        <f>Plan!JG30</f>
        <v>0</v>
      </c>
      <c r="W266" s="335">
        <f>Plan!JG31</f>
        <v>0</v>
      </c>
      <c r="X266" s="335">
        <f>Plan!JG32</f>
        <v>0</v>
      </c>
      <c r="Y266" s="335">
        <f>Plan!JG33</f>
        <v>0</v>
      </c>
      <c r="Z266" s="335">
        <f>Plan!JG34</f>
        <v>0</v>
      </c>
      <c r="AA266" s="335">
        <f>Plan!JG35</f>
        <v>0</v>
      </c>
      <c r="AB266" s="335">
        <f>Plan!JG36</f>
        <v>0</v>
      </c>
      <c r="AC266" s="335">
        <f>Plan!JG37</f>
        <v>0</v>
      </c>
      <c r="AD266" s="335">
        <f>Plan!JG38</f>
        <v>0</v>
      </c>
      <c r="AE266" s="335">
        <f>Plan!JG39</f>
        <v>0</v>
      </c>
      <c r="AF266" s="335">
        <f>Plan!JG40</f>
        <v>0</v>
      </c>
      <c r="AG266" s="335">
        <f>Plan!JG41</f>
        <v>0</v>
      </c>
      <c r="AH266" s="335">
        <f>Plan!JG42</f>
        <v>0</v>
      </c>
      <c r="AI266" s="335">
        <f>Plan!JG43</f>
        <v>0</v>
      </c>
      <c r="AJ266" s="335">
        <f>Plan!JG44</f>
        <v>0</v>
      </c>
    </row>
    <row r="267" spans="1:36" ht="6" customHeight="1">
      <c r="A267"/>
      <c r="B267" s="318">
        <f>COUNTIF(Feiertage!$H$3:$H$164,F267)</f>
        <v>0</v>
      </c>
      <c r="C267" s="333">
        <f t="shared" si="13"/>
        <v>1</v>
      </c>
      <c r="D267" s="333">
        <f t="shared" si="14"/>
        <v>9</v>
      </c>
      <c r="E267" s="323" t="s">
        <v>195</v>
      </c>
      <c r="F267" s="321">
        <f t="shared" si="12"/>
        <v>42632</v>
      </c>
      <c r="G267" s="335">
        <f>Plan!JH15</f>
        <v>0</v>
      </c>
      <c r="H267" s="335">
        <f>Plan!JH16</f>
        <v>0</v>
      </c>
      <c r="I267" s="335">
        <f>Plan!JH17</f>
        <v>0</v>
      </c>
      <c r="J267" s="335">
        <f>Plan!JH18</f>
        <v>0</v>
      </c>
      <c r="K267" s="335">
        <f>Plan!JH19</f>
        <v>0</v>
      </c>
      <c r="L267" s="335">
        <f>Plan!JH20</f>
        <v>0</v>
      </c>
      <c r="M267" s="335">
        <f>Plan!JH21</f>
        <v>0</v>
      </c>
      <c r="N267" s="335">
        <f>Plan!JH22</f>
        <v>0</v>
      </c>
      <c r="O267" s="335">
        <f>Plan!JH23</f>
        <v>0</v>
      </c>
      <c r="P267" s="335">
        <f>Plan!JH24</f>
        <v>0</v>
      </c>
      <c r="Q267" s="335">
        <f>Plan!JH25</f>
        <v>0</v>
      </c>
      <c r="R267" s="335">
        <f>Plan!JH26</f>
        <v>0</v>
      </c>
      <c r="S267" s="335">
        <f>Plan!JH27</f>
        <v>0</v>
      </c>
      <c r="T267" s="335">
        <f>Plan!JH28</f>
        <v>0</v>
      </c>
      <c r="U267" s="335">
        <f>Plan!JH29</f>
        <v>0</v>
      </c>
      <c r="V267" s="335">
        <f>Plan!JH30</f>
        <v>0</v>
      </c>
      <c r="W267" s="335">
        <f>Plan!JH31</f>
        <v>0</v>
      </c>
      <c r="X267" s="335">
        <f>Plan!JH32</f>
        <v>0</v>
      </c>
      <c r="Y267" s="335">
        <f>Plan!JH33</f>
        <v>0</v>
      </c>
      <c r="Z267" s="335">
        <f>Plan!JH34</f>
        <v>0</v>
      </c>
      <c r="AA267" s="335">
        <f>Plan!JH35</f>
        <v>0</v>
      </c>
      <c r="AB267" s="335">
        <f>Plan!JH36</f>
        <v>0</v>
      </c>
      <c r="AC267" s="335">
        <f>Plan!JH37</f>
        <v>0</v>
      </c>
      <c r="AD267" s="335">
        <f>Plan!JH38</f>
        <v>0</v>
      </c>
      <c r="AE267" s="335">
        <f>Plan!JH39</f>
        <v>0</v>
      </c>
      <c r="AF267" s="335">
        <f>Plan!JH40</f>
        <v>0</v>
      </c>
      <c r="AG267" s="335">
        <f>Plan!JH41</f>
        <v>0</v>
      </c>
      <c r="AH267" s="335">
        <f>Plan!JH42</f>
        <v>0</v>
      </c>
      <c r="AI267" s="335">
        <f>Plan!JH43</f>
        <v>0</v>
      </c>
      <c r="AJ267" s="335">
        <f>Plan!JH44</f>
        <v>0</v>
      </c>
    </row>
    <row r="268" spans="1:36" ht="6" customHeight="1">
      <c r="A268"/>
      <c r="B268" s="318">
        <f>COUNTIF(Feiertage!$H$3:$H$164,F268)</f>
        <v>0</v>
      </c>
      <c r="C268" s="333">
        <f t="shared" si="13"/>
        <v>2</v>
      </c>
      <c r="D268" s="333">
        <f t="shared" si="14"/>
        <v>9</v>
      </c>
      <c r="E268" s="323"/>
      <c r="F268" s="321">
        <f t="shared" si="12"/>
        <v>42633</v>
      </c>
      <c r="G268" s="335">
        <f>Plan!JI15</f>
        <v>0</v>
      </c>
      <c r="H268" s="335">
        <f>Plan!JI16</f>
        <v>0</v>
      </c>
      <c r="I268" s="335">
        <f>Plan!JI17</f>
        <v>0</v>
      </c>
      <c r="J268" s="335">
        <f>Plan!JI18</f>
        <v>0</v>
      </c>
      <c r="K268" s="335">
        <f>Plan!JI19</f>
        <v>0</v>
      </c>
      <c r="L268" s="335">
        <f>Plan!JI20</f>
        <v>0</v>
      </c>
      <c r="M268" s="335">
        <f>Plan!JI21</f>
        <v>0</v>
      </c>
      <c r="N268" s="335">
        <f>Plan!JI22</f>
        <v>0</v>
      </c>
      <c r="O268" s="335">
        <f>Plan!JI23</f>
        <v>0</v>
      </c>
      <c r="P268" s="335">
        <f>Plan!JI24</f>
        <v>0</v>
      </c>
      <c r="Q268" s="335">
        <f>Plan!JI25</f>
        <v>0</v>
      </c>
      <c r="R268" s="335">
        <f>Plan!JI26</f>
        <v>0</v>
      </c>
      <c r="S268" s="335">
        <f>Plan!JI27</f>
        <v>0</v>
      </c>
      <c r="T268" s="335">
        <f>Plan!JI28</f>
        <v>0</v>
      </c>
      <c r="U268" s="335">
        <f>Plan!JI29</f>
        <v>0</v>
      </c>
      <c r="V268" s="335">
        <f>Plan!JI30</f>
        <v>0</v>
      </c>
      <c r="W268" s="335">
        <f>Plan!JI31</f>
        <v>0</v>
      </c>
      <c r="X268" s="335">
        <f>Plan!JI32</f>
        <v>0</v>
      </c>
      <c r="Y268" s="335">
        <f>Plan!JI33</f>
        <v>0</v>
      </c>
      <c r="Z268" s="335">
        <f>Plan!JI34</f>
        <v>0</v>
      </c>
      <c r="AA268" s="335">
        <f>Plan!JI35</f>
        <v>0</v>
      </c>
      <c r="AB268" s="335">
        <f>Plan!JI36</f>
        <v>0</v>
      </c>
      <c r="AC268" s="335">
        <f>Plan!JI37</f>
        <v>0</v>
      </c>
      <c r="AD268" s="335">
        <f>Plan!JI38</f>
        <v>0</v>
      </c>
      <c r="AE268" s="335">
        <f>Plan!JI39</f>
        <v>0</v>
      </c>
      <c r="AF268" s="335">
        <f>Plan!JI40</f>
        <v>0</v>
      </c>
      <c r="AG268" s="335">
        <f>Plan!JI41</f>
        <v>0</v>
      </c>
      <c r="AH268" s="335">
        <f>Plan!JI42</f>
        <v>0</v>
      </c>
      <c r="AI268" s="335">
        <f>Plan!JI43</f>
        <v>0</v>
      </c>
      <c r="AJ268" s="335">
        <f>Plan!JI44</f>
        <v>0</v>
      </c>
    </row>
    <row r="269" spans="1:36" ht="6" customHeight="1">
      <c r="A269"/>
      <c r="B269" s="318">
        <f>COUNTIF(Feiertage!$H$3:$H$164,F269)</f>
        <v>0</v>
      </c>
      <c r="C269" s="333">
        <f t="shared" si="13"/>
        <v>3</v>
      </c>
      <c r="D269" s="333">
        <f t="shared" si="14"/>
        <v>9</v>
      </c>
      <c r="E269" s="323"/>
      <c r="F269" s="321">
        <f t="shared" si="12"/>
        <v>42634</v>
      </c>
      <c r="G269" s="335">
        <f>Plan!JJ15</f>
        <v>0</v>
      </c>
      <c r="H269" s="335">
        <f>Plan!JJ16</f>
        <v>0</v>
      </c>
      <c r="I269" s="335">
        <f>Plan!JJ17</f>
        <v>0</v>
      </c>
      <c r="J269" s="335">
        <f>Plan!JJ18</f>
        <v>0</v>
      </c>
      <c r="K269" s="335">
        <f>Plan!JJ19</f>
        <v>0</v>
      </c>
      <c r="L269" s="335">
        <f>Plan!JJ20</f>
        <v>0</v>
      </c>
      <c r="M269" s="335">
        <f>Plan!JJ21</f>
        <v>0</v>
      </c>
      <c r="N269" s="335">
        <f>Plan!JJ22</f>
        <v>0</v>
      </c>
      <c r="O269" s="335">
        <f>Plan!JJ23</f>
        <v>0</v>
      </c>
      <c r="P269" s="335">
        <f>Plan!JJ24</f>
        <v>0</v>
      </c>
      <c r="Q269" s="335">
        <f>Plan!JJ25</f>
        <v>0</v>
      </c>
      <c r="R269" s="335">
        <f>Plan!JJ26</f>
        <v>0</v>
      </c>
      <c r="S269" s="335">
        <f>Plan!JJ27</f>
        <v>0</v>
      </c>
      <c r="T269" s="335">
        <f>Plan!JJ28</f>
        <v>0</v>
      </c>
      <c r="U269" s="335">
        <f>Plan!JJ29</f>
        <v>0</v>
      </c>
      <c r="V269" s="335">
        <f>Plan!JJ30</f>
        <v>0</v>
      </c>
      <c r="W269" s="335">
        <f>Plan!JJ31</f>
        <v>0</v>
      </c>
      <c r="X269" s="335">
        <f>Plan!JJ32</f>
        <v>0</v>
      </c>
      <c r="Y269" s="335">
        <f>Plan!JJ33</f>
        <v>0</v>
      </c>
      <c r="Z269" s="335">
        <f>Plan!JJ34</f>
        <v>0</v>
      </c>
      <c r="AA269" s="335">
        <f>Plan!JJ35</f>
        <v>0</v>
      </c>
      <c r="AB269" s="335">
        <f>Plan!JJ36</f>
        <v>0</v>
      </c>
      <c r="AC269" s="335">
        <f>Plan!JJ37</f>
        <v>0</v>
      </c>
      <c r="AD269" s="335">
        <f>Plan!JJ38</f>
        <v>0</v>
      </c>
      <c r="AE269" s="335">
        <f>Plan!JJ39</f>
        <v>0</v>
      </c>
      <c r="AF269" s="335">
        <f>Plan!JJ40</f>
        <v>0</v>
      </c>
      <c r="AG269" s="335">
        <f>Plan!JJ41</f>
        <v>0</v>
      </c>
      <c r="AH269" s="335">
        <f>Plan!JJ42</f>
        <v>0</v>
      </c>
      <c r="AI269" s="335">
        <f>Plan!JJ43</f>
        <v>0</v>
      </c>
      <c r="AJ269" s="335">
        <f>Plan!JJ44</f>
        <v>0</v>
      </c>
    </row>
    <row r="270" spans="1:36" ht="6" customHeight="1">
      <c r="A270"/>
      <c r="B270" s="318">
        <f>COUNTIF(Feiertage!$H$3:$H$164,F270)</f>
        <v>0</v>
      </c>
      <c r="C270" s="333">
        <f t="shared" si="13"/>
        <v>4</v>
      </c>
      <c r="D270" s="333">
        <f t="shared" si="14"/>
        <v>9</v>
      </c>
      <c r="E270" s="323"/>
      <c r="F270" s="321">
        <f t="shared" si="12"/>
        <v>42635</v>
      </c>
      <c r="G270" s="335">
        <f>Plan!JK15</f>
        <v>0</v>
      </c>
      <c r="H270" s="335">
        <f>Plan!JK16</f>
        <v>0</v>
      </c>
      <c r="I270" s="335">
        <f>Plan!JK17</f>
        <v>0</v>
      </c>
      <c r="J270" s="335">
        <f>Plan!JK18</f>
        <v>0</v>
      </c>
      <c r="K270" s="335">
        <f>Plan!JK19</f>
        <v>0</v>
      </c>
      <c r="L270" s="335">
        <f>Plan!JK20</f>
        <v>0</v>
      </c>
      <c r="M270" s="335">
        <f>Plan!JK21</f>
        <v>0</v>
      </c>
      <c r="N270" s="335">
        <f>Plan!JK22</f>
        <v>0</v>
      </c>
      <c r="O270" s="335">
        <f>Plan!JK23</f>
        <v>0</v>
      </c>
      <c r="P270" s="335">
        <f>Plan!JK24</f>
        <v>0</v>
      </c>
      <c r="Q270" s="335">
        <f>Plan!JK25</f>
        <v>0</v>
      </c>
      <c r="R270" s="335">
        <f>Plan!JK26</f>
        <v>0</v>
      </c>
      <c r="S270" s="335">
        <f>Plan!JK27</f>
        <v>0</v>
      </c>
      <c r="T270" s="335">
        <f>Plan!JK28</f>
        <v>0</v>
      </c>
      <c r="U270" s="335">
        <f>Plan!JK29</f>
        <v>0</v>
      </c>
      <c r="V270" s="335">
        <f>Plan!JK30</f>
        <v>0</v>
      </c>
      <c r="W270" s="335">
        <f>Plan!JK31</f>
        <v>0</v>
      </c>
      <c r="X270" s="335">
        <f>Plan!JK32</f>
        <v>0</v>
      </c>
      <c r="Y270" s="335">
        <f>Plan!JK33</f>
        <v>0</v>
      </c>
      <c r="Z270" s="335">
        <f>Plan!JK34</f>
        <v>0</v>
      </c>
      <c r="AA270" s="335">
        <f>Plan!JK35</f>
        <v>0</v>
      </c>
      <c r="AB270" s="335">
        <f>Plan!JK36</f>
        <v>0</v>
      </c>
      <c r="AC270" s="335">
        <f>Plan!JK37</f>
        <v>0</v>
      </c>
      <c r="AD270" s="335">
        <f>Plan!JK38</f>
        <v>0</v>
      </c>
      <c r="AE270" s="335">
        <f>Plan!JK39</f>
        <v>0</v>
      </c>
      <c r="AF270" s="335">
        <f>Plan!JK40</f>
        <v>0</v>
      </c>
      <c r="AG270" s="335">
        <f>Plan!JK41</f>
        <v>0</v>
      </c>
      <c r="AH270" s="335">
        <f>Plan!JK42</f>
        <v>0</v>
      </c>
      <c r="AI270" s="335">
        <f>Plan!JK43</f>
        <v>0</v>
      </c>
      <c r="AJ270" s="335">
        <f>Plan!JK44</f>
        <v>0</v>
      </c>
    </row>
    <row r="271" spans="1:36" ht="6" customHeight="1">
      <c r="A271"/>
      <c r="B271" s="318">
        <f>COUNTIF(Feiertage!$H$3:$H$164,F271)</f>
        <v>0</v>
      </c>
      <c r="C271" s="333">
        <f t="shared" si="13"/>
        <v>5</v>
      </c>
      <c r="D271" s="333">
        <f t="shared" si="14"/>
        <v>9</v>
      </c>
      <c r="E271" s="323"/>
      <c r="F271" s="321">
        <f t="shared" si="12"/>
        <v>42636</v>
      </c>
      <c r="G271" s="335">
        <f>Plan!JL15</f>
        <v>0</v>
      </c>
      <c r="H271" s="335">
        <f>Plan!JL16</f>
        <v>0</v>
      </c>
      <c r="I271" s="335">
        <f>Plan!JL17</f>
        <v>0</v>
      </c>
      <c r="J271" s="335">
        <f>Plan!JL18</f>
        <v>0</v>
      </c>
      <c r="K271" s="335">
        <f>Plan!JL19</f>
        <v>0</v>
      </c>
      <c r="L271" s="335">
        <f>Plan!JL20</f>
        <v>0</v>
      </c>
      <c r="M271" s="335">
        <f>Plan!JL21</f>
        <v>0</v>
      </c>
      <c r="N271" s="335">
        <f>Plan!JL22</f>
        <v>0</v>
      </c>
      <c r="O271" s="335">
        <f>Plan!JL23</f>
        <v>0</v>
      </c>
      <c r="P271" s="335">
        <f>Plan!JL24</f>
        <v>0</v>
      </c>
      <c r="Q271" s="335">
        <f>Plan!JL25</f>
        <v>0</v>
      </c>
      <c r="R271" s="335">
        <f>Plan!JL26</f>
        <v>0</v>
      </c>
      <c r="S271" s="335">
        <f>Plan!JL27</f>
        <v>0</v>
      </c>
      <c r="T271" s="335">
        <f>Plan!JL28</f>
        <v>0</v>
      </c>
      <c r="U271" s="335">
        <f>Plan!JL29</f>
        <v>0</v>
      </c>
      <c r="V271" s="335">
        <f>Plan!JL30</f>
        <v>0</v>
      </c>
      <c r="W271" s="335">
        <f>Plan!JL31</f>
        <v>0</v>
      </c>
      <c r="X271" s="335">
        <f>Plan!JL32</f>
        <v>0</v>
      </c>
      <c r="Y271" s="335">
        <f>Plan!JL33</f>
        <v>0</v>
      </c>
      <c r="Z271" s="335">
        <f>Plan!JL34</f>
        <v>0</v>
      </c>
      <c r="AA271" s="335">
        <f>Plan!JL35</f>
        <v>0</v>
      </c>
      <c r="AB271" s="335">
        <f>Plan!JL36</f>
        <v>0</v>
      </c>
      <c r="AC271" s="335">
        <f>Plan!JL37</f>
        <v>0</v>
      </c>
      <c r="AD271" s="335">
        <f>Plan!JL38</f>
        <v>0</v>
      </c>
      <c r="AE271" s="335">
        <f>Plan!JL39</f>
        <v>0</v>
      </c>
      <c r="AF271" s="335">
        <f>Plan!JL40</f>
        <v>0</v>
      </c>
      <c r="AG271" s="335">
        <f>Plan!JL41</f>
        <v>0</v>
      </c>
      <c r="AH271" s="335">
        <f>Plan!JL42</f>
        <v>0</v>
      </c>
      <c r="AI271" s="335">
        <f>Plan!JL43</f>
        <v>0</v>
      </c>
      <c r="AJ271" s="335">
        <f>Plan!JL44</f>
        <v>0</v>
      </c>
    </row>
    <row r="272" spans="1:36" ht="6" customHeight="1">
      <c r="A272"/>
      <c r="B272" s="318">
        <f>COUNTIF(Feiertage!$H$3:$H$164,F272)</f>
        <v>0</v>
      </c>
      <c r="C272" s="333">
        <f t="shared" si="13"/>
        <v>6</v>
      </c>
      <c r="D272" s="333">
        <f t="shared" si="14"/>
        <v>9</v>
      </c>
      <c r="E272" s="323"/>
      <c r="F272" s="321">
        <f t="shared" si="12"/>
        <v>42637</v>
      </c>
      <c r="G272" s="335">
        <f>Plan!JM15</f>
        <v>0</v>
      </c>
      <c r="H272" s="335">
        <f>Plan!JM16</f>
        <v>0</v>
      </c>
      <c r="I272" s="335">
        <f>Plan!JM17</f>
        <v>0</v>
      </c>
      <c r="J272" s="335">
        <f>Plan!JM18</f>
        <v>0</v>
      </c>
      <c r="K272" s="335">
        <f>Plan!JM19</f>
        <v>0</v>
      </c>
      <c r="L272" s="335">
        <f>Plan!JM20</f>
        <v>0</v>
      </c>
      <c r="M272" s="335">
        <f>Plan!JM21</f>
        <v>0</v>
      </c>
      <c r="N272" s="335">
        <f>Plan!JM22</f>
        <v>0</v>
      </c>
      <c r="O272" s="335">
        <f>Plan!JM23</f>
        <v>0</v>
      </c>
      <c r="P272" s="335">
        <f>Plan!JM24</f>
        <v>0</v>
      </c>
      <c r="Q272" s="335">
        <f>Plan!JM25</f>
        <v>0</v>
      </c>
      <c r="R272" s="335">
        <f>Plan!JM26</f>
        <v>0</v>
      </c>
      <c r="S272" s="335">
        <f>Plan!JM27</f>
        <v>0</v>
      </c>
      <c r="T272" s="335">
        <f>Plan!JM28</f>
        <v>0</v>
      </c>
      <c r="U272" s="335">
        <f>Plan!JM29</f>
        <v>0</v>
      </c>
      <c r="V272" s="335">
        <f>Plan!JM30</f>
        <v>0</v>
      </c>
      <c r="W272" s="335">
        <f>Plan!JM31</f>
        <v>0</v>
      </c>
      <c r="X272" s="335">
        <f>Plan!JM32</f>
        <v>0</v>
      </c>
      <c r="Y272" s="335">
        <f>Plan!JM33</f>
        <v>0</v>
      </c>
      <c r="Z272" s="335">
        <f>Plan!JM34</f>
        <v>0</v>
      </c>
      <c r="AA272" s="335">
        <f>Plan!JM35</f>
        <v>0</v>
      </c>
      <c r="AB272" s="335">
        <f>Plan!JM36</f>
        <v>0</v>
      </c>
      <c r="AC272" s="335">
        <f>Plan!JM37</f>
        <v>0</v>
      </c>
      <c r="AD272" s="335">
        <f>Plan!JM38</f>
        <v>0</v>
      </c>
      <c r="AE272" s="335">
        <f>Plan!JM39</f>
        <v>0</v>
      </c>
      <c r="AF272" s="335">
        <f>Plan!JM40</f>
        <v>0</v>
      </c>
      <c r="AG272" s="335">
        <f>Plan!JM41</f>
        <v>0</v>
      </c>
      <c r="AH272" s="335">
        <f>Plan!JM42</f>
        <v>0</v>
      </c>
      <c r="AI272" s="335">
        <f>Plan!JM43</f>
        <v>0</v>
      </c>
      <c r="AJ272" s="335">
        <f>Plan!JM44</f>
        <v>0</v>
      </c>
    </row>
    <row r="273" spans="1:36" ht="6" customHeight="1">
      <c r="A273"/>
      <c r="B273" s="318">
        <f>COUNTIF(Feiertage!$H$3:$H$164,F273)</f>
        <v>0</v>
      </c>
      <c r="C273" s="333">
        <f t="shared" si="13"/>
        <v>7</v>
      </c>
      <c r="D273" s="333">
        <f t="shared" si="14"/>
        <v>9</v>
      </c>
      <c r="E273" s="323"/>
      <c r="F273" s="321">
        <f t="shared" si="12"/>
        <v>42638</v>
      </c>
      <c r="G273" s="335">
        <f>Plan!JN15</f>
        <v>0</v>
      </c>
      <c r="H273" s="335">
        <f>Plan!JN16</f>
        <v>0</v>
      </c>
      <c r="I273" s="335">
        <f>Plan!JN17</f>
        <v>0</v>
      </c>
      <c r="J273" s="335">
        <f>Plan!JN18</f>
        <v>0</v>
      </c>
      <c r="K273" s="335">
        <f>Plan!JN19</f>
        <v>0</v>
      </c>
      <c r="L273" s="335">
        <f>Plan!JN20</f>
        <v>0</v>
      </c>
      <c r="M273" s="335">
        <f>Plan!JN21</f>
        <v>0</v>
      </c>
      <c r="N273" s="335">
        <f>Plan!JN22</f>
        <v>0</v>
      </c>
      <c r="O273" s="335">
        <f>Plan!JN23</f>
        <v>0</v>
      </c>
      <c r="P273" s="335">
        <f>Plan!JN24</f>
        <v>0</v>
      </c>
      <c r="Q273" s="335">
        <f>Plan!JN25</f>
        <v>0</v>
      </c>
      <c r="R273" s="335">
        <f>Plan!JN26</f>
        <v>0</v>
      </c>
      <c r="S273" s="335">
        <f>Plan!JN27</f>
        <v>0</v>
      </c>
      <c r="T273" s="335">
        <f>Plan!JN28</f>
        <v>0</v>
      </c>
      <c r="U273" s="335">
        <f>Plan!JN29</f>
        <v>0</v>
      </c>
      <c r="V273" s="335">
        <f>Plan!JN30</f>
        <v>0</v>
      </c>
      <c r="W273" s="335">
        <f>Plan!JN31</f>
        <v>0</v>
      </c>
      <c r="X273" s="335">
        <f>Plan!JN32</f>
        <v>0</v>
      </c>
      <c r="Y273" s="335">
        <f>Plan!JN33</f>
        <v>0</v>
      </c>
      <c r="Z273" s="335">
        <f>Plan!JN34</f>
        <v>0</v>
      </c>
      <c r="AA273" s="335">
        <f>Plan!JN35</f>
        <v>0</v>
      </c>
      <c r="AB273" s="335">
        <f>Plan!JN36</f>
        <v>0</v>
      </c>
      <c r="AC273" s="335">
        <f>Plan!JN37</f>
        <v>0</v>
      </c>
      <c r="AD273" s="335">
        <f>Plan!JN38</f>
        <v>0</v>
      </c>
      <c r="AE273" s="335">
        <f>Plan!JN39</f>
        <v>0</v>
      </c>
      <c r="AF273" s="335">
        <f>Plan!JN40</f>
        <v>0</v>
      </c>
      <c r="AG273" s="335">
        <f>Plan!JN41</f>
        <v>0</v>
      </c>
      <c r="AH273" s="335">
        <f>Plan!JN42</f>
        <v>0</v>
      </c>
      <c r="AI273" s="335">
        <f>Plan!JN43</f>
        <v>0</v>
      </c>
      <c r="AJ273" s="335">
        <f>Plan!JN44</f>
        <v>0</v>
      </c>
    </row>
    <row r="274" spans="1:36" ht="6" customHeight="1">
      <c r="A274"/>
      <c r="B274" s="318">
        <f>COUNTIF(Feiertage!$H$3:$H$164,F274)</f>
        <v>0</v>
      </c>
      <c r="C274" s="333">
        <f t="shared" si="13"/>
        <v>1</v>
      </c>
      <c r="D274" s="333">
        <f t="shared" si="14"/>
        <v>9</v>
      </c>
      <c r="E274" s="323"/>
      <c r="F274" s="321">
        <f t="shared" si="12"/>
        <v>42639</v>
      </c>
      <c r="G274" s="335">
        <f>Plan!JO15</f>
        <v>0</v>
      </c>
      <c r="H274" s="335">
        <f>Plan!JO16</f>
        <v>0</v>
      </c>
      <c r="I274" s="335">
        <f>Plan!JO17</f>
        <v>0</v>
      </c>
      <c r="J274" s="335">
        <f>Plan!JO18</f>
        <v>0</v>
      </c>
      <c r="K274" s="335">
        <f>Plan!JO19</f>
        <v>0</v>
      </c>
      <c r="L274" s="335">
        <f>Plan!JO20</f>
        <v>0</v>
      </c>
      <c r="M274" s="335">
        <f>Plan!JO21</f>
        <v>0</v>
      </c>
      <c r="N274" s="335">
        <f>Plan!JO22</f>
        <v>0</v>
      </c>
      <c r="O274" s="335">
        <f>Plan!JO23</f>
        <v>0</v>
      </c>
      <c r="P274" s="335">
        <f>Plan!JO24</f>
        <v>0</v>
      </c>
      <c r="Q274" s="335">
        <f>Plan!JO25</f>
        <v>0</v>
      </c>
      <c r="R274" s="335">
        <f>Plan!JO26</f>
        <v>0</v>
      </c>
      <c r="S274" s="335">
        <f>Plan!JO27</f>
        <v>0</v>
      </c>
      <c r="T274" s="335">
        <f>Plan!JO28</f>
        <v>0</v>
      </c>
      <c r="U274" s="335">
        <f>Plan!JO29</f>
        <v>0</v>
      </c>
      <c r="V274" s="335">
        <f>Plan!JO30</f>
        <v>0</v>
      </c>
      <c r="W274" s="335">
        <f>Plan!JO31</f>
        <v>0</v>
      </c>
      <c r="X274" s="335">
        <f>Plan!JO32</f>
        <v>0</v>
      </c>
      <c r="Y274" s="335">
        <f>Plan!JO33</f>
        <v>0</v>
      </c>
      <c r="Z274" s="335">
        <f>Plan!JO34</f>
        <v>0</v>
      </c>
      <c r="AA274" s="335">
        <f>Plan!JO35</f>
        <v>0</v>
      </c>
      <c r="AB274" s="335">
        <f>Plan!JO36</f>
        <v>0</v>
      </c>
      <c r="AC274" s="335">
        <f>Plan!JO37</f>
        <v>0</v>
      </c>
      <c r="AD274" s="335">
        <f>Plan!JO38</f>
        <v>0</v>
      </c>
      <c r="AE274" s="335">
        <f>Plan!JO39</f>
        <v>0</v>
      </c>
      <c r="AF274" s="335">
        <f>Plan!JO40</f>
        <v>0</v>
      </c>
      <c r="AG274" s="335">
        <f>Plan!JO41</f>
        <v>0</v>
      </c>
      <c r="AH274" s="335">
        <f>Plan!JO42</f>
        <v>0</v>
      </c>
      <c r="AI274" s="335">
        <f>Plan!JO43</f>
        <v>0</v>
      </c>
      <c r="AJ274" s="335">
        <f>Plan!JO44</f>
        <v>0</v>
      </c>
    </row>
    <row r="275" spans="1:36" ht="6" customHeight="1">
      <c r="A275"/>
      <c r="B275" s="318">
        <f>COUNTIF(Feiertage!$H$3:$H$164,F275)</f>
        <v>0</v>
      </c>
      <c r="C275" s="333">
        <f t="shared" si="13"/>
        <v>2</v>
      </c>
      <c r="D275" s="333">
        <f t="shared" si="14"/>
        <v>9</v>
      </c>
      <c r="E275" s="323"/>
      <c r="F275" s="321">
        <f t="shared" si="12"/>
        <v>42640</v>
      </c>
      <c r="G275" s="335">
        <f>Plan!JP15</f>
        <v>0</v>
      </c>
      <c r="H275" s="335">
        <f>Plan!JP16</f>
        <v>0</v>
      </c>
      <c r="I275" s="335">
        <f>Plan!JP17</f>
        <v>0</v>
      </c>
      <c r="J275" s="335">
        <f>Plan!JP18</f>
        <v>0</v>
      </c>
      <c r="K275" s="335">
        <f>Plan!JP19</f>
        <v>0</v>
      </c>
      <c r="L275" s="335">
        <f>Plan!JP20</f>
        <v>0</v>
      </c>
      <c r="M275" s="335">
        <f>Plan!JP21</f>
        <v>0</v>
      </c>
      <c r="N275" s="335">
        <f>Plan!JP22</f>
        <v>0</v>
      </c>
      <c r="O275" s="335">
        <f>Plan!JP23</f>
        <v>0</v>
      </c>
      <c r="P275" s="335">
        <f>Plan!JP24</f>
        <v>0</v>
      </c>
      <c r="Q275" s="335">
        <f>Plan!JP25</f>
        <v>0</v>
      </c>
      <c r="R275" s="335">
        <f>Plan!JP26</f>
        <v>0</v>
      </c>
      <c r="S275" s="335">
        <f>Plan!JP27</f>
        <v>0</v>
      </c>
      <c r="T275" s="335">
        <f>Plan!JP28</f>
        <v>0</v>
      </c>
      <c r="U275" s="335">
        <f>Plan!JP29</f>
        <v>0</v>
      </c>
      <c r="V275" s="335">
        <f>Plan!JP30</f>
        <v>0</v>
      </c>
      <c r="W275" s="335">
        <f>Plan!JP31</f>
        <v>0</v>
      </c>
      <c r="X275" s="335">
        <f>Plan!JP32</f>
        <v>0</v>
      </c>
      <c r="Y275" s="335">
        <f>Plan!JP33</f>
        <v>0</v>
      </c>
      <c r="Z275" s="335">
        <f>Plan!JP34</f>
        <v>0</v>
      </c>
      <c r="AA275" s="335">
        <f>Plan!JP35</f>
        <v>0</v>
      </c>
      <c r="AB275" s="335">
        <f>Plan!JP36</f>
        <v>0</v>
      </c>
      <c r="AC275" s="335">
        <f>Plan!JP37</f>
        <v>0</v>
      </c>
      <c r="AD275" s="335">
        <f>Plan!JP38</f>
        <v>0</v>
      </c>
      <c r="AE275" s="335">
        <f>Plan!JP39</f>
        <v>0</v>
      </c>
      <c r="AF275" s="335">
        <f>Plan!JP40</f>
        <v>0</v>
      </c>
      <c r="AG275" s="335">
        <f>Plan!JP41</f>
        <v>0</v>
      </c>
      <c r="AH275" s="335">
        <f>Plan!JP42</f>
        <v>0</v>
      </c>
      <c r="AI275" s="335">
        <f>Plan!JP43</f>
        <v>0</v>
      </c>
      <c r="AJ275" s="335">
        <f>Plan!JP44</f>
        <v>0</v>
      </c>
    </row>
    <row r="276" spans="1:36" ht="6" customHeight="1">
      <c r="A276"/>
      <c r="B276" s="318">
        <f>COUNTIF(Feiertage!$H$3:$H$164,F276)</f>
        <v>0</v>
      </c>
      <c r="C276" s="333">
        <f t="shared" si="13"/>
        <v>3</v>
      </c>
      <c r="D276" s="333">
        <f t="shared" si="14"/>
        <v>9</v>
      </c>
      <c r="E276" s="323"/>
      <c r="F276" s="321">
        <f t="shared" si="12"/>
        <v>42641</v>
      </c>
      <c r="G276" s="335">
        <f>Plan!JQ15</f>
        <v>0</v>
      </c>
      <c r="H276" s="335">
        <f>Plan!JQ16</f>
        <v>0</v>
      </c>
      <c r="I276" s="335">
        <f>Plan!JQ17</f>
        <v>0</v>
      </c>
      <c r="J276" s="335">
        <f>Plan!JQ18</f>
        <v>0</v>
      </c>
      <c r="K276" s="335">
        <f>Plan!JQ19</f>
        <v>0</v>
      </c>
      <c r="L276" s="335">
        <f>Plan!JQ20</f>
        <v>0</v>
      </c>
      <c r="M276" s="335">
        <f>Plan!JQ21</f>
        <v>0</v>
      </c>
      <c r="N276" s="335">
        <f>Plan!JQ22</f>
        <v>0</v>
      </c>
      <c r="O276" s="335">
        <f>Plan!JQ23</f>
        <v>0</v>
      </c>
      <c r="P276" s="335">
        <f>Plan!JQ24</f>
        <v>0</v>
      </c>
      <c r="Q276" s="335">
        <f>Plan!JQ25</f>
        <v>0</v>
      </c>
      <c r="R276" s="335">
        <f>Plan!JQ26</f>
        <v>0</v>
      </c>
      <c r="S276" s="335">
        <f>Plan!JQ27</f>
        <v>0</v>
      </c>
      <c r="T276" s="335">
        <f>Plan!JQ28</f>
        <v>0</v>
      </c>
      <c r="U276" s="335">
        <f>Plan!JQ29</f>
        <v>0</v>
      </c>
      <c r="V276" s="335">
        <f>Plan!JQ30</f>
        <v>0</v>
      </c>
      <c r="W276" s="335">
        <f>Plan!JQ31</f>
        <v>0</v>
      </c>
      <c r="X276" s="335">
        <f>Plan!JQ32</f>
        <v>0</v>
      </c>
      <c r="Y276" s="335">
        <f>Plan!JQ33</f>
        <v>0</v>
      </c>
      <c r="Z276" s="335">
        <f>Plan!JQ34</f>
        <v>0</v>
      </c>
      <c r="AA276" s="335">
        <f>Plan!JQ35</f>
        <v>0</v>
      </c>
      <c r="AB276" s="335">
        <f>Plan!JQ36</f>
        <v>0</v>
      </c>
      <c r="AC276" s="335">
        <f>Plan!JQ37</f>
        <v>0</v>
      </c>
      <c r="AD276" s="335">
        <f>Plan!JQ38</f>
        <v>0</v>
      </c>
      <c r="AE276" s="335">
        <f>Plan!JQ39</f>
        <v>0</v>
      </c>
      <c r="AF276" s="335">
        <f>Plan!JQ40</f>
        <v>0</v>
      </c>
      <c r="AG276" s="335">
        <f>Plan!JQ41</f>
        <v>0</v>
      </c>
      <c r="AH276" s="335">
        <f>Plan!JQ42</f>
        <v>0</v>
      </c>
      <c r="AI276" s="335">
        <f>Plan!JQ43</f>
        <v>0</v>
      </c>
      <c r="AJ276" s="335">
        <f>Plan!JQ44</f>
        <v>0</v>
      </c>
    </row>
    <row r="277" spans="1:36" ht="6" customHeight="1">
      <c r="A277"/>
      <c r="B277" s="318">
        <f>COUNTIF(Feiertage!$H$3:$H$164,F277)</f>
        <v>0</v>
      </c>
      <c r="C277" s="333">
        <f t="shared" si="13"/>
        <v>4</v>
      </c>
      <c r="D277" s="333">
        <f t="shared" si="14"/>
        <v>9</v>
      </c>
      <c r="E277" s="323"/>
      <c r="F277" s="321">
        <f t="shared" si="12"/>
        <v>42642</v>
      </c>
      <c r="G277" s="335">
        <f>Plan!JR15</f>
        <v>0</v>
      </c>
      <c r="H277" s="335">
        <f>Plan!JR16</f>
        <v>0</v>
      </c>
      <c r="I277" s="335">
        <f>Plan!JR17</f>
        <v>0</v>
      </c>
      <c r="J277" s="335">
        <f>Plan!JR18</f>
        <v>0</v>
      </c>
      <c r="K277" s="335">
        <f>Plan!JR19</f>
        <v>0</v>
      </c>
      <c r="L277" s="335">
        <f>Plan!JR20</f>
        <v>0</v>
      </c>
      <c r="M277" s="335">
        <f>Plan!JR21</f>
        <v>0</v>
      </c>
      <c r="N277" s="335">
        <f>Plan!JR22</f>
        <v>0</v>
      </c>
      <c r="O277" s="335">
        <f>Plan!JR23</f>
        <v>0</v>
      </c>
      <c r="P277" s="335">
        <f>Plan!JR24</f>
        <v>0</v>
      </c>
      <c r="Q277" s="335">
        <f>Plan!JR25</f>
        <v>0</v>
      </c>
      <c r="R277" s="335">
        <f>Plan!JR26</f>
        <v>0</v>
      </c>
      <c r="S277" s="335">
        <f>Plan!JR27</f>
        <v>0</v>
      </c>
      <c r="T277" s="335">
        <f>Plan!JR28</f>
        <v>0</v>
      </c>
      <c r="U277" s="335">
        <f>Plan!JR29</f>
        <v>0</v>
      </c>
      <c r="V277" s="335">
        <f>Plan!JR30</f>
        <v>0</v>
      </c>
      <c r="W277" s="335">
        <f>Plan!JR31</f>
        <v>0</v>
      </c>
      <c r="X277" s="335">
        <f>Plan!JR32</f>
        <v>0</v>
      </c>
      <c r="Y277" s="335">
        <f>Plan!JR33</f>
        <v>0</v>
      </c>
      <c r="Z277" s="335">
        <f>Plan!JR34</f>
        <v>0</v>
      </c>
      <c r="AA277" s="335">
        <f>Plan!JR35</f>
        <v>0</v>
      </c>
      <c r="AB277" s="335">
        <f>Plan!JR36</f>
        <v>0</v>
      </c>
      <c r="AC277" s="335">
        <f>Plan!JR37</f>
        <v>0</v>
      </c>
      <c r="AD277" s="335">
        <f>Plan!JR38</f>
        <v>0</v>
      </c>
      <c r="AE277" s="335">
        <f>Plan!JR39</f>
        <v>0</v>
      </c>
      <c r="AF277" s="335">
        <f>Plan!JR40</f>
        <v>0</v>
      </c>
      <c r="AG277" s="335">
        <f>Plan!JR41</f>
        <v>0</v>
      </c>
      <c r="AH277" s="335">
        <f>Plan!JR42</f>
        <v>0</v>
      </c>
      <c r="AI277" s="335">
        <f>Plan!JR43</f>
        <v>0</v>
      </c>
      <c r="AJ277" s="335">
        <f>Plan!JR44</f>
        <v>0</v>
      </c>
    </row>
    <row r="278" spans="1:36" ht="6" customHeight="1">
      <c r="A278"/>
      <c r="B278" s="318">
        <f>COUNTIF(Feiertage!$H$3:$H$164,F278)</f>
        <v>0</v>
      </c>
      <c r="C278" s="333">
        <f t="shared" si="13"/>
        <v>5</v>
      </c>
      <c r="D278" s="333">
        <f t="shared" si="14"/>
        <v>9</v>
      </c>
      <c r="E278" s="323"/>
      <c r="F278" s="321">
        <f t="shared" si="12"/>
        <v>42643</v>
      </c>
      <c r="G278" s="335">
        <f>Plan!JS15</f>
        <v>0</v>
      </c>
      <c r="H278" s="335">
        <f>Plan!JS16</f>
        <v>0</v>
      </c>
      <c r="I278" s="335">
        <f>Plan!JS17</f>
        <v>0</v>
      </c>
      <c r="J278" s="335">
        <f>Plan!JS18</f>
        <v>0</v>
      </c>
      <c r="K278" s="335">
        <f>Plan!JS19</f>
        <v>0</v>
      </c>
      <c r="L278" s="335">
        <f>Plan!JS20</f>
        <v>0</v>
      </c>
      <c r="M278" s="335">
        <f>Plan!JS21</f>
        <v>0</v>
      </c>
      <c r="N278" s="335">
        <f>Plan!JS22</f>
        <v>0</v>
      </c>
      <c r="O278" s="335">
        <f>Plan!JS23</f>
        <v>0</v>
      </c>
      <c r="P278" s="335">
        <f>Plan!JS24</f>
        <v>0</v>
      </c>
      <c r="Q278" s="335">
        <f>Plan!JS25</f>
        <v>0</v>
      </c>
      <c r="R278" s="335">
        <f>Plan!JS26</f>
        <v>0</v>
      </c>
      <c r="S278" s="335">
        <f>Plan!JS27</f>
        <v>0</v>
      </c>
      <c r="T278" s="335">
        <f>Plan!JS28</f>
        <v>0</v>
      </c>
      <c r="U278" s="335">
        <f>Plan!JS29</f>
        <v>0</v>
      </c>
      <c r="V278" s="335">
        <f>Plan!JS30</f>
        <v>0</v>
      </c>
      <c r="W278" s="335">
        <f>Plan!JS31</f>
        <v>0</v>
      </c>
      <c r="X278" s="335">
        <f>Plan!JS32</f>
        <v>0</v>
      </c>
      <c r="Y278" s="335">
        <f>Plan!JS33</f>
        <v>0</v>
      </c>
      <c r="Z278" s="335">
        <f>Plan!JS34</f>
        <v>0</v>
      </c>
      <c r="AA278" s="335">
        <f>Plan!JS35</f>
        <v>0</v>
      </c>
      <c r="AB278" s="335">
        <f>Plan!JS36</f>
        <v>0</v>
      </c>
      <c r="AC278" s="335">
        <f>Plan!JS37</f>
        <v>0</v>
      </c>
      <c r="AD278" s="335">
        <f>Plan!JS38</f>
        <v>0</v>
      </c>
      <c r="AE278" s="335">
        <f>Plan!JS39</f>
        <v>0</v>
      </c>
      <c r="AF278" s="335">
        <f>Plan!JS40</f>
        <v>0</v>
      </c>
      <c r="AG278" s="335">
        <f>Plan!JS41</f>
        <v>0</v>
      </c>
      <c r="AH278" s="335">
        <f>Plan!JS42</f>
        <v>0</v>
      </c>
      <c r="AI278" s="335">
        <f>Plan!JS43</f>
        <v>0</v>
      </c>
      <c r="AJ278" s="335">
        <f>Plan!JS44</f>
        <v>0</v>
      </c>
    </row>
    <row r="279" spans="1:36" ht="6" customHeight="1">
      <c r="A279"/>
      <c r="B279" s="318">
        <f>COUNTIF(Feiertage!$H$3:$H$164,F279)</f>
        <v>0</v>
      </c>
      <c r="C279" s="333">
        <f t="shared" si="13"/>
        <v>6</v>
      </c>
      <c r="D279" s="333">
        <f t="shared" si="14"/>
        <v>10</v>
      </c>
      <c r="E279" s="323"/>
      <c r="F279" s="321">
        <f t="shared" si="12"/>
        <v>42644</v>
      </c>
      <c r="G279" s="335">
        <f>Plan!JT15</f>
        <v>0</v>
      </c>
      <c r="H279" s="335">
        <f>Plan!JT16</f>
        <v>0</v>
      </c>
      <c r="I279" s="335">
        <f>Plan!JT17</f>
        <v>0</v>
      </c>
      <c r="J279" s="335">
        <f>Plan!JT18</f>
        <v>0</v>
      </c>
      <c r="K279" s="335">
        <f>Plan!JT19</f>
        <v>0</v>
      </c>
      <c r="L279" s="335">
        <f>Plan!JT20</f>
        <v>0</v>
      </c>
      <c r="M279" s="335">
        <f>Plan!JT21</f>
        <v>0</v>
      </c>
      <c r="N279" s="335">
        <f>Plan!JT22</f>
        <v>0</v>
      </c>
      <c r="O279" s="335">
        <f>Plan!JT23</f>
        <v>0</v>
      </c>
      <c r="P279" s="335">
        <f>Plan!JT24</f>
        <v>0</v>
      </c>
      <c r="Q279" s="335">
        <f>Plan!JT25</f>
        <v>0</v>
      </c>
      <c r="R279" s="335">
        <f>Plan!JT26</f>
        <v>0</v>
      </c>
      <c r="S279" s="335">
        <f>Plan!JT27</f>
        <v>0</v>
      </c>
      <c r="T279" s="335">
        <f>Plan!JT28</f>
        <v>0</v>
      </c>
      <c r="U279" s="335">
        <f>Plan!JT29</f>
        <v>0</v>
      </c>
      <c r="V279" s="335">
        <f>Plan!JT30</f>
        <v>0</v>
      </c>
      <c r="W279" s="335">
        <f>Plan!JT31</f>
        <v>0</v>
      </c>
      <c r="X279" s="335">
        <f>Plan!JT32</f>
        <v>0</v>
      </c>
      <c r="Y279" s="335">
        <f>Plan!JT33</f>
        <v>0</v>
      </c>
      <c r="Z279" s="335">
        <f>Plan!JT34</f>
        <v>0</v>
      </c>
      <c r="AA279" s="335">
        <f>Plan!JT35</f>
        <v>0</v>
      </c>
      <c r="AB279" s="335">
        <f>Plan!JT36</f>
        <v>0</v>
      </c>
      <c r="AC279" s="335">
        <f>Plan!JT37</f>
        <v>0</v>
      </c>
      <c r="AD279" s="335">
        <f>Plan!JT38</f>
        <v>0</v>
      </c>
      <c r="AE279" s="335">
        <f>Plan!JT39</f>
        <v>0</v>
      </c>
      <c r="AF279" s="335">
        <f>Plan!JT40</f>
        <v>0</v>
      </c>
      <c r="AG279" s="335">
        <f>Plan!JT41</f>
        <v>0</v>
      </c>
      <c r="AH279" s="335">
        <f>Plan!JT42</f>
        <v>0</v>
      </c>
      <c r="AI279" s="335">
        <f>Plan!JT43</f>
        <v>0</v>
      </c>
      <c r="AJ279" s="335">
        <f>Plan!JT44</f>
        <v>0</v>
      </c>
    </row>
    <row r="280" spans="1:36" ht="6" customHeight="1">
      <c r="A280"/>
      <c r="B280" s="318">
        <f>COUNTIF(Feiertage!$H$3:$H$164,F280)</f>
        <v>0</v>
      </c>
      <c r="C280" s="333">
        <f t="shared" si="13"/>
        <v>7</v>
      </c>
      <c r="D280" s="333">
        <f t="shared" si="14"/>
        <v>10</v>
      </c>
      <c r="E280" s="323"/>
      <c r="F280" s="321">
        <f t="shared" si="12"/>
        <v>42645</v>
      </c>
      <c r="G280" s="335">
        <f>Plan!JU15</f>
        <v>0</v>
      </c>
      <c r="H280" s="335">
        <f>Plan!JU16</f>
        <v>0</v>
      </c>
      <c r="I280" s="335">
        <f>Plan!JU17</f>
        <v>0</v>
      </c>
      <c r="J280" s="335">
        <f>Plan!JU18</f>
        <v>0</v>
      </c>
      <c r="K280" s="335">
        <f>Plan!JU19</f>
        <v>0</v>
      </c>
      <c r="L280" s="335">
        <f>Plan!JU20</f>
        <v>0</v>
      </c>
      <c r="M280" s="335">
        <f>Plan!JU21</f>
        <v>0</v>
      </c>
      <c r="N280" s="335">
        <f>Plan!JU22</f>
        <v>0</v>
      </c>
      <c r="O280" s="335">
        <f>Plan!JU23</f>
        <v>0</v>
      </c>
      <c r="P280" s="335">
        <f>Plan!JU24</f>
        <v>0</v>
      </c>
      <c r="Q280" s="335">
        <f>Plan!JU25</f>
        <v>0</v>
      </c>
      <c r="R280" s="335">
        <f>Plan!JU26</f>
        <v>0</v>
      </c>
      <c r="S280" s="335">
        <f>Plan!JU27</f>
        <v>0</v>
      </c>
      <c r="T280" s="335">
        <f>Plan!JU28</f>
        <v>0</v>
      </c>
      <c r="U280" s="335">
        <f>Plan!JU29</f>
        <v>0</v>
      </c>
      <c r="V280" s="335">
        <f>Plan!JU30</f>
        <v>0</v>
      </c>
      <c r="W280" s="335">
        <f>Plan!JU31</f>
        <v>0</v>
      </c>
      <c r="X280" s="335">
        <f>Plan!JU32</f>
        <v>0</v>
      </c>
      <c r="Y280" s="335">
        <f>Plan!JU33</f>
        <v>0</v>
      </c>
      <c r="Z280" s="335">
        <f>Plan!JU34</f>
        <v>0</v>
      </c>
      <c r="AA280" s="335">
        <f>Plan!JU35</f>
        <v>0</v>
      </c>
      <c r="AB280" s="335">
        <f>Plan!JU36</f>
        <v>0</v>
      </c>
      <c r="AC280" s="335">
        <f>Plan!JU37</f>
        <v>0</v>
      </c>
      <c r="AD280" s="335">
        <f>Plan!JU38</f>
        <v>0</v>
      </c>
      <c r="AE280" s="335">
        <f>Plan!JU39</f>
        <v>0</v>
      </c>
      <c r="AF280" s="335">
        <f>Plan!JU40</f>
        <v>0</v>
      </c>
      <c r="AG280" s="335">
        <f>Plan!JU41</f>
        <v>0</v>
      </c>
      <c r="AH280" s="335">
        <f>Plan!JU42</f>
        <v>0</v>
      </c>
      <c r="AI280" s="335">
        <f>Plan!JU43</f>
        <v>0</v>
      </c>
      <c r="AJ280" s="335">
        <f>Plan!JU44</f>
        <v>0</v>
      </c>
    </row>
    <row r="281" spans="1:36" ht="6" customHeight="1">
      <c r="A281"/>
      <c r="B281" s="318">
        <f>COUNTIF(Feiertage!$H$3:$H$164,F281)</f>
        <v>1</v>
      </c>
      <c r="C281" s="333">
        <f t="shared" si="13"/>
        <v>1</v>
      </c>
      <c r="D281" s="333">
        <f t="shared" si="14"/>
        <v>10</v>
      </c>
      <c r="E281" s="323"/>
      <c r="F281" s="321">
        <f t="shared" si="12"/>
        <v>42646</v>
      </c>
      <c r="G281" s="335">
        <f>Plan!JV15</f>
        <v>0</v>
      </c>
      <c r="H281" s="335">
        <f>Plan!JV16</f>
        <v>0</v>
      </c>
      <c r="I281" s="335">
        <f>Plan!JV17</f>
        <v>0</v>
      </c>
      <c r="J281" s="335">
        <f>Plan!JV18</f>
        <v>0</v>
      </c>
      <c r="K281" s="335">
        <f>Plan!JV19</f>
        <v>0</v>
      </c>
      <c r="L281" s="335">
        <f>Plan!JV20</f>
        <v>0</v>
      </c>
      <c r="M281" s="335">
        <f>Plan!JV21</f>
        <v>0</v>
      </c>
      <c r="N281" s="335">
        <f>Plan!JV22</f>
        <v>0</v>
      </c>
      <c r="O281" s="335">
        <f>Plan!JV23</f>
        <v>0</v>
      </c>
      <c r="P281" s="335">
        <f>Plan!JV24</f>
        <v>0</v>
      </c>
      <c r="Q281" s="335">
        <f>Plan!JV25</f>
        <v>0</v>
      </c>
      <c r="R281" s="335">
        <f>Plan!JV26</f>
        <v>0</v>
      </c>
      <c r="S281" s="335">
        <f>Plan!JV27</f>
        <v>0</v>
      </c>
      <c r="T281" s="335">
        <f>Plan!JV28</f>
        <v>0</v>
      </c>
      <c r="U281" s="335">
        <f>Plan!JV29</f>
        <v>0</v>
      </c>
      <c r="V281" s="335">
        <f>Plan!JV30</f>
        <v>0</v>
      </c>
      <c r="W281" s="335">
        <f>Plan!JV31</f>
        <v>0</v>
      </c>
      <c r="X281" s="335">
        <f>Plan!JV32</f>
        <v>0</v>
      </c>
      <c r="Y281" s="335">
        <f>Plan!JV33</f>
        <v>0</v>
      </c>
      <c r="Z281" s="335">
        <f>Plan!JV34</f>
        <v>0</v>
      </c>
      <c r="AA281" s="335">
        <f>Plan!JV35</f>
        <v>0</v>
      </c>
      <c r="AB281" s="335">
        <f>Plan!JV36</f>
        <v>0</v>
      </c>
      <c r="AC281" s="335">
        <f>Plan!JV37</f>
        <v>0</v>
      </c>
      <c r="AD281" s="335">
        <f>Plan!JV38</f>
        <v>0</v>
      </c>
      <c r="AE281" s="335">
        <f>Plan!JV39</f>
        <v>0</v>
      </c>
      <c r="AF281" s="335">
        <f>Plan!JV40</f>
        <v>0</v>
      </c>
      <c r="AG281" s="335">
        <f>Plan!JV41</f>
        <v>0</v>
      </c>
      <c r="AH281" s="335">
        <f>Plan!JV42</f>
        <v>0</v>
      </c>
      <c r="AI281" s="335">
        <f>Plan!JV43</f>
        <v>0</v>
      </c>
      <c r="AJ281" s="335">
        <f>Plan!JV44</f>
        <v>0</v>
      </c>
    </row>
    <row r="282" spans="1:36" ht="6" customHeight="1">
      <c r="A282"/>
      <c r="B282" s="318">
        <f>COUNTIF(Feiertage!$H$3:$H$164,F282)</f>
        <v>0</v>
      </c>
      <c r="C282" s="333">
        <f t="shared" si="13"/>
        <v>2</v>
      </c>
      <c r="D282" s="333">
        <f t="shared" si="14"/>
        <v>10</v>
      </c>
      <c r="E282" s="323"/>
      <c r="F282" s="321">
        <f t="shared" si="12"/>
        <v>42647</v>
      </c>
      <c r="G282" s="335">
        <f>Plan!JW15</f>
        <v>0</v>
      </c>
      <c r="H282" s="335">
        <f>Plan!JW16</f>
        <v>0</v>
      </c>
      <c r="I282" s="335">
        <f>Plan!JW17</f>
        <v>0</v>
      </c>
      <c r="J282" s="335">
        <f>Plan!JW18</f>
        <v>0</v>
      </c>
      <c r="K282" s="335">
        <f>Plan!JW19</f>
        <v>0</v>
      </c>
      <c r="L282" s="335">
        <f>Plan!JW20</f>
        <v>0</v>
      </c>
      <c r="M282" s="335">
        <f>Plan!JW21</f>
        <v>0</v>
      </c>
      <c r="N282" s="335">
        <f>Plan!JW22</f>
        <v>0</v>
      </c>
      <c r="O282" s="335">
        <f>Plan!JW23</f>
        <v>0</v>
      </c>
      <c r="P282" s="335">
        <f>Plan!JW24</f>
        <v>0</v>
      </c>
      <c r="Q282" s="335">
        <f>Plan!JW25</f>
        <v>0</v>
      </c>
      <c r="R282" s="335">
        <f>Plan!JW26</f>
        <v>0</v>
      </c>
      <c r="S282" s="335">
        <f>Plan!JW27</f>
        <v>0</v>
      </c>
      <c r="T282" s="335">
        <f>Plan!JW28</f>
        <v>0</v>
      </c>
      <c r="U282" s="335">
        <f>Plan!JW29</f>
        <v>0</v>
      </c>
      <c r="V282" s="335">
        <f>Plan!JW30</f>
        <v>0</v>
      </c>
      <c r="W282" s="335">
        <f>Plan!JW31</f>
        <v>0</v>
      </c>
      <c r="X282" s="335">
        <f>Plan!JW32</f>
        <v>0</v>
      </c>
      <c r="Y282" s="335">
        <f>Plan!JW33</f>
        <v>0</v>
      </c>
      <c r="Z282" s="335">
        <f>Plan!JW34</f>
        <v>0</v>
      </c>
      <c r="AA282" s="335">
        <f>Plan!JW35</f>
        <v>0</v>
      </c>
      <c r="AB282" s="335">
        <f>Plan!JW36</f>
        <v>0</v>
      </c>
      <c r="AC282" s="335">
        <f>Plan!JW37</f>
        <v>0</v>
      </c>
      <c r="AD282" s="335">
        <f>Plan!JW38</f>
        <v>0</v>
      </c>
      <c r="AE282" s="335">
        <f>Plan!JW39</f>
        <v>0</v>
      </c>
      <c r="AF282" s="335">
        <f>Plan!JW40</f>
        <v>0</v>
      </c>
      <c r="AG282" s="335">
        <f>Plan!JW41</f>
        <v>0</v>
      </c>
      <c r="AH282" s="335">
        <f>Plan!JW42</f>
        <v>0</v>
      </c>
      <c r="AI282" s="335">
        <f>Plan!JW43</f>
        <v>0</v>
      </c>
      <c r="AJ282" s="335">
        <f>Plan!JW44</f>
        <v>0</v>
      </c>
    </row>
    <row r="283" spans="1:36" ht="6" customHeight="1">
      <c r="A283"/>
      <c r="B283" s="318">
        <f>COUNTIF(Feiertage!$H$3:$H$164,F283)</f>
        <v>0</v>
      </c>
      <c r="C283" s="333">
        <f t="shared" si="13"/>
        <v>3</v>
      </c>
      <c r="D283" s="333">
        <f t="shared" si="14"/>
        <v>10</v>
      </c>
      <c r="E283" s="323"/>
      <c r="F283" s="321">
        <f t="shared" si="12"/>
        <v>42648</v>
      </c>
      <c r="G283" s="335">
        <f>Plan!JX15</f>
        <v>0</v>
      </c>
      <c r="H283" s="335">
        <f>Plan!JX16</f>
        <v>0</v>
      </c>
      <c r="I283" s="335">
        <f>Plan!JX17</f>
        <v>0</v>
      </c>
      <c r="J283" s="335">
        <f>Plan!JX18</f>
        <v>0</v>
      </c>
      <c r="K283" s="335">
        <f>Plan!JX19</f>
        <v>0</v>
      </c>
      <c r="L283" s="335">
        <f>Plan!JX20</f>
        <v>0</v>
      </c>
      <c r="M283" s="335">
        <f>Plan!JX21</f>
        <v>0</v>
      </c>
      <c r="N283" s="335">
        <f>Plan!JX22</f>
        <v>0</v>
      </c>
      <c r="O283" s="335">
        <f>Plan!JX23</f>
        <v>0</v>
      </c>
      <c r="P283" s="335">
        <f>Plan!JX24</f>
        <v>0</v>
      </c>
      <c r="Q283" s="335">
        <f>Plan!JX25</f>
        <v>0</v>
      </c>
      <c r="R283" s="335">
        <f>Plan!JX26</f>
        <v>0</v>
      </c>
      <c r="S283" s="335">
        <f>Plan!JX27</f>
        <v>0</v>
      </c>
      <c r="T283" s="335">
        <f>Plan!JX28</f>
        <v>0</v>
      </c>
      <c r="U283" s="335">
        <f>Plan!JX29</f>
        <v>0</v>
      </c>
      <c r="V283" s="335">
        <f>Plan!JX30</f>
        <v>0</v>
      </c>
      <c r="W283" s="335">
        <f>Plan!JX31</f>
        <v>0</v>
      </c>
      <c r="X283" s="335">
        <f>Plan!JX32</f>
        <v>0</v>
      </c>
      <c r="Y283" s="335">
        <f>Plan!JX33</f>
        <v>0</v>
      </c>
      <c r="Z283" s="335">
        <f>Plan!JX34</f>
        <v>0</v>
      </c>
      <c r="AA283" s="335">
        <f>Plan!JX35</f>
        <v>0</v>
      </c>
      <c r="AB283" s="335">
        <f>Plan!JX36</f>
        <v>0</v>
      </c>
      <c r="AC283" s="335">
        <f>Plan!JX37</f>
        <v>0</v>
      </c>
      <c r="AD283" s="335">
        <f>Plan!JX38</f>
        <v>0</v>
      </c>
      <c r="AE283" s="335">
        <f>Plan!JX39</f>
        <v>0</v>
      </c>
      <c r="AF283" s="335">
        <f>Plan!JX40</f>
        <v>0</v>
      </c>
      <c r="AG283" s="335">
        <f>Plan!JX41</f>
        <v>0</v>
      </c>
      <c r="AH283" s="335">
        <f>Plan!JX42</f>
        <v>0</v>
      </c>
      <c r="AI283" s="335">
        <f>Plan!JX43</f>
        <v>0</v>
      </c>
      <c r="AJ283" s="335">
        <f>Plan!JX44</f>
        <v>0</v>
      </c>
    </row>
    <row r="284" spans="1:36" ht="6" customHeight="1">
      <c r="A284"/>
      <c r="B284" s="318">
        <f>COUNTIF(Feiertage!$H$3:$H$164,F284)</f>
        <v>0</v>
      </c>
      <c r="C284" s="333">
        <f t="shared" si="13"/>
        <v>4</v>
      </c>
      <c r="D284" s="333">
        <f t="shared" si="14"/>
        <v>10</v>
      </c>
      <c r="E284" s="323"/>
      <c r="F284" s="321">
        <f t="shared" si="12"/>
        <v>42649</v>
      </c>
      <c r="G284" s="335">
        <f>Plan!JY15</f>
        <v>0</v>
      </c>
      <c r="H284" s="335">
        <f>Plan!JY16</f>
        <v>0</v>
      </c>
      <c r="I284" s="335">
        <f>Plan!JY17</f>
        <v>0</v>
      </c>
      <c r="J284" s="335">
        <f>Plan!JY18</f>
        <v>0</v>
      </c>
      <c r="K284" s="335">
        <f>Plan!JY19</f>
        <v>0</v>
      </c>
      <c r="L284" s="335">
        <f>Plan!JY20</f>
        <v>0</v>
      </c>
      <c r="M284" s="335">
        <f>Plan!JY21</f>
        <v>0</v>
      </c>
      <c r="N284" s="335">
        <f>Plan!JY22</f>
        <v>0</v>
      </c>
      <c r="O284" s="335">
        <f>Plan!JY23</f>
        <v>0</v>
      </c>
      <c r="P284" s="335">
        <f>Plan!JY24</f>
        <v>0</v>
      </c>
      <c r="Q284" s="335">
        <f>Plan!JY25</f>
        <v>0</v>
      </c>
      <c r="R284" s="335">
        <f>Plan!JY26</f>
        <v>0</v>
      </c>
      <c r="S284" s="335">
        <f>Plan!JY27</f>
        <v>0</v>
      </c>
      <c r="T284" s="335">
        <f>Plan!JY28</f>
        <v>0</v>
      </c>
      <c r="U284" s="335">
        <f>Plan!JY29</f>
        <v>0</v>
      </c>
      <c r="V284" s="335">
        <f>Plan!JY30</f>
        <v>0</v>
      </c>
      <c r="W284" s="335">
        <f>Plan!JY31</f>
        <v>0</v>
      </c>
      <c r="X284" s="335">
        <f>Plan!JY32</f>
        <v>0</v>
      </c>
      <c r="Y284" s="335">
        <f>Plan!JY33</f>
        <v>0</v>
      </c>
      <c r="Z284" s="335">
        <f>Plan!JY34</f>
        <v>0</v>
      </c>
      <c r="AA284" s="335">
        <f>Plan!JY35</f>
        <v>0</v>
      </c>
      <c r="AB284" s="335">
        <f>Plan!JY36</f>
        <v>0</v>
      </c>
      <c r="AC284" s="335">
        <f>Plan!JY37</f>
        <v>0</v>
      </c>
      <c r="AD284" s="335">
        <f>Plan!JY38</f>
        <v>0</v>
      </c>
      <c r="AE284" s="335">
        <f>Plan!JY39</f>
        <v>0</v>
      </c>
      <c r="AF284" s="335">
        <f>Plan!JY40</f>
        <v>0</v>
      </c>
      <c r="AG284" s="335">
        <f>Plan!JY41</f>
        <v>0</v>
      </c>
      <c r="AH284" s="335">
        <f>Plan!JY42</f>
        <v>0</v>
      </c>
      <c r="AI284" s="335">
        <f>Plan!JY43</f>
        <v>0</v>
      </c>
      <c r="AJ284" s="335">
        <f>Plan!JY44</f>
        <v>0</v>
      </c>
    </row>
    <row r="285" spans="1:36" ht="6" customHeight="1">
      <c r="A285"/>
      <c r="B285" s="318">
        <f>COUNTIF(Feiertage!$H$3:$H$164,F285)</f>
        <v>0</v>
      </c>
      <c r="C285" s="333">
        <f t="shared" si="13"/>
        <v>5</v>
      </c>
      <c r="D285" s="333">
        <f t="shared" si="14"/>
        <v>10</v>
      </c>
      <c r="E285" s="323"/>
      <c r="F285" s="321">
        <f t="shared" si="12"/>
        <v>42650</v>
      </c>
      <c r="G285" s="335">
        <f>Plan!JZ15</f>
        <v>0</v>
      </c>
      <c r="H285" s="335">
        <f>Plan!JZ16</f>
        <v>0</v>
      </c>
      <c r="I285" s="335">
        <f>Plan!JZ17</f>
        <v>0</v>
      </c>
      <c r="J285" s="335">
        <f>Plan!JZ18</f>
        <v>0</v>
      </c>
      <c r="K285" s="335">
        <f>Plan!JZ19</f>
        <v>0</v>
      </c>
      <c r="L285" s="335">
        <f>Plan!JZ20</f>
        <v>0</v>
      </c>
      <c r="M285" s="335">
        <f>Plan!JZ21</f>
        <v>0</v>
      </c>
      <c r="N285" s="335">
        <f>Plan!JZ22</f>
        <v>0</v>
      </c>
      <c r="O285" s="335">
        <f>Plan!JZ23</f>
        <v>0</v>
      </c>
      <c r="P285" s="335">
        <f>Plan!JZ24</f>
        <v>0</v>
      </c>
      <c r="Q285" s="335">
        <f>Plan!JZ25</f>
        <v>0</v>
      </c>
      <c r="R285" s="335">
        <f>Plan!JZ26</f>
        <v>0</v>
      </c>
      <c r="S285" s="335">
        <f>Plan!JZ27</f>
        <v>0</v>
      </c>
      <c r="T285" s="335">
        <f>Plan!JZ28</f>
        <v>0</v>
      </c>
      <c r="U285" s="335">
        <f>Plan!JZ29</f>
        <v>0</v>
      </c>
      <c r="V285" s="335">
        <f>Plan!JZ30</f>
        <v>0</v>
      </c>
      <c r="W285" s="335">
        <f>Plan!JZ31</f>
        <v>0</v>
      </c>
      <c r="X285" s="335">
        <f>Plan!JZ32</f>
        <v>0</v>
      </c>
      <c r="Y285" s="335">
        <f>Plan!JZ33</f>
        <v>0</v>
      </c>
      <c r="Z285" s="335">
        <f>Plan!JZ34</f>
        <v>0</v>
      </c>
      <c r="AA285" s="335">
        <f>Plan!JZ35</f>
        <v>0</v>
      </c>
      <c r="AB285" s="335">
        <f>Plan!JZ36</f>
        <v>0</v>
      </c>
      <c r="AC285" s="335">
        <f>Plan!JZ37</f>
        <v>0</v>
      </c>
      <c r="AD285" s="335">
        <f>Plan!JZ38</f>
        <v>0</v>
      </c>
      <c r="AE285" s="335">
        <f>Plan!JZ39</f>
        <v>0</v>
      </c>
      <c r="AF285" s="335">
        <f>Plan!JZ40</f>
        <v>0</v>
      </c>
      <c r="AG285" s="335">
        <f>Plan!JZ41</f>
        <v>0</v>
      </c>
      <c r="AH285" s="335">
        <f>Plan!JZ42</f>
        <v>0</v>
      </c>
      <c r="AI285" s="335">
        <f>Plan!JZ43</f>
        <v>0</v>
      </c>
      <c r="AJ285" s="335">
        <f>Plan!JZ44</f>
        <v>0</v>
      </c>
    </row>
    <row r="286" spans="1:36" ht="6" customHeight="1">
      <c r="A286"/>
      <c r="B286" s="318">
        <f>COUNTIF(Feiertage!$H$3:$H$164,F286)</f>
        <v>0</v>
      </c>
      <c r="C286" s="333">
        <f t="shared" si="13"/>
        <v>6</v>
      </c>
      <c r="D286" s="333">
        <f t="shared" si="14"/>
        <v>10</v>
      </c>
      <c r="E286" s="323"/>
      <c r="F286" s="321">
        <f t="shared" si="12"/>
        <v>42651</v>
      </c>
      <c r="G286" s="335">
        <f>Plan!KA15</f>
        <v>0</v>
      </c>
      <c r="H286" s="335">
        <f>Plan!KA16</f>
        <v>0</v>
      </c>
      <c r="I286" s="335">
        <f>Plan!KA17</f>
        <v>0</v>
      </c>
      <c r="J286" s="335">
        <f>Plan!KA18</f>
        <v>0</v>
      </c>
      <c r="K286" s="335">
        <f>Plan!KA19</f>
        <v>0</v>
      </c>
      <c r="L286" s="335">
        <f>Plan!KA20</f>
        <v>0</v>
      </c>
      <c r="M286" s="335">
        <f>Plan!KA21</f>
        <v>0</v>
      </c>
      <c r="N286" s="335">
        <f>Plan!KA22</f>
        <v>0</v>
      </c>
      <c r="O286" s="335">
        <f>Plan!KA23</f>
        <v>0</v>
      </c>
      <c r="P286" s="335">
        <f>Plan!KA24</f>
        <v>0</v>
      </c>
      <c r="Q286" s="335">
        <f>Plan!KA25</f>
        <v>0</v>
      </c>
      <c r="R286" s="335">
        <f>Plan!KA26</f>
        <v>0</v>
      </c>
      <c r="S286" s="335">
        <f>Plan!KA27</f>
        <v>0</v>
      </c>
      <c r="T286" s="335">
        <f>Plan!KA28</f>
        <v>0</v>
      </c>
      <c r="U286" s="335">
        <f>Plan!KA29</f>
        <v>0</v>
      </c>
      <c r="V286" s="335">
        <f>Plan!KA30</f>
        <v>0</v>
      </c>
      <c r="W286" s="335">
        <f>Plan!KA31</f>
        <v>0</v>
      </c>
      <c r="X286" s="335">
        <f>Plan!KA32</f>
        <v>0</v>
      </c>
      <c r="Y286" s="335">
        <f>Plan!KA33</f>
        <v>0</v>
      </c>
      <c r="Z286" s="335">
        <f>Plan!KA34</f>
        <v>0</v>
      </c>
      <c r="AA286" s="335">
        <f>Plan!KA35</f>
        <v>0</v>
      </c>
      <c r="AB286" s="335">
        <f>Plan!KA36</f>
        <v>0</v>
      </c>
      <c r="AC286" s="335">
        <f>Plan!KA37</f>
        <v>0</v>
      </c>
      <c r="AD286" s="335">
        <f>Plan!KA38</f>
        <v>0</v>
      </c>
      <c r="AE286" s="335">
        <f>Plan!KA39</f>
        <v>0</v>
      </c>
      <c r="AF286" s="335">
        <f>Plan!KA40</f>
        <v>0</v>
      </c>
      <c r="AG286" s="335">
        <f>Plan!KA41</f>
        <v>0</v>
      </c>
      <c r="AH286" s="335">
        <f>Plan!KA42</f>
        <v>0</v>
      </c>
      <c r="AI286" s="335">
        <f>Plan!KA43</f>
        <v>0</v>
      </c>
      <c r="AJ286" s="335">
        <f>Plan!KA44</f>
        <v>0</v>
      </c>
    </row>
    <row r="287" spans="1:36" ht="6" customHeight="1">
      <c r="A287"/>
      <c r="B287" s="318">
        <f>COUNTIF(Feiertage!$H$3:$H$164,F287)</f>
        <v>0</v>
      </c>
      <c r="C287" s="333">
        <f t="shared" si="13"/>
        <v>7</v>
      </c>
      <c r="D287" s="333">
        <f t="shared" si="14"/>
        <v>10</v>
      </c>
      <c r="E287" s="323"/>
      <c r="F287" s="321">
        <f t="shared" si="12"/>
        <v>42652</v>
      </c>
      <c r="G287" s="335">
        <f>Plan!KB15</f>
        <v>0</v>
      </c>
      <c r="H287" s="335">
        <f>Plan!KB16</f>
        <v>0</v>
      </c>
      <c r="I287" s="335">
        <f>Plan!KB17</f>
        <v>0</v>
      </c>
      <c r="J287" s="335">
        <f>Plan!KB18</f>
        <v>0</v>
      </c>
      <c r="K287" s="335">
        <f>Plan!KB19</f>
        <v>0</v>
      </c>
      <c r="L287" s="335">
        <f>Plan!KB20</f>
        <v>0</v>
      </c>
      <c r="M287" s="335">
        <f>Plan!KB21</f>
        <v>0</v>
      </c>
      <c r="N287" s="335">
        <f>Plan!KB22</f>
        <v>0</v>
      </c>
      <c r="O287" s="335">
        <f>Plan!KB23</f>
        <v>0</v>
      </c>
      <c r="P287" s="335">
        <f>Plan!KB24</f>
        <v>0</v>
      </c>
      <c r="Q287" s="335">
        <f>Plan!KB25</f>
        <v>0</v>
      </c>
      <c r="R287" s="335">
        <f>Plan!KB26</f>
        <v>0</v>
      </c>
      <c r="S287" s="335">
        <f>Plan!KB27</f>
        <v>0</v>
      </c>
      <c r="T287" s="335">
        <f>Plan!KB28</f>
        <v>0</v>
      </c>
      <c r="U287" s="335">
        <f>Plan!KB29</f>
        <v>0</v>
      </c>
      <c r="V287" s="335">
        <f>Plan!KB30</f>
        <v>0</v>
      </c>
      <c r="W287" s="335">
        <f>Plan!KB31</f>
        <v>0</v>
      </c>
      <c r="X287" s="335">
        <f>Plan!KB32</f>
        <v>0</v>
      </c>
      <c r="Y287" s="335">
        <f>Plan!KB33</f>
        <v>0</v>
      </c>
      <c r="Z287" s="335">
        <f>Plan!KB34</f>
        <v>0</v>
      </c>
      <c r="AA287" s="335">
        <f>Plan!KB35</f>
        <v>0</v>
      </c>
      <c r="AB287" s="335">
        <f>Plan!KB36</f>
        <v>0</v>
      </c>
      <c r="AC287" s="335">
        <f>Plan!KB37</f>
        <v>0</v>
      </c>
      <c r="AD287" s="335">
        <f>Plan!KB38</f>
        <v>0</v>
      </c>
      <c r="AE287" s="335">
        <f>Plan!KB39</f>
        <v>0</v>
      </c>
      <c r="AF287" s="335">
        <f>Plan!KB40</f>
        <v>0</v>
      </c>
      <c r="AG287" s="335">
        <f>Plan!KB41</f>
        <v>0</v>
      </c>
      <c r="AH287" s="335">
        <f>Plan!KB42</f>
        <v>0</v>
      </c>
      <c r="AI287" s="335">
        <f>Plan!KB43</f>
        <v>0</v>
      </c>
      <c r="AJ287" s="335">
        <f>Plan!KB44</f>
        <v>0</v>
      </c>
    </row>
    <row r="288" spans="1:36" ht="6" customHeight="1">
      <c r="A288"/>
      <c r="B288" s="318">
        <f>COUNTIF(Feiertage!$H$3:$H$164,F288)</f>
        <v>0</v>
      </c>
      <c r="C288" s="333">
        <f t="shared" si="13"/>
        <v>1</v>
      </c>
      <c r="D288" s="333">
        <f t="shared" si="14"/>
        <v>10</v>
      </c>
      <c r="E288" s="323" t="s">
        <v>208</v>
      </c>
      <c r="F288" s="321">
        <f t="shared" si="12"/>
        <v>42653</v>
      </c>
      <c r="G288" s="335">
        <f>Plan!KC15</f>
        <v>0</v>
      </c>
      <c r="H288" s="335">
        <f>Plan!KC16</f>
        <v>0</v>
      </c>
      <c r="I288" s="335">
        <f>Plan!KC17</f>
        <v>0</v>
      </c>
      <c r="J288" s="335">
        <f>Plan!KC18</f>
        <v>0</v>
      </c>
      <c r="K288" s="335">
        <f>Plan!KC19</f>
        <v>0</v>
      </c>
      <c r="L288" s="335">
        <f>Plan!KC20</f>
        <v>0</v>
      </c>
      <c r="M288" s="335">
        <f>Plan!KC21</f>
        <v>0</v>
      </c>
      <c r="N288" s="335">
        <f>Plan!KC22</f>
        <v>0</v>
      </c>
      <c r="O288" s="335">
        <f>Plan!KC23</f>
        <v>0</v>
      </c>
      <c r="P288" s="335">
        <f>Plan!KC24</f>
        <v>0</v>
      </c>
      <c r="Q288" s="335">
        <f>Plan!KC25</f>
        <v>0</v>
      </c>
      <c r="R288" s="335">
        <f>Plan!KC26</f>
        <v>0</v>
      </c>
      <c r="S288" s="335">
        <f>Plan!KC27</f>
        <v>0</v>
      </c>
      <c r="T288" s="335">
        <f>Plan!KC28</f>
        <v>0</v>
      </c>
      <c r="U288" s="335">
        <f>Plan!KC29</f>
        <v>0</v>
      </c>
      <c r="V288" s="335">
        <f>Plan!KC30</f>
        <v>0</v>
      </c>
      <c r="W288" s="335">
        <f>Plan!KC31</f>
        <v>0</v>
      </c>
      <c r="X288" s="335">
        <f>Plan!KC32</f>
        <v>0</v>
      </c>
      <c r="Y288" s="335">
        <f>Plan!KC33</f>
        <v>0</v>
      </c>
      <c r="Z288" s="335">
        <f>Plan!KC34</f>
        <v>0</v>
      </c>
      <c r="AA288" s="335">
        <f>Plan!KC35</f>
        <v>0</v>
      </c>
      <c r="AB288" s="335">
        <f>Plan!KC36</f>
        <v>0</v>
      </c>
      <c r="AC288" s="335">
        <f>Plan!KC37</f>
        <v>0</v>
      </c>
      <c r="AD288" s="335">
        <f>Plan!KC38</f>
        <v>0</v>
      </c>
      <c r="AE288" s="335">
        <f>Plan!KC39</f>
        <v>0</v>
      </c>
      <c r="AF288" s="335">
        <f>Plan!KC40</f>
        <v>0</v>
      </c>
      <c r="AG288" s="335">
        <f>Plan!KC41</f>
        <v>0</v>
      </c>
      <c r="AH288" s="335">
        <f>Plan!KC42</f>
        <v>0</v>
      </c>
      <c r="AI288" s="335">
        <f>Plan!KC43</f>
        <v>0</v>
      </c>
      <c r="AJ288" s="335">
        <f>Plan!KC44</f>
        <v>0</v>
      </c>
    </row>
    <row r="289" spans="1:36" ht="6" customHeight="1">
      <c r="A289"/>
      <c r="B289" s="318">
        <f>COUNTIF(Feiertage!$H$3:$H$164,F289)</f>
        <v>0</v>
      </c>
      <c r="C289" s="333">
        <f t="shared" si="13"/>
        <v>2</v>
      </c>
      <c r="D289" s="333">
        <f t="shared" si="14"/>
        <v>10</v>
      </c>
      <c r="E289" s="323" t="s">
        <v>209</v>
      </c>
      <c r="F289" s="321">
        <f t="shared" si="12"/>
        <v>42654</v>
      </c>
      <c r="G289" s="335">
        <f>Plan!KD15</f>
        <v>0</v>
      </c>
      <c r="H289" s="335">
        <f>Plan!KD16</f>
        <v>0</v>
      </c>
      <c r="I289" s="335">
        <f>Plan!KD17</f>
        <v>0</v>
      </c>
      <c r="J289" s="335">
        <f>Plan!KD18</f>
        <v>0</v>
      </c>
      <c r="K289" s="335">
        <f>Plan!KD19</f>
        <v>0</v>
      </c>
      <c r="L289" s="335">
        <f>Plan!KD20</f>
        <v>0</v>
      </c>
      <c r="M289" s="335">
        <f>Plan!KD21</f>
        <v>0</v>
      </c>
      <c r="N289" s="335">
        <f>Plan!KD22</f>
        <v>0</v>
      </c>
      <c r="O289" s="335">
        <f>Plan!KD23</f>
        <v>0</v>
      </c>
      <c r="P289" s="335">
        <f>Plan!KD24</f>
        <v>0</v>
      </c>
      <c r="Q289" s="335">
        <f>Plan!KD25</f>
        <v>0</v>
      </c>
      <c r="R289" s="335">
        <f>Plan!KD26</f>
        <v>0</v>
      </c>
      <c r="S289" s="335">
        <f>Plan!KD27</f>
        <v>0</v>
      </c>
      <c r="T289" s="335">
        <f>Plan!KD28</f>
        <v>0</v>
      </c>
      <c r="U289" s="335">
        <f>Plan!KD29</f>
        <v>0</v>
      </c>
      <c r="V289" s="335">
        <f>Plan!KD30</f>
        <v>0</v>
      </c>
      <c r="W289" s="335">
        <f>Plan!KD31</f>
        <v>0</v>
      </c>
      <c r="X289" s="335">
        <f>Plan!KD32</f>
        <v>0</v>
      </c>
      <c r="Y289" s="335">
        <f>Plan!KD33</f>
        <v>0</v>
      </c>
      <c r="Z289" s="335">
        <f>Plan!KD34</f>
        <v>0</v>
      </c>
      <c r="AA289" s="335">
        <f>Plan!KD35</f>
        <v>0</v>
      </c>
      <c r="AB289" s="335">
        <f>Plan!KD36</f>
        <v>0</v>
      </c>
      <c r="AC289" s="335">
        <f>Plan!KD37</f>
        <v>0</v>
      </c>
      <c r="AD289" s="335">
        <f>Plan!KD38</f>
        <v>0</v>
      </c>
      <c r="AE289" s="335">
        <f>Plan!KD39</f>
        <v>0</v>
      </c>
      <c r="AF289" s="335">
        <f>Plan!KD40</f>
        <v>0</v>
      </c>
      <c r="AG289" s="335">
        <f>Plan!KD41</f>
        <v>0</v>
      </c>
      <c r="AH289" s="335">
        <f>Plan!KD42</f>
        <v>0</v>
      </c>
      <c r="AI289" s="335">
        <f>Plan!KD43</f>
        <v>0</v>
      </c>
      <c r="AJ289" s="335">
        <f>Plan!KD44</f>
        <v>0</v>
      </c>
    </row>
    <row r="290" spans="1:36" ht="6" customHeight="1">
      <c r="A290"/>
      <c r="B290" s="318">
        <f>COUNTIF(Feiertage!$H$3:$H$164,F290)</f>
        <v>0</v>
      </c>
      <c r="C290" s="333">
        <f t="shared" si="13"/>
        <v>3</v>
      </c>
      <c r="D290" s="333">
        <f t="shared" si="14"/>
        <v>10</v>
      </c>
      <c r="E290" s="323" t="s">
        <v>207</v>
      </c>
      <c r="F290" s="321">
        <f t="shared" si="12"/>
        <v>42655</v>
      </c>
      <c r="G290" s="335">
        <f>Plan!KE15</f>
        <v>0</v>
      </c>
      <c r="H290" s="335">
        <f>Plan!KE16</f>
        <v>0</v>
      </c>
      <c r="I290" s="335">
        <f>Plan!KE17</f>
        <v>0</v>
      </c>
      <c r="J290" s="335">
        <f>Plan!KE18</f>
        <v>0</v>
      </c>
      <c r="K290" s="335">
        <f>Plan!KE19</f>
        <v>0</v>
      </c>
      <c r="L290" s="335">
        <f>Plan!KE20</f>
        <v>0</v>
      </c>
      <c r="M290" s="335">
        <f>Plan!KE21</f>
        <v>0</v>
      </c>
      <c r="N290" s="335">
        <f>Plan!KE22</f>
        <v>0</v>
      </c>
      <c r="O290" s="335">
        <f>Plan!KE23</f>
        <v>0</v>
      </c>
      <c r="P290" s="335">
        <f>Plan!KE24</f>
        <v>0</v>
      </c>
      <c r="Q290" s="335">
        <f>Plan!KE25</f>
        <v>0</v>
      </c>
      <c r="R290" s="335">
        <f>Plan!KE26</f>
        <v>0</v>
      </c>
      <c r="S290" s="335">
        <f>Plan!KE27</f>
        <v>0</v>
      </c>
      <c r="T290" s="335">
        <f>Plan!KE28</f>
        <v>0</v>
      </c>
      <c r="U290" s="335">
        <f>Plan!KE29</f>
        <v>0</v>
      </c>
      <c r="V290" s="335">
        <f>Plan!KE30</f>
        <v>0</v>
      </c>
      <c r="W290" s="335">
        <f>Plan!KE31</f>
        <v>0</v>
      </c>
      <c r="X290" s="335">
        <f>Plan!KE32</f>
        <v>0</v>
      </c>
      <c r="Y290" s="335">
        <f>Plan!KE33</f>
        <v>0</v>
      </c>
      <c r="Z290" s="335">
        <f>Plan!KE34</f>
        <v>0</v>
      </c>
      <c r="AA290" s="335">
        <f>Plan!KE35</f>
        <v>0</v>
      </c>
      <c r="AB290" s="335">
        <f>Plan!KE36</f>
        <v>0</v>
      </c>
      <c r="AC290" s="335">
        <f>Plan!KE37</f>
        <v>0</v>
      </c>
      <c r="AD290" s="335">
        <f>Plan!KE38</f>
        <v>0</v>
      </c>
      <c r="AE290" s="335">
        <f>Plan!KE39</f>
        <v>0</v>
      </c>
      <c r="AF290" s="335">
        <f>Plan!KE40</f>
        <v>0</v>
      </c>
      <c r="AG290" s="335">
        <f>Plan!KE41</f>
        <v>0</v>
      </c>
      <c r="AH290" s="335">
        <f>Plan!KE42</f>
        <v>0</v>
      </c>
      <c r="AI290" s="335">
        <f>Plan!KE43</f>
        <v>0</v>
      </c>
      <c r="AJ290" s="335">
        <f>Plan!KE44</f>
        <v>0</v>
      </c>
    </row>
    <row r="291" spans="1:36" ht="6" customHeight="1">
      <c r="A291"/>
      <c r="B291" s="318">
        <f>COUNTIF(Feiertage!$H$3:$H$164,F291)</f>
        <v>0</v>
      </c>
      <c r="C291" s="333">
        <f t="shared" si="13"/>
        <v>4</v>
      </c>
      <c r="D291" s="333">
        <f t="shared" si="14"/>
        <v>10</v>
      </c>
      <c r="E291" s="323" t="s">
        <v>208</v>
      </c>
      <c r="F291" s="321">
        <f t="shared" si="12"/>
        <v>42656</v>
      </c>
      <c r="G291" s="335">
        <f>Plan!KF15</f>
        <v>0</v>
      </c>
      <c r="H291" s="335">
        <f>Plan!KF16</f>
        <v>0</v>
      </c>
      <c r="I291" s="335">
        <f>Plan!KF17</f>
        <v>0</v>
      </c>
      <c r="J291" s="335">
        <f>Plan!KF18</f>
        <v>0</v>
      </c>
      <c r="K291" s="335">
        <f>Plan!KF19</f>
        <v>0</v>
      </c>
      <c r="L291" s="335">
        <f>Plan!KF20</f>
        <v>0</v>
      </c>
      <c r="M291" s="335">
        <f>Plan!KF21</f>
        <v>0</v>
      </c>
      <c r="N291" s="335">
        <f>Plan!KF22</f>
        <v>0</v>
      </c>
      <c r="O291" s="335">
        <f>Plan!KF23</f>
        <v>0</v>
      </c>
      <c r="P291" s="335">
        <f>Plan!KF24</f>
        <v>0</v>
      </c>
      <c r="Q291" s="335">
        <f>Plan!KF25</f>
        <v>0</v>
      </c>
      <c r="R291" s="335">
        <f>Plan!KF26</f>
        <v>0</v>
      </c>
      <c r="S291" s="335">
        <f>Plan!KF27</f>
        <v>0</v>
      </c>
      <c r="T291" s="335">
        <f>Plan!KF28</f>
        <v>0</v>
      </c>
      <c r="U291" s="335">
        <f>Plan!KF29</f>
        <v>0</v>
      </c>
      <c r="V291" s="335">
        <f>Plan!KF30</f>
        <v>0</v>
      </c>
      <c r="W291" s="335">
        <f>Plan!KF31</f>
        <v>0</v>
      </c>
      <c r="X291" s="335">
        <f>Plan!KF32</f>
        <v>0</v>
      </c>
      <c r="Y291" s="335">
        <f>Plan!KF33</f>
        <v>0</v>
      </c>
      <c r="Z291" s="335">
        <f>Plan!KF34</f>
        <v>0</v>
      </c>
      <c r="AA291" s="335">
        <f>Plan!KF35</f>
        <v>0</v>
      </c>
      <c r="AB291" s="335">
        <f>Plan!KF36</f>
        <v>0</v>
      </c>
      <c r="AC291" s="335">
        <f>Plan!KF37</f>
        <v>0</v>
      </c>
      <c r="AD291" s="335">
        <f>Plan!KF38</f>
        <v>0</v>
      </c>
      <c r="AE291" s="335">
        <f>Plan!KF39</f>
        <v>0</v>
      </c>
      <c r="AF291" s="335">
        <f>Plan!KF40</f>
        <v>0</v>
      </c>
      <c r="AG291" s="335">
        <f>Plan!KF41</f>
        <v>0</v>
      </c>
      <c r="AH291" s="335">
        <f>Plan!KF42</f>
        <v>0</v>
      </c>
      <c r="AI291" s="335">
        <f>Plan!KF43</f>
        <v>0</v>
      </c>
      <c r="AJ291" s="335">
        <f>Plan!KF44</f>
        <v>0</v>
      </c>
    </row>
    <row r="292" spans="1:36" ht="6" customHeight="1">
      <c r="A292"/>
      <c r="B292" s="318">
        <f>COUNTIF(Feiertage!$H$3:$H$164,F292)</f>
        <v>0</v>
      </c>
      <c r="C292" s="333">
        <f t="shared" si="13"/>
        <v>5</v>
      </c>
      <c r="D292" s="333">
        <f t="shared" si="14"/>
        <v>10</v>
      </c>
      <c r="E292" s="323" t="s">
        <v>198</v>
      </c>
      <c r="F292" s="321">
        <f t="shared" si="12"/>
        <v>42657</v>
      </c>
      <c r="G292" s="335">
        <f>Plan!KG15</f>
        <v>0</v>
      </c>
      <c r="H292" s="335">
        <f>Plan!KG16</f>
        <v>0</v>
      </c>
      <c r="I292" s="335">
        <f>Plan!KG17</f>
        <v>0</v>
      </c>
      <c r="J292" s="335">
        <f>Plan!KG18</f>
        <v>0</v>
      </c>
      <c r="K292" s="335">
        <f>Plan!KG19</f>
        <v>0</v>
      </c>
      <c r="L292" s="335">
        <f>Plan!KG20</f>
        <v>0</v>
      </c>
      <c r="M292" s="335">
        <f>Plan!KG21</f>
        <v>0</v>
      </c>
      <c r="N292" s="335">
        <f>Plan!KG22</f>
        <v>0</v>
      </c>
      <c r="O292" s="335">
        <f>Plan!KG23</f>
        <v>0</v>
      </c>
      <c r="P292" s="335">
        <f>Plan!KG24</f>
        <v>0</v>
      </c>
      <c r="Q292" s="335">
        <f>Plan!KG25</f>
        <v>0</v>
      </c>
      <c r="R292" s="335">
        <f>Plan!KG26</f>
        <v>0</v>
      </c>
      <c r="S292" s="335">
        <f>Plan!KG27</f>
        <v>0</v>
      </c>
      <c r="T292" s="335">
        <f>Plan!KG28</f>
        <v>0</v>
      </c>
      <c r="U292" s="335">
        <f>Plan!KG29</f>
        <v>0</v>
      </c>
      <c r="V292" s="335">
        <f>Plan!KG30</f>
        <v>0</v>
      </c>
      <c r="W292" s="335">
        <f>Plan!KG31</f>
        <v>0</v>
      </c>
      <c r="X292" s="335">
        <f>Plan!KG32</f>
        <v>0</v>
      </c>
      <c r="Y292" s="335">
        <f>Plan!KG33</f>
        <v>0</v>
      </c>
      <c r="Z292" s="335">
        <f>Plan!KG34</f>
        <v>0</v>
      </c>
      <c r="AA292" s="335">
        <f>Plan!KG35</f>
        <v>0</v>
      </c>
      <c r="AB292" s="335">
        <f>Plan!KG36</f>
        <v>0</v>
      </c>
      <c r="AC292" s="335">
        <f>Plan!KG37</f>
        <v>0</v>
      </c>
      <c r="AD292" s="335">
        <f>Plan!KG38</f>
        <v>0</v>
      </c>
      <c r="AE292" s="335">
        <f>Plan!KG39</f>
        <v>0</v>
      </c>
      <c r="AF292" s="335">
        <f>Plan!KG40</f>
        <v>0</v>
      </c>
      <c r="AG292" s="335">
        <f>Plan!KG41</f>
        <v>0</v>
      </c>
      <c r="AH292" s="335">
        <f>Plan!KG42</f>
        <v>0</v>
      </c>
      <c r="AI292" s="335">
        <f>Plan!KG43</f>
        <v>0</v>
      </c>
      <c r="AJ292" s="335">
        <f>Plan!KG44</f>
        <v>0</v>
      </c>
    </row>
    <row r="293" spans="1:36" ht="6" customHeight="1">
      <c r="A293"/>
      <c r="B293" s="318">
        <f>COUNTIF(Feiertage!$H$3:$H$164,F293)</f>
        <v>0</v>
      </c>
      <c r="C293" s="333">
        <f t="shared" si="13"/>
        <v>6</v>
      </c>
      <c r="D293" s="333">
        <f t="shared" si="14"/>
        <v>10</v>
      </c>
      <c r="E293" s="323" t="s">
        <v>197</v>
      </c>
      <c r="F293" s="321">
        <f t="shared" si="12"/>
        <v>42658</v>
      </c>
      <c r="G293" s="335">
        <f>Plan!KH15</f>
        <v>0</v>
      </c>
      <c r="H293" s="335">
        <f>Plan!KH16</f>
        <v>0</v>
      </c>
      <c r="I293" s="335">
        <f>Plan!KH17</f>
        <v>0</v>
      </c>
      <c r="J293" s="335">
        <f>Plan!KH18</f>
        <v>0</v>
      </c>
      <c r="K293" s="335">
        <f>Plan!KH19</f>
        <v>0</v>
      </c>
      <c r="L293" s="335">
        <f>Plan!KH20</f>
        <v>0</v>
      </c>
      <c r="M293" s="335">
        <f>Plan!KH21</f>
        <v>0</v>
      </c>
      <c r="N293" s="335">
        <f>Plan!KH22</f>
        <v>0</v>
      </c>
      <c r="O293" s="335">
        <f>Plan!KH23</f>
        <v>0</v>
      </c>
      <c r="P293" s="335">
        <f>Plan!KH24</f>
        <v>0</v>
      </c>
      <c r="Q293" s="335">
        <f>Plan!KH25</f>
        <v>0</v>
      </c>
      <c r="R293" s="335">
        <f>Plan!KH26</f>
        <v>0</v>
      </c>
      <c r="S293" s="335">
        <f>Plan!KH27</f>
        <v>0</v>
      </c>
      <c r="T293" s="335">
        <f>Plan!KH28</f>
        <v>0</v>
      </c>
      <c r="U293" s="335">
        <f>Plan!KH29</f>
        <v>0</v>
      </c>
      <c r="V293" s="335">
        <f>Plan!KH30</f>
        <v>0</v>
      </c>
      <c r="W293" s="335">
        <f>Plan!KH31</f>
        <v>0</v>
      </c>
      <c r="X293" s="335">
        <f>Plan!KH32</f>
        <v>0</v>
      </c>
      <c r="Y293" s="335">
        <f>Plan!KH33</f>
        <v>0</v>
      </c>
      <c r="Z293" s="335">
        <f>Plan!KH34</f>
        <v>0</v>
      </c>
      <c r="AA293" s="335">
        <f>Plan!KH35</f>
        <v>0</v>
      </c>
      <c r="AB293" s="335">
        <f>Plan!KH36</f>
        <v>0</v>
      </c>
      <c r="AC293" s="335">
        <f>Plan!KH37</f>
        <v>0</v>
      </c>
      <c r="AD293" s="335">
        <f>Plan!KH38</f>
        <v>0</v>
      </c>
      <c r="AE293" s="335">
        <f>Plan!KH39</f>
        <v>0</v>
      </c>
      <c r="AF293" s="335">
        <f>Plan!KH40</f>
        <v>0</v>
      </c>
      <c r="AG293" s="335">
        <f>Plan!KH41</f>
        <v>0</v>
      </c>
      <c r="AH293" s="335">
        <f>Plan!KH42</f>
        <v>0</v>
      </c>
      <c r="AI293" s="335">
        <f>Plan!KH43</f>
        <v>0</v>
      </c>
      <c r="AJ293" s="335">
        <f>Plan!KH44</f>
        <v>0</v>
      </c>
    </row>
    <row r="294" spans="1:36" ht="6" customHeight="1">
      <c r="A294"/>
      <c r="B294" s="318">
        <f>COUNTIF(Feiertage!$H$3:$H$164,F294)</f>
        <v>0</v>
      </c>
      <c r="C294" s="333">
        <f t="shared" si="13"/>
        <v>7</v>
      </c>
      <c r="D294" s="333">
        <f t="shared" si="14"/>
        <v>10</v>
      </c>
      <c r="E294" s="323" t="s">
        <v>195</v>
      </c>
      <c r="F294" s="321">
        <f t="shared" si="12"/>
        <v>42659</v>
      </c>
      <c r="G294" s="335">
        <f>Plan!KI15</f>
        <v>0</v>
      </c>
      <c r="H294" s="335">
        <f>Plan!KI16</f>
        <v>0</v>
      </c>
      <c r="I294" s="335">
        <f>Plan!KI17</f>
        <v>0</v>
      </c>
      <c r="J294" s="335">
        <f>Plan!KI18</f>
        <v>0</v>
      </c>
      <c r="K294" s="335">
        <f>Plan!KI19</f>
        <v>0</v>
      </c>
      <c r="L294" s="335">
        <f>Plan!KI20</f>
        <v>0</v>
      </c>
      <c r="M294" s="335">
        <f>Plan!KI21</f>
        <v>0</v>
      </c>
      <c r="N294" s="335">
        <f>Plan!KI22</f>
        <v>0</v>
      </c>
      <c r="O294" s="335">
        <f>Plan!KI23</f>
        <v>0</v>
      </c>
      <c r="P294" s="335">
        <f>Plan!KI24</f>
        <v>0</v>
      </c>
      <c r="Q294" s="335">
        <f>Plan!KI25</f>
        <v>0</v>
      </c>
      <c r="R294" s="335">
        <f>Plan!KI26</f>
        <v>0</v>
      </c>
      <c r="S294" s="335">
        <f>Plan!KI27</f>
        <v>0</v>
      </c>
      <c r="T294" s="335">
        <f>Plan!KI28</f>
        <v>0</v>
      </c>
      <c r="U294" s="335">
        <f>Plan!KI29</f>
        <v>0</v>
      </c>
      <c r="V294" s="335">
        <f>Plan!KI30</f>
        <v>0</v>
      </c>
      <c r="W294" s="335">
        <f>Plan!KI31</f>
        <v>0</v>
      </c>
      <c r="X294" s="335">
        <f>Plan!KI32</f>
        <v>0</v>
      </c>
      <c r="Y294" s="335">
        <f>Plan!KI33</f>
        <v>0</v>
      </c>
      <c r="Z294" s="335">
        <f>Plan!KI34</f>
        <v>0</v>
      </c>
      <c r="AA294" s="335">
        <f>Plan!KI35</f>
        <v>0</v>
      </c>
      <c r="AB294" s="335">
        <f>Plan!KI36</f>
        <v>0</v>
      </c>
      <c r="AC294" s="335">
        <f>Plan!KI37</f>
        <v>0</v>
      </c>
      <c r="AD294" s="335">
        <f>Plan!KI38</f>
        <v>0</v>
      </c>
      <c r="AE294" s="335">
        <f>Plan!KI39</f>
        <v>0</v>
      </c>
      <c r="AF294" s="335">
        <f>Plan!KI40</f>
        <v>0</v>
      </c>
      <c r="AG294" s="335">
        <f>Plan!KI41</f>
        <v>0</v>
      </c>
      <c r="AH294" s="335">
        <f>Plan!KI42</f>
        <v>0</v>
      </c>
      <c r="AI294" s="335">
        <f>Plan!KI43</f>
        <v>0</v>
      </c>
      <c r="AJ294" s="335">
        <f>Plan!KI44</f>
        <v>0</v>
      </c>
    </row>
    <row r="295" spans="1:36" ht="6" customHeight="1">
      <c r="A295"/>
      <c r="B295" s="318">
        <f>COUNTIF(Feiertage!$H$3:$H$164,F295)</f>
        <v>0</v>
      </c>
      <c r="C295" s="333">
        <f t="shared" si="13"/>
        <v>1</v>
      </c>
      <c r="D295" s="333">
        <f t="shared" si="14"/>
        <v>10</v>
      </c>
      <c r="E295" s="323"/>
      <c r="F295" s="321">
        <f t="shared" si="12"/>
        <v>42660</v>
      </c>
      <c r="G295" s="335">
        <f>Plan!KJ15</f>
        <v>0</v>
      </c>
      <c r="H295" s="335">
        <f>Plan!KJ16</f>
        <v>0</v>
      </c>
      <c r="I295" s="335">
        <f>Plan!KJ17</f>
        <v>0</v>
      </c>
      <c r="J295" s="335">
        <f>Plan!KJ18</f>
        <v>0</v>
      </c>
      <c r="K295" s="335">
        <f>Plan!KJ19</f>
        <v>0</v>
      </c>
      <c r="L295" s="335">
        <f>Plan!KJ20</f>
        <v>0</v>
      </c>
      <c r="M295" s="335">
        <f>Plan!KJ21</f>
        <v>0</v>
      </c>
      <c r="N295" s="335">
        <f>Plan!KJ22</f>
        <v>0</v>
      </c>
      <c r="O295" s="335">
        <f>Plan!KJ23</f>
        <v>0</v>
      </c>
      <c r="P295" s="335">
        <f>Plan!KJ24</f>
        <v>0</v>
      </c>
      <c r="Q295" s="335">
        <f>Plan!KJ25</f>
        <v>0</v>
      </c>
      <c r="R295" s="335">
        <f>Plan!KJ26</f>
        <v>0</v>
      </c>
      <c r="S295" s="335">
        <f>Plan!KJ27</f>
        <v>0</v>
      </c>
      <c r="T295" s="335">
        <f>Plan!KJ28</f>
        <v>0</v>
      </c>
      <c r="U295" s="335">
        <f>Plan!KJ29</f>
        <v>0</v>
      </c>
      <c r="V295" s="335">
        <f>Plan!KJ30</f>
        <v>0</v>
      </c>
      <c r="W295" s="335">
        <f>Plan!KJ31</f>
        <v>0</v>
      </c>
      <c r="X295" s="335">
        <f>Plan!KJ32</f>
        <v>0</v>
      </c>
      <c r="Y295" s="335">
        <f>Plan!KJ33</f>
        <v>0</v>
      </c>
      <c r="Z295" s="335">
        <f>Plan!KJ34</f>
        <v>0</v>
      </c>
      <c r="AA295" s="335">
        <f>Plan!KJ35</f>
        <v>0</v>
      </c>
      <c r="AB295" s="335">
        <f>Plan!KJ36</f>
        <v>0</v>
      </c>
      <c r="AC295" s="335">
        <f>Plan!KJ37</f>
        <v>0</v>
      </c>
      <c r="AD295" s="335">
        <f>Plan!KJ38</f>
        <v>0</v>
      </c>
      <c r="AE295" s="335">
        <f>Plan!KJ39</f>
        <v>0</v>
      </c>
      <c r="AF295" s="335">
        <f>Plan!KJ40</f>
        <v>0</v>
      </c>
      <c r="AG295" s="335">
        <f>Plan!KJ41</f>
        <v>0</v>
      </c>
      <c r="AH295" s="335">
        <f>Plan!KJ42</f>
        <v>0</v>
      </c>
      <c r="AI295" s="335">
        <f>Plan!KJ43</f>
        <v>0</v>
      </c>
      <c r="AJ295" s="335">
        <f>Plan!KJ44</f>
        <v>0</v>
      </c>
    </row>
    <row r="296" spans="1:36" ht="6" customHeight="1">
      <c r="A296"/>
      <c r="B296" s="318">
        <f>COUNTIF(Feiertage!$H$3:$H$164,F296)</f>
        <v>0</v>
      </c>
      <c r="C296" s="333">
        <f t="shared" si="13"/>
        <v>2</v>
      </c>
      <c r="D296" s="333">
        <f t="shared" si="14"/>
        <v>10</v>
      </c>
      <c r="E296" s="323"/>
      <c r="F296" s="321">
        <f t="shared" si="12"/>
        <v>42661</v>
      </c>
      <c r="G296" s="335">
        <f>Plan!KK15</f>
        <v>0</v>
      </c>
      <c r="H296" s="335">
        <f>Plan!KK16</f>
        <v>0</v>
      </c>
      <c r="I296" s="335">
        <f>Plan!KK17</f>
        <v>0</v>
      </c>
      <c r="J296" s="335">
        <f>Plan!KK18</f>
        <v>0</v>
      </c>
      <c r="K296" s="335">
        <f>Plan!KK19</f>
        <v>0</v>
      </c>
      <c r="L296" s="335">
        <f>Plan!KK20</f>
        <v>0</v>
      </c>
      <c r="M296" s="335">
        <f>Plan!KK21</f>
        <v>0</v>
      </c>
      <c r="N296" s="335">
        <f>Plan!KK22</f>
        <v>0</v>
      </c>
      <c r="O296" s="335">
        <f>Plan!KK23</f>
        <v>0</v>
      </c>
      <c r="P296" s="335">
        <f>Plan!KK24</f>
        <v>0</v>
      </c>
      <c r="Q296" s="335">
        <f>Plan!KK25</f>
        <v>0</v>
      </c>
      <c r="R296" s="335">
        <f>Plan!KK26</f>
        <v>0</v>
      </c>
      <c r="S296" s="335">
        <f>Plan!KK27</f>
        <v>0</v>
      </c>
      <c r="T296" s="335">
        <f>Plan!KK28</f>
        <v>0</v>
      </c>
      <c r="U296" s="335">
        <f>Plan!KK29</f>
        <v>0</v>
      </c>
      <c r="V296" s="335">
        <f>Plan!KK30</f>
        <v>0</v>
      </c>
      <c r="W296" s="335">
        <f>Plan!KK31</f>
        <v>0</v>
      </c>
      <c r="X296" s="335">
        <f>Plan!KK32</f>
        <v>0</v>
      </c>
      <c r="Y296" s="335">
        <f>Plan!KK33</f>
        <v>0</v>
      </c>
      <c r="Z296" s="335">
        <f>Plan!KK34</f>
        <v>0</v>
      </c>
      <c r="AA296" s="335">
        <f>Plan!KK35</f>
        <v>0</v>
      </c>
      <c r="AB296" s="335">
        <f>Plan!KK36</f>
        <v>0</v>
      </c>
      <c r="AC296" s="335">
        <f>Plan!KK37</f>
        <v>0</v>
      </c>
      <c r="AD296" s="335">
        <f>Plan!KK38</f>
        <v>0</v>
      </c>
      <c r="AE296" s="335">
        <f>Plan!KK39</f>
        <v>0</v>
      </c>
      <c r="AF296" s="335">
        <f>Plan!KK40</f>
        <v>0</v>
      </c>
      <c r="AG296" s="335">
        <f>Plan!KK41</f>
        <v>0</v>
      </c>
      <c r="AH296" s="335">
        <f>Plan!KK42</f>
        <v>0</v>
      </c>
      <c r="AI296" s="335">
        <f>Plan!KK43</f>
        <v>0</v>
      </c>
      <c r="AJ296" s="335">
        <f>Plan!KK44</f>
        <v>0</v>
      </c>
    </row>
    <row r="297" spans="1:36" ht="6" customHeight="1">
      <c r="A297"/>
      <c r="B297" s="318">
        <f>COUNTIF(Feiertage!$H$3:$H$164,F297)</f>
        <v>0</v>
      </c>
      <c r="C297" s="333">
        <f t="shared" si="13"/>
        <v>3</v>
      </c>
      <c r="D297" s="333">
        <f t="shared" si="14"/>
        <v>10</v>
      </c>
      <c r="E297" s="323"/>
      <c r="F297" s="321">
        <f t="shared" si="12"/>
        <v>42662</v>
      </c>
      <c r="G297" s="335">
        <f>Plan!KL15</f>
        <v>0</v>
      </c>
      <c r="H297" s="335">
        <f>Plan!KL16</f>
        <v>0</v>
      </c>
      <c r="I297" s="335">
        <f>Plan!KL17</f>
        <v>0</v>
      </c>
      <c r="J297" s="335">
        <f>Plan!KL18</f>
        <v>0</v>
      </c>
      <c r="K297" s="335">
        <f>Plan!KL19</f>
        <v>0</v>
      </c>
      <c r="L297" s="335">
        <f>Plan!KL20</f>
        <v>0</v>
      </c>
      <c r="M297" s="335">
        <f>Plan!KL21</f>
        <v>0</v>
      </c>
      <c r="N297" s="335">
        <f>Plan!KL22</f>
        <v>0</v>
      </c>
      <c r="O297" s="335">
        <f>Plan!KL23</f>
        <v>0</v>
      </c>
      <c r="P297" s="335">
        <f>Plan!KL24</f>
        <v>0</v>
      </c>
      <c r="Q297" s="335">
        <f>Plan!KL25</f>
        <v>0</v>
      </c>
      <c r="R297" s="335">
        <f>Plan!KL26</f>
        <v>0</v>
      </c>
      <c r="S297" s="335">
        <f>Plan!KL27</f>
        <v>0</v>
      </c>
      <c r="T297" s="335">
        <f>Plan!KL28</f>
        <v>0</v>
      </c>
      <c r="U297" s="335">
        <f>Plan!KL29</f>
        <v>0</v>
      </c>
      <c r="V297" s="335">
        <f>Plan!KL30</f>
        <v>0</v>
      </c>
      <c r="W297" s="335">
        <f>Plan!KL31</f>
        <v>0</v>
      </c>
      <c r="X297" s="335">
        <f>Plan!KL32</f>
        <v>0</v>
      </c>
      <c r="Y297" s="335">
        <f>Plan!KL33</f>
        <v>0</v>
      </c>
      <c r="Z297" s="335">
        <f>Plan!KL34</f>
        <v>0</v>
      </c>
      <c r="AA297" s="335">
        <f>Plan!KL35</f>
        <v>0</v>
      </c>
      <c r="AB297" s="335">
        <f>Plan!KL36</f>
        <v>0</v>
      </c>
      <c r="AC297" s="335">
        <f>Plan!KL37</f>
        <v>0</v>
      </c>
      <c r="AD297" s="335">
        <f>Plan!KL38</f>
        <v>0</v>
      </c>
      <c r="AE297" s="335">
        <f>Plan!KL39</f>
        <v>0</v>
      </c>
      <c r="AF297" s="335">
        <f>Plan!KL40</f>
        <v>0</v>
      </c>
      <c r="AG297" s="335">
        <f>Plan!KL41</f>
        <v>0</v>
      </c>
      <c r="AH297" s="335">
        <f>Plan!KL42</f>
        <v>0</v>
      </c>
      <c r="AI297" s="335">
        <f>Plan!KL43</f>
        <v>0</v>
      </c>
      <c r="AJ297" s="335">
        <f>Plan!KL44</f>
        <v>0</v>
      </c>
    </row>
    <row r="298" spans="1:36" ht="6" customHeight="1">
      <c r="A298"/>
      <c r="B298" s="318">
        <f>COUNTIF(Feiertage!$H$3:$H$164,F298)</f>
        <v>0</v>
      </c>
      <c r="C298" s="333">
        <f t="shared" si="13"/>
        <v>4</v>
      </c>
      <c r="D298" s="333">
        <f t="shared" si="14"/>
        <v>10</v>
      </c>
      <c r="E298" s="323"/>
      <c r="F298" s="321">
        <f t="shared" si="12"/>
        <v>42663</v>
      </c>
      <c r="G298" s="335">
        <f>Plan!KM15</f>
        <v>0</v>
      </c>
      <c r="H298" s="335">
        <f>Plan!KM16</f>
        <v>0</v>
      </c>
      <c r="I298" s="335">
        <f>Plan!KM17</f>
        <v>0</v>
      </c>
      <c r="J298" s="335">
        <f>Plan!KM18</f>
        <v>0</v>
      </c>
      <c r="K298" s="335">
        <f>Plan!KM19</f>
        <v>0</v>
      </c>
      <c r="L298" s="335">
        <f>Plan!KM20</f>
        <v>0</v>
      </c>
      <c r="M298" s="335">
        <f>Plan!KM21</f>
        <v>0</v>
      </c>
      <c r="N298" s="335">
        <f>Plan!KM22</f>
        <v>0</v>
      </c>
      <c r="O298" s="335">
        <f>Plan!KM23</f>
        <v>0</v>
      </c>
      <c r="P298" s="335">
        <f>Plan!KM24</f>
        <v>0</v>
      </c>
      <c r="Q298" s="335">
        <f>Plan!KM25</f>
        <v>0</v>
      </c>
      <c r="R298" s="335">
        <f>Plan!KM26</f>
        <v>0</v>
      </c>
      <c r="S298" s="335">
        <f>Plan!KM27</f>
        <v>0</v>
      </c>
      <c r="T298" s="335">
        <f>Plan!KM28</f>
        <v>0</v>
      </c>
      <c r="U298" s="335">
        <f>Plan!KM29</f>
        <v>0</v>
      </c>
      <c r="V298" s="335">
        <f>Plan!KM30</f>
        <v>0</v>
      </c>
      <c r="W298" s="335">
        <f>Plan!KM31</f>
        <v>0</v>
      </c>
      <c r="X298" s="335">
        <f>Plan!KM32</f>
        <v>0</v>
      </c>
      <c r="Y298" s="335">
        <f>Plan!KM33</f>
        <v>0</v>
      </c>
      <c r="Z298" s="335">
        <f>Plan!KM34</f>
        <v>0</v>
      </c>
      <c r="AA298" s="335">
        <f>Plan!KM35</f>
        <v>0</v>
      </c>
      <c r="AB298" s="335">
        <f>Plan!KM36</f>
        <v>0</v>
      </c>
      <c r="AC298" s="335">
        <f>Plan!KM37</f>
        <v>0</v>
      </c>
      <c r="AD298" s="335">
        <f>Plan!KM38</f>
        <v>0</v>
      </c>
      <c r="AE298" s="335">
        <f>Plan!KM39</f>
        <v>0</v>
      </c>
      <c r="AF298" s="335">
        <f>Plan!KM40</f>
        <v>0</v>
      </c>
      <c r="AG298" s="335">
        <f>Plan!KM41</f>
        <v>0</v>
      </c>
      <c r="AH298" s="335">
        <f>Plan!KM42</f>
        <v>0</v>
      </c>
      <c r="AI298" s="335">
        <f>Plan!KM43</f>
        <v>0</v>
      </c>
      <c r="AJ298" s="335">
        <f>Plan!KM44</f>
        <v>0</v>
      </c>
    </row>
    <row r="299" spans="1:36" ht="6" customHeight="1">
      <c r="A299"/>
      <c r="B299" s="318">
        <f>COUNTIF(Feiertage!$H$3:$H$164,F299)</f>
        <v>0</v>
      </c>
      <c r="C299" s="333">
        <f t="shared" si="13"/>
        <v>5</v>
      </c>
      <c r="D299" s="333">
        <f t="shared" si="14"/>
        <v>10</v>
      </c>
      <c r="E299" s="323"/>
      <c r="F299" s="321">
        <f t="shared" si="12"/>
        <v>42664</v>
      </c>
      <c r="G299" s="335">
        <f>Plan!KN15</f>
        <v>0</v>
      </c>
      <c r="H299" s="335">
        <f>Plan!KN16</f>
        <v>0</v>
      </c>
      <c r="I299" s="335">
        <f>Plan!KN17</f>
        <v>0</v>
      </c>
      <c r="J299" s="335">
        <f>Plan!KN18</f>
        <v>0</v>
      </c>
      <c r="K299" s="335">
        <f>Plan!KN19</f>
        <v>0</v>
      </c>
      <c r="L299" s="335">
        <f>Plan!KN20</f>
        <v>0</v>
      </c>
      <c r="M299" s="335">
        <f>Plan!KN21</f>
        <v>0</v>
      </c>
      <c r="N299" s="335">
        <f>Plan!KN22</f>
        <v>0</v>
      </c>
      <c r="O299" s="335">
        <f>Plan!KN23</f>
        <v>0</v>
      </c>
      <c r="P299" s="335">
        <f>Plan!KN24</f>
        <v>0</v>
      </c>
      <c r="Q299" s="335">
        <f>Plan!KN25</f>
        <v>0</v>
      </c>
      <c r="R299" s="335">
        <f>Plan!KN26</f>
        <v>0</v>
      </c>
      <c r="S299" s="335">
        <f>Plan!KN27</f>
        <v>0</v>
      </c>
      <c r="T299" s="335">
        <f>Plan!KN28</f>
        <v>0</v>
      </c>
      <c r="U299" s="335">
        <f>Plan!KN29</f>
        <v>0</v>
      </c>
      <c r="V299" s="335">
        <f>Plan!KN30</f>
        <v>0</v>
      </c>
      <c r="W299" s="335">
        <f>Plan!KN31</f>
        <v>0</v>
      </c>
      <c r="X299" s="335">
        <f>Plan!KN32</f>
        <v>0</v>
      </c>
      <c r="Y299" s="335">
        <f>Plan!KN33</f>
        <v>0</v>
      </c>
      <c r="Z299" s="335">
        <f>Plan!KN34</f>
        <v>0</v>
      </c>
      <c r="AA299" s="335">
        <f>Plan!KN35</f>
        <v>0</v>
      </c>
      <c r="AB299" s="335">
        <f>Plan!KN36</f>
        <v>0</v>
      </c>
      <c r="AC299" s="335">
        <f>Plan!KN37</f>
        <v>0</v>
      </c>
      <c r="AD299" s="335">
        <f>Plan!KN38</f>
        <v>0</v>
      </c>
      <c r="AE299" s="335">
        <f>Plan!KN39</f>
        <v>0</v>
      </c>
      <c r="AF299" s="335">
        <f>Plan!KN40</f>
        <v>0</v>
      </c>
      <c r="AG299" s="335">
        <f>Plan!KN41</f>
        <v>0</v>
      </c>
      <c r="AH299" s="335">
        <f>Plan!KN42</f>
        <v>0</v>
      </c>
      <c r="AI299" s="335">
        <f>Plan!KN43</f>
        <v>0</v>
      </c>
      <c r="AJ299" s="335">
        <f>Plan!KN44</f>
        <v>0</v>
      </c>
    </row>
    <row r="300" spans="1:36" ht="6" customHeight="1">
      <c r="A300"/>
      <c r="B300" s="318">
        <f>COUNTIF(Feiertage!$H$3:$H$164,F300)</f>
        <v>0</v>
      </c>
      <c r="C300" s="333">
        <f t="shared" si="13"/>
        <v>6</v>
      </c>
      <c r="D300" s="333">
        <f t="shared" si="14"/>
        <v>10</v>
      </c>
      <c r="E300" s="323"/>
      <c r="F300" s="321">
        <f t="shared" si="12"/>
        <v>42665</v>
      </c>
      <c r="G300" s="335">
        <f>Plan!KO15</f>
        <v>0</v>
      </c>
      <c r="H300" s="335">
        <f>Plan!KO16</f>
        <v>0</v>
      </c>
      <c r="I300" s="335">
        <f>Plan!KO17</f>
        <v>0</v>
      </c>
      <c r="J300" s="335">
        <f>Plan!KO18</f>
        <v>0</v>
      </c>
      <c r="K300" s="335">
        <f>Plan!KO19</f>
        <v>0</v>
      </c>
      <c r="L300" s="335">
        <f>Plan!KO20</f>
        <v>0</v>
      </c>
      <c r="M300" s="335">
        <f>Plan!KO21</f>
        <v>0</v>
      </c>
      <c r="N300" s="335">
        <f>Plan!KO22</f>
        <v>0</v>
      </c>
      <c r="O300" s="335">
        <f>Plan!KO23</f>
        <v>0</v>
      </c>
      <c r="P300" s="335">
        <f>Plan!KO24</f>
        <v>0</v>
      </c>
      <c r="Q300" s="335">
        <f>Plan!KO25</f>
        <v>0</v>
      </c>
      <c r="R300" s="335">
        <f>Plan!KO26</f>
        <v>0</v>
      </c>
      <c r="S300" s="335">
        <f>Plan!KO27</f>
        <v>0</v>
      </c>
      <c r="T300" s="335">
        <f>Plan!KO28</f>
        <v>0</v>
      </c>
      <c r="U300" s="335">
        <f>Plan!KO29</f>
        <v>0</v>
      </c>
      <c r="V300" s="335">
        <f>Plan!KO30</f>
        <v>0</v>
      </c>
      <c r="W300" s="335">
        <f>Plan!KO31</f>
        <v>0</v>
      </c>
      <c r="X300" s="335">
        <f>Plan!KO32</f>
        <v>0</v>
      </c>
      <c r="Y300" s="335">
        <f>Plan!KO33</f>
        <v>0</v>
      </c>
      <c r="Z300" s="335">
        <f>Plan!KO34</f>
        <v>0</v>
      </c>
      <c r="AA300" s="335">
        <f>Plan!KO35</f>
        <v>0</v>
      </c>
      <c r="AB300" s="335">
        <f>Plan!KO36</f>
        <v>0</v>
      </c>
      <c r="AC300" s="335">
        <f>Plan!KO37</f>
        <v>0</v>
      </c>
      <c r="AD300" s="335">
        <f>Plan!KO38</f>
        <v>0</v>
      </c>
      <c r="AE300" s="335">
        <f>Plan!KO39</f>
        <v>0</v>
      </c>
      <c r="AF300" s="335">
        <f>Plan!KO40</f>
        <v>0</v>
      </c>
      <c r="AG300" s="335">
        <f>Plan!KO41</f>
        <v>0</v>
      </c>
      <c r="AH300" s="335">
        <f>Plan!KO42</f>
        <v>0</v>
      </c>
      <c r="AI300" s="335">
        <f>Plan!KO43</f>
        <v>0</v>
      </c>
      <c r="AJ300" s="335">
        <f>Plan!KO44</f>
        <v>0</v>
      </c>
    </row>
    <row r="301" spans="1:36" ht="6" customHeight="1">
      <c r="A301"/>
      <c r="B301" s="318">
        <f>COUNTIF(Feiertage!$H$3:$H$164,F301)</f>
        <v>0</v>
      </c>
      <c r="C301" s="333">
        <f t="shared" si="13"/>
        <v>7</v>
      </c>
      <c r="D301" s="333">
        <f t="shared" si="14"/>
        <v>10</v>
      </c>
      <c r="E301" s="323"/>
      <c r="F301" s="321">
        <f t="shared" si="12"/>
        <v>42666</v>
      </c>
      <c r="G301" s="335">
        <f>Plan!KP15</f>
        <v>0</v>
      </c>
      <c r="H301" s="335">
        <f>Plan!KP16</f>
        <v>0</v>
      </c>
      <c r="I301" s="335">
        <f>Plan!KP17</f>
        <v>0</v>
      </c>
      <c r="J301" s="335">
        <f>Plan!KP18</f>
        <v>0</v>
      </c>
      <c r="K301" s="335">
        <f>Plan!KP19</f>
        <v>0</v>
      </c>
      <c r="L301" s="335">
        <f>Plan!KP20</f>
        <v>0</v>
      </c>
      <c r="M301" s="335">
        <f>Plan!KP21</f>
        <v>0</v>
      </c>
      <c r="N301" s="335">
        <f>Plan!KP22</f>
        <v>0</v>
      </c>
      <c r="O301" s="335">
        <f>Plan!KP23</f>
        <v>0</v>
      </c>
      <c r="P301" s="335">
        <f>Plan!KP24</f>
        <v>0</v>
      </c>
      <c r="Q301" s="335">
        <f>Plan!KP25</f>
        <v>0</v>
      </c>
      <c r="R301" s="335">
        <f>Plan!KP26</f>
        <v>0</v>
      </c>
      <c r="S301" s="335">
        <f>Plan!KP27</f>
        <v>0</v>
      </c>
      <c r="T301" s="335">
        <f>Plan!KP28</f>
        <v>0</v>
      </c>
      <c r="U301" s="335">
        <f>Plan!KP29</f>
        <v>0</v>
      </c>
      <c r="V301" s="335">
        <f>Plan!KP30</f>
        <v>0</v>
      </c>
      <c r="W301" s="335">
        <f>Plan!KP31</f>
        <v>0</v>
      </c>
      <c r="X301" s="335">
        <f>Plan!KP32</f>
        <v>0</v>
      </c>
      <c r="Y301" s="335">
        <f>Plan!KP33</f>
        <v>0</v>
      </c>
      <c r="Z301" s="335">
        <f>Plan!KP34</f>
        <v>0</v>
      </c>
      <c r="AA301" s="335">
        <f>Plan!KP35</f>
        <v>0</v>
      </c>
      <c r="AB301" s="335">
        <f>Plan!KP36</f>
        <v>0</v>
      </c>
      <c r="AC301" s="335">
        <f>Plan!KP37</f>
        <v>0</v>
      </c>
      <c r="AD301" s="335">
        <f>Plan!KP38</f>
        <v>0</v>
      </c>
      <c r="AE301" s="335">
        <f>Plan!KP39</f>
        <v>0</v>
      </c>
      <c r="AF301" s="335">
        <f>Plan!KP40</f>
        <v>0</v>
      </c>
      <c r="AG301" s="335">
        <f>Plan!KP41</f>
        <v>0</v>
      </c>
      <c r="AH301" s="335">
        <f>Plan!KP42</f>
        <v>0</v>
      </c>
      <c r="AI301" s="335">
        <f>Plan!KP43</f>
        <v>0</v>
      </c>
      <c r="AJ301" s="335">
        <f>Plan!KP44</f>
        <v>0</v>
      </c>
    </row>
    <row r="302" spans="1:36" ht="6" customHeight="1">
      <c r="A302"/>
      <c r="B302" s="318">
        <f>COUNTIF(Feiertage!$H$3:$H$164,F302)</f>
        <v>0</v>
      </c>
      <c r="C302" s="333">
        <f t="shared" si="13"/>
        <v>1</v>
      </c>
      <c r="D302" s="333">
        <f t="shared" si="14"/>
        <v>10</v>
      </c>
      <c r="E302" s="323"/>
      <c r="F302" s="321">
        <f t="shared" si="12"/>
        <v>42667</v>
      </c>
      <c r="G302" s="335">
        <f>Plan!KQ15</f>
        <v>0</v>
      </c>
      <c r="H302" s="335">
        <f>Plan!KQ16</f>
        <v>0</v>
      </c>
      <c r="I302" s="335">
        <f>Plan!KQ17</f>
        <v>0</v>
      </c>
      <c r="J302" s="335">
        <f>Plan!KQ18</f>
        <v>0</v>
      </c>
      <c r="K302" s="335">
        <f>Plan!KQ19</f>
        <v>0</v>
      </c>
      <c r="L302" s="335">
        <f>Plan!KQ20</f>
        <v>0</v>
      </c>
      <c r="M302" s="335">
        <f>Plan!KQ21</f>
        <v>0</v>
      </c>
      <c r="N302" s="335">
        <f>Plan!KQ22</f>
        <v>0</v>
      </c>
      <c r="O302" s="335">
        <f>Plan!KQ23</f>
        <v>0</v>
      </c>
      <c r="P302" s="335">
        <f>Plan!KQ24</f>
        <v>0</v>
      </c>
      <c r="Q302" s="335">
        <f>Plan!KQ25</f>
        <v>0</v>
      </c>
      <c r="R302" s="335">
        <f>Plan!KQ26</f>
        <v>0</v>
      </c>
      <c r="S302" s="335">
        <f>Plan!KQ27</f>
        <v>0</v>
      </c>
      <c r="T302" s="335">
        <f>Plan!KQ28</f>
        <v>0</v>
      </c>
      <c r="U302" s="335">
        <f>Plan!KQ29</f>
        <v>0</v>
      </c>
      <c r="V302" s="335">
        <f>Plan!KQ30</f>
        <v>0</v>
      </c>
      <c r="W302" s="335">
        <f>Plan!KQ31</f>
        <v>0</v>
      </c>
      <c r="X302" s="335">
        <f>Plan!KQ32</f>
        <v>0</v>
      </c>
      <c r="Y302" s="335">
        <f>Plan!KQ33</f>
        <v>0</v>
      </c>
      <c r="Z302" s="335">
        <f>Plan!KQ34</f>
        <v>0</v>
      </c>
      <c r="AA302" s="335">
        <f>Plan!KQ35</f>
        <v>0</v>
      </c>
      <c r="AB302" s="335">
        <f>Plan!KQ36</f>
        <v>0</v>
      </c>
      <c r="AC302" s="335">
        <f>Plan!KQ37</f>
        <v>0</v>
      </c>
      <c r="AD302" s="335">
        <f>Plan!KQ38</f>
        <v>0</v>
      </c>
      <c r="AE302" s="335">
        <f>Plan!KQ39</f>
        <v>0</v>
      </c>
      <c r="AF302" s="335">
        <f>Plan!KQ40</f>
        <v>0</v>
      </c>
      <c r="AG302" s="335">
        <f>Plan!KQ41</f>
        <v>0</v>
      </c>
      <c r="AH302" s="335">
        <f>Plan!KQ42</f>
        <v>0</v>
      </c>
      <c r="AI302" s="335">
        <f>Plan!KQ43</f>
        <v>0</v>
      </c>
      <c r="AJ302" s="335">
        <f>Plan!KQ44</f>
        <v>0</v>
      </c>
    </row>
    <row r="303" spans="1:36" ht="6" customHeight="1">
      <c r="A303"/>
      <c r="B303" s="318">
        <f>COUNTIF(Feiertage!$H$3:$H$164,F303)</f>
        <v>0</v>
      </c>
      <c r="C303" s="333">
        <f t="shared" si="13"/>
        <v>2</v>
      </c>
      <c r="D303" s="333">
        <f t="shared" si="14"/>
        <v>10</v>
      </c>
      <c r="E303" s="323"/>
      <c r="F303" s="321">
        <f t="shared" si="12"/>
        <v>42668</v>
      </c>
      <c r="G303" s="335">
        <f>Plan!KR15</f>
        <v>0</v>
      </c>
      <c r="H303" s="335">
        <f>Plan!KR16</f>
        <v>0</v>
      </c>
      <c r="I303" s="335">
        <f>Plan!KR17</f>
        <v>0</v>
      </c>
      <c r="J303" s="335">
        <f>Plan!KR18</f>
        <v>0</v>
      </c>
      <c r="K303" s="335">
        <f>Plan!KR19</f>
        <v>0</v>
      </c>
      <c r="L303" s="335">
        <f>Plan!KR20</f>
        <v>0</v>
      </c>
      <c r="M303" s="335">
        <f>Plan!KR21</f>
        <v>0</v>
      </c>
      <c r="N303" s="335">
        <f>Plan!KR22</f>
        <v>0</v>
      </c>
      <c r="O303" s="335">
        <f>Plan!KR23</f>
        <v>0</v>
      </c>
      <c r="P303" s="335">
        <f>Plan!KR24</f>
        <v>0</v>
      </c>
      <c r="Q303" s="335">
        <f>Plan!KR25</f>
        <v>0</v>
      </c>
      <c r="R303" s="335">
        <f>Plan!KR26</f>
        <v>0</v>
      </c>
      <c r="S303" s="335">
        <f>Plan!KR27</f>
        <v>0</v>
      </c>
      <c r="T303" s="335">
        <f>Plan!KR28</f>
        <v>0</v>
      </c>
      <c r="U303" s="335">
        <f>Plan!KR29</f>
        <v>0</v>
      </c>
      <c r="V303" s="335">
        <f>Plan!KR30</f>
        <v>0</v>
      </c>
      <c r="W303" s="335">
        <f>Plan!KR31</f>
        <v>0</v>
      </c>
      <c r="X303" s="335">
        <f>Plan!KR32</f>
        <v>0</v>
      </c>
      <c r="Y303" s="335">
        <f>Plan!KR33</f>
        <v>0</v>
      </c>
      <c r="Z303" s="335">
        <f>Plan!KR34</f>
        <v>0</v>
      </c>
      <c r="AA303" s="335">
        <f>Plan!KR35</f>
        <v>0</v>
      </c>
      <c r="AB303" s="335">
        <f>Plan!KR36</f>
        <v>0</v>
      </c>
      <c r="AC303" s="335">
        <f>Plan!KR37</f>
        <v>0</v>
      </c>
      <c r="AD303" s="335">
        <f>Plan!KR38</f>
        <v>0</v>
      </c>
      <c r="AE303" s="335">
        <f>Plan!KR39</f>
        <v>0</v>
      </c>
      <c r="AF303" s="335">
        <f>Plan!KR40</f>
        <v>0</v>
      </c>
      <c r="AG303" s="335">
        <f>Plan!KR41</f>
        <v>0</v>
      </c>
      <c r="AH303" s="335">
        <f>Plan!KR42</f>
        <v>0</v>
      </c>
      <c r="AI303" s="335">
        <f>Plan!KR43</f>
        <v>0</v>
      </c>
      <c r="AJ303" s="335">
        <f>Plan!KR44</f>
        <v>0</v>
      </c>
    </row>
    <row r="304" spans="1:36" ht="6" customHeight="1">
      <c r="A304"/>
      <c r="B304" s="318">
        <f>COUNTIF(Feiertage!$H$3:$H$164,F304)</f>
        <v>0</v>
      </c>
      <c r="C304" s="333">
        <f t="shared" si="13"/>
        <v>3</v>
      </c>
      <c r="D304" s="333">
        <f t="shared" si="14"/>
        <v>10</v>
      </c>
      <c r="E304" s="323"/>
      <c r="F304" s="321">
        <f t="shared" si="12"/>
        <v>42669</v>
      </c>
      <c r="G304" s="335">
        <f>Plan!KS15</f>
        <v>0</v>
      </c>
      <c r="H304" s="335">
        <f>Plan!KS16</f>
        <v>0</v>
      </c>
      <c r="I304" s="335">
        <f>Plan!KS17</f>
        <v>0</v>
      </c>
      <c r="J304" s="335">
        <f>Plan!KS18</f>
        <v>0</v>
      </c>
      <c r="K304" s="335">
        <f>Plan!KS19</f>
        <v>0</v>
      </c>
      <c r="L304" s="335">
        <f>Plan!KS20</f>
        <v>0</v>
      </c>
      <c r="M304" s="335">
        <f>Plan!KS21</f>
        <v>0</v>
      </c>
      <c r="N304" s="335">
        <f>Plan!KS22</f>
        <v>0</v>
      </c>
      <c r="O304" s="335">
        <f>Plan!KS23</f>
        <v>0</v>
      </c>
      <c r="P304" s="335">
        <f>Plan!KS24</f>
        <v>0</v>
      </c>
      <c r="Q304" s="335">
        <f>Plan!KS25</f>
        <v>0</v>
      </c>
      <c r="R304" s="335">
        <f>Plan!KS26</f>
        <v>0</v>
      </c>
      <c r="S304" s="335">
        <f>Plan!KS27</f>
        <v>0</v>
      </c>
      <c r="T304" s="335">
        <f>Plan!KS28</f>
        <v>0</v>
      </c>
      <c r="U304" s="335">
        <f>Plan!KS29</f>
        <v>0</v>
      </c>
      <c r="V304" s="335">
        <f>Plan!KS30</f>
        <v>0</v>
      </c>
      <c r="W304" s="335">
        <f>Plan!KS31</f>
        <v>0</v>
      </c>
      <c r="X304" s="335">
        <f>Plan!KS32</f>
        <v>0</v>
      </c>
      <c r="Y304" s="335">
        <f>Plan!KS33</f>
        <v>0</v>
      </c>
      <c r="Z304" s="335">
        <f>Plan!KS34</f>
        <v>0</v>
      </c>
      <c r="AA304" s="335">
        <f>Plan!KS35</f>
        <v>0</v>
      </c>
      <c r="AB304" s="335">
        <f>Plan!KS36</f>
        <v>0</v>
      </c>
      <c r="AC304" s="335">
        <f>Plan!KS37</f>
        <v>0</v>
      </c>
      <c r="AD304" s="335">
        <f>Plan!KS38</f>
        <v>0</v>
      </c>
      <c r="AE304" s="335">
        <f>Plan!KS39</f>
        <v>0</v>
      </c>
      <c r="AF304" s="335">
        <f>Plan!KS40</f>
        <v>0</v>
      </c>
      <c r="AG304" s="335">
        <f>Plan!KS41</f>
        <v>0</v>
      </c>
      <c r="AH304" s="335">
        <f>Plan!KS42</f>
        <v>0</v>
      </c>
      <c r="AI304" s="335">
        <f>Plan!KS43</f>
        <v>0</v>
      </c>
      <c r="AJ304" s="335">
        <f>Plan!KS44</f>
        <v>0</v>
      </c>
    </row>
    <row r="305" spans="1:36" ht="6" customHeight="1">
      <c r="A305"/>
      <c r="B305" s="318">
        <f>COUNTIF(Feiertage!$H$3:$H$164,F305)</f>
        <v>0</v>
      </c>
      <c r="C305" s="333">
        <f t="shared" si="13"/>
        <v>4</v>
      </c>
      <c r="D305" s="333">
        <f t="shared" si="14"/>
        <v>10</v>
      </c>
      <c r="E305" s="323"/>
      <c r="F305" s="321">
        <f t="shared" si="12"/>
        <v>42670</v>
      </c>
      <c r="G305" s="335">
        <f>Plan!KT15</f>
        <v>0</v>
      </c>
      <c r="H305" s="335">
        <f>Plan!KT16</f>
        <v>0</v>
      </c>
      <c r="I305" s="335">
        <f>Plan!KT17</f>
        <v>0</v>
      </c>
      <c r="J305" s="335">
        <f>Plan!KT18</f>
        <v>0</v>
      </c>
      <c r="K305" s="335">
        <f>Plan!KT19</f>
        <v>0</v>
      </c>
      <c r="L305" s="335">
        <f>Plan!KT20</f>
        <v>0</v>
      </c>
      <c r="M305" s="335">
        <f>Plan!KT21</f>
        <v>0</v>
      </c>
      <c r="N305" s="335">
        <f>Plan!KT22</f>
        <v>0</v>
      </c>
      <c r="O305" s="335">
        <f>Plan!KT23</f>
        <v>0</v>
      </c>
      <c r="P305" s="335">
        <f>Plan!KT24</f>
        <v>0</v>
      </c>
      <c r="Q305" s="335">
        <f>Plan!KT25</f>
        <v>0</v>
      </c>
      <c r="R305" s="335">
        <f>Plan!KT26</f>
        <v>0</v>
      </c>
      <c r="S305" s="335">
        <f>Plan!KT27</f>
        <v>0</v>
      </c>
      <c r="T305" s="335">
        <f>Plan!KT28</f>
        <v>0</v>
      </c>
      <c r="U305" s="335">
        <f>Plan!KT29</f>
        <v>0</v>
      </c>
      <c r="V305" s="335">
        <f>Plan!KT30</f>
        <v>0</v>
      </c>
      <c r="W305" s="335">
        <f>Plan!KT31</f>
        <v>0</v>
      </c>
      <c r="X305" s="335">
        <f>Plan!KT32</f>
        <v>0</v>
      </c>
      <c r="Y305" s="335">
        <f>Plan!KT33</f>
        <v>0</v>
      </c>
      <c r="Z305" s="335">
        <f>Plan!KT34</f>
        <v>0</v>
      </c>
      <c r="AA305" s="335">
        <f>Plan!KT35</f>
        <v>0</v>
      </c>
      <c r="AB305" s="335">
        <f>Plan!KT36</f>
        <v>0</v>
      </c>
      <c r="AC305" s="335">
        <f>Plan!KT37</f>
        <v>0</v>
      </c>
      <c r="AD305" s="335">
        <f>Plan!KT38</f>
        <v>0</v>
      </c>
      <c r="AE305" s="335">
        <f>Plan!KT39</f>
        <v>0</v>
      </c>
      <c r="AF305" s="335">
        <f>Plan!KT40</f>
        <v>0</v>
      </c>
      <c r="AG305" s="335">
        <f>Plan!KT41</f>
        <v>0</v>
      </c>
      <c r="AH305" s="335">
        <f>Plan!KT42</f>
        <v>0</v>
      </c>
      <c r="AI305" s="335">
        <f>Plan!KT43</f>
        <v>0</v>
      </c>
      <c r="AJ305" s="335">
        <f>Plan!KT44</f>
        <v>0</v>
      </c>
    </row>
    <row r="306" spans="1:36" ht="6" customHeight="1">
      <c r="A306"/>
      <c r="B306" s="318">
        <f>COUNTIF(Feiertage!$H$3:$H$164,F306)</f>
        <v>0</v>
      </c>
      <c r="C306" s="333">
        <f t="shared" si="13"/>
        <v>5</v>
      </c>
      <c r="D306" s="333">
        <f t="shared" si="14"/>
        <v>10</v>
      </c>
      <c r="E306" s="323"/>
      <c r="F306" s="321">
        <f t="shared" si="12"/>
        <v>42671</v>
      </c>
      <c r="G306" s="335">
        <f>Plan!KU15</f>
        <v>0</v>
      </c>
      <c r="H306" s="335">
        <f>Plan!KU16</f>
        <v>0</v>
      </c>
      <c r="I306" s="335">
        <f>Plan!KU17</f>
        <v>0</v>
      </c>
      <c r="J306" s="335">
        <f>Plan!KU18</f>
        <v>0</v>
      </c>
      <c r="K306" s="335">
        <f>Plan!KU19</f>
        <v>0</v>
      </c>
      <c r="L306" s="335">
        <f>Plan!KU20</f>
        <v>0</v>
      </c>
      <c r="M306" s="335">
        <f>Plan!KU21</f>
        <v>0</v>
      </c>
      <c r="N306" s="335">
        <f>Plan!KU22</f>
        <v>0</v>
      </c>
      <c r="O306" s="335">
        <f>Plan!KU23</f>
        <v>0</v>
      </c>
      <c r="P306" s="335">
        <f>Plan!KU24</f>
        <v>0</v>
      </c>
      <c r="Q306" s="335">
        <f>Plan!KU25</f>
        <v>0</v>
      </c>
      <c r="R306" s="335">
        <f>Plan!KU26</f>
        <v>0</v>
      </c>
      <c r="S306" s="335">
        <f>Plan!KU27</f>
        <v>0</v>
      </c>
      <c r="T306" s="335">
        <f>Plan!KU28</f>
        <v>0</v>
      </c>
      <c r="U306" s="335">
        <f>Plan!KU29</f>
        <v>0</v>
      </c>
      <c r="V306" s="335">
        <f>Plan!KU30</f>
        <v>0</v>
      </c>
      <c r="W306" s="335">
        <f>Plan!KU31</f>
        <v>0</v>
      </c>
      <c r="X306" s="335">
        <f>Plan!KU32</f>
        <v>0</v>
      </c>
      <c r="Y306" s="335">
        <f>Plan!KU33</f>
        <v>0</v>
      </c>
      <c r="Z306" s="335">
        <f>Plan!KU34</f>
        <v>0</v>
      </c>
      <c r="AA306" s="335">
        <f>Plan!KU35</f>
        <v>0</v>
      </c>
      <c r="AB306" s="335">
        <f>Plan!KU36</f>
        <v>0</v>
      </c>
      <c r="AC306" s="335">
        <f>Plan!KU37</f>
        <v>0</v>
      </c>
      <c r="AD306" s="335">
        <f>Plan!KU38</f>
        <v>0</v>
      </c>
      <c r="AE306" s="335">
        <f>Plan!KU39</f>
        <v>0</v>
      </c>
      <c r="AF306" s="335">
        <f>Plan!KU40</f>
        <v>0</v>
      </c>
      <c r="AG306" s="335">
        <f>Plan!KU41</f>
        <v>0</v>
      </c>
      <c r="AH306" s="335">
        <f>Plan!KU42</f>
        <v>0</v>
      </c>
      <c r="AI306" s="335">
        <f>Plan!KU43</f>
        <v>0</v>
      </c>
      <c r="AJ306" s="335">
        <f>Plan!KU44</f>
        <v>0</v>
      </c>
    </row>
    <row r="307" spans="1:36" ht="6" customHeight="1">
      <c r="A307"/>
      <c r="B307" s="318">
        <f>COUNTIF(Feiertage!$H$3:$H$164,F307)</f>
        <v>0</v>
      </c>
      <c r="C307" s="333">
        <f t="shared" si="13"/>
        <v>6</v>
      </c>
      <c r="D307" s="333">
        <f t="shared" si="14"/>
        <v>10</v>
      </c>
      <c r="E307" s="323"/>
      <c r="F307" s="321">
        <f t="shared" si="12"/>
        <v>42672</v>
      </c>
      <c r="G307" s="335">
        <f>Plan!KV15</f>
        <v>0</v>
      </c>
      <c r="H307" s="335">
        <f>Plan!KV16</f>
        <v>0</v>
      </c>
      <c r="I307" s="335">
        <f>Plan!KV17</f>
        <v>0</v>
      </c>
      <c r="J307" s="335">
        <f>Plan!KV18</f>
        <v>0</v>
      </c>
      <c r="K307" s="335">
        <f>Plan!KV19</f>
        <v>0</v>
      </c>
      <c r="L307" s="335">
        <f>Plan!KV20</f>
        <v>0</v>
      </c>
      <c r="M307" s="335">
        <f>Plan!KV21</f>
        <v>0</v>
      </c>
      <c r="N307" s="335">
        <f>Plan!KV22</f>
        <v>0</v>
      </c>
      <c r="O307" s="335">
        <f>Plan!KV23</f>
        <v>0</v>
      </c>
      <c r="P307" s="335">
        <f>Plan!KV24</f>
        <v>0</v>
      </c>
      <c r="Q307" s="335">
        <f>Plan!KV25</f>
        <v>0</v>
      </c>
      <c r="R307" s="335">
        <f>Plan!KV26</f>
        <v>0</v>
      </c>
      <c r="S307" s="335">
        <f>Plan!KV27</f>
        <v>0</v>
      </c>
      <c r="T307" s="335">
        <f>Plan!KV28</f>
        <v>0</v>
      </c>
      <c r="U307" s="335">
        <f>Plan!KV29</f>
        <v>0</v>
      </c>
      <c r="V307" s="335">
        <f>Plan!KV30</f>
        <v>0</v>
      </c>
      <c r="W307" s="335">
        <f>Plan!KV31</f>
        <v>0</v>
      </c>
      <c r="X307" s="335">
        <f>Plan!KV32</f>
        <v>0</v>
      </c>
      <c r="Y307" s="335">
        <f>Plan!KV33</f>
        <v>0</v>
      </c>
      <c r="Z307" s="335">
        <f>Plan!KV34</f>
        <v>0</v>
      </c>
      <c r="AA307" s="335">
        <f>Plan!KV35</f>
        <v>0</v>
      </c>
      <c r="AB307" s="335">
        <f>Plan!KV36</f>
        <v>0</v>
      </c>
      <c r="AC307" s="335">
        <f>Plan!KV37</f>
        <v>0</v>
      </c>
      <c r="AD307" s="335">
        <f>Plan!KV38</f>
        <v>0</v>
      </c>
      <c r="AE307" s="335">
        <f>Plan!KV39</f>
        <v>0</v>
      </c>
      <c r="AF307" s="335">
        <f>Plan!KV40</f>
        <v>0</v>
      </c>
      <c r="AG307" s="335">
        <f>Plan!KV41</f>
        <v>0</v>
      </c>
      <c r="AH307" s="335">
        <f>Plan!KV42</f>
        <v>0</v>
      </c>
      <c r="AI307" s="335">
        <f>Plan!KV43</f>
        <v>0</v>
      </c>
      <c r="AJ307" s="335">
        <f>Plan!KV44</f>
        <v>0</v>
      </c>
    </row>
    <row r="308" spans="1:36" ht="6" customHeight="1">
      <c r="A308"/>
      <c r="B308" s="318">
        <f>COUNTIF(Feiertage!$H$3:$H$164,F308)</f>
        <v>0</v>
      </c>
      <c r="C308" s="333">
        <f t="shared" si="13"/>
        <v>7</v>
      </c>
      <c r="D308" s="333">
        <f t="shared" si="14"/>
        <v>10</v>
      </c>
      <c r="E308" s="323"/>
      <c r="F308" s="321">
        <f t="shared" si="12"/>
        <v>42673</v>
      </c>
      <c r="G308" s="335">
        <f>Plan!KW15</f>
        <v>0</v>
      </c>
      <c r="H308" s="335">
        <f>Plan!KW16</f>
        <v>0</v>
      </c>
      <c r="I308" s="335">
        <f>Plan!KW17</f>
        <v>0</v>
      </c>
      <c r="J308" s="335">
        <f>Plan!KW18</f>
        <v>0</v>
      </c>
      <c r="K308" s="335">
        <f>Plan!KW19</f>
        <v>0</v>
      </c>
      <c r="L308" s="335">
        <f>Plan!KW20</f>
        <v>0</v>
      </c>
      <c r="M308" s="335">
        <f>Plan!KW21</f>
        <v>0</v>
      </c>
      <c r="N308" s="335">
        <f>Plan!KW22</f>
        <v>0</v>
      </c>
      <c r="O308" s="335">
        <f>Plan!KW23</f>
        <v>0</v>
      </c>
      <c r="P308" s="335">
        <f>Plan!KW24</f>
        <v>0</v>
      </c>
      <c r="Q308" s="335">
        <f>Plan!KW25</f>
        <v>0</v>
      </c>
      <c r="R308" s="335">
        <f>Plan!KW26</f>
        <v>0</v>
      </c>
      <c r="S308" s="335">
        <f>Plan!KW27</f>
        <v>0</v>
      </c>
      <c r="T308" s="335">
        <f>Plan!KW28</f>
        <v>0</v>
      </c>
      <c r="U308" s="335">
        <f>Plan!KW29</f>
        <v>0</v>
      </c>
      <c r="V308" s="335">
        <f>Plan!KW30</f>
        <v>0</v>
      </c>
      <c r="W308" s="335">
        <f>Plan!KW31</f>
        <v>0</v>
      </c>
      <c r="X308" s="335">
        <f>Plan!KW32</f>
        <v>0</v>
      </c>
      <c r="Y308" s="335">
        <f>Plan!KW33</f>
        <v>0</v>
      </c>
      <c r="Z308" s="335">
        <f>Plan!KW34</f>
        <v>0</v>
      </c>
      <c r="AA308" s="335">
        <f>Plan!KW35</f>
        <v>0</v>
      </c>
      <c r="AB308" s="335">
        <f>Plan!KW36</f>
        <v>0</v>
      </c>
      <c r="AC308" s="335">
        <f>Plan!KW37</f>
        <v>0</v>
      </c>
      <c r="AD308" s="335">
        <f>Plan!KW38</f>
        <v>0</v>
      </c>
      <c r="AE308" s="335">
        <f>Plan!KW39</f>
        <v>0</v>
      </c>
      <c r="AF308" s="335">
        <f>Plan!KW40</f>
        <v>0</v>
      </c>
      <c r="AG308" s="335">
        <f>Plan!KW41</f>
        <v>0</v>
      </c>
      <c r="AH308" s="335">
        <f>Plan!KW42</f>
        <v>0</v>
      </c>
      <c r="AI308" s="335">
        <f>Plan!KW43</f>
        <v>0</v>
      </c>
      <c r="AJ308" s="335">
        <f>Plan!KW44</f>
        <v>0</v>
      </c>
    </row>
    <row r="309" spans="1:36" ht="6" customHeight="1">
      <c r="A309"/>
      <c r="B309" s="318">
        <f>COUNTIF(Feiertage!$H$3:$H$164,F309)</f>
        <v>1</v>
      </c>
      <c r="C309" s="333">
        <f t="shared" si="13"/>
        <v>1</v>
      </c>
      <c r="D309" s="333">
        <f t="shared" si="14"/>
        <v>10</v>
      </c>
      <c r="E309" s="323"/>
      <c r="F309" s="321">
        <f t="shared" si="12"/>
        <v>42674</v>
      </c>
      <c r="G309" s="335">
        <f>Plan!KX15</f>
        <v>0</v>
      </c>
      <c r="H309" s="335">
        <f>Plan!KX16</f>
        <v>0</v>
      </c>
      <c r="I309" s="335">
        <f>Plan!KX17</f>
        <v>0</v>
      </c>
      <c r="J309" s="335">
        <f>Plan!KX18</f>
        <v>0</v>
      </c>
      <c r="K309" s="335">
        <f>Plan!KX19</f>
        <v>0</v>
      </c>
      <c r="L309" s="335">
        <f>Plan!KX20</f>
        <v>0</v>
      </c>
      <c r="M309" s="335">
        <f>Plan!KX21</f>
        <v>0</v>
      </c>
      <c r="N309" s="335">
        <f>Plan!KX22</f>
        <v>0</v>
      </c>
      <c r="O309" s="335">
        <f>Plan!KX23</f>
        <v>0</v>
      </c>
      <c r="P309" s="335">
        <f>Plan!KX24</f>
        <v>0</v>
      </c>
      <c r="Q309" s="335">
        <f>Plan!KX25</f>
        <v>0</v>
      </c>
      <c r="R309" s="335">
        <f>Plan!KX26</f>
        <v>0</v>
      </c>
      <c r="S309" s="335">
        <f>Plan!KX27</f>
        <v>0</v>
      </c>
      <c r="T309" s="335">
        <f>Plan!KX28</f>
        <v>0</v>
      </c>
      <c r="U309" s="335">
        <f>Plan!KX29</f>
        <v>0</v>
      </c>
      <c r="V309" s="335">
        <f>Plan!KX30</f>
        <v>0</v>
      </c>
      <c r="W309" s="335">
        <f>Plan!KX31</f>
        <v>0</v>
      </c>
      <c r="X309" s="335">
        <f>Plan!KX32</f>
        <v>0</v>
      </c>
      <c r="Y309" s="335">
        <f>Plan!KX33</f>
        <v>0</v>
      </c>
      <c r="Z309" s="335">
        <f>Plan!KX34</f>
        <v>0</v>
      </c>
      <c r="AA309" s="335">
        <f>Plan!KX35</f>
        <v>0</v>
      </c>
      <c r="AB309" s="335">
        <f>Plan!KX36</f>
        <v>0</v>
      </c>
      <c r="AC309" s="335">
        <f>Plan!KX37</f>
        <v>0</v>
      </c>
      <c r="AD309" s="335">
        <f>Plan!KX38</f>
        <v>0</v>
      </c>
      <c r="AE309" s="335">
        <f>Plan!KX39</f>
        <v>0</v>
      </c>
      <c r="AF309" s="335">
        <f>Plan!KX40</f>
        <v>0</v>
      </c>
      <c r="AG309" s="335">
        <f>Plan!KX41</f>
        <v>0</v>
      </c>
      <c r="AH309" s="335">
        <f>Plan!KX42</f>
        <v>0</v>
      </c>
      <c r="AI309" s="335">
        <f>Plan!KX43</f>
        <v>0</v>
      </c>
      <c r="AJ309" s="335">
        <f>Plan!KX44</f>
        <v>0</v>
      </c>
    </row>
    <row r="310" spans="1:36" ht="6" customHeight="1">
      <c r="A310"/>
      <c r="B310" s="318">
        <f>COUNTIF(Feiertage!$H$3:$H$164,F310)</f>
        <v>0</v>
      </c>
      <c r="C310" s="333">
        <f t="shared" si="13"/>
        <v>2</v>
      </c>
      <c r="D310" s="333">
        <f t="shared" si="14"/>
        <v>11</v>
      </c>
      <c r="E310" s="323"/>
      <c r="F310" s="321">
        <f t="shared" si="12"/>
        <v>42675</v>
      </c>
      <c r="G310" s="335">
        <f>Plan!KY15</f>
        <v>0</v>
      </c>
      <c r="H310" s="335">
        <f>Plan!KY16</f>
        <v>0</v>
      </c>
      <c r="I310" s="335">
        <f>Plan!KY17</f>
        <v>0</v>
      </c>
      <c r="J310" s="335">
        <f>Plan!KY18</f>
        <v>0</v>
      </c>
      <c r="K310" s="335">
        <f>Plan!KY19</f>
        <v>0</v>
      </c>
      <c r="L310" s="335">
        <f>Plan!KY20</f>
        <v>0</v>
      </c>
      <c r="M310" s="335">
        <f>Plan!KY21</f>
        <v>0</v>
      </c>
      <c r="N310" s="335">
        <f>Plan!KY22</f>
        <v>0</v>
      </c>
      <c r="O310" s="335">
        <f>Plan!KY23</f>
        <v>0</v>
      </c>
      <c r="P310" s="335">
        <f>Plan!KY24</f>
        <v>0</v>
      </c>
      <c r="Q310" s="335">
        <f>Plan!KY25</f>
        <v>0</v>
      </c>
      <c r="R310" s="335">
        <f>Plan!KY26</f>
        <v>0</v>
      </c>
      <c r="S310" s="335">
        <f>Plan!KY27</f>
        <v>0</v>
      </c>
      <c r="T310" s="335">
        <f>Plan!KY28</f>
        <v>0</v>
      </c>
      <c r="U310" s="335">
        <f>Plan!KY29</f>
        <v>0</v>
      </c>
      <c r="V310" s="335">
        <f>Plan!KY30</f>
        <v>0</v>
      </c>
      <c r="W310" s="335">
        <f>Plan!KY31</f>
        <v>0</v>
      </c>
      <c r="X310" s="335">
        <f>Plan!KY32</f>
        <v>0</v>
      </c>
      <c r="Y310" s="335">
        <f>Plan!KY33</f>
        <v>0</v>
      </c>
      <c r="Z310" s="335">
        <f>Plan!KY34</f>
        <v>0</v>
      </c>
      <c r="AA310" s="335">
        <f>Plan!KY35</f>
        <v>0</v>
      </c>
      <c r="AB310" s="335">
        <f>Plan!KY36</f>
        <v>0</v>
      </c>
      <c r="AC310" s="335">
        <f>Plan!KY37</f>
        <v>0</v>
      </c>
      <c r="AD310" s="335">
        <f>Plan!KY38</f>
        <v>0</v>
      </c>
      <c r="AE310" s="335">
        <f>Plan!KY39</f>
        <v>0</v>
      </c>
      <c r="AF310" s="335">
        <f>Plan!KY40</f>
        <v>0</v>
      </c>
      <c r="AG310" s="335">
        <f>Plan!KY41</f>
        <v>0</v>
      </c>
      <c r="AH310" s="335">
        <f>Plan!KY42</f>
        <v>0</v>
      </c>
      <c r="AI310" s="335">
        <f>Plan!KY43</f>
        <v>0</v>
      </c>
      <c r="AJ310" s="335">
        <f>Plan!KY44</f>
        <v>0</v>
      </c>
    </row>
    <row r="311" spans="1:36" ht="6" customHeight="1">
      <c r="A311"/>
      <c r="B311" s="318">
        <f>COUNTIF(Feiertage!$H$3:$H$164,F311)</f>
        <v>0</v>
      </c>
      <c r="C311" s="333">
        <f t="shared" si="13"/>
        <v>3</v>
      </c>
      <c r="D311" s="333">
        <f t="shared" si="14"/>
        <v>11</v>
      </c>
      <c r="E311" s="323"/>
      <c r="F311" s="321">
        <f t="shared" si="12"/>
        <v>42676</v>
      </c>
      <c r="G311" s="335">
        <f>Plan!KZ15</f>
        <v>0</v>
      </c>
      <c r="H311" s="335">
        <f>Plan!KZ16</f>
        <v>0</v>
      </c>
      <c r="I311" s="335">
        <f>Plan!KZ17</f>
        <v>0</v>
      </c>
      <c r="J311" s="335">
        <f>Plan!KZ18</f>
        <v>0</v>
      </c>
      <c r="K311" s="335">
        <f>Plan!KZ19</f>
        <v>0</v>
      </c>
      <c r="L311" s="335">
        <f>Plan!KZ20</f>
        <v>0</v>
      </c>
      <c r="M311" s="335">
        <f>Plan!KZ21</f>
        <v>0</v>
      </c>
      <c r="N311" s="335">
        <f>Plan!KZ22</f>
        <v>0</v>
      </c>
      <c r="O311" s="335">
        <f>Plan!KZ23</f>
        <v>0</v>
      </c>
      <c r="P311" s="335">
        <f>Plan!KZ24</f>
        <v>0</v>
      </c>
      <c r="Q311" s="335">
        <f>Plan!KZ25</f>
        <v>0</v>
      </c>
      <c r="R311" s="335">
        <f>Plan!KZ26</f>
        <v>0</v>
      </c>
      <c r="S311" s="335">
        <f>Plan!KZ27</f>
        <v>0</v>
      </c>
      <c r="T311" s="335">
        <f>Plan!KZ28</f>
        <v>0</v>
      </c>
      <c r="U311" s="335">
        <f>Plan!KZ29</f>
        <v>0</v>
      </c>
      <c r="V311" s="335">
        <f>Plan!KZ30</f>
        <v>0</v>
      </c>
      <c r="W311" s="335">
        <f>Plan!KZ31</f>
        <v>0</v>
      </c>
      <c r="X311" s="335">
        <f>Plan!KZ32</f>
        <v>0</v>
      </c>
      <c r="Y311" s="335">
        <f>Plan!KZ33</f>
        <v>0</v>
      </c>
      <c r="Z311" s="335">
        <f>Plan!KZ34</f>
        <v>0</v>
      </c>
      <c r="AA311" s="335">
        <f>Plan!KZ35</f>
        <v>0</v>
      </c>
      <c r="AB311" s="335">
        <f>Plan!KZ36</f>
        <v>0</v>
      </c>
      <c r="AC311" s="335">
        <f>Plan!KZ37</f>
        <v>0</v>
      </c>
      <c r="AD311" s="335">
        <f>Plan!KZ38</f>
        <v>0</v>
      </c>
      <c r="AE311" s="335">
        <f>Plan!KZ39</f>
        <v>0</v>
      </c>
      <c r="AF311" s="335">
        <f>Plan!KZ40</f>
        <v>0</v>
      </c>
      <c r="AG311" s="335">
        <f>Plan!KZ41</f>
        <v>0</v>
      </c>
      <c r="AH311" s="335">
        <f>Plan!KZ42</f>
        <v>0</v>
      </c>
      <c r="AI311" s="335">
        <f>Plan!KZ43</f>
        <v>0</v>
      </c>
      <c r="AJ311" s="335">
        <f>Plan!KZ44</f>
        <v>0</v>
      </c>
    </row>
    <row r="312" spans="1:36" ht="6" customHeight="1">
      <c r="A312"/>
      <c r="B312" s="318">
        <f>COUNTIF(Feiertage!$H$3:$H$164,F312)</f>
        <v>0</v>
      </c>
      <c r="C312" s="333">
        <f t="shared" si="13"/>
        <v>4</v>
      </c>
      <c r="D312" s="333">
        <f t="shared" si="14"/>
        <v>11</v>
      </c>
      <c r="E312" s="323"/>
      <c r="F312" s="321">
        <f t="shared" si="12"/>
        <v>42677</v>
      </c>
      <c r="G312" s="335">
        <f>Plan!LA15</f>
        <v>0</v>
      </c>
      <c r="H312" s="335">
        <f>Plan!LA16</f>
        <v>0</v>
      </c>
      <c r="I312" s="335">
        <f>Plan!LA17</f>
        <v>0</v>
      </c>
      <c r="J312" s="335">
        <f>Plan!LA18</f>
        <v>0</v>
      </c>
      <c r="K312" s="335">
        <f>Plan!LA19</f>
        <v>0</v>
      </c>
      <c r="L312" s="335">
        <f>Plan!LA20</f>
        <v>0</v>
      </c>
      <c r="M312" s="335">
        <f>Plan!LA21</f>
        <v>0</v>
      </c>
      <c r="N312" s="335">
        <f>Plan!LA22</f>
        <v>0</v>
      </c>
      <c r="O312" s="335">
        <f>Plan!LA23</f>
        <v>0</v>
      </c>
      <c r="P312" s="335">
        <f>Plan!LA24</f>
        <v>0</v>
      </c>
      <c r="Q312" s="335">
        <f>Plan!LA25</f>
        <v>0</v>
      </c>
      <c r="R312" s="335">
        <f>Plan!LA26</f>
        <v>0</v>
      </c>
      <c r="S312" s="335">
        <f>Plan!LA27</f>
        <v>0</v>
      </c>
      <c r="T312" s="335">
        <f>Plan!LA28</f>
        <v>0</v>
      </c>
      <c r="U312" s="335">
        <f>Plan!LA29</f>
        <v>0</v>
      </c>
      <c r="V312" s="335">
        <f>Plan!LA30</f>
        <v>0</v>
      </c>
      <c r="W312" s="335">
        <f>Plan!LA31</f>
        <v>0</v>
      </c>
      <c r="X312" s="335">
        <f>Plan!LA32</f>
        <v>0</v>
      </c>
      <c r="Y312" s="335">
        <f>Plan!LA33</f>
        <v>0</v>
      </c>
      <c r="Z312" s="335">
        <f>Plan!LA34</f>
        <v>0</v>
      </c>
      <c r="AA312" s="335">
        <f>Plan!LA35</f>
        <v>0</v>
      </c>
      <c r="AB312" s="335">
        <f>Plan!LA36</f>
        <v>0</v>
      </c>
      <c r="AC312" s="335">
        <f>Plan!LA37</f>
        <v>0</v>
      </c>
      <c r="AD312" s="335">
        <f>Plan!LA38</f>
        <v>0</v>
      </c>
      <c r="AE312" s="335">
        <f>Plan!LA39</f>
        <v>0</v>
      </c>
      <c r="AF312" s="335">
        <f>Plan!LA40</f>
        <v>0</v>
      </c>
      <c r="AG312" s="335">
        <f>Plan!LA41</f>
        <v>0</v>
      </c>
      <c r="AH312" s="335">
        <f>Plan!LA42</f>
        <v>0</v>
      </c>
      <c r="AI312" s="335">
        <f>Plan!LA43</f>
        <v>0</v>
      </c>
      <c r="AJ312" s="335">
        <f>Plan!LA44</f>
        <v>0</v>
      </c>
    </row>
    <row r="313" spans="1:36" ht="6" customHeight="1">
      <c r="A313"/>
      <c r="B313" s="318">
        <f>COUNTIF(Feiertage!$H$3:$H$164,F313)</f>
        <v>0</v>
      </c>
      <c r="C313" s="333">
        <f t="shared" si="13"/>
        <v>5</v>
      </c>
      <c r="D313" s="333">
        <f t="shared" si="14"/>
        <v>11</v>
      </c>
      <c r="E313" s="323"/>
      <c r="F313" s="321">
        <f t="shared" si="12"/>
        <v>42678</v>
      </c>
      <c r="G313" s="335">
        <f>Plan!LB15</f>
        <v>0</v>
      </c>
      <c r="H313" s="335">
        <f>Plan!LB16</f>
        <v>0</v>
      </c>
      <c r="I313" s="335">
        <f>Plan!LB17</f>
        <v>0</v>
      </c>
      <c r="J313" s="335">
        <f>Plan!LB18</f>
        <v>0</v>
      </c>
      <c r="K313" s="335">
        <f>Plan!LB19</f>
        <v>0</v>
      </c>
      <c r="L313" s="335">
        <f>Plan!LB20</f>
        <v>0</v>
      </c>
      <c r="M313" s="335">
        <f>Plan!LB21</f>
        <v>0</v>
      </c>
      <c r="N313" s="335">
        <f>Plan!LB22</f>
        <v>0</v>
      </c>
      <c r="O313" s="335">
        <f>Plan!LB23</f>
        <v>0</v>
      </c>
      <c r="P313" s="335">
        <f>Plan!LB24</f>
        <v>0</v>
      </c>
      <c r="Q313" s="335">
        <f>Plan!LB25</f>
        <v>0</v>
      </c>
      <c r="R313" s="335">
        <f>Plan!LB26</f>
        <v>0</v>
      </c>
      <c r="S313" s="335">
        <f>Plan!LB27</f>
        <v>0</v>
      </c>
      <c r="T313" s="335">
        <f>Plan!LB28</f>
        <v>0</v>
      </c>
      <c r="U313" s="335">
        <f>Plan!LB29</f>
        <v>0</v>
      </c>
      <c r="V313" s="335">
        <f>Plan!LB30</f>
        <v>0</v>
      </c>
      <c r="W313" s="335">
        <f>Plan!LB31</f>
        <v>0</v>
      </c>
      <c r="X313" s="335">
        <f>Plan!LB32</f>
        <v>0</v>
      </c>
      <c r="Y313" s="335">
        <f>Plan!LB33</f>
        <v>0</v>
      </c>
      <c r="Z313" s="335">
        <f>Plan!LB34</f>
        <v>0</v>
      </c>
      <c r="AA313" s="335">
        <f>Plan!LB35</f>
        <v>0</v>
      </c>
      <c r="AB313" s="335">
        <f>Plan!LB36</f>
        <v>0</v>
      </c>
      <c r="AC313" s="335">
        <f>Plan!LB37</f>
        <v>0</v>
      </c>
      <c r="AD313" s="335">
        <f>Plan!LB38</f>
        <v>0</v>
      </c>
      <c r="AE313" s="335">
        <f>Plan!LB39</f>
        <v>0</v>
      </c>
      <c r="AF313" s="335">
        <f>Plan!LB40</f>
        <v>0</v>
      </c>
      <c r="AG313" s="335">
        <f>Plan!LB41</f>
        <v>0</v>
      </c>
      <c r="AH313" s="335">
        <f>Plan!LB42</f>
        <v>0</v>
      </c>
      <c r="AI313" s="335">
        <f>Plan!LB43</f>
        <v>0</v>
      </c>
      <c r="AJ313" s="335">
        <f>Plan!LB44</f>
        <v>0</v>
      </c>
    </row>
    <row r="314" spans="1:36" ht="6" customHeight="1">
      <c r="A314"/>
      <c r="B314" s="318">
        <f>COUNTIF(Feiertage!$H$3:$H$164,F314)</f>
        <v>0</v>
      </c>
      <c r="C314" s="333">
        <f t="shared" si="13"/>
        <v>6</v>
      </c>
      <c r="D314" s="333">
        <f t="shared" si="14"/>
        <v>11</v>
      </c>
      <c r="E314" s="323"/>
      <c r="F314" s="321">
        <f t="shared" ref="F314:F370" si="15">F313+1</f>
        <v>42679</v>
      </c>
      <c r="G314" s="335">
        <f>Plan!LC15</f>
        <v>0</v>
      </c>
      <c r="H314" s="335">
        <f>Plan!LC16</f>
        <v>0</v>
      </c>
      <c r="I314" s="335">
        <f>Plan!LC17</f>
        <v>0</v>
      </c>
      <c r="J314" s="335">
        <f>Plan!LC18</f>
        <v>0</v>
      </c>
      <c r="K314" s="335">
        <f>Plan!LC19</f>
        <v>0</v>
      </c>
      <c r="L314" s="335">
        <f>Plan!LC20</f>
        <v>0</v>
      </c>
      <c r="M314" s="335">
        <f>Plan!LC21</f>
        <v>0</v>
      </c>
      <c r="N314" s="335">
        <f>Plan!LC22</f>
        <v>0</v>
      </c>
      <c r="O314" s="335">
        <f>Plan!LC23</f>
        <v>0</v>
      </c>
      <c r="P314" s="335">
        <f>Plan!LC24</f>
        <v>0</v>
      </c>
      <c r="Q314" s="335">
        <f>Plan!LC25</f>
        <v>0</v>
      </c>
      <c r="R314" s="335">
        <f>Plan!LC26</f>
        <v>0</v>
      </c>
      <c r="S314" s="335">
        <f>Plan!LC27</f>
        <v>0</v>
      </c>
      <c r="T314" s="335">
        <f>Plan!LC28</f>
        <v>0</v>
      </c>
      <c r="U314" s="335">
        <f>Plan!LC29</f>
        <v>0</v>
      </c>
      <c r="V314" s="335">
        <f>Plan!LC30</f>
        <v>0</v>
      </c>
      <c r="W314" s="335">
        <f>Plan!LC31</f>
        <v>0</v>
      </c>
      <c r="X314" s="335">
        <f>Plan!LC32</f>
        <v>0</v>
      </c>
      <c r="Y314" s="335">
        <f>Plan!LC33</f>
        <v>0</v>
      </c>
      <c r="Z314" s="335">
        <f>Plan!LC34</f>
        <v>0</v>
      </c>
      <c r="AA314" s="335">
        <f>Plan!LC35</f>
        <v>0</v>
      </c>
      <c r="AB314" s="335">
        <f>Plan!LC36</f>
        <v>0</v>
      </c>
      <c r="AC314" s="335">
        <f>Plan!LC37</f>
        <v>0</v>
      </c>
      <c r="AD314" s="335">
        <f>Plan!LC38</f>
        <v>0</v>
      </c>
      <c r="AE314" s="335">
        <f>Plan!LC39</f>
        <v>0</v>
      </c>
      <c r="AF314" s="335">
        <f>Plan!LC40</f>
        <v>0</v>
      </c>
      <c r="AG314" s="335">
        <f>Plan!LC41</f>
        <v>0</v>
      </c>
      <c r="AH314" s="335">
        <f>Plan!LC42</f>
        <v>0</v>
      </c>
      <c r="AI314" s="335">
        <f>Plan!LC43</f>
        <v>0</v>
      </c>
      <c r="AJ314" s="335">
        <f>Plan!LC44</f>
        <v>0</v>
      </c>
    </row>
    <row r="315" spans="1:36" ht="6" customHeight="1">
      <c r="A315"/>
      <c r="B315" s="318">
        <f>COUNTIF(Feiertage!$H$3:$H$164,F315)</f>
        <v>0</v>
      </c>
      <c r="C315" s="333">
        <f t="shared" si="13"/>
        <v>7</v>
      </c>
      <c r="D315" s="333">
        <f t="shared" si="14"/>
        <v>11</v>
      </c>
      <c r="E315" s="323"/>
      <c r="F315" s="321">
        <f t="shared" si="15"/>
        <v>42680</v>
      </c>
      <c r="G315" s="335">
        <f>Plan!LD15</f>
        <v>0</v>
      </c>
      <c r="H315" s="335">
        <f>Plan!LD16</f>
        <v>0</v>
      </c>
      <c r="I315" s="335">
        <f>Plan!LD17</f>
        <v>0</v>
      </c>
      <c r="J315" s="335">
        <f>Plan!LD18</f>
        <v>0</v>
      </c>
      <c r="K315" s="335">
        <f>Plan!LD19</f>
        <v>0</v>
      </c>
      <c r="L315" s="335">
        <f>Plan!LD20</f>
        <v>0</v>
      </c>
      <c r="M315" s="335">
        <f>Plan!LD21</f>
        <v>0</v>
      </c>
      <c r="N315" s="335">
        <f>Plan!LD22</f>
        <v>0</v>
      </c>
      <c r="O315" s="335">
        <f>Plan!LD23</f>
        <v>0</v>
      </c>
      <c r="P315" s="335">
        <f>Plan!LD24</f>
        <v>0</v>
      </c>
      <c r="Q315" s="335">
        <f>Plan!LD25</f>
        <v>0</v>
      </c>
      <c r="R315" s="335">
        <f>Plan!LD26</f>
        <v>0</v>
      </c>
      <c r="S315" s="335">
        <f>Plan!LD27</f>
        <v>0</v>
      </c>
      <c r="T315" s="335">
        <f>Plan!LD28</f>
        <v>0</v>
      </c>
      <c r="U315" s="335">
        <f>Plan!LD29</f>
        <v>0</v>
      </c>
      <c r="V315" s="335">
        <f>Plan!LD30</f>
        <v>0</v>
      </c>
      <c r="W315" s="335">
        <f>Plan!LD31</f>
        <v>0</v>
      </c>
      <c r="X315" s="335">
        <f>Plan!LD32</f>
        <v>0</v>
      </c>
      <c r="Y315" s="335">
        <f>Plan!LD33</f>
        <v>0</v>
      </c>
      <c r="Z315" s="335">
        <f>Plan!LD34</f>
        <v>0</v>
      </c>
      <c r="AA315" s="335">
        <f>Plan!LD35</f>
        <v>0</v>
      </c>
      <c r="AB315" s="335">
        <f>Plan!LD36</f>
        <v>0</v>
      </c>
      <c r="AC315" s="335">
        <f>Plan!LD37</f>
        <v>0</v>
      </c>
      <c r="AD315" s="335">
        <f>Plan!LD38</f>
        <v>0</v>
      </c>
      <c r="AE315" s="335">
        <f>Plan!LD39</f>
        <v>0</v>
      </c>
      <c r="AF315" s="335">
        <f>Plan!LD40</f>
        <v>0</v>
      </c>
      <c r="AG315" s="335">
        <f>Plan!LD41</f>
        <v>0</v>
      </c>
      <c r="AH315" s="335">
        <f>Plan!LD42</f>
        <v>0</v>
      </c>
      <c r="AI315" s="335">
        <f>Plan!LD43</f>
        <v>0</v>
      </c>
      <c r="AJ315" s="335">
        <f>Plan!LD44</f>
        <v>0</v>
      </c>
    </row>
    <row r="316" spans="1:36" ht="6" customHeight="1">
      <c r="A316"/>
      <c r="B316" s="318">
        <f>COUNTIF(Feiertage!$H$3:$H$164,F316)</f>
        <v>0</v>
      </c>
      <c r="C316" s="333">
        <f t="shared" si="13"/>
        <v>1</v>
      </c>
      <c r="D316" s="333">
        <f t="shared" si="14"/>
        <v>11</v>
      </c>
      <c r="E316" s="323"/>
      <c r="F316" s="321">
        <f t="shared" si="15"/>
        <v>42681</v>
      </c>
      <c r="G316" s="335">
        <f>Plan!LE15</f>
        <v>0</v>
      </c>
      <c r="H316" s="335">
        <f>Plan!LE16</f>
        <v>0</v>
      </c>
      <c r="I316" s="335">
        <f>Plan!LE17</f>
        <v>0</v>
      </c>
      <c r="J316" s="335">
        <f>Plan!LE18</f>
        <v>0</v>
      </c>
      <c r="K316" s="335">
        <f>Plan!LE19</f>
        <v>0</v>
      </c>
      <c r="L316" s="335">
        <f>Plan!LE20</f>
        <v>0</v>
      </c>
      <c r="M316" s="335">
        <f>Plan!LE21</f>
        <v>0</v>
      </c>
      <c r="N316" s="335">
        <f>Plan!LE22</f>
        <v>0</v>
      </c>
      <c r="O316" s="335">
        <f>Plan!LE23</f>
        <v>0</v>
      </c>
      <c r="P316" s="335">
        <f>Plan!LE24</f>
        <v>0</v>
      </c>
      <c r="Q316" s="335">
        <f>Plan!LE25</f>
        <v>0</v>
      </c>
      <c r="R316" s="335">
        <f>Plan!LE26</f>
        <v>0</v>
      </c>
      <c r="S316" s="335">
        <f>Plan!LE27</f>
        <v>0</v>
      </c>
      <c r="T316" s="335">
        <f>Plan!LE28</f>
        <v>0</v>
      </c>
      <c r="U316" s="335">
        <f>Plan!LE29</f>
        <v>0</v>
      </c>
      <c r="V316" s="335">
        <f>Plan!LE30</f>
        <v>0</v>
      </c>
      <c r="W316" s="335">
        <f>Plan!LE31</f>
        <v>0</v>
      </c>
      <c r="X316" s="335">
        <f>Plan!LE32</f>
        <v>0</v>
      </c>
      <c r="Y316" s="335">
        <f>Plan!LE33</f>
        <v>0</v>
      </c>
      <c r="Z316" s="335">
        <f>Plan!LE34</f>
        <v>0</v>
      </c>
      <c r="AA316" s="335">
        <f>Plan!LE35</f>
        <v>0</v>
      </c>
      <c r="AB316" s="335">
        <f>Plan!LE36</f>
        <v>0</v>
      </c>
      <c r="AC316" s="335">
        <f>Plan!LE37</f>
        <v>0</v>
      </c>
      <c r="AD316" s="335">
        <f>Plan!LE38</f>
        <v>0</v>
      </c>
      <c r="AE316" s="335">
        <f>Plan!LE39</f>
        <v>0</v>
      </c>
      <c r="AF316" s="335">
        <f>Plan!LE40</f>
        <v>0</v>
      </c>
      <c r="AG316" s="335">
        <f>Plan!LE41</f>
        <v>0</v>
      </c>
      <c r="AH316" s="335">
        <f>Plan!LE42</f>
        <v>0</v>
      </c>
      <c r="AI316" s="335">
        <f>Plan!LE43</f>
        <v>0</v>
      </c>
      <c r="AJ316" s="335">
        <f>Plan!LE44</f>
        <v>0</v>
      </c>
    </row>
    <row r="317" spans="1:36" ht="6" customHeight="1">
      <c r="A317"/>
      <c r="B317" s="318">
        <f>COUNTIF(Feiertage!$H$3:$H$164,F317)</f>
        <v>0</v>
      </c>
      <c r="C317" s="333">
        <f t="shared" si="13"/>
        <v>2</v>
      </c>
      <c r="D317" s="333">
        <f t="shared" si="14"/>
        <v>11</v>
      </c>
      <c r="E317" s="323"/>
      <c r="F317" s="321">
        <f t="shared" si="15"/>
        <v>42682</v>
      </c>
      <c r="G317" s="335">
        <f>Plan!LF15</f>
        <v>0</v>
      </c>
      <c r="H317" s="335">
        <f>Plan!LF16</f>
        <v>0</v>
      </c>
      <c r="I317" s="335">
        <f>Plan!LF17</f>
        <v>0</v>
      </c>
      <c r="J317" s="335">
        <f>Plan!LF18</f>
        <v>0</v>
      </c>
      <c r="K317" s="335">
        <f>Plan!LF19</f>
        <v>0</v>
      </c>
      <c r="L317" s="335">
        <f>Plan!LF20</f>
        <v>0</v>
      </c>
      <c r="M317" s="335">
        <f>Plan!LF21</f>
        <v>0</v>
      </c>
      <c r="N317" s="335">
        <f>Plan!LF22</f>
        <v>0</v>
      </c>
      <c r="O317" s="335">
        <f>Plan!LF23</f>
        <v>0</v>
      </c>
      <c r="P317" s="335">
        <f>Plan!LF24</f>
        <v>0</v>
      </c>
      <c r="Q317" s="335">
        <f>Plan!LF25</f>
        <v>0</v>
      </c>
      <c r="R317" s="335">
        <f>Plan!LF26</f>
        <v>0</v>
      </c>
      <c r="S317" s="335">
        <f>Plan!LF27</f>
        <v>0</v>
      </c>
      <c r="T317" s="335">
        <f>Plan!LF28</f>
        <v>0</v>
      </c>
      <c r="U317" s="335">
        <f>Plan!LF29</f>
        <v>0</v>
      </c>
      <c r="V317" s="335">
        <f>Plan!LF30</f>
        <v>0</v>
      </c>
      <c r="W317" s="335">
        <f>Plan!LF31</f>
        <v>0</v>
      </c>
      <c r="X317" s="335">
        <f>Plan!LF32</f>
        <v>0</v>
      </c>
      <c r="Y317" s="335">
        <f>Plan!LF33</f>
        <v>0</v>
      </c>
      <c r="Z317" s="335">
        <f>Plan!LF34</f>
        <v>0</v>
      </c>
      <c r="AA317" s="335">
        <f>Plan!LF35</f>
        <v>0</v>
      </c>
      <c r="AB317" s="335">
        <f>Plan!LF36</f>
        <v>0</v>
      </c>
      <c r="AC317" s="335">
        <f>Plan!LF37</f>
        <v>0</v>
      </c>
      <c r="AD317" s="335">
        <f>Plan!LF38</f>
        <v>0</v>
      </c>
      <c r="AE317" s="335">
        <f>Plan!LF39</f>
        <v>0</v>
      </c>
      <c r="AF317" s="335">
        <f>Plan!LF40</f>
        <v>0</v>
      </c>
      <c r="AG317" s="335">
        <f>Plan!LF41</f>
        <v>0</v>
      </c>
      <c r="AH317" s="335">
        <f>Plan!LF42</f>
        <v>0</v>
      </c>
      <c r="AI317" s="335">
        <f>Plan!LF43</f>
        <v>0</v>
      </c>
      <c r="AJ317" s="335">
        <f>Plan!LF44</f>
        <v>0</v>
      </c>
    </row>
    <row r="318" spans="1:36" ht="6" customHeight="1">
      <c r="A318"/>
      <c r="B318" s="318">
        <f>COUNTIF(Feiertage!$H$3:$H$164,F318)</f>
        <v>0</v>
      </c>
      <c r="C318" s="333">
        <f t="shared" si="13"/>
        <v>3</v>
      </c>
      <c r="D318" s="333">
        <f t="shared" si="14"/>
        <v>11</v>
      </c>
      <c r="E318" s="323"/>
      <c r="F318" s="321">
        <f t="shared" si="15"/>
        <v>42683</v>
      </c>
      <c r="G318" s="335">
        <f>Plan!LG15</f>
        <v>0</v>
      </c>
      <c r="H318" s="335">
        <f>Plan!LG16</f>
        <v>0</v>
      </c>
      <c r="I318" s="335">
        <f>Plan!LG17</f>
        <v>0</v>
      </c>
      <c r="J318" s="335">
        <f>Plan!LG18</f>
        <v>0</v>
      </c>
      <c r="K318" s="335">
        <f>Plan!LG19</f>
        <v>0</v>
      </c>
      <c r="L318" s="335">
        <f>Plan!LG20</f>
        <v>0</v>
      </c>
      <c r="M318" s="335">
        <f>Plan!LG21</f>
        <v>0</v>
      </c>
      <c r="N318" s="335">
        <f>Plan!LG22</f>
        <v>0</v>
      </c>
      <c r="O318" s="335">
        <f>Plan!LG23</f>
        <v>0</v>
      </c>
      <c r="P318" s="335">
        <f>Plan!LG24</f>
        <v>0</v>
      </c>
      <c r="Q318" s="335">
        <f>Plan!LG25</f>
        <v>0</v>
      </c>
      <c r="R318" s="335">
        <f>Plan!LG26</f>
        <v>0</v>
      </c>
      <c r="S318" s="335">
        <f>Plan!LG27</f>
        <v>0</v>
      </c>
      <c r="T318" s="335">
        <f>Plan!LG28</f>
        <v>0</v>
      </c>
      <c r="U318" s="335">
        <f>Plan!LG29</f>
        <v>0</v>
      </c>
      <c r="V318" s="335">
        <f>Plan!LG30</f>
        <v>0</v>
      </c>
      <c r="W318" s="335">
        <f>Plan!LG31</f>
        <v>0</v>
      </c>
      <c r="X318" s="335">
        <f>Plan!LG32</f>
        <v>0</v>
      </c>
      <c r="Y318" s="335">
        <f>Plan!LG33</f>
        <v>0</v>
      </c>
      <c r="Z318" s="335">
        <f>Plan!LG34</f>
        <v>0</v>
      </c>
      <c r="AA318" s="335">
        <f>Plan!LG35</f>
        <v>0</v>
      </c>
      <c r="AB318" s="335">
        <f>Plan!LG36</f>
        <v>0</v>
      </c>
      <c r="AC318" s="335">
        <f>Plan!LG37</f>
        <v>0</v>
      </c>
      <c r="AD318" s="335">
        <f>Plan!LG38</f>
        <v>0</v>
      </c>
      <c r="AE318" s="335">
        <f>Plan!LG39</f>
        <v>0</v>
      </c>
      <c r="AF318" s="335">
        <f>Plan!LG40</f>
        <v>0</v>
      </c>
      <c r="AG318" s="335">
        <f>Plan!LG41</f>
        <v>0</v>
      </c>
      <c r="AH318" s="335">
        <f>Plan!LG42</f>
        <v>0</v>
      </c>
      <c r="AI318" s="335">
        <f>Plan!LG43</f>
        <v>0</v>
      </c>
      <c r="AJ318" s="335">
        <f>Plan!LG44</f>
        <v>0</v>
      </c>
    </row>
    <row r="319" spans="1:36" ht="6" customHeight="1">
      <c r="A319"/>
      <c r="B319" s="318">
        <f>COUNTIF(Feiertage!$H$3:$H$164,F319)</f>
        <v>0</v>
      </c>
      <c r="C319" s="333">
        <f t="shared" si="13"/>
        <v>4</v>
      </c>
      <c r="D319" s="333">
        <f t="shared" si="14"/>
        <v>11</v>
      </c>
      <c r="E319" s="323"/>
      <c r="F319" s="321">
        <f t="shared" si="15"/>
        <v>42684</v>
      </c>
      <c r="G319" s="335">
        <f>Plan!LH15</f>
        <v>0</v>
      </c>
      <c r="H319" s="335">
        <f>Plan!LH16</f>
        <v>0</v>
      </c>
      <c r="I319" s="335">
        <f>Plan!LH17</f>
        <v>0</v>
      </c>
      <c r="J319" s="335">
        <f>Plan!LH18</f>
        <v>0</v>
      </c>
      <c r="K319" s="335">
        <f>Plan!LH19</f>
        <v>0</v>
      </c>
      <c r="L319" s="335">
        <f>Plan!LH20</f>
        <v>0</v>
      </c>
      <c r="M319" s="335">
        <f>Plan!LH21</f>
        <v>0</v>
      </c>
      <c r="N319" s="335">
        <f>Plan!LH22</f>
        <v>0</v>
      </c>
      <c r="O319" s="335">
        <f>Plan!LH23</f>
        <v>0</v>
      </c>
      <c r="P319" s="335">
        <f>Plan!LH24</f>
        <v>0</v>
      </c>
      <c r="Q319" s="335">
        <f>Plan!LH25</f>
        <v>0</v>
      </c>
      <c r="R319" s="335">
        <f>Plan!LH26</f>
        <v>0</v>
      </c>
      <c r="S319" s="335">
        <f>Plan!LH27</f>
        <v>0</v>
      </c>
      <c r="T319" s="335">
        <f>Plan!LH28</f>
        <v>0</v>
      </c>
      <c r="U319" s="335">
        <f>Plan!LH29</f>
        <v>0</v>
      </c>
      <c r="V319" s="335">
        <f>Plan!LH30</f>
        <v>0</v>
      </c>
      <c r="W319" s="335">
        <f>Plan!LH31</f>
        <v>0</v>
      </c>
      <c r="X319" s="335">
        <f>Plan!LH32</f>
        <v>0</v>
      </c>
      <c r="Y319" s="335">
        <f>Plan!LH33</f>
        <v>0</v>
      </c>
      <c r="Z319" s="335">
        <f>Plan!LH34</f>
        <v>0</v>
      </c>
      <c r="AA319" s="335">
        <f>Plan!LH35</f>
        <v>0</v>
      </c>
      <c r="AB319" s="335">
        <f>Plan!LH36</f>
        <v>0</v>
      </c>
      <c r="AC319" s="335">
        <f>Plan!LH37</f>
        <v>0</v>
      </c>
      <c r="AD319" s="335">
        <f>Plan!LH38</f>
        <v>0</v>
      </c>
      <c r="AE319" s="335">
        <f>Plan!LH39</f>
        <v>0</v>
      </c>
      <c r="AF319" s="335">
        <f>Plan!LH40</f>
        <v>0</v>
      </c>
      <c r="AG319" s="335">
        <f>Plan!LH41</f>
        <v>0</v>
      </c>
      <c r="AH319" s="335">
        <f>Plan!LH42</f>
        <v>0</v>
      </c>
      <c r="AI319" s="335">
        <f>Plan!LH43</f>
        <v>0</v>
      </c>
      <c r="AJ319" s="335">
        <f>Plan!LH44</f>
        <v>0</v>
      </c>
    </row>
    <row r="320" spans="1:36" ht="6" customHeight="1">
      <c r="A320"/>
      <c r="B320" s="318">
        <f>COUNTIF(Feiertage!$H$3:$H$164,F320)</f>
        <v>0</v>
      </c>
      <c r="C320" s="333">
        <f t="shared" si="13"/>
        <v>5</v>
      </c>
      <c r="D320" s="333">
        <f t="shared" si="14"/>
        <v>11</v>
      </c>
      <c r="E320" s="323" t="s">
        <v>193</v>
      </c>
      <c r="F320" s="321">
        <f t="shared" si="15"/>
        <v>42685</v>
      </c>
      <c r="G320" s="335">
        <f>Plan!LI15</f>
        <v>0</v>
      </c>
      <c r="H320" s="335">
        <f>Plan!LI16</f>
        <v>0</v>
      </c>
      <c r="I320" s="335">
        <f>Plan!LI17</f>
        <v>0</v>
      </c>
      <c r="J320" s="335">
        <f>Plan!LI18</f>
        <v>0</v>
      </c>
      <c r="K320" s="335">
        <f>Plan!LI19</f>
        <v>0</v>
      </c>
      <c r="L320" s="335">
        <f>Plan!LI20</f>
        <v>0</v>
      </c>
      <c r="M320" s="335">
        <f>Plan!LI21</f>
        <v>0</v>
      </c>
      <c r="N320" s="335">
        <f>Plan!LI22</f>
        <v>0</v>
      </c>
      <c r="O320" s="335">
        <f>Plan!LI23</f>
        <v>0</v>
      </c>
      <c r="P320" s="335">
        <f>Plan!LI24</f>
        <v>0</v>
      </c>
      <c r="Q320" s="335">
        <f>Plan!LI25</f>
        <v>0</v>
      </c>
      <c r="R320" s="335">
        <f>Plan!LI26</f>
        <v>0</v>
      </c>
      <c r="S320" s="335">
        <f>Plan!LI27</f>
        <v>0</v>
      </c>
      <c r="T320" s="335">
        <f>Plan!LI28</f>
        <v>0</v>
      </c>
      <c r="U320" s="335">
        <f>Plan!LI29</f>
        <v>0</v>
      </c>
      <c r="V320" s="335">
        <f>Plan!LI30</f>
        <v>0</v>
      </c>
      <c r="W320" s="335">
        <f>Plan!LI31</f>
        <v>0</v>
      </c>
      <c r="X320" s="335">
        <f>Plan!LI32</f>
        <v>0</v>
      </c>
      <c r="Y320" s="335">
        <f>Plan!LI33</f>
        <v>0</v>
      </c>
      <c r="Z320" s="335">
        <f>Plan!LI34</f>
        <v>0</v>
      </c>
      <c r="AA320" s="335">
        <f>Plan!LI35</f>
        <v>0</v>
      </c>
      <c r="AB320" s="335">
        <f>Plan!LI36</f>
        <v>0</v>
      </c>
      <c r="AC320" s="335">
        <f>Plan!LI37</f>
        <v>0</v>
      </c>
      <c r="AD320" s="335">
        <f>Plan!LI38</f>
        <v>0</v>
      </c>
      <c r="AE320" s="335">
        <f>Plan!LI39</f>
        <v>0</v>
      </c>
      <c r="AF320" s="335">
        <f>Plan!LI40</f>
        <v>0</v>
      </c>
      <c r="AG320" s="335">
        <f>Plan!LI41</f>
        <v>0</v>
      </c>
      <c r="AH320" s="335">
        <f>Plan!LI42</f>
        <v>0</v>
      </c>
      <c r="AI320" s="335">
        <f>Plan!LI43</f>
        <v>0</v>
      </c>
      <c r="AJ320" s="335">
        <f>Plan!LI44</f>
        <v>0</v>
      </c>
    </row>
    <row r="321" spans="1:36" ht="6" customHeight="1">
      <c r="A321"/>
      <c r="B321" s="318">
        <f>COUNTIF(Feiertage!$H$3:$H$164,F321)</f>
        <v>0</v>
      </c>
      <c r="C321" s="333">
        <f t="shared" si="13"/>
        <v>6</v>
      </c>
      <c r="D321" s="333">
        <f t="shared" si="14"/>
        <v>11</v>
      </c>
      <c r="E321" s="323" t="s">
        <v>208</v>
      </c>
      <c r="F321" s="321">
        <f t="shared" si="15"/>
        <v>42686</v>
      </c>
      <c r="G321" s="335">
        <f>Plan!LJ15</f>
        <v>0</v>
      </c>
      <c r="H321" s="335">
        <f>Plan!LJ16</f>
        <v>0</v>
      </c>
      <c r="I321" s="335">
        <f>Plan!LJ17</f>
        <v>0</v>
      </c>
      <c r="J321" s="335">
        <f>Plan!LJ18</f>
        <v>0</v>
      </c>
      <c r="K321" s="335">
        <f>Plan!LJ19</f>
        <v>0</v>
      </c>
      <c r="L321" s="335">
        <f>Plan!LJ20</f>
        <v>0</v>
      </c>
      <c r="M321" s="335">
        <f>Plan!LJ21</f>
        <v>0</v>
      </c>
      <c r="N321" s="335">
        <f>Plan!LJ22</f>
        <v>0</v>
      </c>
      <c r="O321" s="335">
        <f>Plan!LJ23</f>
        <v>0</v>
      </c>
      <c r="P321" s="335">
        <f>Plan!LJ24</f>
        <v>0</v>
      </c>
      <c r="Q321" s="335">
        <f>Plan!LJ25</f>
        <v>0</v>
      </c>
      <c r="R321" s="335">
        <f>Plan!LJ26</f>
        <v>0</v>
      </c>
      <c r="S321" s="335">
        <f>Plan!LJ27</f>
        <v>0</v>
      </c>
      <c r="T321" s="335">
        <f>Plan!LJ28</f>
        <v>0</v>
      </c>
      <c r="U321" s="335">
        <f>Plan!LJ29</f>
        <v>0</v>
      </c>
      <c r="V321" s="335">
        <f>Plan!LJ30</f>
        <v>0</v>
      </c>
      <c r="W321" s="335">
        <f>Plan!LJ31</f>
        <v>0</v>
      </c>
      <c r="X321" s="335">
        <f>Plan!LJ32</f>
        <v>0</v>
      </c>
      <c r="Y321" s="335">
        <f>Plan!LJ33</f>
        <v>0</v>
      </c>
      <c r="Z321" s="335">
        <f>Plan!LJ34</f>
        <v>0</v>
      </c>
      <c r="AA321" s="335">
        <f>Plan!LJ35</f>
        <v>0</v>
      </c>
      <c r="AB321" s="335">
        <f>Plan!LJ36</f>
        <v>0</v>
      </c>
      <c r="AC321" s="335">
        <f>Plan!LJ37</f>
        <v>0</v>
      </c>
      <c r="AD321" s="335">
        <f>Plan!LJ38</f>
        <v>0</v>
      </c>
      <c r="AE321" s="335">
        <f>Plan!LJ39</f>
        <v>0</v>
      </c>
      <c r="AF321" s="335">
        <f>Plan!LJ40</f>
        <v>0</v>
      </c>
      <c r="AG321" s="335">
        <f>Plan!LJ41</f>
        <v>0</v>
      </c>
      <c r="AH321" s="335">
        <f>Plan!LJ42</f>
        <v>0</v>
      </c>
      <c r="AI321" s="335">
        <f>Plan!LJ43</f>
        <v>0</v>
      </c>
      <c r="AJ321" s="335">
        <f>Plan!LJ44</f>
        <v>0</v>
      </c>
    </row>
    <row r="322" spans="1:36" ht="6" customHeight="1">
      <c r="A322"/>
      <c r="B322" s="318">
        <f>COUNTIF(Feiertage!$H$3:$H$164,F322)</f>
        <v>0</v>
      </c>
      <c r="C322" s="333">
        <f t="shared" si="13"/>
        <v>7</v>
      </c>
      <c r="D322" s="333">
        <f t="shared" si="14"/>
        <v>11</v>
      </c>
      <c r="E322" s="323" t="s">
        <v>210</v>
      </c>
      <c r="F322" s="321">
        <f t="shared" si="15"/>
        <v>42687</v>
      </c>
      <c r="G322" s="335">
        <f>Plan!LK15</f>
        <v>0</v>
      </c>
      <c r="H322" s="335">
        <f>Plan!LK16</f>
        <v>0</v>
      </c>
      <c r="I322" s="335">
        <f>Plan!LK17</f>
        <v>0</v>
      </c>
      <c r="J322" s="335">
        <f>Plan!LK18</f>
        <v>0</v>
      </c>
      <c r="K322" s="335">
        <f>Plan!LK19</f>
        <v>0</v>
      </c>
      <c r="L322" s="335">
        <f>Plan!LK20</f>
        <v>0</v>
      </c>
      <c r="M322" s="335">
        <f>Plan!LK21</f>
        <v>0</v>
      </c>
      <c r="N322" s="335">
        <f>Plan!LK22</f>
        <v>0</v>
      </c>
      <c r="O322" s="335">
        <f>Plan!LK23</f>
        <v>0</v>
      </c>
      <c r="P322" s="335">
        <f>Plan!LK24</f>
        <v>0</v>
      </c>
      <c r="Q322" s="335">
        <f>Plan!LK25</f>
        <v>0</v>
      </c>
      <c r="R322" s="335">
        <f>Plan!LK26</f>
        <v>0</v>
      </c>
      <c r="S322" s="335">
        <f>Plan!LK27</f>
        <v>0</v>
      </c>
      <c r="T322" s="335">
        <f>Plan!LK28</f>
        <v>0</v>
      </c>
      <c r="U322" s="335">
        <f>Plan!LK29</f>
        <v>0</v>
      </c>
      <c r="V322" s="335">
        <f>Plan!LK30</f>
        <v>0</v>
      </c>
      <c r="W322" s="335">
        <f>Plan!LK31</f>
        <v>0</v>
      </c>
      <c r="X322" s="335">
        <f>Plan!LK32</f>
        <v>0</v>
      </c>
      <c r="Y322" s="335">
        <f>Plan!LK33</f>
        <v>0</v>
      </c>
      <c r="Z322" s="335">
        <f>Plan!LK34</f>
        <v>0</v>
      </c>
      <c r="AA322" s="335">
        <f>Plan!LK35</f>
        <v>0</v>
      </c>
      <c r="AB322" s="335">
        <f>Plan!LK36</f>
        <v>0</v>
      </c>
      <c r="AC322" s="335">
        <f>Plan!LK37</f>
        <v>0</v>
      </c>
      <c r="AD322" s="335">
        <f>Plan!LK38</f>
        <v>0</v>
      </c>
      <c r="AE322" s="335">
        <f>Plan!LK39</f>
        <v>0</v>
      </c>
      <c r="AF322" s="335">
        <f>Plan!LK40</f>
        <v>0</v>
      </c>
      <c r="AG322" s="335">
        <f>Plan!LK41</f>
        <v>0</v>
      </c>
      <c r="AH322" s="335">
        <f>Plan!LK42</f>
        <v>0</v>
      </c>
      <c r="AI322" s="335">
        <f>Plan!LK43</f>
        <v>0</v>
      </c>
      <c r="AJ322" s="335">
        <f>Plan!LK44</f>
        <v>0</v>
      </c>
    </row>
    <row r="323" spans="1:36" ht="6" customHeight="1">
      <c r="A323"/>
      <c r="B323" s="318">
        <f>COUNTIF(Feiertage!$H$3:$H$164,F323)</f>
        <v>0</v>
      </c>
      <c r="C323" s="333">
        <f t="shared" si="13"/>
        <v>1</v>
      </c>
      <c r="D323" s="333">
        <f t="shared" si="14"/>
        <v>11</v>
      </c>
      <c r="E323" s="323" t="s">
        <v>197</v>
      </c>
      <c r="F323" s="321">
        <f t="shared" si="15"/>
        <v>42688</v>
      </c>
      <c r="G323" s="335">
        <f>Plan!LL15</f>
        <v>0</v>
      </c>
      <c r="H323" s="335">
        <f>Plan!LL16</f>
        <v>0</v>
      </c>
      <c r="I323" s="335">
        <f>Plan!LL17</f>
        <v>0</v>
      </c>
      <c r="J323" s="335">
        <f>Plan!LL18</f>
        <v>0</v>
      </c>
      <c r="K323" s="335">
        <f>Plan!LL19</f>
        <v>0</v>
      </c>
      <c r="L323" s="335">
        <f>Plan!LL20</f>
        <v>0</v>
      </c>
      <c r="M323" s="335">
        <f>Plan!LL21</f>
        <v>0</v>
      </c>
      <c r="N323" s="335">
        <f>Plan!LL22</f>
        <v>0</v>
      </c>
      <c r="O323" s="335">
        <f>Plan!LL23</f>
        <v>0</v>
      </c>
      <c r="P323" s="335">
        <f>Plan!LL24</f>
        <v>0</v>
      </c>
      <c r="Q323" s="335">
        <f>Plan!LL25</f>
        <v>0</v>
      </c>
      <c r="R323" s="335">
        <f>Plan!LL26</f>
        <v>0</v>
      </c>
      <c r="S323" s="335">
        <f>Plan!LL27</f>
        <v>0</v>
      </c>
      <c r="T323" s="335">
        <f>Plan!LL28</f>
        <v>0</v>
      </c>
      <c r="U323" s="335">
        <f>Plan!LL29</f>
        <v>0</v>
      </c>
      <c r="V323" s="335">
        <f>Plan!LL30</f>
        <v>0</v>
      </c>
      <c r="W323" s="335">
        <f>Plan!LL31</f>
        <v>0</v>
      </c>
      <c r="X323" s="335">
        <f>Plan!LL32</f>
        <v>0</v>
      </c>
      <c r="Y323" s="335">
        <f>Plan!LL33</f>
        <v>0</v>
      </c>
      <c r="Z323" s="335">
        <f>Plan!LL34</f>
        <v>0</v>
      </c>
      <c r="AA323" s="335">
        <f>Plan!LL35</f>
        <v>0</v>
      </c>
      <c r="AB323" s="335">
        <f>Plan!LL36</f>
        <v>0</v>
      </c>
      <c r="AC323" s="335">
        <f>Plan!LL37</f>
        <v>0</v>
      </c>
      <c r="AD323" s="335">
        <f>Plan!LL38</f>
        <v>0</v>
      </c>
      <c r="AE323" s="335">
        <f>Plan!LL39</f>
        <v>0</v>
      </c>
      <c r="AF323" s="335">
        <f>Plan!LL40</f>
        <v>0</v>
      </c>
      <c r="AG323" s="335">
        <f>Plan!LL41</f>
        <v>0</v>
      </c>
      <c r="AH323" s="335">
        <f>Plan!LL42</f>
        <v>0</v>
      </c>
      <c r="AI323" s="335">
        <f>Plan!LL43</f>
        <v>0</v>
      </c>
      <c r="AJ323" s="335">
        <f>Plan!LL44</f>
        <v>0</v>
      </c>
    </row>
    <row r="324" spans="1:36" ht="6" customHeight="1">
      <c r="A324"/>
      <c r="B324" s="318">
        <f>COUNTIF(Feiertage!$H$3:$H$164,F324)</f>
        <v>0</v>
      </c>
      <c r="C324" s="333">
        <f t="shared" si="13"/>
        <v>2</v>
      </c>
      <c r="D324" s="333">
        <f t="shared" si="14"/>
        <v>11</v>
      </c>
      <c r="E324" s="323" t="s">
        <v>199</v>
      </c>
      <c r="F324" s="321">
        <f t="shared" si="15"/>
        <v>42689</v>
      </c>
      <c r="G324" s="335">
        <f>Plan!LM15</f>
        <v>0</v>
      </c>
      <c r="H324" s="335">
        <f>Plan!LM16</f>
        <v>0</v>
      </c>
      <c r="I324" s="335">
        <f>Plan!LM17</f>
        <v>0</v>
      </c>
      <c r="J324" s="335">
        <f>Plan!LM18</f>
        <v>0</v>
      </c>
      <c r="K324" s="335">
        <f>Plan!LM19</f>
        <v>0</v>
      </c>
      <c r="L324" s="335">
        <f>Plan!LM20</f>
        <v>0</v>
      </c>
      <c r="M324" s="335">
        <f>Plan!LM21</f>
        <v>0</v>
      </c>
      <c r="N324" s="335">
        <f>Plan!LM22</f>
        <v>0</v>
      </c>
      <c r="O324" s="335">
        <f>Plan!LM23</f>
        <v>0</v>
      </c>
      <c r="P324" s="335">
        <f>Plan!LM24</f>
        <v>0</v>
      </c>
      <c r="Q324" s="335">
        <f>Plan!LM25</f>
        <v>0</v>
      </c>
      <c r="R324" s="335">
        <f>Plan!LM26</f>
        <v>0</v>
      </c>
      <c r="S324" s="335">
        <f>Plan!LM27</f>
        <v>0</v>
      </c>
      <c r="T324" s="335">
        <f>Plan!LM28</f>
        <v>0</v>
      </c>
      <c r="U324" s="335">
        <f>Plan!LM29</f>
        <v>0</v>
      </c>
      <c r="V324" s="335">
        <f>Plan!LM30</f>
        <v>0</v>
      </c>
      <c r="W324" s="335">
        <f>Plan!LM31</f>
        <v>0</v>
      </c>
      <c r="X324" s="335">
        <f>Plan!LM32</f>
        <v>0</v>
      </c>
      <c r="Y324" s="335">
        <f>Plan!LM33</f>
        <v>0</v>
      </c>
      <c r="Z324" s="335">
        <f>Plan!LM34</f>
        <v>0</v>
      </c>
      <c r="AA324" s="335">
        <f>Plan!LM35</f>
        <v>0</v>
      </c>
      <c r="AB324" s="335">
        <f>Plan!LM36</f>
        <v>0</v>
      </c>
      <c r="AC324" s="335">
        <f>Plan!LM37</f>
        <v>0</v>
      </c>
      <c r="AD324" s="335">
        <f>Plan!LM38</f>
        <v>0</v>
      </c>
      <c r="AE324" s="335">
        <f>Plan!LM39</f>
        <v>0</v>
      </c>
      <c r="AF324" s="335">
        <f>Plan!LM40</f>
        <v>0</v>
      </c>
      <c r="AG324" s="335">
        <f>Plan!LM41</f>
        <v>0</v>
      </c>
      <c r="AH324" s="335">
        <f>Plan!LM42</f>
        <v>0</v>
      </c>
      <c r="AI324" s="335">
        <f>Plan!LM43</f>
        <v>0</v>
      </c>
      <c r="AJ324" s="335">
        <f>Plan!LM44</f>
        <v>0</v>
      </c>
    </row>
    <row r="325" spans="1:36" ht="6" customHeight="1">
      <c r="A325"/>
      <c r="B325" s="318">
        <f>COUNTIF(Feiertage!$H$3:$H$164,F325)</f>
        <v>0</v>
      </c>
      <c r="C325" s="333">
        <f t="shared" si="13"/>
        <v>3</v>
      </c>
      <c r="D325" s="333">
        <f t="shared" si="14"/>
        <v>11</v>
      </c>
      <c r="E325" s="323" t="s">
        <v>198</v>
      </c>
      <c r="F325" s="321">
        <f t="shared" si="15"/>
        <v>42690</v>
      </c>
      <c r="G325" s="335">
        <f>Plan!LN15</f>
        <v>0</v>
      </c>
      <c r="H325" s="335">
        <f>Plan!LN16</f>
        <v>0</v>
      </c>
      <c r="I325" s="335">
        <f>Plan!LN17</f>
        <v>0</v>
      </c>
      <c r="J325" s="335">
        <f>Plan!LN18</f>
        <v>0</v>
      </c>
      <c r="K325" s="335">
        <f>Plan!LN19</f>
        <v>0</v>
      </c>
      <c r="L325" s="335">
        <f>Plan!LN20</f>
        <v>0</v>
      </c>
      <c r="M325" s="335">
        <f>Plan!LN21</f>
        <v>0</v>
      </c>
      <c r="N325" s="335">
        <f>Plan!LN22</f>
        <v>0</v>
      </c>
      <c r="O325" s="335">
        <f>Plan!LN23</f>
        <v>0</v>
      </c>
      <c r="P325" s="335">
        <f>Plan!LN24</f>
        <v>0</v>
      </c>
      <c r="Q325" s="335">
        <f>Plan!LN25</f>
        <v>0</v>
      </c>
      <c r="R325" s="335">
        <f>Plan!LN26</f>
        <v>0</v>
      </c>
      <c r="S325" s="335">
        <f>Plan!LN27</f>
        <v>0</v>
      </c>
      <c r="T325" s="335">
        <f>Plan!LN28</f>
        <v>0</v>
      </c>
      <c r="U325" s="335">
        <f>Plan!LN29</f>
        <v>0</v>
      </c>
      <c r="V325" s="335">
        <f>Plan!LN30</f>
        <v>0</v>
      </c>
      <c r="W325" s="335">
        <f>Plan!LN31</f>
        <v>0</v>
      </c>
      <c r="X325" s="335">
        <f>Plan!LN32</f>
        <v>0</v>
      </c>
      <c r="Y325" s="335">
        <f>Plan!LN33</f>
        <v>0</v>
      </c>
      <c r="Z325" s="335">
        <f>Plan!LN34</f>
        <v>0</v>
      </c>
      <c r="AA325" s="335">
        <f>Plan!LN35</f>
        <v>0</v>
      </c>
      <c r="AB325" s="335">
        <f>Plan!LN36</f>
        <v>0</v>
      </c>
      <c r="AC325" s="335">
        <f>Plan!LN37</f>
        <v>0</v>
      </c>
      <c r="AD325" s="335">
        <f>Plan!LN38</f>
        <v>0</v>
      </c>
      <c r="AE325" s="335">
        <f>Plan!LN39</f>
        <v>0</v>
      </c>
      <c r="AF325" s="335">
        <f>Plan!LN40</f>
        <v>0</v>
      </c>
      <c r="AG325" s="335">
        <f>Plan!LN41</f>
        <v>0</v>
      </c>
      <c r="AH325" s="335">
        <f>Plan!LN42</f>
        <v>0</v>
      </c>
      <c r="AI325" s="335">
        <f>Plan!LN43</f>
        <v>0</v>
      </c>
      <c r="AJ325" s="335">
        <f>Plan!LN44</f>
        <v>0</v>
      </c>
    </row>
    <row r="326" spans="1:36" ht="6" customHeight="1">
      <c r="A326"/>
      <c r="B326" s="318">
        <f>COUNTIF(Feiertage!$H$3:$H$164,F326)</f>
        <v>0</v>
      </c>
      <c r="C326" s="333">
        <f t="shared" ref="C326:C370" si="16">IF(F326="","",WEEKDAY(F326,2))</f>
        <v>4</v>
      </c>
      <c r="D326" s="333">
        <f t="shared" ref="D326:D370" si="17">IF(F326="","",MONTH(F326))</f>
        <v>11</v>
      </c>
      <c r="E326" s="323" t="s">
        <v>197</v>
      </c>
      <c r="F326" s="321">
        <f t="shared" si="15"/>
        <v>42691</v>
      </c>
      <c r="G326" s="335">
        <f>Plan!LO15</f>
        <v>0</v>
      </c>
      <c r="H326" s="335">
        <f>Plan!LO16</f>
        <v>0</v>
      </c>
      <c r="I326" s="335">
        <f>Plan!LO17</f>
        <v>0</v>
      </c>
      <c r="J326" s="335">
        <f>Plan!LO18</f>
        <v>0</v>
      </c>
      <c r="K326" s="335">
        <f>Plan!LO19</f>
        <v>0</v>
      </c>
      <c r="L326" s="335">
        <f>Plan!LO20</f>
        <v>0</v>
      </c>
      <c r="M326" s="335">
        <f>Plan!LO21</f>
        <v>0</v>
      </c>
      <c r="N326" s="335">
        <f>Plan!LO22</f>
        <v>0</v>
      </c>
      <c r="O326" s="335">
        <f>Plan!LO23</f>
        <v>0</v>
      </c>
      <c r="P326" s="335">
        <f>Plan!LO24</f>
        <v>0</v>
      </c>
      <c r="Q326" s="335">
        <f>Plan!LO25</f>
        <v>0</v>
      </c>
      <c r="R326" s="335">
        <f>Plan!LO26</f>
        <v>0</v>
      </c>
      <c r="S326" s="335">
        <f>Plan!LO27</f>
        <v>0</v>
      </c>
      <c r="T326" s="335">
        <f>Plan!LO28</f>
        <v>0</v>
      </c>
      <c r="U326" s="335">
        <f>Plan!LO29</f>
        <v>0</v>
      </c>
      <c r="V326" s="335">
        <f>Plan!LO30</f>
        <v>0</v>
      </c>
      <c r="W326" s="335">
        <f>Plan!LO31</f>
        <v>0</v>
      </c>
      <c r="X326" s="335">
        <f>Plan!LO32</f>
        <v>0</v>
      </c>
      <c r="Y326" s="335">
        <f>Plan!LO33</f>
        <v>0</v>
      </c>
      <c r="Z326" s="335">
        <f>Plan!LO34</f>
        <v>0</v>
      </c>
      <c r="AA326" s="335">
        <f>Plan!LO35</f>
        <v>0</v>
      </c>
      <c r="AB326" s="335">
        <f>Plan!LO36</f>
        <v>0</v>
      </c>
      <c r="AC326" s="335">
        <f>Plan!LO37</f>
        <v>0</v>
      </c>
      <c r="AD326" s="335">
        <f>Plan!LO38</f>
        <v>0</v>
      </c>
      <c r="AE326" s="335">
        <f>Plan!LO39</f>
        <v>0</v>
      </c>
      <c r="AF326" s="335">
        <f>Plan!LO40</f>
        <v>0</v>
      </c>
      <c r="AG326" s="335">
        <f>Plan!LO41</f>
        <v>0</v>
      </c>
      <c r="AH326" s="335">
        <f>Plan!LO42</f>
        <v>0</v>
      </c>
      <c r="AI326" s="335">
        <f>Plan!LO43</f>
        <v>0</v>
      </c>
      <c r="AJ326" s="335">
        <f>Plan!LO44</f>
        <v>0</v>
      </c>
    </row>
    <row r="327" spans="1:36" ht="6" customHeight="1">
      <c r="A327"/>
      <c r="B327" s="318">
        <f>COUNTIF(Feiertage!$H$3:$H$164,F327)</f>
        <v>0</v>
      </c>
      <c r="C327" s="333">
        <f t="shared" si="16"/>
        <v>5</v>
      </c>
      <c r="D327" s="333">
        <f t="shared" si="17"/>
        <v>11</v>
      </c>
      <c r="E327" s="323" t="s">
        <v>195</v>
      </c>
      <c r="F327" s="321">
        <f t="shared" si="15"/>
        <v>42692</v>
      </c>
      <c r="G327" s="335">
        <f>Plan!LP15</f>
        <v>0</v>
      </c>
      <c r="H327" s="335">
        <f>Plan!LP16</f>
        <v>0</v>
      </c>
      <c r="I327" s="335">
        <f>Plan!LP17</f>
        <v>0</v>
      </c>
      <c r="J327" s="335">
        <f>Plan!LP18</f>
        <v>0</v>
      </c>
      <c r="K327" s="335">
        <f>Plan!LP19</f>
        <v>0</v>
      </c>
      <c r="L327" s="335">
        <f>Plan!LP20</f>
        <v>0</v>
      </c>
      <c r="M327" s="335">
        <f>Plan!LP21</f>
        <v>0</v>
      </c>
      <c r="N327" s="335">
        <f>Plan!LP22</f>
        <v>0</v>
      </c>
      <c r="O327" s="335">
        <f>Plan!LP23</f>
        <v>0</v>
      </c>
      <c r="P327" s="335">
        <f>Plan!LP24</f>
        <v>0</v>
      </c>
      <c r="Q327" s="335">
        <f>Plan!LP25</f>
        <v>0</v>
      </c>
      <c r="R327" s="335">
        <f>Plan!LP26</f>
        <v>0</v>
      </c>
      <c r="S327" s="335">
        <f>Plan!LP27</f>
        <v>0</v>
      </c>
      <c r="T327" s="335">
        <f>Plan!LP28</f>
        <v>0</v>
      </c>
      <c r="U327" s="335">
        <f>Plan!LP29</f>
        <v>0</v>
      </c>
      <c r="V327" s="335">
        <f>Plan!LP30</f>
        <v>0</v>
      </c>
      <c r="W327" s="335">
        <f>Plan!LP31</f>
        <v>0</v>
      </c>
      <c r="X327" s="335">
        <f>Plan!LP32</f>
        <v>0</v>
      </c>
      <c r="Y327" s="335">
        <f>Plan!LP33</f>
        <v>0</v>
      </c>
      <c r="Z327" s="335">
        <f>Plan!LP34</f>
        <v>0</v>
      </c>
      <c r="AA327" s="335">
        <f>Plan!LP35</f>
        <v>0</v>
      </c>
      <c r="AB327" s="335">
        <f>Plan!LP36</f>
        <v>0</v>
      </c>
      <c r="AC327" s="335">
        <f>Plan!LP37</f>
        <v>0</v>
      </c>
      <c r="AD327" s="335">
        <f>Plan!LP38</f>
        <v>0</v>
      </c>
      <c r="AE327" s="335">
        <f>Plan!LP39</f>
        <v>0</v>
      </c>
      <c r="AF327" s="335">
        <f>Plan!LP40</f>
        <v>0</v>
      </c>
      <c r="AG327" s="335">
        <f>Plan!LP41</f>
        <v>0</v>
      </c>
      <c r="AH327" s="335">
        <f>Plan!LP42</f>
        <v>0</v>
      </c>
      <c r="AI327" s="335">
        <f>Plan!LP43</f>
        <v>0</v>
      </c>
      <c r="AJ327" s="335">
        <f>Plan!LP44</f>
        <v>0</v>
      </c>
    </row>
    <row r="328" spans="1:36" ht="6" customHeight="1">
      <c r="A328"/>
      <c r="B328" s="318">
        <f>COUNTIF(Feiertage!$H$3:$H$164,F328)</f>
        <v>0</v>
      </c>
      <c r="C328" s="333">
        <f t="shared" si="16"/>
        <v>6</v>
      </c>
      <c r="D328" s="333">
        <f t="shared" si="17"/>
        <v>11</v>
      </c>
      <c r="E328" s="323"/>
      <c r="F328" s="321">
        <f t="shared" si="15"/>
        <v>42693</v>
      </c>
      <c r="G328" s="335">
        <f>Plan!LQ15</f>
        <v>0</v>
      </c>
      <c r="H328" s="335">
        <f>Plan!LQ16</f>
        <v>0</v>
      </c>
      <c r="I328" s="335">
        <f>Plan!LQ17</f>
        <v>0</v>
      </c>
      <c r="J328" s="335">
        <f>Plan!LQ18</f>
        <v>0</v>
      </c>
      <c r="K328" s="335">
        <f>Plan!LQ19</f>
        <v>0</v>
      </c>
      <c r="L328" s="335">
        <f>Plan!LQ20</f>
        <v>0</v>
      </c>
      <c r="M328" s="335">
        <f>Plan!LQ21</f>
        <v>0</v>
      </c>
      <c r="N328" s="335">
        <f>Plan!LQ22</f>
        <v>0</v>
      </c>
      <c r="O328" s="335">
        <f>Plan!LQ23</f>
        <v>0</v>
      </c>
      <c r="P328" s="335">
        <f>Plan!LQ24</f>
        <v>0</v>
      </c>
      <c r="Q328" s="335">
        <f>Plan!LQ25</f>
        <v>0</v>
      </c>
      <c r="R328" s="335">
        <f>Plan!LQ26</f>
        <v>0</v>
      </c>
      <c r="S328" s="335">
        <f>Plan!LQ27</f>
        <v>0</v>
      </c>
      <c r="T328" s="335">
        <f>Plan!LQ28</f>
        <v>0</v>
      </c>
      <c r="U328" s="335">
        <f>Plan!LQ29</f>
        <v>0</v>
      </c>
      <c r="V328" s="335">
        <f>Plan!LQ30</f>
        <v>0</v>
      </c>
      <c r="W328" s="335">
        <f>Plan!LQ31</f>
        <v>0</v>
      </c>
      <c r="X328" s="335">
        <f>Plan!LQ32</f>
        <v>0</v>
      </c>
      <c r="Y328" s="335">
        <f>Plan!LQ33</f>
        <v>0</v>
      </c>
      <c r="Z328" s="335">
        <f>Plan!LQ34</f>
        <v>0</v>
      </c>
      <c r="AA328" s="335">
        <f>Plan!LQ35</f>
        <v>0</v>
      </c>
      <c r="AB328" s="335">
        <f>Plan!LQ36</f>
        <v>0</v>
      </c>
      <c r="AC328" s="335">
        <f>Plan!LQ37</f>
        <v>0</v>
      </c>
      <c r="AD328" s="335">
        <f>Plan!LQ38</f>
        <v>0</v>
      </c>
      <c r="AE328" s="335">
        <f>Plan!LQ39</f>
        <v>0</v>
      </c>
      <c r="AF328" s="335">
        <f>Plan!LQ40</f>
        <v>0</v>
      </c>
      <c r="AG328" s="335">
        <f>Plan!LQ41</f>
        <v>0</v>
      </c>
      <c r="AH328" s="335">
        <f>Plan!LQ42</f>
        <v>0</v>
      </c>
      <c r="AI328" s="335">
        <f>Plan!LQ43</f>
        <v>0</v>
      </c>
      <c r="AJ328" s="335">
        <f>Plan!LQ44</f>
        <v>0</v>
      </c>
    </row>
    <row r="329" spans="1:36" ht="6" customHeight="1">
      <c r="A329"/>
      <c r="B329" s="318">
        <f>COUNTIF(Feiertage!$H$3:$H$164,F329)</f>
        <v>0</v>
      </c>
      <c r="C329" s="333">
        <f t="shared" si="16"/>
        <v>7</v>
      </c>
      <c r="D329" s="333">
        <f t="shared" si="17"/>
        <v>11</v>
      </c>
      <c r="E329" s="323"/>
      <c r="F329" s="321">
        <f t="shared" si="15"/>
        <v>42694</v>
      </c>
      <c r="G329" s="335">
        <f>Plan!LR15</f>
        <v>0</v>
      </c>
      <c r="H329" s="335">
        <f>Plan!LR16</f>
        <v>0</v>
      </c>
      <c r="I329" s="335">
        <f>Plan!LR17</f>
        <v>0</v>
      </c>
      <c r="J329" s="335">
        <f>Plan!LR18</f>
        <v>0</v>
      </c>
      <c r="K329" s="335">
        <f>Plan!LR19</f>
        <v>0</v>
      </c>
      <c r="L329" s="335">
        <f>Plan!LR20</f>
        <v>0</v>
      </c>
      <c r="M329" s="335">
        <f>Plan!LR21</f>
        <v>0</v>
      </c>
      <c r="N329" s="335">
        <f>Plan!LR22</f>
        <v>0</v>
      </c>
      <c r="O329" s="335">
        <f>Plan!LR23</f>
        <v>0</v>
      </c>
      <c r="P329" s="335">
        <f>Plan!LR24</f>
        <v>0</v>
      </c>
      <c r="Q329" s="335">
        <f>Plan!LR25</f>
        <v>0</v>
      </c>
      <c r="R329" s="335">
        <f>Plan!LR26</f>
        <v>0</v>
      </c>
      <c r="S329" s="335">
        <f>Plan!LR27</f>
        <v>0</v>
      </c>
      <c r="T329" s="335">
        <f>Plan!LR28</f>
        <v>0</v>
      </c>
      <c r="U329" s="335">
        <f>Plan!LR29</f>
        <v>0</v>
      </c>
      <c r="V329" s="335">
        <f>Plan!LR30</f>
        <v>0</v>
      </c>
      <c r="W329" s="335">
        <f>Plan!LR31</f>
        <v>0</v>
      </c>
      <c r="X329" s="335">
        <f>Plan!LR32</f>
        <v>0</v>
      </c>
      <c r="Y329" s="335">
        <f>Plan!LR33</f>
        <v>0</v>
      </c>
      <c r="Z329" s="335">
        <f>Plan!LR34</f>
        <v>0</v>
      </c>
      <c r="AA329" s="335">
        <f>Plan!LR35</f>
        <v>0</v>
      </c>
      <c r="AB329" s="335">
        <f>Plan!LR36</f>
        <v>0</v>
      </c>
      <c r="AC329" s="335">
        <f>Plan!LR37</f>
        <v>0</v>
      </c>
      <c r="AD329" s="335">
        <f>Plan!LR38</f>
        <v>0</v>
      </c>
      <c r="AE329" s="335">
        <f>Plan!LR39</f>
        <v>0</v>
      </c>
      <c r="AF329" s="335">
        <f>Plan!LR40</f>
        <v>0</v>
      </c>
      <c r="AG329" s="335">
        <f>Plan!LR41</f>
        <v>0</v>
      </c>
      <c r="AH329" s="335">
        <f>Plan!LR42</f>
        <v>0</v>
      </c>
      <c r="AI329" s="335">
        <f>Plan!LR43</f>
        <v>0</v>
      </c>
      <c r="AJ329" s="335">
        <f>Plan!LR44</f>
        <v>0</v>
      </c>
    </row>
    <row r="330" spans="1:36" ht="6" customHeight="1">
      <c r="A330"/>
      <c r="B330" s="318">
        <f>COUNTIF(Feiertage!$H$3:$H$164,F330)</f>
        <v>0</v>
      </c>
      <c r="C330" s="333">
        <f t="shared" si="16"/>
        <v>1</v>
      </c>
      <c r="D330" s="333">
        <f t="shared" si="17"/>
        <v>11</v>
      </c>
      <c r="E330" s="323"/>
      <c r="F330" s="321">
        <f t="shared" si="15"/>
        <v>42695</v>
      </c>
      <c r="G330" s="335">
        <f>Plan!LS15</f>
        <v>0</v>
      </c>
      <c r="H330" s="335">
        <f>Plan!LS16</f>
        <v>0</v>
      </c>
      <c r="I330" s="335">
        <f>Plan!LS17</f>
        <v>0</v>
      </c>
      <c r="J330" s="335">
        <f>Plan!LS18</f>
        <v>0</v>
      </c>
      <c r="K330" s="335">
        <f>Plan!LS19</f>
        <v>0</v>
      </c>
      <c r="L330" s="335">
        <f>Plan!LS20</f>
        <v>0</v>
      </c>
      <c r="M330" s="335">
        <f>Plan!LS21</f>
        <v>0</v>
      </c>
      <c r="N330" s="335">
        <f>Plan!LS22</f>
        <v>0</v>
      </c>
      <c r="O330" s="335">
        <f>Plan!LS23</f>
        <v>0</v>
      </c>
      <c r="P330" s="335">
        <f>Plan!LS24</f>
        <v>0</v>
      </c>
      <c r="Q330" s="335">
        <f>Plan!LS25</f>
        <v>0</v>
      </c>
      <c r="R330" s="335">
        <f>Plan!LS26</f>
        <v>0</v>
      </c>
      <c r="S330" s="335">
        <f>Plan!LS27</f>
        <v>0</v>
      </c>
      <c r="T330" s="335">
        <f>Plan!LS28</f>
        <v>0</v>
      </c>
      <c r="U330" s="335">
        <f>Plan!LS29</f>
        <v>0</v>
      </c>
      <c r="V330" s="335">
        <f>Plan!LS30</f>
        <v>0</v>
      </c>
      <c r="W330" s="335">
        <f>Plan!LS31</f>
        <v>0</v>
      </c>
      <c r="X330" s="335">
        <f>Plan!LS32</f>
        <v>0</v>
      </c>
      <c r="Y330" s="335">
        <f>Plan!LS33</f>
        <v>0</v>
      </c>
      <c r="Z330" s="335">
        <f>Plan!LS34</f>
        <v>0</v>
      </c>
      <c r="AA330" s="335">
        <f>Plan!LS35</f>
        <v>0</v>
      </c>
      <c r="AB330" s="335">
        <f>Plan!LS36</f>
        <v>0</v>
      </c>
      <c r="AC330" s="335">
        <f>Plan!LS37</f>
        <v>0</v>
      </c>
      <c r="AD330" s="335">
        <f>Plan!LS38</f>
        <v>0</v>
      </c>
      <c r="AE330" s="335">
        <f>Plan!LS39</f>
        <v>0</v>
      </c>
      <c r="AF330" s="335">
        <f>Plan!LS40</f>
        <v>0</v>
      </c>
      <c r="AG330" s="335">
        <f>Plan!LS41</f>
        <v>0</v>
      </c>
      <c r="AH330" s="335">
        <f>Plan!LS42</f>
        <v>0</v>
      </c>
      <c r="AI330" s="335">
        <f>Plan!LS43</f>
        <v>0</v>
      </c>
      <c r="AJ330" s="335">
        <f>Plan!LS44</f>
        <v>0</v>
      </c>
    </row>
    <row r="331" spans="1:36" ht="6" customHeight="1">
      <c r="A331"/>
      <c r="B331" s="318">
        <f>COUNTIF(Feiertage!$H$3:$H$164,F331)</f>
        <v>0</v>
      </c>
      <c r="C331" s="333">
        <f t="shared" si="16"/>
        <v>2</v>
      </c>
      <c r="D331" s="333">
        <f t="shared" si="17"/>
        <v>11</v>
      </c>
      <c r="E331" s="323"/>
      <c r="F331" s="321">
        <f t="shared" si="15"/>
        <v>42696</v>
      </c>
      <c r="G331" s="335">
        <f>Plan!LT15</f>
        <v>0</v>
      </c>
      <c r="H331" s="335">
        <f>Plan!LT16</f>
        <v>0</v>
      </c>
      <c r="I331" s="335">
        <f>Plan!LT17</f>
        <v>0</v>
      </c>
      <c r="J331" s="335">
        <f>Plan!LT18</f>
        <v>0</v>
      </c>
      <c r="K331" s="335">
        <f>Plan!LT19</f>
        <v>0</v>
      </c>
      <c r="L331" s="335">
        <f>Plan!LT20</f>
        <v>0</v>
      </c>
      <c r="M331" s="335">
        <f>Plan!LT21</f>
        <v>0</v>
      </c>
      <c r="N331" s="335">
        <f>Plan!LT22</f>
        <v>0</v>
      </c>
      <c r="O331" s="335">
        <f>Plan!LT23</f>
        <v>0</v>
      </c>
      <c r="P331" s="335">
        <f>Plan!LT24</f>
        <v>0</v>
      </c>
      <c r="Q331" s="335">
        <f>Plan!LT25</f>
        <v>0</v>
      </c>
      <c r="R331" s="335">
        <f>Plan!LT26</f>
        <v>0</v>
      </c>
      <c r="S331" s="335">
        <f>Plan!LT27</f>
        <v>0</v>
      </c>
      <c r="T331" s="335">
        <f>Plan!LT28</f>
        <v>0</v>
      </c>
      <c r="U331" s="335">
        <f>Plan!LT29</f>
        <v>0</v>
      </c>
      <c r="V331" s="335">
        <f>Plan!LT30</f>
        <v>0</v>
      </c>
      <c r="W331" s="335">
        <f>Plan!LT31</f>
        <v>0</v>
      </c>
      <c r="X331" s="335">
        <f>Plan!LT32</f>
        <v>0</v>
      </c>
      <c r="Y331" s="335">
        <f>Plan!LT33</f>
        <v>0</v>
      </c>
      <c r="Z331" s="335">
        <f>Plan!LT34</f>
        <v>0</v>
      </c>
      <c r="AA331" s="335">
        <f>Plan!LT35</f>
        <v>0</v>
      </c>
      <c r="AB331" s="335">
        <f>Plan!LT36</f>
        <v>0</v>
      </c>
      <c r="AC331" s="335">
        <f>Plan!LT37</f>
        <v>0</v>
      </c>
      <c r="AD331" s="335">
        <f>Plan!LT38</f>
        <v>0</v>
      </c>
      <c r="AE331" s="335">
        <f>Plan!LT39</f>
        <v>0</v>
      </c>
      <c r="AF331" s="335">
        <f>Plan!LT40</f>
        <v>0</v>
      </c>
      <c r="AG331" s="335">
        <f>Plan!LT41</f>
        <v>0</v>
      </c>
      <c r="AH331" s="335">
        <f>Plan!LT42</f>
        <v>0</v>
      </c>
      <c r="AI331" s="335">
        <f>Plan!LT43</f>
        <v>0</v>
      </c>
      <c r="AJ331" s="335">
        <f>Plan!LT44</f>
        <v>0</v>
      </c>
    </row>
    <row r="332" spans="1:36" ht="6" customHeight="1">
      <c r="A332"/>
      <c r="B332" s="318">
        <f>COUNTIF(Feiertage!$H$3:$H$164,F332)</f>
        <v>0</v>
      </c>
      <c r="C332" s="333">
        <f t="shared" si="16"/>
        <v>3</v>
      </c>
      <c r="D332" s="333">
        <f t="shared" si="17"/>
        <v>11</v>
      </c>
      <c r="E332" s="323"/>
      <c r="F332" s="321">
        <f t="shared" si="15"/>
        <v>42697</v>
      </c>
      <c r="G332" s="335">
        <f>Plan!LU15</f>
        <v>0</v>
      </c>
      <c r="H332" s="335">
        <f>Plan!LU16</f>
        <v>0</v>
      </c>
      <c r="I332" s="335">
        <f>Plan!LU17</f>
        <v>0</v>
      </c>
      <c r="J332" s="335">
        <f>Plan!LU18</f>
        <v>0</v>
      </c>
      <c r="K332" s="335">
        <f>Plan!LU19</f>
        <v>0</v>
      </c>
      <c r="L332" s="335">
        <f>Plan!LU20</f>
        <v>0</v>
      </c>
      <c r="M332" s="335">
        <f>Plan!LU21</f>
        <v>0</v>
      </c>
      <c r="N332" s="335">
        <f>Plan!LU22</f>
        <v>0</v>
      </c>
      <c r="O332" s="335">
        <f>Plan!LU23</f>
        <v>0</v>
      </c>
      <c r="P332" s="335">
        <f>Plan!LU24</f>
        <v>0</v>
      </c>
      <c r="Q332" s="335">
        <f>Plan!LU25</f>
        <v>0</v>
      </c>
      <c r="R332" s="335">
        <f>Plan!LU26</f>
        <v>0</v>
      </c>
      <c r="S332" s="335">
        <f>Plan!LU27</f>
        <v>0</v>
      </c>
      <c r="T332" s="335">
        <f>Plan!LU28</f>
        <v>0</v>
      </c>
      <c r="U332" s="335">
        <f>Plan!LU29</f>
        <v>0</v>
      </c>
      <c r="V332" s="335">
        <f>Plan!LU30</f>
        <v>0</v>
      </c>
      <c r="W332" s="335">
        <f>Plan!LU31</f>
        <v>0</v>
      </c>
      <c r="X332" s="335">
        <f>Plan!LU32</f>
        <v>0</v>
      </c>
      <c r="Y332" s="335">
        <f>Plan!LU33</f>
        <v>0</v>
      </c>
      <c r="Z332" s="335">
        <f>Plan!LU34</f>
        <v>0</v>
      </c>
      <c r="AA332" s="335">
        <f>Plan!LU35</f>
        <v>0</v>
      </c>
      <c r="AB332" s="335">
        <f>Plan!LU36</f>
        <v>0</v>
      </c>
      <c r="AC332" s="335">
        <f>Plan!LU37</f>
        <v>0</v>
      </c>
      <c r="AD332" s="335">
        <f>Plan!LU38</f>
        <v>0</v>
      </c>
      <c r="AE332" s="335">
        <f>Plan!LU39</f>
        <v>0</v>
      </c>
      <c r="AF332" s="335">
        <f>Plan!LU40</f>
        <v>0</v>
      </c>
      <c r="AG332" s="335">
        <f>Plan!LU41</f>
        <v>0</v>
      </c>
      <c r="AH332" s="335">
        <f>Plan!LU42</f>
        <v>0</v>
      </c>
      <c r="AI332" s="335">
        <f>Plan!LU43</f>
        <v>0</v>
      </c>
      <c r="AJ332" s="335">
        <f>Plan!LU44</f>
        <v>0</v>
      </c>
    </row>
    <row r="333" spans="1:36" ht="6" customHeight="1">
      <c r="A333"/>
      <c r="B333" s="318">
        <f>COUNTIF(Feiertage!$H$3:$H$164,F333)</f>
        <v>0</v>
      </c>
      <c r="C333" s="333">
        <f t="shared" si="16"/>
        <v>4</v>
      </c>
      <c r="D333" s="333">
        <f t="shared" si="17"/>
        <v>11</v>
      </c>
      <c r="E333" s="323"/>
      <c r="F333" s="321">
        <f t="shared" si="15"/>
        <v>42698</v>
      </c>
      <c r="G333" s="335">
        <f>Plan!LV15</f>
        <v>0</v>
      </c>
      <c r="H333" s="335">
        <f>Plan!LV16</f>
        <v>0</v>
      </c>
      <c r="I333" s="335">
        <f>Plan!LV17</f>
        <v>0</v>
      </c>
      <c r="J333" s="335">
        <f>Plan!LV18</f>
        <v>0</v>
      </c>
      <c r="K333" s="335">
        <f>Plan!LV19</f>
        <v>0</v>
      </c>
      <c r="L333" s="335">
        <f>Plan!LV20</f>
        <v>0</v>
      </c>
      <c r="M333" s="335">
        <f>Plan!LV21</f>
        <v>0</v>
      </c>
      <c r="N333" s="335">
        <f>Plan!LV22</f>
        <v>0</v>
      </c>
      <c r="O333" s="335">
        <f>Plan!LV23</f>
        <v>0</v>
      </c>
      <c r="P333" s="335">
        <f>Plan!LV24</f>
        <v>0</v>
      </c>
      <c r="Q333" s="335">
        <f>Plan!LV25</f>
        <v>0</v>
      </c>
      <c r="R333" s="335">
        <f>Plan!LV26</f>
        <v>0</v>
      </c>
      <c r="S333" s="335">
        <f>Plan!LV27</f>
        <v>0</v>
      </c>
      <c r="T333" s="335">
        <f>Plan!LV28</f>
        <v>0</v>
      </c>
      <c r="U333" s="335">
        <f>Plan!LV29</f>
        <v>0</v>
      </c>
      <c r="V333" s="335">
        <f>Plan!LV30</f>
        <v>0</v>
      </c>
      <c r="W333" s="335">
        <f>Plan!LV31</f>
        <v>0</v>
      </c>
      <c r="X333" s="335">
        <f>Plan!LV32</f>
        <v>0</v>
      </c>
      <c r="Y333" s="335">
        <f>Plan!LV33</f>
        <v>0</v>
      </c>
      <c r="Z333" s="335">
        <f>Plan!LV34</f>
        <v>0</v>
      </c>
      <c r="AA333" s="335">
        <f>Plan!LV35</f>
        <v>0</v>
      </c>
      <c r="AB333" s="335">
        <f>Plan!LV36</f>
        <v>0</v>
      </c>
      <c r="AC333" s="335">
        <f>Plan!LV37</f>
        <v>0</v>
      </c>
      <c r="AD333" s="335">
        <f>Plan!LV38</f>
        <v>0</v>
      </c>
      <c r="AE333" s="335">
        <f>Plan!LV39</f>
        <v>0</v>
      </c>
      <c r="AF333" s="335">
        <f>Plan!LV40</f>
        <v>0</v>
      </c>
      <c r="AG333" s="335">
        <f>Plan!LV41</f>
        <v>0</v>
      </c>
      <c r="AH333" s="335">
        <f>Plan!LV42</f>
        <v>0</v>
      </c>
      <c r="AI333" s="335">
        <f>Plan!LV43</f>
        <v>0</v>
      </c>
      <c r="AJ333" s="335">
        <f>Plan!LV44</f>
        <v>0</v>
      </c>
    </row>
    <row r="334" spans="1:36" ht="6" customHeight="1">
      <c r="A334"/>
      <c r="B334" s="318">
        <f>COUNTIF(Feiertage!$H$3:$H$164,F334)</f>
        <v>0</v>
      </c>
      <c r="C334" s="333">
        <f t="shared" si="16"/>
        <v>5</v>
      </c>
      <c r="D334" s="333">
        <f t="shared" si="17"/>
        <v>11</v>
      </c>
      <c r="E334" s="323"/>
      <c r="F334" s="321">
        <f t="shared" si="15"/>
        <v>42699</v>
      </c>
      <c r="G334" s="335">
        <f>Plan!LW15</f>
        <v>0</v>
      </c>
      <c r="H334" s="335">
        <f>Plan!LW16</f>
        <v>0</v>
      </c>
      <c r="I334" s="335">
        <f>Plan!LW17</f>
        <v>0</v>
      </c>
      <c r="J334" s="335">
        <f>Plan!LW18</f>
        <v>0</v>
      </c>
      <c r="K334" s="335">
        <f>Plan!LW19</f>
        <v>0</v>
      </c>
      <c r="L334" s="335">
        <f>Plan!LW20</f>
        <v>0</v>
      </c>
      <c r="M334" s="335">
        <f>Plan!LW21</f>
        <v>0</v>
      </c>
      <c r="N334" s="335">
        <f>Plan!LW22</f>
        <v>0</v>
      </c>
      <c r="O334" s="335">
        <f>Plan!LW23</f>
        <v>0</v>
      </c>
      <c r="P334" s="335">
        <f>Plan!LW24</f>
        <v>0</v>
      </c>
      <c r="Q334" s="335">
        <f>Plan!LW25</f>
        <v>0</v>
      </c>
      <c r="R334" s="335">
        <f>Plan!LW26</f>
        <v>0</v>
      </c>
      <c r="S334" s="335">
        <f>Plan!LW27</f>
        <v>0</v>
      </c>
      <c r="T334" s="335">
        <f>Plan!LW28</f>
        <v>0</v>
      </c>
      <c r="U334" s="335">
        <f>Plan!LW29</f>
        <v>0</v>
      </c>
      <c r="V334" s="335">
        <f>Plan!LW30</f>
        <v>0</v>
      </c>
      <c r="W334" s="335">
        <f>Plan!LW31</f>
        <v>0</v>
      </c>
      <c r="X334" s="335">
        <f>Plan!LW32</f>
        <v>0</v>
      </c>
      <c r="Y334" s="335">
        <f>Plan!LW33</f>
        <v>0</v>
      </c>
      <c r="Z334" s="335">
        <f>Plan!LW34</f>
        <v>0</v>
      </c>
      <c r="AA334" s="335">
        <f>Plan!LW35</f>
        <v>0</v>
      </c>
      <c r="AB334" s="335">
        <f>Plan!LW36</f>
        <v>0</v>
      </c>
      <c r="AC334" s="335">
        <f>Plan!LW37</f>
        <v>0</v>
      </c>
      <c r="AD334" s="335">
        <f>Plan!LW38</f>
        <v>0</v>
      </c>
      <c r="AE334" s="335">
        <f>Plan!LW39</f>
        <v>0</v>
      </c>
      <c r="AF334" s="335">
        <f>Plan!LW40</f>
        <v>0</v>
      </c>
      <c r="AG334" s="335">
        <f>Plan!LW41</f>
        <v>0</v>
      </c>
      <c r="AH334" s="335">
        <f>Plan!LW42</f>
        <v>0</v>
      </c>
      <c r="AI334" s="335">
        <f>Plan!LW43</f>
        <v>0</v>
      </c>
      <c r="AJ334" s="335">
        <f>Plan!LW44</f>
        <v>0</v>
      </c>
    </row>
    <row r="335" spans="1:36" ht="6" customHeight="1">
      <c r="A335"/>
      <c r="B335" s="318">
        <f>COUNTIF(Feiertage!$H$3:$H$164,F335)</f>
        <v>0</v>
      </c>
      <c r="C335" s="333">
        <f t="shared" si="16"/>
        <v>6</v>
      </c>
      <c r="D335" s="333">
        <f t="shared" si="17"/>
        <v>11</v>
      </c>
      <c r="E335" s="323"/>
      <c r="F335" s="321">
        <f t="shared" si="15"/>
        <v>42700</v>
      </c>
      <c r="G335" s="335">
        <f>Plan!LX15</f>
        <v>0</v>
      </c>
      <c r="H335" s="335">
        <f>Plan!LX16</f>
        <v>0</v>
      </c>
      <c r="I335" s="335">
        <f>Plan!LX17</f>
        <v>0</v>
      </c>
      <c r="J335" s="335">
        <f>Plan!LX18</f>
        <v>0</v>
      </c>
      <c r="K335" s="335">
        <f>Plan!LX19</f>
        <v>0</v>
      </c>
      <c r="L335" s="335">
        <f>Plan!LX20</f>
        <v>0</v>
      </c>
      <c r="M335" s="335">
        <f>Plan!LX21</f>
        <v>0</v>
      </c>
      <c r="N335" s="335">
        <f>Plan!LX22</f>
        <v>0</v>
      </c>
      <c r="O335" s="335">
        <f>Plan!LX23</f>
        <v>0</v>
      </c>
      <c r="P335" s="335">
        <f>Plan!LX24</f>
        <v>0</v>
      </c>
      <c r="Q335" s="335">
        <f>Plan!LX25</f>
        <v>0</v>
      </c>
      <c r="R335" s="335">
        <f>Plan!LX26</f>
        <v>0</v>
      </c>
      <c r="S335" s="335">
        <f>Plan!LX27</f>
        <v>0</v>
      </c>
      <c r="T335" s="335">
        <f>Plan!LX28</f>
        <v>0</v>
      </c>
      <c r="U335" s="335">
        <f>Plan!LX29</f>
        <v>0</v>
      </c>
      <c r="V335" s="335">
        <f>Plan!LX30</f>
        <v>0</v>
      </c>
      <c r="W335" s="335">
        <f>Plan!LX31</f>
        <v>0</v>
      </c>
      <c r="X335" s="335">
        <f>Plan!LX32</f>
        <v>0</v>
      </c>
      <c r="Y335" s="335">
        <f>Plan!LX33</f>
        <v>0</v>
      </c>
      <c r="Z335" s="335">
        <f>Plan!LX34</f>
        <v>0</v>
      </c>
      <c r="AA335" s="335">
        <f>Plan!LX35</f>
        <v>0</v>
      </c>
      <c r="AB335" s="335">
        <f>Plan!LX36</f>
        <v>0</v>
      </c>
      <c r="AC335" s="335">
        <f>Plan!LX37</f>
        <v>0</v>
      </c>
      <c r="AD335" s="335">
        <f>Plan!LX38</f>
        <v>0</v>
      </c>
      <c r="AE335" s="335">
        <f>Plan!LX39</f>
        <v>0</v>
      </c>
      <c r="AF335" s="335">
        <f>Plan!LX40</f>
        <v>0</v>
      </c>
      <c r="AG335" s="335">
        <f>Plan!LX41</f>
        <v>0</v>
      </c>
      <c r="AH335" s="335">
        <f>Plan!LX42</f>
        <v>0</v>
      </c>
      <c r="AI335" s="335">
        <f>Plan!LX43</f>
        <v>0</v>
      </c>
      <c r="AJ335" s="335">
        <f>Plan!LX44</f>
        <v>0</v>
      </c>
    </row>
    <row r="336" spans="1:36" ht="6" customHeight="1">
      <c r="A336"/>
      <c r="B336" s="318">
        <f>COUNTIF(Feiertage!$H$3:$H$164,F336)</f>
        <v>0</v>
      </c>
      <c r="C336" s="333">
        <f t="shared" si="16"/>
        <v>7</v>
      </c>
      <c r="D336" s="333">
        <f t="shared" si="17"/>
        <v>11</v>
      </c>
      <c r="E336" s="323"/>
      <c r="F336" s="321">
        <f t="shared" si="15"/>
        <v>42701</v>
      </c>
      <c r="G336" s="335">
        <f>Plan!LY15</f>
        <v>0</v>
      </c>
      <c r="H336" s="335">
        <f>Plan!LY16</f>
        <v>0</v>
      </c>
      <c r="I336" s="335">
        <f>Plan!LY17</f>
        <v>0</v>
      </c>
      <c r="J336" s="335">
        <f>Plan!LY18</f>
        <v>0</v>
      </c>
      <c r="K336" s="335">
        <f>Plan!LY19</f>
        <v>0</v>
      </c>
      <c r="L336" s="335">
        <f>Plan!LY20</f>
        <v>0</v>
      </c>
      <c r="M336" s="335">
        <f>Plan!LY21</f>
        <v>0</v>
      </c>
      <c r="N336" s="335">
        <f>Plan!LY22</f>
        <v>0</v>
      </c>
      <c r="O336" s="335">
        <f>Plan!LY23</f>
        <v>0</v>
      </c>
      <c r="P336" s="335">
        <f>Plan!LY24</f>
        <v>0</v>
      </c>
      <c r="Q336" s="335">
        <f>Plan!LY25</f>
        <v>0</v>
      </c>
      <c r="R336" s="335">
        <f>Plan!LY26</f>
        <v>0</v>
      </c>
      <c r="S336" s="335">
        <f>Plan!LY27</f>
        <v>0</v>
      </c>
      <c r="T336" s="335">
        <f>Plan!LY28</f>
        <v>0</v>
      </c>
      <c r="U336" s="335">
        <f>Plan!LY29</f>
        <v>0</v>
      </c>
      <c r="V336" s="335">
        <f>Plan!LY30</f>
        <v>0</v>
      </c>
      <c r="W336" s="335">
        <f>Plan!LY31</f>
        <v>0</v>
      </c>
      <c r="X336" s="335">
        <f>Plan!LY32</f>
        <v>0</v>
      </c>
      <c r="Y336" s="335">
        <f>Plan!LY33</f>
        <v>0</v>
      </c>
      <c r="Z336" s="335">
        <f>Plan!LY34</f>
        <v>0</v>
      </c>
      <c r="AA336" s="335">
        <f>Plan!LY35</f>
        <v>0</v>
      </c>
      <c r="AB336" s="335">
        <f>Plan!LY36</f>
        <v>0</v>
      </c>
      <c r="AC336" s="335">
        <f>Plan!LY37</f>
        <v>0</v>
      </c>
      <c r="AD336" s="335">
        <f>Plan!LY38</f>
        <v>0</v>
      </c>
      <c r="AE336" s="335">
        <f>Plan!LY39</f>
        <v>0</v>
      </c>
      <c r="AF336" s="335">
        <f>Plan!LY40</f>
        <v>0</v>
      </c>
      <c r="AG336" s="335">
        <f>Plan!LY41</f>
        <v>0</v>
      </c>
      <c r="AH336" s="335">
        <f>Plan!LY42</f>
        <v>0</v>
      </c>
      <c r="AI336" s="335">
        <f>Plan!LY43</f>
        <v>0</v>
      </c>
      <c r="AJ336" s="335">
        <f>Plan!LY44</f>
        <v>0</v>
      </c>
    </row>
    <row r="337" spans="1:36" ht="6" customHeight="1">
      <c r="A337"/>
      <c r="B337" s="318">
        <f>COUNTIF(Feiertage!$H$3:$H$164,F337)</f>
        <v>0</v>
      </c>
      <c r="C337" s="333">
        <f t="shared" si="16"/>
        <v>1</v>
      </c>
      <c r="D337" s="333">
        <f t="shared" si="17"/>
        <v>11</v>
      </c>
      <c r="E337" s="323"/>
      <c r="F337" s="321">
        <f t="shared" si="15"/>
        <v>42702</v>
      </c>
      <c r="G337" s="335">
        <f>Plan!LZ15</f>
        <v>0</v>
      </c>
      <c r="H337" s="335">
        <f>Plan!LZ16</f>
        <v>0</v>
      </c>
      <c r="I337" s="335">
        <f>Plan!LZ17</f>
        <v>0</v>
      </c>
      <c r="J337" s="335">
        <f>Plan!LZ18</f>
        <v>0</v>
      </c>
      <c r="K337" s="335">
        <f>Plan!LZ19</f>
        <v>0</v>
      </c>
      <c r="L337" s="335">
        <f>Plan!LZ20</f>
        <v>0</v>
      </c>
      <c r="M337" s="335">
        <f>Plan!LZ21</f>
        <v>0</v>
      </c>
      <c r="N337" s="335">
        <f>Plan!LZ22</f>
        <v>0</v>
      </c>
      <c r="O337" s="335">
        <f>Plan!LZ23</f>
        <v>0</v>
      </c>
      <c r="P337" s="335">
        <f>Plan!LZ24</f>
        <v>0</v>
      </c>
      <c r="Q337" s="335">
        <f>Plan!LZ25</f>
        <v>0</v>
      </c>
      <c r="R337" s="335">
        <f>Plan!LZ26</f>
        <v>0</v>
      </c>
      <c r="S337" s="335">
        <f>Plan!LZ27</f>
        <v>0</v>
      </c>
      <c r="T337" s="335">
        <f>Plan!LZ28</f>
        <v>0</v>
      </c>
      <c r="U337" s="335">
        <f>Plan!LZ29</f>
        <v>0</v>
      </c>
      <c r="V337" s="335">
        <f>Plan!LZ30</f>
        <v>0</v>
      </c>
      <c r="W337" s="335">
        <f>Plan!LZ31</f>
        <v>0</v>
      </c>
      <c r="X337" s="335">
        <f>Plan!LZ32</f>
        <v>0</v>
      </c>
      <c r="Y337" s="335">
        <f>Plan!LZ33</f>
        <v>0</v>
      </c>
      <c r="Z337" s="335">
        <f>Plan!LZ34</f>
        <v>0</v>
      </c>
      <c r="AA337" s="335">
        <f>Plan!LZ35</f>
        <v>0</v>
      </c>
      <c r="AB337" s="335">
        <f>Plan!LZ36</f>
        <v>0</v>
      </c>
      <c r="AC337" s="335">
        <f>Plan!LZ37</f>
        <v>0</v>
      </c>
      <c r="AD337" s="335">
        <f>Plan!LZ38</f>
        <v>0</v>
      </c>
      <c r="AE337" s="335">
        <f>Plan!LZ39</f>
        <v>0</v>
      </c>
      <c r="AF337" s="335">
        <f>Plan!LZ40</f>
        <v>0</v>
      </c>
      <c r="AG337" s="335">
        <f>Plan!LZ41</f>
        <v>0</v>
      </c>
      <c r="AH337" s="335">
        <f>Plan!LZ42</f>
        <v>0</v>
      </c>
      <c r="AI337" s="335">
        <f>Plan!LZ43</f>
        <v>0</v>
      </c>
      <c r="AJ337" s="335">
        <f>Plan!LZ44</f>
        <v>0</v>
      </c>
    </row>
    <row r="338" spans="1:36" ht="6" customHeight="1">
      <c r="A338"/>
      <c r="B338" s="318">
        <f>COUNTIF(Feiertage!$H$3:$H$164,F338)</f>
        <v>0</v>
      </c>
      <c r="C338" s="333">
        <f t="shared" si="16"/>
        <v>2</v>
      </c>
      <c r="D338" s="333">
        <f t="shared" si="17"/>
        <v>11</v>
      </c>
      <c r="E338" s="323"/>
      <c r="F338" s="321">
        <f t="shared" si="15"/>
        <v>42703</v>
      </c>
      <c r="G338" s="335">
        <f>Plan!MA15</f>
        <v>0</v>
      </c>
      <c r="H338" s="335">
        <f>Plan!MA16</f>
        <v>0</v>
      </c>
      <c r="I338" s="335">
        <f>Plan!MA17</f>
        <v>0</v>
      </c>
      <c r="J338" s="335">
        <f>Plan!MA18</f>
        <v>0</v>
      </c>
      <c r="K338" s="335">
        <f>Plan!MA19</f>
        <v>0</v>
      </c>
      <c r="L338" s="335">
        <f>Plan!MA20</f>
        <v>0</v>
      </c>
      <c r="M338" s="335">
        <f>Plan!MA21</f>
        <v>0</v>
      </c>
      <c r="N338" s="335">
        <f>Plan!MA22</f>
        <v>0</v>
      </c>
      <c r="O338" s="335">
        <f>Plan!MA23</f>
        <v>0</v>
      </c>
      <c r="P338" s="335">
        <f>Plan!MA24</f>
        <v>0</v>
      </c>
      <c r="Q338" s="335">
        <f>Plan!MA25</f>
        <v>0</v>
      </c>
      <c r="R338" s="335">
        <f>Plan!MA26</f>
        <v>0</v>
      </c>
      <c r="S338" s="335">
        <f>Plan!MA27</f>
        <v>0</v>
      </c>
      <c r="T338" s="335">
        <f>Plan!MA28</f>
        <v>0</v>
      </c>
      <c r="U338" s="335">
        <f>Plan!MA29</f>
        <v>0</v>
      </c>
      <c r="V338" s="335">
        <f>Plan!MA30</f>
        <v>0</v>
      </c>
      <c r="W338" s="335">
        <f>Plan!MA31</f>
        <v>0</v>
      </c>
      <c r="X338" s="335">
        <f>Plan!MA32</f>
        <v>0</v>
      </c>
      <c r="Y338" s="335">
        <f>Plan!MA33</f>
        <v>0</v>
      </c>
      <c r="Z338" s="335">
        <f>Plan!MA34</f>
        <v>0</v>
      </c>
      <c r="AA338" s="335">
        <f>Plan!MA35</f>
        <v>0</v>
      </c>
      <c r="AB338" s="335">
        <f>Plan!MA36</f>
        <v>0</v>
      </c>
      <c r="AC338" s="335">
        <f>Plan!MA37</f>
        <v>0</v>
      </c>
      <c r="AD338" s="335">
        <f>Plan!MA38</f>
        <v>0</v>
      </c>
      <c r="AE338" s="335">
        <f>Plan!MA39</f>
        <v>0</v>
      </c>
      <c r="AF338" s="335">
        <f>Plan!MA40</f>
        <v>0</v>
      </c>
      <c r="AG338" s="335">
        <f>Plan!MA41</f>
        <v>0</v>
      </c>
      <c r="AH338" s="335">
        <f>Plan!MA42</f>
        <v>0</v>
      </c>
      <c r="AI338" s="335">
        <f>Plan!MA43</f>
        <v>0</v>
      </c>
      <c r="AJ338" s="335">
        <f>Plan!MA44</f>
        <v>0</v>
      </c>
    </row>
    <row r="339" spans="1:36" ht="6" customHeight="1">
      <c r="A339"/>
      <c r="B339" s="318">
        <f>COUNTIF(Feiertage!$H$3:$H$164,F339)</f>
        <v>0</v>
      </c>
      <c r="C339" s="333">
        <f t="shared" si="16"/>
        <v>3</v>
      </c>
      <c r="D339" s="333">
        <f t="shared" si="17"/>
        <v>11</v>
      </c>
      <c r="E339" s="323"/>
      <c r="F339" s="321">
        <f t="shared" si="15"/>
        <v>42704</v>
      </c>
      <c r="G339" s="335">
        <f>Plan!MB15</f>
        <v>0</v>
      </c>
      <c r="H339" s="335">
        <f>Plan!MB16</f>
        <v>0</v>
      </c>
      <c r="I339" s="335">
        <f>Plan!MB17</f>
        <v>0</v>
      </c>
      <c r="J339" s="335">
        <f>Plan!MB18</f>
        <v>0</v>
      </c>
      <c r="K339" s="335">
        <f>Plan!MB19</f>
        <v>0</v>
      </c>
      <c r="L339" s="335">
        <f>Plan!MB20</f>
        <v>0</v>
      </c>
      <c r="M339" s="335">
        <f>Plan!MB21</f>
        <v>0</v>
      </c>
      <c r="N339" s="335">
        <f>Plan!MB22</f>
        <v>0</v>
      </c>
      <c r="O339" s="335">
        <f>Plan!MB23</f>
        <v>0</v>
      </c>
      <c r="P339" s="335">
        <f>Plan!MB24</f>
        <v>0</v>
      </c>
      <c r="Q339" s="335">
        <f>Plan!MB25</f>
        <v>0</v>
      </c>
      <c r="R339" s="335">
        <f>Plan!MB26</f>
        <v>0</v>
      </c>
      <c r="S339" s="335">
        <f>Plan!MB27</f>
        <v>0</v>
      </c>
      <c r="T339" s="335">
        <f>Plan!MB28</f>
        <v>0</v>
      </c>
      <c r="U339" s="335">
        <f>Plan!MB29</f>
        <v>0</v>
      </c>
      <c r="V339" s="335">
        <f>Plan!MB30</f>
        <v>0</v>
      </c>
      <c r="W339" s="335">
        <f>Plan!MB31</f>
        <v>0</v>
      </c>
      <c r="X339" s="335">
        <f>Plan!MB32</f>
        <v>0</v>
      </c>
      <c r="Y339" s="335">
        <f>Plan!MB33</f>
        <v>0</v>
      </c>
      <c r="Z339" s="335">
        <f>Plan!MB34</f>
        <v>0</v>
      </c>
      <c r="AA339" s="335">
        <f>Plan!MB35</f>
        <v>0</v>
      </c>
      <c r="AB339" s="335">
        <f>Plan!MB36</f>
        <v>0</v>
      </c>
      <c r="AC339" s="335">
        <f>Plan!MB37</f>
        <v>0</v>
      </c>
      <c r="AD339" s="335">
        <f>Plan!MB38</f>
        <v>0</v>
      </c>
      <c r="AE339" s="335">
        <f>Plan!MB39</f>
        <v>0</v>
      </c>
      <c r="AF339" s="335">
        <f>Plan!MB40</f>
        <v>0</v>
      </c>
      <c r="AG339" s="335">
        <f>Plan!MB41</f>
        <v>0</v>
      </c>
      <c r="AH339" s="335">
        <f>Plan!MB42</f>
        <v>0</v>
      </c>
      <c r="AI339" s="335">
        <f>Plan!MB43</f>
        <v>0</v>
      </c>
      <c r="AJ339" s="335">
        <f>Plan!MB44</f>
        <v>0</v>
      </c>
    </row>
    <row r="340" spans="1:36" ht="6" customHeight="1">
      <c r="A340"/>
      <c r="B340" s="318">
        <f>COUNTIF(Feiertage!$H$3:$H$164,F340)</f>
        <v>0</v>
      </c>
      <c r="C340" s="333">
        <f t="shared" si="16"/>
        <v>4</v>
      </c>
      <c r="D340" s="333">
        <f t="shared" si="17"/>
        <v>12</v>
      </c>
      <c r="E340" s="323"/>
      <c r="F340" s="321">
        <f t="shared" si="15"/>
        <v>42705</v>
      </c>
      <c r="G340" s="335">
        <f>Plan!MC15</f>
        <v>0</v>
      </c>
      <c r="H340" s="335">
        <f>Plan!MC16</f>
        <v>0</v>
      </c>
      <c r="I340" s="335">
        <f>Plan!MC17</f>
        <v>0</v>
      </c>
      <c r="J340" s="335">
        <f>Plan!MC18</f>
        <v>0</v>
      </c>
      <c r="K340" s="335">
        <f>Plan!MC19</f>
        <v>0</v>
      </c>
      <c r="L340" s="335">
        <f>Plan!MC20</f>
        <v>0</v>
      </c>
      <c r="M340" s="335">
        <f>Plan!MC21</f>
        <v>0</v>
      </c>
      <c r="N340" s="335">
        <f>Plan!MC22</f>
        <v>0</v>
      </c>
      <c r="O340" s="335">
        <f>Plan!MC23</f>
        <v>0</v>
      </c>
      <c r="P340" s="335">
        <f>Plan!MC24</f>
        <v>0</v>
      </c>
      <c r="Q340" s="335">
        <f>Plan!MC25</f>
        <v>0</v>
      </c>
      <c r="R340" s="335">
        <f>Plan!MC26</f>
        <v>0</v>
      </c>
      <c r="S340" s="335">
        <f>Plan!MC27</f>
        <v>0</v>
      </c>
      <c r="T340" s="335">
        <f>Plan!MC28</f>
        <v>0</v>
      </c>
      <c r="U340" s="335">
        <f>Plan!MC29</f>
        <v>0</v>
      </c>
      <c r="V340" s="335">
        <f>Plan!MC30</f>
        <v>0</v>
      </c>
      <c r="W340" s="335">
        <f>Plan!MC31</f>
        <v>0</v>
      </c>
      <c r="X340" s="335">
        <f>Plan!MC32</f>
        <v>0</v>
      </c>
      <c r="Y340" s="335">
        <f>Plan!MC33</f>
        <v>0</v>
      </c>
      <c r="Z340" s="335">
        <f>Plan!MC34</f>
        <v>0</v>
      </c>
      <c r="AA340" s="335">
        <f>Plan!MC35</f>
        <v>0</v>
      </c>
      <c r="AB340" s="335">
        <f>Plan!MC36</f>
        <v>0</v>
      </c>
      <c r="AC340" s="335">
        <f>Plan!MC37</f>
        <v>0</v>
      </c>
      <c r="AD340" s="335">
        <f>Plan!MC38</f>
        <v>0</v>
      </c>
      <c r="AE340" s="335">
        <f>Plan!MC39</f>
        <v>0</v>
      </c>
      <c r="AF340" s="335">
        <f>Plan!MC40</f>
        <v>0</v>
      </c>
      <c r="AG340" s="335">
        <f>Plan!MC41</f>
        <v>0</v>
      </c>
      <c r="AH340" s="335">
        <f>Plan!MC42</f>
        <v>0</v>
      </c>
      <c r="AI340" s="335">
        <f>Plan!MC43</f>
        <v>0</v>
      </c>
      <c r="AJ340" s="335">
        <f>Plan!MC44</f>
        <v>0</v>
      </c>
    </row>
    <row r="341" spans="1:36" ht="6" customHeight="1">
      <c r="A341"/>
      <c r="B341" s="318">
        <f>COUNTIF(Feiertage!$H$3:$H$164,F341)</f>
        <v>0</v>
      </c>
      <c r="C341" s="333">
        <f t="shared" si="16"/>
        <v>5</v>
      </c>
      <c r="D341" s="333">
        <f t="shared" si="17"/>
        <v>12</v>
      </c>
      <c r="E341" s="323"/>
      <c r="F341" s="321">
        <f t="shared" si="15"/>
        <v>42706</v>
      </c>
      <c r="G341" s="335">
        <f>Plan!MD15</f>
        <v>0</v>
      </c>
      <c r="H341" s="335">
        <f>Plan!MD16</f>
        <v>0</v>
      </c>
      <c r="I341" s="335">
        <f>Plan!MD17</f>
        <v>0</v>
      </c>
      <c r="J341" s="335">
        <f>Plan!MD18</f>
        <v>0</v>
      </c>
      <c r="K341" s="335">
        <f>Plan!MD19</f>
        <v>0</v>
      </c>
      <c r="L341" s="335">
        <f>Plan!MD20</f>
        <v>0</v>
      </c>
      <c r="M341" s="335">
        <f>Plan!MD21</f>
        <v>0</v>
      </c>
      <c r="N341" s="335">
        <f>Plan!MD22</f>
        <v>0</v>
      </c>
      <c r="O341" s="335">
        <f>Plan!MD23</f>
        <v>0</v>
      </c>
      <c r="P341" s="335">
        <f>Plan!MD24</f>
        <v>0</v>
      </c>
      <c r="Q341" s="335">
        <f>Plan!MD25</f>
        <v>0</v>
      </c>
      <c r="R341" s="335">
        <f>Plan!MD26</f>
        <v>0</v>
      </c>
      <c r="S341" s="335">
        <f>Plan!MD27</f>
        <v>0</v>
      </c>
      <c r="T341" s="335">
        <f>Plan!MD28</f>
        <v>0</v>
      </c>
      <c r="U341" s="335">
        <f>Plan!MD29</f>
        <v>0</v>
      </c>
      <c r="V341" s="335">
        <f>Plan!MD30</f>
        <v>0</v>
      </c>
      <c r="W341" s="335">
        <f>Plan!MD31</f>
        <v>0</v>
      </c>
      <c r="X341" s="335">
        <f>Plan!MD32</f>
        <v>0</v>
      </c>
      <c r="Y341" s="335">
        <f>Plan!MD33</f>
        <v>0</v>
      </c>
      <c r="Z341" s="335">
        <f>Plan!MD34</f>
        <v>0</v>
      </c>
      <c r="AA341" s="335">
        <f>Plan!MD35</f>
        <v>0</v>
      </c>
      <c r="AB341" s="335">
        <f>Plan!MD36</f>
        <v>0</v>
      </c>
      <c r="AC341" s="335">
        <f>Plan!MD37</f>
        <v>0</v>
      </c>
      <c r="AD341" s="335">
        <f>Plan!MD38</f>
        <v>0</v>
      </c>
      <c r="AE341" s="335">
        <f>Plan!MD39</f>
        <v>0</v>
      </c>
      <c r="AF341" s="335">
        <f>Plan!MD40</f>
        <v>0</v>
      </c>
      <c r="AG341" s="335">
        <f>Plan!MD41</f>
        <v>0</v>
      </c>
      <c r="AH341" s="335">
        <f>Plan!MD42</f>
        <v>0</v>
      </c>
      <c r="AI341" s="335">
        <f>Plan!MD43</f>
        <v>0</v>
      </c>
      <c r="AJ341" s="335">
        <f>Plan!MD44</f>
        <v>0</v>
      </c>
    </row>
    <row r="342" spans="1:36" ht="6" customHeight="1">
      <c r="A342"/>
      <c r="B342" s="318">
        <f>COUNTIF(Feiertage!$H$3:$H$164,F342)</f>
        <v>0</v>
      </c>
      <c r="C342" s="333">
        <f t="shared" si="16"/>
        <v>6</v>
      </c>
      <c r="D342" s="333">
        <f t="shared" si="17"/>
        <v>12</v>
      </c>
      <c r="E342" s="323"/>
      <c r="F342" s="321">
        <f t="shared" si="15"/>
        <v>42707</v>
      </c>
      <c r="G342" s="335">
        <f>Plan!ME15</f>
        <v>0</v>
      </c>
      <c r="H342" s="335">
        <f>Plan!ME16</f>
        <v>0</v>
      </c>
      <c r="I342" s="335">
        <f>Plan!ME17</f>
        <v>0</v>
      </c>
      <c r="J342" s="335">
        <f>Plan!ME18</f>
        <v>0</v>
      </c>
      <c r="K342" s="335">
        <f>Plan!ME19</f>
        <v>0</v>
      </c>
      <c r="L342" s="335">
        <f>Plan!ME20</f>
        <v>0</v>
      </c>
      <c r="M342" s="335">
        <f>Plan!ME21</f>
        <v>0</v>
      </c>
      <c r="N342" s="335">
        <f>Plan!ME22</f>
        <v>0</v>
      </c>
      <c r="O342" s="335">
        <f>Plan!ME23</f>
        <v>0</v>
      </c>
      <c r="P342" s="335">
        <f>Plan!ME24</f>
        <v>0</v>
      </c>
      <c r="Q342" s="335">
        <f>Plan!ME25</f>
        <v>0</v>
      </c>
      <c r="R342" s="335">
        <f>Plan!ME26</f>
        <v>0</v>
      </c>
      <c r="S342" s="335">
        <f>Plan!ME27</f>
        <v>0</v>
      </c>
      <c r="T342" s="335">
        <f>Plan!ME28</f>
        <v>0</v>
      </c>
      <c r="U342" s="335">
        <f>Plan!ME29</f>
        <v>0</v>
      </c>
      <c r="V342" s="335">
        <f>Plan!ME30</f>
        <v>0</v>
      </c>
      <c r="W342" s="335">
        <f>Plan!ME31</f>
        <v>0</v>
      </c>
      <c r="X342" s="335">
        <f>Plan!ME32</f>
        <v>0</v>
      </c>
      <c r="Y342" s="335">
        <f>Plan!ME33</f>
        <v>0</v>
      </c>
      <c r="Z342" s="335">
        <f>Plan!ME34</f>
        <v>0</v>
      </c>
      <c r="AA342" s="335">
        <f>Plan!ME35</f>
        <v>0</v>
      </c>
      <c r="AB342" s="335">
        <f>Plan!ME36</f>
        <v>0</v>
      </c>
      <c r="AC342" s="335">
        <f>Plan!ME37</f>
        <v>0</v>
      </c>
      <c r="AD342" s="335">
        <f>Plan!ME38</f>
        <v>0</v>
      </c>
      <c r="AE342" s="335">
        <f>Plan!ME39</f>
        <v>0</v>
      </c>
      <c r="AF342" s="335">
        <f>Plan!ME40</f>
        <v>0</v>
      </c>
      <c r="AG342" s="335">
        <f>Plan!ME41</f>
        <v>0</v>
      </c>
      <c r="AH342" s="335">
        <f>Plan!ME42</f>
        <v>0</v>
      </c>
      <c r="AI342" s="335">
        <f>Plan!ME43</f>
        <v>0</v>
      </c>
      <c r="AJ342" s="335">
        <f>Plan!ME44</f>
        <v>0</v>
      </c>
    </row>
    <row r="343" spans="1:36" ht="6" customHeight="1">
      <c r="A343"/>
      <c r="B343" s="318">
        <f>COUNTIF(Feiertage!$H$3:$H$164,F343)</f>
        <v>0</v>
      </c>
      <c r="C343" s="333">
        <f t="shared" si="16"/>
        <v>7</v>
      </c>
      <c r="D343" s="333">
        <f t="shared" si="17"/>
        <v>12</v>
      </c>
      <c r="E343" s="323"/>
      <c r="F343" s="321">
        <f t="shared" si="15"/>
        <v>42708</v>
      </c>
      <c r="G343" s="335">
        <f>Plan!MF15</f>
        <v>0</v>
      </c>
      <c r="H343" s="335">
        <f>Plan!MF16</f>
        <v>0</v>
      </c>
      <c r="I343" s="335">
        <f>Plan!MF17</f>
        <v>0</v>
      </c>
      <c r="J343" s="335">
        <f>Plan!MF18</f>
        <v>0</v>
      </c>
      <c r="K343" s="335">
        <f>Plan!MF19</f>
        <v>0</v>
      </c>
      <c r="L343" s="335">
        <f>Plan!MF20</f>
        <v>0</v>
      </c>
      <c r="M343" s="335">
        <f>Plan!MF21</f>
        <v>0</v>
      </c>
      <c r="N343" s="335">
        <f>Plan!MF22</f>
        <v>0</v>
      </c>
      <c r="O343" s="335">
        <f>Plan!MF23</f>
        <v>0</v>
      </c>
      <c r="P343" s="335">
        <f>Plan!MF24</f>
        <v>0</v>
      </c>
      <c r="Q343" s="335">
        <f>Plan!MF25</f>
        <v>0</v>
      </c>
      <c r="R343" s="335">
        <f>Plan!MF26</f>
        <v>0</v>
      </c>
      <c r="S343" s="335">
        <f>Plan!MF27</f>
        <v>0</v>
      </c>
      <c r="T343" s="335">
        <f>Plan!MF28</f>
        <v>0</v>
      </c>
      <c r="U343" s="335">
        <f>Plan!MF29</f>
        <v>0</v>
      </c>
      <c r="V343" s="335">
        <f>Plan!MF30</f>
        <v>0</v>
      </c>
      <c r="W343" s="335">
        <f>Plan!MF31</f>
        <v>0</v>
      </c>
      <c r="X343" s="335">
        <f>Plan!MF32</f>
        <v>0</v>
      </c>
      <c r="Y343" s="335">
        <f>Plan!MF33</f>
        <v>0</v>
      </c>
      <c r="Z343" s="335">
        <f>Plan!MF34</f>
        <v>0</v>
      </c>
      <c r="AA343" s="335">
        <f>Plan!MF35</f>
        <v>0</v>
      </c>
      <c r="AB343" s="335">
        <f>Plan!MF36</f>
        <v>0</v>
      </c>
      <c r="AC343" s="335">
        <f>Plan!MF37</f>
        <v>0</v>
      </c>
      <c r="AD343" s="335">
        <f>Plan!MF38</f>
        <v>0</v>
      </c>
      <c r="AE343" s="335">
        <f>Plan!MF39</f>
        <v>0</v>
      </c>
      <c r="AF343" s="335">
        <f>Plan!MF40</f>
        <v>0</v>
      </c>
      <c r="AG343" s="335">
        <f>Plan!MF41</f>
        <v>0</v>
      </c>
      <c r="AH343" s="335">
        <f>Plan!MF42</f>
        <v>0</v>
      </c>
      <c r="AI343" s="335">
        <f>Plan!MF43</f>
        <v>0</v>
      </c>
      <c r="AJ343" s="335">
        <f>Plan!MF44</f>
        <v>0</v>
      </c>
    </row>
    <row r="344" spans="1:36" ht="6" customHeight="1">
      <c r="A344"/>
      <c r="B344" s="318">
        <f>COUNTIF(Feiertage!$H$3:$H$164,F344)</f>
        <v>0</v>
      </c>
      <c r="C344" s="333">
        <f t="shared" si="16"/>
        <v>1</v>
      </c>
      <c r="D344" s="333">
        <f t="shared" si="17"/>
        <v>12</v>
      </c>
      <c r="E344" s="323"/>
      <c r="F344" s="321">
        <f t="shared" si="15"/>
        <v>42709</v>
      </c>
      <c r="G344" s="335">
        <f>Plan!MG15</f>
        <v>0</v>
      </c>
      <c r="H344" s="335">
        <f>Plan!MG16</f>
        <v>0</v>
      </c>
      <c r="I344" s="335">
        <f>Plan!MG17</f>
        <v>0</v>
      </c>
      <c r="J344" s="335">
        <f>Plan!MG18</f>
        <v>0</v>
      </c>
      <c r="K344" s="335">
        <f>Plan!MG19</f>
        <v>0</v>
      </c>
      <c r="L344" s="335">
        <f>Plan!MG20</f>
        <v>0</v>
      </c>
      <c r="M344" s="335">
        <f>Plan!MG21</f>
        <v>0</v>
      </c>
      <c r="N344" s="335">
        <f>Plan!MG22</f>
        <v>0</v>
      </c>
      <c r="O344" s="335">
        <f>Plan!MG23</f>
        <v>0</v>
      </c>
      <c r="P344" s="335">
        <f>Plan!MG24</f>
        <v>0</v>
      </c>
      <c r="Q344" s="335">
        <f>Plan!MG25</f>
        <v>0</v>
      </c>
      <c r="R344" s="335">
        <f>Plan!MG26</f>
        <v>0</v>
      </c>
      <c r="S344" s="335">
        <f>Plan!MG27</f>
        <v>0</v>
      </c>
      <c r="T344" s="335">
        <f>Plan!MG28</f>
        <v>0</v>
      </c>
      <c r="U344" s="335">
        <f>Plan!MG29</f>
        <v>0</v>
      </c>
      <c r="V344" s="335">
        <f>Plan!MG30</f>
        <v>0</v>
      </c>
      <c r="W344" s="335">
        <f>Plan!MG31</f>
        <v>0</v>
      </c>
      <c r="X344" s="335">
        <f>Plan!MG32</f>
        <v>0</v>
      </c>
      <c r="Y344" s="335">
        <f>Plan!MG33</f>
        <v>0</v>
      </c>
      <c r="Z344" s="335">
        <f>Plan!MG34</f>
        <v>0</v>
      </c>
      <c r="AA344" s="335">
        <f>Plan!MG35</f>
        <v>0</v>
      </c>
      <c r="AB344" s="335">
        <f>Plan!MG36</f>
        <v>0</v>
      </c>
      <c r="AC344" s="335">
        <f>Plan!MG37</f>
        <v>0</v>
      </c>
      <c r="AD344" s="335">
        <f>Plan!MG38</f>
        <v>0</v>
      </c>
      <c r="AE344" s="335">
        <f>Plan!MG39</f>
        <v>0</v>
      </c>
      <c r="AF344" s="335">
        <f>Plan!MG40</f>
        <v>0</v>
      </c>
      <c r="AG344" s="335">
        <f>Plan!MG41</f>
        <v>0</v>
      </c>
      <c r="AH344" s="335">
        <f>Plan!MG42</f>
        <v>0</v>
      </c>
      <c r="AI344" s="335">
        <f>Plan!MG43</f>
        <v>0</v>
      </c>
      <c r="AJ344" s="335">
        <f>Plan!MG44</f>
        <v>0</v>
      </c>
    </row>
    <row r="345" spans="1:36" ht="6" customHeight="1">
      <c r="A345"/>
      <c r="B345" s="318">
        <f>COUNTIF(Feiertage!$H$3:$H$164,F345)</f>
        <v>0</v>
      </c>
      <c r="C345" s="333">
        <f t="shared" si="16"/>
        <v>2</v>
      </c>
      <c r="D345" s="333">
        <f t="shared" si="17"/>
        <v>12</v>
      </c>
      <c r="E345" s="323"/>
      <c r="F345" s="321">
        <f t="shared" si="15"/>
        <v>42710</v>
      </c>
      <c r="G345" s="335">
        <f>Plan!MH15</f>
        <v>0</v>
      </c>
      <c r="H345" s="335">
        <f>Plan!MH16</f>
        <v>0</v>
      </c>
      <c r="I345" s="335">
        <f>Plan!MH17</f>
        <v>0</v>
      </c>
      <c r="J345" s="335">
        <f>Plan!MH18</f>
        <v>0</v>
      </c>
      <c r="K345" s="335">
        <f>Plan!MH19</f>
        <v>0</v>
      </c>
      <c r="L345" s="335">
        <f>Plan!MH20</f>
        <v>0</v>
      </c>
      <c r="M345" s="335">
        <f>Plan!MH21</f>
        <v>0</v>
      </c>
      <c r="N345" s="335">
        <f>Plan!MH22</f>
        <v>0</v>
      </c>
      <c r="O345" s="335">
        <f>Plan!MH23</f>
        <v>0</v>
      </c>
      <c r="P345" s="335">
        <f>Plan!MH24</f>
        <v>0</v>
      </c>
      <c r="Q345" s="335">
        <f>Plan!MH25</f>
        <v>0</v>
      </c>
      <c r="R345" s="335">
        <f>Plan!MH26</f>
        <v>0</v>
      </c>
      <c r="S345" s="335">
        <f>Plan!MH27</f>
        <v>0</v>
      </c>
      <c r="T345" s="335">
        <f>Plan!MH28</f>
        <v>0</v>
      </c>
      <c r="U345" s="335">
        <f>Plan!MH29</f>
        <v>0</v>
      </c>
      <c r="V345" s="335">
        <f>Plan!MH30</f>
        <v>0</v>
      </c>
      <c r="W345" s="335">
        <f>Plan!MH31</f>
        <v>0</v>
      </c>
      <c r="X345" s="335">
        <f>Plan!MH32</f>
        <v>0</v>
      </c>
      <c r="Y345" s="335">
        <f>Plan!MH33</f>
        <v>0</v>
      </c>
      <c r="Z345" s="335">
        <f>Plan!MH34</f>
        <v>0</v>
      </c>
      <c r="AA345" s="335">
        <f>Plan!MH35</f>
        <v>0</v>
      </c>
      <c r="AB345" s="335">
        <f>Plan!MH36</f>
        <v>0</v>
      </c>
      <c r="AC345" s="335">
        <f>Plan!MH37</f>
        <v>0</v>
      </c>
      <c r="AD345" s="335">
        <f>Plan!MH38</f>
        <v>0</v>
      </c>
      <c r="AE345" s="335">
        <f>Plan!MH39</f>
        <v>0</v>
      </c>
      <c r="AF345" s="335">
        <f>Plan!MH40</f>
        <v>0</v>
      </c>
      <c r="AG345" s="335">
        <f>Plan!MH41</f>
        <v>0</v>
      </c>
      <c r="AH345" s="335">
        <f>Plan!MH42</f>
        <v>0</v>
      </c>
      <c r="AI345" s="335">
        <f>Plan!MH43</f>
        <v>0</v>
      </c>
      <c r="AJ345" s="335">
        <f>Plan!MH44</f>
        <v>0</v>
      </c>
    </row>
    <row r="346" spans="1:36" ht="6" customHeight="1">
      <c r="A346"/>
      <c r="B346" s="318">
        <f>COUNTIF(Feiertage!$H$3:$H$164,F346)</f>
        <v>0</v>
      </c>
      <c r="C346" s="333">
        <f t="shared" si="16"/>
        <v>3</v>
      </c>
      <c r="D346" s="333">
        <f t="shared" si="17"/>
        <v>12</v>
      </c>
      <c r="E346" s="323"/>
      <c r="F346" s="321">
        <f t="shared" si="15"/>
        <v>42711</v>
      </c>
      <c r="G346" s="335">
        <f>Plan!MI15</f>
        <v>0</v>
      </c>
      <c r="H346" s="335">
        <f>Plan!MI16</f>
        <v>0</v>
      </c>
      <c r="I346" s="335">
        <f>Plan!MI17</f>
        <v>0</v>
      </c>
      <c r="J346" s="335">
        <f>Plan!MI18</f>
        <v>0</v>
      </c>
      <c r="K346" s="335">
        <f>Plan!MI19</f>
        <v>0</v>
      </c>
      <c r="L346" s="335">
        <f>Plan!MI20</f>
        <v>0</v>
      </c>
      <c r="M346" s="335">
        <f>Plan!MI21</f>
        <v>0</v>
      </c>
      <c r="N346" s="335">
        <f>Plan!MI22</f>
        <v>0</v>
      </c>
      <c r="O346" s="335">
        <f>Plan!MI23</f>
        <v>0</v>
      </c>
      <c r="P346" s="335">
        <f>Plan!MI24</f>
        <v>0</v>
      </c>
      <c r="Q346" s="335">
        <f>Plan!MI25</f>
        <v>0</v>
      </c>
      <c r="R346" s="335">
        <f>Plan!MI26</f>
        <v>0</v>
      </c>
      <c r="S346" s="335">
        <f>Plan!MI27</f>
        <v>0</v>
      </c>
      <c r="T346" s="335">
        <f>Plan!MI28</f>
        <v>0</v>
      </c>
      <c r="U346" s="335">
        <f>Plan!MI29</f>
        <v>0</v>
      </c>
      <c r="V346" s="335">
        <f>Plan!MI30</f>
        <v>0</v>
      </c>
      <c r="W346" s="335">
        <f>Plan!MI31</f>
        <v>0</v>
      </c>
      <c r="X346" s="335">
        <f>Plan!MI32</f>
        <v>0</v>
      </c>
      <c r="Y346" s="335">
        <f>Plan!MI33</f>
        <v>0</v>
      </c>
      <c r="Z346" s="335">
        <f>Plan!MI34</f>
        <v>0</v>
      </c>
      <c r="AA346" s="335">
        <f>Plan!MI35</f>
        <v>0</v>
      </c>
      <c r="AB346" s="335">
        <f>Plan!MI36</f>
        <v>0</v>
      </c>
      <c r="AC346" s="335">
        <f>Plan!MI37</f>
        <v>0</v>
      </c>
      <c r="AD346" s="335">
        <f>Plan!MI38</f>
        <v>0</v>
      </c>
      <c r="AE346" s="335">
        <f>Plan!MI39</f>
        <v>0</v>
      </c>
      <c r="AF346" s="335">
        <f>Plan!MI40</f>
        <v>0</v>
      </c>
      <c r="AG346" s="335">
        <f>Plan!MI41</f>
        <v>0</v>
      </c>
      <c r="AH346" s="335">
        <f>Plan!MI42</f>
        <v>0</v>
      </c>
      <c r="AI346" s="335">
        <f>Plan!MI43</f>
        <v>0</v>
      </c>
      <c r="AJ346" s="335">
        <f>Plan!MI44</f>
        <v>0</v>
      </c>
    </row>
    <row r="347" spans="1:36" ht="6" customHeight="1">
      <c r="A347"/>
      <c r="B347" s="318">
        <f>COUNTIF(Feiertage!$H$3:$H$164,F347)</f>
        <v>0</v>
      </c>
      <c r="C347" s="333">
        <f t="shared" si="16"/>
        <v>4</v>
      </c>
      <c r="D347" s="333">
        <f t="shared" si="17"/>
        <v>12</v>
      </c>
      <c r="E347" s="323"/>
      <c r="F347" s="321">
        <f t="shared" si="15"/>
        <v>42712</v>
      </c>
      <c r="G347" s="335">
        <f>Plan!MJ15</f>
        <v>0</v>
      </c>
      <c r="H347" s="335">
        <f>Plan!MJ16</f>
        <v>0</v>
      </c>
      <c r="I347" s="335">
        <f>Plan!MJ17</f>
        <v>0</v>
      </c>
      <c r="J347" s="335">
        <f>Plan!MJ18</f>
        <v>0</v>
      </c>
      <c r="K347" s="335">
        <f>Plan!MJ19</f>
        <v>0</v>
      </c>
      <c r="L347" s="335">
        <f>Plan!MJ20</f>
        <v>0</v>
      </c>
      <c r="M347" s="335">
        <f>Plan!MJ21</f>
        <v>0</v>
      </c>
      <c r="N347" s="335">
        <f>Plan!MJ22</f>
        <v>0</v>
      </c>
      <c r="O347" s="335">
        <f>Plan!MJ23</f>
        <v>0</v>
      </c>
      <c r="P347" s="335">
        <f>Plan!MJ24</f>
        <v>0</v>
      </c>
      <c r="Q347" s="335">
        <f>Plan!MJ25</f>
        <v>0</v>
      </c>
      <c r="R347" s="335">
        <f>Plan!MJ26</f>
        <v>0</v>
      </c>
      <c r="S347" s="335">
        <f>Plan!MJ27</f>
        <v>0</v>
      </c>
      <c r="T347" s="335">
        <f>Plan!MJ28</f>
        <v>0</v>
      </c>
      <c r="U347" s="335">
        <f>Plan!MJ29</f>
        <v>0</v>
      </c>
      <c r="V347" s="335">
        <f>Plan!MJ30</f>
        <v>0</v>
      </c>
      <c r="W347" s="335">
        <f>Plan!MJ31</f>
        <v>0</v>
      </c>
      <c r="X347" s="335">
        <f>Plan!MJ32</f>
        <v>0</v>
      </c>
      <c r="Y347" s="335">
        <f>Plan!MJ33</f>
        <v>0</v>
      </c>
      <c r="Z347" s="335">
        <f>Plan!MJ34</f>
        <v>0</v>
      </c>
      <c r="AA347" s="335">
        <f>Plan!MJ35</f>
        <v>0</v>
      </c>
      <c r="AB347" s="335">
        <f>Plan!MJ36</f>
        <v>0</v>
      </c>
      <c r="AC347" s="335">
        <f>Plan!MJ37</f>
        <v>0</v>
      </c>
      <c r="AD347" s="335">
        <f>Plan!MJ38</f>
        <v>0</v>
      </c>
      <c r="AE347" s="335">
        <f>Plan!MJ39</f>
        <v>0</v>
      </c>
      <c r="AF347" s="335">
        <f>Plan!MJ40</f>
        <v>0</v>
      </c>
      <c r="AG347" s="335">
        <f>Plan!MJ41</f>
        <v>0</v>
      </c>
      <c r="AH347" s="335">
        <f>Plan!MJ42</f>
        <v>0</v>
      </c>
      <c r="AI347" s="335">
        <f>Plan!MJ43</f>
        <v>0</v>
      </c>
      <c r="AJ347" s="335">
        <f>Plan!MJ44</f>
        <v>0</v>
      </c>
    </row>
    <row r="348" spans="1:36" ht="6" customHeight="1">
      <c r="A348"/>
      <c r="B348" s="318">
        <f>COUNTIF(Feiertage!$H$3:$H$164,F348)</f>
        <v>0</v>
      </c>
      <c r="C348" s="333">
        <f t="shared" si="16"/>
        <v>5</v>
      </c>
      <c r="D348" s="333">
        <f t="shared" si="17"/>
        <v>12</v>
      </c>
      <c r="E348" s="323"/>
      <c r="F348" s="321">
        <f t="shared" si="15"/>
        <v>42713</v>
      </c>
      <c r="G348" s="335">
        <f>Plan!MK15</f>
        <v>0</v>
      </c>
      <c r="H348" s="335">
        <f>Plan!MK16</f>
        <v>0</v>
      </c>
      <c r="I348" s="335">
        <f>Plan!MK17</f>
        <v>0</v>
      </c>
      <c r="J348" s="335">
        <f>Plan!MK18</f>
        <v>0</v>
      </c>
      <c r="K348" s="335">
        <f>Plan!MK19</f>
        <v>0</v>
      </c>
      <c r="L348" s="335">
        <f>Plan!MK20</f>
        <v>0</v>
      </c>
      <c r="M348" s="335">
        <f>Plan!MK21</f>
        <v>0</v>
      </c>
      <c r="N348" s="335">
        <f>Plan!MK22</f>
        <v>0</v>
      </c>
      <c r="O348" s="335">
        <f>Plan!MK23</f>
        <v>0</v>
      </c>
      <c r="P348" s="335">
        <f>Plan!MK24</f>
        <v>0</v>
      </c>
      <c r="Q348" s="335">
        <f>Plan!MK25</f>
        <v>0</v>
      </c>
      <c r="R348" s="335">
        <f>Plan!MK26</f>
        <v>0</v>
      </c>
      <c r="S348" s="335">
        <f>Plan!MK27</f>
        <v>0</v>
      </c>
      <c r="T348" s="335">
        <f>Plan!MK28</f>
        <v>0</v>
      </c>
      <c r="U348" s="335">
        <f>Plan!MK29</f>
        <v>0</v>
      </c>
      <c r="V348" s="335">
        <f>Plan!MK30</f>
        <v>0</v>
      </c>
      <c r="W348" s="335">
        <f>Plan!MK31</f>
        <v>0</v>
      </c>
      <c r="X348" s="335">
        <f>Plan!MK32</f>
        <v>0</v>
      </c>
      <c r="Y348" s="335">
        <f>Plan!MK33</f>
        <v>0</v>
      </c>
      <c r="Z348" s="335">
        <f>Plan!MK34</f>
        <v>0</v>
      </c>
      <c r="AA348" s="335">
        <f>Plan!MK35</f>
        <v>0</v>
      </c>
      <c r="AB348" s="335">
        <f>Plan!MK36</f>
        <v>0</v>
      </c>
      <c r="AC348" s="335">
        <f>Plan!MK37</f>
        <v>0</v>
      </c>
      <c r="AD348" s="335">
        <f>Plan!MK38</f>
        <v>0</v>
      </c>
      <c r="AE348" s="335">
        <f>Plan!MK39</f>
        <v>0</v>
      </c>
      <c r="AF348" s="335">
        <f>Plan!MK40</f>
        <v>0</v>
      </c>
      <c r="AG348" s="335">
        <f>Plan!MK41</f>
        <v>0</v>
      </c>
      <c r="AH348" s="335">
        <f>Plan!MK42</f>
        <v>0</v>
      </c>
      <c r="AI348" s="335">
        <f>Plan!MK43</f>
        <v>0</v>
      </c>
      <c r="AJ348" s="335">
        <f>Plan!MK44</f>
        <v>0</v>
      </c>
    </row>
    <row r="349" spans="1:36" ht="6" customHeight="1">
      <c r="A349"/>
      <c r="B349" s="318">
        <f>COUNTIF(Feiertage!$H$3:$H$164,F349)</f>
        <v>0</v>
      </c>
      <c r="C349" s="333">
        <f t="shared" si="16"/>
        <v>6</v>
      </c>
      <c r="D349" s="333">
        <f t="shared" si="17"/>
        <v>12</v>
      </c>
      <c r="E349" s="323"/>
      <c r="F349" s="321">
        <f t="shared" si="15"/>
        <v>42714</v>
      </c>
      <c r="G349" s="335">
        <f>Plan!ML15</f>
        <v>0</v>
      </c>
      <c r="H349" s="335">
        <f>Plan!ML16</f>
        <v>0</v>
      </c>
      <c r="I349" s="335">
        <f>Plan!ML17</f>
        <v>0</v>
      </c>
      <c r="J349" s="335">
        <f>Plan!ML18</f>
        <v>0</v>
      </c>
      <c r="K349" s="335">
        <f>Plan!ML19</f>
        <v>0</v>
      </c>
      <c r="L349" s="335">
        <f>Plan!ML20</f>
        <v>0</v>
      </c>
      <c r="M349" s="335">
        <f>Plan!ML21</f>
        <v>0</v>
      </c>
      <c r="N349" s="335">
        <f>Plan!ML22</f>
        <v>0</v>
      </c>
      <c r="O349" s="335">
        <f>Plan!ML23</f>
        <v>0</v>
      </c>
      <c r="P349" s="335">
        <f>Plan!ML24</f>
        <v>0</v>
      </c>
      <c r="Q349" s="335">
        <f>Plan!ML25</f>
        <v>0</v>
      </c>
      <c r="R349" s="335">
        <f>Plan!ML26</f>
        <v>0</v>
      </c>
      <c r="S349" s="335">
        <f>Plan!ML27</f>
        <v>0</v>
      </c>
      <c r="T349" s="335">
        <f>Plan!ML28</f>
        <v>0</v>
      </c>
      <c r="U349" s="335">
        <f>Plan!ML29</f>
        <v>0</v>
      </c>
      <c r="V349" s="335">
        <f>Plan!ML30</f>
        <v>0</v>
      </c>
      <c r="W349" s="335">
        <f>Plan!ML31</f>
        <v>0</v>
      </c>
      <c r="X349" s="335">
        <f>Plan!ML32</f>
        <v>0</v>
      </c>
      <c r="Y349" s="335">
        <f>Plan!ML33</f>
        <v>0</v>
      </c>
      <c r="Z349" s="335">
        <f>Plan!ML34</f>
        <v>0</v>
      </c>
      <c r="AA349" s="335">
        <f>Plan!ML35</f>
        <v>0</v>
      </c>
      <c r="AB349" s="335">
        <f>Plan!ML36</f>
        <v>0</v>
      </c>
      <c r="AC349" s="335">
        <f>Plan!ML37</f>
        <v>0</v>
      </c>
      <c r="AD349" s="335">
        <f>Plan!ML38</f>
        <v>0</v>
      </c>
      <c r="AE349" s="335">
        <f>Plan!ML39</f>
        <v>0</v>
      </c>
      <c r="AF349" s="335">
        <f>Plan!ML40</f>
        <v>0</v>
      </c>
      <c r="AG349" s="335">
        <f>Plan!ML41</f>
        <v>0</v>
      </c>
      <c r="AH349" s="335">
        <f>Plan!ML42</f>
        <v>0</v>
      </c>
      <c r="AI349" s="335">
        <f>Plan!ML43</f>
        <v>0</v>
      </c>
      <c r="AJ349" s="335">
        <f>Plan!ML44</f>
        <v>0</v>
      </c>
    </row>
    <row r="350" spans="1:36" ht="6" customHeight="1">
      <c r="A350"/>
      <c r="B350" s="318">
        <f>COUNTIF(Feiertage!$H$3:$H$164,F350)</f>
        <v>0</v>
      </c>
      <c r="C350" s="333">
        <f t="shared" si="16"/>
        <v>7</v>
      </c>
      <c r="D350" s="333">
        <f t="shared" si="17"/>
        <v>12</v>
      </c>
      <c r="E350" s="323" t="s">
        <v>211</v>
      </c>
      <c r="F350" s="321">
        <f t="shared" si="15"/>
        <v>42715</v>
      </c>
      <c r="G350" s="335">
        <f>Plan!MM15</f>
        <v>0</v>
      </c>
      <c r="H350" s="335">
        <f>Plan!MM16</f>
        <v>0</v>
      </c>
      <c r="I350" s="335">
        <f>Plan!MM17</f>
        <v>0</v>
      </c>
      <c r="J350" s="335">
        <f>Plan!MM18</f>
        <v>0</v>
      </c>
      <c r="K350" s="335">
        <f>Plan!MM19</f>
        <v>0</v>
      </c>
      <c r="L350" s="335">
        <f>Plan!MM20</f>
        <v>0</v>
      </c>
      <c r="M350" s="335">
        <f>Plan!MM21</f>
        <v>0</v>
      </c>
      <c r="N350" s="335">
        <f>Plan!MM22</f>
        <v>0</v>
      </c>
      <c r="O350" s="335">
        <f>Plan!MM23</f>
        <v>0</v>
      </c>
      <c r="P350" s="335">
        <f>Plan!MM24</f>
        <v>0</v>
      </c>
      <c r="Q350" s="335">
        <f>Plan!MM25</f>
        <v>0</v>
      </c>
      <c r="R350" s="335">
        <f>Plan!MM26</f>
        <v>0</v>
      </c>
      <c r="S350" s="335">
        <f>Plan!MM27</f>
        <v>0</v>
      </c>
      <c r="T350" s="335">
        <f>Plan!MM28</f>
        <v>0</v>
      </c>
      <c r="U350" s="335">
        <f>Plan!MM29</f>
        <v>0</v>
      </c>
      <c r="V350" s="335">
        <f>Plan!MM30</f>
        <v>0</v>
      </c>
      <c r="W350" s="335">
        <f>Plan!MM31</f>
        <v>0</v>
      </c>
      <c r="X350" s="335">
        <f>Plan!MM32</f>
        <v>0</v>
      </c>
      <c r="Y350" s="335">
        <f>Plan!MM33</f>
        <v>0</v>
      </c>
      <c r="Z350" s="335">
        <f>Plan!MM34</f>
        <v>0</v>
      </c>
      <c r="AA350" s="335">
        <f>Plan!MM35</f>
        <v>0</v>
      </c>
      <c r="AB350" s="335">
        <f>Plan!MM36</f>
        <v>0</v>
      </c>
      <c r="AC350" s="335">
        <f>Plan!MM37</f>
        <v>0</v>
      </c>
      <c r="AD350" s="335">
        <f>Plan!MM38</f>
        <v>0</v>
      </c>
      <c r="AE350" s="335">
        <f>Plan!MM39</f>
        <v>0</v>
      </c>
      <c r="AF350" s="335">
        <f>Plan!MM40</f>
        <v>0</v>
      </c>
      <c r="AG350" s="335">
        <f>Plan!MM41</f>
        <v>0</v>
      </c>
      <c r="AH350" s="335">
        <f>Plan!MM42</f>
        <v>0</v>
      </c>
      <c r="AI350" s="335">
        <f>Plan!MM43</f>
        <v>0</v>
      </c>
      <c r="AJ350" s="335">
        <f>Plan!MM44</f>
        <v>0</v>
      </c>
    </row>
    <row r="351" spans="1:36" ht="6" customHeight="1">
      <c r="A351"/>
      <c r="B351" s="318">
        <f>COUNTIF(Feiertage!$H$3:$H$164,F351)</f>
        <v>0</v>
      </c>
      <c r="C351" s="333">
        <f t="shared" si="16"/>
        <v>1</v>
      </c>
      <c r="D351" s="333">
        <f>IF(F351="","",MONTH(F351))</f>
        <v>12</v>
      </c>
      <c r="E351" s="323" t="s">
        <v>197</v>
      </c>
      <c r="F351" s="321">
        <f t="shared" si="15"/>
        <v>42716</v>
      </c>
      <c r="G351" s="335">
        <f>Plan!MN15</f>
        <v>0</v>
      </c>
      <c r="H351" s="335">
        <f>Plan!MN16</f>
        <v>0</v>
      </c>
      <c r="I351" s="335">
        <f>Plan!MN17</f>
        <v>0</v>
      </c>
      <c r="J351" s="335">
        <f>Plan!MN18</f>
        <v>0</v>
      </c>
      <c r="K351" s="335">
        <f>Plan!MN19</f>
        <v>0</v>
      </c>
      <c r="L351" s="335">
        <f>Plan!MN20</f>
        <v>0</v>
      </c>
      <c r="M351" s="335">
        <f>Plan!MN21</f>
        <v>0</v>
      </c>
      <c r="N351" s="335">
        <f>Plan!MN22</f>
        <v>0</v>
      </c>
      <c r="O351" s="335">
        <f>Plan!MN23</f>
        <v>0</v>
      </c>
      <c r="P351" s="335">
        <f>Plan!MN24</f>
        <v>0</v>
      </c>
      <c r="Q351" s="335">
        <f>Plan!MN25</f>
        <v>0</v>
      </c>
      <c r="R351" s="335">
        <f>Plan!MN26</f>
        <v>0</v>
      </c>
      <c r="S351" s="335">
        <f>Plan!MN27</f>
        <v>0</v>
      </c>
      <c r="T351" s="335">
        <f>Plan!MN28</f>
        <v>0</v>
      </c>
      <c r="U351" s="335">
        <f>Plan!MN29</f>
        <v>0</v>
      </c>
      <c r="V351" s="335">
        <f>Plan!MN30</f>
        <v>0</v>
      </c>
      <c r="W351" s="335">
        <f>Plan!MN31</f>
        <v>0</v>
      </c>
      <c r="X351" s="335">
        <f>Plan!MN32</f>
        <v>0</v>
      </c>
      <c r="Y351" s="335">
        <f>Plan!MN33</f>
        <v>0</v>
      </c>
      <c r="Z351" s="335">
        <f>Plan!MN34</f>
        <v>0</v>
      </c>
      <c r="AA351" s="335">
        <f>Plan!MN35</f>
        <v>0</v>
      </c>
      <c r="AB351" s="335">
        <f>Plan!MN36</f>
        <v>0</v>
      </c>
      <c r="AC351" s="335">
        <f>Plan!MN37</f>
        <v>0</v>
      </c>
      <c r="AD351" s="335">
        <f>Plan!MN38</f>
        <v>0</v>
      </c>
      <c r="AE351" s="335">
        <f>Plan!MN39</f>
        <v>0</v>
      </c>
      <c r="AF351" s="335">
        <f>Plan!MN40</f>
        <v>0</v>
      </c>
      <c r="AG351" s="335">
        <f>Plan!MN41</f>
        <v>0</v>
      </c>
      <c r="AH351" s="335">
        <f>Plan!MN42</f>
        <v>0</v>
      </c>
      <c r="AI351" s="335">
        <f>Plan!MN43</f>
        <v>0</v>
      </c>
      <c r="AJ351" s="335">
        <f>Plan!MN44</f>
        <v>0</v>
      </c>
    </row>
    <row r="352" spans="1:36" ht="6" customHeight="1">
      <c r="A352"/>
      <c r="B352" s="318">
        <f>COUNTIF(Feiertage!$H$3:$H$164,F352)</f>
        <v>0</v>
      </c>
      <c r="C352" s="333">
        <f t="shared" si="16"/>
        <v>2</v>
      </c>
      <c r="D352" s="333">
        <f t="shared" si="17"/>
        <v>12</v>
      </c>
      <c r="E352" s="323" t="s">
        <v>201</v>
      </c>
      <c r="F352" s="321">
        <f t="shared" si="15"/>
        <v>42717</v>
      </c>
      <c r="G352" s="335">
        <f>Plan!MO15</f>
        <v>0</v>
      </c>
      <c r="H352" s="335">
        <f>Plan!MO16</f>
        <v>0</v>
      </c>
      <c r="I352" s="335">
        <f>Plan!MO17</f>
        <v>0</v>
      </c>
      <c r="J352" s="335">
        <f>Plan!MO18</f>
        <v>0</v>
      </c>
      <c r="K352" s="335">
        <f>Plan!MO19</f>
        <v>0</v>
      </c>
      <c r="L352" s="335">
        <f>Plan!MO20</f>
        <v>0</v>
      </c>
      <c r="M352" s="335">
        <f>Plan!MO21</f>
        <v>0</v>
      </c>
      <c r="N352" s="335">
        <f>Plan!MO22</f>
        <v>0</v>
      </c>
      <c r="O352" s="335">
        <f>Plan!MO23</f>
        <v>0</v>
      </c>
      <c r="P352" s="335">
        <f>Plan!MO24</f>
        <v>0</v>
      </c>
      <c r="Q352" s="335">
        <f>Plan!MO25</f>
        <v>0</v>
      </c>
      <c r="R352" s="335">
        <f>Plan!MO26</f>
        <v>0</v>
      </c>
      <c r="S352" s="335">
        <f>Plan!MO27</f>
        <v>0</v>
      </c>
      <c r="T352" s="335">
        <f>Plan!MO28</f>
        <v>0</v>
      </c>
      <c r="U352" s="335">
        <f>Plan!MO29</f>
        <v>0</v>
      </c>
      <c r="V352" s="335">
        <f>Plan!MO30</f>
        <v>0</v>
      </c>
      <c r="W352" s="335">
        <f>Plan!MO31</f>
        <v>0</v>
      </c>
      <c r="X352" s="335">
        <f>Plan!MO32</f>
        <v>0</v>
      </c>
      <c r="Y352" s="335">
        <f>Plan!MO33</f>
        <v>0</v>
      </c>
      <c r="Z352" s="335">
        <f>Plan!MO34</f>
        <v>0</v>
      </c>
      <c r="AA352" s="335">
        <f>Plan!MO35</f>
        <v>0</v>
      </c>
      <c r="AB352" s="335">
        <f>Plan!MO36</f>
        <v>0</v>
      </c>
      <c r="AC352" s="335">
        <f>Plan!MO37</f>
        <v>0</v>
      </c>
      <c r="AD352" s="335">
        <f>Plan!MO38</f>
        <v>0</v>
      </c>
      <c r="AE352" s="335">
        <f>Plan!MO39</f>
        <v>0</v>
      </c>
      <c r="AF352" s="335">
        <f>Plan!MO40</f>
        <v>0</v>
      </c>
      <c r="AG352" s="335">
        <f>Plan!MO41</f>
        <v>0</v>
      </c>
      <c r="AH352" s="335">
        <f>Plan!MO42</f>
        <v>0</v>
      </c>
      <c r="AI352" s="335">
        <f>Plan!MO43</f>
        <v>0</v>
      </c>
      <c r="AJ352" s="335">
        <f>Plan!MO44</f>
        <v>0</v>
      </c>
    </row>
    <row r="353" spans="1:36" ht="6" customHeight="1">
      <c r="A353"/>
      <c r="B353" s="318">
        <f>COUNTIF(Feiertage!$H$3:$H$164,F353)</f>
        <v>0</v>
      </c>
      <c r="C353" s="333">
        <f t="shared" si="16"/>
        <v>3</v>
      </c>
      <c r="D353" s="333">
        <f t="shared" si="17"/>
        <v>12</v>
      </c>
      <c r="E353" s="323" t="s">
        <v>197</v>
      </c>
      <c r="F353" s="321">
        <f t="shared" si="15"/>
        <v>42718</v>
      </c>
      <c r="G353" s="335">
        <f>Plan!MP15</f>
        <v>0</v>
      </c>
      <c r="H353" s="335">
        <f>Plan!MP16</f>
        <v>0</v>
      </c>
      <c r="I353" s="335">
        <f>Plan!MP17</f>
        <v>0</v>
      </c>
      <c r="J353" s="335">
        <f>Plan!MP18</f>
        <v>0</v>
      </c>
      <c r="K353" s="335">
        <f>Plan!MP19</f>
        <v>0</v>
      </c>
      <c r="L353" s="335">
        <f>Plan!MP20</f>
        <v>0</v>
      </c>
      <c r="M353" s="335">
        <f>Plan!MP21</f>
        <v>0</v>
      </c>
      <c r="N353" s="335">
        <f>Plan!MP22</f>
        <v>0</v>
      </c>
      <c r="O353" s="335">
        <f>Plan!MP23</f>
        <v>0</v>
      </c>
      <c r="P353" s="335">
        <f>Plan!MP24</f>
        <v>0</v>
      </c>
      <c r="Q353" s="335">
        <f>Plan!MP25</f>
        <v>0</v>
      </c>
      <c r="R353" s="335">
        <f>Plan!MP26</f>
        <v>0</v>
      </c>
      <c r="S353" s="335">
        <f>Plan!MP27</f>
        <v>0</v>
      </c>
      <c r="T353" s="335">
        <f>Plan!MP28</f>
        <v>0</v>
      </c>
      <c r="U353" s="335">
        <f>Plan!MP29</f>
        <v>0</v>
      </c>
      <c r="V353" s="335">
        <f>Plan!MP30</f>
        <v>0</v>
      </c>
      <c r="W353" s="335">
        <f>Plan!MP31</f>
        <v>0</v>
      </c>
      <c r="X353" s="335">
        <f>Plan!MP32</f>
        <v>0</v>
      </c>
      <c r="Y353" s="335">
        <f>Plan!MP33</f>
        <v>0</v>
      </c>
      <c r="Z353" s="335">
        <f>Plan!MP34</f>
        <v>0</v>
      </c>
      <c r="AA353" s="335">
        <f>Plan!MP35</f>
        <v>0</v>
      </c>
      <c r="AB353" s="335">
        <f>Plan!MP36</f>
        <v>0</v>
      </c>
      <c r="AC353" s="335">
        <f>Plan!MP37</f>
        <v>0</v>
      </c>
      <c r="AD353" s="335">
        <f>Plan!MP38</f>
        <v>0</v>
      </c>
      <c r="AE353" s="335">
        <f>Plan!MP39</f>
        <v>0</v>
      </c>
      <c r="AF353" s="335">
        <f>Plan!MP40</f>
        <v>0</v>
      </c>
      <c r="AG353" s="335">
        <f>Plan!MP41</f>
        <v>0</v>
      </c>
      <c r="AH353" s="335">
        <f>Plan!MP42</f>
        <v>0</v>
      </c>
      <c r="AI353" s="335">
        <f>Plan!MP43</f>
        <v>0</v>
      </c>
      <c r="AJ353" s="335">
        <f>Plan!MP44</f>
        <v>0</v>
      </c>
    </row>
    <row r="354" spans="1:36" ht="6" customHeight="1">
      <c r="A354"/>
      <c r="B354" s="318">
        <f>COUNTIF(Feiertage!$H$3:$H$164,F354)</f>
        <v>0</v>
      </c>
      <c r="C354" s="333">
        <f t="shared" si="16"/>
        <v>4</v>
      </c>
      <c r="D354" s="333">
        <f t="shared" si="17"/>
        <v>12</v>
      </c>
      <c r="E354" s="323" t="s">
        <v>199</v>
      </c>
      <c r="F354" s="321">
        <f t="shared" si="15"/>
        <v>42719</v>
      </c>
      <c r="G354" s="335">
        <f>Plan!MQ15</f>
        <v>0</v>
      </c>
      <c r="H354" s="335">
        <f>Plan!MQ16</f>
        <v>0</v>
      </c>
      <c r="I354" s="335">
        <f>Plan!MQ17</f>
        <v>0</v>
      </c>
      <c r="J354" s="335">
        <f>Plan!MQ18</f>
        <v>0</v>
      </c>
      <c r="K354" s="335">
        <f>Plan!MQ19</f>
        <v>0</v>
      </c>
      <c r="L354" s="335">
        <f>Plan!MQ20</f>
        <v>0</v>
      </c>
      <c r="M354" s="335">
        <f>Plan!MQ21</f>
        <v>0</v>
      </c>
      <c r="N354" s="335">
        <f>Plan!MQ22</f>
        <v>0</v>
      </c>
      <c r="O354" s="335">
        <f>Plan!MQ23</f>
        <v>0</v>
      </c>
      <c r="P354" s="335">
        <f>Plan!MQ24</f>
        <v>0</v>
      </c>
      <c r="Q354" s="335">
        <f>Plan!MQ25</f>
        <v>0</v>
      </c>
      <c r="R354" s="335">
        <f>Plan!MQ26</f>
        <v>0</v>
      </c>
      <c r="S354" s="335">
        <f>Plan!MQ27</f>
        <v>0</v>
      </c>
      <c r="T354" s="335">
        <f>Plan!MQ28</f>
        <v>0</v>
      </c>
      <c r="U354" s="335">
        <f>Plan!MQ29</f>
        <v>0</v>
      </c>
      <c r="V354" s="335">
        <f>Plan!MQ30</f>
        <v>0</v>
      </c>
      <c r="W354" s="335">
        <f>Plan!MQ31</f>
        <v>0</v>
      </c>
      <c r="X354" s="335">
        <f>Plan!MQ32</f>
        <v>0</v>
      </c>
      <c r="Y354" s="335">
        <f>Plan!MQ33</f>
        <v>0</v>
      </c>
      <c r="Z354" s="335">
        <f>Plan!MQ34</f>
        <v>0</v>
      </c>
      <c r="AA354" s="335">
        <f>Plan!MQ35</f>
        <v>0</v>
      </c>
      <c r="AB354" s="335">
        <f>Plan!MQ36</f>
        <v>0</v>
      </c>
      <c r="AC354" s="335">
        <f>Plan!MQ37</f>
        <v>0</v>
      </c>
      <c r="AD354" s="335">
        <f>Plan!MQ38</f>
        <v>0</v>
      </c>
      <c r="AE354" s="335">
        <f>Plan!MQ39</f>
        <v>0</v>
      </c>
      <c r="AF354" s="335">
        <f>Plan!MQ40</f>
        <v>0</v>
      </c>
      <c r="AG354" s="335">
        <f>Plan!MQ41</f>
        <v>0</v>
      </c>
      <c r="AH354" s="335">
        <f>Plan!MQ42</f>
        <v>0</v>
      </c>
      <c r="AI354" s="335">
        <f>Plan!MQ43</f>
        <v>0</v>
      </c>
      <c r="AJ354" s="335">
        <f>Plan!MQ44</f>
        <v>0</v>
      </c>
    </row>
    <row r="355" spans="1:36" ht="6" customHeight="1">
      <c r="A355"/>
      <c r="B355" s="318">
        <f>COUNTIF(Feiertage!$H$3:$H$164,F355)</f>
        <v>0</v>
      </c>
      <c r="C355" s="333">
        <f t="shared" si="16"/>
        <v>5</v>
      </c>
      <c r="D355" s="333">
        <f t="shared" si="17"/>
        <v>12</v>
      </c>
      <c r="E355" s="323" t="s">
        <v>198</v>
      </c>
      <c r="F355" s="321">
        <f t="shared" si="15"/>
        <v>42720</v>
      </c>
      <c r="G355" s="335">
        <f>Plan!MR15</f>
        <v>0</v>
      </c>
      <c r="H355" s="335">
        <f>Plan!MR16</f>
        <v>0</v>
      </c>
      <c r="I355" s="335">
        <f>Plan!MR17</f>
        <v>0</v>
      </c>
      <c r="J355" s="335">
        <f>Plan!MR18</f>
        <v>0</v>
      </c>
      <c r="K355" s="335">
        <f>Plan!MR19</f>
        <v>0</v>
      </c>
      <c r="L355" s="335">
        <f>Plan!MR20</f>
        <v>0</v>
      </c>
      <c r="M355" s="335">
        <f>Plan!MR21</f>
        <v>0</v>
      </c>
      <c r="N355" s="335">
        <f>Plan!MR22</f>
        <v>0</v>
      </c>
      <c r="O355" s="335">
        <f>Plan!MR23</f>
        <v>0</v>
      </c>
      <c r="P355" s="335">
        <f>Plan!MR24</f>
        <v>0</v>
      </c>
      <c r="Q355" s="335">
        <f>Plan!MR25</f>
        <v>0</v>
      </c>
      <c r="R355" s="335">
        <f>Plan!MR26</f>
        <v>0</v>
      </c>
      <c r="S355" s="335">
        <f>Plan!MR27</f>
        <v>0</v>
      </c>
      <c r="T355" s="335">
        <f>Plan!MR28</f>
        <v>0</v>
      </c>
      <c r="U355" s="335">
        <f>Plan!MR29</f>
        <v>0</v>
      </c>
      <c r="V355" s="335">
        <f>Plan!MR30</f>
        <v>0</v>
      </c>
      <c r="W355" s="335">
        <f>Plan!MR31</f>
        <v>0</v>
      </c>
      <c r="X355" s="335">
        <f>Plan!MR32</f>
        <v>0</v>
      </c>
      <c r="Y355" s="335">
        <f>Plan!MR33</f>
        <v>0</v>
      </c>
      <c r="Z355" s="335">
        <f>Plan!MR34</f>
        <v>0</v>
      </c>
      <c r="AA355" s="335">
        <f>Plan!MR35</f>
        <v>0</v>
      </c>
      <c r="AB355" s="335">
        <f>Plan!MR36</f>
        <v>0</v>
      </c>
      <c r="AC355" s="335">
        <f>Plan!MR37</f>
        <v>0</v>
      </c>
      <c r="AD355" s="335">
        <f>Plan!MR38</f>
        <v>0</v>
      </c>
      <c r="AE355" s="335">
        <f>Plan!MR39</f>
        <v>0</v>
      </c>
      <c r="AF355" s="335">
        <f>Plan!MR40</f>
        <v>0</v>
      </c>
      <c r="AG355" s="335">
        <f>Plan!MR41</f>
        <v>0</v>
      </c>
      <c r="AH355" s="335">
        <f>Plan!MR42</f>
        <v>0</v>
      </c>
      <c r="AI355" s="335">
        <f>Plan!MR43</f>
        <v>0</v>
      </c>
      <c r="AJ355" s="335">
        <f>Plan!MR44</f>
        <v>0</v>
      </c>
    </row>
    <row r="356" spans="1:36" ht="6" customHeight="1">
      <c r="A356"/>
      <c r="B356" s="318">
        <f>COUNTIF(Feiertage!$H$3:$H$164,F356)</f>
        <v>0</v>
      </c>
      <c r="C356" s="333">
        <f t="shared" si="16"/>
        <v>6</v>
      </c>
      <c r="D356" s="333">
        <f t="shared" si="17"/>
        <v>12</v>
      </c>
      <c r="E356" s="323" t="s">
        <v>197</v>
      </c>
      <c r="F356" s="321">
        <f t="shared" si="15"/>
        <v>42721</v>
      </c>
      <c r="G356" s="335">
        <f>Plan!MS15</f>
        <v>0</v>
      </c>
      <c r="H356" s="335">
        <f>Plan!MS16</f>
        <v>0</v>
      </c>
      <c r="I356" s="335">
        <f>Plan!MS17</f>
        <v>0</v>
      </c>
      <c r="J356" s="335">
        <f>Plan!MS18</f>
        <v>0</v>
      </c>
      <c r="K356" s="335">
        <f>Plan!MS19</f>
        <v>0</v>
      </c>
      <c r="L356" s="335">
        <f>Plan!MS20</f>
        <v>0</v>
      </c>
      <c r="M356" s="335">
        <f>Plan!MS21</f>
        <v>0</v>
      </c>
      <c r="N356" s="335">
        <f>Plan!MS22</f>
        <v>0</v>
      </c>
      <c r="O356" s="335">
        <f>Plan!MS23</f>
        <v>0</v>
      </c>
      <c r="P356" s="335">
        <f>Plan!MS24</f>
        <v>0</v>
      </c>
      <c r="Q356" s="335">
        <f>Plan!MS25</f>
        <v>0</v>
      </c>
      <c r="R356" s="335">
        <f>Plan!MS26</f>
        <v>0</v>
      </c>
      <c r="S356" s="335">
        <f>Plan!MS27</f>
        <v>0</v>
      </c>
      <c r="T356" s="335">
        <f>Plan!MS28</f>
        <v>0</v>
      </c>
      <c r="U356" s="335">
        <f>Plan!MS29</f>
        <v>0</v>
      </c>
      <c r="V356" s="335">
        <f>Plan!MS30</f>
        <v>0</v>
      </c>
      <c r="W356" s="335">
        <f>Plan!MS31</f>
        <v>0</v>
      </c>
      <c r="X356" s="335">
        <f>Plan!MS32</f>
        <v>0</v>
      </c>
      <c r="Y356" s="335">
        <f>Plan!MS33</f>
        <v>0</v>
      </c>
      <c r="Z356" s="335">
        <f>Plan!MS34</f>
        <v>0</v>
      </c>
      <c r="AA356" s="335">
        <f>Plan!MS35</f>
        <v>0</v>
      </c>
      <c r="AB356" s="335">
        <f>Plan!MS36</f>
        <v>0</v>
      </c>
      <c r="AC356" s="335">
        <f>Plan!MS37</f>
        <v>0</v>
      </c>
      <c r="AD356" s="335">
        <f>Plan!MS38</f>
        <v>0</v>
      </c>
      <c r="AE356" s="335">
        <f>Plan!MS39</f>
        <v>0</v>
      </c>
      <c r="AF356" s="335">
        <f>Plan!MS40</f>
        <v>0</v>
      </c>
      <c r="AG356" s="335">
        <f>Plan!MS41</f>
        <v>0</v>
      </c>
      <c r="AH356" s="335">
        <f>Plan!MS42</f>
        <v>0</v>
      </c>
      <c r="AI356" s="335">
        <f>Plan!MS43</f>
        <v>0</v>
      </c>
      <c r="AJ356" s="335">
        <f>Plan!MS44</f>
        <v>0</v>
      </c>
    </row>
    <row r="357" spans="1:36" ht="6" customHeight="1">
      <c r="A357"/>
      <c r="B357" s="318">
        <f>COUNTIF(Feiertage!$H$3:$H$164,F357)</f>
        <v>0</v>
      </c>
      <c r="C357" s="333">
        <f t="shared" si="16"/>
        <v>7</v>
      </c>
      <c r="D357" s="333">
        <f t="shared" si="17"/>
        <v>12</v>
      </c>
      <c r="E357" s="323" t="s">
        <v>195</v>
      </c>
      <c r="F357" s="321">
        <f t="shared" si="15"/>
        <v>42722</v>
      </c>
      <c r="G357" s="335">
        <f>Plan!MT15</f>
        <v>0</v>
      </c>
      <c r="H357" s="335">
        <f>Plan!MT16</f>
        <v>0</v>
      </c>
      <c r="I357" s="335">
        <f>Plan!MT17</f>
        <v>0</v>
      </c>
      <c r="J357" s="335">
        <f>Plan!MT18</f>
        <v>0</v>
      </c>
      <c r="K357" s="335">
        <f>Plan!MT19</f>
        <v>0</v>
      </c>
      <c r="L357" s="335">
        <f>Plan!MT20</f>
        <v>0</v>
      </c>
      <c r="M357" s="335">
        <f>Plan!MT21</f>
        <v>0</v>
      </c>
      <c r="N357" s="335">
        <f>Plan!MT22</f>
        <v>0</v>
      </c>
      <c r="O357" s="335">
        <f>Plan!MT23</f>
        <v>0</v>
      </c>
      <c r="P357" s="335">
        <f>Plan!MT24</f>
        <v>0</v>
      </c>
      <c r="Q357" s="335">
        <f>Plan!MT25</f>
        <v>0</v>
      </c>
      <c r="R357" s="335">
        <f>Plan!MT26</f>
        <v>0</v>
      </c>
      <c r="S357" s="335">
        <f>Plan!MT27</f>
        <v>0</v>
      </c>
      <c r="T357" s="335">
        <f>Plan!MT28</f>
        <v>0</v>
      </c>
      <c r="U357" s="335">
        <f>Plan!MT29</f>
        <v>0</v>
      </c>
      <c r="V357" s="335">
        <f>Plan!MT30</f>
        <v>0</v>
      </c>
      <c r="W357" s="335">
        <f>Plan!MT31</f>
        <v>0</v>
      </c>
      <c r="X357" s="335">
        <f>Plan!MT32</f>
        <v>0</v>
      </c>
      <c r="Y357" s="335">
        <f>Plan!MT33</f>
        <v>0</v>
      </c>
      <c r="Z357" s="335">
        <f>Plan!MT34</f>
        <v>0</v>
      </c>
      <c r="AA357" s="335">
        <f>Plan!MT35</f>
        <v>0</v>
      </c>
      <c r="AB357" s="335">
        <f>Plan!MT36</f>
        <v>0</v>
      </c>
      <c r="AC357" s="335">
        <f>Plan!MT37</f>
        <v>0</v>
      </c>
      <c r="AD357" s="335">
        <f>Plan!MT38</f>
        <v>0</v>
      </c>
      <c r="AE357" s="335">
        <f>Plan!MT39</f>
        <v>0</v>
      </c>
      <c r="AF357" s="335">
        <f>Plan!MT40</f>
        <v>0</v>
      </c>
      <c r="AG357" s="335">
        <f>Plan!MT41</f>
        <v>0</v>
      </c>
      <c r="AH357" s="335">
        <f>Plan!MT42</f>
        <v>0</v>
      </c>
      <c r="AI357" s="335">
        <f>Plan!MT43</f>
        <v>0</v>
      </c>
      <c r="AJ357" s="335">
        <f>Plan!MT44</f>
        <v>0</v>
      </c>
    </row>
    <row r="358" spans="1:36" ht="6" customHeight="1">
      <c r="A358"/>
      <c r="B358" s="318">
        <f>COUNTIF(Feiertage!$H$3:$H$164,F358)</f>
        <v>0</v>
      </c>
      <c r="C358" s="333">
        <f t="shared" si="16"/>
        <v>1</v>
      </c>
      <c r="D358" s="333">
        <f t="shared" si="17"/>
        <v>12</v>
      </c>
      <c r="E358" s="323"/>
      <c r="F358" s="321">
        <f t="shared" si="15"/>
        <v>42723</v>
      </c>
      <c r="G358" s="335">
        <f>Plan!MU15</f>
        <v>0</v>
      </c>
      <c r="H358" s="335">
        <f>Plan!MU16</f>
        <v>0</v>
      </c>
      <c r="I358" s="335">
        <f>Plan!MU17</f>
        <v>0</v>
      </c>
      <c r="J358" s="335">
        <f>Plan!MU18</f>
        <v>0</v>
      </c>
      <c r="K358" s="335">
        <f>Plan!MU19</f>
        <v>0</v>
      </c>
      <c r="L358" s="335">
        <f>Plan!MU20</f>
        <v>0</v>
      </c>
      <c r="M358" s="335">
        <f>Plan!MU21</f>
        <v>0</v>
      </c>
      <c r="N358" s="335">
        <f>Plan!MU22</f>
        <v>0</v>
      </c>
      <c r="O358" s="335">
        <f>Plan!MU23</f>
        <v>0</v>
      </c>
      <c r="P358" s="335">
        <f>Plan!MU24</f>
        <v>0</v>
      </c>
      <c r="Q358" s="335">
        <f>Plan!MU25</f>
        <v>0</v>
      </c>
      <c r="R358" s="335">
        <f>Plan!MU26</f>
        <v>0</v>
      </c>
      <c r="S358" s="335">
        <f>Plan!MU27</f>
        <v>0</v>
      </c>
      <c r="T358" s="335">
        <f>Plan!MU28</f>
        <v>0</v>
      </c>
      <c r="U358" s="335">
        <f>Plan!MU29</f>
        <v>0</v>
      </c>
      <c r="V358" s="335">
        <f>Plan!MU30</f>
        <v>0</v>
      </c>
      <c r="W358" s="335">
        <f>Plan!MU31</f>
        <v>0</v>
      </c>
      <c r="X358" s="335">
        <f>Plan!MU32</f>
        <v>0</v>
      </c>
      <c r="Y358" s="335">
        <f>Plan!MU33</f>
        <v>0</v>
      </c>
      <c r="Z358" s="335">
        <f>Plan!MU34</f>
        <v>0</v>
      </c>
      <c r="AA358" s="335">
        <f>Plan!MU35</f>
        <v>0</v>
      </c>
      <c r="AB358" s="335">
        <f>Plan!MU36</f>
        <v>0</v>
      </c>
      <c r="AC358" s="335">
        <f>Plan!MU37</f>
        <v>0</v>
      </c>
      <c r="AD358" s="335">
        <f>Plan!MU38</f>
        <v>0</v>
      </c>
      <c r="AE358" s="335">
        <f>Plan!MU39</f>
        <v>0</v>
      </c>
      <c r="AF358" s="335">
        <f>Plan!MU40</f>
        <v>0</v>
      </c>
      <c r="AG358" s="335">
        <f>Plan!MU41</f>
        <v>0</v>
      </c>
      <c r="AH358" s="335">
        <f>Plan!MU42</f>
        <v>0</v>
      </c>
      <c r="AI358" s="335">
        <f>Plan!MU43</f>
        <v>0</v>
      </c>
      <c r="AJ358" s="335">
        <f>Plan!MU44</f>
        <v>0</v>
      </c>
    </row>
    <row r="359" spans="1:36" ht="6" customHeight="1">
      <c r="A359"/>
      <c r="B359" s="318">
        <f>COUNTIF(Feiertage!$H$3:$H$164,F359)</f>
        <v>0</v>
      </c>
      <c r="C359" s="333">
        <f t="shared" si="16"/>
        <v>2</v>
      </c>
      <c r="D359" s="333">
        <f t="shared" si="17"/>
        <v>12</v>
      </c>
      <c r="E359" s="323"/>
      <c r="F359" s="321">
        <f t="shared" si="15"/>
        <v>42724</v>
      </c>
      <c r="G359" s="335">
        <f>Plan!MV15</f>
        <v>0</v>
      </c>
      <c r="H359" s="335">
        <f>Plan!MV16</f>
        <v>0</v>
      </c>
      <c r="I359" s="335">
        <f>Plan!MV17</f>
        <v>0</v>
      </c>
      <c r="J359" s="335">
        <f>Plan!MV18</f>
        <v>0</v>
      </c>
      <c r="K359" s="335">
        <f>Plan!MV19</f>
        <v>0</v>
      </c>
      <c r="L359" s="335">
        <f>Plan!MV20</f>
        <v>0</v>
      </c>
      <c r="M359" s="335">
        <f>Plan!MV21</f>
        <v>0</v>
      </c>
      <c r="N359" s="335">
        <f>Plan!MV22</f>
        <v>0</v>
      </c>
      <c r="O359" s="335">
        <f>Plan!MV23</f>
        <v>0</v>
      </c>
      <c r="P359" s="335">
        <f>Plan!MV24</f>
        <v>0</v>
      </c>
      <c r="Q359" s="335">
        <f>Plan!MV25</f>
        <v>0</v>
      </c>
      <c r="R359" s="335">
        <f>Plan!MV26</f>
        <v>0</v>
      </c>
      <c r="S359" s="335">
        <f>Plan!MV27</f>
        <v>0</v>
      </c>
      <c r="T359" s="335">
        <f>Plan!MV28</f>
        <v>0</v>
      </c>
      <c r="U359" s="335">
        <f>Plan!MV29</f>
        <v>0</v>
      </c>
      <c r="V359" s="335">
        <f>Plan!MV30</f>
        <v>0</v>
      </c>
      <c r="W359" s="335">
        <f>Plan!MV31</f>
        <v>0</v>
      </c>
      <c r="X359" s="335">
        <f>Plan!MV32</f>
        <v>0</v>
      </c>
      <c r="Y359" s="335">
        <f>Plan!MV33</f>
        <v>0</v>
      </c>
      <c r="Z359" s="335">
        <f>Plan!MV34</f>
        <v>0</v>
      </c>
      <c r="AA359" s="335">
        <f>Plan!MV35</f>
        <v>0</v>
      </c>
      <c r="AB359" s="335">
        <f>Plan!MV36</f>
        <v>0</v>
      </c>
      <c r="AC359" s="335">
        <f>Plan!MV37</f>
        <v>0</v>
      </c>
      <c r="AD359" s="335">
        <f>Plan!MV38</f>
        <v>0</v>
      </c>
      <c r="AE359" s="335">
        <f>Plan!MV39</f>
        <v>0</v>
      </c>
      <c r="AF359" s="335">
        <f>Plan!MV40</f>
        <v>0</v>
      </c>
      <c r="AG359" s="335">
        <f>Plan!MV41</f>
        <v>0</v>
      </c>
      <c r="AH359" s="335">
        <f>Plan!MV42</f>
        <v>0</v>
      </c>
      <c r="AI359" s="335">
        <f>Plan!MV43</f>
        <v>0</v>
      </c>
      <c r="AJ359" s="335">
        <f>Plan!MV44</f>
        <v>0</v>
      </c>
    </row>
    <row r="360" spans="1:36" ht="6" customHeight="1">
      <c r="A360"/>
      <c r="B360" s="318">
        <f>COUNTIF(Feiertage!$H$3:$H$164,F360)</f>
        <v>0</v>
      </c>
      <c r="C360" s="333">
        <f t="shared" si="16"/>
        <v>3</v>
      </c>
      <c r="D360" s="333">
        <f t="shared" si="17"/>
        <v>12</v>
      </c>
      <c r="E360" s="323"/>
      <c r="F360" s="321">
        <f t="shared" si="15"/>
        <v>42725</v>
      </c>
      <c r="G360" s="335">
        <f>Plan!MW15</f>
        <v>0</v>
      </c>
      <c r="H360" s="335">
        <f>Plan!MW16</f>
        <v>0</v>
      </c>
      <c r="I360" s="335">
        <f>Plan!MW17</f>
        <v>0</v>
      </c>
      <c r="J360" s="335">
        <f>Plan!MW18</f>
        <v>0</v>
      </c>
      <c r="K360" s="335">
        <f>Plan!MW19</f>
        <v>0</v>
      </c>
      <c r="L360" s="335">
        <f>Plan!MW20</f>
        <v>0</v>
      </c>
      <c r="M360" s="335">
        <f>Plan!MW21</f>
        <v>0</v>
      </c>
      <c r="N360" s="335">
        <f>Plan!MW22</f>
        <v>0</v>
      </c>
      <c r="O360" s="335">
        <f>Plan!MW23</f>
        <v>0</v>
      </c>
      <c r="P360" s="335">
        <f>Plan!MW24</f>
        <v>0</v>
      </c>
      <c r="Q360" s="335">
        <f>Plan!MW25</f>
        <v>0</v>
      </c>
      <c r="R360" s="335">
        <f>Plan!MW26</f>
        <v>0</v>
      </c>
      <c r="S360" s="335">
        <f>Plan!MW27</f>
        <v>0</v>
      </c>
      <c r="T360" s="335">
        <f>Plan!MW28</f>
        <v>0</v>
      </c>
      <c r="U360" s="335">
        <f>Plan!MW29</f>
        <v>0</v>
      </c>
      <c r="V360" s="335">
        <f>Plan!MW30</f>
        <v>0</v>
      </c>
      <c r="W360" s="335">
        <f>Plan!MW31</f>
        <v>0</v>
      </c>
      <c r="X360" s="335">
        <f>Plan!MW32</f>
        <v>0</v>
      </c>
      <c r="Y360" s="335">
        <f>Plan!MW33</f>
        <v>0</v>
      </c>
      <c r="Z360" s="335">
        <f>Plan!MW34</f>
        <v>0</v>
      </c>
      <c r="AA360" s="335">
        <f>Plan!MW35</f>
        <v>0</v>
      </c>
      <c r="AB360" s="335">
        <f>Plan!MW36</f>
        <v>0</v>
      </c>
      <c r="AC360" s="335">
        <f>Plan!MW37</f>
        <v>0</v>
      </c>
      <c r="AD360" s="335">
        <f>Plan!MW38</f>
        <v>0</v>
      </c>
      <c r="AE360" s="335">
        <f>Plan!MW39</f>
        <v>0</v>
      </c>
      <c r="AF360" s="335">
        <f>Plan!MW40</f>
        <v>0</v>
      </c>
      <c r="AG360" s="335">
        <f>Plan!MW41</f>
        <v>0</v>
      </c>
      <c r="AH360" s="335">
        <f>Plan!MW42</f>
        <v>0</v>
      </c>
      <c r="AI360" s="335">
        <f>Plan!MW43</f>
        <v>0</v>
      </c>
      <c r="AJ360" s="335">
        <f>Plan!MW44</f>
        <v>0</v>
      </c>
    </row>
    <row r="361" spans="1:36" ht="6" customHeight="1">
      <c r="A361"/>
      <c r="B361" s="318">
        <f>COUNTIF(Feiertage!$H$3:$H$164,F361)</f>
        <v>0</v>
      </c>
      <c r="C361" s="333">
        <f t="shared" si="16"/>
        <v>4</v>
      </c>
      <c r="D361" s="333">
        <f t="shared" si="17"/>
        <v>12</v>
      </c>
      <c r="E361" s="323"/>
      <c r="F361" s="321">
        <f t="shared" si="15"/>
        <v>42726</v>
      </c>
      <c r="G361" s="335">
        <f>Plan!MX15</f>
        <v>0</v>
      </c>
      <c r="H361" s="335">
        <f>Plan!MX16</f>
        <v>0</v>
      </c>
      <c r="I361" s="335">
        <f>Plan!MX17</f>
        <v>0</v>
      </c>
      <c r="J361" s="335">
        <f>Plan!MX18</f>
        <v>0</v>
      </c>
      <c r="K361" s="335">
        <f>Plan!MX19</f>
        <v>0</v>
      </c>
      <c r="L361" s="335">
        <f>Plan!MX20</f>
        <v>0</v>
      </c>
      <c r="M361" s="335">
        <f>Plan!MX21</f>
        <v>0</v>
      </c>
      <c r="N361" s="335">
        <f>Plan!MX22</f>
        <v>0</v>
      </c>
      <c r="O361" s="335">
        <f>Plan!MX23</f>
        <v>0</v>
      </c>
      <c r="P361" s="335">
        <f>Plan!MX24</f>
        <v>0</v>
      </c>
      <c r="Q361" s="335">
        <f>Plan!MX25</f>
        <v>0</v>
      </c>
      <c r="R361" s="335">
        <f>Plan!MX26</f>
        <v>0</v>
      </c>
      <c r="S361" s="335">
        <f>Plan!MX27</f>
        <v>0</v>
      </c>
      <c r="T361" s="335">
        <f>Plan!MX28</f>
        <v>0</v>
      </c>
      <c r="U361" s="335">
        <f>Plan!MX29</f>
        <v>0</v>
      </c>
      <c r="V361" s="335">
        <f>Plan!MX30</f>
        <v>0</v>
      </c>
      <c r="W361" s="335">
        <f>Plan!MX31</f>
        <v>0</v>
      </c>
      <c r="X361" s="335">
        <f>Plan!MX32</f>
        <v>0</v>
      </c>
      <c r="Y361" s="335">
        <f>Plan!MX33</f>
        <v>0</v>
      </c>
      <c r="Z361" s="335">
        <f>Plan!MX34</f>
        <v>0</v>
      </c>
      <c r="AA361" s="335">
        <f>Plan!MX35</f>
        <v>0</v>
      </c>
      <c r="AB361" s="335">
        <f>Plan!MX36</f>
        <v>0</v>
      </c>
      <c r="AC361" s="335">
        <f>Plan!MX37</f>
        <v>0</v>
      </c>
      <c r="AD361" s="335">
        <f>Plan!MX38</f>
        <v>0</v>
      </c>
      <c r="AE361" s="335">
        <f>Plan!MX39</f>
        <v>0</v>
      </c>
      <c r="AF361" s="335">
        <f>Plan!MX40</f>
        <v>0</v>
      </c>
      <c r="AG361" s="335">
        <f>Plan!MX41</f>
        <v>0</v>
      </c>
      <c r="AH361" s="335">
        <f>Plan!MX42</f>
        <v>0</v>
      </c>
      <c r="AI361" s="335">
        <f>Plan!MX43</f>
        <v>0</v>
      </c>
      <c r="AJ361" s="335">
        <f>Plan!MX44</f>
        <v>0</v>
      </c>
    </row>
    <row r="362" spans="1:36" ht="6" customHeight="1">
      <c r="A362"/>
      <c r="B362" s="318">
        <f>COUNTIF(Feiertage!$H$3:$H$164,F362)</f>
        <v>0</v>
      </c>
      <c r="C362" s="333">
        <f t="shared" si="16"/>
        <v>5</v>
      </c>
      <c r="D362" s="333">
        <f t="shared" si="17"/>
        <v>12</v>
      </c>
      <c r="E362" s="323"/>
      <c r="F362" s="321">
        <f t="shared" si="15"/>
        <v>42727</v>
      </c>
      <c r="G362" s="335">
        <f>Plan!MY15</f>
        <v>0</v>
      </c>
      <c r="H362" s="335">
        <f>Plan!MY16</f>
        <v>0</v>
      </c>
      <c r="I362" s="335">
        <f>Plan!MY17</f>
        <v>0</v>
      </c>
      <c r="J362" s="335">
        <f>Plan!MY18</f>
        <v>0</v>
      </c>
      <c r="K362" s="335">
        <f>Plan!MY19</f>
        <v>0</v>
      </c>
      <c r="L362" s="335">
        <f>Plan!MY20</f>
        <v>0</v>
      </c>
      <c r="M362" s="335">
        <f>Plan!MY21</f>
        <v>0</v>
      </c>
      <c r="N362" s="335">
        <f>Plan!MY22</f>
        <v>0</v>
      </c>
      <c r="O362" s="335">
        <f>Plan!MY23</f>
        <v>0</v>
      </c>
      <c r="P362" s="335">
        <f>Plan!MY24</f>
        <v>0</v>
      </c>
      <c r="Q362" s="335">
        <f>Plan!MY25</f>
        <v>0</v>
      </c>
      <c r="R362" s="335">
        <f>Plan!MY26</f>
        <v>0</v>
      </c>
      <c r="S362" s="335">
        <f>Plan!MY27</f>
        <v>0</v>
      </c>
      <c r="T362" s="335">
        <f>Plan!MY28</f>
        <v>0</v>
      </c>
      <c r="U362" s="335">
        <f>Plan!MY29</f>
        <v>0</v>
      </c>
      <c r="V362" s="335">
        <f>Plan!MY30</f>
        <v>0</v>
      </c>
      <c r="W362" s="335">
        <f>Plan!MY31</f>
        <v>0</v>
      </c>
      <c r="X362" s="335">
        <f>Plan!MY32</f>
        <v>0</v>
      </c>
      <c r="Y362" s="335">
        <f>Plan!MY33</f>
        <v>0</v>
      </c>
      <c r="Z362" s="335">
        <f>Plan!MY34</f>
        <v>0</v>
      </c>
      <c r="AA362" s="335">
        <f>Plan!MY35</f>
        <v>0</v>
      </c>
      <c r="AB362" s="335">
        <f>Plan!MY36</f>
        <v>0</v>
      </c>
      <c r="AC362" s="335">
        <f>Plan!MY37</f>
        <v>0</v>
      </c>
      <c r="AD362" s="335">
        <f>Plan!MY38</f>
        <v>0</v>
      </c>
      <c r="AE362" s="335">
        <f>Plan!MY39</f>
        <v>0</v>
      </c>
      <c r="AF362" s="335">
        <f>Plan!MY40</f>
        <v>0</v>
      </c>
      <c r="AG362" s="335">
        <f>Plan!MY41</f>
        <v>0</v>
      </c>
      <c r="AH362" s="335">
        <f>Plan!MY42</f>
        <v>0</v>
      </c>
      <c r="AI362" s="335">
        <f>Plan!MY43</f>
        <v>0</v>
      </c>
      <c r="AJ362" s="335">
        <f>Plan!MY44</f>
        <v>0</v>
      </c>
    </row>
    <row r="363" spans="1:36" ht="6" customHeight="1">
      <c r="A363"/>
      <c r="B363" s="318">
        <f>COUNTIF(Feiertage!$H$3:$H$164,F363)</f>
        <v>0</v>
      </c>
      <c r="C363" s="333">
        <f t="shared" si="16"/>
        <v>6</v>
      </c>
      <c r="D363" s="333">
        <f>IF(F363="","",MONTH(F363))</f>
        <v>12</v>
      </c>
      <c r="E363" s="323"/>
      <c r="F363" s="321">
        <f t="shared" si="15"/>
        <v>42728</v>
      </c>
      <c r="G363" s="335">
        <f>Plan!MZ15</f>
        <v>0</v>
      </c>
      <c r="H363" s="335">
        <f>Plan!MZ16</f>
        <v>0</v>
      </c>
      <c r="I363" s="335">
        <f>Plan!MZ17</f>
        <v>0</v>
      </c>
      <c r="J363" s="335">
        <f>Plan!MZ18</f>
        <v>0</v>
      </c>
      <c r="K363" s="335">
        <f>Plan!MZ19</f>
        <v>0</v>
      </c>
      <c r="L363" s="335">
        <f>Plan!MZ20</f>
        <v>0</v>
      </c>
      <c r="M363" s="335">
        <f>Plan!MZ21</f>
        <v>0</v>
      </c>
      <c r="N363" s="335">
        <f>Plan!MZ22</f>
        <v>0</v>
      </c>
      <c r="O363" s="335">
        <f>Plan!MZ23</f>
        <v>0</v>
      </c>
      <c r="P363" s="335">
        <f>Plan!MZ24</f>
        <v>0</v>
      </c>
      <c r="Q363" s="335">
        <f>Plan!MZ25</f>
        <v>0</v>
      </c>
      <c r="R363" s="335">
        <f>Plan!MZ26</f>
        <v>0</v>
      </c>
      <c r="S363" s="335">
        <f>Plan!MZ27</f>
        <v>0</v>
      </c>
      <c r="T363" s="335">
        <f>Plan!MZ28</f>
        <v>0</v>
      </c>
      <c r="U363" s="335">
        <f>Plan!MZ29</f>
        <v>0</v>
      </c>
      <c r="V363" s="335">
        <f>Plan!MZ30</f>
        <v>0</v>
      </c>
      <c r="W363" s="335">
        <f>Plan!MZ31</f>
        <v>0</v>
      </c>
      <c r="X363" s="335">
        <f>Plan!MZ32</f>
        <v>0</v>
      </c>
      <c r="Y363" s="335">
        <f>Plan!MZ33</f>
        <v>0</v>
      </c>
      <c r="Z363" s="335">
        <f>Plan!MZ34</f>
        <v>0</v>
      </c>
      <c r="AA363" s="335">
        <f>Plan!MZ35</f>
        <v>0</v>
      </c>
      <c r="AB363" s="335">
        <f>Plan!MZ36</f>
        <v>0</v>
      </c>
      <c r="AC363" s="335">
        <f>Plan!MZ37</f>
        <v>0</v>
      </c>
      <c r="AD363" s="335">
        <f>Plan!MZ38</f>
        <v>0</v>
      </c>
      <c r="AE363" s="335">
        <f>Plan!MZ39</f>
        <v>0</v>
      </c>
      <c r="AF363" s="335">
        <f>Plan!MZ40</f>
        <v>0</v>
      </c>
      <c r="AG363" s="335">
        <f>Plan!MZ41</f>
        <v>0</v>
      </c>
      <c r="AH363" s="335">
        <f>Plan!MZ42</f>
        <v>0</v>
      </c>
      <c r="AI363" s="335">
        <f>Plan!MZ43</f>
        <v>0</v>
      </c>
      <c r="AJ363" s="335">
        <f>Plan!MZ44</f>
        <v>0</v>
      </c>
    </row>
    <row r="364" spans="1:36" ht="6" customHeight="1">
      <c r="A364"/>
      <c r="B364" s="318">
        <f>COUNTIF(Feiertage!$H$3:$H$164,F364)</f>
        <v>1</v>
      </c>
      <c r="C364" s="333">
        <f t="shared" si="16"/>
        <v>7</v>
      </c>
      <c r="D364" s="333">
        <f t="shared" si="17"/>
        <v>12</v>
      </c>
      <c r="E364" s="323"/>
      <c r="F364" s="321">
        <f t="shared" si="15"/>
        <v>42729</v>
      </c>
      <c r="G364" s="335">
        <f>Plan!NA15</f>
        <v>0</v>
      </c>
      <c r="H364" s="335">
        <f>Plan!NA16</f>
        <v>0</v>
      </c>
      <c r="I364" s="335">
        <f>Plan!NA17</f>
        <v>0</v>
      </c>
      <c r="J364" s="335">
        <f>Plan!NA18</f>
        <v>0</v>
      </c>
      <c r="K364" s="335">
        <f>Plan!NA19</f>
        <v>0</v>
      </c>
      <c r="L364" s="335">
        <f>Plan!NA20</f>
        <v>0</v>
      </c>
      <c r="M364" s="335">
        <f>Plan!NA21</f>
        <v>0</v>
      </c>
      <c r="N364" s="335">
        <f>Plan!NA22</f>
        <v>0</v>
      </c>
      <c r="O364" s="335">
        <f>Plan!NA23</f>
        <v>0</v>
      </c>
      <c r="P364" s="335">
        <f>Plan!NA24</f>
        <v>0</v>
      </c>
      <c r="Q364" s="335">
        <f>Plan!NA25</f>
        <v>0</v>
      </c>
      <c r="R364" s="335">
        <f>Plan!NA26</f>
        <v>0</v>
      </c>
      <c r="S364" s="335">
        <f>Plan!NA27</f>
        <v>0</v>
      </c>
      <c r="T364" s="335">
        <f>Plan!NA28</f>
        <v>0</v>
      </c>
      <c r="U364" s="335">
        <f>Plan!NA29</f>
        <v>0</v>
      </c>
      <c r="V364" s="335">
        <f>Plan!NA30</f>
        <v>0</v>
      </c>
      <c r="W364" s="335">
        <f>Plan!NA31</f>
        <v>0</v>
      </c>
      <c r="X364" s="335">
        <f>Plan!NA32</f>
        <v>0</v>
      </c>
      <c r="Y364" s="335">
        <f>Plan!NA33</f>
        <v>0</v>
      </c>
      <c r="Z364" s="335">
        <f>Plan!NA34</f>
        <v>0</v>
      </c>
      <c r="AA364" s="335">
        <f>Plan!NA35</f>
        <v>0</v>
      </c>
      <c r="AB364" s="335">
        <f>Plan!NA36</f>
        <v>0</v>
      </c>
      <c r="AC364" s="335">
        <f>Plan!NA37</f>
        <v>0</v>
      </c>
      <c r="AD364" s="335">
        <f>Plan!NA38</f>
        <v>0</v>
      </c>
      <c r="AE364" s="335">
        <f>Plan!NA39</f>
        <v>0</v>
      </c>
      <c r="AF364" s="335">
        <f>Plan!NA40</f>
        <v>0</v>
      </c>
      <c r="AG364" s="335">
        <f>Plan!NA41</f>
        <v>0</v>
      </c>
      <c r="AH364" s="335">
        <f>Plan!NA42</f>
        <v>0</v>
      </c>
      <c r="AI364" s="335">
        <f>Plan!NA43</f>
        <v>0</v>
      </c>
      <c r="AJ364" s="335">
        <f>Plan!NA44</f>
        <v>0</v>
      </c>
    </row>
    <row r="365" spans="1:36" ht="6" customHeight="1">
      <c r="A365"/>
      <c r="B365" s="318">
        <f>COUNTIF(Feiertage!$H$3:$H$164,F365)</f>
        <v>1</v>
      </c>
      <c r="C365" s="333">
        <f t="shared" si="16"/>
        <v>1</v>
      </c>
      <c r="D365" s="333">
        <f t="shared" si="17"/>
        <v>12</v>
      </c>
      <c r="E365" s="323"/>
      <c r="F365" s="321">
        <f t="shared" si="15"/>
        <v>42730</v>
      </c>
      <c r="G365" s="335">
        <f>Plan!NB15</f>
        <v>0</v>
      </c>
      <c r="H365" s="335">
        <f>Plan!NB16</f>
        <v>0</v>
      </c>
      <c r="I365" s="335">
        <f>Plan!NB17</f>
        <v>0</v>
      </c>
      <c r="J365" s="335">
        <f>Plan!NB18</f>
        <v>0</v>
      </c>
      <c r="K365" s="335">
        <f>Plan!NB19</f>
        <v>0</v>
      </c>
      <c r="L365" s="335">
        <f>Plan!NB20</f>
        <v>0</v>
      </c>
      <c r="M365" s="335">
        <f>Plan!NB21</f>
        <v>0</v>
      </c>
      <c r="N365" s="335">
        <f>Plan!NB22</f>
        <v>0</v>
      </c>
      <c r="O365" s="335">
        <f>Plan!NB23</f>
        <v>0</v>
      </c>
      <c r="P365" s="335">
        <f>Plan!NB24</f>
        <v>0</v>
      </c>
      <c r="Q365" s="335">
        <f>Plan!NB25</f>
        <v>0</v>
      </c>
      <c r="R365" s="335">
        <f>Plan!NB26</f>
        <v>0</v>
      </c>
      <c r="S365" s="335">
        <f>Plan!NB27</f>
        <v>0</v>
      </c>
      <c r="T365" s="335">
        <f>Plan!NB28</f>
        <v>0</v>
      </c>
      <c r="U365" s="335">
        <f>Plan!NB29</f>
        <v>0</v>
      </c>
      <c r="V365" s="335">
        <f>Plan!NB30</f>
        <v>0</v>
      </c>
      <c r="W365" s="335">
        <f>Plan!NB31</f>
        <v>0</v>
      </c>
      <c r="X365" s="335">
        <f>Plan!NB32</f>
        <v>0</v>
      </c>
      <c r="Y365" s="335">
        <f>Plan!NB33</f>
        <v>0</v>
      </c>
      <c r="Z365" s="335">
        <f>Plan!NB34</f>
        <v>0</v>
      </c>
      <c r="AA365" s="335">
        <f>Plan!NB35</f>
        <v>0</v>
      </c>
      <c r="AB365" s="335">
        <f>Plan!NB36</f>
        <v>0</v>
      </c>
      <c r="AC365" s="335">
        <f>Plan!NB37</f>
        <v>0</v>
      </c>
      <c r="AD365" s="335">
        <f>Plan!NB38</f>
        <v>0</v>
      </c>
      <c r="AE365" s="335">
        <f>Plan!NB39</f>
        <v>0</v>
      </c>
      <c r="AF365" s="335">
        <f>Plan!NB40</f>
        <v>0</v>
      </c>
      <c r="AG365" s="335">
        <f>Plan!NB41</f>
        <v>0</v>
      </c>
      <c r="AH365" s="335">
        <f>Plan!NB42</f>
        <v>0</v>
      </c>
      <c r="AI365" s="335">
        <f>Plan!NB43</f>
        <v>0</v>
      </c>
      <c r="AJ365" s="335">
        <f>Plan!NB44</f>
        <v>0</v>
      </c>
    </row>
    <row r="366" spans="1:36" ht="6" customHeight="1">
      <c r="A366"/>
      <c r="B366" s="318">
        <f>COUNTIF(Feiertage!$H$3:$H$164,F366)</f>
        <v>0</v>
      </c>
      <c r="C366" s="333">
        <f t="shared" si="16"/>
        <v>2</v>
      </c>
      <c r="D366" s="333">
        <f t="shared" si="17"/>
        <v>12</v>
      </c>
      <c r="E366" s="323"/>
      <c r="F366" s="321">
        <f t="shared" si="15"/>
        <v>42731</v>
      </c>
      <c r="G366" s="335">
        <f>Plan!NC15</f>
        <v>0</v>
      </c>
      <c r="H366" s="335">
        <f>Plan!NC16</f>
        <v>0</v>
      </c>
      <c r="I366" s="335">
        <f>Plan!NC17</f>
        <v>0</v>
      </c>
      <c r="J366" s="335">
        <f>Plan!NC18</f>
        <v>0</v>
      </c>
      <c r="K366" s="335">
        <f>Plan!NC19</f>
        <v>0</v>
      </c>
      <c r="L366" s="335">
        <f>Plan!NC20</f>
        <v>0</v>
      </c>
      <c r="M366" s="335">
        <f>Plan!NC21</f>
        <v>0</v>
      </c>
      <c r="N366" s="335">
        <f>Plan!NC22</f>
        <v>0</v>
      </c>
      <c r="O366" s="335">
        <f>Plan!NC23</f>
        <v>0</v>
      </c>
      <c r="P366" s="335">
        <f>Plan!NC24</f>
        <v>0</v>
      </c>
      <c r="Q366" s="335">
        <f>Plan!NC25</f>
        <v>0</v>
      </c>
      <c r="R366" s="335">
        <f>Plan!NC26</f>
        <v>0</v>
      </c>
      <c r="S366" s="335">
        <f>Plan!NC27</f>
        <v>0</v>
      </c>
      <c r="T366" s="335">
        <f>Plan!NC28</f>
        <v>0</v>
      </c>
      <c r="U366" s="335">
        <f>Plan!NC29</f>
        <v>0</v>
      </c>
      <c r="V366" s="335">
        <f>Plan!NC30</f>
        <v>0</v>
      </c>
      <c r="W366" s="335">
        <f>Plan!NC31</f>
        <v>0</v>
      </c>
      <c r="X366" s="335">
        <f>Plan!NC32</f>
        <v>0</v>
      </c>
      <c r="Y366" s="335">
        <f>Plan!NC33</f>
        <v>0</v>
      </c>
      <c r="Z366" s="335">
        <f>Plan!NC34</f>
        <v>0</v>
      </c>
      <c r="AA366" s="335">
        <f>Plan!NC35</f>
        <v>0</v>
      </c>
      <c r="AB366" s="335">
        <f>Plan!NC36</f>
        <v>0</v>
      </c>
      <c r="AC366" s="335">
        <f>Plan!NC37</f>
        <v>0</v>
      </c>
      <c r="AD366" s="335">
        <f>Plan!NC38</f>
        <v>0</v>
      </c>
      <c r="AE366" s="335">
        <f>Plan!NC39</f>
        <v>0</v>
      </c>
      <c r="AF366" s="335">
        <f>Plan!NC40</f>
        <v>0</v>
      </c>
      <c r="AG366" s="335">
        <f>Plan!NC41</f>
        <v>0</v>
      </c>
      <c r="AH366" s="335">
        <f>Plan!NC42</f>
        <v>0</v>
      </c>
      <c r="AI366" s="335">
        <f>Plan!NC43</f>
        <v>0</v>
      </c>
      <c r="AJ366" s="335">
        <f>Plan!NC44</f>
        <v>0</v>
      </c>
    </row>
    <row r="367" spans="1:36" ht="6" customHeight="1">
      <c r="A367"/>
      <c r="B367" s="318">
        <f>COUNTIF(Feiertage!$H$3:$H$164,F367)</f>
        <v>0</v>
      </c>
      <c r="C367" s="333">
        <f t="shared" si="16"/>
        <v>3</v>
      </c>
      <c r="D367" s="333">
        <f t="shared" si="17"/>
        <v>12</v>
      </c>
      <c r="E367" s="323"/>
      <c r="F367" s="321">
        <f t="shared" si="15"/>
        <v>42732</v>
      </c>
      <c r="G367" s="335">
        <f>Plan!ND15</f>
        <v>0</v>
      </c>
      <c r="H367" s="335">
        <f>Plan!ND16</f>
        <v>0</v>
      </c>
      <c r="I367" s="335">
        <f>Plan!ND17</f>
        <v>0</v>
      </c>
      <c r="J367" s="335">
        <f>Plan!ND18</f>
        <v>0</v>
      </c>
      <c r="K367" s="335">
        <f>Plan!ND19</f>
        <v>0</v>
      </c>
      <c r="L367" s="335">
        <f>Plan!ND20</f>
        <v>0</v>
      </c>
      <c r="M367" s="335">
        <f>Plan!ND21</f>
        <v>0</v>
      </c>
      <c r="N367" s="335">
        <f>Plan!ND22</f>
        <v>0</v>
      </c>
      <c r="O367" s="335">
        <f>Plan!ND23</f>
        <v>0</v>
      </c>
      <c r="P367" s="335">
        <f>Plan!ND24</f>
        <v>0</v>
      </c>
      <c r="Q367" s="335">
        <f>Plan!ND25</f>
        <v>0</v>
      </c>
      <c r="R367" s="335">
        <f>Plan!ND26</f>
        <v>0</v>
      </c>
      <c r="S367" s="335">
        <f>Plan!ND27</f>
        <v>0</v>
      </c>
      <c r="T367" s="335">
        <f>Plan!ND28</f>
        <v>0</v>
      </c>
      <c r="U367" s="335">
        <f>Plan!ND29</f>
        <v>0</v>
      </c>
      <c r="V367" s="335">
        <f>Plan!ND30</f>
        <v>0</v>
      </c>
      <c r="W367" s="335">
        <f>Plan!ND31</f>
        <v>0</v>
      </c>
      <c r="X367" s="335">
        <f>Plan!ND32</f>
        <v>0</v>
      </c>
      <c r="Y367" s="335">
        <f>Plan!ND33</f>
        <v>0</v>
      </c>
      <c r="Z367" s="335">
        <f>Plan!ND34</f>
        <v>0</v>
      </c>
      <c r="AA367" s="335">
        <f>Plan!ND35</f>
        <v>0</v>
      </c>
      <c r="AB367" s="335">
        <f>Plan!ND36</f>
        <v>0</v>
      </c>
      <c r="AC367" s="335">
        <f>Plan!ND37</f>
        <v>0</v>
      </c>
      <c r="AD367" s="335">
        <f>Plan!ND38</f>
        <v>0</v>
      </c>
      <c r="AE367" s="335">
        <f>Plan!ND39</f>
        <v>0</v>
      </c>
      <c r="AF367" s="335">
        <f>Plan!ND40</f>
        <v>0</v>
      </c>
      <c r="AG367" s="335">
        <f>Plan!ND41</f>
        <v>0</v>
      </c>
      <c r="AH367" s="335">
        <f>Plan!ND42</f>
        <v>0</v>
      </c>
      <c r="AI367" s="335">
        <f>Plan!ND43</f>
        <v>0</v>
      </c>
      <c r="AJ367" s="335">
        <f>Plan!ND44</f>
        <v>0</v>
      </c>
    </row>
    <row r="368" spans="1:36" ht="6" customHeight="1">
      <c r="A368"/>
      <c r="B368" s="318">
        <f>COUNTIF(Feiertage!$H$3:$H$164,F368)</f>
        <v>0</v>
      </c>
      <c r="C368" s="333">
        <f t="shared" si="16"/>
        <v>4</v>
      </c>
      <c r="D368" s="333">
        <f t="shared" si="17"/>
        <v>12</v>
      </c>
      <c r="E368" s="323"/>
      <c r="F368" s="321">
        <f t="shared" si="15"/>
        <v>42733</v>
      </c>
      <c r="G368" s="335">
        <f>Plan!NE15</f>
        <v>0</v>
      </c>
      <c r="H368" s="335">
        <f>Plan!NE16</f>
        <v>0</v>
      </c>
      <c r="I368" s="335">
        <f>Plan!NE17</f>
        <v>0</v>
      </c>
      <c r="J368" s="335">
        <f>Plan!NE18</f>
        <v>0</v>
      </c>
      <c r="K368" s="335">
        <f>Plan!NE19</f>
        <v>0</v>
      </c>
      <c r="L368" s="335">
        <f>Plan!NE20</f>
        <v>0</v>
      </c>
      <c r="M368" s="335">
        <f>Plan!NE21</f>
        <v>0</v>
      </c>
      <c r="N368" s="335">
        <f>Plan!NE22</f>
        <v>0</v>
      </c>
      <c r="O368" s="335">
        <f>Plan!NE23</f>
        <v>0</v>
      </c>
      <c r="P368" s="335">
        <f>Plan!NE24</f>
        <v>0</v>
      </c>
      <c r="Q368" s="335">
        <f>Plan!NE25</f>
        <v>0</v>
      </c>
      <c r="R368" s="335">
        <f>Plan!NE26</f>
        <v>0</v>
      </c>
      <c r="S368" s="335">
        <f>Plan!NE27</f>
        <v>0</v>
      </c>
      <c r="T368" s="335">
        <f>Plan!NE28</f>
        <v>0</v>
      </c>
      <c r="U368" s="335">
        <f>Plan!NE29</f>
        <v>0</v>
      </c>
      <c r="V368" s="335">
        <f>Plan!NE30</f>
        <v>0</v>
      </c>
      <c r="W368" s="335">
        <f>Plan!NE31</f>
        <v>0</v>
      </c>
      <c r="X368" s="335">
        <f>Plan!NE32</f>
        <v>0</v>
      </c>
      <c r="Y368" s="335">
        <f>Plan!NE33</f>
        <v>0</v>
      </c>
      <c r="Z368" s="335">
        <f>Plan!NE34</f>
        <v>0</v>
      </c>
      <c r="AA368" s="335">
        <f>Plan!NE35</f>
        <v>0</v>
      </c>
      <c r="AB368" s="335">
        <f>Plan!NE36</f>
        <v>0</v>
      </c>
      <c r="AC368" s="335">
        <f>Plan!NE37</f>
        <v>0</v>
      </c>
      <c r="AD368" s="335">
        <f>Plan!NE38</f>
        <v>0</v>
      </c>
      <c r="AE368" s="335">
        <f>Plan!NE39</f>
        <v>0</v>
      </c>
      <c r="AF368" s="335">
        <f>Plan!NE40</f>
        <v>0</v>
      </c>
      <c r="AG368" s="335">
        <f>Plan!NE41</f>
        <v>0</v>
      </c>
      <c r="AH368" s="335">
        <f>Plan!NE42</f>
        <v>0</v>
      </c>
      <c r="AI368" s="335">
        <f>Plan!NE43</f>
        <v>0</v>
      </c>
      <c r="AJ368" s="335">
        <f>Plan!NE44</f>
        <v>0</v>
      </c>
    </row>
    <row r="369" spans="1:36" ht="6" customHeight="1">
      <c r="A369"/>
      <c r="B369" s="318">
        <f>COUNTIF(Feiertage!$H$3:$H$164,F369)</f>
        <v>0</v>
      </c>
      <c r="C369" s="333">
        <f t="shared" si="16"/>
        <v>5</v>
      </c>
      <c r="D369" s="333">
        <f t="shared" si="17"/>
        <v>12</v>
      </c>
      <c r="E369" s="323"/>
      <c r="F369" s="321">
        <f t="shared" si="15"/>
        <v>42734</v>
      </c>
      <c r="G369" s="334">
        <f>Plan!NF15</f>
        <v>0</v>
      </c>
      <c r="H369" s="335">
        <f>Plan!NF16</f>
        <v>0</v>
      </c>
      <c r="I369" s="335">
        <f>Plan!NF17</f>
        <v>0</v>
      </c>
      <c r="J369" s="335">
        <f>Plan!NF18</f>
        <v>0</v>
      </c>
      <c r="K369" s="335">
        <f>Plan!NF19</f>
        <v>0</v>
      </c>
      <c r="L369" s="335">
        <f>Plan!NF20</f>
        <v>0</v>
      </c>
      <c r="M369" s="335">
        <f>Plan!NF21</f>
        <v>0</v>
      </c>
      <c r="N369" s="335">
        <f>Plan!NF22</f>
        <v>0</v>
      </c>
      <c r="O369" s="335">
        <f>Plan!NF23</f>
        <v>0</v>
      </c>
      <c r="P369" s="335">
        <f>Plan!NF24</f>
        <v>0</v>
      </c>
      <c r="Q369" s="335">
        <f>Plan!NF25</f>
        <v>0</v>
      </c>
      <c r="R369" s="335">
        <f>Plan!NF26</f>
        <v>0</v>
      </c>
      <c r="S369" s="335">
        <f>Plan!NF27</f>
        <v>0</v>
      </c>
      <c r="T369" s="335">
        <f>Plan!NF28</f>
        <v>0</v>
      </c>
      <c r="U369" s="335">
        <f>Plan!NF29</f>
        <v>0</v>
      </c>
      <c r="V369" s="335">
        <f>Plan!NF30</f>
        <v>0</v>
      </c>
      <c r="W369" s="335">
        <f>Plan!NF31</f>
        <v>0</v>
      </c>
      <c r="X369" s="335">
        <f>Plan!NF32</f>
        <v>0</v>
      </c>
      <c r="Y369" s="335">
        <f>Plan!NF33</f>
        <v>0</v>
      </c>
      <c r="Z369" s="335">
        <f>Plan!NF34</f>
        <v>0</v>
      </c>
      <c r="AA369" s="335">
        <f>Plan!NF35</f>
        <v>0</v>
      </c>
      <c r="AB369" s="335">
        <f>Plan!NF36</f>
        <v>0</v>
      </c>
      <c r="AC369" s="335">
        <f>Plan!NF37</f>
        <v>0</v>
      </c>
      <c r="AD369" s="335">
        <f>Plan!NF38</f>
        <v>0</v>
      </c>
      <c r="AE369" s="335">
        <f>Plan!NF39</f>
        <v>0</v>
      </c>
      <c r="AF369" s="335">
        <f>Plan!NF40</f>
        <v>0</v>
      </c>
      <c r="AG369" s="335">
        <f>Plan!NF41</f>
        <v>0</v>
      </c>
      <c r="AH369" s="335">
        <f>Plan!NF42</f>
        <v>0</v>
      </c>
      <c r="AI369" s="335">
        <f>Plan!NF43</f>
        <v>0</v>
      </c>
      <c r="AJ369" s="335">
        <f>Plan!NF44</f>
        <v>0</v>
      </c>
    </row>
    <row r="370" spans="1:36" ht="6" customHeight="1">
      <c r="A370"/>
      <c r="B370" s="318">
        <f>COUNTIF(Feiertage!$H$3:$H$164,F370)</f>
        <v>0</v>
      </c>
      <c r="C370" s="333">
        <f t="shared" si="16"/>
        <v>6</v>
      </c>
      <c r="D370" s="333">
        <f t="shared" si="17"/>
        <v>12</v>
      </c>
      <c r="E370" s="324"/>
      <c r="F370" s="321">
        <f t="shared" si="15"/>
        <v>42735</v>
      </c>
      <c r="G370" s="335">
        <f>Plan!NG15</f>
        <v>0</v>
      </c>
      <c r="H370" s="335">
        <f>Plan!NG16</f>
        <v>0</v>
      </c>
      <c r="I370" s="335">
        <f>Plan!NG17</f>
        <v>0</v>
      </c>
      <c r="J370" s="335">
        <f>Plan!NG18</f>
        <v>0</v>
      </c>
      <c r="K370" s="335">
        <f>Plan!NG19</f>
        <v>0</v>
      </c>
      <c r="L370" s="335">
        <f>Plan!NG20</f>
        <v>0</v>
      </c>
      <c r="M370" s="335">
        <f>Plan!NG21</f>
        <v>0</v>
      </c>
      <c r="N370" s="335">
        <f>Plan!NG22</f>
        <v>0</v>
      </c>
      <c r="O370" s="335">
        <f>Plan!NG23</f>
        <v>0</v>
      </c>
      <c r="P370" s="335">
        <f>Plan!NG24</f>
        <v>0</v>
      </c>
      <c r="Q370" s="335">
        <f>Plan!NG25</f>
        <v>0</v>
      </c>
      <c r="R370" s="335">
        <f>Plan!NG26</f>
        <v>0</v>
      </c>
      <c r="S370" s="335">
        <f>Plan!NG27</f>
        <v>0</v>
      </c>
      <c r="T370" s="335">
        <f>Plan!NG28</f>
        <v>0</v>
      </c>
      <c r="U370" s="335">
        <f>Plan!NG29</f>
        <v>0</v>
      </c>
      <c r="V370" s="335">
        <f>Plan!NG30</f>
        <v>0</v>
      </c>
      <c r="W370" s="335">
        <f>Plan!NG31</f>
        <v>0</v>
      </c>
      <c r="X370" s="335">
        <f>Plan!NG32</f>
        <v>0</v>
      </c>
      <c r="Y370" s="335">
        <f>Plan!NG33</f>
        <v>0</v>
      </c>
      <c r="Z370" s="335">
        <f>Plan!NG34</f>
        <v>0</v>
      </c>
      <c r="AA370" s="335">
        <f>Plan!NG35</f>
        <v>0</v>
      </c>
      <c r="AB370" s="335">
        <f>Plan!NG36</f>
        <v>0</v>
      </c>
      <c r="AC370" s="335">
        <f>Plan!NG37</f>
        <v>0</v>
      </c>
      <c r="AD370" s="335">
        <f>Plan!NG38</f>
        <v>0</v>
      </c>
      <c r="AE370" s="335">
        <f>Plan!NG39</f>
        <v>0</v>
      </c>
      <c r="AF370" s="335">
        <f>Plan!NG40</f>
        <v>0</v>
      </c>
      <c r="AG370" s="335">
        <f>Plan!NG41</f>
        <v>0</v>
      </c>
      <c r="AH370" s="335">
        <f>Plan!NG42</f>
        <v>0</v>
      </c>
      <c r="AI370" s="335">
        <f>Plan!NG43</f>
        <v>0</v>
      </c>
      <c r="AJ370" s="335">
        <f>Plan!NG44</f>
        <v>0</v>
      </c>
    </row>
  </sheetData>
  <sheetProtection password="8205" sheet="1" objects="1" scenarios="1" selectLockedCells="1" selectUnlockedCells="1"/>
  <conditionalFormatting sqref="F6:F370">
    <cfRule type="expression" dxfId="28" priority="19" stopIfTrue="1">
      <formula>OR(C6=6,C6=7,B6=1)</formula>
    </cfRule>
    <cfRule type="expression" dxfId="27" priority="20" stopIfTrue="1">
      <formula>OR(D6=1,D6=3,D6=5,D6=7=D6=9,D6=11)</formula>
    </cfRule>
  </conditionalFormatting>
  <conditionalFormatting sqref="E5:E370">
    <cfRule type="expression" dxfId="26" priority="18" stopIfTrue="1">
      <formula>OR(D5=1,D5=3,D5=5,D5=7,D5=9,D5=11)</formula>
    </cfRule>
  </conditionalFormatting>
  <conditionalFormatting sqref="F5">
    <cfRule type="expression" dxfId="25" priority="16" stopIfTrue="1">
      <formula>OR($C5=6,$C5=7,$B5=1)</formula>
    </cfRule>
    <cfRule type="expression" dxfId="24" priority="17" stopIfTrue="1">
      <formula>OR($D$5=1,$D$5=3,$D$5=5,$D$5=7=$D$5=9,$D$5=11)</formula>
    </cfRule>
  </conditionalFormatting>
  <conditionalFormatting sqref="G5:AJ370">
    <cfRule type="expression" dxfId="23" priority="13" stopIfTrue="1">
      <formula>OR(G5=$G$1,G5=$H$1,G5=$I$1,G5=$J$1,G5=$K$1,G5=$L$1,G5=$M$1)</formula>
    </cfRule>
    <cfRule type="expression" dxfId="22" priority="14" stopIfTrue="1">
      <formula>OR(G5=$N$1,G5=$O$1,G5=$P$1,G5=$Q$1,G5=$R$1,G5=$S$1,G5=$T$1)</formula>
    </cfRule>
    <cfRule type="expression" dxfId="21" priority="15" stopIfTrue="1">
      <formula>OR($C5=6,$C5=7,$B5=1)</formula>
    </cfRule>
  </conditionalFormatting>
  <conditionalFormatting sqref="F369:F370">
    <cfRule type="expression" dxfId="20" priority="11" stopIfTrue="1">
      <formula>OR(C369=6,C369=7,B369=1)</formula>
    </cfRule>
    <cfRule type="expression" dxfId="19" priority="12" stopIfTrue="1">
      <formula>OR(D369=1,D369=3,D369=5,D369=7=D369=9,D369=11)</formula>
    </cfRule>
  </conditionalFormatting>
  <conditionalFormatting sqref="E369:E370">
    <cfRule type="expression" dxfId="18" priority="10" stopIfTrue="1">
      <formula>OR(D369=1,D369=3,D369=5,D369=7,D369=9,D369=11)</formula>
    </cfRule>
  </conditionalFormatting>
  <conditionalFormatting sqref="G369:AJ370">
    <cfRule type="expression" dxfId="17" priority="7" stopIfTrue="1">
      <formula>OR(G369=$G$1,G369=$H$1,G369=$I$1,G369=$J$1,G369=$K$1,G369=$L$1,G369=$M$1)</formula>
    </cfRule>
    <cfRule type="expression" dxfId="16" priority="8" stopIfTrue="1">
      <formula>OR(G369=$N$1,G369=$O$1,G369=$P$1,G369=$Q$1,G369=$R$1,G369=$S$1,G369=$T$1)</formula>
    </cfRule>
    <cfRule type="expression" dxfId="15" priority="9" stopIfTrue="1">
      <formula>OR($C369=6,$C369=7,$B369=1)</formula>
    </cfRule>
  </conditionalFormatting>
  <conditionalFormatting sqref="F185:F370">
    <cfRule type="expression" dxfId="14" priority="5" stopIfTrue="1">
      <formula>OR(C185=6,C185=7,B185=1)</formula>
    </cfRule>
    <cfRule type="expression" dxfId="13" priority="6" stopIfTrue="1">
      <formula>OR(D185=1,D185=3,D185=5,D185=7=D185=9,D185=11)</formula>
    </cfRule>
  </conditionalFormatting>
  <conditionalFormatting sqref="E185:E370">
    <cfRule type="expression" dxfId="12" priority="4" stopIfTrue="1">
      <formula>OR(D185=1,D185=3,D185=5,D185=7,D185=9,D185=11)</formula>
    </cfRule>
  </conditionalFormatting>
  <conditionalFormatting sqref="G185:AJ370">
    <cfRule type="expression" dxfId="11" priority="1" stopIfTrue="1">
      <formula>OR(G185=$G$1,G185=$H$1,G185=$I$1,G185=$J$1,G185=$K$1,G185=$L$1,G185=$M$1)</formula>
    </cfRule>
    <cfRule type="expression" dxfId="10" priority="2" stopIfTrue="1">
      <formula>OR(G185=$N$1,G185=$O$1,G185=$P$1,G185=$Q$1,G185=$R$1,G185=$S$1,G185=$T$1)</formula>
    </cfRule>
    <cfRule type="expression" dxfId="9" priority="3" stopIfTrue="1">
      <formula>OR($C185=6,$C185=7,$B185=1)</formula>
    </cfRule>
  </conditionalFormatting>
  <pageMargins left="0.15748031496062992" right="0.31496062992125984" top="0.35433070866141736" bottom="0.43307086614173229" header="0.27559055118110237" footer="0.23622047244094491"/>
  <pageSetup paperSize="9" scale="95" orientation="portrait" r:id="rId1"/>
  <headerFooter alignWithMargins="0">
    <oddFooter>&amp;L&amp;A - &amp;D - &amp;T&amp;RSeite: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7" enableFormatConditionsCalculation="0">
    <tabColor indexed="51"/>
    <pageSetUpPr autoPageBreaks="0"/>
  </sheetPr>
  <dimension ref="A1:W38"/>
  <sheetViews>
    <sheetView showGridLines="0" showRowColHeaders="0" showZeros="0" showOutlineSymbols="0" zoomScale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36" sqref="E36"/>
    </sheetView>
  </sheetViews>
  <sheetFormatPr baseColWidth="10" defaultRowHeight="13.2"/>
  <cols>
    <col min="1" max="1" width="3.77734375" customWidth="1"/>
    <col min="2" max="2" width="15.88671875" customWidth="1"/>
    <col min="3" max="3" width="14.44140625" customWidth="1"/>
    <col min="4" max="4" width="17.33203125" customWidth="1"/>
    <col min="12" max="23" width="7.6640625" customWidth="1"/>
  </cols>
  <sheetData>
    <row r="1" spans="1:23" ht="8.25" customHeight="1"/>
    <row r="2" spans="1:23" ht="15.6">
      <c r="B2" s="27" t="s">
        <v>89</v>
      </c>
      <c r="C2" s="28">
        <f>Feiertage!A1</f>
        <v>2016</v>
      </c>
    </row>
    <row r="3" spans="1:23" ht="15.6">
      <c r="B3" s="27"/>
      <c r="C3" s="135"/>
    </row>
    <row r="4" spans="1:23" ht="15.9" customHeight="1">
      <c r="A4" s="345"/>
      <c r="B4" s="167" t="s">
        <v>149</v>
      </c>
      <c r="C4" s="164"/>
      <c r="D4" s="164"/>
      <c r="E4" s="165"/>
      <c r="F4" s="166" t="s">
        <v>117</v>
      </c>
      <c r="G4" s="164"/>
      <c r="H4" s="164"/>
      <c r="I4" s="164"/>
      <c r="J4" s="164"/>
      <c r="K4" s="165"/>
      <c r="L4" s="166" t="s">
        <v>123</v>
      </c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8"/>
    </row>
    <row r="5" spans="1:23" s="1" customFormat="1" ht="33.75" customHeight="1">
      <c r="A5" s="25" t="s">
        <v>217</v>
      </c>
      <c r="B5" s="25" t="s">
        <v>38</v>
      </c>
      <c r="C5" s="25" t="s">
        <v>39</v>
      </c>
      <c r="D5" s="26" t="s">
        <v>41</v>
      </c>
      <c r="E5" s="161" t="s">
        <v>113</v>
      </c>
      <c r="F5" s="158" t="s">
        <v>148</v>
      </c>
      <c r="G5" s="125" t="s">
        <v>153</v>
      </c>
      <c r="H5" s="209" t="s">
        <v>122</v>
      </c>
      <c r="I5" s="210" t="s">
        <v>124</v>
      </c>
      <c r="J5" s="211" t="s">
        <v>86</v>
      </c>
      <c r="K5" s="155" t="s">
        <v>112</v>
      </c>
      <c r="L5" s="160" t="s">
        <v>54</v>
      </c>
      <c r="M5" s="133" t="s">
        <v>55</v>
      </c>
      <c r="N5" s="134" t="s">
        <v>56</v>
      </c>
      <c r="O5" s="133" t="s">
        <v>57</v>
      </c>
      <c r="P5" s="134" t="s">
        <v>58</v>
      </c>
      <c r="Q5" s="133" t="s">
        <v>59</v>
      </c>
      <c r="R5" s="134" t="s">
        <v>60</v>
      </c>
      <c r="S5" s="133" t="s">
        <v>61</v>
      </c>
      <c r="T5" s="134" t="s">
        <v>62</v>
      </c>
      <c r="U5" s="133" t="s">
        <v>63</v>
      </c>
      <c r="V5" s="134" t="s">
        <v>64</v>
      </c>
      <c r="W5" s="133" t="s">
        <v>65</v>
      </c>
    </row>
    <row r="6" spans="1:23" ht="18" customHeight="1">
      <c r="A6" s="344">
        <v>1</v>
      </c>
      <c r="B6" s="24" t="str">
        <f>IF(Mitarbeiter!B7="","",Mitarbeiter!B7)</f>
        <v/>
      </c>
      <c r="C6" s="24" t="str">
        <f>IF(Mitarbeiter!C7="","",Mitarbeiter!C7)</f>
        <v/>
      </c>
      <c r="D6" s="24" t="str">
        <f>IF(Mitarbeiter!E7="","",Mitarbeiter!E7)</f>
        <v/>
      </c>
      <c r="E6" s="162">
        <f>Mitarbeiter!W7</f>
        <v>0</v>
      </c>
      <c r="F6" s="172">
        <f>COUNTIF(Plan!F15:QT15,"u")+(COUNTIF(Plan!F15:QT15,"u2")/2)+COUNTIF(Plan!F15:QT15,"s")+(COUNTIF(Plan!F15:QT15,"s2")/2)</f>
        <v>0</v>
      </c>
      <c r="G6" s="136">
        <f>COUNTIF(Plan!F15:QT15,"x")+(COUNTIF(Plan!F15:QT15,"x2")/2)+COUNTIF(Plan!F15:QT15,"az")+COUNTIF(Plan!F15:QT15,"fz")</f>
        <v>0</v>
      </c>
      <c r="H6" s="136">
        <f>COUNTIF(Plan!F15:QT15,"f")+(COUNTIF(Plan!F15:QT15,"f2")/2)</f>
        <v>0</v>
      </c>
      <c r="I6" s="173">
        <f>COUNTIF(Plan!F15:QT15,"k")+(COUNTIF(Plan!F15:QT15,"k2")/2)</f>
        <v>0</v>
      </c>
      <c r="J6" s="136">
        <f>COUNTIF(Plan!F15:QT15,"a")</f>
        <v>0</v>
      </c>
      <c r="K6" s="156">
        <f t="shared" ref="K6:K35" si="0">SUM(F6:J6)</f>
        <v>0</v>
      </c>
      <c r="L6" s="212">
        <f>(SUMPRODUCT((Plan!$F$5:$QT$5=1)*(Plan!F15:QT15&gt;0)))-(SUMPRODUCT((Plan!$F$5:$QT$5=1)*((Plan!F15:QT15="u2")/2)))-(SUMPRODUCT((Plan!$F$5:$QT$5=1)*((Plan!F15:QT15="x2")/2)))-(SUMPRODUCT((Plan!$F$5:$QT$5=1)*((Plan!F15:QT15="k2")/2)))-(SUMPRODUCT((Plan!$F$5:$QT$5=1)*((Plan!F15:QT15="f2")/2)))</f>
        <v>0</v>
      </c>
      <c r="M6" s="213">
        <f>(SUMPRODUCT((Plan!$F$5:$QT$5=2)*(Plan!F15:QT15&gt;0)))-(SUMPRODUCT((Plan!$F$5:$QT$5=2)*((Plan!F15:QT15="u2")/2)))-(SUMPRODUCT((Plan!$F$5:$QT$5=2)*((Plan!F15:QT15="x2")/2)))-(SUMPRODUCT((Plan!$F$5:$QT$5=2)*((Plan!F15:QT15="k2")/2)))-(SUMPRODUCT((Plan!$F$5:$QT$5=2)*((Plan!F15:QT15="f2")/2)))</f>
        <v>0</v>
      </c>
      <c r="N6" s="214">
        <f>(SUMPRODUCT((Plan!$F$5:$GG$5=3)*(Plan!F15:GG15&gt;0)))-(SUMPRODUCT((Plan!$F$5:$GG$5=3)*((Plan!F15:GG15="u2")/2)))-(SUMPRODUCT((Plan!$F$5:$GG$5=3)*((Plan!F15:GG15="x2")/2)))-(SUMPRODUCT((Plan!$F$5:$GG$5=3)*((Plan!F15:GG15="k2")/2)))-(SUMPRODUCT((Plan!$F$5:$GG$5=3)*((Plan!F15:GG15="f2")/2)))</f>
        <v>0</v>
      </c>
      <c r="O6" s="213">
        <f>(SUMPRODUCT((Plan!$F$5:$GG$5=4)*(Plan!F15:GG15&gt;0)))-(SUMPRODUCT((Plan!$F$5:$GG$5=4)*((Plan!F15:GG15="u2")/2)))-(SUMPRODUCT((Plan!$F$5:$GG$5=4)*((Plan!F15:GG15="x2")/2)))-(SUMPRODUCT((Plan!$F$5:$GG$5=4)*((Plan!F15:GG15="k2")/2)))-(SUMPRODUCT((Plan!$F$5:$GG$5=4)*((Plan!F15:GG15="f2")/2)))</f>
        <v>0</v>
      </c>
      <c r="P6" s="214">
        <f>(SUMPRODUCT((Plan!$F$5:$GG$5=5)*(Plan!F15:GG15&gt;0)))-(SUMPRODUCT((Plan!$F$5:$GG$5=5)*((Plan!F15:GG15="u2")/2)))-(SUMPRODUCT((Plan!$F$5:$GG$5=5)*((Plan!F15:GG15="x2")/2)))-(SUMPRODUCT((Plan!$F$5:$GG$5=5)*((Plan!F15:GG15="k2")/2)))-(SUMPRODUCT((Plan!$F$5:$GG$5=5)*((Plan!F15:GG15="f2")/2)))</f>
        <v>0</v>
      </c>
      <c r="Q6" s="246">
        <f>(SUMPRODUCT((Plan!$F$5:$GG$5=6)*(Plan!F15:GG15&gt;0)))-(SUMPRODUCT((Plan!$F$5:$GG$5=6)*((Plan!F15:GG15="u2")/2)))-(SUMPRODUCT((Plan!$F$5:$GG$5=6)*((Plan!F15:GG15="x2")/2)))-(SUMPRODUCT((Plan!$F$5:$GG$5=6)*((Plan!F15:GG15="k2")/2)))-(SUMPRODUCT((Plan!$F$5:$GG$5=6)*((Plan!F15:GG15="f2")/2)))</f>
        <v>0</v>
      </c>
      <c r="R6" s="214">
        <f>(SUMPRODUCT((Plan!$F$5:$QT$5=7)*(Plan!L15:QZ15&gt;0)))-(SUMPRODUCT((Plan!$F$5:$QT$5=7)*((Plan!L15:QZ15="u2")/2)))-(SUMPRODUCT((Plan!$F$5:$QT$5=7)*((Plan!L15:QZ15="x2")/2)))-(SUMPRODUCT((Plan!$F$5:$QT$5=7)*((Plan!L15:QZ15="k2")/2)))-(SUMPRODUCT((Plan!$F$5:$QT$5=7)*((Plan!L15:QZ15="f2")/2)))</f>
        <v>0</v>
      </c>
      <c r="S6" s="246">
        <f>(SUMPRODUCT((Plan!$F$5:$QT$5=8)*(Plan!L15:QZ15&gt;0)))-(SUMPRODUCT((Plan!$F$5:$QT$5=8)*((Plan!L15:QZ15="u2")/2)))-(SUMPRODUCT((Plan!$F$5:$QT$5=8)*((Plan!L15:QZ15="x2")/2)))-(SUMPRODUCT((Plan!$F$5:$QT$5=8)*((Plan!L15:QZ15="k2")/2)))-(SUMPRODUCT((Plan!$F$5:$QT$5=8)*((Plan!L15:QZ15="f2")/2)))</f>
        <v>0</v>
      </c>
      <c r="T6" s="214">
        <f>(SUMPRODUCT((Plan!$F$5:$QT$5=9)*(Plan!N15:RB15&gt;0)))-(SUMPRODUCT((Plan!$F$5:$QT$5=9)*((Plan!N15:RB15="u2")/2)))-(SUMPRODUCT((Plan!$F$5:$QT$5=9)*((Plan!N15:RB15="x2")/2)))-(SUMPRODUCT((Plan!$F$5:$QT$5=9)*((Plan!N15:RB15="k2")/2)))-(SUMPRODUCT((Plan!$F$5:$QT$5=9)*((Plan!N15:RB15="f2")/2)))</f>
        <v>0</v>
      </c>
      <c r="U6" s="246">
        <f>(SUMPRODUCT((Plan!$F$5:$QT$5=10)*(Plan!N15:RB15&gt;0)))-(SUMPRODUCT((Plan!$F$5:$QT$5=10)*((Plan!N15:RB15="u2")/2)))-(SUMPRODUCT((Plan!$F$5:$QT$5=10)*((Plan!N15:RB15="x2")/2)))-(SUMPRODUCT((Plan!$F$5:$QT$5=10)*((Plan!N15:RB15="k2")/2)))-(SUMPRODUCT((Plan!$F$5:$QT$5=10)*((Plan!N15:RB15="f2")/2)))</f>
        <v>0</v>
      </c>
      <c r="V6" s="214">
        <f>(SUMPRODUCT((Plan!$F$5:$QT$5=9)*(Plan!P15:RD15&gt;0)))-(SUMPRODUCT((Plan!$F$5:$QT$5=9)*((Plan!P15:RD15="u2")/2)))-(SUMPRODUCT((Plan!$F$5:$QT$5=9)*((Plan!P15:RD15="x2")/2)))-(SUMPRODUCT((Plan!$F$5:$QT$5=9)*((Plan!P15:RD15="k2")/2)))-(SUMPRODUCT((Plan!$F$5:$QT$5=9)*((Plan!P15:RD15="f2")/2)))</f>
        <v>0</v>
      </c>
      <c r="W6" s="213">
        <f>(SUMPRODUCT((Plan!$F$5:$QT$5=10)*(Plan!P15:RD15&gt;0)))-(SUMPRODUCT((Plan!$F$5:$QT$5=10)*((Plan!P15:RD15="u2")/2)))-(SUMPRODUCT((Plan!$F$5:$QT$5=10)*((Plan!P15:RD15="x2")/2)))-(SUMPRODUCT((Plan!$F$5:$QT$5=10)*((Plan!P15:RD15="k2")/2)))-(SUMPRODUCT((Plan!$F$5:$QT$5=10)*((Plan!P15:RD15="f2")/2)))</f>
        <v>0</v>
      </c>
    </row>
    <row r="7" spans="1:23" ht="18" customHeight="1">
      <c r="A7" s="344">
        <v>2</v>
      </c>
      <c r="B7" s="24" t="str">
        <f>IF(Mitarbeiter!B8="","",Mitarbeiter!B8)</f>
        <v/>
      </c>
      <c r="C7" s="24" t="str">
        <f>IF(Mitarbeiter!C8="","",Mitarbeiter!C8)</f>
        <v/>
      </c>
      <c r="D7" s="24" t="str">
        <f>IF(Mitarbeiter!E8="","",Mitarbeiter!E8)</f>
        <v/>
      </c>
      <c r="E7" s="162">
        <f>Mitarbeiter!W8</f>
        <v>0</v>
      </c>
      <c r="F7" s="172">
        <f>COUNTIF(Plan!F16:QT16,"u")+(COUNTIF(Plan!F16:QT16,"u2")/2)+COUNTIF(Plan!F16:QT16,"s")+(COUNTIF(Plan!F16:QT16,"s2")/2)</f>
        <v>0</v>
      </c>
      <c r="G7" s="136">
        <f>COUNTIF(Plan!F16:QT16,"x")+(COUNTIF(Plan!F16:QT16,"x2")/2)+COUNTIF(Plan!F16:QT16,"az")+COUNTIF(Plan!F16:QT16,"fz")</f>
        <v>0</v>
      </c>
      <c r="H7" s="136">
        <f>COUNTIF(Plan!F16:QT16,"f")+(COUNTIF(Plan!F16:QT16,"f2")/2)</f>
        <v>0</v>
      </c>
      <c r="I7" s="173">
        <f>COUNTIF(Plan!F16:QT16,"k")+(COUNTIF(Plan!F16:QT16,"k2")/2)</f>
        <v>0</v>
      </c>
      <c r="J7" s="136">
        <f>COUNTIF(Plan!F16:QT16,"a")</f>
        <v>0</v>
      </c>
      <c r="K7" s="156">
        <f t="shared" ref="K7:K16" si="1">SUM(F7:J7)</f>
        <v>0</v>
      </c>
      <c r="L7" s="212">
        <f>(SUMPRODUCT((Plan!$F$5:$QT$5=1)*(Plan!F16:QT16&gt;0)))-(SUMPRODUCT((Plan!$F$5:$QT$5=1)*((Plan!F16:QT16="u2")/2)))-(SUMPRODUCT((Plan!$F$5:$QT$5=1)*((Plan!F16:QT16="x2")/2)))-(SUMPRODUCT((Plan!$F$5:$QT$5=1)*((Plan!F16:QT16="k2")/2)))-(SUMPRODUCT((Plan!$F$5:$QT$5=1)*((Plan!F16:QT16="f2")/2)))</f>
        <v>0</v>
      </c>
      <c r="M7" s="213">
        <f>(SUMPRODUCT((Plan!$F$5:$QT$5=2)*(Plan!F16:QT16&gt;0)))-(SUMPRODUCT((Plan!$F$5:$QT$5=2)*((Plan!F16:QT16="u2")/2)))-(SUMPRODUCT((Plan!$F$5:$QT$5=2)*((Plan!F16:QT16="x2")/2)))-(SUMPRODUCT((Plan!$F$5:$QT$5=2)*((Plan!F16:QT16="k2")/2)))-(SUMPRODUCT((Plan!$F$5:$QT$5=2)*((Plan!F16:QT16="f2")/2)))</f>
        <v>0</v>
      </c>
      <c r="N7" s="214">
        <f>(SUMPRODUCT((Plan!$F$5:$GG$5=3)*(Plan!F16:GG16&gt;0)))-(SUMPRODUCT((Plan!$F$5:$GG$5=3)*((Plan!F16:GG16="u2")/2)))-(SUMPRODUCT((Plan!$F$5:$GG$5=3)*((Plan!F16:GG16="x2")/2)))-(SUMPRODUCT((Plan!$F$5:$GG$5=3)*((Plan!F16:GG16="k2")/2)))-(SUMPRODUCT((Plan!$F$5:$GG$5=3)*((Plan!F16:GG16="f2")/2)))</f>
        <v>0</v>
      </c>
      <c r="O7" s="213">
        <f>(SUMPRODUCT((Plan!$F$5:$GG$5=4)*(Plan!F16:GG16&gt;0)))-(SUMPRODUCT((Plan!$F$5:$GG$5=4)*((Plan!F16:GG16="u2")/2)))-(SUMPRODUCT((Plan!$F$5:$GG$5=4)*((Plan!F16:GG16="x2")/2)))-(SUMPRODUCT((Plan!$F$5:$GG$5=4)*((Plan!F16:GG16="k2")/2)))-(SUMPRODUCT((Plan!$F$5:$GG$5=4)*((Plan!F16:GG16="f2")/2)))</f>
        <v>0</v>
      </c>
      <c r="P7" s="214">
        <f>(SUMPRODUCT((Plan!$F$5:$GG$5=5)*(Plan!F16:GG16&gt;0)))-(SUMPRODUCT((Plan!$F$5:$GG$5=5)*((Plan!F16:GG16="u2")/2)))-(SUMPRODUCT((Plan!$F$5:$GG$5=5)*((Plan!F16:GG16="x2")/2)))-(SUMPRODUCT((Plan!$F$5:$GG$5=5)*((Plan!F16:GG16="k2")/2)))-(SUMPRODUCT((Plan!$F$5:$GG$5=5)*((Plan!F16:GG16="f2")/2)))</f>
        <v>0</v>
      </c>
      <c r="Q7" s="246">
        <f>(SUMPRODUCT((Plan!$F$5:$GG$5=6)*(Plan!F16:GG16&gt;0)))-(SUMPRODUCT((Plan!$F$5:$GG$5=6)*((Plan!F16:GG16="u2")/2)))-(SUMPRODUCT((Plan!$F$5:$GG$5=6)*((Plan!F16:GG16="x2")/2)))-(SUMPRODUCT((Plan!$F$5:$GG$5=6)*((Plan!F16:GG16="k2")/2)))-(SUMPRODUCT((Plan!$F$5:$GG$5=6)*((Plan!F16:GG16="f2")/2)))</f>
        <v>0</v>
      </c>
      <c r="R7" s="214">
        <f>(SUMPRODUCT((Plan!$F$5:$QT$5=7)*(Plan!L16:QZ16&gt;0)))-(SUMPRODUCT((Plan!$F$5:$QT$5=7)*((Plan!L16:QZ16="u2")/2)))-(SUMPRODUCT((Plan!$F$5:$QT$5=7)*((Plan!L16:QZ16="x2")/2)))-(SUMPRODUCT((Plan!$F$5:$QT$5=7)*((Plan!L16:QZ16="k2")/2)))-(SUMPRODUCT((Plan!$F$5:$QT$5=7)*((Plan!L16:QZ16="f2")/2)))</f>
        <v>0</v>
      </c>
      <c r="S7" s="246">
        <f>(SUMPRODUCT((Plan!$F$5:$QT$5=8)*(Plan!L16:QZ16&gt;0)))-(SUMPRODUCT((Plan!$F$5:$QT$5=8)*((Plan!L16:QZ16="u2")/2)))-(SUMPRODUCT((Plan!$F$5:$QT$5=8)*((Plan!L16:QZ16="x2")/2)))-(SUMPRODUCT((Plan!$F$5:$QT$5=8)*((Plan!L16:QZ16="k2")/2)))-(SUMPRODUCT((Plan!$F$5:$QT$5=8)*((Plan!L16:QZ16="f2")/2)))</f>
        <v>0</v>
      </c>
      <c r="T7" s="214">
        <f>(SUMPRODUCT((Plan!$F$5:$QT$5=9)*(Plan!N16:RB16&gt;0)))-(SUMPRODUCT((Plan!$F$5:$QT$5=9)*((Plan!N16:RB16="u2")/2)))-(SUMPRODUCT((Plan!$F$5:$QT$5=9)*((Plan!N16:RB16="x2")/2)))-(SUMPRODUCT((Plan!$F$5:$QT$5=9)*((Plan!N16:RB16="k2")/2)))-(SUMPRODUCT((Plan!$F$5:$QT$5=9)*((Plan!N16:RB16="f2")/2)))</f>
        <v>0</v>
      </c>
      <c r="U7" s="246">
        <f>(SUMPRODUCT((Plan!$F$5:$QT$5=10)*(Plan!N16:RB16&gt;0)))-(SUMPRODUCT((Plan!$F$5:$QT$5=10)*((Plan!N16:RB16="u2")/2)))-(SUMPRODUCT((Plan!$F$5:$QT$5=10)*((Plan!N16:RB16="x2")/2)))-(SUMPRODUCT((Plan!$F$5:$QT$5=10)*((Plan!N16:RB16="k2")/2)))-(SUMPRODUCT((Plan!$F$5:$QT$5=10)*((Plan!N16:RB16="f2")/2)))</f>
        <v>0</v>
      </c>
      <c r="V7" s="214">
        <f>(SUMPRODUCT((Plan!$F$5:$QT$5=9)*(Plan!P16:RD16&gt;0)))-(SUMPRODUCT((Plan!$F$5:$QT$5=9)*((Plan!P16:RD16="u2")/2)))-(SUMPRODUCT((Plan!$F$5:$QT$5=9)*((Plan!P16:RD16="x2")/2)))-(SUMPRODUCT((Plan!$F$5:$QT$5=9)*((Plan!P16:RD16="k2")/2)))-(SUMPRODUCT((Plan!$F$5:$QT$5=9)*((Plan!P16:RD16="f2")/2)))</f>
        <v>0</v>
      </c>
      <c r="W7" s="213">
        <f>(SUMPRODUCT((Plan!$F$5:$QT$5=10)*(Plan!P16:RD16&gt;0)))-(SUMPRODUCT((Plan!$F$5:$QT$5=10)*((Plan!P16:RD16="u2")/2)))-(SUMPRODUCT((Plan!$F$5:$QT$5=10)*((Plan!P16:RD16="x2")/2)))-(SUMPRODUCT((Plan!$F$5:$QT$5=10)*((Plan!P16:RD16="k2")/2)))-(SUMPRODUCT((Plan!$F$5:$QT$5=10)*((Plan!P16:RD16="f2")/2)))</f>
        <v>0</v>
      </c>
    </row>
    <row r="8" spans="1:23" ht="18" customHeight="1">
      <c r="A8" s="344">
        <v>3</v>
      </c>
      <c r="B8" s="24" t="str">
        <f>IF(Mitarbeiter!B9="","",Mitarbeiter!B9)</f>
        <v/>
      </c>
      <c r="C8" s="24" t="str">
        <f>IF(Mitarbeiter!C9="","",Mitarbeiter!C9)</f>
        <v/>
      </c>
      <c r="D8" s="24" t="str">
        <f>IF(Mitarbeiter!E9="","",Mitarbeiter!E9)</f>
        <v/>
      </c>
      <c r="E8" s="162">
        <f>Mitarbeiter!W9</f>
        <v>0</v>
      </c>
      <c r="F8" s="172">
        <f>COUNTIF(Plan!F17:QT17,"u")+(COUNTIF(Plan!F17:QT17,"u2")/2)+COUNTIF(Plan!F17:QT17,"s")+(COUNTIF(Plan!F17:QT17,"s2")/2)</f>
        <v>0</v>
      </c>
      <c r="G8" s="136">
        <f>COUNTIF(Plan!F17:QT17,"x")+(COUNTIF(Plan!F17:QT17,"x2")/2)+COUNTIF(Plan!F17:QT17,"az")+COUNTIF(Plan!F17:QT17,"fz")</f>
        <v>0</v>
      </c>
      <c r="H8" s="136">
        <f>COUNTIF(Plan!F17:QT17,"f")+(COUNTIF(Plan!F17:QT17,"f2")/2)</f>
        <v>0</v>
      </c>
      <c r="I8" s="173">
        <f>COUNTIF(Plan!F17:QT17,"k")+(COUNTIF(Plan!F17:QT17,"k2")/2)</f>
        <v>0</v>
      </c>
      <c r="J8" s="136">
        <f>COUNTIF(Plan!F17:QT17,"a")</f>
        <v>0</v>
      </c>
      <c r="K8" s="156">
        <f t="shared" si="1"/>
        <v>0</v>
      </c>
      <c r="L8" s="212">
        <f>(SUMPRODUCT((Plan!$F$5:$QT$5=1)*(Plan!F17:QT17&gt;0)))-(SUMPRODUCT((Plan!$F$5:$QT$5=1)*((Plan!F17:QT17="u2")/2)))-(SUMPRODUCT((Plan!$F$5:$QT$5=1)*((Plan!F17:QT17="x2")/2)))-(SUMPRODUCT((Plan!$F$5:$QT$5=1)*((Plan!F17:QT17="k2")/2)))-(SUMPRODUCT((Plan!$F$5:$QT$5=1)*((Plan!F17:QT17="f2")/2)))</f>
        <v>0</v>
      </c>
      <c r="M8" s="213">
        <f>(SUMPRODUCT((Plan!$F$5:$QT$5=2)*(Plan!F17:QT17&gt;0)))-(SUMPRODUCT((Plan!$F$5:$QT$5=2)*((Plan!F17:QT17="u2")/2)))-(SUMPRODUCT((Plan!$F$5:$QT$5=2)*((Plan!F17:QT17="x2")/2)))-(SUMPRODUCT((Plan!$F$5:$QT$5=2)*((Plan!F17:QT17="k2")/2)))-(SUMPRODUCT((Plan!$F$5:$QT$5=2)*((Plan!F17:QT17="f2")/2)))</f>
        <v>0</v>
      </c>
      <c r="N8" s="214">
        <f>(SUMPRODUCT((Plan!$F$5:$GG$5=3)*(Plan!F17:GG17&gt;0)))-(SUMPRODUCT((Plan!$F$5:$GG$5=3)*((Plan!F17:GG17="u2")/2)))-(SUMPRODUCT((Plan!$F$5:$GG$5=3)*((Plan!F17:GG17="x2")/2)))-(SUMPRODUCT((Plan!$F$5:$GG$5=3)*((Plan!F17:GG17="k2")/2)))-(SUMPRODUCT((Plan!$F$5:$GG$5=3)*((Plan!F17:GG17="f2")/2)))</f>
        <v>0</v>
      </c>
      <c r="O8" s="213">
        <f>(SUMPRODUCT((Plan!$F$5:$GG$5=4)*(Plan!F17:GG17&gt;0)))-(SUMPRODUCT((Plan!$F$5:$GG$5=4)*((Plan!F17:GG17="u2")/2)))-(SUMPRODUCT((Plan!$F$5:$GG$5=4)*((Plan!F17:GG17="x2")/2)))-(SUMPRODUCT((Plan!$F$5:$GG$5=4)*((Plan!F17:GG17="k2")/2)))-(SUMPRODUCT((Plan!$F$5:$GG$5=4)*((Plan!F17:GG17="f2")/2)))</f>
        <v>0</v>
      </c>
      <c r="P8" s="214">
        <f>(SUMPRODUCT((Plan!$F$5:$GG$5=5)*(Plan!F17:GG17&gt;0)))-(SUMPRODUCT((Plan!$F$5:$GG$5=5)*((Plan!F17:GG17="u2")/2)))-(SUMPRODUCT((Plan!$F$5:$GG$5=5)*((Plan!F17:GG17="x2")/2)))-(SUMPRODUCT((Plan!$F$5:$GG$5=5)*((Plan!F17:GG17="k2")/2)))-(SUMPRODUCT((Plan!$F$5:$GG$5=5)*((Plan!F17:GG17="f2")/2)))</f>
        <v>0</v>
      </c>
      <c r="Q8" s="246">
        <f>(SUMPRODUCT((Plan!$F$5:$GG$5=6)*(Plan!F17:GG17&gt;0)))-(SUMPRODUCT((Plan!$F$5:$GG$5=6)*((Plan!F17:GG17="u2")/2)))-(SUMPRODUCT((Plan!$F$5:$GG$5=6)*((Plan!F17:GG17="x2")/2)))-(SUMPRODUCT((Plan!$F$5:$GG$5=6)*((Plan!F17:GG17="k2")/2)))-(SUMPRODUCT((Plan!$F$5:$GG$5=6)*((Plan!F17:GG17="f2")/2)))</f>
        <v>0</v>
      </c>
      <c r="R8" s="214">
        <f>(SUMPRODUCT((Plan!$F$5:$QT$5=7)*(Plan!L17:QZ17&gt;0)))-(SUMPRODUCT((Plan!$F$5:$QT$5=7)*((Plan!L17:QZ17="u2")/2)))-(SUMPRODUCT((Plan!$F$5:$QT$5=7)*((Plan!L17:QZ17="x2")/2)))-(SUMPRODUCT((Plan!$F$5:$QT$5=7)*((Plan!L17:QZ17="k2")/2)))-(SUMPRODUCT((Plan!$F$5:$QT$5=7)*((Plan!L17:QZ17="f2")/2)))</f>
        <v>0</v>
      </c>
      <c r="S8" s="246">
        <f>(SUMPRODUCT((Plan!$F$5:$QT$5=8)*(Plan!L17:QZ17&gt;0)))-(SUMPRODUCT((Plan!$F$5:$QT$5=8)*((Plan!L17:QZ17="u2")/2)))-(SUMPRODUCT((Plan!$F$5:$QT$5=8)*((Plan!L17:QZ17="x2")/2)))-(SUMPRODUCT((Plan!$F$5:$QT$5=8)*((Plan!L17:QZ17="k2")/2)))-(SUMPRODUCT((Plan!$F$5:$QT$5=8)*((Plan!L17:QZ17="f2")/2)))</f>
        <v>0</v>
      </c>
      <c r="T8" s="214">
        <f>(SUMPRODUCT((Plan!$F$5:$QT$5=9)*(Plan!N17:RB17&gt;0)))-(SUMPRODUCT((Plan!$F$5:$QT$5=9)*((Plan!N17:RB17="u2")/2)))-(SUMPRODUCT((Plan!$F$5:$QT$5=9)*((Plan!N17:RB17="x2")/2)))-(SUMPRODUCT((Plan!$F$5:$QT$5=9)*((Plan!N17:RB17="k2")/2)))-(SUMPRODUCT((Plan!$F$5:$QT$5=9)*((Plan!N17:RB17="f2")/2)))</f>
        <v>0</v>
      </c>
      <c r="U8" s="246">
        <f>(SUMPRODUCT((Plan!$F$5:$QT$5=10)*(Plan!N17:RB17&gt;0)))-(SUMPRODUCT((Plan!$F$5:$QT$5=10)*((Plan!N17:RB17="u2")/2)))-(SUMPRODUCT((Plan!$F$5:$QT$5=10)*((Plan!N17:RB17="x2")/2)))-(SUMPRODUCT((Plan!$F$5:$QT$5=10)*((Plan!N17:RB17="k2")/2)))-(SUMPRODUCT((Plan!$F$5:$QT$5=10)*((Plan!N17:RB17="f2")/2)))</f>
        <v>0</v>
      </c>
      <c r="V8" s="214">
        <f>(SUMPRODUCT((Plan!$F$5:$QT$5=9)*(Plan!P17:RD17&gt;0)))-(SUMPRODUCT((Plan!$F$5:$QT$5=9)*((Plan!P17:RD17="u2")/2)))-(SUMPRODUCT((Plan!$F$5:$QT$5=9)*((Plan!P17:RD17="x2")/2)))-(SUMPRODUCT((Plan!$F$5:$QT$5=9)*((Plan!P17:RD17="k2")/2)))-(SUMPRODUCT((Plan!$F$5:$QT$5=9)*((Plan!P17:RD17="f2")/2)))</f>
        <v>0</v>
      </c>
      <c r="W8" s="213">
        <f>(SUMPRODUCT((Plan!$F$5:$QT$5=10)*(Plan!P17:RD17&gt;0)))-(SUMPRODUCT((Plan!$F$5:$QT$5=10)*((Plan!P17:RD17="u2")/2)))-(SUMPRODUCT((Plan!$F$5:$QT$5=10)*((Plan!P17:RD17="x2")/2)))-(SUMPRODUCT((Plan!$F$5:$QT$5=10)*((Plan!P17:RD17="k2")/2)))-(SUMPRODUCT((Plan!$F$5:$QT$5=10)*((Plan!P17:RD17="f2")/2)))</f>
        <v>0</v>
      </c>
    </row>
    <row r="9" spans="1:23" ht="18" customHeight="1">
      <c r="A9" s="344">
        <v>4</v>
      </c>
      <c r="B9" s="24" t="str">
        <f>IF(Mitarbeiter!B10="","",Mitarbeiter!B10)</f>
        <v/>
      </c>
      <c r="C9" s="24" t="str">
        <f>IF(Mitarbeiter!C10="","",Mitarbeiter!C10)</f>
        <v/>
      </c>
      <c r="D9" s="24" t="str">
        <f>IF(Mitarbeiter!E10="","",Mitarbeiter!E10)</f>
        <v/>
      </c>
      <c r="E9" s="162">
        <f>Mitarbeiter!W10</f>
        <v>0</v>
      </c>
      <c r="F9" s="172">
        <f>COUNTIF(Plan!F18:QT18,"u")+(COUNTIF(Plan!F18:QT18,"u2")/2)+COUNTIF(Plan!F18:QT18,"s")+(COUNTIF(Plan!F18:QT18,"s2")/2)</f>
        <v>0</v>
      </c>
      <c r="G9" s="136">
        <f>COUNTIF(Plan!F18:QT18,"x")+(COUNTIF(Plan!F18:QT18,"x2")/2)+COUNTIF(Plan!F18:QT18,"az")+COUNTIF(Plan!F18:QT18,"fz")</f>
        <v>0</v>
      </c>
      <c r="H9" s="136">
        <f>COUNTIF(Plan!F18:QT18,"f")+(COUNTIF(Plan!F18:QT18,"f2")/2)</f>
        <v>0</v>
      </c>
      <c r="I9" s="173">
        <f>COUNTIF(Plan!F18:QT18,"k")+(COUNTIF(Plan!F18:QT18,"k2")/2)</f>
        <v>0</v>
      </c>
      <c r="J9" s="136">
        <f>COUNTIF(Plan!F18:QT18,"a")</f>
        <v>0</v>
      </c>
      <c r="K9" s="156">
        <f t="shared" si="1"/>
        <v>0</v>
      </c>
      <c r="L9" s="212">
        <f>(SUMPRODUCT((Plan!$F$5:$QT$5=1)*(Plan!F18:QT18&gt;0)))-(SUMPRODUCT((Plan!$F$5:$QT$5=1)*((Plan!F18:QT18="u2")/2)))-(SUMPRODUCT((Plan!$F$5:$QT$5=1)*((Plan!F18:QT18="x2")/2)))-(SUMPRODUCT((Plan!$F$5:$QT$5=1)*((Plan!F18:QT18="k2")/2)))-(SUMPRODUCT((Plan!$F$5:$QT$5=1)*((Plan!F18:QT18="f2")/2)))</f>
        <v>0</v>
      </c>
      <c r="M9" s="213">
        <f>(SUMPRODUCT((Plan!$F$5:$QT$5=2)*(Plan!F18:QT18&gt;0)))-(SUMPRODUCT((Plan!$F$5:$QT$5=2)*((Plan!F18:QT18="u2")/2)))-(SUMPRODUCT((Plan!$F$5:$QT$5=2)*((Plan!F18:QT18="x2")/2)))-(SUMPRODUCT((Plan!$F$5:$QT$5=2)*((Plan!F18:QT18="k2")/2)))-(SUMPRODUCT((Plan!$F$5:$QT$5=2)*((Plan!F18:QT18="f2")/2)))</f>
        <v>0</v>
      </c>
      <c r="N9" s="214">
        <f>(SUMPRODUCT((Plan!$F$5:$GG$5=3)*(Plan!F18:GG18&gt;0)))-(SUMPRODUCT((Plan!$F$5:$GG$5=3)*((Plan!F18:GG18="u2")/2)))-(SUMPRODUCT((Plan!$F$5:$GG$5=3)*((Plan!F18:GG18="x2")/2)))-(SUMPRODUCT((Plan!$F$5:$GG$5=3)*((Plan!F18:GG18="k2")/2)))-(SUMPRODUCT((Plan!$F$5:$GG$5=3)*((Plan!F18:GG18="f2")/2)))</f>
        <v>0</v>
      </c>
      <c r="O9" s="213">
        <f>(SUMPRODUCT((Plan!$F$5:$GG$5=4)*(Plan!F18:GG18&gt;0)))-(SUMPRODUCT((Plan!$F$5:$GG$5=4)*((Plan!F18:GG18="u2")/2)))-(SUMPRODUCT((Plan!$F$5:$GG$5=4)*((Plan!F18:GG18="x2")/2)))-(SUMPRODUCT((Plan!$F$5:$GG$5=4)*((Plan!F18:GG18="k2")/2)))-(SUMPRODUCT((Plan!$F$5:$GG$5=4)*((Plan!F18:GG18="f2")/2)))</f>
        <v>0</v>
      </c>
      <c r="P9" s="214">
        <f>(SUMPRODUCT((Plan!$F$5:$GG$5=5)*(Plan!F18:GG18&gt;0)))-(SUMPRODUCT((Plan!$F$5:$GG$5=5)*((Plan!F18:GG18="u2")/2)))-(SUMPRODUCT((Plan!$F$5:$GG$5=5)*((Plan!F18:GG18="x2")/2)))-(SUMPRODUCT((Plan!$F$5:$GG$5=5)*((Plan!F18:GG18="k2")/2)))-(SUMPRODUCT((Plan!$F$5:$GG$5=5)*((Plan!F18:GG18="f2")/2)))</f>
        <v>0</v>
      </c>
      <c r="Q9" s="246">
        <f>(SUMPRODUCT((Plan!$F$5:$GG$5=6)*(Plan!F18:GG18&gt;0)))-(SUMPRODUCT((Plan!$F$5:$GG$5=6)*((Plan!F18:GG18="u2")/2)))-(SUMPRODUCT((Plan!$F$5:$GG$5=6)*((Plan!F18:GG18="x2")/2)))-(SUMPRODUCT((Plan!$F$5:$GG$5=6)*((Plan!F18:GG18="k2")/2)))-(SUMPRODUCT((Plan!$F$5:$GG$5=6)*((Plan!F18:GG18="f2")/2)))</f>
        <v>0</v>
      </c>
      <c r="R9" s="214">
        <f>(SUMPRODUCT((Plan!$F$5:$QT$5=7)*(Plan!L18:QZ18&gt;0)))-(SUMPRODUCT((Plan!$F$5:$QT$5=7)*((Plan!L18:QZ18="u2")/2)))-(SUMPRODUCT((Plan!$F$5:$QT$5=7)*((Plan!L18:QZ18="x2")/2)))-(SUMPRODUCT((Plan!$F$5:$QT$5=7)*((Plan!L18:QZ18="k2")/2)))-(SUMPRODUCT((Plan!$F$5:$QT$5=7)*((Plan!L18:QZ18="f2")/2)))</f>
        <v>0</v>
      </c>
      <c r="S9" s="246">
        <f>(SUMPRODUCT((Plan!$F$5:$QT$5=8)*(Plan!L18:QZ18&gt;0)))-(SUMPRODUCT((Plan!$F$5:$QT$5=8)*((Plan!L18:QZ18="u2")/2)))-(SUMPRODUCT((Plan!$F$5:$QT$5=8)*((Plan!L18:QZ18="x2")/2)))-(SUMPRODUCT((Plan!$F$5:$QT$5=8)*((Plan!L18:QZ18="k2")/2)))-(SUMPRODUCT((Plan!$F$5:$QT$5=8)*((Plan!L18:QZ18="f2")/2)))</f>
        <v>0</v>
      </c>
      <c r="T9" s="214">
        <f>(SUMPRODUCT((Plan!$F$5:$QT$5=9)*(Plan!N18:RB18&gt;0)))-(SUMPRODUCT((Plan!$F$5:$QT$5=9)*((Plan!N18:RB18="u2")/2)))-(SUMPRODUCT((Plan!$F$5:$QT$5=9)*((Plan!N18:RB18="x2")/2)))-(SUMPRODUCT((Plan!$F$5:$QT$5=9)*((Plan!N18:RB18="k2")/2)))-(SUMPRODUCT((Plan!$F$5:$QT$5=9)*((Plan!N18:RB18="f2")/2)))</f>
        <v>0</v>
      </c>
      <c r="U9" s="246">
        <f>(SUMPRODUCT((Plan!$F$5:$QT$5=10)*(Plan!N18:RB18&gt;0)))-(SUMPRODUCT((Plan!$F$5:$QT$5=10)*((Plan!N18:RB18="u2")/2)))-(SUMPRODUCT((Plan!$F$5:$QT$5=10)*((Plan!N18:RB18="x2")/2)))-(SUMPRODUCT((Plan!$F$5:$QT$5=10)*((Plan!N18:RB18="k2")/2)))-(SUMPRODUCT((Plan!$F$5:$QT$5=10)*((Plan!N18:RB18="f2")/2)))</f>
        <v>0</v>
      </c>
      <c r="V9" s="214">
        <f>(SUMPRODUCT((Plan!$F$5:$QT$5=9)*(Plan!P18:RD18&gt;0)))-(SUMPRODUCT((Plan!$F$5:$QT$5=9)*((Plan!P18:RD18="u2")/2)))-(SUMPRODUCT((Plan!$F$5:$QT$5=9)*((Plan!P18:RD18="x2")/2)))-(SUMPRODUCT((Plan!$F$5:$QT$5=9)*((Plan!P18:RD18="k2")/2)))-(SUMPRODUCT((Plan!$F$5:$QT$5=9)*((Plan!P18:RD18="f2")/2)))</f>
        <v>0</v>
      </c>
      <c r="W9" s="213">
        <f>(SUMPRODUCT((Plan!$F$5:$QT$5=10)*(Plan!P18:RD18&gt;0)))-(SUMPRODUCT((Plan!$F$5:$QT$5=10)*((Plan!P18:RD18="u2")/2)))-(SUMPRODUCT((Plan!$F$5:$QT$5=10)*((Plan!P18:RD18="x2")/2)))-(SUMPRODUCT((Plan!$F$5:$QT$5=10)*((Plan!P18:RD18="k2")/2)))-(SUMPRODUCT((Plan!$F$5:$QT$5=10)*((Plan!P18:RD18="f2")/2)))</f>
        <v>0</v>
      </c>
    </row>
    <row r="10" spans="1:23" ht="18" customHeight="1">
      <c r="A10" s="344">
        <v>5</v>
      </c>
      <c r="B10" s="24" t="str">
        <f>IF(Mitarbeiter!B11="","",Mitarbeiter!B11)</f>
        <v/>
      </c>
      <c r="C10" s="24" t="str">
        <f>IF(Mitarbeiter!C11="","",Mitarbeiter!C11)</f>
        <v/>
      </c>
      <c r="D10" s="24" t="str">
        <f>IF(Mitarbeiter!E11="","",Mitarbeiter!E11)</f>
        <v/>
      </c>
      <c r="E10" s="162">
        <f>Mitarbeiter!W11</f>
        <v>0</v>
      </c>
      <c r="F10" s="172">
        <f>COUNTIF(Plan!F19:QT19,"u")+(COUNTIF(Plan!F19:QT19,"u2")/2)+COUNTIF(Plan!F19:QT19,"s")+(COUNTIF(Plan!F19:QT19,"s2")/2)</f>
        <v>0</v>
      </c>
      <c r="G10" s="136">
        <f>COUNTIF(Plan!F19:QT19,"x")+(COUNTIF(Plan!F19:QT19,"x2")/2)+COUNTIF(Plan!F19:QT19,"az")+COUNTIF(Plan!F19:QT19,"fz")</f>
        <v>0</v>
      </c>
      <c r="H10" s="136">
        <f>COUNTIF(Plan!F19:QT19,"f")+(COUNTIF(Plan!F19:QT19,"f2")/2)</f>
        <v>0</v>
      </c>
      <c r="I10" s="173">
        <f>COUNTIF(Plan!F19:QT19,"k")+(COUNTIF(Plan!F19:QT19,"k2")/2)</f>
        <v>0</v>
      </c>
      <c r="J10" s="136">
        <f>COUNTIF(Plan!F19:QT19,"a")</f>
        <v>0</v>
      </c>
      <c r="K10" s="156">
        <f t="shared" si="1"/>
        <v>0</v>
      </c>
      <c r="L10" s="212">
        <f>(SUMPRODUCT((Plan!$F$5:$QT$5=1)*(Plan!F19:QT19&gt;0)))-(SUMPRODUCT((Plan!$F$5:$QT$5=1)*((Plan!F19:QT19="u2")/2)))-(SUMPRODUCT((Plan!$F$5:$QT$5=1)*((Plan!F19:QT19="x2")/2)))-(SUMPRODUCT((Plan!$F$5:$QT$5=1)*((Plan!F19:QT19="k2")/2)))-(SUMPRODUCT((Plan!$F$5:$QT$5=1)*((Plan!F19:QT19="f2")/2)))</f>
        <v>0</v>
      </c>
      <c r="M10" s="213">
        <f>(SUMPRODUCT((Plan!$F$5:$QT$5=2)*(Plan!F19:QT19&gt;0)))-(SUMPRODUCT((Plan!$F$5:$QT$5=2)*((Plan!F19:QT19="u2")/2)))-(SUMPRODUCT((Plan!$F$5:$QT$5=2)*((Plan!F19:QT19="x2")/2)))-(SUMPRODUCT((Plan!$F$5:$QT$5=2)*((Plan!F19:QT19="k2")/2)))-(SUMPRODUCT((Plan!$F$5:$QT$5=2)*((Plan!F19:QT19="f2")/2)))</f>
        <v>0</v>
      </c>
      <c r="N10" s="214">
        <f>(SUMPRODUCT((Plan!$F$5:$GG$5=3)*(Plan!F19:GG19&gt;0)))-(SUMPRODUCT((Plan!$F$5:$GG$5=3)*((Plan!F19:GG19="u2")/2)))-(SUMPRODUCT((Plan!$F$5:$GG$5=3)*((Plan!F19:GG19="x2")/2)))-(SUMPRODUCT((Plan!$F$5:$GG$5=3)*((Plan!F19:GG19="k2")/2)))-(SUMPRODUCT((Plan!$F$5:$GG$5=3)*((Plan!F19:GG19="f2")/2)))</f>
        <v>0</v>
      </c>
      <c r="O10" s="213">
        <f>(SUMPRODUCT((Plan!$F$5:$GG$5=4)*(Plan!F19:GG19&gt;0)))-(SUMPRODUCT((Plan!$F$5:$GG$5=4)*((Plan!F19:GG19="u2")/2)))-(SUMPRODUCT((Plan!$F$5:$GG$5=4)*((Plan!F19:GG19="x2")/2)))-(SUMPRODUCT((Plan!$F$5:$GG$5=4)*((Plan!F19:GG19="k2")/2)))-(SUMPRODUCT((Plan!$F$5:$GG$5=4)*((Plan!F19:GG19="f2")/2)))</f>
        <v>0</v>
      </c>
      <c r="P10" s="214">
        <f>(SUMPRODUCT((Plan!$F$5:$GG$5=5)*(Plan!F19:GG19&gt;0)))-(SUMPRODUCT((Plan!$F$5:$GG$5=5)*((Plan!F19:GG19="u2")/2)))-(SUMPRODUCT((Plan!$F$5:$GG$5=5)*((Plan!F19:GG19="x2")/2)))-(SUMPRODUCT((Plan!$F$5:$GG$5=5)*((Plan!F19:GG19="k2")/2)))-(SUMPRODUCT((Plan!$F$5:$GG$5=5)*((Plan!F19:GG19="f2")/2)))</f>
        <v>0</v>
      </c>
      <c r="Q10" s="246">
        <f>(SUMPRODUCT((Plan!$F$5:$GG$5=6)*(Plan!F19:GG19&gt;0)))-(SUMPRODUCT((Plan!$F$5:$GG$5=6)*((Plan!F19:GG19="u2")/2)))-(SUMPRODUCT((Plan!$F$5:$GG$5=6)*((Plan!F19:GG19="x2")/2)))-(SUMPRODUCT((Plan!$F$5:$GG$5=6)*((Plan!F19:GG19="k2")/2)))-(SUMPRODUCT((Plan!$F$5:$GG$5=6)*((Plan!F19:GG19="f2")/2)))</f>
        <v>0</v>
      </c>
      <c r="R10" s="214">
        <f>(SUMPRODUCT((Plan!$F$5:$QT$5=7)*(Plan!L19:QZ19&gt;0)))-(SUMPRODUCT((Plan!$F$5:$QT$5=7)*((Plan!L19:QZ19="u2")/2)))-(SUMPRODUCT((Plan!$F$5:$QT$5=7)*((Plan!L19:QZ19="x2")/2)))-(SUMPRODUCT((Plan!$F$5:$QT$5=7)*((Plan!L19:QZ19="k2")/2)))-(SUMPRODUCT((Plan!$F$5:$QT$5=7)*((Plan!L19:QZ19="f2")/2)))</f>
        <v>0</v>
      </c>
      <c r="S10" s="246">
        <f>(SUMPRODUCT((Plan!$F$5:$QT$5=8)*(Plan!L19:QZ19&gt;0)))-(SUMPRODUCT((Plan!$F$5:$QT$5=8)*((Plan!L19:QZ19="u2")/2)))-(SUMPRODUCT((Plan!$F$5:$QT$5=8)*((Plan!L19:QZ19="x2")/2)))-(SUMPRODUCT((Plan!$F$5:$QT$5=8)*((Plan!L19:QZ19="k2")/2)))-(SUMPRODUCT((Plan!$F$5:$QT$5=8)*((Plan!L19:QZ19="f2")/2)))</f>
        <v>0</v>
      </c>
      <c r="T10" s="214">
        <f>(SUMPRODUCT((Plan!$F$5:$QT$5=9)*(Plan!N19:RB19&gt;0)))-(SUMPRODUCT((Plan!$F$5:$QT$5=9)*((Plan!N19:RB19="u2")/2)))-(SUMPRODUCT((Plan!$F$5:$QT$5=9)*((Plan!N19:RB19="x2")/2)))-(SUMPRODUCT((Plan!$F$5:$QT$5=9)*((Plan!N19:RB19="k2")/2)))-(SUMPRODUCT((Plan!$F$5:$QT$5=9)*((Plan!N19:RB19="f2")/2)))</f>
        <v>0</v>
      </c>
      <c r="U10" s="246">
        <f>(SUMPRODUCT((Plan!$F$5:$QT$5=10)*(Plan!N19:RB19&gt;0)))-(SUMPRODUCT((Plan!$F$5:$QT$5=10)*((Plan!N19:RB19="u2")/2)))-(SUMPRODUCT((Plan!$F$5:$QT$5=10)*((Plan!N19:RB19="x2")/2)))-(SUMPRODUCT((Plan!$F$5:$QT$5=10)*((Plan!N19:RB19="k2")/2)))-(SUMPRODUCT((Plan!$F$5:$QT$5=10)*((Plan!N19:RB19="f2")/2)))</f>
        <v>0</v>
      </c>
      <c r="V10" s="214">
        <f>(SUMPRODUCT((Plan!$F$5:$QT$5=9)*(Plan!P19:RD19&gt;0)))-(SUMPRODUCT((Plan!$F$5:$QT$5=9)*((Plan!P19:RD19="u2")/2)))-(SUMPRODUCT((Plan!$F$5:$QT$5=9)*((Plan!P19:RD19="x2")/2)))-(SUMPRODUCT((Plan!$F$5:$QT$5=9)*((Plan!P19:RD19="k2")/2)))-(SUMPRODUCT((Plan!$F$5:$QT$5=9)*((Plan!P19:RD19="f2")/2)))</f>
        <v>0</v>
      </c>
      <c r="W10" s="213">
        <f>(SUMPRODUCT((Plan!$F$5:$QT$5=10)*(Plan!P19:RD19&gt;0)))-(SUMPRODUCT((Plan!$F$5:$QT$5=10)*((Plan!P19:RD19="u2")/2)))-(SUMPRODUCT((Plan!$F$5:$QT$5=10)*((Plan!P19:RD19="x2")/2)))-(SUMPRODUCT((Plan!$F$5:$QT$5=10)*((Plan!P19:RD19="k2")/2)))-(SUMPRODUCT((Plan!$F$5:$QT$5=10)*((Plan!P19:RD19="f2")/2)))</f>
        <v>0</v>
      </c>
    </row>
    <row r="11" spans="1:23" ht="18" customHeight="1">
      <c r="A11" s="344">
        <v>6</v>
      </c>
      <c r="B11" s="24" t="str">
        <f>IF(Mitarbeiter!B12="","",Mitarbeiter!B12)</f>
        <v/>
      </c>
      <c r="C11" s="24" t="str">
        <f>IF(Mitarbeiter!C12="","",Mitarbeiter!C12)</f>
        <v/>
      </c>
      <c r="D11" s="24" t="str">
        <f>IF(Mitarbeiter!E12="","",Mitarbeiter!E12)</f>
        <v/>
      </c>
      <c r="E11" s="162">
        <f>Mitarbeiter!W12</f>
        <v>0</v>
      </c>
      <c r="F11" s="172">
        <f>COUNTIF(Plan!F20:QT20,"u")+(COUNTIF(Plan!F20:QT20,"u2")/2)+COUNTIF(Plan!F20:QT20,"s")+(COUNTIF(Plan!F20:QT20,"s2")/2)</f>
        <v>0</v>
      </c>
      <c r="G11" s="136">
        <f>COUNTIF(Plan!F20:QT20,"x")+(COUNTIF(Plan!F20:QT20,"x2")/2)+COUNTIF(Plan!F20:QT20,"az")+COUNTIF(Plan!F20:QT20,"fz")</f>
        <v>0</v>
      </c>
      <c r="H11" s="136">
        <f>COUNTIF(Plan!F20:QT20,"f")+(COUNTIF(Plan!F20:QT20,"f2")/2)</f>
        <v>0</v>
      </c>
      <c r="I11" s="173">
        <f>COUNTIF(Plan!F20:QT20,"k")+(COUNTIF(Plan!F20:QT20,"k2")/2)</f>
        <v>0</v>
      </c>
      <c r="J11" s="136">
        <f>COUNTIF(Plan!F20:QT20,"a")</f>
        <v>0</v>
      </c>
      <c r="K11" s="156">
        <f t="shared" si="1"/>
        <v>0</v>
      </c>
      <c r="L11" s="212">
        <f>(SUMPRODUCT((Plan!$F$5:$QT$5=1)*(Plan!F20:QT20&gt;0)))-(SUMPRODUCT((Plan!$F$5:$QT$5=1)*((Plan!F20:QT20="u2")/2)))-(SUMPRODUCT((Plan!$F$5:$QT$5=1)*((Plan!F20:QT20="x2")/2)))-(SUMPRODUCT((Plan!$F$5:$QT$5=1)*((Plan!F20:QT20="k2")/2)))-(SUMPRODUCT((Plan!$F$5:$QT$5=1)*((Plan!F20:QT20="f2")/2)))</f>
        <v>0</v>
      </c>
      <c r="M11" s="213">
        <f>(SUMPRODUCT((Plan!$F$5:$QT$5=2)*(Plan!F20:QT20&gt;0)))-(SUMPRODUCT((Plan!$F$5:$QT$5=2)*((Plan!F20:QT20="u2")/2)))-(SUMPRODUCT((Plan!$F$5:$QT$5=2)*((Plan!F20:QT20="x2")/2)))-(SUMPRODUCT((Plan!$F$5:$QT$5=2)*((Plan!F20:QT20="k2")/2)))-(SUMPRODUCT((Plan!$F$5:$QT$5=2)*((Plan!F20:QT20="f2")/2)))</f>
        <v>0</v>
      </c>
      <c r="N11" s="214">
        <f>(SUMPRODUCT((Plan!$F$5:$GG$5=3)*(Plan!F20:GG20&gt;0)))-(SUMPRODUCT((Plan!$F$5:$GG$5=3)*((Plan!F20:GG20="u2")/2)))-(SUMPRODUCT((Plan!$F$5:$GG$5=3)*((Plan!F20:GG20="x2")/2)))-(SUMPRODUCT((Plan!$F$5:$GG$5=3)*((Plan!F20:GG20="k2")/2)))-(SUMPRODUCT((Plan!$F$5:$GG$5=3)*((Plan!F20:GG20="f2")/2)))</f>
        <v>0</v>
      </c>
      <c r="O11" s="213">
        <f>(SUMPRODUCT((Plan!$F$5:$GG$5=4)*(Plan!F20:GG20&gt;0)))-(SUMPRODUCT((Plan!$F$5:$GG$5=4)*((Plan!F20:GG20="u2")/2)))-(SUMPRODUCT((Plan!$F$5:$GG$5=4)*((Plan!F20:GG20="x2")/2)))-(SUMPRODUCT((Plan!$F$5:$GG$5=4)*((Plan!F20:GG20="k2")/2)))-(SUMPRODUCT((Plan!$F$5:$GG$5=4)*((Plan!F20:GG20="f2")/2)))</f>
        <v>0</v>
      </c>
      <c r="P11" s="214">
        <f>(SUMPRODUCT((Plan!$F$5:$GG$5=5)*(Plan!F20:GG20&gt;0)))-(SUMPRODUCT((Plan!$F$5:$GG$5=5)*((Plan!F20:GG20="u2")/2)))-(SUMPRODUCT((Plan!$F$5:$GG$5=5)*((Plan!F20:GG20="x2")/2)))-(SUMPRODUCT((Plan!$F$5:$GG$5=5)*((Plan!F20:GG20="k2")/2)))-(SUMPRODUCT((Plan!$F$5:$GG$5=5)*((Plan!F20:GG20="f2")/2)))</f>
        <v>0</v>
      </c>
      <c r="Q11" s="246">
        <f>(SUMPRODUCT((Plan!$F$5:$GG$5=6)*(Plan!F20:GG20&gt;0)))-(SUMPRODUCT((Plan!$F$5:$GG$5=6)*((Plan!F20:GG20="u2")/2)))-(SUMPRODUCT((Plan!$F$5:$GG$5=6)*((Plan!F20:GG20="x2")/2)))-(SUMPRODUCT((Plan!$F$5:$GG$5=6)*((Plan!F20:GG20="k2")/2)))-(SUMPRODUCT((Plan!$F$5:$GG$5=6)*((Plan!F20:GG20="f2")/2)))</f>
        <v>0</v>
      </c>
      <c r="R11" s="214">
        <f>(SUMPRODUCT((Plan!$F$5:$QT$5=7)*(Plan!L20:QZ20&gt;0)))-(SUMPRODUCT((Plan!$F$5:$QT$5=7)*((Plan!L20:QZ20="u2")/2)))-(SUMPRODUCT((Plan!$F$5:$QT$5=7)*((Plan!L20:QZ20="x2")/2)))-(SUMPRODUCT((Plan!$F$5:$QT$5=7)*((Plan!L20:QZ20="k2")/2)))-(SUMPRODUCT((Plan!$F$5:$QT$5=7)*((Plan!L20:QZ20="f2")/2)))</f>
        <v>0</v>
      </c>
      <c r="S11" s="246">
        <f>(SUMPRODUCT((Plan!$F$5:$QT$5=8)*(Plan!L20:QZ20&gt;0)))-(SUMPRODUCT((Plan!$F$5:$QT$5=8)*((Plan!L20:QZ20="u2")/2)))-(SUMPRODUCT((Plan!$F$5:$QT$5=8)*((Plan!L20:QZ20="x2")/2)))-(SUMPRODUCT((Plan!$F$5:$QT$5=8)*((Plan!L20:QZ20="k2")/2)))-(SUMPRODUCT((Plan!$F$5:$QT$5=8)*((Plan!L20:QZ20="f2")/2)))</f>
        <v>0</v>
      </c>
      <c r="T11" s="214">
        <f>(SUMPRODUCT((Plan!$F$5:$QT$5=9)*(Plan!N20:RB20&gt;0)))-(SUMPRODUCT((Plan!$F$5:$QT$5=9)*((Plan!N20:RB20="u2")/2)))-(SUMPRODUCT((Plan!$F$5:$QT$5=9)*((Plan!N20:RB20="x2")/2)))-(SUMPRODUCT((Plan!$F$5:$QT$5=9)*((Plan!N20:RB20="k2")/2)))-(SUMPRODUCT((Plan!$F$5:$QT$5=9)*((Plan!N20:RB20="f2")/2)))</f>
        <v>0</v>
      </c>
      <c r="U11" s="246">
        <f>(SUMPRODUCT((Plan!$F$5:$QT$5=10)*(Plan!N20:RB20&gt;0)))-(SUMPRODUCT((Plan!$F$5:$QT$5=10)*((Plan!N20:RB20="u2")/2)))-(SUMPRODUCT((Plan!$F$5:$QT$5=10)*((Plan!N20:RB20="x2")/2)))-(SUMPRODUCT((Plan!$F$5:$QT$5=10)*((Plan!N20:RB20="k2")/2)))-(SUMPRODUCT((Plan!$F$5:$QT$5=10)*((Plan!N20:RB20="f2")/2)))</f>
        <v>0</v>
      </c>
      <c r="V11" s="214">
        <f>(SUMPRODUCT((Plan!$F$5:$QT$5=9)*(Plan!P20:RD20&gt;0)))-(SUMPRODUCT((Plan!$F$5:$QT$5=9)*((Plan!P20:RD20="u2")/2)))-(SUMPRODUCT((Plan!$F$5:$QT$5=9)*((Plan!P20:RD20="x2")/2)))-(SUMPRODUCT((Plan!$F$5:$QT$5=9)*((Plan!P20:RD20="k2")/2)))-(SUMPRODUCT((Plan!$F$5:$QT$5=9)*((Plan!P20:RD20="f2")/2)))</f>
        <v>0</v>
      </c>
      <c r="W11" s="213">
        <f>(SUMPRODUCT((Plan!$F$5:$QT$5=10)*(Plan!P20:RD20&gt;0)))-(SUMPRODUCT((Plan!$F$5:$QT$5=10)*((Plan!P20:RD20="u2")/2)))-(SUMPRODUCT((Plan!$F$5:$QT$5=10)*((Plan!P20:RD20="x2")/2)))-(SUMPRODUCT((Plan!$F$5:$QT$5=10)*((Plan!P20:RD20="k2")/2)))-(SUMPRODUCT((Plan!$F$5:$QT$5=10)*((Plan!P20:RD20="f2")/2)))</f>
        <v>0</v>
      </c>
    </row>
    <row r="12" spans="1:23" ht="18" customHeight="1">
      <c r="A12" s="344">
        <v>7</v>
      </c>
      <c r="B12" s="24" t="str">
        <f>IF(Mitarbeiter!B13="","",Mitarbeiter!B13)</f>
        <v/>
      </c>
      <c r="C12" s="24" t="str">
        <f>IF(Mitarbeiter!C13="","",Mitarbeiter!C13)</f>
        <v/>
      </c>
      <c r="D12" s="24" t="str">
        <f>IF(Mitarbeiter!E13="","",Mitarbeiter!E13)</f>
        <v/>
      </c>
      <c r="E12" s="162">
        <f>Mitarbeiter!W13</f>
        <v>0</v>
      </c>
      <c r="F12" s="172">
        <f>COUNTIF(Plan!F21:QT21,"u")+(COUNTIF(Plan!F21:QT21,"u2")/2)+COUNTIF(Plan!F21:QT21,"s")+(COUNTIF(Plan!F21:QT21,"s2")/2)</f>
        <v>0</v>
      </c>
      <c r="G12" s="136">
        <f>COUNTIF(Plan!F21:QT21,"x")+(COUNTIF(Plan!F21:QT21,"x2")/2)+COUNTIF(Plan!F21:QT21,"az")+COUNTIF(Plan!F21:QT21,"fz")</f>
        <v>0</v>
      </c>
      <c r="H12" s="136">
        <f>COUNTIF(Plan!F21:QT21,"f")+(COUNTIF(Plan!F21:QT21,"f2")/2)</f>
        <v>0</v>
      </c>
      <c r="I12" s="173">
        <f>COUNTIF(Plan!F21:QT21,"k")+(COUNTIF(Plan!F21:QT21,"k2")/2)</f>
        <v>0</v>
      </c>
      <c r="J12" s="136">
        <f>COUNTIF(Plan!F21:QT21,"a")</f>
        <v>0</v>
      </c>
      <c r="K12" s="156">
        <f t="shared" si="1"/>
        <v>0</v>
      </c>
      <c r="L12" s="212">
        <f>(SUMPRODUCT((Plan!$F$5:$QT$5=1)*(Plan!F21:QT21&gt;0)))-(SUMPRODUCT((Plan!$F$5:$QT$5=1)*((Plan!F21:QT21="u2")/2)))-(SUMPRODUCT((Plan!$F$5:$QT$5=1)*((Plan!F21:QT21="x2")/2)))-(SUMPRODUCT((Plan!$F$5:$QT$5=1)*((Plan!F21:QT21="k2")/2)))-(SUMPRODUCT((Plan!$F$5:$QT$5=1)*((Plan!F21:QT21="f2")/2)))</f>
        <v>0</v>
      </c>
      <c r="M12" s="213">
        <f>(SUMPRODUCT((Plan!$F$5:$QT$5=2)*(Plan!F21:QT21&gt;0)))-(SUMPRODUCT((Plan!$F$5:$QT$5=2)*((Plan!F21:QT21="u2")/2)))-(SUMPRODUCT((Plan!$F$5:$QT$5=2)*((Plan!F21:QT21="x2")/2)))-(SUMPRODUCT((Plan!$F$5:$QT$5=2)*((Plan!F21:QT21="k2")/2)))-(SUMPRODUCT((Plan!$F$5:$QT$5=2)*((Plan!F21:QT21="f2")/2)))</f>
        <v>0</v>
      </c>
      <c r="N12" s="214">
        <f>(SUMPRODUCT((Plan!$F$5:$GG$5=3)*(Plan!F21:GG21&gt;0)))-(SUMPRODUCT((Plan!$F$5:$GG$5=3)*((Plan!F21:GG21="u2")/2)))-(SUMPRODUCT((Plan!$F$5:$GG$5=3)*((Plan!F21:GG21="x2")/2)))-(SUMPRODUCT((Plan!$F$5:$GG$5=3)*((Plan!F21:GG21="k2")/2)))-(SUMPRODUCT((Plan!$F$5:$GG$5=3)*((Plan!F21:GG21="f2")/2)))</f>
        <v>0</v>
      </c>
      <c r="O12" s="213">
        <f>(SUMPRODUCT((Plan!$F$5:$GG$5=4)*(Plan!F21:GG21&gt;0)))-(SUMPRODUCT((Plan!$F$5:$GG$5=4)*((Plan!F21:GG21="u2")/2)))-(SUMPRODUCT((Plan!$F$5:$GG$5=4)*((Plan!F21:GG21="x2")/2)))-(SUMPRODUCT((Plan!$F$5:$GG$5=4)*((Plan!F21:GG21="k2")/2)))-(SUMPRODUCT((Plan!$F$5:$GG$5=4)*((Plan!F21:GG21="f2")/2)))</f>
        <v>0</v>
      </c>
      <c r="P12" s="214">
        <f>(SUMPRODUCT((Plan!$F$5:$GG$5=5)*(Plan!F21:GG21&gt;0)))-(SUMPRODUCT((Plan!$F$5:$GG$5=5)*((Plan!F21:GG21="u2")/2)))-(SUMPRODUCT((Plan!$F$5:$GG$5=5)*((Plan!F21:GG21="x2")/2)))-(SUMPRODUCT((Plan!$F$5:$GG$5=5)*((Plan!F21:GG21="k2")/2)))-(SUMPRODUCT((Plan!$F$5:$GG$5=5)*((Plan!F21:GG21="f2")/2)))</f>
        <v>0</v>
      </c>
      <c r="Q12" s="246">
        <f>(SUMPRODUCT((Plan!$F$5:$GG$5=6)*(Plan!F21:GG21&gt;0)))-(SUMPRODUCT((Plan!$F$5:$GG$5=6)*((Plan!F21:GG21="u2")/2)))-(SUMPRODUCT((Plan!$F$5:$GG$5=6)*((Plan!F21:GG21="x2")/2)))-(SUMPRODUCT((Plan!$F$5:$GG$5=6)*((Plan!F21:GG21="k2")/2)))-(SUMPRODUCT((Plan!$F$5:$GG$5=6)*((Plan!F21:GG21="f2")/2)))</f>
        <v>0</v>
      </c>
      <c r="R12" s="214">
        <f>(SUMPRODUCT((Plan!$F$5:$QT$5=7)*(Plan!L21:QZ21&gt;0)))-(SUMPRODUCT((Plan!$F$5:$QT$5=7)*((Plan!L21:QZ21="u2")/2)))-(SUMPRODUCT((Plan!$F$5:$QT$5=7)*((Plan!L21:QZ21="x2")/2)))-(SUMPRODUCT((Plan!$F$5:$QT$5=7)*((Plan!L21:QZ21="k2")/2)))-(SUMPRODUCT((Plan!$F$5:$QT$5=7)*((Plan!L21:QZ21="f2")/2)))</f>
        <v>0</v>
      </c>
      <c r="S12" s="246">
        <f>(SUMPRODUCT((Plan!$F$5:$QT$5=8)*(Plan!L21:QZ21&gt;0)))-(SUMPRODUCT((Plan!$F$5:$QT$5=8)*((Plan!L21:QZ21="u2")/2)))-(SUMPRODUCT((Plan!$F$5:$QT$5=8)*((Plan!L21:QZ21="x2")/2)))-(SUMPRODUCT((Plan!$F$5:$QT$5=8)*((Plan!L21:QZ21="k2")/2)))-(SUMPRODUCT((Plan!$F$5:$QT$5=8)*((Plan!L21:QZ21="f2")/2)))</f>
        <v>0</v>
      </c>
      <c r="T12" s="214">
        <f>(SUMPRODUCT((Plan!$F$5:$QT$5=9)*(Plan!N21:RB21&gt;0)))-(SUMPRODUCT((Plan!$F$5:$QT$5=9)*((Plan!N21:RB21="u2")/2)))-(SUMPRODUCT((Plan!$F$5:$QT$5=9)*((Plan!N21:RB21="x2")/2)))-(SUMPRODUCT((Plan!$F$5:$QT$5=9)*((Plan!N21:RB21="k2")/2)))-(SUMPRODUCT((Plan!$F$5:$QT$5=9)*((Plan!N21:RB21="f2")/2)))</f>
        <v>0</v>
      </c>
      <c r="U12" s="246">
        <f>(SUMPRODUCT((Plan!$F$5:$QT$5=10)*(Plan!N21:RB21&gt;0)))-(SUMPRODUCT((Plan!$F$5:$QT$5=10)*((Plan!N21:RB21="u2")/2)))-(SUMPRODUCT((Plan!$F$5:$QT$5=10)*((Plan!N21:RB21="x2")/2)))-(SUMPRODUCT((Plan!$F$5:$QT$5=10)*((Plan!N21:RB21="k2")/2)))-(SUMPRODUCT((Plan!$F$5:$QT$5=10)*((Plan!N21:RB21="f2")/2)))</f>
        <v>0</v>
      </c>
      <c r="V12" s="214">
        <f>(SUMPRODUCT((Plan!$F$5:$QT$5=9)*(Plan!P21:RD21&gt;0)))-(SUMPRODUCT((Plan!$F$5:$QT$5=9)*((Plan!P21:RD21="u2")/2)))-(SUMPRODUCT((Plan!$F$5:$QT$5=9)*((Plan!P21:RD21="x2")/2)))-(SUMPRODUCT((Plan!$F$5:$QT$5=9)*((Plan!P21:RD21="k2")/2)))-(SUMPRODUCT((Plan!$F$5:$QT$5=9)*((Plan!P21:RD21="f2")/2)))</f>
        <v>0</v>
      </c>
      <c r="W12" s="213">
        <f>(SUMPRODUCT((Plan!$F$5:$QT$5=10)*(Plan!P21:RD21&gt;0)))-(SUMPRODUCT((Plan!$F$5:$QT$5=10)*((Plan!P21:RD21="u2")/2)))-(SUMPRODUCT((Plan!$F$5:$QT$5=10)*((Plan!P21:RD21="x2")/2)))-(SUMPRODUCT((Plan!$F$5:$QT$5=10)*((Plan!P21:RD21="k2")/2)))-(SUMPRODUCT((Plan!$F$5:$QT$5=10)*((Plan!P21:RD21="f2")/2)))</f>
        <v>0</v>
      </c>
    </row>
    <row r="13" spans="1:23" ht="18" customHeight="1">
      <c r="A13" s="344">
        <v>8</v>
      </c>
      <c r="B13" s="24" t="str">
        <f>IF(Mitarbeiter!B14="","",Mitarbeiter!B14)</f>
        <v/>
      </c>
      <c r="C13" s="24" t="str">
        <f>IF(Mitarbeiter!C14="","",Mitarbeiter!C14)</f>
        <v/>
      </c>
      <c r="D13" s="24" t="str">
        <f>IF(Mitarbeiter!E14="","",Mitarbeiter!E14)</f>
        <v/>
      </c>
      <c r="E13" s="162">
        <f>Mitarbeiter!W14</f>
        <v>0</v>
      </c>
      <c r="F13" s="172">
        <f>COUNTIF(Plan!F22:QT22,"u")+(COUNTIF(Plan!F22:QT22,"u2")/2)+COUNTIF(Plan!F22:QT22,"s")+(COUNTIF(Plan!F22:QT22,"s2")/2)</f>
        <v>0</v>
      </c>
      <c r="G13" s="136">
        <f>COUNTIF(Plan!F22:QT22,"x")+(COUNTIF(Plan!F22:QT22,"x2")/2)+COUNTIF(Plan!F22:QT22,"az")+COUNTIF(Plan!F22:QT22,"fz")</f>
        <v>0</v>
      </c>
      <c r="H13" s="136">
        <f>COUNTIF(Plan!F22:QT22,"f")+(COUNTIF(Plan!F22:QT22,"f2")/2)</f>
        <v>0</v>
      </c>
      <c r="I13" s="173">
        <f>COUNTIF(Plan!F22:QT22,"k")+(COUNTIF(Plan!F22:QT22,"k2")/2)</f>
        <v>0</v>
      </c>
      <c r="J13" s="136">
        <f>COUNTIF(Plan!F22:QT22,"a")</f>
        <v>0</v>
      </c>
      <c r="K13" s="156">
        <f t="shared" si="1"/>
        <v>0</v>
      </c>
      <c r="L13" s="212">
        <f>(SUMPRODUCT((Plan!$F$5:$QT$5=1)*(Plan!F22:QT22&gt;0)))-(SUMPRODUCT((Plan!$F$5:$QT$5=1)*((Plan!F22:QT22="u2")/2)))-(SUMPRODUCT((Plan!$F$5:$QT$5=1)*((Plan!F22:QT22="x2")/2)))-(SUMPRODUCT((Plan!$F$5:$QT$5=1)*((Plan!F22:QT22="k2")/2)))-(SUMPRODUCT((Plan!$F$5:$QT$5=1)*((Plan!F22:QT22="f2")/2)))</f>
        <v>0</v>
      </c>
      <c r="M13" s="213">
        <f>(SUMPRODUCT((Plan!$F$5:$QT$5=2)*(Plan!F22:QT22&gt;0)))-(SUMPRODUCT((Plan!$F$5:$QT$5=2)*((Plan!F22:QT22="u2")/2)))-(SUMPRODUCT((Plan!$F$5:$QT$5=2)*((Plan!F22:QT22="x2")/2)))-(SUMPRODUCT((Plan!$F$5:$QT$5=2)*((Plan!F22:QT22="k2")/2)))-(SUMPRODUCT((Plan!$F$5:$QT$5=2)*((Plan!F22:QT22="f2")/2)))</f>
        <v>0</v>
      </c>
      <c r="N13" s="214">
        <f>(SUMPRODUCT((Plan!$F$5:$GG$5=3)*(Plan!F22:GG22&gt;0)))-(SUMPRODUCT((Plan!$F$5:$GG$5=3)*((Plan!F22:GG22="u2")/2)))-(SUMPRODUCT((Plan!$F$5:$GG$5=3)*((Plan!F22:GG22="x2")/2)))-(SUMPRODUCT((Plan!$F$5:$GG$5=3)*((Plan!F22:GG22="k2")/2)))-(SUMPRODUCT((Plan!$F$5:$GG$5=3)*((Plan!F22:GG22="f2")/2)))</f>
        <v>0</v>
      </c>
      <c r="O13" s="213">
        <f>(SUMPRODUCT((Plan!$F$5:$GG$5=4)*(Plan!F22:GG22&gt;0)))-(SUMPRODUCT((Plan!$F$5:$GG$5=4)*((Plan!F22:GG22="u2")/2)))-(SUMPRODUCT((Plan!$F$5:$GG$5=4)*((Plan!F22:GG22="x2")/2)))-(SUMPRODUCT((Plan!$F$5:$GG$5=4)*((Plan!F22:GG22="k2")/2)))-(SUMPRODUCT((Plan!$F$5:$GG$5=4)*((Plan!F22:GG22="f2")/2)))</f>
        <v>0</v>
      </c>
      <c r="P13" s="214">
        <f>(SUMPRODUCT((Plan!$F$5:$GG$5=5)*(Plan!F22:GG22&gt;0)))-(SUMPRODUCT((Plan!$F$5:$GG$5=5)*((Plan!F22:GG22="u2")/2)))-(SUMPRODUCT((Plan!$F$5:$GG$5=5)*((Plan!F22:GG22="x2")/2)))-(SUMPRODUCT((Plan!$F$5:$GG$5=5)*((Plan!F22:GG22="k2")/2)))-(SUMPRODUCT((Plan!$F$5:$GG$5=5)*((Plan!F22:GG22="f2")/2)))</f>
        <v>0</v>
      </c>
      <c r="Q13" s="246">
        <f>(SUMPRODUCT((Plan!$F$5:$GG$5=6)*(Plan!F22:GG22&gt;0)))-(SUMPRODUCT((Plan!$F$5:$GG$5=6)*((Plan!F22:GG22="u2")/2)))-(SUMPRODUCT((Plan!$F$5:$GG$5=6)*((Plan!F22:GG22="x2")/2)))-(SUMPRODUCT((Plan!$F$5:$GG$5=6)*((Plan!F22:GG22="k2")/2)))-(SUMPRODUCT((Plan!$F$5:$GG$5=6)*((Plan!F22:GG22="f2")/2)))</f>
        <v>0</v>
      </c>
      <c r="R13" s="214">
        <f>(SUMPRODUCT((Plan!$F$5:$QT$5=7)*(Plan!L22:QZ22&gt;0)))-(SUMPRODUCT((Plan!$F$5:$QT$5=7)*((Plan!L22:QZ22="u2")/2)))-(SUMPRODUCT((Plan!$F$5:$QT$5=7)*((Plan!L22:QZ22="x2")/2)))-(SUMPRODUCT((Plan!$F$5:$QT$5=7)*((Plan!L22:QZ22="k2")/2)))-(SUMPRODUCT((Plan!$F$5:$QT$5=7)*((Plan!L22:QZ22="f2")/2)))</f>
        <v>0</v>
      </c>
      <c r="S13" s="246">
        <f>(SUMPRODUCT((Plan!$F$5:$QT$5=8)*(Plan!L22:QZ22&gt;0)))-(SUMPRODUCT((Plan!$F$5:$QT$5=8)*((Plan!L22:QZ22="u2")/2)))-(SUMPRODUCT((Plan!$F$5:$QT$5=8)*((Plan!L22:QZ22="x2")/2)))-(SUMPRODUCT((Plan!$F$5:$QT$5=8)*((Plan!L22:QZ22="k2")/2)))-(SUMPRODUCT((Plan!$F$5:$QT$5=8)*((Plan!L22:QZ22="f2")/2)))</f>
        <v>0</v>
      </c>
      <c r="T13" s="214">
        <f>(SUMPRODUCT((Plan!$F$5:$QT$5=9)*(Plan!N22:RB22&gt;0)))-(SUMPRODUCT((Plan!$F$5:$QT$5=9)*((Plan!N22:RB22="u2")/2)))-(SUMPRODUCT((Plan!$F$5:$QT$5=9)*((Plan!N22:RB22="x2")/2)))-(SUMPRODUCT((Plan!$F$5:$QT$5=9)*((Plan!N22:RB22="k2")/2)))-(SUMPRODUCT((Plan!$F$5:$QT$5=9)*((Plan!N22:RB22="f2")/2)))</f>
        <v>0</v>
      </c>
      <c r="U13" s="246">
        <f>(SUMPRODUCT((Plan!$F$5:$QT$5=10)*(Plan!N22:RB22&gt;0)))-(SUMPRODUCT((Plan!$F$5:$QT$5=10)*((Plan!N22:RB22="u2")/2)))-(SUMPRODUCT((Plan!$F$5:$QT$5=10)*((Plan!N22:RB22="x2")/2)))-(SUMPRODUCT((Plan!$F$5:$QT$5=10)*((Plan!N22:RB22="k2")/2)))-(SUMPRODUCT((Plan!$F$5:$QT$5=10)*((Plan!N22:RB22="f2")/2)))</f>
        <v>0</v>
      </c>
      <c r="V13" s="214">
        <f>(SUMPRODUCT((Plan!$F$5:$QT$5=9)*(Plan!P22:RD22&gt;0)))-(SUMPRODUCT((Plan!$F$5:$QT$5=9)*((Plan!P22:RD22="u2")/2)))-(SUMPRODUCT((Plan!$F$5:$QT$5=9)*((Plan!P22:RD22="x2")/2)))-(SUMPRODUCT((Plan!$F$5:$QT$5=9)*((Plan!P22:RD22="k2")/2)))-(SUMPRODUCT((Plan!$F$5:$QT$5=9)*((Plan!P22:RD22="f2")/2)))</f>
        <v>0</v>
      </c>
      <c r="W13" s="213">
        <f>(SUMPRODUCT((Plan!$F$5:$QT$5=10)*(Plan!P22:RD22&gt;0)))-(SUMPRODUCT((Plan!$F$5:$QT$5=10)*((Plan!P22:RD22="u2")/2)))-(SUMPRODUCT((Plan!$F$5:$QT$5=10)*((Plan!P22:RD22="x2")/2)))-(SUMPRODUCT((Plan!$F$5:$QT$5=10)*((Plan!P22:RD22="k2")/2)))-(SUMPRODUCT((Plan!$F$5:$QT$5=10)*((Plan!P22:RD22="f2")/2)))</f>
        <v>0</v>
      </c>
    </row>
    <row r="14" spans="1:23" ht="18" customHeight="1">
      <c r="A14" s="344">
        <v>9</v>
      </c>
      <c r="B14" s="24" t="str">
        <f>IF(Mitarbeiter!B15="","",Mitarbeiter!B15)</f>
        <v/>
      </c>
      <c r="C14" s="24" t="str">
        <f>IF(Mitarbeiter!C15="","",Mitarbeiter!C15)</f>
        <v/>
      </c>
      <c r="D14" s="24" t="str">
        <f>IF(Mitarbeiter!E15="","",Mitarbeiter!E15)</f>
        <v/>
      </c>
      <c r="E14" s="162">
        <f>Mitarbeiter!W15</f>
        <v>0</v>
      </c>
      <c r="F14" s="172">
        <f>COUNTIF(Plan!F23:QT23,"u")+(COUNTIF(Plan!F23:QT23,"u2")/2)+COUNTIF(Plan!F23:QT23,"s")+(COUNTIF(Plan!F23:QT23,"s2")/2)</f>
        <v>0</v>
      </c>
      <c r="G14" s="136">
        <f>COUNTIF(Plan!F23:QT23,"x")+(COUNTIF(Plan!F23:QT23,"x2")/2)+COUNTIF(Plan!F23:QT23,"az")+COUNTIF(Plan!F23:QT23,"fz")</f>
        <v>0</v>
      </c>
      <c r="H14" s="136">
        <f>COUNTIF(Plan!F23:QT23,"f")+(COUNTIF(Plan!F23:QT23,"f2")/2)</f>
        <v>0</v>
      </c>
      <c r="I14" s="173">
        <f>COUNTIF(Plan!F23:QT23,"k")+(COUNTIF(Plan!F23:QT23,"k2")/2)</f>
        <v>0</v>
      </c>
      <c r="J14" s="136">
        <f>COUNTIF(Plan!F23:QT23,"a")</f>
        <v>0</v>
      </c>
      <c r="K14" s="156">
        <f t="shared" si="1"/>
        <v>0</v>
      </c>
      <c r="L14" s="212">
        <f>(SUMPRODUCT((Plan!$F$5:$QT$5=1)*(Plan!F23:QT23&gt;0)))-(SUMPRODUCT((Plan!$F$5:$QT$5=1)*((Plan!F23:QT23="u2")/2)))-(SUMPRODUCT((Plan!$F$5:$QT$5=1)*((Plan!F23:QT23="x2")/2)))-(SUMPRODUCT((Plan!$F$5:$QT$5=1)*((Plan!F23:QT23="k2")/2)))-(SUMPRODUCT((Plan!$F$5:$QT$5=1)*((Plan!F23:QT23="f2")/2)))</f>
        <v>0</v>
      </c>
      <c r="M14" s="213">
        <f>(SUMPRODUCT((Plan!$F$5:$QT$5=2)*(Plan!F23:QT23&gt;0)))-(SUMPRODUCT((Plan!$F$5:$QT$5=2)*((Plan!F23:QT23="u2")/2)))-(SUMPRODUCT((Plan!$F$5:$QT$5=2)*((Plan!F23:QT23="x2")/2)))-(SUMPRODUCT((Plan!$F$5:$QT$5=2)*((Plan!F23:QT23="k2")/2)))-(SUMPRODUCT((Plan!$F$5:$QT$5=2)*((Plan!F23:QT23="f2")/2)))</f>
        <v>0</v>
      </c>
      <c r="N14" s="214">
        <f>(SUMPRODUCT((Plan!$F$5:$GG$5=3)*(Plan!F23:GG23&gt;0)))-(SUMPRODUCT((Plan!$F$5:$GG$5=3)*((Plan!F23:GG23="u2")/2)))-(SUMPRODUCT((Plan!$F$5:$GG$5=3)*((Plan!F23:GG23="x2")/2)))-(SUMPRODUCT((Plan!$F$5:$GG$5=3)*((Plan!F23:GG23="k2")/2)))-(SUMPRODUCT((Plan!$F$5:$GG$5=3)*((Plan!F23:GG23="f2")/2)))</f>
        <v>0</v>
      </c>
      <c r="O14" s="213">
        <f>(SUMPRODUCT((Plan!$F$5:$GG$5=4)*(Plan!F23:GG23&gt;0)))-(SUMPRODUCT((Plan!$F$5:$GG$5=4)*((Plan!F23:GG23="u2")/2)))-(SUMPRODUCT((Plan!$F$5:$GG$5=4)*((Plan!F23:GG23="x2")/2)))-(SUMPRODUCT((Plan!$F$5:$GG$5=4)*((Plan!F23:GG23="k2")/2)))-(SUMPRODUCT((Plan!$F$5:$GG$5=4)*((Plan!F23:GG23="f2")/2)))</f>
        <v>0</v>
      </c>
      <c r="P14" s="214">
        <f>(SUMPRODUCT((Plan!$F$5:$GG$5=5)*(Plan!F23:GG23&gt;0)))-(SUMPRODUCT((Plan!$F$5:$GG$5=5)*((Plan!F23:GG23="u2")/2)))-(SUMPRODUCT((Plan!$F$5:$GG$5=5)*((Plan!F23:GG23="x2")/2)))-(SUMPRODUCT((Plan!$F$5:$GG$5=5)*((Plan!F23:GG23="k2")/2)))-(SUMPRODUCT((Plan!$F$5:$GG$5=5)*((Plan!F23:GG23="f2")/2)))</f>
        <v>0</v>
      </c>
      <c r="Q14" s="246">
        <f>(SUMPRODUCT((Plan!$F$5:$GG$5=6)*(Plan!F23:GG23&gt;0)))-(SUMPRODUCT((Plan!$F$5:$GG$5=6)*((Plan!F23:GG23="u2")/2)))-(SUMPRODUCT((Plan!$F$5:$GG$5=6)*((Plan!F23:GG23="x2")/2)))-(SUMPRODUCT((Plan!$F$5:$GG$5=6)*((Plan!F23:GG23="k2")/2)))-(SUMPRODUCT((Plan!$F$5:$GG$5=6)*((Plan!F23:GG23="f2")/2)))</f>
        <v>0</v>
      </c>
      <c r="R14" s="214">
        <f>(SUMPRODUCT((Plan!$F$5:$QT$5=7)*(Plan!L23:QZ23&gt;0)))-(SUMPRODUCT((Plan!$F$5:$QT$5=7)*((Plan!L23:QZ23="u2")/2)))-(SUMPRODUCT((Plan!$F$5:$QT$5=7)*((Plan!L23:QZ23="x2")/2)))-(SUMPRODUCT((Plan!$F$5:$QT$5=7)*((Plan!L23:QZ23="k2")/2)))-(SUMPRODUCT((Plan!$F$5:$QT$5=7)*((Plan!L23:QZ23="f2")/2)))</f>
        <v>0</v>
      </c>
      <c r="S14" s="246">
        <f>(SUMPRODUCT((Plan!$F$5:$QT$5=8)*(Plan!L23:QZ23&gt;0)))-(SUMPRODUCT((Plan!$F$5:$QT$5=8)*((Plan!L23:QZ23="u2")/2)))-(SUMPRODUCT((Plan!$F$5:$QT$5=8)*((Plan!L23:QZ23="x2")/2)))-(SUMPRODUCT((Plan!$F$5:$QT$5=8)*((Plan!L23:QZ23="k2")/2)))-(SUMPRODUCT((Plan!$F$5:$QT$5=8)*((Plan!L23:QZ23="f2")/2)))</f>
        <v>0</v>
      </c>
      <c r="T14" s="214">
        <f>(SUMPRODUCT((Plan!$F$5:$QT$5=9)*(Plan!N23:RB23&gt;0)))-(SUMPRODUCT((Plan!$F$5:$QT$5=9)*((Plan!N23:RB23="u2")/2)))-(SUMPRODUCT((Plan!$F$5:$QT$5=9)*((Plan!N23:RB23="x2")/2)))-(SUMPRODUCT((Plan!$F$5:$QT$5=9)*((Plan!N23:RB23="k2")/2)))-(SUMPRODUCT((Plan!$F$5:$QT$5=9)*((Plan!N23:RB23="f2")/2)))</f>
        <v>0</v>
      </c>
      <c r="U14" s="246">
        <f>(SUMPRODUCT((Plan!$F$5:$QT$5=10)*(Plan!N23:RB23&gt;0)))-(SUMPRODUCT((Plan!$F$5:$QT$5=10)*((Plan!N23:RB23="u2")/2)))-(SUMPRODUCT((Plan!$F$5:$QT$5=10)*((Plan!N23:RB23="x2")/2)))-(SUMPRODUCT((Plan!$F$5:$QT$5=10)*((Plan!N23:RB23="k2")/2)))-(SUMPRODUCT((Plan!$F$5:$QT$5=10)*((Plan!N23:RB23="f2")/2)))</f>
        <v>0</v>
      </c>
      <c r="V14" s="214">
        <f>(SUMPRODUCT((Plan!$F$5:$QT$5=9)*(Plan!P23:RD23&gt;0)))-(SUMPRODUCT((Plan!$F$5:$QT$5=9)*((Plan!P23:RD23="u2")/2)))-(SUMPRODUCT((Plan!$F$5:$QT$5=9)*((Plan!P23:RD23="x2")/2)))-(SUMPRODUCT((Plan!$F$5:$QT$5=9)*((Plan!P23:RD23="k2")/2)))-(SUMPRODUCT((Plan!$F$5:$QT$5=9)*((Plan!P23:RD23="f2")/2)))</f>
        <v>0</v>
      </c>
      <c r="W14" s="213">
        <f>(SUMPRODUCT((Plan!$F$5:$QT$5=10)*(Plan!P23:RD23&gt;0)))-(SUMPRODUCT((Plan!$F$5:$QT$5=10)*((Plan!P23:RD23="u2")/2)))-(SUMPRODUCT((Plan!$F$5:$QT$5=10)*((Plan!P23:RD23="x2")/2)))-(SUMPRODUCT((Plan!$F$5:$QT$5=10)*((Plan!P23:RD23="k2")/2)))-(SUMPRODUCT((Plan!$F$5:$QT$5=10)*((Plan!P23:RD23="f2")/2)))</f>
        <v>0</v>
      </c>
    </row>
    <row r="15" spans="1:23" ht="18" customHeight="1">
      <c r="A15" s="344">
        <v>10</v>
      </c>
      <c r="B15" s="24" t="str">
        <f>IF(Mitarbeiter!B16="","",Mitarbeiter!B16)</f>
        <v/>
      </c>
      <c r="C15" s="24" t="str">
        <f>IF(Mitarbeiter!C16="","",Mitarbeiter!C16)</f>
        <v/>
      </c>
      <c r="D15" s="24" t="str">
        <f>IF(Mitarbeiter!E16="","",Mitarbeiter!E16)</f>
        <v/>
      </c>
      <c r="E15" s="162">
        <f>Mitarbeiter!W16</f>
        <v>0</v>
      </c>
      <c r="F15" s="172">
        <f>COUNTIF(Plan!F24:QT24,"u")+(COUNTIF(Plan!F24:QT24,"u2")/2)+COUNTIF(Plan!F24:QT24,"s")+(COUNTIF(Plan!F24:QT24,"s2")/2)</f>
        <v>0</v>
      </c>
      <c r="G15" s="136">
        <f>COUNTIF(Plan!F24:QT24,"x")+(COUNTIF(Plan!F24:QT24,"x2")/2)+COUNTIF(Plan!F24:QT24,"az")+COUNTIF(Plan!F24:QT24,"fz")</f>
        <v>0</v>
      </c>
      <c r="H15" s="136">
        <f>COUNTIF(Plan!F24:QT24,"f")+(COUNTIF(Plan!F24:QT24,"f2")/2)</f>
        <v>0</v>
      </c>
      <c r="I15" s="173">
        <f>COUNTIF(Plan!F24:QT24,"k")+(COUNTIF(Plan!F24:QT24,"k2")/2)</f>
        <v>0</v>
      </c>
      <c r="J15" s="136">
        <f>COUNTIF(Plan!F24:QT24,"a")</f>
        <v>0</v>
      </c>
      <c r="K15" s="156">
        <f t="shared" si="1"/>
        <v>0</v>
      </c>
      <c r="L15" s="212">
        <f>(SUMPRODUCT((Plan!$F$5:$QT$5=1)*(Plan!F24:QT24&gt;0)))-(SUMPRODUCT((Plan!$F$5:$QT$5=1)*((Plan!F24:QT24="u2")/2)))-(SUMPRODUCT((Plan!$F$5:$QT$5=1)*((Plan!F24:QT24="x2")/2)))-(SUMPRODUCT((Plan!$F$5:$QT$5=1)*((Plan!F24:QT24="k2")/2)))-(SUMPRODUCT((Plan!$F$5:$QT$5=1)*((Plan!F24:QT24="f2")/2)))</f>
        <v>0</v>
      </c>
      <c r="M15" s="213">
        <f>(SUMPRODUCT((Plan!$F$5:$QT$5=2)*(Plan!F24:QT24&gt;0)))-(SUMPRODUCT((Plan!$F$5:$QT$5=2)*((Plan!F24:QT24="u2")/2)))-(SUMPRODUCT((Plan!$F$5:$QT$5=2)*((Plan!F24:QT24="x2")/2)))-(SUMPRODUCT((Plan!$F$5:$QT$5=2)*((Plan!F24:QT24="k2")/2)))-(SUMPRODUCT((Plan!$F$5:$QT$5=2)*((Plan!F24:QT24="f2")/2)))</f>
        <v>0</v>
      </c>
      <c r="N15" s="214">
        <f>(SUMPRODUCT((Plan!$F$5:$GG$5=3)*(Plan!F24:GG24&gt;0)))-(SUMPRODUCT((Plan!$F$5:$GG$5=3)*((Plan!F24:GG24="u2")/2)))-(SUMPRODUCT((Plan!$F$5:$GG$5=3)*((Plan!F24:GG24="x2")/2)))-(SUMPRODUCT((Plan!$F$5:$GG$5=3)*((Plan!F24:GG24="k2")/2)))-(SUMPRODUCT((Plan!$F$5:$GG$5=3)*((Plan!F24:GG24="f2")/2)))</f>
        <v>0</v>
      </c>
      <c r="O15" s="213">
        <f>(SUMPRODUCT((Plan!$F$5:$GG$5=4)*(Plan!F24:GG24&gt;0)))-(SUMPRODUCT((Plan!$F$5:$GG$5=4)*((Plan!F24:GG24="u2")/2)))-(SUMPRODUCT((Plan!$F$5:$GG$5=4)*((Plan!F24:GG24="x2")/2)))-(SUMPRODUCT((Plan!$F$5:$GG$5=4)*((Plan!F24:GG24="k2")/2)))-(SUMPRODUCT((Plan!$F$5:$GG$5=4)*((Plan!F24:GG24="f2")/2)))</f>
        <v>0</v>
      </c>
      <c r="P15" s="214">
        <f>(SUMPRODUCT((Plan!$F$5:$GG$5=5)*(Plan!F24:GG24&gt;0)))-(SUMPRODUCT((Plan!$F$5:$GG$5=5)*((Plan!F24:GG24="u2")/2)))-(SUMPRODUCT((Plan!$F$5:$GG$5=5)*((Plan!F24:GG24="x2")/2)))-(SUMPRODUCT((Plan!$F$5:$GG$5=5)*((Plan!F24:GG24="k2")/2)))-(SUMPRODUCT((Plan!$F$5:$GG$5=5)*((Plan!F24:GG24="f2")/2)))</f>
        <v>0</v>
      </c>
      <c r="Q15" s="246">
        <f>(SUMPRODUCT((Plan!$F$5:$GG$5=6)*(Plan!F24:GG24&gt;0)))-(SUMPRODUCT((Plan!$F$5:$GG$5=6)*((Plan!F24:GG24="u2")/2)))-(SUMPRODUCT((Plan!$F$5:$GG$5=6)*((Plan!F24:GG24="x2")/2)))-(SUMPRODUCT((Plan!$F$5:$GG$5=6)*((Plan!F24:GG24="k2")/2)))-(SUMPRODUCT((Plan!$F$5:$GG$5=6)*((Plan!F24:GG24="f2")/2)))</f>
        <v>0</v>
      </c>
      <c r="R15" s="214">
        <f>(SUMPRODUCT((Plan!$F$5:$QT$5=7)*(Plan!L24:QZ24&gt;0)))-(SUMPRODUCT((Plan!$F$5:$QT$5=7)*((Plan!L24:QZ24="u2")/2)))-(SUMPRODUCT((Plan!$F$5:$QT$5=7)*((Plan!L24:QZ24="x2")/2)))-(SUMPRODUCT((Plan!$F$5:$QT$5=7)*((Plan!L24:QZ24="k2")/2)))-(SUMPRODUCT((Plan!$F$5:$QT$5=7)*((Plan!L24:QZ24="f2")/2)))</f>
        <v>0</v>
      </c>
      <c r="S15" s="246">
        <f>(SUMPRODUCT((Plan!$F$5:$QT$5=8)*(Plan!L24:QZ24&gt;0)))-(SUMPRODUCT((Plan!$F$5:$QT$5=8)*((Plan!L24:QZ24="u2")/2)))-(SUMPRODUCT((Plan!$F$5:$QT$5=8)*((Plan!L24:QZ24="x2")/2)))-(SUMPRODUCT((Plan!$F$5:$QT$5=8)*((Plan!L24:QZ24="k2")/2)))-(SUMPRODUCT((Plan!$F$5:$QT$5=8)*((Plan!L24:QZ24="f2")/2)))</f>
        <v>0</v>
      </c>
      <c r="T15" s="214">
        <f>(SUMPRODUCT((Plan!$F$5:$QT$5=9)*(Plan!N24:RB24&gt;0)))-(SUMPRODUCT((Plan!$F$5:$QT$5=9)*((Plan!N24:RB24="u2")/2)))-(SUMPRODUCT((Plan!$F$5:$QT$5=9)*((Plan!N24:RB24="x2")/2)))-(SUMPRODUCT((Plan!$F$5:$QT$5=9)*((Plan!N24:RB24="k2")/2)))-(SUMPRODUCT((Plan!$F$5:$QT$5=9)*((Plan!N24:RB24="f2")/2)))</f>
        <v>0</v>
      </c>
      <c r="U15" s="246">
        <f>(SUMPRODUCT((Plan!$F$5:$QT$5=10)*(Plan!N24:RB24&gt;0)))-(SUMPRODUCT((Plan!$F$5:$QT$5=10)*((Plan!N24:RB24="u2")/2)))-(SUMPRODUCT((Plan!$F$5:$QT$5=10)*((Plan!N24:RB24="x2")/2)))-(SUMPRODUCT((Plan!$F$5:$QT$5=10)*((Plan!N24:RB24="k2")/2)))-(SUMPRODUCT((Plan!$F$5:$QT$5=10)*((Plan!N24:RB24="f2")/2)))</f>
        <v>0</v>
      </c>
      <c r="V15" s="214">
        <f>(SUMPRODUCT((Plan!$F$5:$QT$5=9)*(Plan!P24:RD24&gt;0)))-(SUMPRODUCT((Plan!$F$5:$QT$5=9)*((Plan!P24:RD24="u2")/2)))-(SUMPRODUCT((Plan!$F$5:$QT$5=9)*((Plan!P24:RD24="x2")/2)))-(SUMPRODUCT((Plan!$F$5:$QT$5=9)*((Plan!P24:RD24="k2")/2)))-(SUMPRODUCT((Plan!$F$5:$QT$5=9)*((Plan!P24:RD24="f2")/2)))</f>
        <v>0</v>
      </c>
      <c r="W15" s="213">
        <f>(SUMPRODUCT((Plan!$F$5:$QT$5=10)*(Plan!P24:RD24&gt;0)))-(SUMPRODUCT((Plan!$F$5:$QT$5=10)*((Plan!P24:RD24="u2")/2)))-(SUMPRODUCT((Plan!$F$5:$QT$5=10)*((Plan!P24:RD24="x2")/2)))-(SUMPRODUCT((Plan!$F$5:$QT$5=10)*((Plan!P24:RD24="k2")/2)))-(SUMPRODUCT((Plan!$F$5:$QT$5=10)*((Plan!P24:RD24="f2")/2)))</f>
        <v>0</v>
      </c>
    </row>
    <row r="16" spans="1:23" ht="18" customHeight="1">
      <c r="A16" s="344">
        <v>11</v>
      </c>
      <c r="B16" s="24" t="str">
        <f>IF(Mitarbeiter!B17="","",Mitarbeiter!B17)</f>
        <v/>
      </c>
      <c r="C16" s="24" t="str">
        <f>IF(Mitarbeiter!C17="","",Mitarbeiter!C17)</f>
        <v/>
      </c>
      <c r="D16" s="24" t="str">
        <f>IF(Mitarbeiter!E17="","",Mitarbeiter!E17)</f>
        <v/>
      </c>
      <c r="E16" s="162">
        <f>Mitarbeiter!W17</f>
        <v>0</v>
      </c>
      <c r="F16" s="172">
        <f>COUNTIF(Plan!F25:QT25,"u")+(COUNTIF(Plan!F25:QT25,"u2")/2)+COUNTIF(Plan!F25:QT25,"s")+(COUNTIF(Plan!F25:QT25,"s2")/2)</f>
        <v>0</v>
      </c>
      <c r="G16" s="136">
        <f>COUNTIF(Plan!F25:QT25,"x")+(COUNTIF(Plan!F25:QT25,"x2")/2)+COUNTIF(Plan!F25:QT25,"az")+COUNTIF(Plan!F25:QT25,"fz")</f>
        <v>0</v>
      </c>
      <c r="H16" s="136">
        <f>COUNTIF(Plan!F25:QT25,"f")+(COUNTIF(Plan!F25:QT25,"f2")/2)</f>
        <v>0</v>
      </c>
      <c r="I16" s="173">
        <f>COUNTIF(Plan!F25:QT25,"k")+(COUNTIF(Plan!F25:QT25,"k2")/2)</f>
        <v>0</v>
      </c>
      <c r="J16" s="136">
        <f>COUNTIF(Plan!F25:QT25,"a")</f>
        <v>0</v>
      </c>
      <c r="K16" s="156">
        <f t="shared" si="1"/>
        <v>0</v>
      </c>
      <c r="L16" s="212">
        <f>(SUMPRODUCT((Plan!$F$5:$QT$5=1)*(Plan!F25:QT25&gt;0)))-(SUMPRODUCT((Plan!$F$5:$QT$5=1)*((Plan!F25:QT25="u2")/2)))-(SUMPRODUCT((Plan!$F$5:$QT$5=1)*((Plan!F25:QT25="x2")/2)))-(SUMPRODUCT((Plan!$F$5:$QT$5=1)*((Plan!F25:QT25="k2")/2)))-(SUMPRODUCT((Plan!$F$5:$QT$5=1)*((Plan!F25:QT25="f2")/2)))</f>
        <v>0</v>
      </c>
      <c r="M16" s="213">
        <f>(SUMPRODUCT((Plan!$F$5:$QT$5=2)*(Plan!F25:QT25&gt;0)))-(SUMPRODUCT((Plan!$F$5:$QT$5=2)*((Plan!F25:QT25="u2")/2)))-(SUMPRODUCT((Plan!$F$5:$QT$5=2)*((Plan!F25:QT25="x2")/2)))-(SUMPRODUCT((Plan!$F$5:$QT$5=2)*((Plan!F25:QT25="k2")/2)))-(SUMPRODUCT((Plan!$F$5:$QT$5=2)*((Plan!F25:QT25="f2")/2)))</f>
        <v>0</v>
      </c>
      <c r="N16" s="214">
        <f>(SUMPRODUCT((Plan!$F$5:$GG$5=3)*(Plan!F25:GG25&gt;0)))-(SUMPRODUCT((Plan!$F$5:$GG$5=3)*((Plan!F25:GG25="u2")/2)))-(SUMPRODUCT((Plan!$F$5:$GG$5=3)*((Plan!F25:GG25="x2")/2)))-(SUMPRODUCT((Plan!$F$5:$GG$5=3)*((Plan!F25:GG25="k2")/2)))-(SUMPRODUCT((Plan!$F$5:$GG$5=3)*((Plan!F25:GG25="f2")/2)))</f>
        <v>0</v>
      </c>
      <c r="O16" s="213">
        <f>(SUMPRODUCT((Plan!$F$5:$GG$5=4)*(Plan!F25:GG25&gt;0)))-(SUMPRODUCT((Plan!$F$5:$GG$5=4)*((Plan!F25:GG25="u2")/2)))-(SUMPRODUCT((Plan!$F$5:$GG$5=4)*((Plan!F25:GG25="x2")/2)))-(SUMPRODUCT((Plan!$F$5:$GG$5=4)*((Plan!F25:GG25="k2")/2)))-(SUMPRODUCT((Plan!$F$5:$GG$5=4)*((Plan!F25:GG25="f2")/2)))</f>
        <v>0</v>
      </c>
      <c r="P16" s="214">
        <f>(SUMPRODUCT((Plan!$F$5:$GG$5=5)*(Plan!F25:GG25&gt;0)))-(SUMPRODUCT((Plan!$F$5:$GG$5=5)*((Plan!F25:GG25="u2")/2)))-(SUMPRODUCT((Plan!$F$5:$GG$5=5)*((Plan!F25:GG25="x2")/2)))-(SUMPRODUCT((Plan!$F$5:$GG$5=5)*((Plan!F25:GG25="k2")/2)))-(SUMPRODUCT((Plan!$F$5:$GG$5=5)*((Plan!F25:GG25="f2")/2)))</f>
        <v>0</v>
      </c>
      <c r="Q16" s="246">
        <f>(SUMPRODUCT((Plan!$F$5:$GG$5=6)*(Plan!F25:GG25&gt;0)))-(SUMPRODUCT((Plan!$F$5:$GG$5=6)*((Plan!F25:GG25="u2")/2)))-(SUMPRODUCT((Plan!$F$5:$GG$5=6)*((Plan!F25:GG25="x2")/2)))-(SUMPRODUCT((Plan!$F$5:$GG$5=6)*((Plan!F25:GG25="k2")/2)))-(SUMPRODUCT((Plan!$F$5:$GG$5=6)*((Plan!F25:GG25="f2")/2)))</f>
        <v>0</v>
      </c>
      <c r="R16" s="214">
        <f>(SUMPRODUCT((Plan!$F$5:$QT$5=7)*(Plan!L25:QZ25&gt;0)))-(SUMPRODUCT((Plan!$F$5:$QT$5=7)*((Plan!L25:QZ25="u2")/2)))-(SUMPRODUCT((Plan!$F$5:$QT$5=7)*((Plan!L25:QZ25="x2")/2)))-(SUMPRODUCT((Plan!$F$5:$QT$5=7)*((Plan!L25:QZ25="k2")/2)))-(SUMPRODUCT((Plan!$F$5:$QT$5=7)*((Plan!L25:QZ25="f2")/2)))</f>
        <v>0</v>
      </c>
      <c r="S16" s="246">
        <f>(SUMPRODUCT((Plan!$F$5:$QT$5=8)*(Plan!L25:QZ25&gt;0)))-(SUMPRODUCT((Plan!$F$5:$QT$5=8)*((Plan!L25:QZ25="u2")/2)))-(SUMPRODUCT((Plan!$F$5:$QT$5=8)*((Plan!L25:QZ25="x2")/2)))-(SUMPRODUCT((Plan!$F$5:$QT$5=8)*((Plan!L25:QZ25="k2")/2)))-(SUMPRODUCT((Plan!$F$5:$QT$5=8)*((Plan!L25:QZ25="f2")/2)))</f>
        <v>0</v>
      </c>
      <c r="T16" s="214">
        <f>(SUMPRODUCT((Plan!$F$5:$QT$5=9)*(Plan!N25:RB25&gt;0)))-(SUMPRODUCT((Plan!$F$5:$QT$5=9)*((Plan!N25:RB25="u2")/2)))-(SUMPRODUCT((Plan!$F$5:$QT$5=9)*((Plan!N25:RB25="x2")/2)))-(SUMPRODUCT((Plan!$F$5:$QT$5=9)*((Plan!N25:RB25="k2")/2)))-(SUMPRODUCT((Plan!$F$5:$QT$5=9)*((Plan!N25:RB25="f2")/2)))</f>
        <v>0</v>
      </c>
      <c r="U16" s="246">
        <f>(SUMPRODUCT((Plan!$F$5:$QT$5=10)*(Plan!N25:RB25&gt;0)))-(SUMPRODUCT((Plan!$F$5:$QT$5=10)*((Plan!N25:RB25="u2")/2)))-(SUMPRODUCT((Plan!$F$5:$QT$5=10)*((Plan!N25:RB25="x2")/2)))-(SUMPRODUCT((Plan!$F$5:$QT$5=10)*((Plan!N25:RB25="k2")/2)))-(SUMPRODUCT((Plan!$F$5:$QT$5=10)*((Plan!N25:RB25="f2")/2)))</f>
        <v>0</v>
      </c>
      <c r="V16" s="214">
        <f>(SUMPRODUCT((Plan!$F$5:$QT$5=9)*(Plan!P25:RD25&gt;0)))-(SUMPRODUCT((Plan!$F$5:$QT$5=9)*((Plan!P25:RD25="u2")/2)))-(SUMPRODUCT((Plan!$F$5:$QT$5=9)*((Plan!P25:RD25="x2")/2)))-(SUMPRODUCT((Plan!$F$5:$QT$5=9)*((Plan!P25:RD25="k2")/2)))-(SUMPRODUCT((Plan!$F$5:$QT$5=9)*((Plan!P25:RD25="f2")/2)))</f>
        <v>0</v>
      </c>
      <c r="W16" s="213">
        <f>(SUMPRODUCT((Plan!$F$5:$QT$5=10)*(Plan!P25:RD25&gt;0)))-(SUMPRODUCT((Plan!$F$5:$QT$5=10)*((Plan!P25:RD25="u2")/2)))-(SUMPRODUCT((Plan!$F$5:$QT$5=10)*((Plan!P25:RD25="x2")/2)))-(SUMPRODUCT((Plan!$F$5:$QT$5=10)*((Plan!P25:RD25="k2")/2)))-(SUMPRODUCT((Plan!$F$5:$QT$5=10)*((Plan!P25:RD25="f2")/2)))</f>
        <v>0</v>
      </c>
    </row>
    <row r="17" spans="1:23" ht="18" customHeight="1">
      <c r="A17" s="344">
        <v>12</v>
      </c>
      <c r="B17" s="24" t="str">
        <f>IF(Mitarbeiter!B18="","",Mitarbeiter!B18)</f>
        <v/>
      </c>
      <c r="C17" s="24" t="str">
        <f>IF(Mitarbeiter!C18="","",Mitarbeiter!C18)</f>
        <v/>
      </c>
      <c r="D17" s="24" t="str">
        <f>IF(Mitarbeiter!E18="","",Mitarbeiter!E18)</f>
        <v/>
      </c>
      <c r="E17" s="162">
        <f>Mitarbeiter!W18</f>
        <v>0</v>
      </c>
      <c r="F17" s="172">
        <f>COUNTIF(Plan!F26:QT26,"u")+(COUNTIF(Plan!F26:QT26,"u2")/2)+COUNTIF(Plan!F26:QT26,"s")+(COUNTIF(Plan!F26:QT26,"s2")/2)</f>
        <v>0</v>
      </c>
      <c r="G17" s="136">
        <f>COUNTIF(Plan!F26:QT26,"x")+(COUNTIF(Plan!F26:QT26,"x2")/2)+COUNTIF(Plan!F26:QT26,"az")+COUNTIF(Plan!F26:QT26,"fz")</f>
        <v>0</v>
      </c>
      <c r="H17" s="136">
        <f>COUNTIF(Plan!F26:QT26,"f")+(COUNTIF(Plan!F26:QT26,"f2")/2)</f>
        <v>0</v>
      </c>
      <c r="I17" s="173">
        <f>COUNTIF(Plan!F26:QT26,"k")+(COUNTIF(Plan!F26:QT26,"k2")/2)</f>
        <v>0</v>
      </c>
      <c r="J17" s="136">
        <f>COUNTIF(Plan!F26:QT26,"a")</f>
        <v>0</v>
      </c>
      <c r="K17" s="156">
        <f t="shared" si="0"/>
        <v>0</v>
      </c>
      <c r="L17" s="212">
        <f>(SUMPRODUCT((Plan!$F$5:$QT$5=1)*(Plan!F26:QT26&gt;0)))-(SUMPRODUCT((Plan!$F$5:$QT$5=1)*((Plan!F26:QT26="u2")/2)))-(SUMPRODUCT((Plan!$F$5:$QT$5=1)*((Plan!F26:QT26="x2")/2)))-(SUMPRODUCT((Plan!$F$5:$QT$5=1)*((Plan!F26:QT26="k2")/2)))-(SUMPRODUCT((Plan!$F$5:$QT$5=1)*((Plan!F26:QT26="f2")/2)))</f>
        <v>0</v>
      </c>
      <c r="M17" s="213">
        <f>(SUMPRODUCT((Plan!$F$5:$QT$5=2)*(Plan!F26:QT26&gt;0)))-(SUMPRODUCT((Plan!$F$5:$QT$5=2)*((Plan!F26:QT26="u2")/2)))-(SUMPRODUCT((Plan!$F$5:$QT$5=2)*((Plan!F26:QT26="x2")/2)))-(SUMPRODUCT((Plan!$F$5:$QT$5=2)*((Plan!F26:QT26="k2")/2)))-(SUMPRODUCT((Plan!$F$5:$QT$5=2)*((Plan!F26:QT26="f2")/2)))</f>
        <v>0</v>
      </c>
      <c r="N17" s="214">
        <f>(SUMPRODUCT((Plan!$F$5:$GG$5=3)*(Plan!F26:GG26&gt;0)))-(SUMPRODUCT((Plan!$F$5:$GG$5=3)*((Plan!F26:GG26="u2")/2)))-(SUMPRODUCT((Plan!$F$5:$GG$5=3)*((Plan!F26:GG26="x2")/2)))-(SUMPRODUCT((Plan!$F$5:$GG$5=3)*((Plan!F26:GG26="k2")/2)))-(SUMPRODUCT((Plan!$F$5:$GG$5=3)*((Plan!F26:GG26="f2")/2)))</f>
        <v>0</v>
      </c>
      <c r="O17" s="213">
        <f>(SUMPRODUCT((Plan!$F$5:$GG$5=4)*(Plan!F26:GG26&gt;0)))-(SUMPRODUCT((Plan!$F$5:$GG$5=4)*((Plan!F26:GG26="u2")/2)))-(SUMPRODUCT((Plan!$F$5:$GG$5=4)*((Plan!F26:GG26="x2")/2)))-(SUMPRODUCT((Plan!$F$5:$GG$5=4)*((Plan!F26:GG26="k2")/2)))-(SUMPRODUCT((Plan!$F$5:$GG$5=4)*((Plan!F26:GG26="f2")/2)))</f>
        <v>0</v>
      </c>
      <c r="P17" s="214">
        <f>(SUMPRODUCT((Plan!$F$5:$GG$5=5)*(Plan!F26:GG26&gt;0)))-(SUMPRODUCT((Plan!$F$5:$GG$5=5)*((Plan!F26:GG26="u2")/2)))-(SUMPRODUCT((Plan!$F$5:$GG$5=5)*((Plan!F26:GG26="x2")/2)))-(SUMPRODUCT((Plan!$F$5:$GG$5=5)*((Plan!F26:GG26="k2")/2)))-(SUMPRODUCT((Plan!$F$5:$GG$5=5)*((Plan!F26:GG26="f2")/2)))</f>
        <v>0</v>
      </c>
      <c r="Q17" s="246">
        <f>(SUMPRODUCT((Plan!$F$5:$GG$5=6)*(Plan!F26:GG26&gt;0)))-(SUMPRODUCT((Plan!$F$5:$GG$5=6)*((Plan!F26:GG26="u2")/2)))-(SUMPRODUCT((Plan!$F$5:$GG$5=6)*((Plan!F26:GG26="x2")/2)))-(SUMPRODUCT((Plan!$F$5:$GG$5=6)*((Plan!F26:GG26="k2")/2)))-(SUMPRODUCT((Plan!$F$5:$GG$5=6)*((Plan!F26:GG26="f2")/2)))</f>
        <v>0</v>
      </c>
      <c r="R17" s="214">
        <f>(SUMPRODUCT((Plan!$F$5:$QT$5=7)*(Plan!L26:QZ26&gt;0)))-(SUMPRODUCT((Plan!$F$5:$QT$5=7)*((Plan!L26:QZ26="u2")/2)))-(SUMPRODUCT((Plan!$F$5:$QT$5=7)*((Plan!L26:QZ26="x2")/2)))-(SUMPRODUCT((Plan!$F$5:$QT$5=7)*((Plan!L26:QZ26="k2")/2)))-(SUMPRODUCT((Plan!$F$5:$QT$5=7)*((Plan!L26:QZ26="f2")/2)))</f>
        <v>0</v>
      </c>
      <c r="S17" s="246">
        <f>(SUMPRODUCT((Plan!$F$5:$QT$5=8)*(Plan!L26:QZ26&gt;0)))-(SUMPRODUCT((Plan!$F$5:$QT$5=8)*((Plan!L26:QZ26="u2")/2)))-(SUMPRODUCT((Plan!$F$5:$QT$5=8)*((Plan!L26:QZ26="x2")/2)))-(SUMPRODUCT((Plan!$F$5:$QT$5=8)*((Plan!L26:QZ26="k2")/2)))-(SUMPRODUCT((Plan!$F$5:$QT$5=8)*((Plan!L26:QZ26="f2")/2)))</f>
        <v>0</v>
      </c>
      <c r="T17" s="214">
        <f>(SUMPRODUCT((Plan!$F$5:$QT$5=9)*(Plan!N26:RB26&gt;0)))-(SUMPRODUCT((Plan!$F$5:$QT$5=9)*((Plan!N26:RB26="u2")/2)))-(SUMPRODUCT((Plan!$F$5:$QT$5=9)*((Plan!N26:RB26="x2")/2)))-(SUMPRODUCT((Plan!$F$5:$QT$5=9)*((Plan!N26:RB26="k2")/2)))-(SUMPRODUCT((Plan!$F$5:$QT$5=9)*((Plan!N26:RB26="f2")/2)))</f>
        <v>0</v>
      </c>
      <c r="U17" s="246">
        <f>(SUMPRODUCT((Plan!$F$5:$QT$5=10)*(Plan!N26:RB26&gt;0)))-(SUMPRODUCT((Plan!$F$5:$QT$5=10)*((Plan!N26:RB26="u2")/2)))-(SUMPRODUCT((Plan!$F$5:$QT$5=10)*((Plan!N26:RB26="x2")/2)))-(SUMPRODUCT((Plan!$F$5:$QT$5=10)*((Plan!N26:RB26="k2")/2)))-(SUMPRODUCT((Plan!$F$5:$QT$5=10)*((Plan!N26:RB26="f2")/2)))</f>
        <v>0</v>
      </c>
      <c r="V17" s="214">
        <f>(SUMPRODUCT((Plan!$F$5:$QT$5=9)*(Plan!P26:RD26&gt;0)))-(SUMPRODUCT((Plan!$F$5:$QT$5=9)*((Plan!P26:RD26="u2")/2)))-(SUMPRODUCT((Plan!$F$5:$QT$5=9)*((Plan!P26:RD26="x2")/2)))-(SUMPRODUCT((Plan!$F$5:$QT$5=9)*((Plan!P26:RD26="k2")/2)))-(SUMPRODUCT((Plan!$F$5:$QT$5=9)*((Plan!P26:RD26="f2")/2)))</f>
        <v>0</v>
      </c>
      <c r="W17" s="213">
        <f>(SUMPRODUCT((Plan!$F$5:$QT$5=10)*(Plan!P26:RD26&gt;0)))-(SUMPRODUCT((Plan!$F$5:$QT$5=10)*((Plan!P26:RD26="u2")/2)))-(SUMPRODUCT((Plan!$F$5:$QT$5=10)*((Plan!P26:RD26="x2")/2)))-(SUMPRODUCT((Plan!$F$5:$QT$5=10)*((Plan!P26:RD26="k2")/2)))-(SUMPRODUCT((Plan!$F$5:$QT$5=10)*((Plan!P26:RD26="f2")/2)))</f>
        <v>0</v>
      </c>
    </row>
    <row r="18" spans="1:23" ht="18" customHeight="1">
      <c r="A18" s="344">
        <v>13</v>
      </c>
      <c r="B18" s="24" t="str">
        <f>IF(Mitarbeiter!B19="","",Mitarbeiter!B19)</f>
        <v/>
      </c>
      <c r="C18" s="24" t="str">
        <f>IF(Mitarbeiter!C19="","",Mitarbeiter!C19)</f>
        <v/>
      </c>
      <c r="D18" s="24" t="str">
        <f>IF(Mitarbeiter!E19="","",Mitarbeiter!E19)</f>
        <v/>
      </c>
      <c r="E18" s="162">
        <f>Mitarbeiter!W19</f>
        <v>0</v>
      </c>
      <c r="F18" s="172">
        <f>COUNTIF(Plan!F27:QT27,"u")+(COUNTIF(Plan!F27:QT27,"u2")/2)+COUNTIF(Plan!F27:QT27,"s")+(COUNTIF(Plan!F27:QT27,"s2")/2)</f>
        <v>0</v>
      </c>
      <c r="G18" s="136">
        <f>COUNTIF(Plan!F27:QT27,"x")+(COUNTIF(Plan!F27:QT27,"x2")/2)+COUNTIF(Plan!F27:QT27,"az")+COUNTIF(Plan!F27:QT27,"fz")</f>
        <v>0</v>
      </c>
      <c r="H18" s="136">
        <f>COUNTIF(Plan!F27:QT27,"f")+(COUNTIF(Plan!F27:QT27,"f2")/2)</f>
        <v>0</v>
      </c>
      <c r="I18" s="173">
        <f>COUNTIF(Plan!F27:QT27,"k")+(COUNTIF(Plan!F27:QT27,"k2")/2)</f>
        <v>0</v>
      </c>
      <c r="J18" s="136">
        <f>COUNTIF(Plan!F27:QT27,"a")</f>
        <v>0</v>
      </c>
      <c r="K18" s="156">
        <f t="shared" si="0"/>
        <v>0</v>
      </c>
      <c r="L18" s="212">
        <f>(SUMPRODUCT((Plan!$F$5:$QT$5=1)*(Plan!F27:QT27&gt;0)))-(SUMPRODUCT((Plan!$F$5:$QT$5=1)*((Plan!F27:QT27="u2")/2)))-(SUMPRODUCT((Plan!$F$5:$QT$5=1)*((Plan!F27:QT27="x2")/2)))-(SUMPRODUCT((Plan!$F$5:$QT$5=1)*((Plan!F27:QT27="k2")/2)))-(SUMPRODUCT((Plan!$F$5:$QT$5=1)*((Plan!F27:QT27="f2")/2)))</f>
        <v>0</v>
      </c>
      <c r="M18" s="213">
        <f>(SUMPRODUCT((Plan!$F$5:$QT$5=2)*(Plan!F27:QT27&gt;0)))-(SUMPRODUCT((Plan!$F$5:$QT$5=2)*((Plan!F27:QT27="u2")/2)))-(SUMPRODUCT((Plan!$F$5:$QT$5=2)*((Plan!F27:QT27="x2")/2)))-(SUMPRODUCT((Plan!$F$5:$QT$5=2)*((Plan!F27:QT27="k2")/2)))-(SUMPRODUCT((Plan!$F$5:$QT$5=2)*((Plan!F27:QT27="f2")/2)))</f>
        <v>0</v>
      </c>
      <c r="N18" s="214">
        <f>(SUMPRODUCT((Plan!$F$5:$GG$5=3)*(Plan!F27:GG27&gt;0)))-(SUMPRODUCT((Plan!$F$5:$GG$5=3)*((Plan!F27:GG27="u2")/2)))-(SUMPRODUCT((Plan!$F$5:$GG$5=3)*((Plan!F27:GG27="x2")/2)))-(SUMPRODUCT((Plan!$F$5:$GG$5=3)*((Plan!F27:GG27="k2")/2)))-(SUMPRODUCT((Plan!$F$5:$GG$5=3)*((Plan!F27:GG27="f2")/2)))</f>
        <v>0</v>
      </c>
      <c r="O18" s="213">
        <f>(SUMPRODUCT((Plan!$F$5:$GG$5=4)*(Plan!F27:GG27&gt;0)))-(SUMPRODUCT((Plan!$F$5:$GG$5=4)*((Plan!F27:GG27="u2")/2)))-(SUMPRODUCT((Plan!$F$5:$GG$5=4)*((Plan!F27:GG27="x2")/2)))-(SUMPRODUCT((Plan!$F$5:$GG$5=4)*((Plan!F27:GG27="k2")/2)))-(SUMPRODUCT((Plan!$F$5:$GG$5=4)*((Plan!F27:GG27="f2")/2)))</f>
        <v>0</v>
      </c>
      <c r="P18" s="214">
        <f>(SUMPRODUCT((Plan!$F$5:$GG$5=5)*(Plan!F27:GG27&gt;0)))-(SUMPRODUCT((Plan!$F$5:$GG$5=5)*((Plan!F27:GG27="u2")/2)))-(SUMPRODUCT((Plan!$F$5:$GG$5=5)*((Plan!F27:GG27="x2")/2)))-(SUMPRODUCT((Plan!$F$5:$GG$5=5)*((Plan!F27:GG27="k2")/2)))-(SUMPRODUCT((Plan!$F$5:$GG$5=5)*((Plan!F27:GG27="f2")/2)))</f>
        <v>0</v>
      </c>
      <c r="Q18" s="246">
        <f>(SUMPRODUCT((Plan!$F$5:$GG$5=6)*(Plan!F27:GG27&gt;0)))-(SUMPRODUCT((Plan!$F$5:$GG$5=6)*((Plan!F27:GG27="u2")/2)))-(SUMPRODUCT((Plan!$F$5:$GG$5=6)*((Plan!F27:GG27="x2")/2)))-(SUMPRODUCT((Plan!$F$5:$GG$5=6)*((Plan!F27:GG27="k2")/2)))-(SUMPRODUCT((Plan!$F$5:$GG$5=6)*((Plan!F27:GG27="f2")/2)))</f>
        <v>0</v>
      </c>
      <c r="R18" s="214">
        <f>(SUMPRODUCT((Plan!$F$5:$QT$5=7)*(Plan!L27:QZ27&gt;0)))-(SUMPRODUCT((Plan!$F$5:$QT$5=7)*((Plan!L27:QZ27="u2")/2)))-(SUMPRODUCT((Plan!$F$5:$QT$5=7)*((Plan!L27:QZ27="x2")/2)))-(SUMPRODUCT((Plan!$F$5:$QT$5=7)*((Plan!L27:QZ27="k2")/2)))-(SUMPRODUCT((Plan!$F$5:$QT$5=7)*((Plan!L27:QZ27="f2")/2)))</f>
        <v>0</v>
      </c>
      <c r="S18" s="246">
        <f>(SUMPRODUCT((Plan!$F$5:$QT$5=8)*(Plan!L27:QZ27&gt;0)))-(SUMPRODUCT((Plan!$F$5:$QT$5=8)*((Plan!L27:QZ27="u2")/2)))-(SUMPRODUCT((Plan!$F$5:$QT$5=8)*((Plan!L27:QZ27="x2")/2)))-(SUMPRODUCT((Plan!$F$5:$QT$5=8)*((Plan!L27:QZ27="k2")/2)))-(SUMPRODUCT((Plan!$F$5:$QT$5=8)*((Plan!L27:QZ27="f2")/2)))</f>
        <v>0</v>
      </c>
      <c r="T18" s="214">
        <f>(SUMPRODUCT((Plan!$F$5:$QT$5=9)*(Plan!N27:RB27&gt;0)))-(SUMPRODUCT((Plan!$F$5:$QT$5=9)*((Plan!N27:RB27="u2")/2)))-(SUMPRODUCT((Plan!$F$5:$QT$5=9)*((Plan!N27:RB27="x2")/2)))-(SUMPRODUCT((Plan!$F$5:$QT$5=9)*((Plan!N27:RB27="k2")/2)))-(SUMPRODUCT((Plan!$F$5:$QT$5=9)*((Plan!N27:RB27="f2")/2)))</f>
        <v>0</v>
      </c>
      <c r="U18" s="246">
        <f>(SUMPRODUCT((Plan!$F$5:$QT$5=10)*(Plan!N27:RB27&gt;0)))-(SUMPRODUCT((Plan!$F$5:$QT$5=10)*((Plan!N27:RB27="u2")/2)))-(SUMPRODUCT((Plan!$F$5:$QT$5=10)*((Plan!N27:RB27="x2")/2)))-(SUMPRODUCT((Plan!$F$5:$QT$5=10)*((Plan!N27:RB27="k2")/2)))-(SUMPRODUCT((Plan!$F$5:$QT$5=10)*((Plan!N27:RB27="f2")/2)))</f>
        <v>0</v>
      </c>
      <c r="V18" s="214">
        <f>(SUMPRODUCT((Plan!$F$5:$QT$5=9)*(Plan!P27:RD27&gt;0)))-(SUMPRODUCT((Plan!$F$5:$QT$5=9)*((Plan!P27:RD27="u2")/2)))-(SUMPRODUCT((Plan!$F$5:$QT$5=9)*((Plan!P27:RD27="x2")/2)))-(SUMPRODUCT((Plan!$F$5:$QT$5=9)*((Plan!P27:RD27="k2")/2)))-(SUMPRODUCT((Plan!$F$5:$QT$5=9)*((Plan!P27:RD27="f2")/2)))</f>
        <v>0</v>
      </c>
      <c r="W18" s="213">
        <f>(SUMPRODUCT((Plan!$F$5:$QT$5=10)*(Plan!P27:RD27&gt;0)))-(SUMPRODUCT((Plan!$F$5:$QT$5=10)*((Plan!P27:RD27="u2")/2)))-(SUMPRODUCT((Plan!$F$5:$QT$5=10)*((Plan!P27:RD27="x2")/2)))-(SUMPRODUCT((Plan!$F$5:$QT$5=10)*((Plan!P27:RD27="k2")/2)))-(SUMPRODUCT((Plan!$F$5:$QT$5=10)*((Plan!P27:RD27="f2")/2)))</f>
        <v>0</v>
      </c>
    </row>
    <row r="19" spans="1:23" ht="18" customHeight="1">
      <c r="A19" s="344">
        <v>14</v>
      </c>
      <c r="B19" s="24" t="str">
        <f>IF(Mitarbeiter!B20="","",Mitarbeiter!B20)</f>
        <v/>
      </c>
      <c r="C19" s="24" t="str">
        <f>IF(Mitarbeiter!C20="","",Mitarbeiter!C20)</f>
        <v/>
      </c>
      <c r="D19" s="24" t="str">
        <f>IF(Mitarbeiter!E20="","",Mitarbeiter!E20)</f>
        <v/>
      </c>
      <c r="E19" s="162">
        <f>Mitarbeiter!W20</f>
        <v>0</v>
      </c>
      <c r="F19" s="172">
        <f>COUNTIF(Plan!F28:QT28,"u")+(COUNTIF(Plan!F28:QT28,"u2")/2)+COUNTIF(Plan!F28:QT28,"s")+(COUNTIF(Plan!F28:QT28,"s2")/2)</f>
        <v>0</v>
      </c>
      <c r="G19" s="136">
        <f>COUNTIF(Plan!F28:QT28,"x")+(COUNTIF(Plan!F28:QT28,"x2")/2)+COUNTIF(Plan!F28:QT28,"az")+COUNTIF(Plan!F28:QT28,"fz")</f>
        <v>0</v>
      </c>
      <c r="H19" s="136">
        <f>COUNTIF(Plan!F28:QT28,"f")+(COUNTIF(Plan!F28:QT28,"f2")/2)</f>
        <v>0</v>
      </c>
      <c r="I19" s="173">
        <f>COUNTIF(Plan!F28:QT28,"k")+(COUNTIF(Plan!F28:QT28,"k2")/2)</f>
        <v>0</v>
      </c>
      <c r="J19" s="136">
        <f>COUNTIF(Plan!F28:QT28,"a")</f>
        <v>0</v>
      </c>
      <c r="K19" s="156">
        <f t="shared" si="0"/>
        <v>0</v>
      </c>
      <c r="L19" s="212">
        <f>(SUMPRODUCT((Plan!$F$5:$QT$5=1)*(Plan!F28:QT28&gt;0)))-(SUMPRODUCT((Plan!$F$5:$QT$5=1)*((Plan!F28:QT28="u2")/2)))-(SUMPRODUCT((Plan!$F$5:$QT$5=1)*((Plan!F28:QT28="x2")/2)))-(SUMPRODUCT((Plan!$F$5:$QT$5=1)*((Plan!F28:QT28="k2")/2)))-(SUMPRODUCT((Plan!$F$5:$QT$5=1)*((Plan!F28:QT28="f2")/2)))</f>
        <v>0</v>
      </c>
      <c r="M19" s="213">
        <f>(SUMPRODUCT((Plan!$F$5:$QT$5=2)*(Plan!F28:QT28&gt;0)))-(SUMPRODUCT((Plan!$F$5:$QT$5=2)*((Plan!F28:QT28="u2")/2)))-(SUMPRODUCT((Plan!$F$5:$QT$5=2)*((Plan!F28:QT28="x2")/2)))-(SUMPRODUCT((Plan!$F$5:$QT$5=2)*((Plan!F28:QT28="k2")/2)))-(SUMPRODUCT((Plan!$F$5:$QT$5=2)*((Plan!F28:QT28="f2")/2)))</f>
        <v>0</v>
      </c>
      <c r="N19" s="214">
        <f>(SUMPRODUCT((Plan!$F$5:$GG$5=3)*(Plan!F28:GG28&gt;0)))-(SUMPRODUCT((Plan!$F$5:$GG$5=3)*((Plan!F28:GG28="u2")/2)))-(SUMPRODUCT((Plan!$F$5:$GG$5=3)*((Plan!F28:GG28="x2")/2)))-(SUMPRODUCT((Plan!$F$5:$GG$5=3)*((Plan!F28:GG28="k2")/2)))-(SUMPRODUCT((Plan!$F$5:$GG$5=3)*((Plan!F28:GG28="f2")/2)))</f>
        <v>0</v>
      </c>
      <c r="O19" s="213">
        <f>(SUMPRODUCT((Plan!$F$5:$GG$5=4)*(Plan!F28:GG28&gt;0)))-(SUMPRODUCT((Plan!$F$5:$GG$5=4)*((Plan!F28:GG28="u2")/2)))-(SUMPRODUCT((Plan!$F$5:$GG$5=4)*((Plan!F28:GG28="x2")/2)))-(SUMPRODUCT((Plan!$F$5:$GG$5=4)*((Plan!F28:GG28="k2")/2)))-(SUMPRODUCT((Plan!$F$5:$GG$5=4)*((Plan!F28:GG28="f2")/2)))</f>
        <v>0</v>
      </c>
      <c r="P19" s="214">
        <f>(SUMPRODUCT((Plan!$F$5:$GG$5=5)*(Plan!F28:GG28&gt;0)))-(SUMPRODUCT((Plan!$F$5:$GG$5=5)*((Plan!F28:GG28="u2")/2)))-(SUMPRODUCT((Plan!$F$5:$GG$5=5)*((Plan!F28:GG28="x2")/2)))-(SUMPRODUCT((Plan!$F$5:$GG$5=5)*((Plan!F28:GG28="k2")/2)))-(SUMPRODUCT((Plan!$F$5:$GG$5=5)*((Plan!F28:GG28="f2")/2)))</f>
        <v>0</v>
      </c>
      <c r="Q19" s="246">
        <f>(SUMPRODUCT((Plan!$F$5:$GG$5=6)*(Plan!F28:GG28&gt;0)))-(SUMPRODUCT((Plan!$F$5:$GG$5=6)*((Plan!F28:GG28="u2")/2)))-(SUMPRODUCT((Plan!$F$5:$GG$5=6)*((Plan!F28:GG28="x2")/2)))-(SUMPRODUCT((Plan!$F$5:$GG$5=6)*((Plan!F28:GG28="k2")/2)))-(SUMPRODUCT((Plan!$F$5:$GG$5=6)*((Plan!F28:GG28="f2")/2)))</f>
        <v>0</v>
      </c>
      <c r="R19" s="214">
        <f>(SUMPRODUCT((Plan!$F$5:$QT$5=7)*(Plan!L28:QZ28&gt;0)))-(SUMPRODUCT((Plan!$F$5:$QT$5=7)*((Plan!L28:QZ28="u2")/2)))-(SUMPRODUCT((Plan!$F$5:$QT$5=7)*((Plan!L28:QZ28="x2")/2)))-(SUMPRODUCT((Plan!$F$5:$QT$5=7)*((Plan!L28:QZ28="k2")/2)))-(SUMPRODUCT((Plan!$F$5:$QT$5=7)*((Plan!L28:QZ28="f2")/2)))</f>
        <v>0</v>
      </c>
      <c r="S19" s="246">
        <f>(SUMPRODUCT((Plan!$F$5:$QT$5=8)*(Plan!L28:QZ28&gt;0)))-(SUMPRODUCT((Plan!$F$5:$QT$5=8)*((Plan!L28:QZ28="u2")/2)))-(SUMPRODUCT((Plan!$F$5:$QT$5=8)*((Plan!L28:QZ28="x2")/2)))-(SUMPRODUCT((Plan!$F$5:$QT$5=8)*((Plan!L28:QZ28="k2")/2)))-(SUMPRODUCT((Plan!$F$5:$QT$5=8)*((Plan!L28:QZ28="f2")/2)))</f>
        <v>0</v>
      </c>
      <c r="T19" s="214">
        <f>(SUMPRODUCT((Plan!$F$5:$QT$5=9)*(Plan!N28:RB28&gt;0)))-(SUMPRODUCT((Plan!$F$5:$QT$5=9)*((Plan!N28:RB28="u2")/2)))-(SUMPRODUCT((Plan!$F$5:$QT$5=9)*((Plan!N28:RB28="x2")/2)))-(SUMPRODUCT((Plan!$F$5:$QT$5=9)*((Plan!N28:RB28="k2")/2)))-(SUMPRODUCT((Plan!$F$5:$QT$5=9)*((Plan!N28:RB28="f2")/2)))</f>
        <v>0</v>
      </c>
      <c r="U19" s="246">
        <f>(SUMPRODUCT((Plan!$F$5:$QT$5=10)*(Plan!N28:RB28&gt;0)))-(SUMPRODUCT((Plan!$F$5:$QT$5=10)*((Plan!N28:RB28="u2")/2)))-(SUMPRODUCT((Plan!$F$5:$QT$5=10)*((Plan!N28:RB28="x2")/2)))-(SUMPRODUCT((Plan!$F$5:$QT$5=10)*((Plan!N28:RB28="k2")/2)))-(SUMPRODUCT((Plan!$F$5:$QT$5=10)*((Plan!N28:RB28="f2")/2)))</f>
        <v>0</v>
      </c>
      <c r="V19" s="214">
        <f>(SUMPRODUCT((Plan!$F$5:$QT$5=9)*(Plan!P28:RD28&gt;0)))-(SUMPRODUCT((Plan!$F$5:$QT$5=9)*((Plan!P28:RD28="u2")/2)))-(SUMPRODUCT((Plan!$F$5:$QT$5=9)*((Plan!P28:RD28="x2")/2)))-(SUMPRODUCT((Plan!$F$5:$QT$5=9)*((Plan!P28:RD28="k2")/2)))-(SUMPRODUCT((Plan!$F$5:$QT$5=9)*((Plan!P28:RD28="f2")/2)))</f>
        <v>0</v>
      </c>
      <c r="W19" s="213">
        <f>(SUMPRODUCT((Plan!$F$5:$QT$5=10)*(Plan!P28:RD28&gt;0)))-(SUMPRODUCT((Plan!$F$5:$QT$5=10)*((Plan!P28:RD28="u2")/2)))-(SUMPRODUCT((Plan!$F$5:$QT$5=10)*((Plan!P28:RD28="x2")/2)))-(SUMPRODUCT((Plan!$F$5:$QT$5=10)*((Plan!P28:RD28="k2")/2)))-(SUMPRODUCT((Plan!$F$5:$QT$5=10)*((Plan!P28:RD28="f2")/2)))</f>
        <v>0</v>
      </c>
    </row>
    <row r="20" spans="1:23" ht="18" customHeight="1">
      <c r="A20" s="344">
        <v>15</v>
      </c>
      <c r="B20" s="24" t="str">
        <f>IF(Mitarbeiter!B21="","",Mitarbeiter!B21)</f>
        <v/>
      </c>
      <c r="C20" s="24" t="str">
        <f>IF(Mitarbeiter!C21="","",Mitarbeiter!C21)</f>
        <v/>
      </c>
      <c r="D20" s="24" t="str">
        <f>IF(Mitarbeiter!E21="","",Mitarbeiter!E21)</f>
        <v/>
      </c>
      <c r="E20" s="162">
        <f>Mitarbeiter!W21</f>
        <v>0</v>
      </c>
      <c r="F20" s="172">
        <f>COUNTIF(Plan!F29:QT29,"u")+(COUNTIF(Plan!F29:QT29,"u2")/2)+COUNTIF(Plan!F29:QT29,"s")+(COUNTIF(Plan!F29:QT29,"s2")/2)</f>
        <v>0</v>
      </c>
      <c r="G20" s="136">
        <f>COUNTIF(Plan!F29:QT29,"x")+(COUNTIF(Plan!F29:QT29,"x2")/2)+COUNTIF(Plan!F29:QT29,"az")+COUNTIF(Plan!F29:QT29,"fz")</f>
        <v>0</v>
      </c>
      <c r="H20" s="136">
        <f>COUNTIF(Plan!F29:QT29,"f")+(COUNTIF(Plan!F29:QT29,"f2")/2)</f>
        <v>0</v>
      </c>
      <c r="I20" s="173">
        <f>COUNTIF(Plan!F29:QT29,"k")+(COUNTIF(Plan!F29:QT29,"k2")/2)</f>
        <v>0</v>
      </c>
      <c r="J20" s="136">
        <f>COUNTIF(Plan!F29:QT29,"a")</f>
        <v>0</v>
      </c>
      <c r="K20" s="156">
        <f t="shared" si="0"/>
        <v>0</v>
      </c>
      <c r="L20" s="212">
        <f>(SUMPRODUCT((Plan!$F$5:$QT$5=1)*(Plan!F29:QT29&gt;0)))-(SUMPRODUCT((Plan!$F$5:$QT$5=1)*((Plan!F29:QT29="u2")/2)))-(SUMPRODUCT((Plan!$F$5:$QT$5=1)*((Plan!F29:QT29="x2")/2)))-(SUMPRODUCT((Plan!$F$5:$QT$5=1)*((Plan!F29:QT29="k2")/2)))-(SUMPRODUCT((Plan!$F$5:$QT$5=1)*((Plan!F29:QT29="f2")/2)))</f>
        <v>0</v>
      </c>
      <c r="M20" s="213">
        <f>(SUMPRODUCT((Plan!$F$5:$QT$5=2)*(Plan!F29:QT29&gt;0)))-(SUMPRODUCT((Plan!$F$5:$QT$5=2)*((Plan!F29:QT29="u2")/2)))-(SUMPRODUCT((Plan!$F$5:$QT$5=2)*((Plan!F29:QT29="x2")/2)))-(SUMPRODUCT((Plan!$F$5:$QT$5=2)*((Plan!F29:QT29="k2")/2)))-(SUMPRODUCT((Plan!$F$5:$QT$5=2)*((Plan!F29:QT29="f2")/2)))</f>
        <v>0</v>
      </c>
      <c r="N20" s="214">
        <f>(SUMPRODUCT((Plan!$F$5:$GG$5=3)*(Plan!F29:GG29&gt;0)))-(SUMPRODUCT((Plan!$F$5:$GG$5=3)*((Plan!F29:GG29="u2")/2)))-(SUMPRODUCT((Plan!$F$5:$GG$5=3)*((Plan!F29:GG29="x2")/2)))-(SUMPRODUCT((Plan!$F$5:$GG$5=3)*((Plan!F29:GG29="k2")/2)))-(SUMPRODUCT((Plan!$F$5:$GG$5=3)*((Plan!F29:GG29="f2")/2)))</f>
        <v>0</v>
      </c>
      <c r="O20" s="213">
        <f>(SUMPRODUCT((Plan!$F$5:$GG$5=4)*(Plan!F29:GG29&gt;0)))-(SUMPRODUCT((Plan!$F$5:$GG$5=4)*((Plan!F29:GG29="u2")/2)))-(SUMPRODUCT((Plan!$F$5:$GG$5=4)*((Plan!F29:GG29="x2")/2)))-(SUMPRODUCT((Plan!$F$5:$GG$5=4)*((Plan!F29:GG29="k2")/2)))-(SUMPRODUCT((Plan!$F$5:$GG$5=4)*((Plan!F29:GG29="f2")/2)))</f>
        <v>0</v>
      </c>
      <c r="P20" s="214">
        <f>(SUMPRODUCT((Plan!$F$5:$GG$5=5)*(Plan!F29:GG29&gt;0)))-(SUMPRODUCT((Plan!$F$5:$GG$5=5)*((Plan!F29:GG29="u2")/2)))-(SUMPRODUCT((Plan!$F$5:$GG$5=5)*((Plan!F29:GG29="x2")/2)))-(SUMPRODUCT((Plan!$F$5:$GG$5=5)*((Plan!F29:GG29="k2")/2)))-(SUMPRODUCT((Plan!$F$5:$GG$5=5)*((Plan!F29:GG29="f2")/2)))</f>
        <v>0</v>
      </c>
      <c r="Q20" s="246">
        <f>(SUMPRODUCT((Plan!$F$5:$GG$5=6)*(Plan!F29:GG29&gt;0)))-(SUMPRODUCT((Plan!$F$5:$GG$5=6)*((Plan!F29:GG29="u2")/2)))-(SUMPRODUCT((Plan!$F$5:$GG$5=6)*((Plan!F29:GG29="x2")/2)))-(SUMPRODUCT((Plan!$F$5:$GG$5=6)*((Plan!F29:GG29="k2")/2)))-(SUMPRODUCT((Plan!$F$5:$GG$5=6)*((Plan!F29:GG29="f2")/2)))</f>
        <v>0</v>
      </c>
      <c r="R20" s="214">
        <f>(SUMPRODUCT((Plan!$F$5:$QT$5=7)*(Plan!L29:QZ29&gt;0)))-(SUMPRODUCT((Plan!$F$5:$QT$5=7)*((Plan!L29:QZ29="u2")/2)))-(SUMPRODUCT((Plan!$F$5:$QT$5=7)*((Plan!L29:QZ29="x2")/2)))-(SUMPRODUCT((Plan!$F$5:$QT$5=7)*((Plan!L29:QZ29="k2")/2)))-(SUMPRODUCT((Plan!$F$5:$QT$5=7)*((Plan!L29:QZ29="f2")/2)))</f>
        <v>0</v>
      </c>
      <c r="S20" s="246">
        <f>(SUMPRODUCT((Plan!$F$5:$QT$5=8)*(Plan!L29:QZ29&gt;0)))-(SUMPRODUCT((Plan!$F$5:$QT$5=8)*((Plan!L29:QZ29="u2")/2)))-(SUMPRODUCT((Plan!$F$5:$QT$5=8)*((Plan!L29:QZ29="x2")/2)))-(SUMPRODUCT((Plan!$F$5:$QT$5=8)*((Plan!L29:QZ29="k2")/2)))-(SUMPRODUCT((Plan!$F$5:$QT$5=8)*((Plan!L29:QZ29="f2")/2)))</f>
        <v>0</v>
      </c>
      <c r="T20" s="214">
        <f>(SUMPRODUCT((Plan!$F$5:$QT$5=9)*(Plan!N29:RB29&gt;0)))-(SUMPRODUCT((Plan!$F$5:$QT$5=9)*((Plan!N29:RB29="u2")/2)))-(SUMPRODUCT((Plan!$F$5:$QT$5=9)*((Plan!N29:RB29="x2")/2)))-(SUMPRODUCT((Plan!$F$5:$QT$5=9)*((Plan!N29:RB29="k2")/2)))-(SUMPRODUCT((Plan!$F$5:$QT$5=9)*((Plan!N29:RB29="f2")/2)))</f>
        <v>0</v>
      </c>
      <c r="U20" s="246">
        <f>(SUMPRODUCT((Plan!$F$5:$QT$5=10)*(Plan!N29:RB29&gt;0)))-(SUMPRODUCT((Plan!$F$5:$QT$5=10)*((Plan!N29:RB29="u2")/2)))-(SUMPRODUCT((Plan!$F$5:$QT$5=10)*((Plan!N29:RB29="x2")/2)))-(SUMPRODUCT((Plan!$F$5:$QT$5=10)*((Plan!N29:RB29="k2")/2)))-(SUMPRODUCT((Plan!$F$5:$QT$5=10)*((Plan!N29:RB29="f2")/2)))</f>
        <v>0</v>
      </c>
      <c r="V20" s="214">
        <f>(SUMPRODUCT((Plan!$F$5:$QT$5=9)*(Plan!P29:RD29&gt;0)))-(SUMPRODUCT((Plan!$F$5:$QT$5=9)*((Plan!P29:RD29="u2")/2)))-(SUMPRODUCT((Plan!$F$5:$QT$5=9)*((Plan!P29:RD29="x2")/2)))-(SUMPRODUCT((Plan!$F$5:$QT$5=9)*((Plan!P29:RD29="k2")/2)))-(SUMPRODUCT((Plan!$F$5:$QT$5=9)*((Plan!P29:RD29="f2")/2)))</f>
        <v>0</v>
      </c>
      <c r="W20" s="213">
        <f>(SUMPRODUCT((Plan!$F$5:$QT$5=10)*(Plan!P29:RD29&gt;0)))-(SUMPRODUCT((Plan!$F$5:$QT$5=10)*((Plan!P29:RD29="u2")/2)))-(SUMPRODUCT((Plan!$F$5:$QT$5=10)*((Plan!P29:RD29="x2")/2)))-(SUMPRODUCT((Plan!$F$5:$QT$5=10)*((Plan!P29:RD29="k2")/2)))-(SUMPRODUCT((Plan!$F$5:$QT$5=10)*((Plan!P29:RD29="f2")/2)))</f>
        <v>0</v>
      </c>
    </row>
    <row r="21" spans="1:23" ht="18" customHeight="1">
      <c r="A21" s="344">
        <v>16</v>
      </c>
      <c r="B21" s="24" t="str">
        <f>IF(Mitarbeiter!B22="","",Mitarbeiter!B22)</f>
        <v/>
      </c>
      <c r="C21" s="24" t="str">
        <f>IF(Mitarbeiter!C22="","",Mitarbeiter!C22)</f>
        <v/>
      </c>
      <c r="D21" s="24" t="str">
        <f>IF(Mitarbeiter!E22="","",Mitarbeiter!E22)</f>
        <v/>
      </c>
      <c r="E21" s="162">
        <f>Mitarbeiter!W22</f>
        <v>0</v>
      </c>
      <c r="F21" s="172">
        <f>COUNTIF(Plan!F30:QT30,"u")+(COUNTIF(Plan!F30:QT30,"u2")/2)+COUNTIF(Plan!F30:QT30,"s")+(COUNTIF(Plan!F30:QT30,"s2")/2)</f>
        <v>0</v>
      </c>
      <c r="G21" s="136">
        <f>COUNTIF(Plan!F30:QT30,"x")+(COUNTIF(Plan!F30:QT30,"x2")/2)+COUNTIF(Plan!F30:QT30,"az")+COUNTIF(Plan!F30:QT30,"fz")</f>
        <v>0</v>
      </c>
      <c r="H21" s="136">
        <f>COUNTIF(Plan!F30:QT30,"f")+(COUNTIF(Plan!F30:QT30,"f2")/2)</f>
        <v>0</v>
      </c>
      <c r="I21" s="173">
        <f>COUNTIF(Plan!F30:QT30,"k")+(COUNTIF(Plan!F30:QT30,"k2")/2)</f>
        <v>0</v>
      </c>
      <c r="J21" s="136">
        <f>COUNTIF(Plan!F30:QT30,"a")</f>
        <v>0</v>
      </c>
      <c r="K21" s="156">
        <f t="shared" si="0"/>
        <v>0</v>
      </c>
      <c r="L21" s="212">
        <f>(SUMPRODUCT((Plan!$F$5:$QT$5=1)*(Plan!F30:QT30&gt;0)))-(SUMPRODUCT((Plan!$F$5:$QT$5=1)*((Plan!F30:QT30="u2")/2)))-(SUMPRODUCT((Plan!$F$5:$QT$5=1)*((Plan!F30:QT30="x2")/2)))-(SUMPRODUCT((Plan!$F$5:$QT$5=1)*((Plan!F30:QT30="k2")/2)))-(SUMPRODUCT((Plan!$F$5:$QT$5=1)*((Plan!F30:QT30="f2")/2)))</f>
        <v>0</v>
      </c>
      <c r="M21" s="213">
        <f>(SUMPRODUCT((Plan!$F$5:$QT$5=2)*(Plan!F30:QT30&gt;0)))-(SUMPRODUCT((Plan!$F$5:$QT$5=2)*((Plan!F30:QT30="u2")/2)))-(SUMPRODUCT((Plan!$F$5:$QT$5=2)*((Plan!F30:QT30="x2")/2)))-(SUMPRODUCT((Plan!$F$5:$QT$5=2)*((Plan!F30:QT30="k2")/2)))-(SUMPRODUCT((Plan!$F$5:$QT$5=2)*((Plan!F30:QT30="f2")/2)))</f>
        <v>0</v>
      </c>
      <c r="N21" s="214">
        <f>(SUMPRODUCT((Plan!$F$5:$GG$5=3)*(Plan!F30:GG30&gt;0)))-(SUMPRODUCT((Plan!$F$5:$GG$5=3)*((Plan!F30:GG30="u2")/2)))-(SUMPRODUCT((Plan!$F$5:$GG$5=3)*((Plan!F30:GG30="x2")/2)))-(SUMPRODUCT((Plan!$F$5:$GG$5=3)*((Plan!F30:GG30="k2")/2)))-(SUMPRODUCT((Plan!$F$5:$GG$5=3)*((Plan!F30:GG30="f2")/2)))</f>
        <v>0</v>
      </c>
      <c r="O21" s="213">
        <f>(SUMPRODUCT((Plan!$F$5:$GG$5=4)*(Plan!F30:GG30&gt;0)))-(SUMPRODUCT((Plan!$F$5:$GG$5=4)*((Plan!F30:GG30="u2")/2)))-(SUMPRODUCT((Plan!$F$5:$GG$5=4)*((Plan!F30:GG30="x2")/2)))-(SUMPRODUCT((Plan!$F$5:$GG$5=4)*((Plan!F30:GG30="k2")/2)))-(SUMPRODUCT((Plan!$F$5:$GG$5=4)*((Plan!F30:GG30="f2")/2)))</f>
        <v>0</v>
      </c>
      <c r="P21" s="214">
        <f>(SUMPRODUCT((Plan!$F$5:$GG$5=5)*(Plan!F30:GG30&gt;0)))-(SUMPRODUCT((Plan!$F$5:$GG$5=5)*((Plan!F30:GG30="u2")/2)))-(SUMPRODUCT((Plan!$F$5:$GG$5=5)*((Plan!F30:GG30="x2")/2)))-(SUMPRODUCT((Plan!$F$5:$GG$5=5)*((Plan!F30:GG30="k2")/2)))-(SUMPRODUCT((Plan!$F$5:$GG$5=5)*((Plan!F30:GG30="f2")/2)))</f>
        <v>0</v>
      </c>
      <c r="Q21" s="246">
        <f>(SUMPRODUCT((Plan!$F$5:$GG$5=6)*(Plan!F30:GG30&gt;0)))-(SUMPRODUCT((Plan!$F$5:$GG$5=6)*((Plan!F30:GG30="u2")/2)))-(SUMPRODUCT((Plan!$F$5:$GG$5=6)*((Plan!F30:GG30="x2")/2)))-(SUMPRODUCT((Plan!$F$5:$GG$5=6)*((Plan!F30:GG30="k2")/2)))-(SUMPRODUCT((Plan!$F$5:$GG$5=6)*((Plan!F30:GG30="f2")/2)))</f>
        <v>0</v>
      </c>
      <c r="R21" s="214">
        <f>(SUMPRODUCT((Plan!$F$5:$QT$5=7)*(Plan!L30:QZ30&gt;0)))-(SUMPRODUCT((Plan!$F$5:$QT$5=7)*((Plan!L30:QZ30="u2")/2)))-(SUMPRODUCT((Plan!$F$5:$QT$5=7)*((Plan!L30:QZ30="x2")/2)))-(SUMPRODUCT((Plan!$F$5:$QT$5=7)*((Plan!L30:QZ30="k2")/2)))-(SUMPRODUCT((Plan!$F$5:$QT$5=7)*((Plan!L30:QZ30="f2")/2)))</f>
        <v>0</v>
      </c>
      <c r="S21" s="246">
        <f>(SUMPRODUCT((Plan!$F$5:$QT$5=8)*(Plan!L30:QZ30&gt;0)))-(SUMPRODUCT((Plan!$F$5:$QT$5=8)*((Plan!L30:QZ30="u2")/2)))-(SUMPRODUCT((Plan!$F$5:$QT$5=8)*((Plan!L30:QZ30="x2")/2)))-(SUMPRODUCT((Plan!$F$5:$QT$5=8)*((Plan!L30:QZ30="k2")/2)))-(SUMPRODUCT((Plan!$F$5:$QT$5=8)*((Plan!L30:QZ30="f2")/2)))</f>
        <v>0</v>
      </c>
      <c r="T21" s="214">
        <f>(SUMPRODUCT((Plan!$F$5:$QT$5=9)*(Plan!N30:RB30&gt;0)))-(SUMPRODUCT((Plan!$F$5:$QT$5=9)*((Plan!N30:RB30="u2")/2)))-(SUMPRODUCT((Plan!$F$5:$QT$5=9)*((Plan!N30:RB30="x2")/2)))-(SUMPRODUCT((Plan!$F$5:$QT$5=9)*((Plan!N30:RB30="k2")/2)))-(SUMPRODUCT((Plan!$F$5:$QT$5=9)*((Plan!N30:RB30="f2")/2)))</f>
        <v>0</v>
      </c>
      <c r="U21" s="246">
        <f>(SUMPRODUCT((Plan!$F$5:$QT$5=10)*(Plan!N30:RB30&gt;0)))-(SUMPRODUCT((Plan!$F$5:$QT$5=10)*((Plan!N30:RB30="u2")/2)))-(SUMPRODUCT((Plan!$F$5:$QT$5=10)*((Plan!N30:RB30="x2")/2)))-(SUMPRODUCT((Plan!$F$5:$QT$5=10)*((Plan!N30:RB30="k2")/2)))-(SUMPRODUCT((Plan!$F$5:$QT$5=10)*((Plan!N30:RB30="f2")/2)))</f>
        <v>0</v>
      </c>
      <c r="V21" s="214">
        <f>(SUMPRODUCT((Plan!$F$5:$QT$5=9)*(Plan!P30:RD30&gt;0)))-(SUMPRODUCT((Plan!$F$5:$QT$5=9)*((Plan!P30:RD30="u2")/2)))-(SUMPRODUCT((Plan!$F$5:$QT$5=9)*((Plan!P30:RD30="x2")/2)))-(SUMPRODUCT((Plan!$F$5:$QT$5=9)*((Plan!P30:RD30="k2")/2)))-(SUMPRODUCT((Plan!$F$5:$QT$5=9)*((Plan!P30:RD30="f2")/2)))</f>
        <v>0</v>
      </c>
      <c r="W21" s="213">
        <f>(SUMPRODUCT((Plan!$F$5:$QT$5=10)*(Plan!P30:RD30&gt;0)))-(SUMPRODUCT((Plan!$F$5:$QT$5=10)*((Plan!P30:RD30="u2")/2)))-(SUMPRODUCT((Plan!$F$5:$QT$5=10)*((Plan!P30:RD30="x2")/2)))-(SUMPRODUCT((Plan!$F$5:$QT$5=10)*((Plan!P30:RD30="k2")/2)))-(SUMPRODUCT((Plan!$F$5:$QT$5=10)*((Plan!P30:RD30="f2")/2)))</f>
        <v>0</v>
      </c>
    </row>
    <row r="22" spans="1:23" ht="18" customHeight="1">
      <c r="A22" s="344">
        <v>17</v>
      </c>
      <c r="B22" s="24" t="str">
        <f>IF(Mitarbeiter!B23="","",Mitarbeiter!B23)</f>
        <v/>
      </c>
      <c r="C22" s="24" t="str">
        <f>IF(Mitarbeiter!C23="","",Mitarbeiter!C23)</f>
        <v/>
      </c>
      <c r="D22" s="24" t="str">
        <f>IF(Mitarbeiter!E23="","",Mitarbeiter!E23)</f>
        <v/>
      </c>
      <c r="E22" s="162">
        <f>Mitarbeiter!W23</f>
        <v>0</v>
      </c>
      <c r="F22" s="172">
        <f>COUNTIF(Plan!F31:QT31,"u")+(COUNTIF(Plan!F31:QT31,"u2")/2)+COUNTIF(Plan!F31:QT31,"s")+(COUNTIF(Plan!F31:QT31,"s2")/2)</f>
        <v>0</v>
      </c>
      <c r="G22" s="136">
        <f>COUNTIF(Plan!F31:QT31,"x")+(COUNTIF(Plan!F31:QT31,"x2")/2)+COUNTIF(Plan!F31:QT31,"az")+COUNTIF(Plan!F31:QT31,"fz")</f>
        <v>0</v>
      </c>
      <c r="H22" s="136">
        <f>COUNTIF(Plan!F31:QT31,"f")+(COUNTIF(Plan!F31:QT31,"f2")/2)</f>
        <v>0</v>
      </c>
      <c r="I22" s="173">
        <f>COUNTIF(Plan!F31:QT31,"k")+(COUNTIF(Plan!F31:QT31,"k2")/2)</f>
        <v>0</v>
      </c>
      <c r="J22" s="136">
        <f>COUNTIF(Plan!F31:QT31,"a")</f>
        <v>0</v>
      </c>
      <c r="K22" s="156">
        <f t="shared" si="0"/>
        <v>0</v>
      </c>
      <c r="L22" s="212">
        <f>(SUMPRODUCT((Plan!$F$5:$QT$5=1)*(Plan!F31:QT31&gt;0)))-(SUMPRODUCT((Plan!$F$5:$QT$5=1)*((Plan!F31:QT31="u2")/2)))-(SUMPRODUCT((Plan!$F$5:$QT$5=1)*((Plan!F31:QT31="x2")/2)))-(SUMPRODUCT((Plan!$F$5:$QT$5=1)*((Plan!F31:QT31="k2")/2)))-(SUMPRODUCT((Plan!$F$5:$QT$5=1)*((Plan!F31:QT31="f2")/2)))</f>
        <v>0</v>
      </c>
      <c r="M22" s="213">
        <f>(SUMPRODUCT((Plan!$F$5:$QT$5=2)*(Plan!F31:QT31&gt;0)))-(SUMPRODUCT((Plan!$F$5:$QT$5=2)*((Plan!F31:QT31="u2")/2)))-(SUMPRODUCT((Plan!$F$5:$QT$5=2)*((Plan!F31:QT31="x2")/2)))-(SUMPRODUCT((Plan!$F$5:$QT$5=2)*((Plan!F31:QT31="k2")/2)))-(SUMPRODUCT((Plan!$F$5:$QT$5=2)*((Plan!F31:QT31="f2")/2)))</f>
        <v>0</v>
      </c>
      <c r="N22" s="214">
        <f>(SUMPRODUCT((Plan!$F$5:$GG$5=3)*(Plan!F31:GG31&gt;0)))-(SUMPRODUCT((Plan!$F$5:$GG$5=3)*((Plan!F31:GG31="u2")/2)))-(SUMPRODUCT((Plan!$F$5:$GG$5=3)*((Plan!F31:GG31="x2")/2)))-(SUMPRODUCT((Plan!$F$5:$GG$5=3)*((Plan!F31:GG31="k2")/2)))-(SUMPRODUCT((Plan!$F$5:$GG$5=3)*((Plan!F31:GG31="f2")/2)))</f>
        <v>0</v>
      </c>
      <c r="O22" s="213">
        <f>(SUMPRODUCT((Plan!$F$5:$GG$5=4)*(Plan!F31:GG31&gt;0)))-(SUMPRODUCT((Plan!$F$5:$GG$5=4)*((Plan!F31:GG31="u2")/2)))-(SUMPRODUCT((Plan!$F$5:$GG$5=4)*((Plan!F31:GG31="x2")/2)))-(SUMPRODUCT((Plan!$F$5:$GG$5=4)*((Plan!F31:GG31="k2")/2)))-(SUMPRODUCT((Plan!$F$5:$GG$5=4)*((Plan!F31:GG31="f2")/2)))</f>
        <v>0</v>
      </c>
      <c r="P22" s="214">
        <f>(SUMPRODUCT((Plan!$F$5:$GG$5=5)*(Plan!F31:GG31&gt;0)))-(SUMPRODUCT((Plan!$F$5:$GG$5=5)*((Plan!F31:GG31="u2")/2)))-(SUMPRODUCT((Plan!$F$5:$GG$5=5)*((Plan!F31:GG31="x2")/2)))-(SUMPRODUCT((Plan!$F$5:$GG$5=5)*((Plan!F31:GG31="k2")/2)))-(SUMPRODUCT((Plan!$F$5:$GG$5=5)*((Plan!F31:GG31="f2")/2)))</f>
        <v>0</v>
      </c>
      <c r="Q22" s="246">
        <f>(SUMPRODUCT((Plan!$F$5:$GG$5=6)*(Plan!F31:GG31&gt;0)))-(SUMPRODUCT((Plan!$F$5:$GG$5=6)*((Plan!F31:GG31="u2")/2)))-(SUMPRODUCT((Plan!$F$5:$GG$5=6)*((Plan!F31:GG31="x2")/2)))-(SUMPRODUCT((Plan!$F$5:$GG$5=6)*((Plan!F31:GG31="k2")/2)))-(SUMPRODUCT((Plan!$F$5:$GG$5=6)*((Plan!F31:GG31="f2")/2)))</f>
        <v>0</v>
      </c>
      <c r="R22" s="214">
        <f>(SUMPRODUCT((Plan!$F$5:$QT$5=7)*(Plan!L31:QZ31&gt;0)))-(SUMPRODUCT((Plan!$F$5:$QT$5=7)*((Plan!L31:QZ31="u2")/2)))-(SUMPRODUCT((Plan!$F$5:$QT$5=7)*((Plan!L31:QZ31="x2")/2)))-(SUMPRODUCT((Plan!$F$5:$QT$5=7)*((Plan!L31:QZ31="k2")/2)))-(SUMPRODUCT((Plan!$F$5:$QT$5=7)*((Plan!L31:QZ31="f2")/2)))</f>
        <v>0</v>
      </c>
      <c r="S22" s="246">
        <f>(SUMPRODUCT((Plan!$F$5:$QT$5=8)*(Plan!L31:QZ31&gt;0)))-(SUMPRODUCT((Plan!$F$5:$QT$5=8)*((Plan!L31:QZ31="u2")/2)))-(SUMPRODUCT((Plan!$F$5:$QT$5=8)*((Plan!L31:QZ31="x2")/2)))-(SUMPRODUCT((Plan!$F$5:$QT$5=8)*((Plan!L31:QZ31="k2")/2)))-(SUMPRODUCT((Plan!$F$5:$QT$5=8)*((Plan!L31:QZ31="f2")/2)))</f>
        <v>0</v>
      </c>
      <c r="T22" s="214">
        <f>(SUMPRODUCT((Plan!$F$5:$QT$5=9)*(Plan!N31:RB31&gt;0)))-(SUMPRODUCT((Plan!$F$5:$QT$5=9)*((Plan!N31:RB31="u2")/2)))-(SUMPRODUCT((Plan!$F$5:$QT$5=9)*((Plan!N31:RB31="x2")/2)))-(SUMPRODUCT((Plan!$F$5:$QT$5=9)*((Plan!N31:RB31="k2")/2)))-(SUMPRODUCT((Plan!$F$5:$QT$5=9)*((Plan!N31:RB31="f2")/2)))</f>
        <v>0</v>
      </c>
      <c r="U22" s="246">
        <f>(SUMPRODUCT((Plan!$F$5:$QT$5=10)*(Plan!N31:RB31&gt;0)))-(SUMPRODUCT((Plan!$F$5:$QT$5=10)*((Plan!N31:RB31="u2")/2)))-(SUMPRODUCT((Plan!$F$5:$QT$5=10)*((Plan!N31:RB31="x2")/2)))-(SUMPRODUCT((Plan!$F$5:$QT$5=10)*((Plan!N31:RB31="k2")/2)))-(SUMPRODUCT((Plan!$F$5:$QT$5=10)*((Plan!N31:RB31="f2")/2)))</f>
        <v>0</v>
      </c>
      <c r="V22" s="214">
        <f>(SUMPRODUCT((Plan!$F$5:$QT$5=9)*(Plan!P31:RD31&gt;0)))-(SUMPRODUCT((Plan!$F$5:$QT$5=9)*((Plan!P31:RD31="u2")/2)))-(SUMPRODUCT((Plan!$F$5:$QT$5=9)*((Plan!P31:RD31="x2")/2)))-(SUMPRODUCT((Plan!$F$5:$QT$5=9)*((Plan!P31:RD31="k2")/2)))-(SUMPRODUCT((Plan!$F$5:$QT$5=9)*((Plan!P31:RD31="f2")/2)))</f>
        <v>0</v>
      </c>
      <c r="W22" s="213">
        <f>(SUMPRODUCT((Plan!$F$5:$QT$5=10)*(Plan!P31:RD31&gt;0)))-(SUMPRODUCT((Plan!$F$5:$QT$5=10)*((Plan!P31:RD31="u2")/2)))-(SUMPRODUCT((Plan!$F$5:$QT$5=10)*((Plan!P31:RD31="x2")/2)))-(SUMPRODUCT((Plan!$F$5:$QT$5=10)*((Plan!P31:RD31="k2")/2)))-(SUMPRODUCT((Plan!$F$5:$QT$5=10)*((Plan!P31:RD31="f2")/2)))</f>
        <v>0</v>
      </c>
    </row>
    <row r="23" spans="1:23" ht="18" customHeight="1">
      <c r="A23" s="344">
        <v>18</v>
      </c>
      <c r="B23" s="24" t="str">
        <f>IF(Mitarbeiter!B24="","",Mitarbeiter!B24)</f>
        <v/>
      </c>
      <c r="C23" s="24" t="str">
        <f>IF(Mitarbeiter!C24="","",Mitarbeiter!C24)</f>
        <v/>
      </c>
      <c r="D23" s="24" t="str">
        <f>IF(Mitarbeiter!E24="","",Mitarbeiter!E24)</f>
        <v/>
      </c>
      <c r="E23" s="162">
        <f>Mitarbeiter!W24</f>
        <v>0</v>
      </c>
      <c r="F23" s="172">
        <f>COUNTIF(Plan!F32:QT32,"u")+(COUNTIF(Plan!F32:QT32,"u2")/2)+COUNTIF(Plan!F32:QT32,"s")+(COUNTIF(Plan!F32:QT32,"s2")/2)</f>
        <v>0</v>
      </c>
      <c r="G23" s="136">
        <f>COUNTIF(Plan!F32:QT32,"x")+(COUNTIF(Plan!F32:QT32,"x2")/2)+COUNTIF(Plan!F32:QT32,"az")+COUNTIF(Plan!F32:QT32,"fz")</f>
        <v>0</v>
      </c>
      <c r="H23" s="136">
        <f>COUNTIF(Plan!F32:QT32,"f")+(COUNTIF(Plan!F32:QT32,"f2")/2)</f>
        <v>0</v>
      </c>
      <c r="I23" s="173">
        <f>COUNTIF(Plan!F32:QT32,"k")+(COUNTIF(Plan!F32:QT32,"k2")/2)</f>
        <v>0</v>
      </c>
      <c r="J23" s="136">
        <f>COUNTIF(Plan!F32:QT32,"a")</f>
        <v>0</v>
      </c>
      <c r="K23" s="156">
        <f t="shared" si="0"/>
        <v>0</v>
      </c>
      <c r="L23" s="212">
        <f>(SUMPRODUCT((Plan!$F$5:$QT$5=1)*(Plan!F32:QT32&gt;0)))-(SUMPRODUCT((Plan!$F$5:$QT$5=1)*((Plan!F32:QT32="u2")/2)))-(SUMPRODUCT((Plan!$F$5:$QT$5=1)*((Plan!F32:QT32="x2")/2)))-(SUMPRODUCT((Plan!$F$5:$QT$5=1)*((Plan!F32:QT32="k2")/2)))-(SUMPRODUCT((Plan!$F$5:$QT$5=1)*((Plan!F32:QT32="f2")/2)))</f>
        <v>0</v>
      </c>
      <c r="M23" s="213">
        <f>(SUMPRODUCT((Plan!$F$5:$QT$5=2)*(Plan!F32:QT32&gt;0)))-(SUMPRODUCT((Plan!$F$5:$QT$5=2)*((Plan!F32:QT32="u2")/2)))-(SUMPRODUCT((Plan!$F$5:$QT$5=2)*((Plan!F32:QT32="x2")/2)))-(SUMPRODUCT((Plan!$F$5:$QT$5=2)*((Plan!F32:QT32="k2")/2)))-(SUMPRODUCT((Plan!$F$5:$QT$5=2)*((Plan!F32:QT32="f2")/2)))</f>
        <v>0</v>
      </c>
      <c r="N23" s="214">
        <f>(SUMPRODUCT((Plan!$F$5:$GG$5=3)*(Plan!F32:GG32&gt;0)))-(SUMPRODUCT((Plan!$F$5:$GG$5=3)*((Plan!F32:GG32="u2")/2)))-(SUMPRODUCT((Plan!$F$5:$GG$5=3)*((Plan!F32:GG32="x2")/2)))-(SUMPRODUCT((Plan!$F$5:$GG$5=3)*((Plan!F32:GG32="k2")/2)))-(SUMPRODUCT((Plan!$F$5:$GG$5=3)*((Plan!F32:GG32="f2")/2)))</f>
        <v>0</v>
      </c>
      <c r="O23" s="213">
        <f>(SUMPRODUCT((Plan!$F$5:$GG$5=4)*(Plan!F32:GG32&gt;0)))-(SUMPRODUCT((Plan!$F$5:$GG$5=4)*((Plan!F32:GG32="u2")/2)))-(SUMPRODUCT((Plan!$F$5:$GG$5=4)*((Plan!F32:GG32="x2")/2)))-(SUMPRODUCT((Plan!$F$5:$GG$5=4)*((Plan!F32:GG32="k2")/2)))-(SUMPRODUCT((Plan!$F$5:$GG$5=4)*((Plan!F32:GG32="f2")/2)))</f>
        <v>0</v>
      </c>
      <c r="P23" s="214">
        <f>(SUMPRODUCT((Plan!$F$5:$GG$5=5)*(Plan!F32:GG32&gt;0)))-(SUMPRODUCT((Plan!$F$5:$GG$5=5)*((Plan!F32:GG32="u2")/2)))-(SUMPRODUCT((Plan!$F$5:$GG$5=5)*((Plan!F32:GG32="x2")/2)))-(SUMPRODUCT((Plan!$F$5:$GG$5=5)*((Plan!F32:GG32="k2")/2)))-(SUMPRODUCT((Plan!$F$5:$GG$5=5)*((Plan!F32:GG32="f2")/2)))</f>
        <v>0</v>
      </c>
      <c r="Q23" s="246">
        <f>(SUMPRODUCT((Plan!$F$5:$GG$5=6)*(Plan!F32:GG32&gt;0)))-(SUMPRODUCT((Plan!$F$5:$GG$5=6)*((Plan!F32:GG32="u2")/2)))-(SUMPRODUCT((Plan!$F$5:$GG$5=6)*((Plan!F32:GG32="x2")/2)))-(SUMPRODUCT((Plan!$F$5:$GG$5=6)*((Plan!F32:GG32="k2")/2)))-(SUMPRODUCT((Plan!$F$5:$GG$5=6)*((Plan!F32:GG32="f2")/2)))</f>
        <v>0</v>
      </c>
      <c r="R23" s="214">
        <f>(SUMPRODUCT((Plan!$F$5:$QT$5=7)*(Plan!L32:QZ32&gt;0)))-(SUMPRODUCT((Plan!$F$5:$QT$5=7)*((Plan!L32:QZ32="u2")/2)))-(SUMPRODUCT((Plan!$F$5:$QT$5=7)*((Plan!L32:QZ32="x2")/2)))-(SUMPRODUCT((Plan!$F$5:$QT$5=7)*((Plan!L32:QZ32="k2")/2)))-(SUMPRODUCT((Plan!$F$5:$QT$5=7)*((Plan!L32:QZ32="f2")/2)))</f>
        <v>0</v>
      </c>
      <c r="S23" s="246">
        <f>(SUMPRODUCT((Plan!$F$5:$QT$5=8)*(Plan!L32:QZ32&gt;0)))-(SUMPRODUCT((Plan!$F$5:$QT$5=8)*((Plan!L32:QZ32="u2")/2)))-(SUMPRODUCT((Plan!$F$5:$QT$5=8)*((Plan!L32:QZ32="x2")/2)))-(SUMPRODUCT((Plan!$F$5:$QT$5=8)*((Plan!L32:QZ32="k2")/2)))-(SUMPRODUCT((Plan!$F$5:$QT$5=8)*((Plan!L32:QZ32="f2")/2)))</f>
        <v>0</v>
      </c>
      <c r="T23" s="214">
        <f>(SUMPRODUCT((Plan!$F$5:$QT$5=9)*(Plan!N32:RB32&gt;0)))-(SUMPRODUCT((Plan!$F$5:$QT$5=9)*((Plan!N32:RB32="u2")/2)))-(SUMPRODUCT((Plan!$F$5:$QT$5=9)*((Plan!N32:RB32="x2")/2)))-(SUMPRODUCT((Plan!$F$5:$QT$5=9)*((Plan!N32:RB32="k2")/2)))-(SUMPRODUCT((Plan!$F$5:$QT$5=9)*((Plan!N32:RB32="f2")/2)))</f>
        <v>0</v>
      </c>
      <c r="U23" s="246">
        <f>(SUMPRODUCT((Plan!$F$5:$QT$5=10)*(Plan!N32:RB32&gt;0)))-(SUMPRODUCT((Plan!$F$5:$QT$5=10)*((Plan!N32:RB32="u2")/2)))-(SUMPRODUCT((Plan!$F$5:$QT$5=10)*((Plan!N32:RB32="x2")/2)))-(SUMPRODUCT((Plan!$F$5:$QT$5=10)*((Plan!N32:RB32="k2")/2)))-(SUMPRODUCT((Plan!$F$5:$QT$5=10)*((Plan!N32:RB32="f2")/2)))</f>
        <v>0</v>
      </c>
      <c r="V23" s="214">
        <f>(SUMPRODUCT((Plan!$F$5:$QT$5=9)*(Plan!P32:RD32&gt;0)))-(SUMPRODUCT((Plan!$F$5:$QT$5=9)*((Plan!P32:RD32="u2")/2)))-(SUMPRODUCT((Plan!$F$5:$QT$5=9)*((Plan!P32:RD32="x2")/2)))-(SUMPRODUCT((Plan!$F$5:$QT$5=9)*((Plan!P32:RD32="k2")/2)))-(SUMPRODUCT((Plan!$F$5:$QT$5=9)*((Plan!P32:RD32="f2")/2)))</f>
        <v>0</v>
      </c>
      <c r="W23" s="213">
        <f>(SUMPRODUCT((Plan!$F$5:$QT$5=10)*(Plan!P32:RD32&gt;0)))-(SUMPRODUCT((Plan!$F$5:$QT$5=10)*((Plan!P32:RD32="u2")/2)))-(SUMPRODUCT((Plan!$F$5:$QT$5=10)*((Plan!P32:RD32="x2")/2)))-(SUMPRODUCT((Plan!$F$5:$QT$5=10)*((Plan!P32:RD32="k2")/2)))-(SUMPRODUCT((Plan!$F$5:$QT$5=10)*((Plan!P32:RD32="f2")/2)))</f>
        <v>0</v>
      </c>
    </row>
    <row r="24" spans="1:23" ht="18" customHeight="1">
      <c r="A24" s="344">
        <v>19</v>
      </c>
      <c r="B24" s="24" t="str">
        <f>IF(Mitarbeiter!B25="","",Mitarbeiter!B25)</f>
        <v/>
      </c>
      <c r="C24" s="24" t="str">
        <f>IF(Mitarbeiter!C25="","",Mitarbeiter!C25)</f>
        <v/>
      </c>
      <c r="D24" s="24" t="str">
        <f>IF(Mitarbeiter!E25="","",Mitarbeiter!E25)</f>
        <v/>
      </c>
      <c r="E24" s="162">
        <f>Mitarbeiter!W25</f>
        <v>0</v>
      </c>
      <c r="F24" s="172">
        <f>COUNTIF(Plan!F33:QT33,"u")+(COUNTIF(Plan!F33:QT33,"u2")/2)+COUNTIF(Plan!F33:QT33,"s")+(COUNTIF(Plan!F33:QT33,"s2")/2)</f>
        <v>0</v>
      </c>
      <c r="G24" s="136">
        <f>COUNTIF(Plan!F33:QT33,"x")+(COUNTIF(Plan!F33:QT33,"x2")/2)+COUNTIF(Plan!F33:QT33,"az")+COUNTIF(Plan!F33:QT33,"fz")</f>
        <v>0</v>
      </c>
      <c r="H24" s="136">
        <f>COUNTIF(Plan!F33:QT33,"f")+(COUNTIF(Plan!F33:QT33,"f2")/2)</f>
        <v>0</v>
      </c>
      <c r="I24" s="173">
        <f>COUNTIF(Plan!F33:QT33,"k")+(COUNTIF(Plan!F33:QT33,"k2")/2)</f>
        <v>0</v>
      </c>
      <c r="J24" s="136">
        <f>COUNTIF(Plan!F33:QT33,"a")</f>
        <v>0</v>
      </c>
      <c r="K24" s="156">
        <f t="shared" si="0"/>
        <v>0</v>
      </c>
      <c r="L24" s="212">
        <f>(SUMPRODUCT((Plan!$F$5:$QT$5=1)*(Plan!F33:QT33&gt;0)))-(SUMPRODUCT((Plan!$F$5:$QT$5=1)*((Plan!F33:QT33="u2")/2)))-(SUMPRODUCT((Plan!$F$5:$QT$5=1)*((Plan!F33:QT33="x2")/2)))-(SUMPRODUCT((Plan!$F$5:$QT$5=1)*((Plan!F33:QT33="k2")/2)))-(SUMPRODUCT((Plan!$F$5:$QT$5=1)*((Plan!F33:QT33="f2")/2)))</f>
        <v>0</v>
      </c>
      <c r="M24" s="213">
        <f>(SUMPRODUCT((Plan!$F$5:$QT$5=2)*(Plan!F33:QT33&gt;0)))-(SUMPRODUCT((Plan!$F$5:$QT$5=2)*((Plan!F33:QT33="u2")/2)))-(SUMPRODUCT((Plan!$F$5:$QT$5=2)*((Plan!F33:QT33="x2")/2)))-(SUMPRODUCT((Plan!$F$5:$QT$5=2)*((Plan!F33:QT33="k2")/2)))-(SUMPRODUCT((Plan!$F$5:$QT$5=2)*((Plan!F33:QT33="f2")/2)))</f>
        <v>0</v>
      </c>
      <c r="N24" s="214">
        <f>(SUMPRODUCT((Plan!$F$5:$GG$5=3)*(Plan!F33:GG33&gt;0)))-(SUMPRODUCT((Plan!$F$5:$GG$5=3)*((Plan!F33:GG33="u2")/2)))-(SUMPRODUCT((Plan!$F$5:$GG$5=3)*((Plan!F33:GG33="x2")/2)))-(SUMPRODUCT((Plan!$F$5:$GG$5=3)*((Plan!F33:GG33="k2")/2)))-(SUMPRODUCT((Plan!$F$5:$GG$5=3)*((Plan!F33:GG33="f2")/2)))</f>
        <v>0</v>
      </c>
      <c r="O24" s="213">
        <f>(SUMPRODUCT((Plan!$F$5:$GG$5=4)*(Plan!F33:GG33&gt;0)))-(SUMPRODUCT((Plan!$F$5:$GG$5=4)*((Plan!F33:GG33="u2")/2)))-(SUMPRODUCT((Plan!$F$5:$GG$5=4)*((Plan!F33:GG33="x2")/2)))-(SUMPRODUCT((Plan!$F$5:$GG$5=4)*((Plan!F33:GG33="k2")/2)))-(SUMPRODUCT((Plan!$F$5:$GG$5=4)*((Plan!F33:GG33="f2")/2)))</f>
        <v>0</v>
      </c>
      <c r="P24" s="214">
        <f>(SUMPRODUCT((Plan!$F$5:$GG$5=5)*(Plan!F33:GG33&gt;0)))-(SUMPRODUCT((Plan!$F$5:$GG$5=5)*((Plan!F33:GG33="u2")/2)))-(SUMPRODUCT((Plan!$F$5:$GG$5=5)*((Plan!F33:GG33="x2")/2)))-(SUMPRODUCT((Plan!$F$5:$GG$5=5)*((Plan!F33:GG33="k2")/2)))-(SUMPRODUCT((Plan!$F$5:$GG$5=5)*((Plan!F33:GG33="f2")/2)))</f>
        <v>0</v>
      </c>
      <c r="Q24" s="246">
        <f>(SUMPRODUCT((Plan!$F$5:$GG$5=6)*(Plan!F33:GG33&gt;0)))-(SUMPRODUCT((Plan!$F$5:$GG$5=6)*((Plan!F33:GG33="u2")/2)))-(SUMPRODUCT((Plan!$F$5:$GG$5=6)*((Plan!F33:GG33="x2")/2)))-(SUMPRODUCT((Plan!$F$5:$GG$5=6)*((Plan!F33:GG33="k2")/2)))-(SUMPRODUCT((Plan!$F$5:$GG$5=6)*((Plan!F33:GG33="f2")/2)))</f>
        <v>0</v>
      </c>
      <c r="R24" s="214">
        <f>(SUMPRODUCT((Plan!$F$5:$QT$5=7)*(Plan!L33:QZ33&gt;0)))-(SUMPRODUCT((Plan!$F$5:$QT$5=7)*((Plan!L33:QZ33="u2")/2)))-(SUMPRODUCT((Plan!$F$5:$QT$5=7)*((Plan!L33:QZ33="x2")/2)))-(SUMPRODUCT((Plan!$F$5:$QT$5=7)*((Plan!L33:QZ33="k2")/2)))-(SUMPRODUCT((Plan!$F$5:$QT$5=7)*((Plan!L33:QZ33="f2")/2)))</f>
        <v>0</v>
      </c>
      <c r="S24" s="246">
        <f>(SUMPRODUCT((Plan!$F$5:$QT$5=8)*(Plan!L33:QZ33&gt;0)))-(SUMPRODUCT((Plan!$F$5:$QT$5=8)*((Plan!L33:QZ33="u2")/2)))-(SUMPRODUCT((Plan!$F$5:$QT$5=8)*((Plan!L33:QZ33="x2")/2)))-(SUMPRODUCT((Plan!$F$5:$QT$5=8)*((Plan!L33:QZ33="k2")/2)))-(SUMPRODUCT((Plan!$F$5:$QT$5=8)*((Plan!L33:QZ33="f2")/2)))</f>
        <v>0</v>
      </c>
      <c r="T24" s="214">
        <f>(SUMPRODUCT((Plan!$F$5:$QT$5=9)*(Plan!N33:RB33&gt;0)))-(SUMPRODUCT((Plan!$F$5:$QT$5=9)*((Plan!N33:RB33="u2")/2)))-(SUMPRODUCT((Plan!$F$5:$QT$5=9)*((Plan!N33:RB33="x2")/2)))-(SUMPRODUCT((Plan!$F$5:$QT$5=9)*((Plan!N33:RB33="k2")/2)))-(SUMPRODUCT((Plan!$F$5:$QT$5=9)*((Plan!N33:RB33="f2")/2)))</f>
        <v>0</v>
      </c>
      <c r="U24" s="246">
        <f>(SUMPRODUCT((Plan!$F$5:$QT$5=10)*(Plan!N33:RB33&gt;0)))-(SUMPRODUCT((Plan!$F$5:$QT$5=10)*((Plan!N33:RB33="u2")/2)))-(SUMPRODUCT((Plan!$F$5:$QT$5=10)*((Plan!N33:RB33="x2")/2)))-(SUMPRODUCT((Plan!$F$5:$QT$5=10)*((Plan!N33:RB33="k2")/2)))-(SUMPRODUCT((Plan!$F$5:$QT$5=10)*((Plan!N33:RB33="f2")/2)))</f>
        <v>0</v>
      </c>
      <c r="V24" s="214">
        <f>(SUMPRODUCT((Plan!$F$5:$QT$5=9)*(Plan!P33:RD33&gt;0)))-(SUMPRODUCT((Plan!$F$5:$QT$5=9)*((Plan!P33:RD33="u2")/2)))-(SUMPRODUCT((Plan!$F$5:$QT$5=9)*((Plan!P33:RD33="x2")/2)))-(SUMPRODUCT((Plan!$F$5:$QT$5=9)*((Plan!P33:RD33="k2")/2)))-(SUMPRODUCT((Plan!$F$5:$QT$5=9)*((Plan!P33:RD33="f2")/2)))</f>
        <v>0</v>
      </c>
      <c r="W24" s="213">
        <f>(SUMPRODUCT((Plan!$F$5:$QT$5=10)*(Plan!P33:RD33&gt;0)))-(SUMPRODUCT((Plan!$F$5:$QT$5=10)*((Plan!P33:RD33="u2")/2)))-(SUMPRODUCT((Plan!$F$5:$QT$5=10)*((Plan!P33:RD33="x2")/2)))-(SUMPRODUCT((Plan!$F$5:$QT$5=10)*((Plan!P33:RD33="k2")/2)))-(SUMPRODUCT((Plan!$F$5:$QT$5=10)*((Plan!P33:RD33="f2")/2)))</f>
        <v>0</v>
      </c>
    </row>
    <row r="25" spans="1:23" ht="18" customHeight="1">
      <c r="A25" s="344">
        <v>20</v>
      </c>
      <c r="B25" s="24" t="str">
        <f>IF(Mitarbeiter!B26="","",Mitarbeiter!B26)</f>
        <v/>
      </c>
      <c r="C25" s="24" t="str">
        <f>IF(Mitarbeiter!C26="","",Mitarbeiter!C26)</f>
        <v/>
      </c>
      <c r="D25" s="24" t="str">
        <f>IF(Mitarbeiter!E26="","",Mitarbeiter!E26)</f>
        <v/>
      </c>
      <c r="E25" s="162">
        <f>Mitarbeiter!W26</f>
        <v>0</v>
      </c>
      <c r="F25" s="172">
        <f>COUNTIF(Plan!F34:QT34,"u")+(COUNTIF(Plan!F34:QT34,"u2")/2)+COUNTIF(Plan!F34:QT34,"s")+(COUNTIF(Plan!F34:QT34,"s2")/2)</f>
        <v>0</v>
      </c>
      <c r="G25" s="136">
        <f>COUNTIF(Plan!F34:QT34,"x")+(COUNTIF(Plan!F34:QT34,"x2")/2)+COUNTIF(Plan!F34:QT34,"az")+COUNTIF(Plan!F34:QT34,"fz")</f>
        <v>0</v>
      </c>
      <c r="H25" s="136">
        <f>COUNTIF(Plan!F34:QT34,"f")+(COUNTIF(Plan!F34:QT34,"f2")/2)</f>
        <v>0</v>
      </c>
      <c r="I25" s="173">
        <f>COUNTIF(Plan!F34:QT34,"k")+(COUNTIF(Plan!F34:QT34,"k2")/2)</f>
        <v>0</v>
      </c>
      <c r="J25" s="136">
        <f>COUNTIF(Plan!F34:QT34,"a")</f>
        <v>0</v>
      </c>
      <c r="K25" s="156">
        <f t="shared" si="0"/>
        <v>0</v>
      </c>
      <c r="L25" s="212">
        <f>(SUMPRODUCT((Plan!$F$5:$QT$5=1)*(Plan!F34:QT34&gt;0)))-(SUMPRODUCT((Plan!$F$5:$QT$5=1)*((Plan!F34:QT34="u2")/2)))-(SUMPRODUCT((Plan!$F$5:$QT$5=1)*((Plan!F34:QT34="x2")/2)))-(SUMPRODUCT((Plan!$F$5:$QT$5=1)*((Plan!F34:QT34="k2")/2)))-(SUMPRODUCT((Plan!$F$5:$QT$5=1)*((Plan!F34:QT34="f2")/2)))</f>
        <v>0</v>
      </c>
      <c r="M25" s="213">
        <f>(SUMPRODUCT((Plan!$F$5:$QT$5=2)*(Plan!F34:QT34&gt;0)))-(SUMPRODUCT((Plan!$F$5:$QT$5=2)*((Plan!F34:QT34="u2")/2)))-(SUMPRODUCT((Plan!$F$5:$QT$5=2)*((Plan!F34:QT34="x2")/2)))-(SUMPRODUCT((Plan!$F$5:$QT$5=2)*((Plan!F34:QT34="k2")/2)))-(SUMPRODUCT((Plan!$F$5:$QT$5=2)*((Plan!F34:QT34="f2")/2)))</f>
        <v>0</v>
      </c>
      <c r="N25" s="214">
        <f>(SUMPRODUCT((Plan!$F$5:$GG$5=3)*(Plan!F34:GG34&gt;0)))-(SUMPRODUCT((Plan!$F$5:$GG$5=3)*((Plan!F34:GG34="u2")/2)))-(SUMPRODUCT((Plan!$F$5:$GG$5=3)*((Plan!F34:GG34="x2")/2)))-(SUMPRODUCT((Plan!$F$5:$GG$5=3)*((Plan!F34:GG34="k2")/2)))-(SUMPRODUCT((Plan!$F$5:$GG$5=3)*((Plan!F34:GG34="f2")/2)))</f>
        <v>0</v>
      </c>
      <c r="O25" s="213">
        <f>(SUMPRODUCT((Plan!$F$5:$GG$5=4)*(Plan!F34:GG34&gt;0)))-(SUMPRODUCT((Plan!$F$5:$GG$5=4)*((Plan!F34:GG34="u2")/2)))-(SUMPRODUCT((Plan!$F$5:$GG$5=4)*((Plan!F34:GG34="x2")/2)))-(SUMPRODUCT((Plan!$F$5:$GG$5=4)*((Plan!F34:GG34="k2")/2)))-(SUMPRODUCT((Plan!$F$5:$GG$5=4)*((Plan!F34:GG34="f2")/2)))</f>
        <v>0</v>
      </c>
      <c r="P25" s="214">
        <f>(SUMPRODUCT((Plan!$F$5:$GG$5=5)*(Plan!F34:GG34&gt;0)))-(SUMPRODUCT((Plan!$F$5:$GG$5=5)*((Plan!F34:GG34="u2")/2)))-(SUMPRODUCT((Plan!$F$5:$GG$5=5)*((Plan!F34:GG34="x2")/2)))-(SUMPRODUCT((Plan!$F$5:$GG$5=5)*((Plan!F34:GG34="k2")/2)))-(SUMPRODUCT((Plan!$F$5:$GG$5=5)*((Plan!F34:GG34="f2")/2)))</f>
        <v>0</v>
      </c>
      <c r="Q25" s="246">
        <f>(SUMPRODUCT((Plan!$F$5:$GG$5=6)*(Plan!F34:GG34&gt;0)))-(SUMPRODUCT((Plan!$F$5:$GG$5=6)*((Plan!F34:GG34="u2")/2)))-(SUMPRODUCT((Plan!$F$5:$GG$5=6)*((Plan!F34:GG34="x2")/2)))-(SUMPRODUCT((Plan!$F$5:$GG$5=6)*((Plan!F34:GG34="k2")/2)))-(SUMPRODUCT((Plan!$F$5:$GG$5=6)*((Plan!F34:GG34="f2")/2)))</f>
        <v>0</v>
      </c>
      <c r="R25" s="214">
        <f>(SUMPRODUCT((Plan!$F$5:$QT$5=7)*(Plan!L34:QZ34&gt;0)))-(SUMPRODUCT((Plan!$F$5:$QT$5=7)*((Plan!L34:QZ34="u2")/2)))-(SUMPRODUCT((Plan!$F$5:$QT$5=7)*((Plan!L34:QZ34="x2")/2)))-(SUMPRODUCT((Plan!$F$5:$QT$5=7)*((Plan!L34:QZ34="k2")/2)))-(SUMPRODUCT((Plan!$F$5:$QT$5=7)*((Plan!L34:QZ34="f2")/2)))</f>
        <v>0</v>
      </c>
      <c r="S25" s="246">
        <f>(SUMPRODUCT((Plan!$F$5:$QT$5=8)*(Plan!L34:QZ34&gt;0)))-(SUMPRODUCT((Plan!$F$5:$QT$5=8)*((Plan!L34:QZ34="u2")/2)))-(SUMPRODUCT((Plan!$F$5:$QT$5=8)*((Plan!L34:QZ34="x2")/2)))-(SUMPRODUCT((Plan!$F$5:$QT$5=8)*((Plan!L34:QZ34="k2")/2)))-(SUMPRODUCT((Plan!$F$5:$QT$5=8)*((Plan!L34:QZ34="f2")/2)))</f>
        <v>0</v>
      </c>
      <c r="T25" s="214">
        <f>(SUMPRODUCT((Plan!$F$5:$QT$5=9)*(Plan!N34:RB34&gt;0)))-(SUMPRODUCT((Plan!$F$5:$QT$5=9)*((Plan!N34:RB34="u2")/2)))-(SUMPRODUCT((Plan!$F$5:$QT$5=9)*((Plan!N34:RB34="x2")/2)))-(SUMPRODUCT((Plan!$F$5:$QT$5=9)*((Plan!N34:RB34="k2")/2)))-(SUMPRODUCT((Plan!$F$5:$QT$5=9)*((Plan!N34:RB34="f2")/2)))</f>
        <v>0</v>
      </c>
      <c r="U25" s="246">
        <f>(SUMPRODUCT((Plan!$F$5:$QT$5=10)*(Plan!N34:RB34&gt;0)))-(SUMPRODUCT((Plan!$F$5:$QT$5=10)*((Plan!N34:RB34="u2")/2)))-(SUMPRODUCT((Plan!$F$5:$QT$5=10)*((Plan!N34:RB34="x2")/2)))-(SUMPRODUCT((Plan!$F$5:$QT$5=10)*((Plan!N34:RB34="k2")/2)))-(SUMPRODUCT((Plan!$F$5:$QT$5=10)*((Plan!N34:RB34="f2")/2)))</f>
        <v>0</v>
      </c>
      <c r="V25" s="214">
        <f>(SUMPRODUCT((Plan!$F$5:$QT$5=9)*(Plan!P34:RD34&gt;0)))-(SUMPRODUCT((Plan!$F$5:$QT$5=9)*((Plan!P34:RD34="u2")/2)))-(SUMPRODUCT((Plan!$F$5:$QT$5=9)*((Plan!P34:RD34="x2")/2)))-(SUMPRODUCT((Plan!$F$5:$QT$5=9)*((Plan!P34:RD34="k2")/2)))-(SUMPRODUCT((Plan!$F$5:$QT$5=9)*((Plan!P34:RD34="f2")/2)))</f>
        <v>0</v>
      </c>
      <c r="W25" s="213">
        <f>(SUMPRODUCT((Plan!$F$5:$QT$5=10)*(Plan!P34:RD34&gt;0)))-(SUMPRODUCT((Plan!$F$5:$QT$5=10)*((Plan!P34:RD34="u2")/2)))-(SUMPRODUCT((Plan!$F$5:$QT$5=10)*((Plan!P34:RD34="x2")/2)))-(SUMPRODUCT((Plan!$F$5:$QT$5=10)*((Plan!P34:RD34="k2")/2)))-(SUMPRODUCT((Plan!$F$5:$QT$5=10)*((Plan!P34:RD34="f2")/2)))</f>
        <v>0</v>
      </c>
    </row>
    <row r="26" spans="1:23" ht="18" customHeight="1">
      <c r="A26" s="344">
        <v>21</v>
      </c>
      <c r="B26" s="24" t="str">
        <f>IF(Mitarbeiter!B27="","",Mitarbeiter!B27)</f>
        <v/>
      </c>
      <c r="C26" s="24" t="str">
        <f>IF(Mitarbeiter!C27="","",Mitarbeiter!C27)</f>
        <v/>
      </c>
      <c r="D26" s="24" t="str">
        <f>IF(Mitarbeiter!E27="","",Mitarbeiter!E27)</f>
        <v/>
      </c>
      <c r="E26" s="162">
        <f>Mitarbeiter!W27</f>
        <v>0</v>
      </c>
      <c r="F26" s="172">
        <f>COUNTIF(Plan!F35:QT35,"u")+(COUNTIF(Plan!F35:QT35,"u2")/2)+COUNTIF(Plan!F35:QT35,"s")+(COUNTIF(Plan!F35:QT35,"s2")/2)</f>
        <v>0</v>
      </c>
      <c r="G26" s="136">
        <f>COUNTIF(Plan!F35:QT35,"x")+(COUNTIF(Plan!F35:QT35,"x2")/2)+COUNTIF(Plan!F35:QT35,"az")+COUNTIF(Plan!F35:QT35,"fz")</f>
        <v>0</v>
      </c>
      <c r="H26" s="136">
        <f>COUNTIF(Plan!F35:QT35,"f")+(COUNTIF(Plan!F35:QT35,"f2")/2)</f>
        <v>0</v>
      </c>
      <c r="I26" s="173">
        <f>COUNTIF(Plan!F35:QT35,"k")+(COUNTIF(Plan!F35:QT35,"k2")/2)</f>
        <v>0</v>
      </c>
      <c r="J26" s="136">
        <f>COUNTIF(Plan!F35:QT35,"a")</f>
        <v>0</v>
      </c>
      <c r="K26" s="156">
        <f t="shared" si="0"/>
        <v>0</v>
      </c>
      <c r="L26" s="212">
        <f>(SUMPRODUCT((Plan!$F$5:$QT$5=1)*(Plan!F35:QT35&gt;0)))-(SUMPRODUCT((Plan!$F$5:$QT$5=1)*((Plan!F35:QT35="u2")/2)))-(SUMPRODUCT((Plan!$F$5:$QT$5=1)*((Plan!F35:QT35="x2")/2)))-(SUMPRODUCT((Plan!$F$5:$QT$5=1)*((Plan!F35:QT35="k2")/2)))-(SUMPRODUCT((Plan!$F$5:$QT$5=1)*((Plan!F35:QT35="f2")/2)))</f>
        <v>0</v>
      </c>
      <c r="M26" s="213">
        <f>(SUMPRODUCT((Plan!$F$5:$QT$5=2)*(Plan!F35:QT35&gt;0)))-(SUMPRODUCT((Plan!$F$5:$QT$5=2)*((Plan!F35:QT35="u2")/2)))-(SUMPRODUCT((Plan!$F$5:$QT$5=2)*((Plan!F35:QT35="x2")/2)))-(SUMPRODUCT((Plan!$F$5:$QT$5=2)*((Plan!F35:QT35="k2")/2)))-(SUMPRODUCT((Plan!$F$5:$QT$5=2)*((Plan!F35:QT35="f2")/2)))</f>
        <v>0</v>
      </c>
      <c r="N26" s="214">
        <f>(SUMPRODUCT((Plan!$F$5:$GG$5=3)*(Plan!F35:GG35&gt;0)))-(SUMPRODUCT((Plan!$F$5:$GG$5=3)*((Plan!F35:GG35="u2")/2)))-(SUMPRODUCT((Plan!$F$5:$GG$5=3)*((Plan!F35:GG35="x2")/2)))-(SUMPRODUCT((Plan!$F$5:$GG$5=3)*((Plan!F35:GG35="k2")/2)))-(SUMPRODUCT((Plan!$F$5:$GG$5=3)*((Plan!F35:GG35="f2")/2)))</f>
        <v>0</v>
      </c>
      <c r="O26" s="213">
        <f>(SUMPRODUCT((Plan!$F$5:$GG$5=4)*(Plan!F35:GG35&gt;0)))-(SUMPRODUCT((Plan!$F$5:$GG$5=4)*((Plan!F35:GG35="u2")/2)))-(SUMPRODUCT((Plan!$F$5:$GG$5=4)*((Plan!F35:GG35="x2")/2)))-(SUMPRODUCT((Plan!$F$5:$GG$5=4)*((Plan!F35:GG35="k2")/2)))-(SUMPRODUCT((Plan!$F$5:$GG$5=4)*((Plan!F35:GG35="f2")/2)))</f>
        <v>0</v>
      </c>
      <c r="P26" s="214">
        <f>(SUMPRODUCT((Plan!$F$5:$GG$5=5)*(Plan!F35:GG35&gt;0)))-(SUMPRODUCT((Plan!$F$5:$GG$5=5)*((Plan!F35:GG35="u2")/2)))-(SUMPRODUCT((Plan!$F$5:$GG$5=5)*((Plan!F35:GG35="x2")/2)))-(SUMPRODUCT((Plan!$F$5:$GG$5=5)*((Plan!F35:GG35="k2")/2)))-(SUMPRODUCT((Plan!$F$5:$GG$5=5)*((Plan!F35:GG35="f2")/2)))</f>
        <v>0</v>
      </c>
      <c r="Q26" s="246">
        <f>(SUMPRODUCT((Plan!$F$5:$GG$5=6)*(Plan!F35:GG35&gt;0)))-(SUMPRODUCT((Plan!$F$5:$GG$5=6)*((Plan!F35:GG35="u2")/2)))-(SUMPRODUCT((Plan!$F$5:$GG$5=6)*((Plan!F35:GG35="x2")/2)))-(SUMPRODUCT((Plan!$F$5:$GG$5=6)*((Plan!F35:GG35="k2")/2)))-(SUMPRODUCT((Plan!$F$5:$GG$5=6)*((Plan!F35:GG35="f2")/2)))</f>
        <v>0</v>
      </c>
      <c r="R26" s="214">
        <f>(SUMPRODUCT((Plan!$F$5:$QT$5=7)*(Plan!L35:QZ35&gt;0)))-(SUMPRODUCT((Plan!$F$5:$QT$5=7)*((Plan!L35:QZ35="u2")/2)))-(SUMPRODUCT((Plan!$F$5:$QT$5=7)*((Plan!L35:QZ35="x2")/2)))-(SUMPRODUCT((Plan!$F$5:$QT$5=7)*((Plan!L35:QZ35="k2")/2)))-(SUMPRODUCT((Plan!$F$5:$QT$5=7)*((Plan!L35:QZ35="f2")/2)))</f>
        <v>0</v>
      </c>
      <c r="S26" s="246">
        <f>(SUMPRODUCT((Plan!$F$5:$QT$5=8)*(Plan!L35:QZ35&gt;0)))-(SUMPRODUCT((Plan!$F$5:$QT$5=8)*((Plan!L35:QZ35="u2")/2)))-(SUMPRODUCT((Plan!$F$5:$QT$5=8)*((Plan!L35:QZ35="x2")/2)))-(SUMPRODUCT((Plan!$F$5:$QT$5=8)*((Plan!L35:QZ35="k2")/2)))-(SUMPRODUCT((Plan!$F$5:$QT$5=8)*((Plan!L35:QZ35="f2")/2)))</f>
        <v>0</v>
      </c>
      <c r="T26" s="214">
        <f>(SUMPRODUCT((Plan!$F$5:$QT$5=9)*(Plan!N35:RB35&gt;0)))-(SUMPRODUCT((Plan!$F$5:$QT$5=9)*((Plan!N35:RB35="u2")/2)))-(SUMPRODUCT((Plan!$F$5:$QT$5=9)*((Plan!N35:RB35="x2")/2)))-(SUMPRODUCT((Plan!$F$5:$QT$5=9)*((Plan!N35:RB35="k2")/2)))-(SUMPRODUCT((Plan!$F$5:$QT$5=9)*((Plan!N35:RB35="f2")/2)))</f>
        <v>0</v>
      </c>
      <c r="U26" s="246">
        <f>(SUMPRODUCT((Plan!$F$5:$QT$5=10)*(Plan!N35:RB35&gt;0)))-(SUMPRODUCT((Plan!$F$5:$QT$5=10)*((Plan!N35:RB35="u2")/2)))-(SUMPRODUCT((Plan!$F$5:$QT$5=10)*((Plan!N35:RB35="x2")/2)))-(SUMPRODUCT((Plan!$F$5:$QT$5=10)*((Plan!N35:RB35="k2")/2)))-(SUMPRODUCT((Plan!$F$5:$QT$5=10)*((Plan!N35:RB35="f2")/2)))</f>
        <v>0</v>
      </c>
      <c r="V26" s="214">
        <f>(SUMPRODUCT((Plan!$F$5:$QT$5=9)*(Plan!P35:RD35&gt;0)))-(SUMPRODUCT((Plan!$F$5:$QT$5=9)*((Plan!P35:RD35="u2")/2)))-(SUMPRODUCT((Plan!$F$5:$QT$5=9)*((Plan!P35:RD35="x2")/2)))-(SUMPRODUCT((Plan!$F$5:$QT$5=9)*((Plan!P35:RD35="k2")/2)))-(SUMPRODUCT((Plan!$F$5:$QT$5=9)*((Plan!P35:RD35="f2")/2)))</f>
        <v>0</v>
      </c>
      <c r="W26" s="213">
        <f>(SUMPRODUCT((Plan!$F$5:$QT$5=10)*(Plan!P35:RD35&gt;0)))-(SUMPRODUCT((Plan!$F$5:$QT$5=10)*((Plan!P35:RD35="u2")/2)))-(SUMPRODUCT((Plan!$F$5:$QT$5=10)*((Plan!P35:RD35="x2")/2)))-(SUMPRODUCT((Plan!$F$5:$QT$5=10)*((Plan!P35:RD35="k2")/2)))-(SUMPRODUCT((Plan!$F$5:$QT$5=10)*((Plan!P35:RD35="f2")/2)))</f>
        <v>0</v>
      </c>
    </row>
    <row r="27" spans="1:23" ht="18" customHeight="1">
      <c r="A27" s="344">
        <v>22</v>
      </c>
      <c r="B27" s="24" t="str">
        <f>IF(Mitarbeiter!B28="","",Mitarbeiter!B28)</f>
        <v/>
      </c>
      <c r="C27" s="24" t="str">
        <f>IF(Mitarbeiter!C28="","",Mitarbeiter!C28)</f>
        <v/>
      </c>
      <c r="D27" s="24" t="str">
        <f>IF(Mitarbeiter!E28="","",Mitarbeiter!E28)</f>
        <v/>
      </c>
      <c r="E27" s="162">
        <f>Mitarbeiter!W28</f>
        <v>0</v>
      </c>
      <c r="F27" s="172">
        <f>COUNTIF(Plan!F36:QT36,"u")+(COUNTIF(Plan!F36:QT36,"u2")/2)+COUNTIF(Plan!F36:QT36,"s")+(COUNTIF(Plan!F36:QT36,"s2")/2)</f>
        <v>0</v>
      </c>
      <c r="G27" s="136">
        <f>COUNTIF(Plan!F36:QT36,"x")+(COUNTIF(Plan!F36:QT36,"x2")/2)+COUNTIF(Plan!F36:QT36,"az")+COUNTIF(Plan!F36:QT36,"fz")</f>
        <v>0</v>
      </c>
      <c r="H27" s="136">
        <f>COUNTIF(Plan!F36:QT36,"f")+(COUNTIF(Plan!F36:QT36,"f2")/2)</f>
        <v>0</v>
      </c>
      <c r="I27" s="173">
        <f>COUNTIF(Plan!F36:QT36,"k")+(COUNTIF(Plan!F36:QT36,"k2")/2)</f>
        <v>0</v>
      </c>
      <c r="J27" s="136">
        <f>COUNTIF(Plan!F36:QT36,"a")</f>
        <v>0</v>
      </c>
      <c r="K27" s="156">
        <f t="shared" si="0"/>
        <v>0</v>
      </c>
      <c r="L27" s="212">
        <f>(SUMPRODUCT((Plan!$F$5:$QT$5=1)*(Plan!F36:QT36&gt;0)))-(SUMPRODUCT((Plan!$F$5:$QT$5=1)*((Plan!F36:QT36="u2")/2)))-(SUMPRODUCT((Plan!$F$5:$QT$5=1)*((Plan!F36:QT36="x2")/2)))-(SUMPRODUCT((Plan!$F$5:$QT$5=1)*((Plan!F36:QT36="k2")/2)))-(SUMPRODUCT((Plan!$F$5:$QT$5=1)*((Plan!F36:QT36="f2")/2)))</f>
        <v>0</v>
      </c>
      <c r="M27" s="213">
        <f>(SUMPRODUCT((Plan!$F$5:$QT$5=2)*(Plan!F36:QT36&gt;0)))-(SUMPRODUCT((Plan!$F$5:$QT$5=2)*((Plan!F36:QT36="u2")/2)))-(SUMPRODUCT((Plan!$F$5:$QT$5=2)*((Plan!F36:QT36="x2")/2)))-(SUMPRODUCT((Plan!$F$5:$QT$5=2)*((Plan!F36:QT36="k2")/2)))-(SUMPRODUCT((Plan!$F$5:$QT$5=2)*((Plan!F36:QT36="f2")/2)))</f>
        <v>0</v>
      </c>
      <c r="N27" s="214">
        <f>(SUMPRODUCT((Plan!$F$5:$GG$5=3)*(Plan!F36:GG36&gt;0)))-(SUMPRODUCT((Plan!$F$5:$GG$5=3)*((Plan!F36:GG36="u2")/2)))-(SUMPRODUCT((Plan!$F$5:$GG$5=3)*((Plan!F36:GG36="x2")/2)))-(SUMPRODUCT((Plan!$F$5:$GG$5=3)*((Plan!F36:GG36="k2")/2)))-(SUMPRODUCT((Plan!$F$5:$GG$5=3)*((Plan!F36:GG36="f2")/2)))</f>
        <v>0</v>
      </c>
      <c r="O27" s="213">
        <f>(SUMPRODUCT((Plan!$F$5:$GG$5=4)*(Plan!F36:GG36&gt;0)))-(SUMPRODUCT((Plan!$F$5:$GG$5=4)*((Plan!F36:GG36="u2")/2)))-(SUMPRODUCT((Plan!$F$5:$GG$5=4)*((Plan!F36:GG36="x2")/2)))-(SUMPRODUCT((Plan!$F$5:$GG$5=4)*((Plan!F36:GG36="k2")/2)))-(SUMPRODUCT((Plan!$F$5:$GG$5=4)*((Plan!F36:GG36="f2")/2)))</f>
        <v>0</v>
      </c>
      <c r="P27" s="214">
        <f>(SUMPRODUCT((Plan!$F$5:$GG$5=5)*(Plan!F36:GG36&gt;0)))-(SUMPRODUCT((Plan!$F$5:$GG$5=5)*((Plan!F36:GG36="u2")/2)))-(SUMPRODUCT((Plan!$F$5:$GG$5=5)*((Plan!F36:GG36="x2")/2)))-(SUMPRODUCT((Plan!$F$5:$GG$5=5)*((Plan!F36:GG36="k2")/2)))-(SUMPRODUCT((Plan!$F$5:$GG$5=5)*((Plan!F36:GG36="f2")/2)))</f>
        <v>0</v>
      </c>
      <c r="Q27" s="246">
        <f>(SUMPRODUCT((Plan!$F$5:$GG$5=6)*(Plan!F36:GG36&gt;0)))-(SUMPRODUCT((Plan!$F$5:$GG$5=6)*((Plan!F36:GG36="u2")/2)))-(SUMPRODUCT((Plan!$F$5:$GG$5=6)*((Plan!F36:GG36="x2")/2)))-(SUMPRODUCT((Plan!$F$5:$GG$5=6)*((Plan!F36:GG36="k2")/2)))-(SUMPRODUCT((Plan!$F$5:$GG$5=6)*((Plan!F36:GG36="f2")/2)))</f>
        <v>0</v>
      </c>
      <c r="R27" s="214">
        <f>(SUMPRODUCT((Plan!$F$5:$QT$5=7)*(Plan!L36:QZ36&gt;0)))-(SUMPRODUCT((Plan!$F$5:$QT$5=7)*((Plan!L36:QZ36="u2")/2)))-(SUMPRODUCT((Plan!$F$5:$QT$5=7)*((Plan!L36:QZ36="x2")/2)))-(SUMPRODUCT((Plan!$F$5:$QT$5=7)*((Plan!L36:QZ36="k2")/2)))-(SUMPRODUCT((Plan!$F$5:$QT$5=7)*((Plan!L36:QZ36="f2")/2)))</f>
        <v>0</v>
      </c>
      <c r="S27" s="246">
        <f>(SUMPRODUCT((Plan!$F$5:$QT$5=8)*(Plan!L36:QZ36&gt;0)))-(SUMPRODUCT((Plan!$F$5:$QT$5=8)*((Plan!L36:QZ36="u2")/2)))-(SUMPRODUCT((Plan!$F$5:$QT$5=8)*((Plan!L36:QZ36="x2")/2)))-(SUMPRODUCT((Plan!$F$5:$QT$5=8)*((Plan!L36:QZ36="k2")/2)))-(SUMPRODUCT((Plan!$F$5:$QT$5=8)*((Plan!L36:QZ36="f2")/2)))</f>
        <v>0</v>
      </c>
      <c r="T27" s="214">
        <f>(SUMPRODUCT((Plan!$F$5:$QT$5=9)*(Plan!N36:RB36&gt;0)))-(SUMPRODUCT((Plan!$F$5:$QT$5=9)*((Plan!N36:RB36="u2")/2)))-(SUMPRODUCT((Plan!$F$5:$QT$5=9)*((Plan!N36:RB36="x2")/2)))-(SUMPRODUCT((Plan!$F$5:$QT$5=9)*((Plan!N36:RB36="k2")/2)))-(SUMPRODUCT((Plan!$F$5:$QT$5=9)*((Plan!N36:RB36="f2")/2)))</f>
        <v>0</v>
      </c>
      <c r="U27" s="246">
        <f>(SUMPRODUCT((Plan!$F$5:$QT$5=10)*(Plan!N36:RB36&gt;0)))-(SUMPRODUCT((Plan!$F$5:$QT$5=10)*((Plan!N36:RB36="u2")/2)))-(SUMPRODUCT((Plan!$F$5:$QT$5=10)*((Plan!N36:RB36="x2")/2)))-(SUMPRODUCT((Plan!$F$5:$QT$5=10)*((Plan!N36:RB36="k2")/2)))-(SUMPRODUCT((Plan!$F$5:$QT$5=10)*((Plan!N36:RB36="f2")/2)))</f>
        <v>0</v>
      </c>
      <c r="V27" s="214">
        <f>(SUMPRODUCT((Plan!$F$5:$QT$5=9)*(Plan!P36:RD36&gt;0)))-(SUMPRODUCT((Plan!$F$5:$QT$5=9)*((Plan!P36:RD36="u2")/2)))-(SUMPRODUCT((Plan!$F$5:$QT$5=9)*((Plan!P36:RD36="x2")/2)))-(SUMPRODUCT((Plan!$F$5:$QT$5=9)*((Plan!P36:RD36="k2")/2)))-(SUMPRODUCT((Plan!$F$5:$QT$5=9)*((Plan!P36:RD36="f2")/2)))</f>
        <v>0</v>
      </c>
      <c r="W27" s="213">
        <f>(SUMPRODUCT((Plan!$F$5:$QT$5=10)*(Plan!P36:RD36&gt;0)))-(SUMPRODUCT((Plan!$F$5:$QT$5=10)*((Plan!P36:RD36="u2")/2)))-(SUMPRODUCT((Plan!$F$5:$QT$5=10)*((Plan!P36:RD36="x2")/2)))-(SUMPRODUCT((Plan!$F$5:$QT$5=10)*((Plan!P36:RD36="k2")/2)))-(SUMPRODUCT((Plan!$F$5:$QT$5=10)*((Plan!P36:RD36="f2")/2)))</f>
        <v>0</v>
      </c>
    </row>
    <row r="28" spans="1:23" ht="18" customHeight="1">
      <c r="A28" s="344">
        <v>23</v>
      </c>
      <c r="B28" s="24" t="str">
        <f>IF(Mitarbeiter!B29="","",Mitarbeiter!B29)</f>
        <v/>
      </c>
      <c r="C28" s="24" t="str">
        <f>IF(Mitarbeiter!C29="","",Mitarbeiter!C29)</f>
        <v/>
      </c>
      <c r="D28" s="24" t="str">
        <f>IF(Mitarbeiter!E29="","",Mitarbeiter!E29)</f>
        <v/>
      </c>
      <c r="E28" s="162">
        <f>Mitarbeiter!W29</f>
        <v>0</v>
      </c>
      <c r="F28" s="172">
        <f>COUNTIF(Plan!F37:QT37,"u")+(COUNTIF(Plan!F37:QT37,"u2")/2)+COUNTIF(Plan!F37:QT37,"s")+(COUNTIF(Plan!F37:QT37,"s2")/2)</f>
        <v>0</v>
      </c>
      <c r="G28" s="136">
        <f>COUNTIF(Plan!F37:QT37,"x")+(COUNTIF(Plan!F37:QT37,"x2")/2)+COUNTIF(Plan!F37:QT37,"az")+COUNTIF(Plan!F37:QT37,"fz")</f>
        <v>0</v>
      </c>
      <c r="H28" s="136">
        <f>COUNTIF(Plan!F37:QT37,"f")+(COUNTIF(Plan!F37:QT37,"f2")/2)</f>
        <v>0</v>
      </c>
      <c r="I28" s="173">
        <f>COUNTIF(Plan!F37:QT37,"k")+(COUNTIF(Plan!F37:QT37,"k2")/2)</f>
        <v>0</v>
      </c>
      <c r="J28" s="136">
        <f>COUNTIF(Plan!F37:QT37,"a")</f>
        <v>0</v>
      </c>
      <c r="K28" s="156">
        <f t="shared" si="0"/>
        <v>0</v>
      </c>
      <c r="L28" s="212">
        <f>(SUMPRODUCT((Plan!$F$5:$QT$5=1)*(Plan!F37:QT37&gt;0)))-(SUMPRODUCT((Plan!$F$5:$QT$5=1)*((Plan!F37:QT37="u2")/2)))-(SUMPRODUCT((Plan!$F$5:$QT$5=1)*((Plan!F37:QT37="x2")/2)))-(SUMPRODUCT((Plan!$F$5:$QT$5=1)*((Plan!F37:QT37="k2")/2)))-(SUMPRODUCT((Plan!$F$5:$QT$5=1)*((Plan!F37:QT37="f2")/2)))</f>
        <v>0</v>
      </c>
      <c r="M28" s="213">
        <f>(SUMPRODUCT((Plan!$F$5:$QT$5=2)*(Plan!F37:QT37&gt;0)))-(SUMPRODUCT((Plan!$F$5:$QT$5=2)*((Plan!F37:QT37="u2")/2)))-(SUMPRODUCT((Plan!$F$5:$QT$5=2)*((Plan!F37:QT37="x2")/2)))-(SUMPRODUCT((Plan!$F$5:$QT$5=2)*((Plan!F37:QT37="k2")/2)))-(SUMPRODUCT((Plan!$F$5:$QT$5=2)*((Plan!F37:QT37="f2")/2)))</f>
        <v>0</v>
      </c>
      <c r="N28" s="214">
        <f>(SUMPRODUCT((Plan!$F$5:$GG$5=3)*(Plan!F37:GG37&gt;0)))-(SUMPRODUCT((Plan!$F$5:$GG$5=3)*((Plan!F37:GG37="u2")/2)))-(SUMPRODUCT((Plan!$F$5:$GG$5=3)*((Plan!F37:GG37="x2")/2)))-(SUMPRODUCT((Plan!$F$5:$GG$5=3)*((Plan!F37:GG37="k2")/2)))-(SUMPRODUCT((Plan!$F$5:$GG$5=3)*((Plan!F37:GG37="f2")/2)))</f>
        <v>0</v>
      </c>
      <c r="O28" s="213">
        <f>(SUMPRODUCT((Plan!$F$5:$GG$5=4)*(Plan!F37:GG37&gt;0)))-(SUMPRODUCT((Plan!$F$5:$GG$5=4)*((Plan!F37:GG37="u2")/2)))-(SUMPRODUCT((Plan!$F$5:$GG$5=4)*((Plan!F37:GG37="x2")/2)))-(SUMPRODUCT((Plan!$F$5:$GG$5=4)*((Plan!F37:GG37="k2")/2)))-(SUMPRODUCT((Plan!$F$5:$GG$5=4)*((Plan!F37:GG37="f2")/2)))</f>
        <v>0</v>
      </c>
      <c r="P28" s="214">
        <f>(SUMPRODUCT((Plan!$F$5:$GG$5=5)*(Plan!F37:GG37&gt;0)))-(SUMPRODUCT((Plan!$F$5:$GG$5=5)*((Plan!F37:GG37="u2")/2)))-(SUMPRODUCT((Plan!$F$5:$GG$5=5)*((Plan!F37:GG37="x2")/2)))-(SUMPRODUCT((Plan!$F$5:$GG$5=5)*((Plan!F37:GG37="k2")/2)))-(SUMPRODUCT((Plan!$F$5:$GG$5=5)*((Plan!F37:GG37="f2")/2)))</f>
        <v>0</v>
      </c>
      <c r="Q28" s="246">
        <f>(SUMPRODUCT((Plan!$F$5:$GG$5=6)*(Plan!F37:GG37&gt;0)))-(SUMPRODUCT((Plan!$F$5:$GG$5=6)*((Plan!F37:GG37="u2")/2)))-(SUMPRODUCT((Plan!$F$5:$GG$5=6)*((Plan!F37:GG37="x2")/2)))-(SUMPRODUCT((Plan!$F$5:$GG$5=6)*((Plan!F37:GG37="k2")/2)))-(SUMPRODUCT((Plan!$F$5:$GG$5=6)*((Plan!F37:GG37="f2")/2)))</f>
        <v>0</v>
      </c>
      <c r="R28" s="214">
        <f>(SUMPRODUCT((Plan!$F$5:$QT$5=7)*(Plan!L37:QZ37&gt;0)))-(SUMPRODUCT((Plan!$F$5:$QT$5=7)*((Plan!L37:QZ37="u2")/2)))-(SUMPRODUCT((Plan!$F$5:$QT$5=7)*((Plan!L37:QZ37="x2")/2)))-(SUMPRODUCT((Plan!$F$5:$QT$5=7)*((Plan!L37:QZ37="k2")/2)))-(SUMPRODUCT((Plan!$F$5:$QT$5=7)*((Plan!L37:QZ37="f2")/2)))</f>
        <v>0</v>
      </c>
      <c r="S28" s="246">
        <f>(SUMPRODUCT((Plan!$F$5:$QT$5=8)*(Plan!L37:QZ37&gt;0)))-(SUMPRODUCT((Plan!$F$5:$QT$5=8)*((Plan!L37:QZ37="u2")/2)))-(SUMPRODUCT((Plan!$F$5:$QT$5=8)*((Plan!L37:QZ37="x2")/2)))-(SUMPRODUCT((Plan!$F$5:$QT$5=8)*((Plan!L37:QZ37="k2")/2)))-(SUMPRODUCT((Plan!$F$5:$QT$5=8)*((Plan!L37:QZ37="f2")/2)))</f>
        <v>0</v>
      </c>
      <c r="T28" s="214">
        <f>(SUMPRODUCT((Plan!$F$5:$QT$5=9)*(Plan!N37:RB37&gt;0)))-(SUMPRODUCT((Plan!$F$5:$QT$5=9)*((Plan!N37:RB37="u2")/2)))-(SUMPRODUCT((Plan!$F$5:$QT$5=9)*((Plan!N37:RB37="x2")/2)))-(SUMPRODUCT((Plan!$F$5:$QT$5=9)*((Plan!N37:RB37="k2")/2)))-(SUMPRODUCT((Plan!$F$5:$QT$5=9)*((Plan!N37:RB37="f2")/2)))</f>
        <v>0</v>
      </c>
      <c r="U28" s="246">
        <f>(SUMPRODUCT((Plan!$F$5:$QT$5=10)*(Plan!N37:RB37&gt;0)))-(SUMPRODUCT((Plan!$F$5:$QT$5=10)*((Plan!N37:RB37="u2")/2)))-(SUMPRODUCT((Plan!$F$5:$QT$5=10)*((Plan!N37:RB37="x2")/2)))-(SUMPRODUCT((Plan!$F$5:$QT$5=10)*((Plan!N37:RB37="k2")/2)))-(SUMPRODUCT((Plan!$F$5:$QT$5=10)*((Plan!N37:RB37="f2")/2)))</f>
        <v>0</v>
      </c>
      <c r="V28" s="214">
        <f>(SUMPRODUCT((Plan!$F$5:$QT$5=9)*(Plan!P37:RD37&gt;0)))-(SUMPRODUCT((Plan!$F$5:$QT$5=9)*((Plan!P37:RD37="u2")/2)))-(SUMPRODUCT((Plan!$F$5:$QT$5=9)*((Plan!P37:RD37="x2")/2)))-(SUMPRODUCT((Plan!$F$5:$QT$5=9)*((Plan!P37:RD37="k2")/2)))-(SUMPRODUCT((Plan!$F$5:$QT$5=9)*((Plan!P37:RD37="f2")/2)))</f>
        <v>0</v>
      </c>
      <c r="W28" s="213">
        <f>(SUMPRODUCT((Plan!$F$5:$QT$5=10)*(Plan!P37:RD37&gt;0)))-(SUMPRODUCT((Plan!$F$5:$QT$5=10)*((Plan!P37:RD37="u2")/2)))-(SUMPRODUCT((Plan!$F$5:$QT$5=10)*((Plan!P37:RD37="x2")/2)))-(SUMPRODUCT((Plan!$F$5:$QT$5=10)*((Plan!P37:RD37="k2")/2)))-(SUMPRODUCT((Plan!$F$5:$QT$5=10)*((Plan!P37:RD37="f2")/2)))</f>
        <v>0</v>
      </c>
    </row>
    <row r="29" spans="1:23" ht="18" customHeight="1">
      <c r="A29" s="344">
        <v>24</v>
      </c>
      <c r="B29" s="24" t="str">
        <f>IF(Mitarbeiter!B30="","",Mitarbeiter!B30)</f>
        <v/>
      </c>
      <c r="C29" s="24" t="str">
        <f>IF(Mitarbeiter!C30="","",Mitarbeiter!C30)</f>
        <v/>
      </c>
      <c r="D29" s="24" t="str">
        <f>IF(Mitarbeiter!E30="","",Mitarbeiter!E30)</f>
        <v/>
      </c>
      <c r="E29" s="162">
        <f>Mitarbeiter!W30</f>
        <v>0</v>
      </c>
      <c r="F29" s="172">
        <f>COUNTIF(Plan!F38:QT38,"u")+(COUNTIF(Plan!F38:QT38,"u2")/2)+COUNTIF(Plan!F38:QT38,"s")+(COUNTIF(Plan!F38:QT38,"s2")/2)</f>
        <v>0</v>
      </c>
      <c r="G29" s="136">
        <f>COUNTIF(Plan!F38:QT38,"x")+(COUNTIF(Plan!F38:QT38,"x2")/2)+COUNTIF(Plan!F38:QT38,"az")+COUNTIF(Plan!F38:QT38,"fz")</f>
        <v>0</v>
      </c>
      <c r="H29" s="136">
        <f>COUNTIF(Plan!F38:QT38,"f")+(COUNTIF(Plan!F38:QT38,"f2")/2)</f>
        <v>0</v>
      </c>
      <c r="I29" s="173">
        <f>COUNTIF(Plan!F38:QT38,"k")+(COUNTIF(Plan!F38:QT38,"k2")/2)</f>
        <v>0</v>
      </c>
      <c r="J29" s="136">
        <f>COUNTIF(Plan!F38:QT38,"a")</f>
        <v>0</v>
      </c>
      <c r="K29" s="156">
        <f t="shared" si="0"/>
        <v>0</v>
      </c>
      <c r="L29" s="212">
        <f>(SUMPRODUCT((Plan!$F$5:$QT$5=1)*(Plan!F38:QT38&gt;0)))-(SUMPRODUCT((Plan!$F$5:$QT$5=1)*((Plan!F38:QT38="u2")/2)))-(SUMPRODUCT((Plan!$F$5:$QT$5=1)*((Plan!F38:QT38="x2")/2)))-(SUMPRODUCT((Plan!$F$5:$QT$5=1)*((Plan!F38:QT38="k2")/2)))-(SUMPRODUCT((Plan!$F$5:$QT$5=1)*((Plan!F38:QT38="f2")/2)))</f>
        <v>0</v>
      </c>
      <c r="M29" s="213">
        <f>(SUMPRODUCT((Plan!$F$5:$QT$5=2)*(Plan!F38:QT38&gt;0)))-(SUMPRODUCT((Plan!$F$5:$QT$5=2)*((Plan!F38:QT38="u2")/2)))-(SUMPRODUCT((Plan!$F$5:$QT$5=2)*((Plan!F38:QT38="x2")/2)))-(SUMPRODUCT((Plan!$F$5:$QT$5=2)*((Plan!F38:QT38="k2")/2)))-(SUMPRODUCT((Plan!$F$5:$QT$5=2)*((Plan!F38:QT38="f2")/2)))</f>
        <v>0</v>
      </c>
      <c r="N29" s="214">
        <f>(SUMPRODUCT((Plan!$F$5:$GG$5=3)*(Plan!F38:GG38&gt;0)))-(SUMPRODUCT((Plan!$F$5:$GG$5=3)*((Plan!F38:GG38="u2")/2)))-(SUMPRODUCT((Plan!$F$5:$GG$5=3)*((Plan!F38:GG38="x2")/2)))-(SUMPRODUCT((Plan!$F$5:$GG$5=3)*((Plan!F38:GG38="k2")/2)))-(SUMPRODUCT((Plan!$F$5:$GG$5=3)*((Plan!F38:GG38="f2")/2)))</f>
        <v>0</v>
      </c>
      <c r="O29" s="213">
        <f>(SUMPRODUCT((Plan!$F$5:$GG$5=4)*(Plan!F38:GG38&gt;0)))-(SUMPRODUCT((Plan!$F$5:$GG$5=4)*((Plan!F38:GG38="u2")/2)))-(SUMPRODUCT((Plan!$F$5:$GG$5=4)*((Plan!F38:GG38="x2")/2)))-(SUMPRODUCT((Plan!$F$5:$GG$5=4)*((Plan!F38:GG38="k2")/2)))-(SUMPRODUCT((Plan!$F$5:$GG$5=4)*((Plan!F38:GG38="f2")/2)))</f>
        <v>0</v>
      </c>
      <c r="P29" s="214">
        <f>(SUMPRODUCT((Plan!$F$5:$GG$5=5)*(Plan!F38:GG38&gt;0)))-(SUMPRODUCT((Plan!$F$5:$GG$5=5)*((Plan!F38:GG38="u2")/2)))-(SUMPRODUCT((Plan!$F$5:$GG$5=5)*((Plan!F38:GG38="x2")/2)))-(SUMPRODUCT((Plan!$F$5:$GG$5=5)*((Plan!F38:GG38="k2")/2)))-(SUMPRODUCT((Plan!$F$5:$GG$5=5)*((Plan!F38:GG38="f2")/2)))</f>
        <v>0</v>
      </c>
      <c r="Q29" s="246">
        <f>(SUMPRODUCT((Plan!$F$5:$GG$5=6)*(Plan!F38:GG38&gt;0)))-(SUMPRODUCT((Plan!$F$5:$GG$5=6)*((Plan!F38:GG38="u2")/2)))-(SUMPRODUCT((Plan!$F$5:$GG$5=6)*((Plan!F38:GG38="x2")/2)))-(SUMPRODUCT((Plan!$F$5:$GG$5=6)*((Plan!F38:GG38="k2")/2)))-(SUMPRODUCT((Plan!$F$5:$GG$5=6)*((Plan!F38:GG38="f2")/2)))</f>
        <v>0</v>
      </c>
      <c r="R29" s="214">
        <f>(SUMPRODUCT((Plan!$F$5:$QT$5=7)*(Plan!L38:QZ38&gt;0)))-(SUMPRODUCT((Plan!$F$5:$QT$5=7)*((Plan!L38:QZ38="u2")/2)))-(SUMPRODUCT((Plan!$F$5:$QT$5=7)*((Plan!L38:QZ38="x2")/2)))-(SUMPRODUCT((Plan!$F$5:$QT$5=7)*((Plan!L38:QZ38="k2")/2)))-(SUMPRODUCT((Plan!$F$5:$QT$5=7)*((Plan!L38:QZ38="f2")/2)))</f>
        <v>0</v>
      </c>
      <c r="S29" s="246">
        <f>(SUMPRODUCT((Plan!$F$5:$QT$5=8)*(Plan!L38:QZ38&gt;0)))-(SUMPRODUCT((Plan!$F$5:$QT$5=8)*((Plan!L38:QZ38="u2")/2)))-(SUMPRODUCT((Plan!$F$5:$QT$5=8)*((Plan!L38:QZ38="x2")/2)))-(SUMPRODUCT((Plan!$F$5:$QT$5=8)*((Plan!L38:QZ38="k2")/2)))-(SUMPRODUCT((Plan!$F$5:$QT$5=8)*((Plan!L38:QZ38="f2")/2)))</f>
        <v>0</v>
      </c>
      <c r="T29" s="214">
        <f>(SUMPRODUCT((Plan!$F$5:$QT$5=9)*(Plan!N38:RB38&gt;0)))-(SUMPRODUCT((Plan!$F$5:$QT$5=9)*((Plan!N38:RB38="u2")/2)))-(SUMPRODUCT((Plan!$F$5:$QT$5=9)*((Plan!N38:RB38="x2")/2)))-(SUMPRODUCT((Plan!$F$5:$QT$5=9)*((Plan!N38:RB38="k2")/2)))-(SUMPRODUCT((Plan!$F$5:$QT$5=9)*((Plan!N38:RB38="f2")/2)))</f>
        <v>0</v>
      </c>
      <c r="U29" s="246">
        <f>(SUMPRODUCT((Plan!$F$5:$QT$5=10)*(Plan!N38:RB38&gt;0)))-(SUMPRODUCT((Plan!$F$5:$QT$5=10)*((Plan!N38:RB38="u2")/2)))-(SUMPRODUCT((Plan!$F$5:$QT$5=10)*((Plan!N38:RB38="x2")/2)))-(SUMPRODUCT((Plan!$F$5:$QT$5=10)*((Plan!N38:RB38="k2")/2)))-(SUMPRODUCT((Plan!$F$5:$QT$5=10)*((Plan!N38:RB38="f2")/2)))</f>
        <v>0</v>
      </c>
      <c r="V29" s="214">
        <f>(SUMPRODUCT((Plan!$F$5:$QT$5=9)*(Plan!P38:RD38&gt;0)))-(SUMPRODUCT((Plan!$F$5:$QT$5=9)*((Plan!P38:RD38="u2")/2)))-(SUMPRODUCT((Plan!$F$5:$QT$5=9)*((Plan!P38:RD38="x2")/2)))-(SUMPRODUCT((Plan!$F$5:$QT$5=9)*((Plan!P38:RD38="k2")/2)))-(SUMPRODUCT((Plan!$F$5:$QT$5=9)*((Plan!P38:RD38="f2")/2)))</f>
        <v>0</v>
      </c>
      <c r="W29" s="213">
        <f>(SUMPRODUCT((Plan!$F$5:$QT$5=10)*(Plan!P38:RD38&gt;0)))-(SUMPRODUCT((Plan!$F$5:$QT$5=10)*((Plan!P38:RD38="u2")/2)))-(SUMPRODUCT((Plan!$F$5:$QT$5=10)*((Plan!P38:RD38="x2")/2)))-(SUMPRODUCT((Plan!$F$5:$QT$5=10)*((Plan!P38:RD38="k2")/2)))-(SUMPRODUCT((Plan!$F$5:$QT$5=10)*((Plan!P38:RD38="f2")/2)))</f>
        <v>0</v>
      </c>
    </row>
    <row r="30" spans="1:23" ht="18" customHeight="1">
      <c r="A30" s="344">
        <v>25</v>
      </c>
      <c r="B30" s="24" t="str">
        <f>IF(Mitarbeiter!B31="","",Mitarbeiter!B31)</f>
        <v/>
      </c>
      <c r="C30" s="24" t="str">
        <f>IF(Mitarbeiter!C31="","",Mitarbeiter!C31)</f>
        <v/>
      </c>
      <c r="D30" s="24" t="str">
        <f>IF(Mitarbeiter!E31="","",Mitarbeiter!E31)</f>
        <v/>
      </c>
      <c r="E30" s="162">
        <f>Mitarbeiter!W31</f>
        <v>0</v>
      </c>
      <c r="F30" s="172">
        <f>COUNTIF(Plan!F39:QT39,"u")+(COUNTIF(Plan!F39:QT39,"u2")/2)+COUNTIF(Plan!F39:QT39,"s")+(COUNTIF(Plan!F39:QT39,"s2")/2)</f>
        <v>0</v>
      </c>
      <c r="G30" s="136">
        <f>COUNTIF(Plan!F39:QT39,"x")+(COUNTIF(Plan!F39:QT39,"x2")/2)+COUNTIF(Plan!F39:QT39,"az")+COUNTIF(Plan!F39:QT39,"fz")</f>
        <v>0</v>
      </c>
      <c r="H30" s="136">
        <f>COUNTIF(Plan!F39:QT39,"f")+(COUNTIF(Plan!F39:QT39,"f2")/2)</f>
        <v>0</v>
      </c>
      <c r="I30" s="173">
        <f>COUNTIF(Plan!F39:QT39,"k")+(COUNTIF(Plan!F39:QT39,"k2")/2)</f>
        <v>0</v>
      </c>
      <c r="J30" s="136">
        <f>COUNTIF(Plan!F39:QT39,"a")</f>
        <v>0</v>
      </c>
      <c r="K30" s="156">
        <f t="shared" si="0"/>
        <v>0</v>
      </c>
      <c r="L30" s="212">
        <f>(SUMPRODUCT((Plan!$F$5:$QT$5=1)*(Plan!F39:QT39&gt;0)))-(SUMPRODUCT((Plan!$F$5:$QT$5=1)*((Plan!F39:QT39="u2")/2)))-(SUMPRODUCT((Plan!$F$5:$QT$5=1)*((Plan!F39:QT39="x2")/2)))-(SUMPRODUCT((Plan!$F$5:$QT$5=1)*((Plan!F39:QT39="k2")/2)))-(SUMPRODUCT((Plan!$F$5:$QT$5=1)*((Plan!F39:QT39="f2")/2)))</f>
        <v>0</v>
      </c>
      <c r="M30" s="213">
        <f>(SUMPRODUCT((Plan!$F$5:$QT$5=2)*(Plan!F39:QT39&gt;0)))-(SUMPRODUCT((Plan!$F$5:$QT$5=2)*((Plan!F39:QT39="u2")/2)))-(SUMPRODUCT((Plan!$F$5:$QT$5=2)*((Plan!F39:QT39="x2")/2)))-(SUMPRODUCT((Plan!$F$5:$QT$5=2)*((Plan!F39:QT39="k2")/2)))-(SUMPRODUCT((Plan!$F$5:$QT$5=2)*((Plan!F39:QT39="f2")/2)))</f>
        <v>0</v>
      </c>
      <c r="N30" s="214">
        <f>(SUMPRODUCT((Plan!$F$5:$GG$5=3)*(Plan!F39:GG39&gt;0)))-(SUMPRODUCT((Plan!$F$5:$GG$5=3)*((Plan!F39:GG39="u2")/2)))-(SUMPRODUCT((Plan!$F$5:$GG$5=3)*((Plan!F39:GG39="x2")/2)))-(SUMPRODUCT((Plan!$F$5:$GG$5=3)*((Plan!F39:GG39="k2")/2)))-(SUMPRODUCT((Plan!$F$5:$GG$5=3)*((Plan!F39:GG39="f2")/2)))</f>
        <v>0</v>
      </c>
      <c r="O30" s="213">
        <f>(SUMPRODUCT((Plan!$F$5:$GG$5=4)*(Plan!F39:GG39&gt;0)))-(SUMPRODUCT((Plan!$F$5:$GG$5=4)*((Plan!F39:GG39="u2")/2)))-(SUMPRODUCT((Plan!$F$5:$GG$5=4)*((Plan!F39:GG39="x2")/2)))-(SUMPRODUCT((Plan!$F$5:$GG$5=4)*((Plan!F39:GG39="k2")/2)))-(SUMPRODUCT((Plan!$F$5:$GG$5=4)*((Plan!F39:GG39="f2")/2)))</f>
        <v>0</v>
      </c>
      <c r="P30" s="214">
        <f>(SUMPRODUCT((Plan!$F$5:$GG$5=5)*(Plan!F39:GG39&gt;0)))-(SUMPRODUCT((Plan!$F$5:$GG$5=5)*((Plan!F39:GG39="u2")/2)))-(SUMPRODUCT((Plan!$F$5:$GG$5=5)*((Plan!F39:GG39="x2")/2)))-(SUMPRODUCT((Plan!$F$5:$GG$5=5)*((Plan!F39:GG39="k2")/2)))-(SUMPRODUCT((Plan!$F$5:$GG$5=5)*((Plan!F39:GG39="f2")/2)))</f>
        <v>0</v>
      </c>
      <c r="Q30" s="246">
        <f>(SUMPRODUCT((Plan!$F$5:$GG$5=6)*(Plan!F39:GG39&gt;0)))-(SUMPRODUCT((Plan!$F$5:$GG$5=6)*((Plan!F39:GG39="u2")/2)))-(SUMPRODUCT((Plan!$F$5:$GG$5=6)*((Plan!F39:GG39="x2")/2)))-(SUMPRODUCT((Plan!$F$5:$GG$5=6)*((Plan!F39:GG39="k2")/2)))-(SUMPRODUCT((Plan!$F$5:$GG$5=6)*((Plan!F39:GG39="f2")/2)))</f>
        <v>0</v>
      </c>
      <c r="R30" s="214">
        <f>(SUMPRODUCT((Plan!$F$5:$QT$5=7)*(Plan!L39:QZ39&gt;0)))-(SUMPRODUCT((Plan!$F$5:$QT$5=7)*((Plan!L39:QZ39="u2")/2)))-(SUMPRODUCT((Plan!$F$5:$QT$5=7)*((Plan!L39:QZ39="x2")/2)))-(SUMPRODUCT((Plan!$F$5:$QT$5=7)*((Plan!L39:QZ39="k2")/2)))-(SUMPRODUCT((Plan!$F$5:$QT$5=7)*((Plan!L39:QZ39="f2")/2)))</f>
        <v>0</v>
      </c>
      <c r="S30" s="246">
        <f>(SUMPRODUCT((Plan!$F$5:$QT$5=8)*(Plan!L39:QZ39&gt;0)))-(SUMPRODUCT((Plan!$F$5:$QT$5=8)*((Plan!L39:QZ39="u2")/2)))-(SUMPRODUCT((Plan!$F$5:$QT$5=8)*((Plan!L39:QZ39="x2")/2)))-(SUMPRODUCT((Plan!$F$5:$QT$5=8)*((Plan!L39:QZ39="k2")/2)))-(SUMPRODUCT((Plan!$F$5:$QT$5=8)*((Plan!L39:QZ39="f2")/2)))</f>
        <v>0</v>
      </c>
      <c r="T30" s="214">
        <f>(SUMPRODUCT((Plan!$F$5:$QT$5=9)*(Plan!N39:RB39&gt;0)))-(SUMPRODUCT((Plan!$F$5:$QT$5=9)*((Plan!N39:RB39="u2")/2)))-(SUMPRODUCT((Plan!$F$5:$QT$5=9)*((Plan!N39:RB39="x2")/2)))-(SUMPRODUCT((Plan!$F$5:$QT$5=9)*((Plan!N39:RB39="k2")/2)))-(SUMPRODUCT((Plan!$F$5:$QT$5=9)*((Plan!N39:RB39="f2")/2)))</f>
        <v>0</v>
      </c>
      <c r="U30" s="246">
        <f>(SUMPRODUCT((Plan!$F$5:$QT$5=10)*(Plan!N39:RB39&gt;0)))-(SUMPRODUCT((Plan!$F$5:$QT$5=10)*((Plan!N39:RB39="u2")/2)))-(SUMPRODUCT((Plan!$F$5:$QT$5=10)*((Plan!N39:RB39="x2")/2)))-(SUMPRODUCT((Plan!$F$5:$QT$5=10)*((Plan!N39:RB39="k2")/2)))-(SUMPRODUCT((Plan!$F$5:$QT$5=10)*((Plan!N39:RB39="f2")/2)))</f>
        <v>0</v>
      </c>
      <c r="V30" s="214">
        <f>(SUMPRODUCT((Plan!$F$5:$QT$5=9)*(Plan!P39:RD39&gt;0)))-(SUMPRODUCT((Plan!$F$5:$QT$5=9)*((Plan!P39:RD39="u2")/2)))-(SUMPRODUCT((Plan!$F$5:$QT$5=9)*((Plan!P39:RD39="x2")/2)))-(SUMPRODUCT((Plan!$F$5:$QT$5=9)*((Plan!P39:RD39="k2")/2)))-(SUMPRODUCT((Plan!$F$5:$QT$5=9)*((Plan!P39:RD39="f2")/2)))</f>
        <v>0</v>
      </c>
      <c r="W30" s="213">
        <f>(SUMPRODUCT((Plan!$F$5:$QT$5=10)*(Plan!P39:RD39&gt;0)))-(SUMPRODUCT((Plan!$F$5:$QT$5=10)*((Plan!P39:RD39="u2")/2)))-(SUMPRODUCT((Plan!$F$5:$QT$5=10)*((Plan!P39:RD39="x2")/2)))-(SUMPRODUCT((Plan!$F$5:$QT$5=10)*((Plan!P39:RD39="k2")/2)))-(SUMPRODUCT((Plan!$F$5:$QT$5=10)*((Plan!P39:RD39="f2")/2)))</f>
        <v>0</v>
      </c>
    </row>
    <row r="31" spans="1:23" ht="18" customHeight="1">
      <c r="A31" s="344">
        <v>26</v>
      </c>
      <c r="B31" s="24" t="str">
        <f>IF(Mitarbeiter!B32="","",Mitarbeiter!B32)</f>
        <v/>
      </c>
      <c r="C31" s="24" t="str">
        <f>IF(Mitarbeiter!C32="","",Mitarbeiter!C32)</f>
        <v/>
      </c>
      <c r="D31" s="24" t="str">
        <f>IF(Mitarbeiter!E32="","",Mitarbeiter!E32)</f>
        <v/>
      </c>
      <c r="E31" s="162">
        <f>Mitarbeiter!W32</f>
        <v>0</v>
      </c>
      <c r="F31" s="172">
        <f>COUNTIF(Plan!F40:QT40,"u")+(COUNTIF(Plan!F40:QT40,"u2")/2)+COUNTIF(Plan!F40:QT40,"s")+(COUNTIF(Plan!F40:QT40,"s2")/2)</f>
        <v>0</v>
      </c>
      <c r="G31" s="136">
        <f>COUNTIF(Plan!F40:QT40,"x")+(COUNTIF(Plan!F40:QT40,"x2")/2)+COUNTIF(Plan!F40:QT40,"az")+COUNTIF(Plan!F40:QT40,"fz")</f>
        <v>0</v>
      </c>
      <c r="H31" s="136">
        <f>COUNTIF(Plan!F40:QT40,"f")+(COUNTIF(Plan!F40:QT40,"f2")/2)</f>
        <v>0</v>
      </c>
      <c r="I31" s="173">
        <f>COUNTIF(Plan!F40:QT40,"k")+(COUNTIF(Plan!F40:QT40,"k2")/2)</f>
        <v>0</v>
      </c>
      <c r="J31" s="136">
        <f>COUNTIF(Plan!F40:QT40,"a")</f>
        <v>0</v>
      </c>
      <c r="K31" s="156">
        <f t="shared" si="0"/>
        <v>0</v>
      </c>
      <c r="L31" s="212">
        <f>(SUMPRODUCT((Plan!$F$5:$QT$5=1)*(Plan!F40:QT40&gt;0)))-(SUMPRODUCT((Plan!$F$5:$QT$5=1)*((Plan!F40:QT40="u2")/2)))-(SUMPRODUCT((Plan!$F$5:$QT$5=1)*((Plan!F40:QT40="x2")/2)))-(SUMPRODUCT((Plan!$F$5:$QT$5=1)*((Plan!F40:QT40="k2")/2)))-(SUMPRODUCT((Plan!$F$5:$QT$5=1)*((Plan!F40:QT40="f2")/2)))</f>
        <v>0</v>
      </c>
      <c r="M31" s="213">
        <f>(SUMPRODUCT((Plan!$F$5:$QT$5=2)*(Plan!F40:QT40&gt;0)))-(SUMPRODUCT((Plan!$F$5:$QT$5=2)*((Plan!F40:QT40="u2")/2)))-(SUMPRODUCT((Plan!$F$5:$QT$5=2)*((Plan!F40:QT40="x2")/2)))-(SUMPRODUCT((Plan!$F$5:$QT$5=2)*((Plan!F40:QT40="k2")/2)))-(SUMPRODUCT((Plan!$F$5:$QT$5=2)*((Plan!F40:QT40="f2")/2)))</f>
        <v>0</v>
      </c>
      <c r="N31" s="214">
        <f>(SUMPRODUCT((Plan!$F$5:$GG$5=3)*(Plan!F40:GG40&gt;0)))-(SUMPRODUCT((Plan!$F$5:$GG$5=3)*((Plan!F40:GG40="u2")/2)))-(SUMPRODUCT((Plan!$F$5:$GG$5=3)*((Plan!F40:GG40="x2")/2)))-(SUMPRODUCT((Plan!$F$5:$GG$5=3)*((Plan!F40:GG40="k2")/2)))-(SUMPRODUCT((Plan!$F$5:$GG$5=3)*((Plan!F40:GG40="f2")/2)))</f>
        <v>0</v>
      </c>
      <c r="O31" s="213">
        <f>(SUMPRODUCT((Plan!$F$5:$GG$5=4)*(Plan!F40:GG40&gt;0)))-(SUMPRODUCT((Plan!$F$5:$GG$5=4)*((Plan!F40:GG40="u2")/2)))-(SUMPRODUCT((Plan!$F$5:$GG$5=4)*((Plan!F40:GG40="x2")/2)))-(SUMPRODUCT((Plan!$F$5:$GG$5=4)*((Plan!F40:GG40="k2")/2)))-(SUMPRODUCT((Plan!$F$5:$GG$5=4)*((Plan!F40:GG40="f2")/2)))</f>
        <v>0</v>
      </c>
      <c r="P31" s="214">
        <f>(SUMPRODUCT((Plan!$F$5:$GG$5=5)*(Plan!F40:GG40&gt;0)))-(SUMPRODUCT((Plan!$F$5:$GG$5=5)*((Plan!F40:GG40="u2")/2)))-(SUMPRODUCT((Plan!$F$5:$GG$5=5)*((Plan!F40:GG40="x2")/2)))-(SUMPRODUCT((Plan!$F$5:$GG$5=5)*((Plan!F40:GG40="k2")/2)))-(SUMPRODUCT((Plan!$F$5:$GG$5=5)*((Plan!F40:GG40="f2")/2)))</f>
        <v>0</v>
      </c>
      <c r="Q31" s="246">
        <f>(SUMPRODUCT((Plan!$F$5:$GG$5=6)*(Plan!F40:GG40&gt;0)))-(SUMPRODUCT((Plan!$F$5:$GG$5=6)*((Plan!F40:GG40="u2")/2)))-(SUMPRODUCT((Plan!$F$5:$GG$5=6)*((Plan!F40:GG40="x2")/2)))-(SUMPRODUCT((Plan!$F$5:$GG$5=6)*((Plan!F40:GG40="k2")/2)))-(SUMPRODUCT((Plan!$F$5:$GG$5=6)*((Plan!F40:GG40="f2")/2)))</f>
        <v>0</v>
      </c>
      <c r="R31" s="214">
        <f>(SUMPRODUCT((Plan!$F$5:$QT$5=7)*(Plan!L40:QZ40&gt;0)))-(SUMPRODUCT((Plan!$F$5:$QT$5=7)*((Plan!L40:QZ40="u2")/2)))-(SUMPRODUCT((Plan!$F$5:$QT$5=7)*((Plan!L40:QZ40="x2")/2)))-(SUMPRODUCT((Plan!$F$5:$QT$5=7)*((Plan!L40:QZ40="k2")/2)))-(SUMPRODUCT((Plan!$F$5:$QT$5=7)*((Plan!L40:QZ40="f2")/2)))</f>
        <v>0</v>
      </c>
      <c r="S31" s="246">
        <f>(SUMPRODUCT((Plan!$F$5:$QT$5=8)*(Plan!L40:QZ40&gt;0)))-(SUMPRODUCT((Plan!$F$5:$QT$5=8)*((Plan!L40:QZ40="u2")/2)))-(SUMPRODUCT((Plan!$F$5:$QT$5=8)*((Plan!L40:QZ40="x2")/2)))-(SUMPRODUCT((Plan!$F$5:$QT$5=8)*((Plan!L40:QZ40="k2")/2)))-(SUMPRODUCT((Plan!$F$5:$QT$5=8)*((Plan!L40:QZ40="f2")/2)))</f>
        <v>0</v>
      </c>
      <c r="T31" s="214">
        <f>(SUMPRODUCT((Plan!$F$5:$QT$5=9)*(Plan!N40:RB40&gt;0)))-(SUMPRODUCT((Plan!$F$5:$QT$5=9)*((Plan!N40:RB40="u2")/2)))-(SUMPRODUCT((Plan!$F$5:$QT$5=9)*((Plan!N40:RB40="x2")/2)))-(SUMPRODUCT((Plan!$F$5:$QT$5=9)*((Plan!N40:RB40="k2")/2)))-(SUMPRODUCT((Plan!$F$5:$QT$5=9)*((Plan!N40:RB40="f2")/2)))</f>
        <v>0</v>
      </c>
      <c r="U31" s="246">
        <f>(SUMPRODUCT((Plan!$F$5:$QT$5=10)*(Plan!N40:RB40&gt;0)))-(SUMPRODUCT((Plan!$F$5:$QT$5=10)*((Plan!N40:RB40="u2")/2)))-(SUMPRODUCT((Plan!$F$5:$QT$5=10)*((Plan!N40:RB40="x2")/2)))-(SUMPRODUCT((Plan!$F$5:$QT$5=10)*((Plan!N40:RB40="k2")/2)))-(SUMPRODUCT((Plan!$F$5:$QT$5=10)*((Plan!N40:RB40="f2")/2)))</f>
        <v>0</v>
      </c>
      <c r="V31" s="214">
        <f>(SUMPRODUCT((Plan!$F$5:$QT$5=9)*(Plan!P40:RD40&gt;0)))-(SUMPRODUCT((Plan!$F$5:$QT$5=9)*((Plan!P40:RD40="u2")/2)))-(SUMPRODUCT((Plan!$F$5:$QT$5=9)*((Plan!P40:RD40="x2")/2)))-(SUMPRODUCT((Plan!$F$5:$QT$5=9)*((Plan!P40:RD40="k2")/2)))-(SUMPRODUCT((Plan!$F$5:$QT$5=9)*((Plan!P40:RD40="f2")/2)))</f>
        <v>0</v>
      </c>
      <c r="W31" s="213">
        <f>(SUMPRODUCT((Plan!$F$5:$QT$5=10)*(Plan!P40:RD40&gt;0)))-(SUMPRODUCT((Plan!$F$5:$QT$5=10)*((Plan!P40:RD40="u2")/2)))-(SUMPRODUCT((Plan!$F$5:$QT$5=10)*((Plan!P40:RD40="x2")/2)))-(SUMPRODUCT((Plan!$F$5:$QT$5=10)*((Plan!P40:RD40="k2")/2)))-(SUMPRODUCT((Plan!$F$5:$QT$5=10)*((Plan!P40:RD40="f2")/2)))</f>
        <v>0</v>
      </c>
    </row>
    <row r="32" spans="1:23" ht="18" customHeight="1">
      <c r="A32" s="344">
        <v>27</v>
      </c>
      <c r="B32" s="24" t="str">
        <f>IF(Mitarbeiter!B33="","",Mitarbeiter!B33)</f>
        <v/>
      </c>
      <c r="C32" s="24" t="str">
        <f>IF(Mitarbeiter!C33="","",Mitarbeiter!C33)</f>
        <v/>
      </c>
      <c r="D32" s="24" t="str">
        <f>IF(Mitarbeiter!E33="","",Mitarbeiter!E33)</f>
        <v/>
      </c>
      <c r="E32" s="162">
        <f>Mitarbeiter!W33</f>
        <v>0</v>
      </c>
      <c r="F32" s="172">
        <f>COUNTIF(Plan!F41:QT41,"u")+(COUNTIF(Plan!F41:QT41,"u2")/2)+COUNTIF(Plan!F41:QT41,"s")+(COUNTIF(Plan!F41:QT41,"s2")/2)</f>
        <v>0</v>
      </c>
      <c r="G32" s="136">
        <f>COUNTIF(Plan!F41:QT41,"x")+(COUNTIF(Plan!F41:QT41,"x2")/2)+COUNTIF(Plan!F41:QT41,"az")+COUNTIF(Plan!F41:QT41,"fz")</f>
        <v>0</v>
      </c>
      <c r="H32" s="136">
        <f>COUNTIF(Plan!F41:QT41,"f")+(COUNTIF(Plan!F41:QT41,"f2")/2)</f>
        <v>0</v>
      </c>
      <c r="I32" s="173">
        <f>COUNTIF(Plan!F41:QT41,"k")+(COUNTIF(Plan!F41:QT41,"k2")/2)</f>
        <v>0</v>
      </c>
      <c r="J32" s="136">
        <f>COUNTIF(Plan!F41:QT41,"a")</f>
        <v>0</v>
      </c>
      <c r="K32" s="156">
        <f t="shared" si="0"/>
        <v>0</v>
      </c>
      <c r="L32" s="212">
        <f>(SUMPRODUCT((Plan!$F$5:$QT$5=1)*(Plan!F41:QT41&gt;0)))-(SUMPRODUCT((Plan!$F$5:$QT$5=1)*((Plan!F41:QT41="u2")/2)))-(SUMPRODUCT((Plan!$F$5:$QT$5=1)*((Plan!F41:QT41="x2")/2)))-(SUMPRODUCT((Plan!$F$5:$QT$5=1)*((Plan!F41:QT41="k2")/2)))-(SUMPRODUCT((Plan!$F$5:$QT$5=1)*((Plan!F41:QT41="f2")/2)))</f>
        <v>0</v>
      </c>
      <c r="M32" s="213">
        <f>(SUMPRODUCT((Plan!$F$5:$QT$5=2)*(Plan!F41:QT41&gt;0)))-(SUMPRODUCT((Plan!$F$5:$QT$5=2)*((Plan!F41:QT41="u2")/2)))-(SUMPRODUCT((Plan!$F$5:$QT$5=2)*((Plan!F41:QT41="x2")/2)))-(SUMPRODUCT((Plan!$F$5:$QT$5=2)*((Plan!F41:QT41="k2")/2)))-(SUMPRODUCT((Plan!$F$5:$QT$5=2)*((Plan!F41:QT41="f2")/2)))</f>
        <v>0</v>
      </c>
      <c r="N32" s="214">
        <f>(SUMPRODUCT((Plan!$F$5:$GG$5=3)*(Plan!F41:GG41&gt;0)))-(SUMPRODUCT((Plan!$F$5:$GG$5=3)*((Plan!F41:GG41="u2")/2)))-(SUMPRODUCT((Plan!$F$5:$GG$5=3)*((Plan!F41:GG41="x2")/2)))-(SUMPRODUCT((Plan!$F$5:$GG$5=3)*((Plan!F41:GG41="k2")/2)))-(SUMPRODUCT((Plan!$F$5:$GG$5=3)*((Plan!F41:GG41="f2")/2)))</f>
        <v>0</v>
      </c>
      <c r="O32" s="213">
        <f>(SUMPRODUCT((Plan!$F$5:$GG$5=4)*(Plan!F41:GG41&gt;0)))-(SUMPRODUCT((Plan!$F$5:$GG$5=4)*((Plan!F41:GG41="u2")/2)))-(SUMPRODUCT((Plan!$F$5:$GG$5=4)*((Plan!F41:GG41="x2")/2)))-(SUMPRODUCT((Plan!$F$5:$GG$5=4)*((Plan!F41:GG41="k2")/2)))-(SUMPRODUCT((Plan!$F$5:$GG$5=4)*((Plan!F41:GG41="f2")/2)))</f>
        <v>0</v>
      </c>
      <c r="P32" s="214">
        <f>(SUMPRODUCT((Plan!$F$5:$GG$5=5)*(Plan!F41:GG41&gt;0)))-(SUMPRODUCT((Plan!$F$5:$GG$5=5)*((Plan!F41:GG41="u2")/2)))-(SUMPRODUCT((Plan!$F$5:$GG$5=5)*((Plan!F41:GG41="x2")/2)))-(SUMPRODUCT((Plan!$F$5:$GG$5=5)*((Plan!F41:GG41="k2")/2)))-(SUMPRODUCT((Plan!$F$5:$GG$5=5)*((Plan!F41:GG41="f2")/2)))</f>
        <v>0</v>
      </c>
      <c r="Q32" s="246">
        <f>(SUMPRODUCT((Plan!$F$5:$GG$5=6)*(Plan!F41:GG41&gt;0)))-(SUMPRODUCT((Plan!$F$5:$GG$5=6)*((Plan!F41:GG41="u2")/2)))-(SUMPRODUCT((Plan!$F$5:$GG$5=6)*((Plan!F41:GG41="x2")/2)))-(SUMPRODUCT((Plan!$F$5:$GG$5=6)*((Plan!F41:GG41="k2")/2)))-(SUMPRODUCT((Plan!$F$5:$GG$5=6)*((Plan!F41:GG41="f2")/2)))</f>
        <v>0</v>
      </c>
      <c r="R32" s="214">
        <f>(SUMPRODUCT((Plan!$F$5:$QT$5=7)*(Plan!L41:QZ41&gt;0)))-(SUMPRODUCT((Plan!$F$5:$QT$5=7)*((Plan!L41:QZ41="u2")/2)))-(SUMPRODUCT((Plan!$F$5:$QT$5=7)*((Plan!L41:QZ41="x2")/2)))-(SUMPRODUCT((Plan!$F$5:$QT$5=7)*((Plan!L41:QZ41="k2")/2)))-(SUMPRODUCT((Plan!$F$5:$QT$5=7)*((Plan!L41:QZ41="f2")/2)))</f>
        <v>0</v>
      </c>
      <c r="S32" s="246">
        <f>(SUMPRODUCT((Plan!$F$5:$QT$5=8)*(Plan!L41:QZ41&gt;0)))-(SUMPRODUCT((Plan!$F$5:$QT$5=8)*((Plan!L41:QZ41="u2")/2)))-(SUMPRODUCT((Plan!$F$5:$QT$5=8)*((Plan!L41:QZ41="x2")/2)))-(SUMPRODUCT((Plan!$F$5:$QT$5=8)*((Plan!L41:QZ41="k2")/2)))-(SUMPRODUCT((Plan!$F$5:$QT$5=8)*((Plan!L41:QZ41="f2")/2)))</f>
        <v>0</v>
      </c>
      <c r="T32" s="214">
        <f>(SUMPRODUCT((Plan!$F$5:$QT$5=9)*(Plan!N41:RB41&gt;0)))-(SUMPRODUCT((Plan!$F$5:$QT$5=9)*((Plan!N41:RB41="u2")/2)))-(SUMPRODUCT((Plan!$F$5:$QT$5=9)*((Plan!N41:RB41="x2")/2)))-(SUMPRODUCT((Plan!$F$5:$QT$5=9)*((Plan!N41:RB41="k2")/2)))-(SUMPRODUCT((Plan!$F$5:$QT$5=9)*((Plan!N41:RB41="f2")/2)))</f>
        <v>0</v>
      </c>
      <c r="U32" s="246">
        <f>(SUMPRODUCT((Plan!$F$5:$QT$5=10)*(Plan!N41:RB41&gt;0)))-(SUMPRODUCT((Plan!$F$5:$QT$5=10)*((Plan!N41:RB41="u2")/2)))-(SUMPRODUCT((Plan!$F$5:$QT$5=10)*((Plan!N41:RB41="x2")/2)))-(SUMPRODUCT((Plan!$F$5:$QT$5=10)*((Plan!N41:RB41="k2")/2)))-(SUMPRODUCT((Plan!$F$5:$QT$5=10)*((Plan!N41:RB41="f2")/2)))</f>
        <v>0</v>
      </c>
      <c r="V32" s="214">
        <f>(SUMPRODUCT((Plan!$F$5:$QT$5=9)*(Plan!P41:RD41&gt;0)))-(SUMPRODUCT((Plan!$F$5:$QT$5=9)*((Plan!P41:RD41="u2")/2)))-(SUMPRODUCT((Plan!$F$5:$QT$5=9)*((Plan!P41:RD41="x2")/2)))-(SUMPRODUCT((Plan!$F$5:$QT$5=9)*((Plan!P41:RD41="k2")/2)))-(SUMPRODUCT((Plan!$F$5:$QT$5=9)*((Plan!P41:RD41="f2")/2)))</f>
        <v>0</v>
      </c>
      <c r="W32" s="213">
        <f>(SUMPRODUCT((Plan!$F$5:$QT$5=10)*(Plan!P41:RD41&gt;0)))-(SUMPRODUCT((Plan!$F$5:$QT$5=10)*((Plan!P41:RD41="u2")/2)))-(SUMPRODUCT((Plan!$F$5:$QT$5=10)*((Plan!P41:RD41="x2")/2)))-(SUMPRODUCT((Plan!$F$5:$QT$5=10)*((Plan!P41:RD41="k2")/2)))-(SUMPRODUCT((Plan!$F$5:$QT$5=10)*((Plan!P41:RD41="f2")/2)))</f>
        <v>0</v>
      </c>
    </row>
    <row r="33" spans="1:23" ht="18" customHeight="1">
      <c r="A33" s="344">
        <v>28</v>
      </c>
      <c r="B33" s="24" t="str">
        <f>IF(Mitarbeiter!B34="","",Mitarbeiter!B34)</f>
        <v/>
      </c>
      <c r="C33" s="24" t="str">
        <f>IF(Mitarbeiter!C34="","",Mitarbeiter!C34)</f>
        <v/>
      </c>
      <c r="D33" s="24" t="str">
        <f>IF(Mitarbeiter!E34="","",Mitarbeiter!E34)</f>
        <v/>
      </c>
      <c r="E33" s="162">
        <f>Mitarbeiter!W34</f>
        <v>0</v>
      </c>
      <c r="F33" s="172">
        <f>COUNTIF(Plan!F42:QT42,"u")+(COUNTIF(Plan!F42:QT42,"u2")/2)+COUNTIF(Plan!F42:QT42,"s")+(COUNTIF(Plan!F42:QT42,"s2")/2)</f>
        <v>0</v>
      </c>
      <c r="G33" s="136">
        <f>COUNTIF(Plan!F42:QT42,"x")+(COUNTIF(Plan!F42:QT42,"x2")/2)+COUNTIF(Plan!F42:QT42,"az")+COUNTIF(Plan!F42:QT42,"fz")</f>
        <v>0</v>
      </c>
      <c r="H33" s="136">
        <f>COUNTIF(Plan!F42:QT42,"f")+(COUNTIF(Plan!F42:QT42,"f2")/2)</f>
        <v>0</v>
      </c>
      <c r="I33" s="173">
        <f>COUNTIF(Plan!F42:QT42,"k")+(COUNTIF(Plan!F42:QT42,"k2")/2)</f>
        <v>0</v>
      </c>
      <c r="J33" s="136">
        <f>COUNTIF(Plan!F42:QT42,"a")</f>
        <v>0</v>
      </c>
      <c r="K33" s="156">
        <f t="shared" si="0"/>
        <v>0</v>
      </c>
      <c r="L33" s="212">
        <f>(SUMPRODUCT((Plan!$F$5:$QT$5=1)*(Plan!F42:QT42&gt;0)))-(SUMPRODUCT((Plan!$F$5:$QT$5=1)*((Plan!F42:QT42="u2")/2)))-(SUMPRODUCT((Plan!$F$5:$QT$5=1)*((Plan!F42:QT42="x2")/2)))-(SUMPRODUCT((Plan!$F$5:$QT$5=1)*((Plan!F42:QT42="k2")/2)))-(SUMPRODUCT((Plan!$F$5:$QT$5=1)*((Plan!F42:QT42="f2")/2)))</f>
        <v>0</v>
      </c>
      <c r="M33" s="213">
        <f>(SUMPRODUCT((Plan!$F$5:$QT$5=2)*(Plan!F42:QT42&gt;0)))-(SUMPRODUCT((Plan!$F$5:$QT$5=2)*((Plan!F42:QT42="u2")/2)))-(SUMPRODUCT((Plan!$F$5:$QT$5=2)*((Plan!F42:QT42="x2")/2)))-(SUMPRODUCT((Plan!$F$5:$QT$5=2)*((Plan!F42:QT42="k2")/2)))-(SUMPRODUCT((Plan!$F$5:$QT$5=2)*((Plan!F42:QT42="f2")/2)))</f>
        <v>0</v>
      </c>
      <c r="N33" s="214">
        <f>(SUMPRODUCT((Plan!$F$5:$GG$5=3)*(Plan!F42:GG42&gt;0)))-(SUMPRODUCT((Plan!$F$5:$GG$5=3)*((Plan!F42:GG42="u2")/2)))-(SUMPRODUCT((Plan!$F$5:$GG$5=3)*((Plan!F42:GG42="x2")/2)))-(SUMPRODUCT((Plan!$F$5:$GG$5=3)*((Plan!F42:GG42="k2")/2)))-(SUMPRODUCT((Plan!$F$5:$GG$5=3)*((Plan!F42:GG42="f2")/2)))</f>
        <v>0</v>
      </c>
      <c r="O33" s="213">
        <f>(SUMPRODUCT((Plan!$F$5:$GG$5=4)*(Plan!F42:GG42&gt;0)))-(SUMPRODUCT((Plan!$F$5:$GG$5=4)*((Plan!F42:GG42="u2")/2)))-(SUMPRODUCT((Plan!$F$5:$GG$5=4)*((Plan!F42:GG42="x2")/2)))-(SUMPRODUCT((Plan!$F$5:$GG$5=4)*((Plan!F42:GG42="k2")/2)))-(SUMPRODUCT((Plan!$F$5:$GG$5=4)*((Plan!F42:GG42="f2")/2)))</f>
        <v>0</v>
      </c>
      <c r="P33" s="214">
        <f>(SUMPRODUCT((Plan!$F$5:$GG$5=5)*(Plan!F42:GG42&gt;0)))-(SUMPRODUCT((Plan!$F$5:$GG$5=5)*((Plan!F42:GG42="u2")/2)))-(SUMPRODUCT((Plan!$F$5:$GG$5=5)*((Plan!F42:GG42="x2")/2)))-(SUMPRODUCT((Plan!$F$5:$GG$5=5)*((Plan!F42:GG42="k2")/2)))-(SUMPRODUCT((Plan!$F$5:$GG$5=5)*((Plan!F42:GG42="f2")/2)))</f>
        <v>0</v>
      </c>
      <c r="Q33" s="246">
        <f>(SUMPRODUCT((Plan!$F$5:$GG$5=6)*(Plan!F42:GG42&gt;0)))-(SUMPRODUCT((Plan!$F$5:$GG$5=6)*((Plan!F42:GG42="u2")/2)))-(SUMPRODUCT((Plan!$F$5:$GG$5=6)*((Plan!F42:GG42="x2")/2)))-(SUMPRODUCT((Plan!$F$5:$GG$5=6)*((Plan!F42:GG42="k2")/2)))-(SUMPRODUCT((Plan!$F$5:$GG$5=6)*((Plan!F42:GG42="f2")/2)))</f>
        <v>0</v>
      </c>
      <c r="R33" s="214">
        <f>(SUMPRODUCT((Plan!$F$5:$QT$5=7)*(Plan!L42:QZ42&gt;0)))-(SUMPRODUCT((Plan!$F$5:$QT$5=7)*((Plan!L42:QZ42="u2")/2)))-(SUMPRODUCT((Plan!$F$5:$QT$5=7)*((Plan!L42:QZ42="x2")/2)))-(SUMPRODUCT((Plan!$F$5:$QT$5=7)*((Plan!L42:QZ42="k2")/2)))-(SUMPRODUCT((Plan!$F$5:$QT$5=7)*((Plan!L42:QZ42="f2")/2)))</f>
        <v>0</v>
      </c>
      <c r="S33" s="246">
        <f>(SUMPRODUCT((Plan!$F$5:$QT$5=8)*(Plan!L42:QZ42&gt;0)))-(SUMPRODUCT((Plan!$F$5:$QT$5=8)*((Plan!L42:QZ42="u2")/2)))-(SUMPRODUCT((Plan!$F$5:$QT$5=8)*((Plan!L42:QZ42="x2")/2)))-(SUMPRODUCT((Plan!$F$5:$QT$5=8)*((Plan!L42:QZ42="k2")/2)))-(SUMPRODUCT((Plan!$F$5:$QT$5=8)*((Plan!L42:QZ42="f2")/2)))</f>
        <v>0</v>
      </c>
      <c r="T33" s="214">
        <f>(SUMPRODUCT((Plan!$F$5:$QT$5=9)*(Plan!N42:RB42&gt;0)))-(SUMPRODUCT((Plan!$F$5:$QT$5=9)*((Plan!N42:RB42="u2")/2)))-(SUMPRODUCT((Plan!$F$5:$QT$5=9)*((Plan!N42:RB42="x2")/2)))-(SUMPRODUCT((Plan!$F$5:$QT$5=9)*((Plan!N42:RB42="k2")/2)))-(SUMPRODUCT((Plan!$F$5:$QT$5=9)*((Plan!N42:RB42="f2")/2)))</f>
        <v>0</v>
      </c>
      <c r="U33" s="246">
        <f>(SUMPRODUCT((Plan!$F$5:$QT$5=10)*(Plan!N42:RB42&gt;0)))-(SUMPRODUCT((Plan!$F$5:$QT$5=10)*((Plan!N42:RB42="u2")/2)))-(SUMPRODUCT((Plan!$F$5:$QT$5=10)*((Plan!N42:RB42="x2")/2)))-(SUMPRODUCT((Plan!$F$5:$QT$5=10)*((Plan!N42:RB42="k2")/2)))-(SUMPRODUCT((Plan!$F$5:$QT$5=10)*((Plan!N42:RB42="f2")/2)))</f>
        <v>0</v>
      </c>
      <c r="V33" s="214">
        <f>(SUMPRODUCT((Plan!$F$5:$QT$5=9)*(Plan!P42:RD42&gt;0)))-(SUMPRODUCT((Plan!$F$5:$QT$5=9)*((Plan!P42:RD42="u2")/2)))-(SUMPRODUCT((Plan!$F$5:$QT$5=9)*((Plan!P42:RD42="x2")/2)))-(SUMPRODUCT((Plan!$F$5:$QT$5=9)*((Plan!P42:RD42="k2")/2)))-(SUMPRODUCT((Plan!$F$5:$QT$5=9)*((Plan!P42:RD42="f2")/2)))</f>
        <v>0</v>
      </c>
      <c r="W33" s="213">
        <f>(SUMPRODUCT((Plan!$F$5:$QT$5=10)*(Plan!P42:RD42&gt;0)))-(SUMPRODUCT((Plan!$F$5:$QT$5=10)*((Plan!P42:RD42="u2")/2)))-(SUMPRODUCT((Plan!$F$5:$QT$5=10)*((Plan!P42:RD42="x2")/2)))-(SUMPRODUCT((Plan!$F$5:$QT$5=10)*((Plan!P42:RD42="k2")/2)))-(SUMPRODUCT((Plan!$F$5:$QT$5=10)*((Plan!P42:RD42="f2")/2)))</f>
        <v>0</v>
      </c>
    </row>
    <row r="34" spans="1:23" ht="18" customHeight="1">
      <c r="A34" s="344">
        <v>29</v>
      </c>
      <c r="B34" s="24" t="str">
        <f>IF(Mitarbeiter!B35="","",Mitarbeiter!B35)</f>
        <v/>
      </c>
      <c r="C34" s="24" t="str">
        <f>IF(Mitarbeiter!C35="","",Mitarbeiter!C35)</f>
        <v/>
      </c>
      <c r="D34" s="24" t="str">
        <f>IF(Mitarbeiter!E35="","",Mitarbeiter!E35)</f>
        <v/>
      </c>
      <c r="E34" s="162">
        <f>Mitarbeiter!W35</f>
        <v>0</v>
      </c>
      <c r="F34" s="172">
        <f>COUNTIF(Plan!F43:QT43,"u")+(COUNTIF(Plan!F43:QT43,"u2")/2)+COUNTIF(Plan!F43:QT43,"s")+(COUNTIF(Plan!F43:QT43,"s2")/2)</f>
        <v>0</v>
      </c>
      <c r="G34" s="136">
        <f>COUNTIF(Plan!F43:QT43,"x")+(COUNTIF(Plan!F43:QT43,"x2")/2)+COUNTIF(Plan!F43:QT43,"az")+COUNTIF(Plan!F43:QT43,"fz")</f>
        <v>0</v>
      </c>
      <c r="H34" s="136">
        <f>COUNTIF(Plan!F43:QT43,"f")+(COUNTIF(Plan!F43:QT43,"f2")/2)</f>
        <v>0</v>
      </c>
      <c r="I34" s="173">
        <f>COUNTIF(Plan!F43:QT43,"k")+(COUNTIF(Plan!F43:QT43,"k2")/2)</f>
        <v>0</v>
      </c>
      <c r="J34" s="136">
        <f>COUNTIF(Plan!F43:QT43,"a")</f>
        <v>0</v>
      </c>
      <c r="K34" s="156">
        <f t="shared" si="0"/>
        <v>0</v>
      </c>
      <c r="L34" s="212">
        <f>(SUMPRODUCT((Plan!$F$5:$QT$5=1)*(Plan!F43:QT43&gt;0)))-(SUMPRODUCT((Plan!$F$5:$QT$5=1)*((Plan!F43:QT43="u2")/2)))-(SUMPRODUCT((Plan!$F$5:$QT$5=1)*((Plan!F43:QT43="x2")/2)))-(SUMPRODUCT((Plan!$F$5:$QT$5=1)*((Plan!F43:QT43="k2")/2)))-(SUMPRODUCT((Plan!$F$5:$QT$5=1)*((Plan!F43:QT43="f2")/2)))</f>
        <v>0</v>
      </c>
      <c r="M34" s="213">
        <f>(SUMPRODUCT((Plan!$F$5:$QT$5=2)*(Plan!F43:QT43&gt;0)))-(SUMPRODUCT((Plan!$F$5:$QT$5=2)*((Plan!F43:QT43="u2")/2)))-(SUMPRODUCT((Plan!$F$5:$QT$5=2)*((Plan!F43:QT43="x2")/2)))-(SUMPRODUCT((Plan!$F$5:$QT$5=2)*((Plan!F43:QT43="k2")/2)))-(SUMPRODUCT((Plan!$F$5:$QT$5=2)*((Plan!F43:QT43="f2")/2)))</f>
        <v>0</v>
      </c>
      <c r="N34" s="214">
        <f>(SUMPRODUCT((Plan!$F$5:$GG$5=3)*(Plan!F43:GG43&gt;0)))-(SUMPRODUCT((Plan!$F$5:$GG$5=3)*((Plan!F43:GG43="u2")/2)))-(SUMPRODUCT((Plan!$F$5:$GG$5=3)*((Plan!F43:GG43="x2")/2)))-(SUMPRODUCT((Plan!$F$5:$GG$5=3)*((Plan!F43:GG43="k2")/2)))-(SUMPRODUCT((Plan!$F$5:$GG$5=3)*((Plan!F43:GG43="f2")/2)))</f>
        <v>0</v>
      </c>
      <c r="O34" s="213">
        <f>(SUMPRODUCT((Plan!$F$5:$GG$5=4)*(Plan!F43:GG43&gt;0)))-(SUMPRODUCT((Plan!$F$5:$GG$5=4)*((Plan!F43:GG43="u2")/2)))-(SUMPRODUCT((Plan!$F$5:$GG$5=4)*((Plan!F43:GG43="x2")/2)))-(SUMPRODUCT((Plan!$F$5:$GG$5=4)*((Plan!F43:GG43="k2")/2)))-(SUMPRODUCT((Plan!$F$5:$GG$5=4)*((Plan!F43:GG43="f2")/2)))</f>
        <v>0</v>
      </c>
      <c r="P34" s="214">
        <f>(SUMPRODUCT((Plan!$F$5:$GG$5=5)*(Plan!F43:GG43&gt;0)))-(SUMPRODUCT((Plan!$F$5:$GG$5=5)*((Plan!F43:GG43="u2")/2)))-(SUMPRODUCT((Plan!$F$5:$GG$5=5)*((Plan!F43:GG43="x2")/2)))-(SUMPRODUCT((Plan!$F$5:$GG$5=5)*((Plan!F43:GG43="k2")/2)))-(SUMPRODUCT((Plan!$F$5:$GG$5=5)*((Plan!F43:GG43="f2")/2)))</f>
        <v>0</v>
      </c>
      <c r="Q34" s="246">
        <f>(SUMPRODUCT((Plan!$F$5:$GG$5=6)*(Plan!F43:GG43&gt;0)))-(SUMPRODUCT((Plan!$F$5:$GG$5=6)*((Plan!F43:GG43="u2")/2)))-(SUMPRODUCT((Plan!$F$5:$GG$5=6)*((Plan!F43:GG43="x2")/2)))-(SUMPRODUCT((Plan!$F$5:$GG$5=6)*((Plan!F43:GG43="k2")/2)))-(SUMPRODUCT((Plan!$F$5:$GG$5=6)*((Plan!F43:GG43="f2")/2)))</f>
        <v>0</v>
      </c>
      <c r="R34" s="214">
        <f>(SUMPRODUCT((Plan!$F$5:$QT$5=7)*(Plan!L43:QZ43&gt;0)))-(SUMPRODUCT((Plan!$F$5:$QT$5=7)*((Plan!L43:QZ43="u2")/2)))-(SUMPRODUCT((Plan!$F$5:$QT$5=7)*((Plan!L43:QZ43="x2")/2)))-(SUMPRODUCT((Plan!$F$5:$QT$5=7)*((Plan!L43:QZ43="k2")/2)))-(SUMPRODUCT((Plan!$F$5:$QT$5=7)*((Plan!L43:QZ43="f2")/2)))</f>
        <v>0</v>
      </c>
      <c r="S34" s="246">
        <f>(SUMPRODUCT((Plan!$F$5:$QT$5=8)*(Plan!L43:QZ43&gt;0)))-(SUMPRODUCT((Plan!$F$5:$QT$5=8)*((Plan!L43:QZ43="u2")/2)))-(SUMPRODUCT((Plan!$F$5:$QT$5=8)*((Plan!L43:QZ43="x2")/2)))-(SUMPRODUCT((Plan!$F$5:$QT$5=8)*((Plan!L43:QZ43="k2")/2)))-(SUMPRODUCT((Plan!$F$5:$QT$5=8)*((Plan!L43:QZ43="f2")/2)))</f>
        <v>0</v>
      </c>
      <c r="T34" s="214">
        <f>(SUMPRODUCT((Plan!$F$5:$QT$5=9)*(Plan!N43:RB43&gt;0)))-(SUMPRODUCT((Plan!$F$5:$QT$5=9)*((Plan!N43:RB43="u2")/2)))-(SUMPRODUCT((Plan!$F$5:$QT$5=9)*((Plan!N43:RB43="x2")/2)))-(SUMPRODUCT((Plan!$F$5:$QT$5=9)*((Plan!N43:RB43="k2")/2)))-(SUMPRODUCT((Plan!$F$5:$QT$5=9)*((Plan!N43:RB43="f2")/2)))</f>
        <v>0</v>
      </c>
      <c r="U34" s="246">
        <f>(SUMPRODUCT((Plan!$F$5:$QT$5=10)*(Plan!N43:RB43&gt;0)))-(SUMPRODUCT((Plan!$F$5:$QT$5=10)*((Plan!N43:RB43="u2")/2)))-(SUMPRODUCT((Plan!$F$5:$QT$5=10)*((Plan!N43:RB43="x2")/2)))-(SUMPRODUCT((Plan!$F$5:$QT$5=10)*((Plan!N43:RB43="k2")/2)))-(SUMPRODUCT((Plan!$F$5:$QT$5=10)*((Plan!N43:RB43="f2")/2)))</f>
        <v>0</v>
      </c>
      <c r="V34" s="214">
        <f>(SUMPRODUCT((Plan!$F$5:$QT$5=9)*(Plan!P43:RD43&gt;0)))-(SUMPRODUCT((Plan!$F$5:$QT$5=9)*((Plan!P43:RD43="u2")/2)))-(SUMPRODUCT((Plan!$F$5:$QT$5=9)*((Plan!P43:RD43="x2")/2)))-(SUMPRODUCT((Plan!$F$5:$QT$5=9)*((Plan!P43:RD43="k2")/2)))-(SUMPRODUCT((Plan!$F$5:$QT$5=9)*((Plan!P43:RD43="f2")/2)))</f>
        <v>0</v>
      </c>
      <c r="W34" s="213">
        <f>(SUMPRODUCT((Plan!$F$5:$QT$5=10)*(Plan!P43:RD43&gt;0)))-(SUMPRODUCT((Plan!$F$5:$QT$5=10)*((Plan!P43:RD43="u2")/2)))-(SUMPRODUCT((Plan!$F$5:$QT$5=10)*((Plan!P43:RD43="x2")/2)))-(SUMPRODUCT((Plan!$F$5:$QT$5=10)*((Plan!P43:RD43="k2")/2)))-(SUMPRODUCT((Plan!$F$5:$QT$5=10)*((Plan!P43:RD43="f2")/2)))</f>
        <v>0</v>
      </c>
    </row>
    <row r="35" spans="1:23" ht="18" customHeight="1" thickBot="1">
      <c r="A35" s="344">
        <v>30</v>
      </c>
      <c r="B35" s="24" t="str">
        <f>IF(Mitarbeiter!B36="","",Mitarbeiter!B36)</f>
        <v/>
      </c>
      <c r="C35" s="24" t="str">
        <f>IF(Mitarbeiter!C36="","",Mitarbeiter!C36)</f>
        <v/>
      </c>
      <c r="D35" s="24" t="str">
        <f>IF(Mitarbeiter!E36="","",Mitarbeiter!E36)</f>
        <v/>
      </c>
      <c r="E35" s="162">
        <f>Mitarbeiter!W36</f>
        <v>0</v>
      </c>
      <c r="F35" s="172">
        <f>COUNTIF(Plan!F44:QT44,"u")+(COUNTIF(Plan!F44:QT44,"u2")/2)+COUNTIF(Plan!F44:QT44,"s")+(COUNTIF(Plan!F44:QT44,"s2")/2)</f>
        <v>0</v>
      </c>
      <c r="G35" s="136">
        <f>COUNTIF(Plan!F44:QT44,"x")+(COUNTIF(Plan!F44:QT44,"x2")/2)+COUNTIF(Plan!F44:QT44,"az")+COUNTIF(Plan!F44:QT44,"fz")</f>
        <v>0</v>
      </c>
      <c r="H35" s="136">
        <f>COUNTIF(Plan!F44:QT44,"f")+(COUNTIF(Plan!F44:QT44,"f2")/2)</f>
        <v>0</v>
      </c>
      <c r="I35" s="173">
        <f>COUNTIF(Plan!F44:QT44,"k")+(COUNTIF(Plan!F44:QT44,"k2")/2)</f>
        <v>0</v>
      </c>
      <c r="J35" s="136">
        <f>COUNTIF(Plan!F44:QT44,"a")</f>
        <v>0</v>
      </c>
      <c r="K35" s="156">
        <f t="shared" si="0"/>
        <v>0</v>
      </c>
      <c r="L35" s="212">
        <f>(SUMPRODUCT((Plan!$F$5:$QT$5=1)*(Plan!F44:QT44&gt;0)))-(SUMPRODUCT((Plan!$F$5:$QT$5=1)*((Plan!F44:QT44="u2")/2)))-(SUMPRODUCT((Plan!$F$5:$QT$5=1)*((Plan!F44:QT44="x2")/2)))-(SUMPRODUCT((Plan!$F$5:$QT$5=1)*((Plan!F44:QT44="k2")/2)))-(SUMPRODUCT((Plan!$F$5:$QT$5=1)*((Plan!F44:QT44="f2")/2)))</f>
        <v>0</v>
      </c>
      <c r="M35" s="213">
        <f>(SUMPRODUCT((Plan!$F$5:$QT$5=2)*(Plan!F44:QT44&gt;0)))-(SUMPRODUCT((Plan!$F$5:$QT$5=2)*((Plan!F44:QT44="u2")/2)))-(SUMPRODUCT((Plan!$F$5:$QT$5=2)*((Plan!F44:QT44="x2")/2)))-(SUMPRODUCT((Plan!$F$5:$QT$5=2)*((Plan!F44:QT44="k2")/2)))-(SUMPRODUCT((Plan!$F$5:$QT$5=2)*((Plan!F44:QT44="f2")/2)))</f>
        <v>0</v>
      </c>
      <c r="N35" s="214">
        <f>(SUMPRODUCT((Plan!$F$5:$GG$5=3)*(Plan!F44:GG44&gt;0)))-(SUMPRODUCT((Plan!$F$5:$GG$5=3)*((Plan!F44:GG44="u2")/2)))-(SUMPRODUCT((Plan!$F$5:$GG$5=3)*((Plan!F44:GG44="x2")/2)))-(SUMPRODUCT((Plan!$F$5:$GG$5=3)*((Plan!F44:GG44="k2")/2)))-(SUMPRODUCT((Plan!$F$5:$GG$5=3)*((Plan!F44:GG44="f2")/2)))</f>
        <v>0</v>
      </c>
      <c r="O35" s="213">
        <f>(SUMPRODUCT((Plan!$F$5:$GG$5=4)*(Plan!F44:GG44&gt;0)))-(SUMPRODUCT((Plan!$F$5:$GG$5=4)*((Plan!F44:GG44="u2")/2)))-(SUMPRODUCT((Plan!$F$5:$GG$5=4)*((Plan!F44:GG44="x2")/2)))-(SUMPRODUCT((Plan!$F$5:$GG$5=4)*((Plan!F44:GG44="k2")/2)))-(SUMPRODUCT((Plan!$F$5:$GG$5=4)*((Plan!F44:GG44="f2")/2)))</f>
        <v>0</v>
      </c>
      <c r="P35" s="214">
        <f>(SUMPRODUCT((Plan!$F$5:$GG$5=5)*(Plan!F44:GG44&gt;0)))-(SUMPRODUCT((Plan!$F$5:$GG$5=5)*((Plan!F44:GG44="u2")/2)))-(SUMPRODUCT((Plan!$F$5:$GG$5=5)*((Plan!F44:GG44="x2")/2)))-(SUMPRODUCT((Plan!$F$5:$GG$5=5)*((Plan!F44:GG44="k2")/2)))-(SUMPRODUCT((Plan!$F$5:$GG$5=5)*((Plan!F44:GG44="f2")/2)))</f>
        <v>0</v>
      </c>
      <c r="Q35" s="246">
        <f>(SUMPRODUCT((Plan!$F$5:$GG$5=6)*(Plan!F44:GG44&gt;0)))-(SUMPRODUCT((Plan!$F$5:$GG$5=6)*((Plan!F44:GG44="u2")/2)))-(SUMPRODUCT((Plan!$F$5:$GG$5=6)*((Plan!F44:GG44="x2")/2)))-(SUMPRODUCT((Plan!$F$5:$GG$5=6)*((Plan!F44:GG44="k2")/2)))-(SUMPRODUCT((Plan!$F$5:$GG$5=6)*((Plan!F44:GG44="f2")/2)))</f>
        <v>0</v>
      </c>
      <c r="R35" s="214">
        <f>(SUMPRODUCT((Plan!$F$5:$QT$5=7)*(Plan!L44:QZ44&gt;0)))-(SUMPRODUCT((Plan!$F$5:$QT$5=7)*((Plan!L44:QZ44="u2")/2)))-(SUMPRODUCT((Plan!$F$5:$QT$5=7)*((Plan!L44:QZ44="x2")/2)))-(SUMPRODUCT((Plan!$F$5:$QT$5=7)*((Plan!L44:QZ44="k2")/2)))-(SUMPRODUCT((Plan!$F$5:$QT$5=7)*((Plan!L44:QZ44="f2")/2)))</f>
        <v>0</v>
      </c>
      <c r="S35" s="246">
        <f>(SUMPRODUCT((Plan!$F$5:$QT$5=8)*(Plan!L44:QZ44&gt;0)))-(SUMPRODUCT((Plan!$F$5:$QT$5=8)*((Plan!L44:QZ44="u2")/2)))-(SUMPRODUCT((Plan!$F$5:$QT$5=8)*((Plan!L44:QZ44="x2")/2)))-(SUMPRODUCT((Plan!$F$5:$QT$5=8)*((Plan!L44:QZ44="k2")/2)))-(SUMPRODUCT((Plan!$F$5:$QT$5=8)*((Plan!L44:QZ44="f2")/2)))</f>
        <v>0</v>
      </c>
      <c r="T35" s="214">
        <f>(SUMPRODUCT((Plan!$F$5:$QT$5=9)*(Plan!N44:RB44&gt;0)))-(SUMPRODUCT((Plan!$F$5:$QT$5=9)*((Plan!N44:RB44="u2")/2)))-(SUMPRODUCT((Plan!$F$5:$QT$5=9)*((Plan!N44:RB44="x2")/2)))-(SUMPRODUCT((Plan!$F$5:$QT$5=9)*((Plan!N44:RB44="k2")/2)))-(SUMPRODUCT((Plan!$F$5:$QT$5=9)*((Plan!N44:RB44="f2")/2)))</f>
        <v>0</v>
      </c>
      <c r="U35" s="246">
        <f>(SUMPRODUCT((Plan!$F$5:$QT$5=10)*(Plan!N44:RB44&gt;0)))-(SUMPRODUCT((Plan!$F$5:$QT$5=10)*((Plan!N44:RB44="u2")/2)))-(SUMPRODUCT((Plan!$F$5:$QT$5=10)*((Plan!N44:RB44="x2")/2)))-(SUMPRODUCT((Plan!$F$5:$QT$5=10)*((Plan!N44:RB44="k2")/2)))-(SUMPRODUCT((Plan!$F$5:$QT$5=10)*((Plan!N44:RB44="f2")/2)))</f>
        <v>0</v>
      </c>
      <c r="V35" s="214">
        <f>(SUMPRODUCT((Plan!$F$5:$QT$5=9)*(Plan!P44:RD44&gt;0)))-(SUMPRODUCT((Plan!$F$5:$QT$5=9)*((Plan!P44:RD44="u2")/2)))-(SUMPRODUCT((Plan!$F$5:$QT$5=9)*((Plan!P44:RD44="x2")/2)))-(SUMPRODUCT((Plan!$F$5:$QT$5=9)*((Plan!P44:RD44="k2")/2)))-(SUMPRODUCT((Plan!$F$5:$QT$5=9)*((Plan!P44:RD44="f2")/2)))</f>
        <v>0</v>
      </c>
      <c r="W35" s="213">
        <f>(SUMPRODUCT((Plan!$F$5:$QT$5=10)*(Plan!P44:RD44&gt;0)))-(SUMPRODUCT((Plan!$F$5:$QT$5=10)*((Plan!P44:RD44="u2")/2)))-(SUMPRODUCT((Plan!$F$5:$QT$5=10)*((Plan!P44:RD44="x2")/2)))-(SUMPRODUCT((Plan!$F$5:$QT$5=10)*((Plan!P44:RD44="k2")/2)))-(SUMPRODUCT((Plan!$F$5:$QT$5=10)*((Plan!P44:RD44="f2")/2)))</f>
        <v>0</v>
      </c>
    </row>
    <row r="36" spans="1:23" ht="18" customHeight="1" thickTop="1" thickBot="1">
      <c r="B36" s="218"/>
      <c r="C36" s="218"/>
      <c r="D36" s="219" t="s">
        <v>66</v>
      </c>
      <c r="E36" s="163">
        <f t="shared" ref="E36:W36" si="2">SUM(E6:E35)</f>
        <v>0</v>
      </c>
      <c r="F36" s="159">
        <f t="shared" si="2"/>
        <v>0</v>
      </c>
      <c r="G36" s="137">
        <f t="shared" si="2"/>
        <v>0</v>
      </c>
      <c r="H36" s="137">
        <f t="shared" si="2"/>
        <v>0</v>
      </c>
      <c r="I36" s="137">
        <f t="shared" si="2"/>
        <v>0</v>
      </c>
      <c r="J36" s="137">
        <f t="shared" si="2"/>
        <v>0</v>
      </c>
      <c r="K36" s="157">
        <f t="shared" si="2"/>
        <v>0</v>
      </c>
      <c r="L36" s="215">
        <f t="shared" si="2"/>
        <v>0</v>
      </c>
      <c r="M36" s="216">
        <f t="shared" si="2"/>
        <v>0</v>
      </c>
      <c r="N36" s="217">
        <f t="shared" si="2"/>
        <v>0</v>
      </c>
      <c r="O36" s="216">
        <f t="shared" si="2"/>
        <v>0</v>
      </c>
      <c r="P36" s="217">
        <f t="shared" si="2"/>
        <v>0</v>
      </c>
      <c r="Q36" s="216">
        <f t="shared" si="2"/>
        <v>0</v>
      </c>
      <c r="R36" s="217">
        <f t="shared" si="2"/>
        <v>0</v>
      </c>
      <c r="S36" s="216">
        <f t="shared" si="2"/>
        <v>0</v>
      </c>
      <c r="T36" s="217">
        <f t="shared" si="2"/>
        <v>0</v>
      </c>
      <c r="U36" s="216">
        <f t="shared" si="2"/>
        <v>0</v>
      </c>
      <c r="V36" s="217">
        <f t="shared" si="2"/>
        <v>0</v>
      </c>
      <c r="W36" s="216">
        <f t="shared" si="2"/>
        <v>0</v>
      </c>
    </row>
    <row r="37" spans="1:23" ht="18" customHeight="1" thickTop="1" thickBot="1">
      <c r="B37" s="220"/>
      <c r="C37" s="221" t="s">
        <v>150</v>
      </c>
      <c r="D37" s="222">
        <f>COUNTIF(B6:B35,"&gt; ")</f>
        <v>0</v>
      </c>
      <c r="E37" s="223">
        <f t="shared" ref="E37:W37" si="3">COUNTIF(E6:E35,"&lt;&gt;0")</f>
        <v>0</v>
      </c>
      <c r="F37" s="224">
        <f t="shared" si="3"/>
        <v>0</v>
      </c>
      <c r="G37" s="225">
        <f t="shared" si="3"/>
        <v>0</v>
      </c>
      <c r="H37" s="225">
        <f t="shared" si="3"/>
        <v>0</v>
      </c>
      <c r="I37" s="225">
        <f t="shared" si="3"/>
        <v>0</v>
      </c>
      <c r="J37" s="225">
        <f t="shared" si="3"/>
        <v>0</v>
      </c>
      <c r="K37" s="226">
        <f t="shared" si="3"/>
        <v>0</v>
      </c>
      <c r="L37" s="227">
        <f t="shared" si="3"/>
        <v>0</v>
      </c>
      <c r="M37" s="228">
        <f t="shared" si="3"/>
        <v>0</v>
      </c>
      <c r="N37" s="229">
        <f t="shared" si="3"/>
        <v>0</v>
      </c>
      <c r="O37" s="228">
        <f t="shared" si="3"/>
        <v>0</v>
      </c>
      <c r="P37" s="229">
        <f t="shared" si="3"/>
        <v>0</v>
      </c>
      <c r="Q37" s="228">
        <f t="shared" si="3"/>
        <v>0</v>
      </c>
      <c r="R37" s="229">
        <f t="shared" si="3"/>
        <v>0</v>
      </c>
      <c r="S37" s="228">
        <f t="shared" si="3"/>
        <v>0</v>
      </c>
      <c r="T37" s="229">
        <f t="shared" si="3"/>
        <v>0</v>
      </c>
      <c r="U37" s="228">
        <f t="shared" si="3"/>
        <v>0</v>
      </c>
      <c r="V37" s="229">
        <f t="shared" si="3"/>
        <v>0</v>
      </c>
      <c r="W37" s="228">
        <f t="shared" si="3"/>
        <v>0</v>
      </c>
    </row>
    <row r="38" spans="1:23" ht="13.8" thickTop="1"/>
  </sheetData>
  <sheetProtection password="8205" sheet="1" objects="1" scenarios="1" selectLockedCells="1" selectUnlockedCells="1"/>
  <phoneticPr fontId="3" type="noConversion"/>
  <printOptions horizontalCentered="1"/>
  <pageMargins left="0.19685039370078741" right="0.23622047244094491" top="0.70866141732283472" bottom="0.77" header="0.51181102362204722" footer="0.51181102362204722"/>
  <pageSetup paperSize="9" orientation="landscape" r:id="rId1"/>
  <headerFooter alignWithMargins="0">
    <oddFooter>&amp;L&amp;A - &amp;D - &amp;T&amp;RSeite: &amp;P</oddFooter>
  </headerFooter>
  <rowBreaks count="1" manualBreakCount="1">
    <brk id="39" max="16383" man="1"/>
  </rowBreaks>
  <colBreaks count="1" manualBreakCount="1">
    <brk id="11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45"/>
  </sheetPr>
  <dimension ref="B1:Z375"/>
  <sheetViews>
    <sheetView showGridLines="0" showRowColHeaders="0" workbookViewId="0">
      <selection activeCell="C2" sqref="C2"/>
    </sheetView>
  </sheetViews>
  <sheetFormatPr baseColWidth="10" defaultColWidth="11.44140625" defaultRowHeight="13.2"/>
  <cols>
    <col min="1" max="1" width="3.33203125" style="40" customWidth="1"/>
    <col min="2" max="2" width="37.5546875" style="40" customWidth="1"/>
    <col min="3" max="3" width="17" style="40" customWidth="1"/>
    <col min="4" max="4" width="18.109375" style="40" customWidth="1"/>
    <col min="5" max="5" width="14" style="40" customWidth="1"/>
    <col min="6" max="6" width="11.44140625" style="44" hidden="1" customWidth="1"/>
    <col min="7" max="7" width="11.6640625" style="44" hidden="1" customWidth="1"/>
    <col min="8" max="18" width="11.44140625" style="44" hidden="1" customWidth="1"/>
    <col min="19" max="16384" width="11.44140625" style="40"/>
  </cols>
  <sheetData>
    <row r="1" spans="2:26" ht="49.5" customHeight="1">
      <c r="F1" s="202" t="s">
        <v>2</v>
      </c>
      <c r="G1" s="208" t="str">
        <f>IF($B10="","",$B10)</f>
        <v>Weihnachtsferien 2015 (Vorjahr)</v>
      </c>
      <c r="H1" s="202" t="str">
        <f>IF($B11="","",$B11)</f>
        <v>Winterferien</v>
      </c>
      <c r="I1" s="202" t="str">
        <f>IF($B12="","",$B12)</f>
        <v>Osterferien</v>
      </c>
      <c r="J1" s="202" t="str">
        <f>IF($B13="","",$B13)</f>
        <v>Maiferien</v>
      </c>
      <c r="K1" s="202" t="str">
        <f>IF($B14="","",$B14)</f>
        <v>Pfingstferien</v>
      </c>
      <c r="L1" s="202" t="str">
        <f>IF($B15="","",$B15)</f>
        <v>Sommerferien</v>
      </c>
      <c r="M1" s="202" t="str">
        <f>IF($B16="","",$B16)</f>
        <v>Herbstferien</v>
      </c>
      <c r="N1" s="202" t="str">
        <f>IF($B17="","",$B17)</f>
        <v>Weihnachtsferien</v>
      </c>
      <c r="O1" s="202" t="str">
        <f>IF($B18="","",$B18)</f>
        <v>Winterferien 2017 (Folgejahr)</v>
      </c>
      <c r="P1" s="202" t="str">
        <f>IF($B19="","",$B19)</f>
        <v>Osterferien 2017 (Folgejahr)</v>
      </c>
      <c r="Q1" s="202" t="str">
        <f>IF($B20="","",$B20)</f>
        <v/>
      </c>
      <c r="R1" s="202" t="str">
        <f>IF($B21="","",$B21)</f>
        <v/>
      </c>
    </row>
    <row r="2" spans="2:26" ht="15.6">
      <c r="B2" s="2" t="s">
        <v>134</v>
      </c>
      <c r="C2" s="138"/>
      <c r="D2" s="7"/>
      <c r="F2" s="203">
        <f>DATE(C6,1,1)</f>
        <v>42370</v>
      </c>
      <c r="G2" s="204" t="str">
        <f>IF(C10="","",C10)</f>
        <v/>
      </c>
      <c r="H2" s="205" t="str">
        <f>IF(C11="","",C11)</f>
        <v/>
      </c>
      <c r="I2" s="205" t="str">
        <f>IF(C12="","",C12)</f>
        <v/>
      </c>
      <c r="J2" s="205" t="str">
        <f>IF(C13="","",C13)</f>
        <v/>
      </c>
      <c r="K2" s="205" t="str">
        <f>IF(C14="","",C14)</f>
        <v/>
      </c>
      <c r="L2" s="205" t="str">
        <f>IF(C15="","",C15)</f>
        <v/>
      </c>
      <c r="M2" s="205" t="str">
        <f>IF(C16="","",C16)</f>
        <v/>
      </c>
      <c r="N2" s="205" t="str">
        <f>IF(C17="","",C17)</f>
        <v/>
      </c>
      <c r="O2" s="205" t="str">
        <f>IF(C18="","",C18)</f>
        <v/>
      </c>
      <c r="P2" s="205" t="str">
        <f>IF(C19="","",C19)</f>
        <v/>
      </c>
      <c r="Q2" s="205" t="str">
        <f>IF(C20="","",C20)</f>
        <v/>
      </c>
      <c r="R2" s="205" t="str">
        <f>IF(C21="","",C21)</f>
        <v/>
      </c>
    </row>
    <row r="3" spans="2:26" ht="14.25" customHeight="1">
      <c r="B3" s="2"/>
      <c r="C3" s="54"/>
      <c r="D3" s="54"/>
      <c r="F3" s="203">
        <f>F2+1</f>
        <v>42371</v>
      </c>
      <c r="G3" s="204" t="str">
        <f>IF(G2="","",IF(G2+1&lt;=$D$10,G2+1,""))</f>
        <v/>
      </c>
      <c r="H3" s="205" t="str">
        <f>IF(H2="","",IF(H2+1&lt;=$D$11,H2+1,""))</f>
        <v/>
      </c>
      <c r="I3" s="205" t="str">
        <f>IF(I2="","",IF(I2+1&lt;=$D$12,I2+1,""))</f>
        <v/>
      </c>
      <c r="J3" s="205" t="str">
        <f>IF(J2="","",IF(J2+1&lt;=$D$13,J2+1,""))</f>
        <v/>
      </c>
      <c r="K3" s="205" t="str">
        <f>IF(K2="","",IF(K2+1&lt;=$D$14,K2+1,""))</f>
        <v/>
      </c>
      <c r="L3" s="205" t="str">
        <f>IF(L2="","",IF(L2+1&lt;=$D$15,L2+1,""))</f>
        <v/>
      </c>
      <c r="M3" s="205" t="str">
        <f>IF(M2="","",IF(M2+1&lt;=$D$16,M2+1,""))</f>
        <v/>
      </c>
      <c r="N3" s="205" t="str">
        <f>IF(N2="","",IF(N2+1&lt;=$D$17,N2+1,""))</f>
        <v/>
      </c>
      <c r="O3" s="205" t="str">
        <f>IF(O2="","",IF(O2+1&lt;=$D$18,O2+1,""))</f>
        <v/>
      </c>
      <c r="P3" s="205" t="str">
        <f>IF(P2="","",IF(P2+1&lt;=$D$19,P2+1,""))</f>
        <v/>
      </c>
      <c r="Q3" s="205" t="str">
        <f>IF(Q2="","",IF(Q2+1&lt;=$D$20,Q2+1,""))</f>
        <v/>
      </c>
      <c r="R3" s="205" t="str">
        <f>IF(R2="","",IF(R2+1&lt;=$D$21,R2+1,""))</f>
        <v/>
      </c>
    </row>
    <row r="4" spans="2:26" ht="15.6">
      <c r="B4" s="186" t="s">
        <v>135</v>
      </c>
      <c r="C4" s="187" t="s">
        <v>136</v>
      </c>
      <c r="D4" s="54"/>
      <c r="F4" s="203">
        <f t="shared" ref="F4:F67" si="0">F3+1</f>
        <v>42372</v>
      </c>
      <c r="G4" s="204" t="str">
        <f t="shared" ref="G4:G67" si="1">IF(G3="","",IF(G3+1&lt;=$D$10,G3+1,""))</f>
        <v/>
      </c>
      <c r="H4" s="205" t="str">
        <f t="shared" ref="H4:H67" si="2">IF(H3="","",IF(H3+1&lt;=$D$11,H3+1,""))</f>
        <v/>
      </c>
      <c r="I4" s="205" t="str">
        <f t="shared" ref="I4:I67" si="3">IF(I3="","",IF(I3+1&lt;=$D$12,I3+1,""))</f>
        <v/>
      </c>
      <c r="J4" s="205" t="str">
        <f t="shared" ref="J4:J67" si="4">IF(J3="","",IF(J3+1&lt;=$D$13,J3+1,""))</f>
        <v/>
      </c>
      <c r="K4" s="205" t="str">
        <f t="shared" ref="K4:K67" si="5">IF(K3="","",IF(K3+1&lt;=$D$14,K3+1,""))</f>
        <v/>
      </c>
      <c r="L4" s="205" t="str">
        <f t="shared" ref="L4:L67" si="6">IF(L3="","",IF(L3+1&lt;=$D$15,L3+1,""))</f>
        <v/>
      </c>
      <c r="M4" s="205" t="str">
        <f t="shared" ref="M4:M67" si="7">IF(M3="","",IF(M3+1&lt;=$D$16,M3+1,""))</f>
        <v/>
      </c>
      <c r="N4" s="205" t="str">
        <f t="shared" ref="N4:N67" si="8">IF(N3="","",IF(N3+1&lt;=$D$17,N3+1,""))</f>
        <v/>
      </c>
      <c r="O4" s="205" t="str">
        <f t="shared" ref="O4:O67" si="9">IF(O3="","",IF(O3+1&lt;=$D$18,O3+1,""))</f>
        <v/>
      </c>
      <c r="P4" s="205" t="str">
        <f t="shared" ref="P4:P67" si="10">IF(P3="","",IF(P3+1&lt;=$D$19,P3+1,""))</f>
        <v/>
      </c>
      <c r="Q4" s="205" t="str">
        <f t="shared" ref="Q4:Q67" si="11">IF(Q3="","",IF(Q3+1&lt;=$D$20,Q3+1,""))</f>
        <v/>
      </c>
      <c r="R4" s="205" t="str">
        <f t="shared" ref="R4:R67" si="12">IF(R3="","",IF(R3+1&lt;=$D$21,R3+1,""))</f>
        <v/>
      </c>
    </row>
    <row r="5" spans="2:26" ht="15.6">
      <c r="B5" s="2"/>
      <c r="C5" s="54"/>
      <c r="D5" s="54"/>
      <c r="F5" s="203">
        <f t="shared" si="0"/>
        <v>42373</v>
      </c>
      <c r="G5" s="204" t="str">
        <f t="shared" si="1"/>
        <v/>
      </c>
      <c r="H5" s="205" t="str">
        <f t="shared" si="2"/>
        <v/>
      </c>
      <c r="I5" s="205" t="str">
        <f t="shared" si="3"/>
        <v/>
      </c>
      <c r="J5" s="205" t="str">
        <f t="shared" si="4"/>
        <v/>
      </c>
      <c r="K5" s="205" t="str">
        <f t="shared" si="5"/>
        <v/>
      </c>
      <c r="L5" s="205" t="str">
        <f t="shared" si="6"/>
        <v/>
      </c>
      <c r="M5" s="205" t="str">
        <f t="shared" si="7"/>
        <v/>
      </c>
      <c r="N5" s="205" t="str">
        <f t="shared" si="8"/>
        <v/>
      </c>
      <c r="O5" s="205" t="str">
        <f t="shared" si="9"/>
        <v/>
      </c>
      <c r="P5" s="205" t="str">
        <f t="shared" si="10"/>
        <v/>
      </c>
      <c r="Q5" s="205" t="str">
        <f t="shared" si="11"/>
        <v/>
      </c>
      <c r="R5" s="205" t="str">
        <f t="shared" si="12"/>
        <v/>
      </c>
    </row>
    <row r="6" spans="2:26" ht="15.6">
      <c r="B6" s="2" t="s">
        <v>99</v>
      </c>
      <c r="C6" s="55">
        <f>Feiertage!A1</f>
        <v>2016</v>
      </c>
      <c r="D6" s="56" t="str">
        <f>IF(YEAR(D15)&lt;&gt;C6,"Ferienjahr und Kalenderjahr","")</f>
        <v>Ferienjahr und Kalenderjahr</v>
      </c>
      <c r="F6" s="203">
        <f t="shared" si="0"/>
        <v>42374</v>
      </c>
      <c r="G6" s="204" t="str">
        <f t="shared" si="1"/>
        <v/>
      </c>
      <c r="H6" s="205" t="str">
        <f t="shared" si="2"/>
        <v/>
      </c>
      <c r="I6" s="205" t="str">
        <f t="shared" si="3"/>
        <v/>
      </c>
      <c r="J6" s="205" t="str">
        <f t="shared" si="4"/>
        <v/>
      </c>
      <c r="K6" s="205" t="str">
        <f t="shared" si="5"/>
        <v/>
      </c>
      <c r="L6" s="205" t="str">
        <f t="shared" si="6"/>
        <v/>
      </c>
      <c r="M6" s="205" t="str">
        <f t="shared" si="7"/>
        <v/>
      </c>
      <c r="N6" s="205" t="str">
        <f t="shared" si="8"/>
        <v/>
      </c>
      <c r="O6" s="205" t="str">
        <f t="shared" si="9"/>
        <v/>
      </c>
      <c r="P6" s="205" t="str">
        <f t="shared" si="10"/>
        <v/>
      </c>
      <c r="Q6" s="205" t="str">
        <f t="shared" si="11"/>
        <v/>
      </c>
      <c r="R6" s="205" t="str">
        <f t="shared" si="12"/>
        <v/>
      </c>
    </row>
    <row r="7" spans="2:26" ht="15.6">
      <c r="B7" s="2" t="s">
        <v>101</v>
      </c>
      <c r="C7" s="55" t="str">
        <f>IF(D15="","Eingabe fehlt!",YEAR(D15))</f>
        <v>Eingabe fehlt!</v>
      </c>
      <c r="D7" s="56" t="str">
        <f>IF(YEAR(D15)&lt;&gt;C6,"stimmen nicht überein!!","")</f>
        <v>stimmen nicht überein!!</v>
      </c>
      <c r="F7" s="203">
        <f t="shared" si="0"/>
        <v>42375</v>
      </c>
      <c r="G7" s="204" t="str">
        <f t="shared" si="1"/>
        <v/>
      </c>
      <c r="H7" s="205" t="str">
        <f t="shared" si="2"/>
        <v/>
      </c>
      <c r="I7" s="205" t="str">
        <f t="shared" si="3"/>
        <v/>
      </c>
      <c r="J7" s="205" t="str">
        <f t="shared" si="4"/>
        <v/>
      </c>
      <c r="K7" s="205" t="str">
        <f t="shared" si="5"/>
        <v/>
      </c>
      <c r="L7" s="205" t="str">
        <f t="shared" si="6"/>
        <v/>
      </c>
      <c r="M7" s="205" t="str">
        <f t="shared" si="7"/>
        <v/>
      </c>
      <c r="N7" s="205" t="str">
        <f t="shared" si="8"/>
        <v/>
      </c>
      <c r="O7" s="205" t="str">
        <f t="shared" si="9"/>
        <v/>
      </c>
      <c r="P7" s="205" t="str">
        <f t="shared" si="10"/>
        <v/>
      </c>
      <c r="Q7" s="205" t="str">
        <f t="shared" si="11"/>
        <v/>
      </c>
      <c r="R7" s="205" t="str">
        <f t="shared" si="12"/>
        <v/>
      </c>
    </row>
    <row r="8" spans="2:26">
      <c r="B8" s="3"/>
      <c r="C8" s="4"/>
      <c r="D8" s="4"/>
      <c r="F8" s="203">
        <f t="shared" si="0"/>
        <v>42376</v>
      </c>
      <c r="G8" s="204" t="str">
        <f t="shared" si="1"/>
        <v/>
      </c>
      <c r="H8" s="205" t="str">
        <f t="shared" si="2"/>
        <v/>
      </c>
      <c r="I8" s="205" t="str">
        <f t="shared" si="3"/>
        <v/>
      </c>
      <c r="J8" s="205" t="str">
        <f t="shared" si="4"/>
        <v/>
      </c>
      <c r="K8" s="205" t="str">
        <f t="shared" si="5"/>
        <v/>
      </c>
      <c r="L8" s="205" t="str">
        <f t="shared" si="6"/>
        <v/>
      </c>
      <c r="M8" s="205" t="str">
        <f t="shared" si="7"/>
        <v/>
      </c>
      <c r="N8" s="205" t="str">
        <f t="shared" si="8"/>
        <v/>
      </c>
      <c r="O8" s="205" t="str">
        <f t="shared" si="9"/>
        <v/>
      </c>
      <c r="P8" s="205" t="str">
        <f t="shared" si="10"/>
        <v/>
      </c>
      <c r="Q8" s="205" t="str">
        <f t="shared" si="11"/>
        <v/>
      </c>
      <c r="R8" s="205" t="str">
        <f t="shared" si="12"/>
        <v/>
      </c>
    </row>
    <row r="9" spans="2:26" ht="13.8">
      <c r="B9" s="248" t="s">
        <v>27</v>
      </c>
      <c r="C9" s="5" t="s">
        <v>28</v>
      </c>
      <c r="D9" s="5" t="s">
        <v>29</v>
      </c>
      <c r="F9" s="203">
        <f t="shared" si="0"/>
        <v>42377</v>
      </c>
      <c r="G9" s="204" t="str">
        <f t="shared" si="1"/>
        <v/>
      </c>
      <c r="H9" s="205" t="str">
        <f t="shared" si="2"/>
        <v/>
      </c>
      <c r="I9" s="205" t="str">
        <f t="shared" si="3"/>
        <v/>
      </c>
      <c r="J9" s="205" t="str">
        <f t="shared" si="4"/>
        <v/>
      </c>
      <c r="K9" s="205" t="str">
        <f t="shared" si="5"/>
        <v/>
      </c>
      <c r="L9" s="205" t="str">
        <f t="shared" si="6"/>
        <v/>
      </c>
      <c r="M9" s="205" t="str">
        <f t="shared" si="7"/>
        <v/>
      </c>
      <c r="N9" s="205" t="str">
        <f t="shared" si="8"/>
        <v/>
      </c>
      <c r="O9" s="205" t="str">
        <f t="shared" si="9"/>
        <v/>
      </c>
      <c r="P9" s="205" t="str">
        <f t="shared" si="10"/>
        <v/>
      </c>
      <c r="Q9" s="205" t="str">
        <f t="shared" si="11"/>
        <v/>
      </c>
      <c r="R9" s="205" t="str">
        <f t="shared" si="12"/>
        <v/>
      </c>
    </row>
    <row r="10" spans="2:26" ht="13.8">
      <c r="B10" s="328" t="str">
        <f>CONCATENATE("Weihnachtsferien ",C6-1," (Vorjahr)")</f>
        <v>Weihnachtsferien 2015 (Vorjahr)</v>
      </c>
      <c r="C10" s="139"/>
      <c r="D10" s="139"/>
      <c r="F10" s="203">
        <f t="shared" si="0"/>
        <v>42378</v>
      </c>
      <c r="G10" s="204" t="str">
        <f t="shared" si="1"/>
        <v/>
      </c>
      <c r="H10" s="205" t="str">
        <f t="shared" si="2"/>
        <v/>
      </c>
      <c r="I10" s="205" t="str">
        <f t="shared" si="3"/>
        <v/>
      </c>
      <c r="J10" s="205" t="str">
        <f t="shared" si="4"/>
        <v/>
      </c>
      <c r="K10" s="205" t="str">
        <f t="shared" si="5"/>
        <v/>
      </c>
      <c r="L10" s="205" t="str">
        <f t="shared" si="6"/>
        <v/>
      </c>
      <c r="M10" s="205" t="str">
        <f t="shared" si="7"/>
        <v/>
      </c>
      <c r="N10" s="205" t="str">
        <f t="shared" si="8"/>
        <v/>
      </c>
      <c r="O10" s="205" t="str">
        <f t="shared" si="9"/>
        <v/>
      </c>
      <c r="P10" s="205" t="str">
        <f t="shared" si="10"/>
        <v/>
      </c>
      <c r="Q10" s="205" t="str">
        <f t="shared" si="11"/>
        <v/>
      </c>
      <c r="R10" s="205" t="str">
        <f t="shared" si="12"/>
        <v/>
      </c>
    </row>
    <row r="11" spans="2:26" ht="13.8">
      <c r="B11" s="328" t="s">
        <v>30</v>
      </c>
      <c r="C11" s="140"/>
      <c r="D11" s="140"/>
      <c r="F11" s="203">
        <f t="shared" si="0"/>
        <v>42379</v>
      </c>
      <c r="G11" s="204" t="str">
        <f t="shared" si="1"/>
        <v/>
      </c>
      <c r="H11" s="205" t="str">
        <f t="shared" si="2"/>
        <v/>
      </c>
      <c r="I11" s="205" t="str">
        <f t="shared" si="3"/>
        <v/>
      </c>
      <c r="J11" s="205" t="str">
        <f t="shared" si="4"/>
        <v/>
      </c>
      <c r="K11" s="205" t="str">
        <f t="shared" si="5"/>
        <v/>
      </c>
      <c r="L11" s="205" t="str">
        <f t="shared" si="6"/>
        <v/>
      </c>
      <c r="M11" s="205" t="str">
        <f t="shared" si="7"/>
        <v/>
      </c>
      <c r="N11" s="205" t="str">
        <f t="shared" si="8"/>
        <v/>
      </c>
      <c r="O11" s="205" t="str">
        <f t="shared" si="9"/>
        <v/>
      </c>
      <c r="P11" s="205" t="str">
        <f t="shared" si="10"/>
        <v/>
      </c>
      <c r="Q11" s="205" t="str">
        <f t="shared" si="11"/>
        <v/>
      </c>
      <c r="R11" s="205" t="str">
        <f t="shared" si="12"/>
        <v/>
      </c>
    </row>
    <row r="12" spans="2:26" ht="13.8">
      <c r="B12" s="328" t="s">
        <v>31</v>
      </c>
      <c r="C12" s="139"/>
      <c r="D12" s="139"/>
      <c r="F12" s="203">
        <f t="shared" si="0"/>
        <v>42380</v>
      </c>
      <c r="G12" s="204" t="str">
        <f t="shared" si="1"/>
        <v/>
      </c>
      <c r="H12" s="205" t="str">
        <f t="shared" si="2"/>
        <v/>
      </c>
      <c r="I12" s="205" t="str">
        <f t="shared" si="3"/>
        <v/>
      </c>
      <c r="J12" s="205" t="str">
        <f t="shared" si="4"/>
        <v/>
      </c>
      <c r="K12" s="205" t="str">
        <f t="shared" si="5"/>
        <v/>
      </c>
      <c r="L12" s="205" t="str">
        <f t="shared" si="6"/>
        <v/>
      </c>
      <c r="M12" s="205" t="str">
        <f t="shared" si="7"/>
        <v/>
      </c>
      <c r="N12" s="205" t="str">
        <f t="shared" si="8"/>
        <v/>
      </c>
      <c r="O12" s="205" t="str">
        <f t="shared" si="9"/>
        <v/>
      </c>
      <c r="P12" s="205" t="str">
        <f t="shared" si="10"/>
        <v/>
      </c>
      <c r="Q12" s="205" t="str">
        <f t="shared" si="11"/>
        <v/>
      </c>
      <c r="R12" s="205" t="str">
        <f t="shared" si="12"/>
        <v/>
      </c>
    </row>
    <row r="13" spans="2:26" ht="13.8">
      <c r="B13" s="328" t="s">
        <v>32</v>
      </c>
      <c r="C13" s="139"/>
      <c r="D13" s="139"/>
      <c r="F13" s="203">
        <f t="shared" si="0"/>
        <v>42381</v>
      </c>
      <c r="G13" s="204" t="str">
        <f t="shared" si="1"/>
        <v/>
      </c>
      <c r="H13" s="205" t="str">
        <f t="shared" si="2"/>
        <v/>
      </c>
      <c r="I13" s="205" t="str">
        <f t="shared" si="3"/>
        <v/>
      </c>
      <c r="J13" s="205" t="str">
        <f t="shared" si="4"/>
        <v/>
      </c>
      <c r="K13" s="205" t="str">
        <f t="shared" si="5"/>
        <v/>
      </c>
      <c r="L13" s="205" t="str">
        <f t="shared" si="6"/>
        <v/>
      </c>
      <c r="M13" s="205" t="str">
        <f t="shared" si="7"/>
        <v/>
      </c>
      <c r="N13" s="205" t="str">
        <f t="shared" si="8"/>
        <v/>
      </c>
      <c r="O13" s="205" t="str">
        <f t="shared" si="9"/>
        <v/>
      </c>
      <c r="P13" s="205" t="str">
        <f t="shared" si="10"/>
        <v/>
      </c>
      <c r="Q13" s="205" t="str">
        <f t="shared" si="11"/>
        <v/>
      </c>
      <c r="R13" s="205" t="str">
        <f t="shared" si="12"/>
        <v/>
      </c>
    </row>
    <row r="14" spans="2:26" ht="13.8">
      <c r="B14" s="328" t="s">
        <v>33</v>
      </c>
      <c r="C14" s="139"/>
      <c r="D14" s="139"/>
      <c r="F14" s="203">
        <f t="shared" si="0"/>
        <v>42382</v>
      </c>
      <c r="G14" s="204" t="str">
        <f t="shared" si="1"/>
        <v/>
      </c>
      <c r="H14" s="205" t="str">
        <f t="shared" si="2"/>
        <v/>
      </c>
      <c r="I14" s="205" t="str">
        <f t="shared" si="3"/>
        <v/>
      </c>
      <c r="J14" s="205" t="str">
        <f t="shared" si="4"/>
        <v/>
      </c>
      <c r="K14" s="205" t="str">
        <f t="shared" si="5"/>
        <v/>
      </c>
      <c r="L14" s="205" t="str">
        <f t="shared" si="6"/>
        <v/>
      </c>
      <c r="M14" s="205" t="str">
        <f t="shared" si="7"/>
        <v/>
      </c>
      <c r="N14" s="205" t="str">
        <f t="shared" si="8"/>
        <v/>
      </c>
      <c r="O14" s="205" t="str">
        <f t="shared" si="9"/>
        <v/>
      </c>
      <c r="P14" s="205" t="str">
        <f t="shared" si="10"/>
        <v/>
      </c>
      <c r="Q14" s="205" t="str">
        <f t="shared" si="11"/>
        <v/>
      </c>
      <c r="R14" s="205" t="str">
        <f t="shared" si="12"/>
        <v/>
      </c>
      <c r="Z14" s="250"/>
    </row>
    <row r="15" spans="2:26" ht="13.8">
      <c r="B15" s="328" t="s">
        <v>34</v>
      </c>
      <c r="C15" s="139"/>
      <c r="D15" s="139"/>
      <c r="F15" s="203">
        <f t="shared" si="0"/>
        <v>42383</v>
      </c>
      <c r="G15" s="204" t="str">
        <f t="shared" si="1"/>
        <v/>
      </c>
      <c r="H15" s="205" t="str">
        <f t="shared" si="2"/>
        <v/>
      </c>
      <c r="I15" s="205" t="str">
        <f t="shared" si="3"/>
        <v/>
      </c>
      <c r="J15" s="205" t="str">
        <f t="shared" si="4"/>
        <v/>
      </c>
      <c r="K15" s="205" t="str">
        <f t="shared" si="5"/>
        <v/>
      </c>
      <c r="L15" s="205" t="str">
        <f t="shared" si="6"/>
        <v/>
      </c>
      <c r="M15" s="205" t="str">
        <f t="shared" si="7"/>
        <v/>
      </c>
      <c r="N15" s="205" t="str">
        <f t="shared" si="8"/>
        <v/>
      </c>
      <c r="O15" s="205" t="str">
        <f t="shared" si="9"/>
        <v/>
      </c>
      <c r="P15" s="205" t="str">
        <f t="shared" si="10"/>
        <v/>
      </c>
      <c r="Q15" s="205" t="str">
        <f t="shared" si="11"/>
        <v/>
      </c>
      <c r="R15" s="205" t="str">
        <f t="shared" si="12"/>
        <v/>
      </c>
    </row>
    <row r="16" spans="2:26" ht="13.8">
      <c r="B16" s="328" t="s">
        <v>35</v>
      </c>
      <c r="C16" s="139"/>
      <c r="D16" s="139"/>
      <c r="F16" s="203">
        <f t="shared" si="0"/>
        <v>42384</v>
      </c>
      <c r="G16" s="204" t="str">
        <f t="shared" si="1"/>
        <v/>
      </c>
      <c r="H16" s="205" t="str">
        <f t="shared" si="2"/>
        <v/>
      </c>
      <c r="I16" s="205" t="str">
        <f t="shared" si="3"/>
        <v/>
      </c>
      <c r="J16" s="205" t="str">
        <f t="shared" si="4"/>
        <v/>
      </c>
      <c r="K16" s="205" t="str">
        <f t="shared" si="5"/>
        <v/>
      </c>
      <c r="L16" s="205" t="str">
        <f t="shared" si="6"/>
        <v/>
      </c>
      <c r="M16" s="205" t="str">
        <f t="shared" si="7"/>
        <v/>
      </c>
      <c r="N16" s="205" t="str">
        <f t="shared" si="8"/>
        <v/>
      </c>
      <c r="O16" s="205" t="str">
        <f t="shared" si="9"/>
        <v/>
      </c>
      <c r="P16" s="205" t="str">
        <f t="shared" si="10"/>
        <v/>
      </c>
      <c r="Q16" s="205" t="str">
        <f t="shared" si="11"/>
        <v/>
      </c>
      <c r="R16" s="205" t="str">
        <f t="shared" si="12"/>
        <v/>
      </c>
    </row>
    <row r="17" spans="2:18" ht="13.8">
      <c r="B17" s="328" t="s">
        <v>159</v>
      </c>
      <c r="C17" s="139"/>
      <c r="D17" s="139"/>
      <c r="F17" s="203">
        <f t="shared" si="0"/>
        <v>42385</v>
      </c>
      <c r="G17" s="204" t="str">
        <f t="shared" si="1"/>
        <v/>
      </c>
      <c r="H17" s="205" t="str">
        <f t="shared" si="2"/>
        <v/>
      </c>
      <c r="I17" s="205" t="str">
        <f t="shared" si="3"/>
        <v/>
      </c>
      <c r="J17" s="205" t="str">
        <f t="shared" si="4"/>
        <v/>
      </c>
      <c r="K17" s="205" t="str">
        <f t="shared" si="5"/>
        <v/>
      </c>
      <c r="L17" s="205" t="str">
        <f t="shared" si="6"/>
        <v/>
      </c>
      <c r="M17" s="205" t="str">
        <f t="shared" si="7"/>
        <v/>
      </c>
      <c r="N17" s="205" t="str">
        <f t="shared" si="8"/>
        <v/>
      </c>
      <c r="O17" s="205" t="str">
        <f t="shared" si="9"/>
        <v/>
      </c>
      <c r="P17" s="205" t="str">
        <f t="shared" si="10"/>
        <v/>
      </c>
      <c r="Q17" s="205" t="str">
        <f t="shared" si="11"/>
        <v/>
      </c>
      <c r="R17" s="205" t="str">
        <f t="shared" si="12"/>
        <v/>
      </c>
    </row>
    <row r="18" spans="2:18" ht="13.8">
      <c r="B18" s="328" t="str">
        <f>CONCATENATE("Winterferien ",C6+1," (Folgejahr)")</f>
        <v>Winterferien 2017 (Folgejahr)</v>
      </c>
      <c r="C18" s="139"/>
      <c r="D18" s="6"/>
      <c r="F18" s="203">
        <f t="shared" si="0"/>
        <v>42386</v>
      </c>
      <c r="G18" s="204" t="str">
        <f t="shared" si="1"/>
        <v/>
      </c>
      <c r="H18" s="205" t="str">
        <f t="shared" si="2"/>
        <v/>
      </c>
      <c r="I18" s="205" t="str">
        <f t="shared" si="3"/>
        <v/>
      </c>
      <c r="J18" s="205" t="str">
        <f t="shared" si="4"/>
        <v/>
      </c>
      <c r="K18" s="205" t="str">
        <f t="shared" si="5"/>
        <v/>
      </c>
      <c r="L18" s="205" t="str">
        <f t="shared" si="6"/>
        <v/>
      </c>
      <c r="M18" s="205" t="str">
        <f t="shared" si="7"/>
        <v/>
      </c>
      <c r="N18" s="205" t="str">
        <f t="shared" si="8"/>
        <v/>
      </c>
      <c r="O18" s="205" t="str">
        <f t="shared" si="9"/>
        <v/>
      </c>
      <c r="P18" s="205" t="str">
        <f t="shared" si="10"/>
        <v/>
      </c>
      <c r="Q18" s="205" t="str">
        <f t="shared" si="11"/>
        <v/>
      </c>
      <c r="R18" s="205" t="str">
        <f t="shared" si="12"/>
        <v/>
      </c>
    </row>
    <row r="19" spans="2:18" ht="13.8">
      <c r="B19" s="329" t="str">
        <f>CONCATENATE("Osterferien ",C6+1," (Folgejahr)")</f>
        <v>Osterferien 2017 (Folgejahr)</v>
      </c>
      <c r="C19" s="139"/>
      <c r="D19" s="139"/>
      <c r="F19" s="203">
        <f t="shared" si="0"/>
        <v>42387</v>
      </c>
      <c r="G19" s="204" t="str">
        <f t="shared" si="1"/>
        <v/>
      </c>
      <c r="H19" s="205" t="str">
        <f t="shared" si="2"/>
        <v/>
      </c>
      <c r="I19" s="205" t="str">
        <f t="shared" si="3"/>
        <v/>
      </c>
      <c r="J19" s="205" t="str">
        <f t="shared" si="4"/>
        <v/>
      </c>
      <c r="K19" s="205" t="str">
        <f t="shared" si="5"/>
        <v/>
      </c>
      <c r="L19" s="205" t="str">
        <f t="shared" si="6"/>
        <v/>
      </c>
      <c r="M19" s="205" t="str">
        <f t="shared" si="7"/>
        <v/>
      </c>
      <c r="N19" s="205" t="str">
        <f t="shared" si="8"/>
        <v/>
      </c>
      <c r="O19" s="205" t="str">
        <f t="shared" si="9"/>
        <v/>
      </c>
      <c r="P19" s="205" t="str">
        <f t="shared" si="10"/>
        <v/>
      </c>
      <c r="Q19" s="205" t="str">
        <f t="shared" si="11"/>
        <v/>
      </c>
      <c r="R19" s="205" t="str">
        <f t="shared" si="12"/>
        <v/>
      </c>
    </row>
    <row r="20" spans="2:18" ht="13.8">
      <c r="B20" s="249"/>
      <c r="C20" s="139"/>
      <c r="D20" s="139"/>
      <c r="F20" s="203">
        <f t="shared" si="0"/>
        <v>42388</v>
      </c>
      <c r="G20" s="204" t="str">
        <f t="shared" si="1"/>
        <v/>
      </c>
      <c r="H20" s="205" t="str">
        <f t="shared" si="2"/>
        <v/>
      </c>
      <c r="I20" s="205" t="str">
        <f t="shared" si="3"/>
        <v/>
      </c>
      <c r="J20" s="205" t="str">
        <f t="shared" si="4"/>
        <v/>
      </c>
      <c r="K20" s="205" t="str">
        <f t="shared" si="5"/>
        <v/>
      </c>
      <c r="L20" s="205" t="str">
        <f t="shared" si="6"/>
        <v/>
      </c>
      <c r="M20" s="205" t="str">
        <f t="shared" si="7"/>
        <v/>
      </c>
      <c r="N20" s="205" t="str">
        <f t="shared" si="8"/>
        <v/>
      </c>
      <c r="O20" s="205" t="str">
        <f t="shared" si="9"/>
        <v/>
      </c>
      <c r="P20" s="205" t="str">
        <f t="shared" si="10"/>
        <v/>
      </c>
      <c r="Q20" s="205" t="str">
        <f t="shared" si="11"/>
        <v/>
      </c>
      <c r="R20" s="205" t="str">
        <f t="shared" si="12"/>
        <v/>
      </c>
    </row>
    <row r="21" spans="2:18" ht="13.8">
      <c r="B21" s="249"/>
      <c r="C21" s="139"/>
      <c r="D21" s="139"/>
      <c r="F21" s="203">
        <f t="shared" si="0"/>
        <v>42389</v>
      </c>
      <c r="G21" s="204" t="str">
        <f t="shared" si="1"/>
        <v/>
      </c>
      <c r="H21" s="205" t="str">
        <f t="shared" si="2"/>
        <v/>
      </c>
      <c r="I21" s="205" t="str">
        <f t="shared" si="3"/>
        <v/>
      </c>
      <c r="J21" s="205" t="str">
        <f t="shared" si="4"/>
        <v/>
      </c>
      <c r="K21" s="205" t="str">
        <f t="shared" si="5"/>
        <v/>
      </c>
      <c r="L21" s="205" t="str">
        <f t="shared" si="6"/>
        <v/>
      </c>
      <c r="M21" s="205" t="str">
        <f t="shared" si="7"/>
        <v/>
      </c>
      <c r="N21" s="205" t="str">
        <f t="shared" si="8"/>
        <v/>
      </c>
      <c r="O21" s="205" t="str">
        <f t="shared" si="9"/>
        <v/>
      </c>
      <c r="P21" s="205" t="str">
        <f t="shared" si="10"/>
        <v/>
      </c>
      <c r="Q21" s="205" t="str">
        <f t="shared" si="11"/>
        <v/>
      </c>
      <c r="R21" s="205" t="str">
        <f t="shared" si="12"/>
        <v/>
      </c>
    </row>
    <row r="22" spans="2:18">
      <c r="F22" s="203">
        <f t="shared" si="0"/>
        <v>42390</v>
      </c>
      <c r="G22" s="204" t="str">
        <f t="shared" si="1"/>
        <v/>
      </c>
      <c r="H22" s="205" t="str">
        <f t="shared" si="2"/>
        <v/>
      </c>
      <c r="I22" s="205" t="str">
        <f t="shared" si="3"/>
        <v/>
      </c>
      <c r="J22" s="205" t="str">
        <f t="shared" si="4"/>
        <v/>
      </c>
      <c r="K22" s="205" t="str">
        <f t="shared" si="5"/>
        <v/>
      </c>
      <c r="L22" s="205" t="str">
        <f t="shared" si="6"/>
        <v/>
      </c>
      <c r="M22" s="205" t="str">
        <f t="shared" si="7"/>
        <v/>
      </c>
      <c r="N22" s="205" t="str">
        <f t="shared" si="8"/>
        <v/>
      </c>
      <c r="O22" s="205" t="str">
        <f t="shared" si="9"/>
        <v/>
      </c>
      <c r="P22" s="205" t="str">
        <f t="shared" si="10"/>
        <v/>
      </c>
      <c r="Q22" s="205" t="str">
        <f t="shared" si="11"/>
        <v/>
      </c>
      <c r="R22" s="205" t="str">
        <f t="shared" si="12"/>
        <v/>
      </c>
    </row>
    <row r="23" spans="2:18">
      <c r="F23" s="203">
        <f t="shared" si="0"/>
        <v>42391</v>
      </c>
      <c r="G23" s="204" t="str">
        <f t="shared" si="1"/>
        <v/>
      </c>
      <c r="H23" s="205" t="str">
        <f t="shared" si="2"/>
        <v/>
      </c>
      <c r="I23" s="205" t="str">
        <f t="shared" si="3"/>
        <v/>
      </c>
      <c r="J23" s="205" t="str">
        <f t="shared" si="4"/>
        <v/>
      </c>
      <c r="K23" s="205" t="str">
        <f t="shared" si="5"/>
        <v/>
      </c>
      <c r="L23" s="205" t="str">
        <f t="shared" si="6"/>
        <v/>
      </c>
      <c r="M23" s="205" t="str">
        <f t="shared" si="7"/>
        <v/>
      </c>
      <c r="N23" s="205" t="str">
        <f t="shared" si="8"/>
        <v/>
      </c>
      <c r="O23" s="205" t="str">
        <f t="shared" si="9"/>
        <v/>
      </c>
      <c r="P23" s="205" t="str">
        <f t="shared" si="10"/>
        <v/>
      </c>
      <c r="Q23" s="205" t="str">
        <f t="shared" si="11"/>
        <v/>
      </c>
      <c r="R23" s="205" t="str">
        <f t="shared" si="12"/>
        <v/>
      </c>
    </row>
    <row r="24" spans="2:18">
      <c r="F24" s="203">
        <f t="shared" si="0"/>
        <v>42392</v>
      </c>
      <c r="G24" s="204" t="str">
        <f t="shared" si="1"/>
        <v/>
      </c>
      <c r="H24" s="205" t="str">
        <f t="shared" si="2"/>
        <v/>
      </c>
      <c r="I24" s="205" t="str">
        <f t="shared" si="3"/>
        <v/>
      </c>
      <c r="J24" s="205" t="str">
        <f t="shared" si="4"/>
        <v/>
      </c>
      <c r="K24" s="205" t="str">
        <f t="shared" si="5"/>
        <v/>
      </c>
      <c r="L24" s="205" t="str">
        <f t="shared" si="6"/>
        <v/>
      </c>
      <c r="M24" s="205" t="str">
        <f t="shared" si="7"/>
        <v/>
      </c>
      <c r="N24" s="205" t="str">
        <f t="shared" si="8"/>
        <v/>
      </c>
      <c r="O24" s="205" t="str">
        <f t="shared" si="9"/>
        <v/>
      </c>
      <c r="P24" s="205" t="str">
        <f t="shared" si="10"/>
        <v/>
      </c>
      <c r="Q24" s="205" t="str">
        <f t="shared" si="11"/>
        <v/>
      </c>
      <c r="R24" s="205" t="str">
        <f t="shared" si="12"/>
        <v/>
      </c>
    </row>
    <row r="25" spans="2:18">
      <c r="F25" s="203">
        <f t="shared" si="0"/>
        <v>42393</v>
      </c>
      <c r="G25" s="204" t="str">
        <f t="shared" si="1"/>
        <v/>
      </c>
      <c r="H25" s="205" t="str">
        <f t="shared" si="2"/>
        <v/>
      </c>
      <c r="I25" s="205" t="str">
        <f t="shared" si="3"/>
        <v/>
      </c>
      <c r="J25" s="205" t="str">
        <f t="shared" si="4"/>
        <v/>
      </c>
      <c r="K25" s="205" t="str">
        <f t="shared" si="5"/>
        <v/>
      </c>
      <c r="L25" s="205" t="str">
        <f t="shared" si="6"/>
        <v/>
      </c>
      <c r="M25" s="205" t="str">
        <f t="shared" si="7"/>
        <v/>
      </c>
      <c r="N25" s="205" t="str">
        <f t="shared" si="8"/>
        <v/>
      </c>
      <c r="O25" s="205" t="str">
        <f t="shared" si="9"/>
        <v/>
      </c>
      <c r="P25" s="205" t="str">
        <f t="shared" si="10"/>
        <v/>
      </c>
      <c r="Q25" s="205" t="str">
        <f t="shared" si="11"/>
        <v/>
      </c>
      <c r="R25" s="205" t="str">
        <f t="shared" si="12"/>
        <v/>
      </c>
    </row>
    <row r="26" spans="2:18">
      <c r="F26" s="203">
        <f t="shared" si="0"/>
        <v>42394</v>
      </c>
      <c r="G26" s="204" t="str">
        <f t="shared" si="1"/>
        <v/>
      </c>
      <c r="H26" s="205" t="str">
        <f t="shared" si="2"/>
        <v/>
      </c>
      <c r="I26" s="205" t="str">
        <f t="shared" si="3"/>
        <v/>
      </c>
      <c r="J26" s="205" t="str">
        <f t="shared" si="4"/>
        <v/>
      </c>
      <c r="K26" s="205" t="str">
        <f t="shared" si="5"/>
        <v/>
      </c>
      <c r="L26" s="205" t="str">
        <f t="shared" si="6"/>
        <v/>
      </c>
      <c r="M26" s="205" t="str">
        <f t="shared" si="7"/>
        <v/>
      </c>
      <c r="N26" s="205" t="str">
        <f t="shared" si="8"/>
        <v/>
      </c>
      <c r="O26" s="205" t="str">
        <f t="shared" si="9"/>
        <v/>
      </c>
      <c r="P26" s="205" t="str">
        <f t="shared" si="10"/>
        <v/>
      </c>
      <c r="Q26" s="205" t="str">
        <f t="shared" si="11"/>
        <v/>
      </c>
      <c r="R26" s="205" t="str">
        <f t="shared" si="12"/>
        <v/>
      </c>
    </row>
    <row r="27" spans="2:18">
      <c r="F27" s="203">
        <f t="shared" si="0"/>
        <v>42395</v>
      </c>
      <c r="G27" s="204" t="str">
        <f t="shared" si="1"/>
        <v/>
      </c>
      <c r="H27" s="205" t="str">
        <f t="shared" si="2"/>
        <v/>
      </c>
      <c r="I27" s="205" t="str">
        <f t="shared" si="3"/>
        <v/>
      </c>
      <c r="J27" s="205" t="str">
        <f t="shared" si="4"/>
        <v/>
      </c>
      <c r="K27" s="205" t="str">
        <f t="shared" si="5"/>
        <v/>
      </c>
      <c r="L27" s="205" t="str">
        <f t="shared" si="6"/>
        <v/>
      </c>
      <c r="M27" s="205" t="str">
        <f t="shared" si="7"/>
        <v/>
      </c>
      <c r="N27" s="205" t="str">
        <f t="shared" si="8"/>
        <v/>
      </c>
      <c r="O27" s="205" t="str">
        <f t="shared" si="9"/>
        <v/>
      </c>
      <c r="P27" s="205" t="str">
        <f t="shared" si="10"/>
        <v/>
      </c>
      <c r="Q27" s="205" t="str">
        <f t="shared" si="11"/>
        <v/>
      </c>
      <c r="R27" s="205" t="str">
        <f t="shared" si="12"/>
        <v/>
      </c>
    </row>
    <row r="28" spans="2:18">
      <c r="F28" s="203">
        <f t="shared" si="0"/>
        <v>42396</v>
      </c>
      <c r="G28" s="204" t="str">
        <f t="shared" si="1"/>
        <v/>
      </c>
      <c r="H28" s="205" t="str">
        <f t="shared" si="2"/>
        <v/>
      </c>
      <c r="I28" s="205" t="str">
        <f t="shared" si="3"/>
        <v/>
      </c>
      <c r="J28" s="205" t="str">
        <f t="shared" si="4"/>
        <v/>
      </c>
      <c r="K28" s="205" t="str">
        <f t="shared" si="5"/>
        <v/>
      </c>
      <c r="L28" s="205" t="str">
        <f t="shared" si="6"/>
        <v/>
      </c>
      <c r="M28" s="205" t="str">
        <f t="shared" si="7"/>
        <v/>
      </c>
      <c r="N28" s="205" t="str">
        <f t="shared" si="8"/>
        <v/>
      </c>
      <c r="O28" s="205" t="str">
        <f t="shared" si="9"/>
        <v/>
      </c>
      <c r="P28" s="205" t="str">
        <f t="shared" si="10"/>
        <v/>
      </c>
      <c r="Q28" s="205" t="str">
        <f t="shared" si="11"/>
        <v/>
      </c>
      <c r="R28" s="205" t="str">
        <f t="shared" si="12"/>
        <v/>
      </c>
    </row>
    <row r="29" spans="2:18">
      <c r="F29" s="203">
        <f t="shared" si="0"/>
        <v>42397</v>
      </c>
      <c r="G29" s="204" t="str">
        <f t="shared" si="1"/>
        <v/>
      </c>
      <c r="H29" s="205" t="str">
        <f t="shared" si="2"/>
        <v/>
      </c>
      <c r="I29" s="205" t="str">
        <f t="shared" si="3"/>
        <v/>
      </c>
      <c r="J29" s="205" t="str">
        <f t="shared" si="4"/>
        <v/>
      </c>
      <c r="K29" s="205" t="str">
        <f t="shared" si="5"/>
        <v/>
      </c>
      <c r="L29" s="205" t="str">
        <f t="shared" si="6"/>
        <v/>
      </c>
      <c r="M29" s="205" t="str">
        <f t="shared" si="7"/>
        <v/>
      </c>
      <c r="N29" s="205" t="str">
        <f t="shared" si="8"/>
        <v/>
      </c>
      <c r="O29" s="205" t="str">
        <f t="shared" si="9"/>
        <v/>
      </c>
      <c r="P29" s="205" t="str">
        <f t="shared" si="10"/>
        <v/>
      </c>
      <c r="Q29" s="205" t="str">
        <f t="shared" si="11"/>
        <v/>
      </c>
      <c r="R29" s="205" t="str">
        <f t="shared" si="12"/>
        <v/>
      </c>
    </row>
    <row r="30" spans="2:18">
      <c r="F30" s="203">
        <f t="shared" si="0"/>
        <v>42398</v>
      </c>
      <c r="G30" s="204" t="str">
        <f t="shared" si="1"/>
        <v/>
      </c>
      <c r="H30" s="205" t="str">
        <f t="shared" si="2"/>
        <v/>
      </c>
      <c r="I30" s="205" t="str">
        <f t="shared" si="3"/>
        <v/>
      </c>
      <c r="J30" s="205" t="str">
        <f t="shared" si="4"/>
        <v/>
      </c>
      <c r="K30" s="205" t="str">
        <f t="shared" si="5"/>
        <v/>
      </c>
      <c r="L30" s="205" t="str">
        <f t="shared" si="6"/>
        <v/>
      </c>
      <c r="M30" s="205" t="str">
        <f t="shared" si="7"/>
        <v/>
      </c>
      <c r="N30" s="205" t="str">
        <f t="shared" si="8"/>
        <v/>
      </c>
      <c r="O30" s="205" t="str">
        <f t="shared" si="9"/>
        <v/>
      </c>
      <c r="P30" s="205" t="str">
        <f t="shared" si="10"/>
        <v/>
      </c>
      <c r="Q30" s="205" t="str">
        <f t="shared" si="11"/>
        <v/>
      </c>
      <c r="R30" s="205" t="str">
        <f t="shared" si="12"/>
        <v/>
      </c>
    </row>
    <row r="31" spans="2:18">
      <c r="F31" s="203">
        <f t="shared" si="0"/>
        <v>42399</v>
      </c>
      <c r="G31" s="204" t="str">
        <f t="shared" si="1"/>
        <v/>
      </c>
      <c r="H31" s="205" t="str">
        <f t="shared" si="2"/>
        <v/>
      </c>
      <c r="I31" s="205" t="str">
        <f t="shared" si="3"/>
        <v/>
      </c>
      <c r="J31" s="205" t="str">
        <f t="shared" si="4"/>
        <v/>
      </c>
      <c r="K31" s="205" t="str">
        <f t="shared" si="5"/>
        <v/>
      </c>
      <c r="L31" s="205" t="str">
        <f t="shared" si="6"/>
        <v/>
      </c>
      <c r="M31" s="205" t="str">
        <f t="shared" si="7"/>
        <v/>
      </c>
      <c r="N31" s="205" t="str">
        <f t="shared" si="8"/>
        <v/>
      </c>
      <c r="O31" s="205" t="str">
        <f t="shared" si="9"/>
        <v/>
      </c>
      <c r="P31" s="205" t="str">
        <f t="shared" si="10"/>
        <v/>
      </c>
      <c r="Q31" s="205" t="str">
        <f t="shared" si="11"/>
        <v/>
      </c>
      <c r="R31" s="205" t="str">
        <f t="shared" si="12"/>
        <v/>
      </c>
    </row>
    <row r="32" spans="2:18">
      <c r="F32" s="203">
        <f t="shared" si="0"/>
        <v>42400</v>
      </c>
      <c r="G32" s="204" t="str">
        <f t="shared" si="1"/>
        <v/>
      </c>
      <c r="H32" s="205" t="str">
        <f t="shared" si="2"/>
        <v/>
      </c>
      <c r="I32" s="205" t="str">
        <f t="shared" si="3"/>
        <v/>
      </c>
      <c r="J32" s="205" t="str">
        <f t="shared" si="4"/>
        <v/>
      </c>
      <c r="K32" s="205" t="str">
        <f t="shared" si="5"/>
        <v/>
      </c>
      <c r="L32" s="205" t="str">
        <f t="shared" si="6"/>
        <v/>
      </c>
      <c r="M32" s="205" t="str">
        <f t="shared" si="7"/>
        <v/>
      </c>
      <c r="N32" s="205" t="str">
        <f t="shared" si="8"/>
        <v/>
      </c>
      <c r="O32" s="205" t="str">
        <f t="shared" si="9"/>
        <v/>
      </c>
      <c r="P32" s="205" t="str">
        <f t="shared" si="10"/>
        <v/>
      </c>
      <c r="Q32" s="205" t="str">
        <f t="shared" si="11"/>
        <v/>
      </c>
      <c r="R32" s="205" t="str">
        <f t="shared" si="12"/>
        <v/>
      </c>
    </row>
    <row r="33" spans="6:18">
      <c r="F33" s="203">
        <f t="shared" si="0"/>
        <v>42401</v>
      </c>
      <c r="G33" s="204" t="str">
        <f t="shared" si="1"/>
        <v/>
      </c>
      <c r="H33" s="205" t="str">
        <f t="shared" si="2"/>
        <v/>
      </c>
      <c r="I33" s="205" t="str">
        <f t="shared" si="3"/>
        <v/>
      </c>
      <c r="J33" s="205" t="str">
        <f t="shared" si="4"/>
        <v/>
      </c>
      <c r="K33" s="205" t="str">
        <f t="shared" si="5"/>
        <v/>
      </c>
      <c r="L33" s="205" t="str">
        <f t="shared" si="6"/>
        <v/>
      </c>
      <c r="M33" s="205" t="str">
        <f t="shared" si="7"/>
        <v/>
      </c>
      <c r="N33" s="205" t="str">
        <f t="shared" si="8"/>
        <v/>
      </c>
      <c r="O33" s="205" t="str">
        <f t="shared" si="9"/>
        <v/>
      </c>
      <c r="P33" s="205" t="str">
        <f t="shared" si="10"/>
        <v/>
      </c>
      <c r="Q33" s="205" t="str">
        <f t="shared" si="11"/>
        <v/>
      </c>
      <c r="R33" s="205" t="str">
        <f t="shared" si="12"/>
        <v/>
      </c>
    </row>
    <row r="34" spans="6:18">
      <c r="F34" s="203">
        <f t="shared" si="0"/>
        <v>42402</v>
      </c>
      <c r="G34" s="204" t="str">
        <f t="shared" si="1"/>
        <v/>
      </c>
      <c r="H34" s="205" t="str">
        <f t="shared" si="2"/>
        <v/>
      </c>
      <c r="I34" s="205" t="str">
        <f t="shared" si="3"/>
        <v/>
      </c>
      <c r="J34" s="205" t="str">
        <f t="shared" si="4"/>
        <v/>
      </c>
      <c r="K34" s="205" t="str">
        <f t="shared" si="5"/>
        <v/>
      </c>
      <c r="L34" s="205" t="str">
        <f t="shared" si="6"/>
        <v/>
      </c>
      <c r="M34" s="205" t="str">
        <f t="shared" si="7"/>
        <v/>
      </c>
      <c r="N34" s="205" t="str">
        <f t="shared" si="8"/>
        <v/>
      </c>
      <c r="O34" s="205" t="str">
        <f t="shared" si="9"/>
        <v/>
      </c>
      <c r="P34" s="205" t="str">
        <f t="shared" si="10"/>
        <v/>
      </c>
      <c r="Q34" s="205" t="str">
        <f t="shared" si="11"/>
        <v/>
      </c>
      <c r="R34" s="205" t="str">
        <f t="shared" si="12"/>
        <v/>
      </c>
    </row>
    <row r="35" spans="6:18">
      <c r="F35" s="203">
        <f t="shared" si="0"/>
        <v>42403</v>
      </c>
      <c r="G35" s="204" t="str">
        <f t="shared" si="1"/>
        <v/>
      </c>
      <c r="H35" s="205" t="str">
        <f t="shared" si="2"/>
        <v/>
      </c>
      <c r="I35" s="205" t="str">
        <f t="shared" si="3"/>
        <v/>
      </c>
      <c r="J35" s="205" t="str">
        <f t="shared" si="4"/>
        <v/>
      </c>
      <c r="K35" s="205" t="str">
        <f t="shared" si="5"/>
        <v/>
      </c>
      <c r="L35" s="205" t="str">
        <f t="shared" si="6"/>
        <v/>
      </c>
      <c r="M35" s="205" t="str">
        <f t="shared" si="7"/>
        <v/>
      </c>
      <c r="N35" s="205" t="str">
        <f t="shared" si="8"/>
        <v/>
      </c>
      <c r="O35" s="205" t="str">
        <f t="shared" si="9"/>
        <v/>
      </c>
      <c r="P35" s="205" t="str">
        <f t="shared" si="10"/>
        <v/>
      </c>
      <c r="Q35" s="205" t="str">
        <f t="shared" si="11"/>
        <v/>
      </c>
      <c r="R35" s="205" t="str">
        <f t="shared" si="12"/>
        <v/>
      </c>
    </row>
    <row r="36" spans="6:18">
      <c r="F36" s="203">
        <f t="shared" si="0"/>
        <v>42404</v>
      </c>
      <c r="G36" s="204" t="str">
        <f t="shared" si="1"/>
        <v/>
      </c>
      <c r="H36" s="205" t="str">
        <f t="shared" si="2"/>
        <v/>
      </c>
      <c r="I36" s="205" t="str">
        <f t="shared" si="3"/>
        <v/>
      </c>
      <c r="J36" s="205" t="str">
        <f t="shared" si="4"/>
        <v/>
      </c>
      <c r="K36" s="205" t="str">
        <f t="shared" si="5"/>
        <v/>
      </c>
      <c r="L36" s="205" t="str">
        <f t="shared" si="6"/>
        <v/>
      </c>
      <c r="M36" s="205" t="str">
        <f t="shared" si="7"/>
        <v/>
      </c>
      <c r="N36" s="205" t="str">
        <f t="shared" si="8"/>
        <v/>
      </c>
      <c r="O36" s="205" t="str">
        <f t="shared" si="9"/>
        <v/>
      </c>
      <c r="P36" s="205" t="str">
        <f t="shared" si="10"/>
        <v/>
      </c>
      <c r="Q36" s="205" t="str">
        <f t="shared" si="11"/>
        <v/>
      </c>
      <c r="R36" s="205" t="str">
        <f t="shared" si="12"/>
        <v/>
      </c>
    </row>
    <row r="37" spans="6:18">
      <c r="F37" s="203">
        <f t="shared" si="0"/>
        <v>42405</v>
      </c>
      <c r="G37" s="204" t="str">
        <f t="shared" si="1"/>
        <v/>
      </c>
      <c r="H37" s="205" t="str">
        <f t="shared" si="2"/>
        <v/>
      </c>
      <c r="I37" s="205" t="str">
        <f t="shared" si="3"/>
        <v/>
      </c>
      <c r="J37" s="205" t="str">
        <f t="shared" si="4"/>
        <v/>
      </c>
      <c r="K37" s="205" t="str">
        <f t="shared" si="5"/>
        <v/>
      </c>
      <c r="L37" s="205" t="str">
        <f t="shared" si="6"/>
        <v/>
      </c>
      <c r="M37" s="205" t="str">
        <f t="shared" si="7"/>
        <v/>
      </c>
      <c r="N37" s="205" t="str">
        <f t="shared" si="8"/>
        <v/>
      </c>
      <c r="O37" s="205" t="str">
        <f t="shared" si="9"/>
        <v/>
      </c>
      <c r="P37" s="205" t="str">
        <f t="shared" si="10"/>
        <v/>
      </c>
      <c r="Q37" s="205" t="str">
        <f t="shared" si="11"/>
        <v/>
      </c>
      <c r="R37" s="205" t="str">
        <f t="shared" si="12"/>
        <v/>
      </c>
    </row>
    <row r="38" spans="6:18">
      <c r="F38" s="203">
        <f t="shared" si="0"/>
        <v>42406</v>
      </c>
      <c r="G38" s="204" t="str">
        <f t="shared" si="1"/>
        <v/>
      </c>
      <c r="H38" s="205" t="str">
        <f t="shared" si="2"/>
        <v/>
      </c>
      <c r="I38" s="205" t="str">
        <f t="shared" si="3"/>
        <v/>
      </c>
      <c r="J38" s="205" t="str">
        <f t="shared" si="4"/>
        <v/>
      </c>
      <c r="K38" s="205" t="str">
        <f t="shared" si="5"/>
        <v/>
      </c>
      <c r="L38" s="205" t="str">
        <f t="shared" si="6"/>
        <v/>
      </c>
      <c r="M38" s="205" t="str">
        <f t="shared" si="7"/>
        <v/>
      </c>
      <c r="N38" s="205" t="str">
        <f t="shared" si="8"/>
        <v/>
      </c>
      <c r="O38" s="205" t="str">
        <f t="shared" si="9"/>
        <v/>
      </c>
      <c r="P38" s="205" t="str">
        <f t="shared" si="10"/>
        <v/>
      </c>
      <c r="Q38" s="205" t="str">
        <f t="shared" si="11"/>
        <v/>
      </c>
      <c r="R38" s="205" t="str">
        <f t="shared" si="12"/>
        <v/>
      </c>
    </row>
    <row r="39" spans="6:18">
      <c r="F39" s="203">
        <f t="shared" si="0"/>
        <v>42407</v>
      </c>
      <c r="G39" s="204" t="str">
        <f t="shared" si="1"/>
        <v/>
      </c>
      <c r="H39" s="205" t="str">
        <f t="shared" si="2"/>
        <v/>
      </c>
      <c r="I39" s="205" t="str">
        <f t="shared" si="3"/>
        <v/>
      </c>
      <c r="J39" s="205" t="str">
        <f t="shared" si="4"/>
        <v/>
      </c>
      <c r="K39" s="205" t="str">
        <f t="shared" si="5"/>
        <v/>
      </c>
      <c r="L39" s="205" t="str">
        <f t="shared" si="6"/>
        <v/>
      </c>
      <c r="M39" s="205" t="str">
        <f t="shared" si="7"/>
        <v/>
      </c>
      <c r="N39" s="205" t="str">
        <f t="shared" si="8"/>
        <v/>
      </c>
      <c r="O39" s="205" t="str">
        <f t="shared" si="9"/>
        <v/>
      </c>
      <c r="P39" s="205" t="str">
        <f t="shared" si="10"/>
        <v/>
      </c>
      <c r="Q39" s="205" t="str">
        <f t="shared" si="11"/>
        <v/>
      </c>
      <c r="R39" s="205" t="str">
        <f t="shared" si="12"/>
        <v/>
      </c>
    </row>
    <row r="40" spans="6:18">
      <c r="F40" s="203">
        <f t="shared" si="0"/>
        <v>42408</v>
      </c>
      <c r="G40" s="204" t="str">
        <f t="shared" si="1"/>
        <v/>
      </c>
      <c r="H40" s="205" t="str">
        <f t="shared" si="2"/>
        <v/>
      </c>
      <c r="I40" s="205" t="str">
        <f t="shared" si="3"/>
        <v/>
      </c>
      <c r="J40" s="205" t="str">
        <f t="shared" si="4"/>
        <v/>
      </c>
      <c r="K40" s="205" t="str">
        <f t="shared" si="5"/>
        <v/>
      </c>
      <c r="L40" s="205" t="str">
        <f t="shared" si="6"/>
        <v/>
      </c>
      <c r="M40" s="205" t="str">
        <f t="shared" si="7"/>
        <v/>
      </c>
      <c r="N40" s="205" t="str">
        <f t="shared" si="8"/>
        <v/>
      </c>
      <c r="O40" s="205" t="str">
        <f t="shared" si="9"/>
        <v/>
      </c>
      <c r="P40" s="205" t="str">
        <f t="shared" si="10"/>
        <v/>
      </c>
      <c r="Q40" s="205" t="str">
        <f t="shared" si="11"/>
        <v/>
      </c>
      <c r="R40" s="205" t="str">
        <f t="shared" si="12"/>
        <v/>
      </c>
    </row>
    <row r="41" spans="6:18">
      <c r="F41" s="203">
        <f t="shared" si="0"/>
        <v>42409</v>
      </c>
      <c r="G41" s="204" t="str">
        <f t="shared" si="1"/>
        <v/>
      </c>
      <c r="H41" s="205" t="str">
        <f t="shared" si="2"/>
        <v/>
      </c>
      <c r="I41" s="205" t="str">
        <f t="shared" si="3"/>
        <v/>
      </c>
      <c r="J41" s="205" t="str">
        <f t="shared" si="4"/>
        <v/>
      </c>
      <c r="K41" s="205" t="str">
        <f t="shared" si="5"/>
        <v/>
      </c>
      <c r="L41" s="205" t="str">
        <f t="shared" si="6"/>
        <v/>
      </c>
      <c r="M41" s="205" t="str">
        <f t="shared" si="7"/>
        <v/>
      </c>
      <c r="N41" s="205" t="str">
        <f t="shared" si="8"/>
        <v/>
      </c>
      <c r="O41" s="205" t="str">
        <f t="shared" si="9"/>
        <v/>
      </c>
      <c r="P41" s="205" t="str">
        <f t="shared" si="10"/>
        <v/>
      </c>
      <c r="Q41" s="205" t="str">
        <f t="shared" si="11"/>
        <v/>
      </c>
      <c r="R41" s="205" t="str">
        <f t="shared" si="12"/>
        <v/>
      </c>
    </row>
    <row r="42" spans="6:18">
      <c r="F42" s="203">
        <f t="shared" si="0"/>
        <v>42410</v>
      </c>
      <c r="G42" s="204" t="str">
        <f t="shared" si="1"/>
        <v/>
      </c>
      <c r="H42" s="205" t="str">
        <f t="shared" si="2"/>
        <v/>
      </c>
      <c r="I42" s="205" t="str">
        <f t="shared" si="3"/>
        <v/>
      </c>
      <c r="J42" s="205" t="str">
        <f t="shared" si="4"/>
        <v/>
      </c>
      <c r="K42" s="205" t="str">
        <f t="shared" si="5"/>
        <v/>
      </c>
      <c r="L42" s="205" t="str">
        <f t="shared" si="6"/>
        <v/>
      </c>
      <c r="M42" s="205" t="str">
        <f t="shared" si="7"/>
        <v/>
      </c>
      <c r="N42" s="205" t="str">
        <f t="shared" si="8"/>
        <v/>
      </c>
      <c r="O42" s="205" t="str">
        <f t="shared" si="9"/>
        <v/>
      </c>
      <c r="P42" s="205" t="str">
        <f t="shared" si="10"/>
        <v/>
      </c>
      <c r="Q42" s="205" t="str">
        <f t="shared" si="11"/>
        <v/>
      </c>
      <c r="R42" s="205" t="str">
        <f t="shared" si="12"/>
        <v/>
      </c>
    </row>
    <row r="43" spans="6:18">
      <c r="F43" s="203">
        <f t="shared" si="0"/>
        <v>42411</v>
      </c>
      <c r="G43" s="204" t="str">
        <f t="shared" si="1"/>
        <v/>
      </c>
      <c r="H43" s="205" t="str">
        <f t="shared" si="2"/>
        <v/>
      </c>
      <c r="I43" s="205" t="str">
        <f t="shared" si="3"/>
        <v/>
      </c>
      <c r="J43" s="205" t="str">
        <f t="shared" si="4"/>
        <v/>
      </c>
      <c r="K43" s="205" t="str">
        <f t="shared" si="5"/>
        <v/>
      </c>
      <c r="L43" s="205" t="str">
        <f t="shared" si="6"/>
        <v/>
      </c>
      <c r="M43" s="205" t="str">
        <f t="shared" si="7"/>
        <v/>
      </c>
      <c r="N43" s="205" t="str">
        <f t="shared" si="8"/>
        <v/>
      </c>
      <c r="O43" s="205" t="str">
        <f t="shared" si="9"/>
        <v/>
      </c>
      <c r="P43" s="205" t="str">
        <f t="shared" si="10"/>
        <v/>
      </c>
      <c r="Q43" s="205" t="str">
        <f t="shared" si="11"/>
        <v/>
      </c>
      <c r="R43" s="205" t="str">
        <f t="shared" si="12"/>
        <v/>
      </c>
    </row>
    <row r="44" spans="6:18">
      <c r="F44" s="203">
        <f t="shared" si="0"/>
        <v>42412</v>
      </c>
      <c r="G44" s="204" t="str">
        <f t="shared" si="1"/>
        <v/>
      </c>
      <c r="H44" s="205" t="str">
        <f t="shared" si="2"/>
        <v/>
      </c>
      <c r="I44" s="205" t="str">
        <f t="shared" si="3"/>
        <v/>
      </c>
      <c r="J44" s="205" t="str">
        <f t="shared" si="4"/>
        <v/>
      </c>
      <c r="K44" s="205" t="str">
        <f t="shared" si="5"/>
        <v/>
      </c>
      <c r="L44" s="205" t="str">
        <f t="shared" si="6"/>
        <v/>
      </c>
      <c r="M44" s="205" t="str">
        <f t="shared" si="7"/>
        <v/>
      </c>
      <c r="N44" s="205" t="str">
        <f t="shared" si="8"/>
        <v/>
      </c>
      <c r="O44" s="205" t="str">
        <f t="shared" si="9"/>
        <v/>
      </c>
      <c r="P44" s="205" t="str">
        <f t="shared" si="10"/>
        <v/>
      </c>
      <c r="Q44" s="205" t="str">
        <f t="shared" si="11"/>
        <v/>
      </c>
      <c r="R44" s="205" t="str">
        <f t="shared" si="12"/>
        <v/>
      </c>
    </row>
    <row r="45" spans="6:18">
      <c r="F45" s="203">
        <f t="shared" si="0"/>
        <v>42413</v>
      </c>
      <c r="G45" s="204" t="str">
        <f t="shared" si="1"/>
        <v/>
      </c>
      <c r="H45" s="205" t="str">
        <f t="shared" si="2"/>
        <v/>
      </c>
      <c r="I45" s="205" t="str">
        <f t="shared" si="3"/>
        <v/>
      </c>
      <c r="J45" s="205" t="str">
        <f t="shared" si="4"/>
        <v/>
      </c>
      <c r="K45" s="205" t="str">
        <f t="shared" si="5"/>
        <v/>
      </c>
      <c r="L45" s="205" t="str">
        <f t="shared" si="6"/>
        <v/>
      </c>
      <c r="M45" s="205" t="str">
        <f t="shared" si="7"/>
        <v/>
      </c>
      <c r="N45" s="205" t="str">
        <f t="shared" si="8"/>
        <v/>
      </c>
      <c r="O45" s="205" t="str">
        <f t="shared" si="9"/>
        <v/>
      </c>
      <c r="P45" s="205" t="str">
        <f t="shared" si="10"/>
        <v/>
      </c>
      <c r="Q45" s="205" t="str">
        <f t="shared" si="11"/>
        <v/>
      </c>
      <c r="R45" s="205" t="str">
        <f t="shared" si="12"/>
        <v/>
      </c>
    </row>
    <row r="46" spans="6:18">
      <c r="F46" s="203">
        <f t="shared" si="0"/>
        <v>42414</v>
      </c>
      <c r="G46" s="204" t="str">
        <f t="shared" si="1"/>
        <v/>
      </c>
      <c r="H46" s="205" t="str">
        <f t="shared" si="2"/>
        <v/>
      </c>
      <c r="I46" s="205" t="str">
        <f t="shared" si="3"/>
        <v/>
      </c>
      <c r="J46" s="205" t="str">
        <f t="shared" si="4"/>
        <v/>
      </c>
      <c r="K46" s="205" t="str">
        <f t="shared" si="5"/>
        <v/>
      </c>
      <c r="L46" s="205" t="str">
        <f t="shared" si="6"/>
        <v/>
      </c>
      <c r="M46" s="205" t="str">
        <f t="shared" si="7"/>
        <v/>
      </c>
      <c r="N46" s="205" t="str">
        <f t="shared" si="8"/>
        <v/>
      </c>
      <c r="O46" s="205" t="str">
        <f t="shared" si="9"/>
        <v/>
      </c>
      <c r="P46" s="205" t="str">
        <f t="shared" si="10"/>
        <v/>
      </c>
      <c r="Q46" s="205" t="str">
        <f t="shared" si="11"/>
        <v/>
      </c>
      <c r="R46" s="205" t="str">
        <f t="shared" si="12"/>
        <v/>
      </c>
    </row>
    <row r="47" spans="6:18">
      <c r="F47" s="203">
        <f t="shared" si="0"/>
        <v>42415</v>
      </c>
      <c r="G47" s="204" t="str">
        <f t="shared" si="1"/>
        <v/>
      </c>
      <c r="H47" s="205" t="str">
        <f t="shared" si="2"/>
        <v/>
      </c>
      <c r="I47" s="205" t="str">
        <f t="shared" si="3"/>
        <v/>
      </c>
      <c r="J47" s="205" t="str">
        <f t="shared" si="4"/>
        <v/>
      </c>
      <c r="K47" s="205" t="str">
        <f t="shared" si="5"/>
        <v/>
      </c>
      <c r="L47" s="205" t="str">
        <f t="shared" si="6"/>
        <v/>
      </c>
      <c r="M47" s="205" t="str">
        <f t="shared" si="7"/>
        <v/>
      </c>
      <c r="N47" s="205" t="str">
        <f t="shared" si="8"/>
        <v/>
      </c>
      <c r="O47" s="205" t="str">
        <f t="shared" si="9"/>
        <v/>
      </c>
      <c r="P47" s="205" t="str">
        <f t="shared" si="10"/>
        <v/>
      </c>
      <c r="Q47" s="205" t="str">
        <f t="shared" si="11"/>
        <v/>
      </c>
      <c r="R47" s="205" t="str">
        <f t="shared" si="12"/>
        <v/>
      </c>
    </row>
    <row r="48" spans="6:18">
      <c r="F48" s="203">
        <f t="shared" si="0"/>
        <v>42416</v>
      </c>
      <c r="G48" s="204" t="str">
        <f t="shared" si="1"/>
        <v/>
      </c>
      <c r="H48" s="205" t="str">
        <f t="shared" si="2"/>
        <v/>
      </c>
      <c r="I48" s="205" t="str">
        <f t="shared" si="3"/>
        <v/>
      </c>
      <c r="J48" s="205" t="str">
        <f t="shared" si="4"/>
        <v/>
      </c>
      <c r="K48" s="205" t="str">
        <f t="shared" si="5"/>
        <v/>
      </c>
      <c r="L48" s="205" t="str">
        <f t="shared" si="6"/>
        <v/>
      </c>
      <c r="M48" s="205" t="str">
        <f t="shared" si="7"/>
        <v/>
      </c>
      <c r="N48" s="205" t="str">
        <f t="shared" si="8"/>
        <v/>
      </c>
      <c r="O48" s="205" t="str">
        <f t="shared" si="9"/>
        <v/>
      </c>
      <c r="P48" s="205" t="str">
        <f t="shared" si="10"/>
        <v/>
      </c>
      <c r="Q48" s="205" t="str">
        <f t="shared" si="11"/>
        <v/>
      </c>
      <c r="R48" s="205" t="str">
        <f t="shared" si="12"/>
        <v/>
      </c>
    </row>
    <row r="49" spans="6:18">
      <c r="F49" s="203">
        <f t="shared" si="0"/>
        <v>42417</v>
      </c>
      <c r="G49" s="204" t="str">
        <f t="shared" si="1"/>
        <v/>
      </c>
      <c r="H49" s="205" t="str">
        <f t="shared" si="2"/>
        <v/>
      </c>
      <c r="I49" s="205" t="str">
        <f t="shared" si="3"/>
        <v/>
      </c>
      <c r="J49" s="205" t="str">
        <f t="shared" si="4"/>
        <v/>
      </c>
      <c r="K49" s="205" t="str">
        <f t="shared" si="5"/>
        <v/>
      </c>
      <c r="L49" s="205" t="str">
        <f t="shared" si="6"/>
        <v/>
      </c>
      <c r="M49" s="205" t="str">
        <f t="shared" si="7"/>
        <v/>
      </c>
      <c r="N49" s="205" t="str">
        <f t="shared" si="8"/>
        <v/>
      </c>
      <c r="O49" s="205" t="str">
        <f t="shared" si="9"/>
        <v/>
      </c>
      <c r="P49" s="205" t="str">
        <f t="shared" si="10"/>
        <v/>
      </c>
      <c r="Q49" s="205" t="str">
        <f t="shared" si="11"/>
        <v/>
      </c>
      <c r="R49" s="205" t="str">
        <f t="shared" si="12"/>
        <v/>
      </c>
    </row>
    <row r="50" spans="6:18">
      <c r="F50" s="203">
        <f t="shared" si="0"/>
        <v>42418</v>
      </c>
      <c r="G50" s="204" t="str">
        <f t="shared" si="1"/>
        <v/>
      </c>
      <c r="H50" s="205" t="str">
        <f t="shared" si="2"/>
        <v/>
      </c>
      <c r="I50" s="205" t="str">
        <f t="shared" si="3"/>
        <v/>
      </c>
      <c r="J50" s="205" t="str">
        <f t="shared" si="4"/>
        <v/>
      </c>
      <c r="K50" s="205" t="str">
        <f t="shared" si="5"/>
        <v/>
      </c>
      <c r="L50" s="205" t="str">
        <f t="shared" si="6"/>
        <v/>
      </c>
      <c r="M50" s="205" t="str">
        <f t="shared" si="7"/>
        <v/>
      </c>
      <c r="N50" s="205" t="str">
        <f t="shared" si="8"/>
        <v/>
      </c>
      <c r="O50" s="205" t="str">
        <f t="shared" si="9"/>
        <v/>
      </c>
      <c r="P50" s="205" t="str">
        <f t="shared" si="10"/>
        <v/>
      </c>
      <c r="Q50" s="205" t="str">
        <f t="shared" si="11"/>
        <v/>
      </c>
      <c r="R50" s="205" t="str">
        <f t="shared" si="12"/>
        <v/>
      </c>
    </row>
    <row r="51" spans="6:18">
      <c r="F51" s="203">
        <f t="shared" si="0"/>
        <v>42419</v>
      </c>
      <c r="G51" s="204" t="str">
        <f t="shared" si="1"/>
        <v/>
      </c>
      <c r="H51" s="205" t="str">
        <f t="shared" si="2"/>
        <v/>
      </c>
      <c r="I51" s="205" t="str">
        <f t="shared" si="3"/>
        <v/>
      </c>
      <c r="J51" s="205" t="str">
        <f t="shared" si="4"/>
        <v/>
      </c>
      <c r="K51" s="205" t="str">
        <f t="shared" si="5"/>
        <v/>
      </c>
      <c r="L51" s="205" t="str">
        <f t="shared" si="6"/>
        <v/>
      </c>
      <c r="M51" s="205" t="str">
        <f t="shared" si="7"/>
        <v/>
      </c>
      <c r="N51" s="205" t="str">
        <f t="shared" si="8"/>
        <v/>
      </c>
      <c r="O51" s="205" t="str">
        <f t="shared" si="9"/>
        <v/>
      </c>
      <c r="P51" s="205" t="str">
        <f t="shared" si="10"/>
        <v/>
      </c>
      <c r="Q51" s="205" t="str">
        <f t="shared" si="11"/>
        <v/>
      </c>
      <c r="R51" s="205" t="str">
        <f t="shared" si="12"/>
        <v/>
      </c>
    </row>
    <row r="52" spans="6:18">
      <c r="F52" s="203">
        <f t="shared" si="0"/>
        <v>42420</v>
      </c>
      <c r="G52" s="204" t="str">
        <f t="shared" si="1"/>
        <v/>
      </c>
      <c r="H52" s="205" t="str">
        <f t="shared" si="2"/>
        <v/>
      </c>
      <c r="I52" s="205" t="str">
        <f t="shared" si="3"/>
        <v/>
      </c>
      <c r="J52" s="205" t="str">
        <f t="shared" si="4"/>
        <v/>
      </c>
      <c r="K52" s="205" t="str">
        <f t="shared" si="5"/>
        <v/>
      </c>
      <c r="L52" s="205" t="str">
        <f t="shared" si="6"/>
        <v/>
      </c>
      <c r="M52" s="205" t="str">
        <f t="shared" si="7"/>
        <v/>
      </c>
      <c r="N52" s="205" t="str">
        <f t="shared" si="8"/>
        <v/>
      </c>
      <c r="O52" s="205" t="str">
        <f t="shared" si="9"/>
        <v/>
      </c>
      <c r="P52" s="205" t="str">
        <f t="shared" si="10"/>
        <v/>
      </c>
      <c r="Q52" s="205" t="str">
        <f t="shared" si="11"/>
        <v/>
      </c>
      <c r="R52" s="205" t="str">
        <f t="shared" si="12"/>
        <v/>
      </c>
    </row>
    <row r="53" spans="6:18">
      <c r="F53" s="203">
        <f t="shared" si="0"/>
        <v>42421</v>
      </c>
      <c r="G53" s="204" t="str">
        <f t="shared" si="1"/>
        <v/>
      </c>
      <c r="H53" s="205" t="str">
        <f t="shared" si="2"/>
        <v/>
      </c>
      <c r="I53" s="205" t="str">
        <f t="shared" si="3"/>
        <v/>
      </c>
      <c r="J53" s="205" t="str">
        <f t="shared" si="4"/>
        <v/>
      </c>
      <c r="K53" s="205" t="str">
        <f t="shared" si="5"/>
        <v/>
      </c>
      <c r="L53" s="205" t="str">
        <f t="shared" si="6"/>
        <v/>
      </c>
      <c r="M53" s="205" t="str">
        <f t="shared" si="7"/>
        <v/>
      </c>
      <c r="N53" s="205" t="str">
        <f t="shared" si="8"/>
        <v/>
      </c>
      <c r="O53" s="205" t="str">
        <f t="shared" si="9"/>
        <v/>
      </c>
      <c r="P53" s="205" t="str">
        <f t="shared" si="10"/>
        <v/>
      </c>
      <c r="Q53" s="205" t="str">
        <f t="shared" si="11"/>
        <v/>
      </c>
      <c r="R53" s="205" t="str">
        <f t="shared" si="12"/>
        <v/>
      </c>
    </row>
    <row r="54" spans="6:18">
      <c r="F54" s="203">
        <f t="shared" si="0"/>
        <v>42422</v>
      </c>
      <c r="G54" s="204" t="str">
        <f t="shared" si="1"/>
        <v/>
      </c>
      <c r="H54" s="205" t="str">
        <f t="shared" si="2"/>
        <v/>
      </c>
      <c r="I54" s="205" t="str">
        <f t="shared" si="3"/>
        <v/>
      </c>
      <c r="J54" s="205" t="str">
        <f t="shared" si="4"/>
        <v/>
      </c>
      <c r="K54" s="205" t="str">
        <f t="shared" si="5"/>
        <v/>
      </c>
      <c r="L54" s="205" t="str">
        <f t="shared" si="6"/>
        <v/>
      </c>
      <c r="M54" s="205" t="str">
        <f t="shared" si="7"/>
        <v/>
      </c>
      <c r="N54" s="205" t="str">
        <f t="shared" si="8"/>
        <v/>
      </c>
      <c r="O54" s="205" t="str">
        <f t="shared" si="9"/>
        <v/>
      </c>
      <c r="P54" s="205" t="str">
        <f t="shared" si="10"/>
        <v/>
      </c>
      <c r="Q54" s="205" t="str">
        <f t="shared" si="11"/>
        <v/>
      </c>
      <c r="R54" s="205" t="str">
        <f t="shared" si="12"/>
        <v/>
      </c>
    </row>
    <row r="55" spans="6:18">
      <c r="F55" s="203">
        <f t="shared" si="0"/>
        <v>42423</v>
      </c>
      <c r="G55" s="204" t="str">
        <f t="shared" si="1"/>
        <v/>
      </c>
      <c r="H55" s="205" t="str">
        <f t="shared" si="2"/>
        <v/>
      </c>
      <c r="I55" s="205" t="str">
        <f t="shared" si="3"/>
        <v/>
      </c>
      <c r="J55" s="205" t="str">
        <f t="shared" si="4"/>
        <v/>
      </c>
      <c r="K55" s="205" t="str">
        <f t="shared" si="5"/>
        <v/>
      </c>
      <c r="L55" s="205" t="str">
        <f t="shared" si="6"/>
        <v/>
      </c>
      <c r="M55" s="205" t="str">
        <f t="shared" si="7"/>
        <v/>
      </c>
      <c r="N55" s="205" t="str">
        <f t="shared" si="8"/>
        <v/>
      </c>
      <c r="O55" s="205" t="str">
        <f t="shared" si="9"/>
        <v/>
      </c>
      <c r="P55" s="205" t="str">
        <f t="shared" si="10"/>
        <v/>
      </c>
      <c r="Q55" s="205" t="str">
        <f t="shared" si="11"/>
        <v/>
      </c>
      <c r="R55" s="205" t="str">
        <f t="shared" si="12"/>
        <v/>
      </c>
    </row>
    <row r="56" spans="6:18">
      <c r="F56" s="203">
        <f t="shared" si="0"/>
        <v>42424</v>
      </c>
      <c r="G56" s="204" t="str">
        <f t="shared" si="1"/>
        <v/>
      </c>
      <c r="H56" s="205" t="str">
        <f t="shared" si="2"/>
        <v/>
      </c>
      <c r="I56" s="205" t="str">
        <f t="shared" si="3"/>
        <v/>
      </c>
      <c r="J56" s="205" t="str">
        <f t="shared" si="4"/>
        <v/>
      </c>
      <c r="K56" s="205" t="str">
        <f t="shared" si="5"/>
        <v/>
      </c>
      <c r="L56" s="205" t="str">
        <f t="shared" si="6"/>
        <v/>
      </c>
      <c r="M56" s="205" t="str">
        <f t="shared" si="7"/>
        <v/>
      </c>
      <c r="N56" s="205" t="str">
        <f t="shared" si="8"/>
        <v/>
      </c>
      <c r="O56" s="205" t="str">
        <f t="shared" si="9"/>
        <v/>
      </c>
      <c r="P56" s="205" t="str">
        <f t="shared" si="10"/>
        <v/>
      </c>
      <c r="Q56" s="205" t="str">
        <f t="shared" si="11"/>
        <v/>
      </c>
      <c r="R56" s="205" t="str">
        <f t="shared" si="12"/>
        <v/>
      </c>
    </row>
    <row r="57" spans="6:18">
      <c r="F57" s="203">
        <f t="shared" si="0"/>
        <v>42425</v>
      </c>
      <c r="G57" s="204" t="str">
        <f t="shared" si="1"/>
        <v/>
      </c>
      <c r="H57" s="205" t="str">
        <f t="shared" si="2"/>
        <v/>
      </c>
      <c r="I57" s="205" t="str">
        <f t="shared" si="3"/>
        <v/>
      </c>
      <c r="J57" s="205" t="str">
        <f t="shared" si="4"/>
        <v/>
      </c>
      <c r="K57" s="205" t="str">
        <f t="shared" si="5"/>
        <v/>
      </c>
      <c r="L57" s="205" t="str">
        <f t="shared" si="6"/>
        <v/>
      </c>
      <c r="M57" s="205" t="str">
        <f t="shared" si="7"/>
        <v/>
      </c>
      <c r="N57" s="205" t="str">
        <f t="shared" si="8"/>
        <v/>
      </c>
      <c r="O57" s="205" t="str">
        <f t="shared" si="9"/>
        <v/>
      </c>
      <c r="P57" s="205" t="str">
        <f t="shared" si="10"/>
        <v/>
      </c>
      <c r="Q57" s="205" t="str">
        <f t="shared" si="11"/>
        <v/>
      </c>
      <c r="R57" s="205" t="str">
        <f t="shared" si="12"/>
        <v/>
      </c>
    </row>
    <row r="58" spans="6:18">
      <c r="F58" s="203">
        <f t="shared" si="0"/>
        <v>42426</v>
      </c>
      <c r="G58" s="204" t="str">
        <f t="shared" si="1"/>
        <v/>
      </c>
      <c r="H58" s="205" t="str">
        <f t="shared" si="2"/>
        <v/>
      </c>
      <c r="I58" s="205" t="str">
        <f t="shared" si="3"/>
        <v/>
      </c>
      <c r="J58" s="205" t="str">
        <f t="shared" si="4"/>
        <v/>
      </c>
      <c r="K58" s="205" t="str">
        <f t="shared" si="5"/>
        <v/>
      </c>
      <c r="L58" s="205" t="str">
        <f t="shared" si="6"/>
        <v/>
      </c>
      <c r="M58" s="205" t="str">
        <f t="shared" si="7"/>
        <v/>
      </c>
      <c r="N58" s="205" t="str">
        <f t="shared" si="8"/>
        <v/>
      </c>
      <c r="O58" s="205" t="str">
        <f t="shared" si="9"/>
        <v/>
      </c>
      <c r="P58" s="205" t="str">
        <f t="shared" si="10"/>
        <v/>
      </c>
      <c r="Q58" s="205" t="str">
        <f t="shared" si="11"/>
        <v/>
      </c>
      <c r="R58" s="205" t="str">
        <f t="shared" si="12"/>
        <v/>
      </c>
    </row>
    <row r="59" spans="6:18">
      <c r="F59" s="203">
        <f t="shared" si="0"/>
        <v>42427</v>
      </c>
      <c r="G59" s="204" t="str">
        <f t="shared" si="1"/>
        <v/>
      </c>
      <c r="H59" s="205" t="str">
        <f t="shared" si="2"/>
        <v/>
      </c>
      <c r="I59" s="205" t="str">
        <f t="shared" si="3"/>
        <v/>
      </c>
      <c r="J59" s="205" t="str">
        <f t="shared" si="4"/>
        <v/>
      </c>
      <c r="K59" s="205" t="str">
        <f t="shared" si="5"/>
        <v/>
      </c>
      <c r="L59" s="205" t="str">
        <f t="shared" si="6"/>
        <v/>
      </c>
      <c r="M59" s="205" t="str">
        <f t="shared" si="7"/>
        <v/>
      </c>
      <c r="N59" s="205" t="str">
        <f t="shared" si="8"/>
        <v/>
      </c>
      <c r="O59" s="205" t="str">
        <f t="shared" si="9"/>
        <v/>
      </c>
      <c r="P59" s="205" t="str">
        <f t="shared" si="10"/>
        <v/>
      </c>
      <c r="Q59" s="205" t="str">
        <f t="shared" si="11"/>
        <v/>
      </c>
      <c r="R59" s="205" t="str">
        <f t="shared" si="12"/>
        <v/>
      </c>
    </row>
    <row r="60" spans="6:18">
      <c r="F60" s="203">
        <f t="shared" si="0"/>
        <v>42428</v>
      </c>
      <c r="G60" s="204" t="str">
        <f t="shared" si="1"/>
        <v/>
      </c>
      <c r="H60" s="205" t="str">
        <f t="shared" si="2"/>
        <v/>
      </c>
      <c r="I60" s="205" t="str">
        <f t="shared" si="3"/>
        <v/>
      </c>
      <c r="J60" s="205" t="str">
        <f t="shared" si="4"/>
        <v/>
      </c>
      <c r="K60" s="205" t="str">
        <f t="shared" si="5"/>
        <v/>
      </c>
      <c r="L60" s="205" t="str">
        <f t="shared" si="6"/>
        <v/>
      </c>
      <c r="M60" s="205" t="str">
        <f t="shared" si="7"/>
        <v/>
      </c>
      <c r="N60" s="205" t="str">
        <f t="shared" si="8"/>
        <v/>
      </c>
      <c r="O60" s="205" t="str">
        <f t="shared" si="9"/>
        <v/>
      </c>
      <c r="P60" s="205" t="str">
        <f t="shared" si="10"/>
        <v/>
      </c>
      <c r="Q60" s="205" t="str">
        <f t="shared" si="11"/>
        <v/>
      </c>
      <c r="R60" s="205" t="str">
        <f t="shared" si="12"/>
        <v/>
      </c>
    </row>
    <row r="61" spans="6:18">
      <c r="F61" s="203">
        <f t="shared" si="0"/>
        <v>42429</v>
      </c>
      <c r="G61" s="204" t="str">
        <f t="shared" si="1"/>
        <v/>
      </c>
      <c r="H61" s="205" t="str">
        <f t="shared" si="2"/>
        <v/>
      </c>
      <c r="I61" s="205" t="str">
        <f t="shared" si="3"/>
        <v/>
      </c>
      <c r="J61" s="205" t="str">
        <f t="shared" si="4"/>
        <v/>
      </c>
      <c r="K61" s="205" t="str">
        <f t="shared" si="5"/>
        <v/>
      </c>
      <c r="L61" s="205" t="str">
        <f t="shared" si="6"/>
        <v/>
      </c>
      <c r="M61" s="205" t="str">
        <f t="shared" si="7"/>
        <v/>
      </c>
      <c r="N61" s="205" t="str">
        <f t="shared" si="8"/>
        <v/>
      </c>
      <c r="O61" s="205" t="str">
        <f t="shared" si="9"/>
        <v/>
      </c>
      <c r="P61" s="205" t="str">
        <f t="shared" si="10"/>
        <v/>
      </c>
      <c r="Q61" s="205" t="str">
        <f t="shared" si="11"/>
        <v/>
      </c>
      <c r="R61" s="205" t="str">
        <f t="shared" si="12"/>
        <v/>
      </c>
    </row>
    <row r="62" spans="6:18">
      <c r="F62" s="203">
        <f t="shared" si="0"/>
        <v>42430</v>
      </c>
      <c r="G62" s="204" t="str">
        <f t="shared" si="1"/>
        <v/>
      </c>
      <c r="H62" s="205" t="str">
        <f t="shared" si="2"/>
        <v/>
      </c>
      <c r="I62" s="205" t="str">
        <f t="shared" si="3"/>
        <v/>
      </c>
      <c r="J62" s="205" t="str">
        <f t="shared" si="4"/>
        <v/>
      </c>
      <c r="K62" s="205" t="str">
        <f t="shared" si="5"/>
        <v/>
      </c>
      <c r="L62" s="205" t="str">
        <f t="shared" si="6"/>
        <v/>
      </c>
      <c r="M62" s="205" t="str">
        <f t="shared" si="7"/>
        <v/>
      </c>
      <c r="N62" s="205" t="str">
        <f t="shared" si="8"/>
        <v/>
      </c>
      <c r="O62" s="205" t="str">
        <f t="shared" si="9"/>
        <v/>
      </c>
      <c r="P62" s="205" t="str">
        <f t="shared" si="10"/>
        <v/>
      </c>
      <c r="Q62" s="205" t="str">
        <f t="shared" si="11"/>
        <v/>
      </c>
      <c r="R62" s="205" t="str">
        <f t="shared" si="12"/>
        <v/>
      </c>
    </row>
    <row r="63" spans="6:18">
      <c r="F63" s="203">
        <f t="shared" si="0"/>
        <v>42431</v>
      </c>
      <c r="G63" s="204" t="str">
        <f t="shared" si="1"/>
        <v/>
      </c>
      <c r="H63" s="205" t="str">
        <f t="shared" si="2"/>
        <v/>
      </c>
      <c r="I63" s="205" t="str">
        <f t="shared" si="3"/>
        <v/>
      </c>
      <c r="J63" s="205" t="str">
        <f t="shared" si="4"/>
        <v/>
      </c>
      <c r="K63" s="205" t="str">
        <f t="shared" si="5"/>
        <v/>
      </c>
      <c r="L63" s="205" t="str">
        <f t="shared" si="6"/>
        <v/>
      </c>
      <c r="M63" s="205" t="str">
        <f t="shared" si="7"/>
        <v/>
      </c>
      <c r="N63" s="205" t="str">
        <f t="shared" si="8"/>
        <v/>
      </c>
      <c r="O63" s="205" t="str">
        <f t="shared" si="9"/>
        <v/>
      </c>
      <c r="P63" s="205" t="str">
        <f t="shared" si="10"/>
        <v/>
      </c>
      <c r="Q63" s="205" t="str">
        <f t="shared" si="11"/>
        <v/>
      </c>
      <c r="R63" s="205" t="str">
        <f t="shared" si="12"/>
        <v/>
      </c>
    </row>
    <row r="64" spans="6:18">
      <c r="F64" s="203">
        <f t="shared" si="0"/>
        <v>42432</v>
      </c>
      <c r="G64" s="204" t="str">
        <f t="shared" si="1"/>
        <v/>
      </c>
      <c r="H64" s="205" t="str">
        <f t="shared" si="2"/>
        <v/>
      </c>
      <c r="I64" s="205" t="str">
        <f t="shared" si="3"/>
        <v/>
      </c>
      <c r="J64" s="205" t="str">
        <f t="shared" si="4"/>
        <v/>
      </c>
      <c r="K64" s="205" t="str">
        <f t="shared" si="5"/>
        <v/>
      </c>
      <c r="L64" s="205" t="str">
        <f t="shared" si="6"/>
        <v/>
      </c>
      <c r="M64" s="205" t="str">
        <f t="shared" si="7"/>
        <v/>
      </c>
      <c r="N64" s="205" t="str">
        <f t="shared" si="8"/>
        <v/>
      </c>
      <c r="O64" s="205" t="str">
        <f t="shared" si="9"/>
        <v/>
      </c>
      <c r="P64" s="205" t="str">
        <f t="shared" si="10"/>
        <v/>
      </c>
      <c r="Q64" s="205" t="str">
        <f t="shared" si="11"/>
        <v/>
      </c>
      <c r="R64" s="205" t="str">
        <f t="shared" si="12"/>
        <v/>
      </c>
    </row>
    <row r="65" spans="6:18">
      <c r="F65" s="203">
        <f t="shared" si="0"/>
        <v>42433</v>
      </c>
      <c r="G65" s="204" t="str">
        <f t="shared" si="1"/>
        <v/>
      </c>
      <c r="H65" s="205" t="str">
        <f t="shared" si="2"/>
        <v/>
      </c>
      <c r="I65" s="205" t="str">
        <f t="shared" si="3"/>
        <v/>
      </c>
      <c r="J65" s="205" t="str">
        <f t="shared" si="4"/>
        <v/>
      </c>
      <c r="K65" s="205" t="str">
        <f t="shared" si="5"/>
        <v/>
      </c>
      <c r="L65" s="205" t="str">
        <f t="shared" si="6"/>
        <v/>
      </c>
      <c r="M65" s="205" t="str">
        <f t="shared" si="7"/>
        <v/>
      </c>
      <c r="N65" s="205" t="str">
        <f t="shared" si="8"/>
        <v/>
      </c>
      <c r="O65" s="205" t="str">
        <f t="shared" si="9"/>
        <v/>
      </c>
      <c r="P65" s="205" t="str">
        <f t="shared" si="10"/>
        <v/>
      </c>
      <c r="Q65" s="205" t="str">
        <f t="shared" si="11"/>
        <v/>
      </c>
      <c r="R65" s="205" t="str">
        <f t="shared" si="12"/>
        <v/>
      </c>
    </row>
    <row r="66" spans="6:18">
      <c r="F66" s="203">
        <f t="shared" si="0"/>
        <v>42434</v>
      </c>
      <c r="G66" s="204" t="str">
        <f t="shared" si="1"/>
        <v/>
      </c>
      <c r="H66" s="205" t="str">
        <f t="shared" si="2"/>
        <v/>
      </c>
      <c r="I66" s="205" t="str">
        <f t="shared" si="3"/>
        <v/>
      </c>
      <c r="J66" s="205" t="str">
        <f t="shared" si="4"/>
        <v/>
      </c>
      <c r="K66" s="205" t="str">
        <f t="shared" si="5"/>
        <v/>
      </c>
      <c r="L66" s="205" t="str">
        <f t="shared" si="6"/>
        <v/>
      </c>
      <c r="M66" s="205" t="str">
        <f t="shared" si="7"/>
        <v/>
      </c>
      <c r="N66" s="205" t="str">
        <f t="shared" si="8"/>
        <v/>
      </c>
      <c r="O66" s="205" t="str">
        <f t="shared" si="9"/>
        <v/>
      </c>
      <c r="P66" s="205" t="str">
        <f t="shared" si="10"/>
        <v/>
      </c>
      <c r="Q66" s="205" t="str">
        <f t="shared" si="11"/>
        <v/>
      </c>
      <c r="R66" s="205" t="str">
        <f t="shared" si="12"/>
        <v/>
      </c>
    </row>
    <row r="67" spans="6:18">
      <c r="F67" s="203">
        <f t="shared" si="0"/>
        <v>42435</v>
      </c>
      <c r="G67" s="204" t="str">
        <f t="shared" si="1"/>
        <v/>
      </c>
      <c r="H67" s="205" t="str">
        <f t="shared" si="2"/>
        <v/>
      </c>
      <c r="I67" s="205" t="str">
        <f t="shared" si="3"/>
        <v/>
      </c>
      <c r="J67" s="205" t="str">
        <f t="shared" si="4"/>
        <v/>
      </c>
      <c r="K67" s="205" t="str">
        <f t="shared" si="5"/>
        <v/>
      </c>
      <c r="L67" s="205" t="str">
        <f t="shared" si="6"/>
        <v/>
      </c>
      <c r="M67" s="205" t="str">
        <f t="shared" si="7"/>
        <v/>
      </c>
      <c r="N67" s="205" t="str">
        <f t="shared" si="8"/>
        <v/>
      </c>
      <c r="O67" s="205" t="str">
        <f t="shared" si="9"/>
        <v/>
      </c>
      <c r="P67" s="205" t="str">
        <f t="shared" si="10"/>
        <v/>
      </c>
      <c r="Q67" s="205" t="str">
        <f t="shared" si="11"/>
        <v/>
      </c>
      <c r="R67" s="205" t="str">
        <f t="shared" si="12"/>
        <v/>
      </c>
    </row>
    <row r="68" spans="6:18">
      <c r="F68" s="203">
        <f t="shared" ref="F68:F131" si="13">F67+1</f>
        <v>42436</v>
      </c>
      <c r="G68" s="204" t="str">
        <f t="shared" ref="G68:G89" si="14">IF(G67="","",IF(G67+1&lt;=$D$10,G67+1,""))</f>
        <v/>
      </c>
      <c r="H68" s="205" t="str">
        <f t="shared" ref="H68:H77" si="15">IF(H67="","",IF(H67+1&lt;=$D$11,H67+1,""))</f>
        <v/>
      </c>
      <c r="I68" s="205" t="str">
        <f t="shared" ref="I68:I77" si="16">IF(I67="","",IF(I67+1&lt;=$D$12,I67+1,""))</f>
        <v/>
      </c>
      <c r="J68" s="205" t="str">
        <f t="shared" ref="J68:J77" si="17">IF(J67="","",IF(J67+1&lt;=$D$13,J67+1,""))</f>
        <v/>
      </c>
      <c r="K68" s="205" t="str">
        <f t="shared" ref="K68:K77" si="18">IF(K67="","",IF(K67+1&lt;=$D$14,K67+1,""))</f>
        <v/>
      </c>
      <c r="L68" s="205" t="str">
        <f t="shared" ref="L68:L77" si="19">IF(L67="","",IF(L67+1&lt;=$D$15,L67+1,""))</f>
        <v/>
      </c>
      <c r="M68" s="205" t="str">
        <f t="shared" ref="M68:M77" si="20">IF(M67="","",IF(M67+1&lt;=$D$16,M67+1,""))</f>
        <v/>
      </c>
      <c r="N68" s="205" t="str">
        <f t="shared" ref="N68:N77" si="21">IF(N67="","",IF(N67+1&lt;=$D$17,N67+1,""))</f>
        <v/>
      </c>
      <c r="O68" s="205" t="str">
        <f t="shared" ref="O68:O77" si="22">IF(O67="","",IF(O67+1&lt;=$D$18,O67+1,""))</f>
        <v/>
      </c>
      <c r="P68" s="205" t="str">
        <f t="shared" ref="P68:P77" si="23">IF(P67="","",IF(P67+1&lt;=$D$19,P67+1,""))</f>
        <v/>
      </c>
      <c r="Q68" s="205" t="str">
        <f t="shared" ref="Q68:Q77" si="24">IF(Q67="","",IF(Q67+1&lt;=$D$20,Q67+1,""))</f>
        <v/>
      </c>
      <c r="R68" s="205" t="str">
        <f t="shared" ref="R68:R77" si="25">IF(R67="","",IF(R67+1&lt;=$D$21,R67+1,""))</f>
        <v/>
      </c>
    </row>
    <row r="69" spans="6:18">
      <c r="F69" s="203">
        <f t="shared" si="13"/>
        <v>42437</v>
      </c>
      <c r="G69" s="204" t="str">
        <f t="shared" si="14"/>
        <v/>
      </c>
      <c r="H69" s="205" t="str">
        <f t="shared" si="15"/>
        <v/>
      </c>
      <c r="I69" s="205" t="str">
        <f t="shared" si="16"/>
        <v/>
      </c>
      <c r="J69" s="205" t="str">
        <f t="shared" si="17"/>
        <v/>
      </c>
      <c r="K69" s="205" t="str">
        <f t="shared" si="18"/>
        <v/>
      </c>
      <c r="L69" s="205" t="str">
        <f t="shared" si="19"/>
        <v/>
      </c>
      <c r="M69" s="205" t="str">
        <f t="shared" si="20"/>
        <v/>
      </c>
      <c r="N69" s="205" t="str">
        <f t="shared" si="21"/>
        <v/>
      </c>
      <c r="O69" s="205" t="str">
        <f t="shared" si="22"/>
        <v/>
      </c>
      <c r="P69" s="205" t="str">
        <f t="shared" si="23"/>
        <v/>
      </c>
      <c r="Q69" s="205" t="str">
        <f t="shared" si="24"/>
        <v/>
      </c>
      <c r="R69" s="205" t="str">
        <f t="shared" si="25"/>
        <v/>
      </c>
    </row>
    <row r="70" spans="6:18">
      <c r="F70" s="203">
        <f t="shared" si="13"/>
        <v>42438</v>
      </c>
      <c r="G70" s="204" t="str">
        <f t="shared" si="14"/>
        <v/>
      </c>
      <c r="H70" s="205" t="str">
        <f t="shared" si="15"/>
        <v/>
      </c>
      <c r="I70" s="205" t="str">
        <f t="shared" si="16"/>
        <v/>
      </c>
      <c r="J70" s="205" t="str">
        <f t="shared" si="17"/>
        <v/>
      </c>
      <c r="K70" s="205" t="str">
        <f t="shared" si="18"/>
        <v/>
      </c>
      <c r="L70" s="205" t="str">
        <f t="shared" si="19"/>
        <v/>
      </c>
      <c r="M70" s="205" t="str">
        <f t="shared" si="20"/>
        <v/>
      </c>
      <c r="N70" s="205" t="str">
        <f t="shared" si="21"/>
        <v/>
      </c>
      <c r="O70" s="205" t="str">
        <f t="shared" si="22"/>
        <v/>
      </c>
      <c r="P70" s="205" t="str">
        <f t="shared" si="23"/>
        <v/>
      </c>
      <c r="Q70" s="205" t="str">
        <f t="shared" si="24"/>
        <v/>
      </c>
      <c r="R70" s="205" t="str">
        <f t="shared" si="25"/>
        <v/>
      </c>
    </row>
    <row r="71" spans="6:18">
      <c r="F71" s="203">
        <f t="shared" si="13"/>
        <v>42439</v>
      </c>
      <c r="G71" s="204" t="str">
        <f t="shared" si="14"/>
        <v/>
      </c>
      <c r="H71" s="205" t="str">
        <f t="shared" si="15"/>
        <v/>
      </c>
      <c r="I71" s="205" t="str">
        <f t="shared" si="16"/>
        <v/>
      </c>
      <c r="J71" s="205" t="str">
        <f t="shared" si="17"/>
        <v/>
      </c>
      <c r="K71" s="205" t="str">
        <f t="shared" si="18"/>
        <v/>
      </c>
      <c r="L71" s="205" t="str">
        <f t="shared" si="19"/>
        <v/>
      </c>
      <c r="M71" s="205" t="str">
        <f t="shared" si="20"/>
        <v/>
      </c>
      <c r="N71" s="205" t="str">
        <f t="shared" si="21"/>
        <v/>
      </c>
      <c r="O71" s="205" t="str">
        <f t="shared" si="22"/>
        <v/>
      </c>
      <c r="P71" s="205" t="str">
        <f t="shared" si="23"/>
        <v/>
      </c>
      <c r="Q71" s="205" t="str">
        <f t="shared" si="24"/>
        <v/>
      </c>
      <c r="R71" s="205" t="str">
        <f t="shared" si="25"/>
        <v/>
      </c>
    </row>
    <row r="72" spans="6:18">
      <c r="F72" s="203">
        <f t="shared" si="13"/>
        <v>42440</v>
      </c>
      <c r="G72" s="204" t="str">
        <f t="shared" si="14"/>
        <v/>
      </c>
      <c r="H72" s="205" t="str">
        <f t="shared" si="15"/>
        <v/>
      </c>
      <c r="I72" s="205" t="str">
        <f t="shared" si="16"/>
        <v/>
      </c>
      <c r="J72" s="205" t="str">
        <f t="shared" si="17"/>
        <v/>
      </c>
      <c r="K72" s="205" t="str">
        <f t="shared" si="18"/>
        <v/>
      </c>
      <c r="L72" s="205" t="str">
        <f t="shared" si="19"/>
        <v/>
      </c>
      <c r="M72" s="205" t="str">
        <f t="shared" si="20"/>
        <v/>
      </c>
      <c r="N72" s="205" t="str">
        <f t="shared" si="21"/>
        <v/>
      </c>
      <c r="O72" s="205" t="str">
        <f t="shared" si="22"/>
        <v/>
      </c>
      <c r="P72" s="205" t="str">
        <f t="shared" si="23"/>
        <v/>
      </c>
      <c r="Q72" s="205" t="str">
        <f t="shared" si="24"/>
        <v/>
      </c>
      <c r="R72" s="205" t="str">
        <f t="shared" si="25"/>
        <v/>
      </c>
    </row>
    <row r="73" spans="6:18">
      <c r="F73" s="203">
        <f t="shared" si="13"/>
        <v>42441</v>
      </c>
      <c r="G73" s="204" t="str">
        <f t="shared" si="14"/>
        <v/>
      </c>
      <c r="H73" s="205" t="str">
        <f t="shared" si="15"/>
        <v/>
      </c>
      <c r="I73" s="205" t="str">
        <f t="shared" si="16"/>
        <v/>
      </c>
      <c r="J73" s="205" t="str">
        <f t="shared" si="17"/>
        <v/>
      </c>
      <c r="K73" s="205" t="str">
        <f t="shared" si="18"/>
        <v/>
      </c>
      <c r="L73" s="205" t="str">
        <f t="shared" si="19"/>
        <v/>
      </c>
      <c r="M73" s="205" t="str">
        <f t="shared" si="20"/>
        <v/>
      </c>
      <c r="N73" s="205" t="str">
        <f t="shared" si="21"/>
        <v/>
      </c>
      <c r="O73" s="205" t="str">
        <f t="shared" si="22"/>
        <v/>
      </c>
      <c r="P73" s="205" t="str">
        <f t="shared" si="23"/>
        <v/>
      </c>
      <c r="Q73" s="205" t="str">
        <f t="shared" si="24"/>
        <v/>
      </c>
      <c r="R73" s="205" t="str">
        <f t="shared" si="25"/>
        <v/>
      </c>
    </row>
    <row r="74" spans="6:18">
      <c r="F74" s="203">
        <f t="shared" si="13"/>
        <v>42442</v>
      </c>
      <c r="G74" s="204" t="str">
        <f t="shared" si="14"/>
        <v/>
      </c>
      <c r="H74" s="205" t="str">
        <f t="shared" si="15"/>
        <v/>
      </c>
      <c r="I74" s="205" t="str">
        <f t="shared" si="16"/>
        <v/>
      </c>
      <c r="J74" s="205" t="str">
        <f t="shared" si="17"/>
        <v/>
      </c>
      <c r="K74" s="205" t="str">
        <f t="shared" si="18"/>
        <v/>
      </c>
      <c r="L74" s="205" t="str">
        <f t="shared" si="19"/>
        <v/>
      </c>
      <c r="M74" s="205" t="str">
        <f t="shared" si="20"/>
        <v/>
      </c>
      <c r="N74" s="205" t="str">
        <f t="shared" si="21"/>
        <v/>
      </c>
      <c r="O74" s="205" t="str">
        <f t="shared" si="22"/>
        <v/>
      </c>
      <c r="P74" s="205" t="str">
        <f t="shared" si="23"/>
        <v/>
      </c>
      <c r="Q74" s="205" t="str">
        <f t="shared" si="24"/>
        <v/>
      </c>
      <c r="R74" s="205" t="str">
        <f t="shared" si="25"/>
        <v/>
      </c>
    </row>
    <row r="75" spans="6:18">
      <c r="F75" s="203">
        <f t="shared" si="13"/>
        <v>42443</v>
      </c>
      <c r="G75" s="204" t="str">
        <f t="shared" si="14"/>
        <v/>
      </c>
      <c r="H75" s="205" t="str">
        <f t="shared" si="15"/>
        <v/>
      </c>
      <c r="I75" s="205" t="str">
        <f t="shared" si="16"/>
        <v/>
      </c>
      <c r="J75" s="205" t="str">
        <f t="shared" si="17"/>
        <v/>
      </c>
      <c r="K75" s="205" t="str">
        <f t="shared" si="18"/>
        <v/>
      </c>
      <c r="L75" s="205" t="str">
        <f t="shared" si="19"/>
        <v/>
      </c>
      <c r="M75" s="205" t="str">
        <f t="shared" si="20"/>
        <v/>
      </c>
      <c r="N75" s="205" t="str">
        <f t="shared" si="21"/>
        <v/>
      </c>
      <c r="O75" s="205" t="str">
        <f t="shared" si="22"/>
        <v/>
      </c>
      <c r="P75" s="205" t="str">
        <f t="shared" si="23"/>
        <v/>
      </c>
      <c r="Q75" s="205" t="str">
        <f t="shared" si="24"/>
        <v/>
      </c>
      <c r="R75" s="205" t="str">
        <f t="shared" si="25"/>
        <v/>
      </c>
    </row>
    <row r="76" spans="6:18">
      <c r="F76" s="203">
        <f t="shared" si="13"/>
        <v>42444</v>
      </c>
      <c r="G76" s="204" t="str">
        <f t="shared" si="14"/>
        <v/>
      </c>
      <c r="H76" s="205" t="str">
        <f t="shared" si="15"/>
        <v/>
      </c>
      <c r="I76" s="205" t="str">
        <f t="shared" si="16"/>
        <v/>
      </c>
      <c r="J76" s="205" t="str">
        <f t="shared" si="17"/>
        <v/>
      </c>
      <c r="K76" s="205" t="str">
        <f t="shared" si="18"/>
        <v/>
      </c>
      <c r="L76" s="205" t="str">
        <f t="shared" si="19"/>
        <v/>
      </c>
      <c r="M76" s="205" t="str">
        <f t="shared" si="20"/>
        <v/>
      </c>
      <c r="N76" s="205" t="str">
        <f t="shared" si="21"/>
        <v/>
      </c>
      <c r="O76" s="205" t="str">
        <f t="shared" si="22"/>
        <v/>
      </c>
      <c r="P76" s="205" t="str">
        <f t="shared" si="23"/>
        <v/>
      </c>
      <c r="Q76" s="205" t="str">
        <f t="shared" si="24"/>
        <v/>
      </c>
      <c r="R76" s="205" t="str">
        <f t="shared" si="25"/>
        <v/>
      </c>
    </row>
    <row r="77" spans="6:18">
      <c r="F77" s="203">
        <f t="shared" si="13"/>
        <v>42445</v>
      </c>
      <c r="G77" s="204" t="str">
        <f t="shared" si="14"/>
        <v/>
      </c>
      <c r="H77" s="205" t="str">
        <f t="shared" si="15"/>
        <v/>
      </c>
      <c r="I77" s="205" t="str">
        <f t="shared" si="16"/>
        <v/>
      </c>
      <c r="J77" s="205" t="str">
        <f t="shared" si="17"/>
        <v/>
      </c>
      <c r="K77" s="205" t="str">
        <f t="shared" si="18"/>
        <v/>
      </c>
      <c r="L77" s="205" t="str">
        <f t="shared" si="19"/>
        <v/>
      </c>
      <c r="M77" s="205" t="str">
        <f t="shared" si="20"/>
        <v/>
      </c>
      <c r="N77" s="205" t="str">
        <f t="shared" si="21"/>
        <v/>
      </c>
      <c r="O77" s="205" t="str">
        <f t="shared" si="22"/>
        <v/>
      </c>
      <c r="P77" s="205" t="str">
        <f t="shared" si="23"/>
        <v/>
      </c>
      <c r="Q77" s="205" t="str">
        <f t="shared" si="24"/>
        <v/>
      </c>
      <c r="R77" s="205" t="str">
        <f t="shared" si="25"/>
        <v/>
      </c>
    </row>
    <row r="78" spans="6:18">
      <c r="F78" s="203">
        <f t="shared" si="13"/>
        <v>42446</v>
      </c>
      <c r="G78" s="206" t="str">
        <f t="shared" si="14"/>
        <v/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</row>
    <row r="79" spans="6:18">
      <c r="F79" s="203">
        <f t="shared" si="13"/>
        <v>42447</v>
      </c>
      <c r="G79" s="206" t="str">
        <f t="shared" si="14"/>
        <v/>
      </c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</row>
    <row r="80" spans="6:18">
      <c r="F80" s="203">
        <f t="shared" si="13"/>
        <v>42448</v>
      </c>
      <c r="G80" s="206" t="str">
        <f t="shared" si="14"/>
        <v/>
      </c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</row>
    <row r="81" spans="6:18">
      <c r="F81" s="203">
        <f t="shared" si="13"/>
        <v>42449</v>
      </c>
      <c r="G81" s="206" t="str">
        <f t="shared" si="14"/>
        <v/>
      </c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</row>
    <row r="82" spans="6:18">
      <c r="F82" s="203">
        <f t="shared" si="13"/>
        <v>42450</v>
      </c>
      <c r="G82" s="206" t="str">
        <f t="shared" si="14"/>
        <v/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</row>
    <row r="83" spans="6:18">
      <c r="F83" s="203">
        <f t="shared" si="13"/>
        <v>42451</v>
      </c>
      <c r="G83" s="206" t="str">
        <f t="shared" si="14"/>
        <v/>
      </c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</row>
    <row r="84" spans="6:18">
      <c r="F84" s="203">
        <f t="shared" si="13"/>
        <v>42452</v>
      </c>
      <c r="G84" s="206" t="str">
        <f t="shared" si="14"/>
        <v/>
      </c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</row>
    <row r="85" spans="6:18">
      <c r="F85" s="203">
        <f t="shared" si="13"/>
        <v>42453</v>
      </c>
      <c r="G85" s="206" t="str">
        <f t="shared" si="14"/>
        <v/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</row>
    <row r="86" spans="6:18">
      <c r="F86" s="203">
        <f t="shared" si="13"/>
        <v>42454</v>
      </c>
      <c r="G86" s="206" t="str">
        <f t="shared" si="14"/>
        <v/>
      </c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</row>
    <row r="87" spans="6:18">
      <c r="F87" s="203">
        <f t="shared" si="13"/>
        <v>42455</v>
      </c>
      <c r="G87" s="206" t="str">
        <f t="shared" si="14"/>
        <v/>
      </c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</row>
    <row r="88" spans="6:18">
      <c r="F88" s="203">
        <f t="shared" si="13"/>
        <v>42456</v>
      </c>
      <c r="G88" s="206" t="str">
        <f t="shared" si="14"/>
        <v/>
      </c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</row>
    <row r="89" spans="6:18">
      <c r="F89" s="203">
        <f t="shared" si="13"/>
        <v>42457</v>
      </c>
      <c r="G89" s="206" t="str">
        <f t="shared" si="14"/>
        <v/>
      </c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</row>
    <row r="90" spans="6:18">
      <c r="F90" s="203">
        <f t="shared" si="13"/>
        <v>42458</v>
      </c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</row>
    <row r="91" spans="6:18">
      <c r="F91" s="203">
        <f t="shared" si="13"/>
        <v>42459</v>
      </c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</row>
    <row r="92" spans="6:18">
      <c r="F92" s="203">
        <f t="shared" si="13"/>
        <v>42460</v>
      </c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</row>
    <row r="93" spans="6:18">
      <c r="F93" s="203">
        <f t="shared" si="13"/>
        <v>42461</v>
      </c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</row>
    <row r="94" spans="6:18">
      <c r="F94" s="203">
        <f t="shared" si="13"/>
        <v>42462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</row>
    <row r="95" spans="6:18">
      <c r="F95" s="203">
        <f t="shared" si="13"/>
        <v>42463</v>
      </c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</row>
    <row r="96" spans="6:18">
      <c r="F96" s="203">
        <f t="shared" si="13"/>
        <v>42464</v>
      </c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</row>
    <row r="97" spans="6:18">
      <c r="F97" s="203">
        <f t="shared" si="13"/>
        <v>42465</v>
      </c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</row>
    <row r="98" spans="6:18">
      <c r="F98" s="203">
        <f t="shared" si="13"/>
        <v>42466</v>
      </c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</row>
    <row r="99" spans="6:18">
      <c r="F99" s="203">
        <f t="shared" si="13"/>
        <v>42467</v>
      </c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</row>
    <row r="100" spans="6:18">
      <c r="F100" s="203">
        <f t="shared" si="13"/>
        <v>42468</v>
      </c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</row>
    <row r="101" spans="6:18">
      <c r="F101" s="203">
        <f t="shared" si="13"/>
        <v>42469</v>
      </c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</row>
    <row r="102" spans="6:18">
      <c r="F102" s="203">
        <f t="shared" si="13"/>
        <v>42470</v>
      </c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</row>
    <row r="103" spans="6:18">
      <c r="F103" s="203">
        <f t="shared" si="13"/>
        <v>42471</v>
      </c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</row>
    <row r="104" spans="6:18">
      <c r="F104" s="203">
        <f t="shared" si="13"/>
        <v>42472</v>
      </c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</row>
    <row r="105" spans="6:18">
      <c r="F105" s="203">
        <f t="shared" si="13"/>
        <v>42473</v>
      </c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</row>
    <row r="106" spans="6:18">
      <c r="F106" s="203">
        <f t="shared" si="13"/>
        <v>42474</v>
      </c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</row>
    <row r="107" spans="6:18">
      <c r="F107" s="203">
        <f t="shared" si="13"/>
        <v>42475</v>
      </c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</row>
    <row r="108" spans="6:18">
      <c r="F108" s="203">
        <f t="shared" si="13"/>
        <v>42476</v>
      </c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</row>
    <row r="109" spans="6:18">
      <c r="F109" s="203">
        <f t="shared" si="13"/>
        <v>42477</v>
      </c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</row>
    <row r="110" spans="6:18">
      <c r="F110" s="203">
        <f t="shared" si="13"/>
        <v>42478</v>
      </c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</row>
    <row r="111" spans="6:18">
      <c r="F111" s="203">
        <f t="shared" si="13"/>
        <v>42479</v>
      </c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</row>
    <row r="112" spans="6:18">
      <c r="F112" s="203">
        <f t="shared" si="13"/>
        <v>42480</v>
      </c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</row>
    <row r="113" spans="6:18">
      <c r="F113" s="203">
        <f t="shared" si="13"/>
        <v>42481</v>
      </c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</row>
    <row r="114" spans="6:18">
      <c r="F114" s="203">
        <f t="shared" si="13"/>
        <v>42482</v>
      </c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</row>
    <row r="115" spans="6:18">
      <c r="F115" s="203">
        <f t="shared" si="13"/>
        <v>42483</v>
      </c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</row>
    <row r="116" spans="6:18">
      <c r="F116" s="203">
        <f t="shared" si="13"/>
        <v>42484</v>
      </c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</row>
    <row r="117" spans="6:18">
      <c r="F117" s="203">
        <f t="shared" si="13"/>
        <v>42485</v>
      </c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</row>
    <row r="118" spans="6:18">
      <c r="F118" s="203">
        <f t="shared" si="13"/>
        <v>42486</v>
      </c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</row>
    <row r="119" spans="6:18">
      <c r="F119" s="203">
        <f t="shared" si="13"/>
        <v>42487</v>
      </c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</row>
    <row r="120" spans="6:18">
      <c r="F120" s="203">
        <f t="shared" si="13"/>
        <v>42488</v>
      </c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</row>
    <row r="121" spans="6:18">
      <c r="F121" s="203">
        <f t="shared" si="13"/>
        <v>42489</v>
      </c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</row>
    <row r="122" spans="6:18">
      <c r="F122" s="203">
        <f t="shared" si="13"/>
        <v>42490</v>
      </c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</row>
    <row r="123" spans="6:18">
      <c r="F123" s="203">
        <f t="shared" si="13"/>
        <v>42491</v>
      </c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</row>
    <row r="124" spans="6:18">
      <c r="F124" s="203">
        <f t="shared" si="13"/>
        <v>42492</v>
      </c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</row>
    <row r="125" spans="6:18">
      <c r="F125" s="203">
        <f t="shared" si="13"/>
        <v>42493</v>
      </c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</row>
    <row r="126" spans="6:18">
      <c r="F126" s="203">
        <f t="shared" si="13"/>
        <v>42494</v>
      </c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</row>
    <row r="127" spans="6:18">
      <c r="F127" s="203">
        <f t="shared" si="13"/>
        <v>42495</v>
      </c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</row>
    <row r="128" spans="6:18">
      <c r="F128" s="203">
        <f t="shared" si="13"/>
        <v>42496</v>
      </c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</row>
    <row r="129" spans="6:18">
      <c r="F129" s="203">
        <f t="shared" si="13"/>
        <v>42497</v>
      </c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</row>
    <row r="130" spans="6:18">
      <c r="F130" s="203">
        <f t="shared" si="13"/>
        <v>42498</v>
      </c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</row>
    <row r="131" spans="6:18">
      <c r="F131" s="203">
        <f t="shared" si="13"/>
        <v>42499</v>
      </c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</row>
    <row r="132" spans="6:18">
      <c r="F132" s="203">
        <f t="shared" ref="F132:F195" si="26">F131+1</f>
        <v>42500</v>
      </c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</row>
    <row r="133" spans="6:18">
      <c r="F133" s="203">
        <f t="shared" si="26"/>
        <v>42501</v>
      </c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</row>
    <row r="134" spans="6:18">
      <c r="F134" s="203">
        <f t="shared" si="26"/>
        <v>42502</v>
      </c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</row>
    <row r="135" spans="6:18">
      <c r="F135" s="203">
        <f t="shared" si="26"/>
        <v>42503</v>
      </c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</row>
    <row r="136" spans="6:18">
      <c r="F136" s="203">
        <f t="shared" si="26"/>
        <v>42504</v>
      </c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</row>
    <row r="137" spans="6:18">
      <c r="F137" s="203">
        <f t="shared" si="26"/>
        <v>42505</v>
      </c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</row>
    <row r="138" spans="6:18">
      <c r="F138" s="203">
        <f t="shared" si="26"/>
        <v>42506</v>
      </c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</row>
    <row r="139" spans="6:18">
      <c r="F139" s="203">
        <f t="shared" si="26"/>
        <v>42507</v>
      </c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</row>
    <row r="140" spans="6:18">
      <c r="F140" s="203">
        <f t="shared" si="26"/>
        <v>42508</v>
      </c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</row>
    <row r="141" spans="6:18">
      <c r="F141" s="203">
        <f t="shared" si="26"/>
        <v>42509</v>
      </c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</row>
    <row r="142" spans="6:18">
      <c r="F142" s="203">
        <f t="shared" si="26"/>
        <v>42510</v>
      </c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</row>
    <row r="143" spans="6:18">
      <c r="F143" s="203">
        <f t="shared" si="26"/>
        <v>42511</v>
      </c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</row>
    <row r="144" spans="6:18">
      <c r="F144" s="203">
        <f t="shared" si="26"/>
        <v>42512</v>
      </c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</row>
    <row r="145" spans="6:18">
      <c r="F145" s="203">
        <f t="shared" si="26"/>
        <v>42513</v>
      </c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</row>
    <row r="146" spans="6:18">
      <c r="F146" s="203">
        <f t="shared" si="26"/>
        <v>42514</v>
      </c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</row>
    <row r="147" spans="6:18">
      <c r="F147" s="203">
        <f t="shared" si="26"/>
        <v>42515</v>
      </c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</row>
    <row r="148" spans="6:18">
      <c r="F148" s="203">
        <f t="shared" si="26"/>
        <v>42516</v>
      </c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</row>
    <row r="149" spans="6:18">
      <c r="F149" s="203">
        <f t="shared" si="26"/>
        <v>42517</v>
      </c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</row>
    <row r="150" spans="6:18">
      <c r="F150" s="203">
        <f t="shared" si="26"/>
        <v>42518</v>
      </c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</row>
    <row r="151" spans="6:18">
      <c r="F151" s="203">
        <f t="shared" si="26"/>
        <v>42519</v>
      </c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</row>
    <row r="152" spans="6:18">
      <c r="F152" s="203">
        <f t="shared" si="26"/>
        <v>42520</v>
      </c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</row>
    <row r="153" spans="6:18">
      <c r="F153" s="203">
        <f t="shared" si="26"/>
        <v>42521</v>
      </c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</row>
    <row r="154" spans="6:18">
      <c r="F154" s="203">
        <f t="shared" si="26"/>
        <v>42522</v>
      </c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</row>
    <row r="155" spans="6:18">
      <c r="F155" s="203">
        <f t="shared" si="26"/>
        <v>42523</v>
      </c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</row>
    <row r="156" spans="6:18">
      <c r="F156" s="203">
        <f t="shared" si="26"/>
        <v>42524</v>
      </c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</row>
    <row r="157" spans="6:18">
      <c r="F157" s="203">
        <f t="shared" si="26"/>
        <v>42525</v>
      </c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</row>
    <row r="158" spans="6:18">
      <c r="F158" s="203">
        <f t="shared" si="26"/>
        <v>42526</v>
      </c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</row>
    <row r="159" spans="6:18">
      <c r="F159" s="203">
        <f t="shared" si="26"/>
        <v>42527</v>
      </c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</row>
    <row r="160" spans="6:18">
      <c r="F160" s="203">
        <f t="shared" si="26"/>
        <v>42528</v>
      </c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</row>
    <row r="161" spans="6:18">
      <c r="F161" s="203">
        <f t="shared" si="26"/>
        <v>42529</v>
      </c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</row>
    <row r="162" spans="6:18">
      <c r="F162" s="203">
        <f t="shared" si="26"/>
        <v>42530</v>
      </c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</row>
    <row r="163" spans="6:18">
      <c r="F163" s="203">
        <f t="shared" si="26"/>
        <v>42531</v>
      </c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</row>
    <row r="164" spans="6:18">
      <c r="F164" s="203">
        <f t="shared" si="26"/>
        <v>42532</v>
      </c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</row>
    <row r="165" spans="6:18">
      <c r="F165" s="203">
        <f t="shared" si="26"/>
        <v>42533</v>
      </c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</row>
    <row r="166" spans="6:18">
      <c r="F166" s="203">
        <f t="shared" si="26"/>
        <v>42534</v>
      </c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</row>
    <row r="167" spans="6:18">
      <c r="F167" s="203">
        <f t="shared" si="26"/>
        <v>42535</v>
      </c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</row>
    <row r="168" spans="6:18">
      <c r="F168" s="203">
        <f t="shared" si="26"/>
        <v>42536</v>
      </c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</row>
    <row r="169" spans="6:18">
      <c r="F169" s="203">
        <f t="shared" si="26"/>
        <v>42537</v>
      </c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</row>
    <row r="170" spans="6:18">
      <c r="F170" s="203">
        <f t="shared" si="26"/>
        <v>42538</v>
      </c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</row>
    <row r="171" spans="6:18">
      <c r="F171" s="203">
        <f t="shared" si="26"/>
        <v>42539</v>
      </c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</row>
    <row r="172" spans="6:18">
      <c r="F172" s="203">
        <f t="shared" si="26"/>
        <v>42540</v>
      </c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</row>
    <row r="173" spans="6:18">
      <c r="F173" s="203">
        <f t="shared" si="26"/>
        <v>42541</v>
      </c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</row>
    <row r="174" spans="6:18">
      <c r="F174" s="203">
        <f t="shared" si="26"/>
        <v>42542</v>
      </c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</row>
    <row r="175" spans="6:18">
      <c r="F175" s="203">
        <f t="shared" si="26"/>
        <v>42543</v>
      </c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</row>
    <row r="176" spans="6:18">
      <c r="F176" s="203">
        <f t="shared" si="26"/>
        <v>42544</v>
      </c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</row>
    <row r="177" spans="6:18">
      <c r="F177" s="203">
        <f t="shared" si="26"/>
        <v>42545</v>
      </c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</row>
    <row r="178" spans="6:18">
      <c r="F178" s="203">
        <f t="shared" si="26"/>
        <v>42546</v>
      </c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</row>
    <row r="179" spans="6:18">
      <c r="F179" s="203">
        <f t="shared" si="26"/>
        <v>42547</v>
      </c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</row>
    <row r="180" spans="6:18">
      <c r="F180" s="203">
        <f t="shared" si="26"/>
        <v>42548</v>
      </c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</row>
    <row r="181" spans="6:18">
      <c r="F181" s="203">
        <f t="shared" si="26"/>
        <v>42549</v>
      </c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</row>
    <row r="182" spans="6:18">
      <c r="F182" s="203">
        <f t="shared" si="26"/>
        <v>42550</v>
      </c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</row>
    <row r="183" spans="6:18">
      <c r="F183" s="203">
        <f t="shared" si="26"/>
        <v>42551</v>
      </c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</row>
    <row r="184" spans="6:18">
      <c r="F184" s="203">
        <f t="shared" si="26"/>
        <v>42552</v>
      </c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</row>
    <row r="185" spans="6:18">
      <c r="F185" s="203">
        <f t="shared" si="26"/>
        <v>42553</v>
      </c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</row>
    <row r="186" spans="6:18">
      <c r="F186" s="203">
        <f t="shared" si="26"/>
        <v>42554</v>
      </c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</row>
    <row r="187" spans="6:18">
      <c r="F187" s="203">
        <f t="shared" si="26"/>
        <v>42555</v>
      </c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</row>
    <row r="188" spans="6:18">
      <c r="F188" s="203">
        <f t="shared" si="26"/>
        <v>42556</v>
      </c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</row>
    <row r="189" spans="6:18">
      <c r="F189" s="203">
        <f t="shared" si="26"/>
        <v>42557</v>
      </c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</row>
    <row r="190" spans="6:18">
      <c r="F190" s="203">
        <f t="shared" si="26"/>
        <v>42558</v>
      </c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</row>
    <row r="191" spans="6:18">
      <c r="F191" s="203">
        <f t="shared" si="26"/>
        <v>42559</v>
      </c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</row>
    <row r="192" spans="6:18">
      <c r="F192" s="203">
        <f t="shared" si="26"/>
        <v>42560</v>
      </c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</row>
    <row r="193" spans="6:18">
      <c r="F193" s="203">
        <f t="shared" si="26"/>
        <v>42561</v>
      </c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</row>
    <row r="194" spans="6:18">
      <c r="F194" s="203">
        <f t="shared" si="26"/>
        <v>42562</v>
      </c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</row>
    <row r="195" spans="6:18">
      <c r="F195" s="203">
        <f t="shared" si="26"/>
        <v>42563</v>
      </c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</row>
    <row r="196" spans="6:18">
      <c r="F196" s="203">
        <f t="shared" ref="F196:F259" si="27">F195+1</f>
        <v>42564</v>
      </c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</row>
    <row r="197" spans="6:18">
      <c r="F197" s="203">
        <f t="shared" si="27"/>
        <v>42565</v>
      </c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</row>
    <row r="198" spans="6:18">
      <c r="F198" s="203">
        <f t="shared" si="27"/>
        <v>42566</v>
      </c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</row>
    <row r="199" spans="6:18">
      <c r="F199" s="203">
        <f t="shared" si="27"/>
        <v>42567</v>
      </c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</row>
    <row r="200" spans="6:18">
      <c r="F200" s="203">
        <f t="shared" si="27"/>
        <v>42568</v>
      </c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</row>
    <row r="201" spans="6:18">
      <c r="F201" s="203">
        <f t="shared" si="27"/>
        <v>42569</v>
      </c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</row>
    <row r="202" spans="6:18">
      <c r="F202" s="203">
        <f t="shared" si="27"/>
        <v>42570</v>
      </c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</row>
    <row r="203" spans="6:18">
      <c r="F203" s="203">
        <f t="shared" si="27"/>
        <v>42571</v>
      </c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</row>
    <row r="204" spans="6:18">
      <c r="F204" s="203">
        <f t="shared" si="27"/>
        <v>42572</v>
      </c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</row>
    <row r="205" spans="6:18">
      <c r="F205" s="203">
        <f t="shared" si="27"/>
        <v>42573</v>
      </c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</row>
    <row r="206" spans="6:18">
      <c r="F206" s="203">
        <f t="shared" si="27"/>
        <v>42574</v>
      </c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</row>
    <row r="207" spans="6:18">
      <c r="F207" s="203">
        <f t="shared" si="27"/>
        <v>42575</v>
      </c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</row>
    <row r="208" spans="6:18">
      <c r="F208" s="203">
        <f t="shared" si="27"/>
        <v>42576</v>
      </c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</row>
    <row r="209" spans="6:18">
      <c r="F209" s="203">
        <f t="shared" si="27"/>
        <v>42577</v>
      </c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</row>
    <row r="210" spans="6:18">
      <c r="F210" s="203">
        <f t="shared" si="27"/>
        <v>42578</v>
      </c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</row>
    <row r="211" spans="6:18">
      <c r="F211" s="203">
        <f t="shared" si="27"/>
        <v>42579</v>
      </c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</row>
    <row r="212" spans="6:18">
      <c r="F212" s="203">
        <f t="shared" si="27"/>
        <v>42580</v>
      </c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</row>
    <row r="213" spans="6:18">
      <c r="F213" s="203">
        <f t="shared" si="27"/>
        <v>42581</v>
      </c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</row>
    <row r="214" spans="6:18">
      <c r="F214" s="203">
        <f t="shared" si="27"/>
        <v>42582</v>
      </c>
    </row>
    <row r="215" spans="6:18">
      <c r="F215" s="203">
        <f t="shared" si="27"/>
        <v>42583</v>
      </c>
    </row>
    <row r="216" spans="6:18">
      <c r="F216" s="203">
        <f t="shared" si="27"/>
        <v>42584</v>
      </c>
    </row>
    <row r="217" spans="6:18">
      <c r="F217" s="203">
        <f t="shared" si="27"/>
        <v>42585</v>
      </c>
    </row>
    <row r="218" spans="6:18">
      <c r="F218" s="203">
        <f t="shared" si="27"/>
        <v>42586</v>
      </c>
    </row>
    <row r="219" spans="6:18">
      <c r="F219" s="203">
        <f t="shared" si="27"/>
        <v>42587</v>
      </c>
    </row>
    <row r="220" spans="6:18">
      <c r="F220" s="203">
        <f t="shared" si="27"/>
        <v>42588</v>
      </c>
    </row>
    <row r="221" spans="6:18">
      <c r="F221" s="203">
        <f t="shared" si="27"/>
        <v>42589</v>
      </c>
    </row>
    <row r="222" spans="6:18">
      <c r="F222" s="203">
        <f t="shared" si="27"/>
        <v>42590</v>
      </c>
    </row>
    <row r="223" spans="6:18">
      <c r="F223" s="203">
        <f t="shared" si="27"/>
        <v>42591</v>
      </c>
    </row>
    <row r="224" spans="6:18">
      <c r="F224" s="203">
        <f t="shared" si="27"/>
        <v>42592</v>
      </c>
    </row>
    <row r="225" spans="6:6">
      <c r="F225" s="203">
        <f t="shared" si="27"/>
        <v>42593</v>
      </c>
    </row>
    <row r="226" spans="6:6">
      <c r="F226" s="203">
        <f t="shared" si="27"/>
        <v>42594</v>
      </c>
    </row>
    <row r="227" spans="6:6">
      <c r="F227" s="203">
        <f t="shared" si="27"/>
        <v>42595</v>
      </c>
    </row>
    <row r="228" spans="6:6">
      <c r="F228" s="203">
        <f t="shared" si="27"/>
        <v>42596</v>
      </c>
    </row>
    <row r="229" spans="6:6">
      <c r="F229" s="203">
        <f t="shared" si="27"/>
        <v>42597</v>
      </c>
    </row>
    <row r="230" spans="6:6">
      <c r="F230" s="203">
        <f t="shared" si="27"/>
        <v>42598</v>
      </c>
    </row>
    <row r="231" spans="6:6">
      <c r="F231" s="203">
        <f t="shared" si="27"/>
        <v>42599</v>
      </c>
    </row>
    <row r="232" spans="6:6">
      <c r="F232" s="203">
        <f t="shared" si="27"/>
        <v>42600</v>
      </c>
    </row>
    <row r="233" spans="6:6">
      <c r="F233" s="203">
        <f t="shared" si="27"/>
        <v>42601</v>
      </c>
    </row>
    <row r="234" spans="6:6">
      <c r="F234" s="203">
        <f t="shared" si="27"/>
        <v>42602</v>
      </c>
    </row>
    <row r="235" spans="6:6">
      <c r="F235" s="203">
        <f t="shared" si="27"/>
        <v>42603</v>
      </c>
    </row>
    <row r="236" spans="6:6">
      <c r="F236" s="203">
        <f t="shared" si="27"/>
        <v>42604</v>
      </c>
    </row>
    <row r="237" spans="6:6">
      <c r="F237" s="203">
        <f t="shared" si="27"/>
        <v>42605</v>
      </c>
    </row>
    <row r="238" spans="6:6">
      <c r="F238" s="203">
        <f t="shared" si="27"/>
        <v>42606</v>
      </c>
    </row>
    <row r="239" spans="6:6">
      <c r="F239" s="203">
        <f t="shared" si="27"/>
        <v>42607</v>
      </c>
    </row>
    <row r="240" spans="6:6">
      <c r="F240" s="203">
        <f t="shared" si="27"/>
        <v>42608</v>
      </c>
    </row>
    <row r="241" spans="6:6">
      <c r="F241" s="203">
        <f t="shared" si="27"/>
        <v>42609</v>
      </c>
    </row>
    <row r="242" spans="6:6">
      <c r="F242" s="203">
        <f t="shared" si="27"/>
        <v>42610</v>
      </c>
    </row>
    <row r="243" spans="6:6">
      <c r="F243" s="203">
        <f t="shared" si="27"/>
        <v>42611</v>
      </c>
    </row>
    <row r="244" spans="6:6">
      <c r="F244" s="203">
        <f t="shared" si="27"/>
        <v>42612</v>
      </c>
    </row>
    <row r="245" spans="6:6">
      <c r="F245" s="203">
        <f t="shared" si="27"/>
        <v>42613</v>
      </c>
    </row>
    <row r="246" spans="6:6">
      <c r="F246" s="203">
        <f t="shared" si="27"/>
        <v>42614</v>
      </c>
    </row>
    <row r="247" spans="6:6">
      <c r="F247" s="203">
        <f t="shared" si="27"/>
        <v>42615</v>
      </c>
    </row>
    <row r="248" spans="6:6">
      <c r="F248" s="203">
        <f t="shared" si="27"/>
        <v>42616</v>
      </c>
    </row>
    <row r="249" spans="6:6">
      <c r="F249" s="203">
        <f t="shared" si="27"/>
        <v>42617</v>
      </c>
    </row>
    <row r="250" spans="6:6">
      <c r="F250" s="203">
        <f t="shared" si="27"/>
        <v>42618</v>
      </c>
    </row>
    <row r="251" spans="6:6">
      <c r="F251" s="203">
        <f t="shared" si="27"/>
        <v>42619</v>
      </c>
    </row>
    <row r="252" spans="6:6">
      <c r="F252" s="203">
        <f t="shared" si="27"/>
        <v>42620</v>
      </c>
    </row>
    <row r="253" spans="6:6">
      <c r="F253" s="203">
        <f t="shared" si="27"/>
        <v>42621</v>
      </c>
    </row>
    <row r="254" spans="6:6">
      <c r="F254" s="203">
        <f t="shared" si="27"/>
        <v>42622</v>
      </c>
    </row>
    <row r="255" spans="6:6">
      <c r="F255" s="203">
        <f t="shared" si="27"/>
        <v>42623</v>
      </c>
    </row>
    <row r="256" spans="6:6">
      <c r="F256" s="203">
        <f t="shared" si="27"/>
        <v>42624</v>
      </c>
    </row>
    <row r="257" spans="6:6">
      <c r="F257" s="203">
        <f t="shared" si="27"/>
        <v>42625</v>
      </c>
    </row>
    <row r="258" spans="6:6">
      <c r="F258" s="203">
        <f t="shared" si="27"/>
        <v>42626</v>
      </c>
    </row>
    <row r="259" spans="6:6">
      <c r="F259" s="203">
        <f t="shared" si="27"/>
        <v>42627</v>
      </c>
    </row>
    <row r="260" spans="6:6">
      <c r="F260" s="203">
        <f t="shared" ref="F260:F323" si="28">F259+1</f>
        <v>42628</v>
      </c>
    </row>
    <row r="261" spans="6:6">
      <c r="F261" s="203">
        <f t="shared" si="28"/>
        <v>42629</v>
      </c>
    </row>
    <row r="262" spans="6:6">
      <c r="F262" s="203">
        <f t="shared" si="28"/>
        <v>42630</v>
      </c>
    </row>
    <row r="263" spans="6:6">
      <c r="F263" s="203">
        <f t="shared" si="28"/>
        <v>42631</v>
      </c>
    </row>
    <row r="264" spans="6:6">
      <c r="F264" s="203">
        <f t="shared" si="28"/>
        <v>42632</v>
      </c>
    </row>
    <row r="265" spans="6:6">
      <c r="F265" s="203">
        <f t="shared" si="28"/>
        <v>42633</v>
      </c>
    </row>
    <row r="266" spans="6:6">
      <c r="F266" s="203">
        <f t="shared" si="28"/>
        <v>42634</v>
      </c>
    </row>
    <row r="267" spans="6:6">
      <c r="F267" s="203">
        <f t="shared" si="28"/>
        <v>42635</v>
      </c>
    </row>
    <row r="268" spans="6:6">
      <c r="F268" s="203">
        <f t="shared" si="28"/>
        <v>42636</v>
      </c>
    </row>
    <row r="269" spans="6:6">
      <c r="F269" s="203">
        <f t="shared" si="28"/>
        <v>42637</v>
      </c>
    </row>
    <row r="270" spans="6:6">
      <c r="F270" s="203">
        <f t="shared" si="28"/>
        <v>42638</v>
      </c>
    </row>
    <row r="271" spans="6:6">
      <c r="F271" s="203">
        <f t="shared" si="28"/>
        <v>42639</v>
      </c>
    </row>
    <row r="272" spans="6:6">
      <c r="F272" s="203">
        <f t="shared" si="28"/>
        <v>42640</v>
      </c>
    </row>
    <row r="273" spans="6:6">
      <c r="F273" s="203">
        <f t="shared" si="28"/>
        <v>42641</v>
      </c>
    </row>
    <row r="274" spans="6:6">
      <c r="F274" s="203">
        <f t="shared" si="28"/>
        <v>42642</v>
      </c>
    </row>
    <row r="275" spans="6:6">
      <c r="F275" s="203">
        <f t="shared" si="28"/>
        <v>42643</v>
      </c>
    </row>
    <row r="276" spans="6:6">
      <c r="F276" s="203">
        <f t="shared" si="28"/>
        <v>42644</v>
      </c>
    </row>
    <row r="277" spans="6:6">
      <c r="F277" s="203">
        <f t="shared" si="28"/>
        <v>42645</v>
      </c>
    </row>
    <row r="278" spans="6:6">
      <c r="F278" s="203">
        <f t="shared" si="28"/>
        <v>42646</v>
      </c>
    </row>
    <row r="279" spans="6:6">
      <c r="F279" s="203">
        <f t="shared" si="28"/>
        <v>42647</v>
      </c>
    </row>
    <row r="280" spans="6:6">
      <c r="F280" s="203">
        <f t="shared" si="28"/>
        <v>42648</v>
      </c>
    </row>
    <row r="281" spans="6:6">
      <c r="F281" s="203">
        <f t="shared" si="28"/>
        <v>42649</v>
      </c>
    </row>
    <row r="282" spans="6:6">
      <c r="F282" s="203">
        <f t="shared" si="28"/>
        <v>42650</v>
      </c>
    </row>
    <row r="283" spans="6:6">
      <c r="F283" s="203">
        <f t="shared" si="28"/>
        <v>42651</v>
      </c>
    </row>
    <row r="284" spans="6:6">
      <c r="F284" s="203">
        <f t="shared" si="28"/>
        <v>42652</v>
      </c>
    </row>
    <row r="285" spans="6:6">
      <c r="F285" s="203">
        <f t="shared" si="28"/>
        <v>42653</v>
      </c>
    </row>
    <row r="286" spans="6:6">
      <c r="F286" s="203">
        <f t="shared" si="28"/>
        <v>42654</v>
      </c>
    </row>
    <row r="287" spans="6:6">
      <c r="F287" s="203">
        <f t="shared" si="28"/>
        <v>42655</v>
      </c>
    </row>
    <row r="288" spans="6:6">
      <c r="F288" s="203">
        <f t="shared" si="28"/>
        <v>42656</v>
      </c>
    </row>
    <row r="289" spans="6:6">
      <c r="F289" s="203">
        <f t="shared" si="28"/>
        <v>42657</v>
      </c>
    </row>
    <row r="290" spans="6:6">
      <c r="F290" s="203">
        <f t="shared" si="28"/>
        <v>42658</v>
      </c>
    </row>
    <row r="291" spans="6:6">
      <c r="F291" s="203">
        <f t="shared" si="28"/>
        <v>42659</v>
      </c>
    </row>
    <row r="292" spans="6:6">
      <c r="F292" s="203">
        <f t="shared" si="28"/>
        <v>42660</v>
      </c>
    </row>
    <row r="293" spans="6:6">
      <c r="F293" s="203">
        <f t="shared" si="28"/>
        <v>42661</v>
      </c>
    </row>
    <row r="294" spans="6:6">
      <c r="F294" s="203">
        <f t="shared" si="28"/>
        <v>42662</v>
      </c>
    </row>
    <row r="295" spans="6:6">
      <c r="F295" s="203">
        <f t="shared" si="28"/>
        <v>42663</v>
      </c>
    </row>
    <row r="296" spans="6:6">
      <c r="F296" s="203">
        <f t="shared" si="28"/>
        <v>42664</v>
      </c>
    </row>
    <row r="297" spans="6:6">
      <c r="F297" s="203">
        <f t="shared" si="28"/>
        <v>42665</v>
      </c>
    </row>
    <row r="298" spans="6:6">
      <c r="F298" s="203">
        <f t="shared" si="28"/>
        <v>42666</v>
      </c>
    </row>
    <row r="299" spans="6:6">
      <c r="F299" s="203">
        <f t="shared" si="28"/>
        <v>42667</v>
      </c>
    </row>
    <row r="300" spans="6:6">
      <c r="F300" s="203">
        <f t="shared" si="28"/>
        <v>42668</v>
      </c>
    </row>
    <row r="301" spans="6:6">
      <c r="F301" s="203">
        <f t="shared" si="28"/>
        <v>42669</v>
      </c>
    </row>
    <row r="302" spans="6:6">
      <c r="F302" s="203">
        <f t="shared" si="28"/>
        <v>42670</v>
      </c>
    </row>
    <row r="303" spans="6:6">
      <c r="F303" s="203">
        <f t="shared" si="28"/>
        <v>42671</v>
      </c>
    </row>
    <row r="304" spans="6:6">
      <c r="F304" s="203">
        <f t="shared" si="28"/>
        <v>42672</v>
      </c>
    </row>
    <row r="305" spans="6:6">
      <c r="F305" s="203">
        <f t="shared" si="28"/>
        <v>42673</v>
      </c>
    </row>
    <row r="306" spans="6:6">
      <c r="F306" s="203">
        <f t="shared" si="28"/>
        <v>42674</v>
      </c>
    </row>
    <row r="307" spans="6:6">
      <c r="F307" s="203">
        <f t="shared" si="28"/>
        <v>42675</v>
      </c>
    </row>
    <row r="308" spans="6:6">
      <c r="F308" s="203">
        <f t="shared" si="28"/>
        <v>42676</v>
      </c>
    </row>
    <row r="309" spans="6:6">
      <c r="F309" s="203">
        <f t="shared" si="28"/>
        <v>42677</v>
      </c>
    </row>
    <row r="310" spans="6:6">
      <c r="F310" s="203">
        <f t="shared" si="28"/>
        <v>42678</v>
      </c>
    </row>
    <row r="311" spans="6:6">
      <c r="F311" s="203">
        <f t="shared" si="28"/>
        <v>42679</v>
      </c>
    </row>
    <row r="312" spans="6:6">
      <c r="F312" s="203">
        <f t="shared" si="28"/>
        <v>42680</v>
      </c>
    </row>
    <row r="313" spans="6:6">
      <c r="F313" s="203">
        <f t="shared" si="28"/>
        <v>42681</v>
      </c>
    </row>
    <row r="314" spans="6:6">
      <c r="F314" s="203">
        <f t="shared" si="28"/>
        <v>42682</v>
      </c>
    </row>
    <row r="315" spans="6:6">
      <c r="F315" s="203">
        <f t="shared" si="28"/>
        <v>42683</v>
      </c>
    </row>
    <row r="316" spans="6:6">
      <c r="F316" s="203">
        <f t="shared" si="28"/>
        <v>42684</v>
      </c>
    </row>
    <row r="317" spans="6:6">
      <c r="F317" s="203">
        <f t="shared" si="28"/>
        <v>42685</v>
      </c>
    </row>
    <row r="318" spans="6:6">
      <c r="F318" s="203">
        <f t="shared" si="28"/>
        <v>42686</v>
      </c>
    </row>
    <row r="319" spans="6:6">
      <c r="F319" s="203">
        <f t="shared" si="28"/>
        <v>42687</v>
      </c>
    </row>
    <row r="320" spans="6:6">
      <c r="F320" s="203">
        <f t="shared" si="28"/>
        <v>42688</v>
      </c>
    </row>
    <row r="321" spans="6:6">
      <c r="F321" s="203">
        <f t="shared" si="28"/>
        <v>42689</v>
      </c>
    </row>
    <row r="322" spans="6:6">
      <c r="F322" s="203">
        <f t="shared" si="28"/>
        <v>42690</v>
      </c>
    </row>
    <row r="323" spans="6:6">
      <c r="F323" s="203">
        <f t="shared" si="28"/>
        <v>42691</v>
      </c>
    </row>
    <row r="324" spans="6:6">
      <c r="F324" s="203">
        <f t="shared" ref="F324:F367" si="29">F323+1</f>
        <v>42692</v>
      </c>
    </row>
    <row r="325" spans="6:6">
      <c r="F325" s="203">
        <f t="shared" si="29"/>
        <v>42693</v>
      </c>
    </row>
    <row r="326" spans="6:6">
      <c r="F326" s="203">
        <f t="shared" si="29"/>
        <v>42694</v>
      </c>
    </row>
    <row r="327" spans="6:6">
      <c r="F327" s="203">
        <f t="shared" si="29"/>
        <v>42695</v>
      </c>
    </row>
    <row r="328" spans="6:6">
      <c r="F328" s="203">
        <f t="shared" si="29"/>
        <v>42696</v>
      </c>
    </row>
    <row r="329" spans="6:6">
      <c r="F329" s="203">
        <f t="shared" si="29"/>
        <v>42697</v>
      </c>
    </row>
    <row r="330" spans="6:6">
      <c r="F330" s="203">
        <f t="shared" si="29"/>
        <v>42698</v>
      </c>
    </row>
    <row r="331" spans="6:6">
      <c r="F331" s="203">
        <f t="shared" si="29"/>
        <v>42699</v>
      </c>
    </row>
    <row r="332" spans="6:6">
      <c r="F332" s="203">
        <f t="shared" si="29"/>
        <v>42700</v>
      </c>
    </row>
    <row r="333" spans="6:6">
      <c r="F333" s="203">
        <f t="shared" si="29"/>
        <v>42701</v>
      </c>
    </row>
    <row r="334" spans="6:6">
      <c r="F334" s="203">
        <f t="shared" si="29"/>
        <v>42702</v>
      </c>
    </row>
    <row r="335" spans="6:6">
      <c r="F335" s="203">
        <f t="shared" si="29"/>
        <v>42703</v>
      </c>
    </row>
    <row r="336" spans="6:6">
      <c r="F336" s="203">
        <f t="shared" si="29"/>
        <v>42704</v>
      </c>
    </row>
    <row r="337" spans="6:6">
      <c r="F337" s="203">
        <f t="shared" si="29"/>
        <v>42705</v>
      </c>
    </row>
    <row r="338" spans="6:6">
      <c r="F338" s="203">
        <f t="shared" si="29"/>
        <v>42706</v>
      </c>
    </row>
    <row r="339" spans="6:6">
      <c r="F339" s="203">
        <f t="shared" si="29"/>
        <v>42707</v>
      </c>
    </row>
    <row r="340" spans="6:6">
      <c r="F340" s="203">
        <f t="shared" si="29"/>
        <v>42708</v>
      </c>
    </row>
    <row r="341" spans="6:6">
      <c r="F341" s="203">
        <f t="shared" si="29"/>
        <v>42709</v>
      </c>
    </row>
    <row r="342" spans="6:6">
      <c r="F342" s="203">
        <f t="shared" si="29"/>
        <v>42710</v>
      </c>
    </row>
    <row r="343" spans="6:6">
      <c r="F343" s="203">
        <f t="shared" si="29"/>
        <v>42711</v>
      </c>
    </row>
    <row r="344" spans="6:6">
      <c r="F344" s="203">
        <f t="shared" si="29"/>
        <v>42712</v>
      </c>
    </row>
    <row r="345" spans="6:6">
      <c r="F345" s="203">
        <f t="shared" si="29"/>
        <v>42713</v>
      </c>
    </row>
    <row r="346" spans="6:6">
      <c r="F346" s="203">
        <f t="shared" si="29"/>
        <v>42714</v>
      </c>
    </row>
    <row r="347" spans="6:6">
      <c r="F347" s="203">
        <f t="shared" si="29"/>
        <v>42715</v>
      </c>
    </row>
    <row r="348" spans="6:6">
      <c r="F348" s="203">
        <f t="shared" si="29"/>
        <v>42716</v>
      </c>
    </row>
    <row r="349" spans="6:6">
      <c r="F349" s="203">
        <f t="shared" si="29"/>
        <v>42717</v>
      </c>
    </row>
    <row r="350" spans="6:6">
      <c r="F350" s="203">
        <f t="shared" si="29"/>
        <v>42718</v>
      </c>
    </row>
    <row r="351" spans="6:6">
      <c r="F351" s="203">
        <f t="shared" si="29"/>
        <v>42719</v>
      </c>
    </row>
    <row r="352" spans="6:6">
      <c r="F352" s="203">
        <f t="shared" si="29"/>
        <v>42720</v>
      </c>
    </row>
    <row r="353" spans="6:6">
      <c r="F353" s="203">
        <f t="shared" si="29"/>
        <v>42721</v>
      </c>
    </row>
    <row r="354" spans="6:6">
      <c r="F354" s="203">
        <f t="shared" si="29"/>
        <v>42722</v>
      </c>
    </row>
    <row r="355" spans="6:6">
      <c r="F355" s="203">
        <f t="shared" si="29"/>
        <v>42723</v>
      </c>
    </row>
    <row r="356" spans="6:6">
      <c r="F356" s="203">
        <f t="shared" si="29"/>
        <v>42724</v>
      </c>
    </row>
    <row r="357" spans="6:6">
      <c r="F357" s="203">
        <f t="shared" si="29"/>
        <v>42725</v>
      </c>
    </row>
    <row r="358" spans="6:6">
      <c r="F358" s="203">
        <f t="shared" si="29"/>
        <v>42726</v>
      </c>
    </row>
    <row r="359" spans="6:6">
      <c r="F359" s="203">
        <f t="shared" si="29"/>
        <v>42727</v>
      </c>
    </row>
    <row r="360" spans="6:6">
      <c r="F360" s="203">
        <f t="shared" si="29"/>
        <v>42728</v>
      </c>
    </row>
    <row r="361" spans="6:6">
      <c r="F361" s="203">
        <f t="shared" si="29"/>
        <v>42729</v>
      </c>
    </row>
    <row r="362" spans="6:6">
      <c r="F362" s="203">
        <f t="shared" si="29"/>
        <v>42730</v>
      </c>
    </row>
    <row r="363" spans="6:6">
      <c r="F363" s="203">
        <f t="shared" si="29"/>
        <v>42731</v>
      </c>
    </row>
    <row r="364" spans="6:6">
      <c r="F364" s="203">
        <f t="shared" si="29"/>
        <v>42732</v>
      </c>
    </row>
    <row r="365" spans="6:6">
      <c r="F365" s="203">
        <f t="shared" si="29"/>
        <v>42733</v>
      </c>
    </row>
    <row r="366" spans="6:6">
      <c r="F366" s="203">
        <f t="shared" si="29"/>
        <v>42734</v>
      </c>
    </row>
    <row r="367" spans="6:6">
      <c r="F367" s="203">
        <f t="shared" si="29"/>
        <v>42735</v>
      </c>
    </row>
    <row r="371" spans="6:6">
      <c r="F371" s="207"/>
    </row>
    <row r="372" spans="6:6">
      <c r="F372" s="207"/>
    </row>
    <row r="373" spans="6:6">
      <c r="F373" s="207"/>
    </row>
    <row r="374" spans="6:6">
      <c r="F374" s="207"/>
    </row>
    <row r="375" spans="6:6">
      <c r="F375" s="207"/>
    </row>
  </sheetData>
  <sheetProtection password="8205" sheet="1" objects="1" scenarios="1" selectLockedCells="1"/>
  <phoneticPr fontId="3" type="noConversion"/>
  <conditionalFormatting sqref="C11:D11">
    <cfRule type="expression" dxfId="8" priority="1" stopIfTrue="1">
      <formula>($A10=1)</formula>
    </cfRule>
  </conditionalFormatting>
  <conditionalFormatting sqref="C10:D10">
    <cfRule type="expression" dxfId="7" priority="2" stopIfTrue="1">
      <formula>($A10=1)</formula>
    </cfRule>
  </conditionalFormatting>
  <conditionalFormatting sqref="C12:D12">
    <cfRule type="expression" dxfId="6" priority="3" stopIfTrue="1">
      <formula>($A10=1)</formula>
    </cfRule>
  </conditionalFormatting>
  <conditionalFormatting sqref="C13:D13">
    <cfRule type="expression" dxfId="5" priority="4" stopIfTrue="1">
      <formula>($A10=1)</formula>
    </cfRule>
  </conditionalFormatting>
  <conditionalFormatting sqref="C14:D14">
    <cfRule type="expression" dxfId="4" priority="5" stopIfTrue="1">
      <formula>($A10=1)</formula>
    </cfRule>
  </conditionalFormatting>
  <conditionalFormatting sqref="C15:D15">
    <cfRule type="expression" dxfId="3" priority="6" stopIfTrue="1">
      <formula>($A10=1)</formula>
    </cfRule>
  </conditionalFormatting>
  <conditionalFormatting sqref="C16:D16">
    <cfRule type="expression" dxfId="2" priority="7" stopIfTrue="1">
      <formula>($A10=1)</formula>
    </cfRule>
  </conditionalFormatting>
  <conditionalFormatting sqref="C17:D17">
    <cfRule type="expression" dxfId="1" priority="8" stopIfTrue="1">
      <formula>($A10=1)</formula>
    </cfRule>
  </conditionalFormatting>
  <conditionalFormatting sqref="D18">
    <cfRule type="expression" dxfId="0" priority="9" stopIfTrue="1">
      <formula>($A10=1)</formula>
    </cfRule>
  </conditionalFormatting>
  <hyperlinks>
    <hyperlink ref="C4" r:id="rId1"/>
  </hyperlinks>
  <pageMargins left="0.78740157499999996" right="0.44" top="0.984251969" bottom="0.984251969" header="0.4921259845" footer="0.492125984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6" enableFormatConditionsCalculation="0">
    <tabColor indexed="45"/>
    <pageSetUpPr autoPageBreaks="0"/>
  </sheetPr>
  <dimension ref="A1:K71"/>
  <sheetViews>
    <sheetView showGridLines="0" showRowColHeaders="0" showZeros="0" showOutlineSymbols="0" workbookViewId="0">
      <pane ySplit="2" topLeftCell="A3" activePane="bottomLeft" state="frozen"/>
      <selection pane="bottomLeft" activeCell="C4" sqref="C4"/>
    </sheetView>
  </sheetViews>
  <sheetFormatPr baseColWidth="10" defaultColWidth="11.44140625" defaultRowHeight="13.2"/>
  <cols>
    <col min="1" max="1" width="11.21875" style="42" customWidth="1"/>
    <col min="2" max="2" width="3.88671875" style="43" customWidth="1"/>
    <col min="3" max="3" width="4.6640625" style="43" customWidth="1"/>
    <col min="4" max="4" width="26" style="40" customWidth="1"/>
    <col min="5" max="6" width="4.6640625" style="43" customWidth="1"/>
    <col min="7" max="8" width="11.6640625" style="44" customWidth="1"/>
    <col min="9" max="9" width="11.88671875" style="40" customWidth="1"/>
    <col min="10" max="10" width="11.77734375" style="40" customWidth="1"/>
    <col min="11" max="11" width="82.44140625" style="40" customWidth="1"/>
    <col min="12" max="16384" width="11.44140625" style="40"/>
  </cols>
  <sheetData>
    <row r="1" spans="1:11" ht="21" customHeight="1" thickBot="1">
      <c r="A1" s="292">
        <v>2016</v>
      </c>
      <c r="B1" s="331" t="s">
        <v>173</v>
      </c>
      <c r="H1" s="330" t="str">
        <f>IF(Ferien!C7&lt;&gt;Feiertage!A1,"Bitte die Ferientermine im Arbeitsblatt ´Ferien´ anpassen!","")</f>
        <v>Bitte die Ferientermine im Arbeitsblatt ´Ferien´ anpassen!</v>
      </c>
    </row>
    <row r="2" spans="1:11" s="35" customFormat="1" ht="51.75" customHeight="1" thickBot="1">
      <c r="A2" s="277" t="s">
        <v>184</v>
      </c>
      <c r="B2" s="282" t="s">
        <v>116</v>
      </c>
      <c r="C2" s="265" t="s">
        <v>0</v>
      </c>
      <c r="D2" s="34" t="s">
        <v>1</v>
      </c>
      <c r="E2" s="267" t="s">
        <v>174</v>
      </c>
      <c r="F2" s="267" t="s">
        <v>92</v>
      </c>
      <c r="G2" s="259" t="s">
        <v>176</v>
      </c>
      <c r="H2" s="290" t="s">
        <v>185</v>
      </c>
      <c r="I2" s="259" t="s">
        <v>177</v>
      </c>
      <c r="J2" s="259" t="s">
        <v>178</v>
      </c>
      <c r="K2" s="145" t="s">
        <v>115</v>
      </c>
    </row>
    <row r="3" spans="1:11" s="35" customFormat="1" ht="14.1" customHeight="1" thickTop="1">
      <c r="A3" s="270">
        <f>A1</f>
        <v>2016</v>
      </c>
      <c r="B3" s="281" t="str">
        <f>IF((MOD(A1,4)=0)-(MOD(A1,100)=0)+(MOD(A1,400)=0)=0,"","x")</f>
        <v>x</v>
      </c>
      <c r="C3" s="154" t="s">
        <v>3</v>
      </c>
      <c r="D3" s="271" t="s">
        <v>4</v>
      </c>
      <c r="E3" s="268"/>
      <c r="F3" s="268"/>
      <c r="G3" s="150">
        <f>DATE(A1,1,1)</f>
        <v>42370</v>
      </c>
      <c r="H3" s="266">
        <f t="shared" ref="H3:H22" si="0">IF(C3="x",G3,"")</f>
        <v>42370</v>
      </c>
      <c r="I3" s="151">
        <f>IF(G3="","",WEEKDAY(G3))</f>
        <v>6</v>
      </c>
      <c r="J3" s="260" t="s">
        <v>1</v>
      </c>
      <c r="K3" s="149" t="s">
        <v>5</v>
      </c>
    </row>
    <row r="4" spans="1:11" s="35" customFormat="1" ht="14.1" customHeight="1">
      <c r="A4" s="255"/>
      <c r="B4" s="278"/>
      <c r="C4" s="57"/>
      <c r="D4" s="39" t="s">
        <v>6</v>
      </c>
      <c r="E4" s="269"/>
      <c r="F4" s="269"/>
      <c r="G4" s="37">
        <f>DATE(A1,1,6)</f>
        <v>42375</v>
      </c>
      <c r="H4" s="37" t="str">
        <f t="shared" si="0"/>
        <v/>
      </c>
      <c r="I4" s="38">
        <f t="shared" ref="I4:I36" si="1">IF(G4="","",WEEKDAY(G4))</f>
        <v>4</v>
      </c>
      <c r="J4" s="252" t="s">
        <v>1</v>
      </c>
      <c r="K4" s="36" t="s">
        <v>7</v>
      </c>
    </row>
    <row r="5" spans="1:11" s="35" customFormat="1" ht="14.1" customHeight="1">
      <c r="A5" s="255"/>
      <c r="B5" s="278"/>
      <c r="C5" s="146"/>
      <c r="D5" s="272" t="s">
        <v>171</v>
      </c>
      <c r="E5" s="269"/>
      <c r="F5" s="269"/>
      <c r="G5" s="37">
        <f>G10-52</f>
        <v>42404</v>
      </c>
      <c r="H5" s="37" t="str">
        <f t="shared" si="0"/>
        <v/>
      </c>
      <c r="I5" s="38">
        <f t="shared" si="1"/>
        <v>5</v>
      </c>
      <c r="J5" s="252" t="s">
        <v>179</v>
      </c>
      <c r="K5" s="36" t="s">
        <v>5</v>
      </c>
    </row>
    <row r="6" spans="1:11" s="35" customFormat="1" ht="14.1" customHeight="1">
      <c r="A6" s="255"/>
      <c r="B6" s="278"/>
      <c r="C6" s="146"/>
      <c r="D6" s="41" t="s">
        <v>168</v>
      </c>
      <c r="E6" s="269"/>
      <c r="F6" s="269"/>
      <c r="G6" s="37">
        <f>G10-48</f>
        <v>42408</v>
      </c>
      <c r="H6" s="37" t="str">
        <f t="shared" si="0"/>
        <v/>
      </c>
      <c r="I6" s="38">
        <f t="shared" si="1"/>
        <v>2</v>
      </c>
      <c r="J6" s="252" t="s">
        <v>179</v>
      </c>
      <c r="K6" s="36" t="s">
        <v>5</v>
      </c>
    </row>
    <row r="7" spans="1:11" s="35" customFormat="1" ht="14.1" customHeight="1">
      <c r="A7" s="255"/>
      <c r="B7" s="278"/>
      <c r="C7" s="146"/>
      <c r="D7" s="41" t="s">
        <v>169</v>
      </c>
      <c r="E7" s="269"/>
      <c r="F7" s="269"/>
      <c r="G7" s="37">
        <f>G10-47</f>
        <v>42409</v>
      </c>
      <c r="H7" s="37" t="str">
        <f t="shared" si="0"/>
        <v/>
      </c>
      <c r="I7" s="38">
        <f t="shared" si="1"/>
        <v>3</v>
      </c>
      <c r="J7" s="252" t="s">
        <v>179</v>
      </c>
      <c r="K7" s="36" t="s">
        <v>5</v>
      </c>
    </row>
    <row r="8" spans="1:11" s="35" customFormat="1" ht="14.1" customHeight="1">
      <c r="A8" s="255"/>
      <c r="B8" s="278"/>
      <c r="C8" s="146"/>
      <c r="D8" s="41" t="s">
        <v>170</v>
      </c>
      <c r="E8" s="269"/>
      <c r="F8" s="269"/>
      <c r="G8" s="37">
        <f>G10-46</f>
        <v>42410</v>
      </c>
      <c r="H8" s="37" t="str">
        <f t="shared" si="0"/>
        <v/>
      </c>
      <c r="I8" s="38">
        <f t="shared" si="1"/>
        <v>4</v>
      </c>
      <c r="J8" s="252" t="s">
        <v>179</v>
      </c>
      <c r="K8" s="36" t="s">
        <v>5</v>
      </c>
    </row>
    <row r="9" spans="1:11" s="35" customFormat="1" ht="14.1" customHeight="1">
      <c r="A9" s="255"/>
      <c r="B9" s="278"/>
      <c r="C9" s="153" t="s">
        <v>3</v>
      </c>
      <c r="D9" s="273" t="s">
        <v>8</v>
      </c>
      <c r="E9" s="269"/>
      <c r="F9" s="269"/>
      <c r="G9" s="37">
        <f>G10-2</f>
        <v>42454</v>
      </c>
      <c r="H9" s="37">
        <f t="shared" si="0"/>
        <v>42454</v>
      </c>
      <c r="I9" s="38">
        <f t="shared" si="1"/>
        <v>6</v>
      </c>
      <c r="J9" s="252" t="s">
        <v>1</v>
      </c>
      <c r="K9" s="36" t="s">
        <v>5</v>
      </c>
    </row>
    <row r="10" spans="1:11" s="35" customFormat="1" ht="14.1" customHeight="1">
      <c r="A10" s="257"/>
      <c r="B10" s="279"/>
      <c r="C10" s="274"/>
      <c r="D10" s="273" t="s">
        <v>9</v>
      </c>
      <c r="E10" s="269"/>
      <c r="F10" s="269"/>
      <c r="G10" s="37">
        <f>DOLLAR((DAY(MINUTE($A$1/38)/2+55)&amp;".4."&amp;$A$1)/7,)*7-6</f>
        <v>42456</v>
      </c>
      <c r="H10" s="276" t="str">
        <f t="shared" si="0"/>
        <v/>
      </c>
      <c r="I10" s="38">
        <f t="shared" si="1"/>
        <v>1</v>
      </c>
      <c r="J10" s="252" t="s">
        <v>1</v>
      </c>
      <c r="K10" s="36" t="s">
        <v>5</v>
      </c>
    </row>
    <row r="11" spans="1:11" s="35" customFormat="1" ht="14.1" customHeight="1">
      <c r="A11" s="257"/>
      <c r="B11" s="279"/>
      <c r="C11" s="153" t="s">
        <v>3</v>
      </c>
      <c r="D11" s="273" t="s">
        <v>10</v>
      </c>
      <c r="E11" s="269"/>
      <c r="F11" s="269"/>
      <c r="G11" s="37">
        <f>G10+1</f>
        <v>42457</v>
      </c>
      <c r="H11" s="37">
        <f t="shared" si="0"/>
        <v>42457</v>
      </c>
      <c r="I11" s="38">
        <f t="shared" si="1"/>
        <v>2</v>
      </c>
      <c r="J11" s="252" t="s">
        <v>1</v>
      </c>
      <c r="K11" s="36" t="s">
        <v>5</v>
      </c>
    </row>
    <row r="12" spans="1:11" s="35" customFormat="1" ht="14.1" customHeight="1">
      <c r="A12" s="257"/>
      <c r="B12" s="279"/>
      <c r="C12" s="153" t="s">
        <v>3</v>
      </c>
      <c r="D12" s="273" t="s">
        <v>11</v>
      </c>
      <c r="E12" s="269"/>
      <c r="F12" s="269"/>
      <c r="G12" s="37">
        <f>DATE(A1,5,1)</f>
        <v>42491</v>
      </c>
      <c r="H12" s="37">
        <f t="shared" si="0"/>
        <v>42491</v>
      </c>
      <c r="I12" s="38">
        <f t="shared" si="1"/>
        <v>1</v>
      </c>
      <c r="J12" s="252" t="s">
        <v>1</v>
      </c>
      <c r="K12" s="36" t="s">
        <v>5</v>
      </c>
    </row>
    <row r="13" spans="1:11" s="35" customFormat="1" ht="14.1" customHeight="1">
      <c r="A13" s="257"/>
      <c r="B13" s="279"/>
      <c r="C13" s="153" t="s">
        <v>3</v>
      </c>
      <c r="D13" s="273" t="s">
        <v>12</v>
      </c>
      <c r="E13" s="269"/>
      <c r="F13" s="269"/>
      <c r="G13" s="37">
        <f>G10+39</f>
        <v>42495</v>
      </c>
      <c r="H13" s="37">
        <f t="shared" si="0"/>
        <v>42495</v>
      </c>
      <c r="I13" s="38">
        <f t="shared" si="1"/>
        <v>5</v>
      </c>
      <c r="J13" s="252" t="s">
        <v>1</v>
      </c>
      <c r="K13" s="36" t="s">
        <v>5</v>
      </c>
    </row>
    <row r="14" spans="1:11" s="35" customFormat="1" ht="14.1" customHeight="1">
      <c r="A14" s="257"/>
      <c r="B14" s="279"/>
      <c r="C14" s="274"/>
      <c r="D14" s="273" t="s">
        <v>172</v>
      </c>
      <c r="E14" s="269"/>
      <c r="F14" s="269"/>
      <c r="G14" s="37">
        <f>G10+49</f>
        <v>42505</v>
      </c>
      <c r="H14" s="276" t="str">
        <f t="shared" si="0"/>
        <v/>
      </c>
      <c r="I14" s="38">
        <f t="shared" si="1"/>
        <v>1</v>
      </c>
      <c r="J14" s="252" t="s">
        <v>1</v>
      </c>
      <c r="K14" s="36" t="s">
        <v>5</v>
      </c>
    </row>
    <row r="15" spans="1:11" s="35" customFormat="1" ht="14.1" customHeight="1">
      <c r="A15" s="257"/>
      <c r="B15" s="279"/>
      <c r="C15" s="153" t="s">
        <v>3</v>
      </c>
      <c r="D15" s="273" t="s">
        <v>13</v>
      </c>
      <c r="E15" s="269"/>
      <c r="F15" s="269"/>
      <c r="G15" s="37">
        <f>G10+50</f>
        <v>42506</v>
      </c>
      <c r="H15" s="37">
        <f t="shared" si="0"/>
        <v>42506</v>
      </c>
      <c r="I15" s="38">
        <f t="shared" si="1"/>
        <v>2</v>
      </c>
      <c r="J15" s="252" t="s">
        <v>1</v>
      </c>
      <c r="K15" s="36" t="s">
        <v>5</v>
      </c>
    </row>
    <row r="16" spans="1:11" s="35" customFormat="1" ht="14.1" customHeight="1">
      <c r="A16" s="257"/>
      <c r="B16" s="279"/>
      <c r="C16" s="57"/>
      <c r="D16" s="39" t="s">
        <v>14</v>
      </c>
      <c r="E16" s="269"/>
      <c r="F16" s="269"/>
      <c r="G16" s="37">
        <f>G10+60</f>
        <v>42516</v>
      </c>
      <c r="H16" s="37" t="str">
        <f t="shared" si="0"/>
        <v/>
      </c>
      <c r="I16" s="38">
        <f t="shared" si="1"/>
        <v>5</v>
      </c>
      <c r="J16" s="252" t="s">
        <v>1</v>
      </c>
      <c r="K16" s="275" t="s">
        <v>15</v>
      </c>
    </row>
    <row r="17" spans="1:11" s="35" customFormat="1" ht="14.1" customHeight="1">
      <c r="A17" s="257"/>
      <c r="B17" s="279"/>
      <c r="C17" s="57"/>
      <c r="D17" s="251" t="s">
        <v>161</v>
      </c>
      <c r="E17" s="269"/>
      <c r="F17" s="269"/>
      <c r="G17" s="37">
        <f>DATE(A1,8,8)</f>
        <v>42590</v>
      </c>
      <c r="H17" s="37" t="str">
        <f t="shared" si="0"/>
        <v/>
      </c>
      <c r="I17" s="38">
        <f t="shared" si="1"/>
        <v>2</v>
      </c>
      <c r="J17" s="252" t="s">
        <v>1</v>
      </c>
      <c r="K17" s="252" t="s">
        <v>160</v>
      </c>
    </row>
    <row r="18" spans="1:11" s="35" customFormat="1" ht="14.1" customHeight="1">
      <c r="A18" s="257"/>
      <c r="B18" s="279"/>
      <c r="C18" s="57"/>
      <c r="D18" s="39" t="s">
        <v>16</v>
      </c>
      <c r="E18" s="269"/>
      <c r="F18" s="269"/>
      <c r="G18" s="37">
        <f>DATE(A1,8,15)</f>
        <v>42597</v>
      </c>
      <c r="H18" s="37" t="str">
        <f t="shared" si="0"/>
        <v/>
      </c>
      <c r="I18" s="38">
        <f t="shared" si="1"/>
        <v>2</v>
      </c>
      <c r="J18" s="252" t="s">
        <v>1</v>
      </c>
      <c r="K18" s="252" t="s">
        <v>163</v>
      </c>
    </row>
    <row r="19" spans="1:11" s="35" customFormat="1" ht="14.1" customHeight="1">
      <c r="A19" s="255"/>
      <c r="B19" s="278"/>
      <c r="C19" s="153" t="s">
        <v>3</v>
      </c>
      <c r="D19" s="273" t="s">
        <v>17</v>
      </c>
      <c r="E19" s="269"/>
      <c r="F19" s="269"/>
      <c r="G19" s="37">
        <f>DATE(A1,10,3)</f>
        <v>42646</v>
      </c>
      <c r="H19" s="37">
        <f t="shared" si="0"/>
        <v>42646</v>
      </c>
      <c r="I19" s="38">
        <f t="shared" si="1"/>
        <v>2</v>
      </c>
      <c r="J19" s="252" t="s">
        <v>1</v>
      </c>
      <c r="K19" s="36" t="s">
        <v>5</v>
      </c>
    </row>
    <row r="20" spans="1:11" s="35" customFormat="1" ht="14.1" customHeight="1">
      <c r="A20" s="255"/>
      <c r="B20" s="278"/>
      <c r="C20" s="57" t="s">
        <v>3</v>
      </c>
      <c r="D20" s="39" t="s">
        <v>18</v>
      </c>
      <c r="E20" s="269"/>
      <c r="F20" s="269"/>
      <c r="G20" s="37">
        <f>DATE(A1,10,31)</f>
        <v>42674</v>
      </c>
      <c r="H20" s="37">
        <f t="shared" si="0"/>
        <v>42674</v>
      </c>
      <c r="I20" s="38">
        <f t="shared" si="1"/>
        <v>2</v>
      </c>
      <c r="J20" s="252" t="s">
        <v>1</v>
      </c>
      <c r="K20" s="36" t="s">
        <v>19</v>
      </c>
    </row>
    <row r="21" spans="1:11" s="35" customFormat="1" ht="14.1" customHeight="1">
      <c r="A21" s="255"/>
      <c r="B21" s="278"/>
      <c r="C21" s="57"/>
      <c r="D21" s="39" t="s">
        <v>20</v>
      </c>
      <c r="E21" s="269"/>
      <c r="F21" s="269"/>
      <c r="G21" s="37">
        <f>DATE(A1,11,1)</f>
        <v>42675</v>
      </c>
      <c r="H21" s="37" t="str">
        <f t="shared" si="0"/>
        <v/>
      </c>
      <c r="I21" s="38">
        <f t="shared" si="1"/>
        <v>3</v>
      </c>
      <c r="J21" s="252" t="s">
        <v>1</v>
      </c>
      <c r="K21" s="36" t="s">
        <v>21</v>
      </c>
    </row>
    <row r="22" spans="1:11" s="35" customFormat="1" ht="14.1" customHeight="1">
      <c r="A22" s="255"/>
      <c r="B22" s="278"/>
      <c r="C22" s="57"/>
      <c r="D22" s="39" t="s">
        <v>22</v>
      </c>
      <c r="E22" s="269"/>
      <c r="F22" s="269"/>
      <c r="G22" s="37">
        <f>G23-11</f>
        <v>42690</v>
      </c>
      <c r="H22" s="37" t="str">
        <f t="shared" si="0"/>
        <v/>
      </c>
      <c r="I22" s="38">
        <f t="shared" si="1"/>
        <v>4</v>
      </c>
      <c r="J22" s="254" t="s">
        <v>1</v>
      </c>
      <c r="K22" s="252" t="s">
        <v>162</v>
      </c>
    </row>
    <row r="23" spans="1:11" s="35" customFormat="1" ht="14.1" customHeight="1">
      <c r="A23" s="255"/>
      <c r="B23" s="278"/>
      <c r="C23" s="291"/>
      <c r="D23" s="251" t="s">
        <v>180</v>
      </c>
      <c r="E23" s="269"/>
      <c r="F23" s="269"/>
      <c r="G23" s="37">
        <f>DATE($A$1,12,25)-WEEKDAY(DATE($A$1,12,25),2)-21</f>
        <v>42701</v>
      </c>
      <c r="H23" s="276"/>
      <c r="I23" s="38">
        <f t="shared" si="1"/>
        <v>1</v>
      </c>
      <c r="J23" s="254" t="s">
        <v>1</v>
      </c>
      <c r="K23" s="36" t="s">
        <v>5</v>
      </c>
    </row>
    <row r="24" spans="1:11" s="35" customFormat="1" ht="14.1" customHeight="1">
      <c r="A24" s="255"/>
      <c r="B24" s="278"/>
      <c r="C24" s="291"/>
      <c r="D24" s="251" t="s">
        <v>181</v>
      </c>
      <c r="E24" s="269"/>
      <c r="F24" s="269"/>
      <c r="G24" s="37">
        <f>G23+7</f>
        <v>42708</v>
      </c>
      <c r="H24" s="276"/>
      <c r="I24" s="38">
        <f t="shared" si="1"/>
        <v>1</v>
      </c>
      <c r="J24" s="254" t="s">
        <v>1</v>
      </c>
      <c r="K24" s="36" t="s">
        <v>5</v>
      </c>
    </row>
    <row r="25" spans="1:11" s="35" customFormat="1" ht="14.1" customHeight="1">
      <c r="A25" s="255"/>
      <c r="B25" s="278"/>
      <c r="C25" s="291"/>
      <c r="D25" s="251" t="s">
        <v>182</v>
      </c>
      <c r="E25" s="269"/>
      <c r="F25" s="269"/>
      <c r="G25" s="37">
        <f>G23+14</f>
        <v>42715</v>
      </c>
      <c r="H25" s="276"/>
      <c r="I25" s="38">
        <f t="shared" si="1"/>
        <v>1</v>
      </c>
      <c r="J25" s="254" t="s">
        <v>1</v>
      </c>
      <c r="K25" s="36" t="s">
        <v>5</v>
      </c>
    </row>
    <row r="26" spans="1:11" s="35" customFormat="1" ht="14.1" customHeight="1">
      <c r="A26" s="255"/>
      <c r="B26" s="278"/>
      <c r="C26" s="291"/>
      <c r="D26" s="251" t="s">
        <v>183</v>
      </c>
      <c r="E26" s="269"/>
      <c r="F26" s="269"/>
      <c r="G26" s="37">
        <f>G23+21</f>
        <v>42722</v>
      </c>
      <c r="H26" s="276"/>
      <c r="I26" s="38">
        <f t="shared" si="1"/>
        <v>1</v>
      </c>
      <c r="J26" s="254" t="s">
        <v>1</v>
      </c>
      <c r="K26" s="36" t="s">
        <v>5</v>
      </c>
    </row>
    <row r="27" spans="1:11" s="35" customFormat="1" ht="14.1" customHeight="1">
      <c r="A27" s="255"/>
      <c r="B27" s="278"/>
      <c r="C27" s="58"/>
      <c r="D27" s="41" t="s">
        <v>23</v>
      </c>
      <c r="E27" s="269"/>
      <c r="F27" s="269"/>
      <c r="G27" s="37">
        <f>DATE(A1,12,24)</f>
        <v>42728</v>
      </c>
      <c r="H27" s="37" t="str">
        <f t="shared" ref="H27:H56" si="2">IF(C27="x",G27,"")</f>
        <v/>
      </c>
      <c r="I27" s="38">
        <f t="shared" si="1"/>
        <v>7</v>
      </c>
      <c r="J27" s="252" t="s">
        <v>179</v>
      </c>
      <c r="K27" s="36" t="s">
        <v>5</v>
      </c>
    </row>
    <row r="28" spans="1:11" s="35" customFormat="1" ht="14.1" customHeight="1">
      <c r="A28" s="255"/>
      <c r="B28" s="278"/>
      <c r="C28" s="153" t="s">
        <v>3</v>
      </c>
      <c r="D28" s="273" t="s">
        <v>24</v>
      </c>
      <c r="E28" s="269"/>
      <c r="F28" s="269"/>
      <c r="G28" s="37">
        <f>DATE(A1,12,25)</f>
        <v>42729</v>
      </c>
      <c r="H28" s="37">
        <f t="shared" si="2"/>
        <v>42729</v>
      </c>
      <c r="I28" s="38">
        <f t="shared" si="1"/>
        <v>1</v>
      </c>
      <c r="J28" s="252" t="s">
        <v>1</v>
      </c>
      <c r="K28" s="36" t="s">
        <v>5</v>
      </c>
    </row>
    <row r="29" spans="1:11" s="35" customFormat="1" ht="14.1" customHeight="1">
      <c r="A29" s="255"/>
      <c r="B29" s="278"/>
      <c r="C29" s="153" t="s">
        <v>3</v>
      </c>
      <c r="D29" s="273" t="s">
        <v>25</v>
      </c>
      <c r="E29" s="269"/>
      <c r="F29" s="269"/>
      <c r="G29" s="37">
        <f>DATE(A1,12,26)</f>
        <v>42730</v>
      </c>
      <c r="H29" s="37">
        <f t="shared" si="2"/>
        <v>42730</v>
      </c>
      <c r="I29" s="38">
        <f t="shared" si="1"/>
        <v>2</v>
      </c>
      <c r="J29" s="252" t="s">
        <v>1</v>
      </c>
      <c r="K29" s="36" t="s">
        <v>5</v>
      </c>
    </row>
    <row r="30" spans="1:11">
      <c r="A30" s="255"/>
      <c r="B30" s="278"/>
      <c r="C30" s="146"/>
      <c r="D30" s="41" t="s">
        <v>26</v>
      </c>
      <c r="E30" s="269"/>
      <c r="F30" s="269"/>
      <c r="G30" s="152">
        <f>DATE(A1,12,31)</f>
        <v>42735</v>
      </c>
      <c r="H30" s="37" t="str">
        <f t="shared" si="2"/>
        <v/>
      </c>
      <c r="I30" s="38">
        <f t="shared" si="1"/>
        <v>7</v>
      </c>
      <c r="J30" s="252" t="s">
        <v>179</v>
      </c>
      <c r="K30" s="148" t="s">
        <v>5</v>
      </c>
    </row>
    <row r="31" spans="1:11">
      <c r="A31" s="255"/>
      <c r="B31" s="278"/>
      <c r="C31" s="146"/>
      <c r="D31" s="295"/>
      <c r="E31" s="293"/>
      <c r="F31" s="293"/>
      <c r="G31" s="152" t="str">
        <f>IF(F31="","",DATE($A$1,F31,E31))</f>
        <v/>
      </c>
      <c r="H31" s="37" t="str">
        <f t="shared" si="2"/>
        <v/>
      </c>
      <c r="I31" s="38" t="str">
        <f t="shared" si="1"/>
        <v/>
      </c>
      <c r="J31" s="254" t="s">
        <v>164</v>
      </c>
      <c r="K31" s="254" t="s">
        <v>175</v>
      </c>
    </row>
    <row r="32" spans="1:11">
      <c r="A32" s="255"/>
      <c r="B32" s="278"/>
      <c r="C32" s="146"/>
      <c r="D32" s="295"/>
      <c r="E32" s="293"/>
      <c r="F32" s="293"/>
      <c r="G32" s="152" t="str">
        <f>IF(F32="","",DATE($A$1,F32,E32))</f>
        <v/>
      </c>
      <c r="H32" s="37" t="str">
        <f t="shared" si="2"/>
        <v/>
      </c>
      <c r="I32" s="38" t="str">
        <f t="shared" ref="I32" si="3">IF(G32="","",WEEKDAY(G32))</f>
        <v/>
      </c>
      <c r="J32" s="254" t="s">
        <v>164</v>
      </c>
      <c r="K32" s="254" t="s">
        <v>175</v>
      </c>
    </row>
    <row r="33" spans="1:11">
      <c r="A33" s="255"/>
      <c r="B33" s="278"/>
      <c r="C33" s="146"/>
      <c r="D33" s="295"/>
      <c r="E33" s="293"/>
      <c r="F33" s="293"/>
      <c r="G33" s="152" t="str">
        <f>IF(F33="","",DATE($A$1,F33,E33))</f>
        <v/>
      </c>
      <c r="H33" s="37" t="str">
        <f t="shared" si="2"/>
        <v/>
      </c>
      <c r="I33" s="38" t="str">
        <f t="shared" si="1"/>
        <v/>
      </c>
      <c r="J33" s="254" t="s">
        <v>164</v>
      </c>
      <c r="K33" s="254" t="s">
        <v>175</v>
      </c>
    </row>
    <row r="34" spans="1:11">
      <c r="A34" s="255"/>
      <c r="B34" s="278"/>
      <c r="C34" s="146"/>
      <c r="D34" s="295"/>
      <c r="E34" s="293"/>
      <c r="F34" s="293"/>
      <c r="G34" s="152" t="str">
        <f t="shared" ref="G34:G36" si="4">IF(F34="","",DATE($A$1,F34,E34))</f>
        <v/>
      </c>
      <c r="H34" s="37" t="str">
        <f t="shared" si="2"/>
        <v/>
      </c>
      <c r="I34" s="38" t="str">
        <f t="shared" si="1"/>
        <v/>
      </c>
      <c r="J34" s="254" t="s">
        <v>164</v>
      </c>
      <c r="K34" s="254" t="s">
        <v>175</v>
      </c>
    </row>
    <row r="35" spans="1:11">
      <c r="A35" s="255"/>
      <c r="B35" s="278"/>
      <c r="C35" s="146"/>
      <c r="D35" s="295"/>
      <c r="E35" s="293"/>
      <c r="F35" s="293"/>
      <c r="G35" s="152" t="str">
        <f t="shared" si="4"/>
        <v/>
      </c>
      <c r="H35" s="147" t="str">
        <f t="shared" si="2"/>
        <v/>
      </c>
      <c r="I35" s="38" t="str">
        <f t="shared" si="1"/>
        <v/>
      </c>
      <c r="J35" s="254" t="s">
        <v>164</v>
      </c>
      <c r="K35" s="254" t="s">
        <v>175</v>
      </c>
    </row>
    <row r="36" spans="1:11" ht="13.8" thickBot="1">
      <c r="A36" s="256"/>
      <c r="B36" s="280"/>
      <c r="C36" s="262"/>
      <c r="D36" s="296"/>
      <c r="E36" s="294"/>
      <c r="F36" s="294"/>
      <c r="G36" s="263" t="str">
        <f t="shared" si="4"/>
        <v/>
      </c>
      <c r="H36" s="264" t="str">
        <f t="shared" si="2"/>
        <v/>
      </c>
      <c r="I36" s="253" t="str">
        <f t="shared" si="1"/>
        <v/>
      </c>
      <c r="J36" s="261" t="s">
        <v>164</v>
      </c>
      <c r="K36" s="261" t="s">
        <v>175</v>
      </c>
    </row>
    <row r="37" spans="1:11" s="35" customFormat="1" ht="14.1" customHeight="1" thickTop="1">
      <c r="A37" s="283">
        <f>A1+1</f>
        <v>2017</v>
      </c>
      <c r="B37" s="281" t="str">
        <f>IF((MOD(A1+1,4)=0)-(MOD(A1+1,100)=0)+(MOD(A1+1,400)=0)=0,"","x")</f>
        <v/>
      </c>
      <c r="C37" s="154" t="s">
        <v>3</v>
      </c>
      <c r="D37" s="271" t="s">
        <v>4</v>
      </c>
      <c r="E37" s="268"/>
      <c r="F37" s="268"/>
      <c r="G37" s="150">
        <f>DATE(A1+1,1,1)</f>
        <v>42736</v>
      </c>
      <c r="H37" s="266">
        <f t="shared" si="2"/>
        <v>42736</v>
      </c>
      <c r="I37" s="151">
        <f>IF(G37="","",WEEKDAY(G37))</f>
        <v>1</v>
      </c>
      <c r="J37" s="260" t="s">
        <v>1</v>
      </c>
      <c r="K37" s="149" t="s">
        <v>5</v>
      </c>
    </row>
    <row r="38" spans="1:11" s="35" customFormat="1" ht="14.1" customHeight="1">
      <c r="A38" s="284"/>
      <c r="B38" s="285"/>
      <c r="C38" s="57"/>
      <c r="D38" s="39" t="s">
        <v>6</v>
      </c>
      <c r="E38" s="269"/>
      <c r="F38" s="269"/>
      <c r="G38" s="37">
        <f>DATE(A1+1,1,6)</f>
        <v>42741</v>
      </c>
      <c r="H38" s="37" t="str">
        <f t="shared" si="2"/>
        <v/>
      </c>
      <c r="I38" s="38">
        <f t="shared" ref="I38:I70" si="5">IF(G38="","",WEEKDAY(G38))</f>
        <v>6</v>
      </c>
      <c r="J38" s="252" t="s">
        <v>1</v>
      </c>
      <c r="K38" s="36" t="s">
        <v>7</v>
      </c>
    </row>
    <row r="39" spans="1:11" s="35" customFormat="1" ht="14.1" customHeight="1">
      <c r="A39" s="284"/>
      <c r="B39" s="285"/>
      <c r="C39" s="146"/>
      <c r="D39" s="272" t="s">
        <v>171</v>
      </c>
      <c r="E39" s="269"/>
      <c r="F39" s="269"/>
      <c r="G39" s="37">
        <f>G44-52</f>
        <v>42782</v>
      </c>
      <c r="H39" s="37" t="str">
        <f t="shared" si="2"/>
        <v/>
      </c>
      <c r="I39" s="38">
        <f t="shared" si="5"/>
        <v>5</v>
      </c>
      <c r="J39" s="252" t="s">
        <v>179</v>
      </c>
      <c r="K39" s="36" t="s">
        <v>5</v>
      </c>
    </row>
    <row r="40" spans="1:11" s="35" customFormat="1" ht="14.1" customHeight="1">
      <c r="A40" s="284"/>
      <c r="B40" s="285"/>
      <c r="C40" s="146"/>
      <c r="D40" s="41" t="s">
        <v>168</v>
      </c>
      <c r="E40" s="269"/>
      <c r="F40" s="269"/>
      <c r="G40" s="37">
        <f>G44-48</f>
        <v>42786</v>
      </c>
      <c r="H40" s="37" t="str">
        <f t="shared" si="2"/>
        <v/>
      </c>
      <c r="I40" s="38">
        <f t="shared" si="5"/>
        <v>2</v>
      </c>
      <c r="J40" s="252" t="s">
        <v>179</v>
      </c>
      <c r="K40" s="36" t="s">
        <v>5</v>
      </c>
    </row>
    <row r="41" spans="1:11" s="35" customFormat="1" ht="14.1" customHeight="1">
      <c r="A41" s="284"/>
      <c r="B41" s="285"/>
      <c r="C41" s="146"/>
      <c r="D41" s="41" t="s">
        <v>169</v>
      </c>
      <c r="E41" s="269"/>
      <c r="F41" s="269"/>
      <c r="G41" s="37">
        <f>G44-47</f>
        <v>42787</v>
      </c>
      <c r="H41" s="37" t="str">
        <f t="shared" si="2"/>
        <v/>
      </c>
      <c r="I41" s="38">
        <f t="shared" si="5"/>
        <v>3</v>
      </c>
      <c r="J41" s="252" t="s">
        <v>179</v>
      </c>
      <c r="K41" s="36" t="s">
        <v>5</v>
      </c>
    </row>
    <row r="42" spans="1:11" s="35" customFormat="1" ht="14.1" customHeight="1">
      <c r="A42" s="284"/>
      <c r="B42" s="285"/>
      <c r="C42" s="146"/>
      <c r="D42" s="41" t="s">
        <v>170</v>
      </c>
      <c r="E42" s="269"/>
      <c r="F42" s="269"/>
      <c r="G42" s="37">
        <f>G44-46</f>
        <v>42788</v>
      </c>
      <c r="H42" s="37" t="str">
        <f t="shared" si="2"/>
        <v/>
      </c>
      <c r="I42" s="38">
        <f t="shared" si="5"/>
        <v>4</v>
      </c>
      <c r="J42" s="252" t="s">
        <v>179</v>
      </c>
      <c r="K42" s="36" t="s">
        <v>5</v>
      </c>
    </row>
    <row r="43" spans="1:11" s="35" customFormat="1" ht="14.1" customHeight="1">
      <c r="A43" s="284"/>
      <c r="B43" s="285"/>
      <c r="C43" s="153" t="s">
        <v>3</v>
      </c>
      <c r="D43" s="273" t="s">
        <v>8</v>
      </c>
      <c r="E43" s="269"/>
      <c r="F43" s="269"/>
      <c r="G43" s="37">
        <f>G44-2</f>
        <v>42832</v>
      </c>
      <c r="H43" s="37">
        <f t="shared" si="2"/>
        <v>42832</v>
      </c>
      <c r="I43" s="38">
        <f t="shared" si="5"/>
        <v>6</v>
      </c>
      <c r="J43" s="252" t="s">
        <v>1</v>
      </c>
      <c r="K43" s="36" t="s">
        <v>5</v>
      </c>
    </row>
    <row r="44" spans="1:11" s="35" customFormat="1" ht="14.1" customHeight="1">
      <c r="A44" s="286"/>
      <c r="B44" s="287"/>
      <c r="C44" s="274"/>
      <c r="D44" s="273" t="s">
        <v>9</v>
      </c>
      <c r="E44" s="269"/>
      <c r="F44" s="269"/>
      <c r="G44" s="37">
        <f>DOLLAR((DAY(MINUTE(A1+1/38)/2+55)&amp;".4."&amp;A1+1)/7,)*7-6</f>
        <v>42834</v>
      </c>
      <c r="H44" s="276" t="str">
        <f t="shared" si="2"/>
        <v/>
      </c>
      <c r="I44" s="38">
        <f t="shared" si="5"/>
        <v>1</v>
      </c>
      <c r="J44" s="252" t="s">
        <v>1</v>
      </c>
      <c r="K44" s="36" t="s">
        <v>5</v>
      </c>
    </row>
    <row r="45" spans="1:11" s="35" customFormat="1" ht="14.1" customHeight="1">
      <c r="A45" s="286"/>
      <c r="B45" s="287"/>
      <c r="C45" s="153" t="s">
        <v>3</v>
      </c>
      <c r="D45" s="273" t="s">
        <v>10</v>
      </c>
      <c r="E45" s="269"/>
      <c r="F45" s="269"/>
      <c r="G45" s="37">
        <f>G44+1</f>
        <v>42835</v>
      </c>
      <c r="H45" s="37">
        <f t="shared" si="2"/>
        <v>42835</v>
      </c>
      <c r="I45" s="38">
        <f t="shared" si="5"/>
        <v>2</v>
      </c>
      <c r="J45" s="252" t="s">
        <v>1</v>
      </c>
      <c r="K45" s="36" t="s">
        <v>5</v>
      </c>
    </row>
    <row r="46" spans="1:11" s="35" customFormat="1" ht="14.1" customHeight="1">
      <c r="A46" s="286"/>
      <c r="B46" s="287"/>
      <c r="C46" s="153" t="s">
        <v>3</v>
      </c>
      <c r="D46" s="273" t="s">
        <v>11</v>
      </c>
      <c r="E46" s="269"/>
      <c r="F46" s="269"/>
      <c r="G46" s="37">
        <f>DATE(A1+1,5,1)</f>
        <v>42856</v>
      </c>
      <c r="H46" s="37">
        <f t="shared" si="2"/>
        <v>42856</v>
      </c>
      <c r="I46" s="38">
        <f t="shared" si="5"/>
        <v>2</v>
      </c>
      <c r="J46" s="252" t="s">
        <v>1</v>
      </c>
      <c r="K46" s="36" t="s">
        <v>5</v>
      </c>
    </row>
    <row r="47" spans="1:11" s="35" customFormat="1" ht="14.1" customHeight="1">
      <c r="A47" s="286"/>
      <c r="B47" s="287"/>
      <c r="C47" s="153" t="s">
        <v>3</v>
      </c>
      <c r="D47" s="273" t="s">
        <v>12</v>
      </c>
      <c r="E47" s="269"/>
      <c r="F47" s="269"/>
      <c r="G47" s="37">
        <f>G44+39</f>
        <v>42873</v>
      </c>
      <c r="H47" s="37">
        <f t="shared" si="2"/>
        <v>42873</v>
      </c>
      <c r="I47" s="38">
        <f t="shared" si="5"/>
        <v>5</v>
      </c>
      <c r="J47" s="252" t="s">
        <v>1</v>
      </c>
      <c r="K47" s="36" t="s">
        <v>5</v>
      </c>
    </row>
    <row r="48" spans="1:11" s="35" customFormat="1" ht="14.1" customHeight="1">
      <c r="A48" s="286"/>
      <c r="B48" s="287"/>
      <c r="C48" s="274"/>
      <c r="D48" s="273" t="s">
        <v>172</v>
      </c>
      <c r="E48" s="269"/>
      <c r="F48" s="269"/>
      <c r="G48" s="37">
        <f>G44+49</f>
        <v>42883</v>
      </c>
      <c r="H48" s="276" t="str">
        <f t="shared" si="2"/>
        <v/>
      </c>
      <c r="I48" s="38">
        <f t="shared" si="5"/>
        <v>1</v>
      </c>
      <c r="J48" s="252" t="s">
        <v>1</v>
      </c>
      <c r="K48" s="36" t="s">
        <v>5</v>
      </c>
    </row>
    <row r="49" spans="1:11" s="35" customFormat="1" ht="14.1" customHeight="1">
      <c r="A49" s="286"/>
      <c r="B49" s="287"/>
      <c r="C49" s="153" t="s">
        <v>3</v>
      </c>
      <c r="D49" s="273" t="s">
        <v>13</v>
      </c>
      <c r="E49" s="269"/>
      <c r="F49" s="269"/>
      <c r="G49" s="37">
        <f>G44+50</f>
        <v>42884</v>
      </c>
      <c r="H49" s="37">
        <f t="shared" si="2"/>
        <v>42884</v>
      </c>
      <c r="I49" s="38">
        <f t="shared" si="5"/>
        <v>2</v>
      </c>
      <c r="J49" s="252" t="s">
        <v>1</v>
      </c>
      <c r="K49" s="36" t="s">
        <v>5</v>
      </c>
    </row>
    <row r="50" spans="1:11" s="35" customFormat="1" ht="14.1" customHeight="1">
      <c r="A50" s="286"/>
      <c r="B50" s="287"/>
      <c r="C50" s="57"/>
      <c r="D50" s="39" t="s">
        <v>14</v>
      </c>
      <c r="E50" s="269"/>
      <c r="F50" s="269"/>
      <c r="G50" s="37">
        <f>G44+60</f>
        <v>42894</v>
      </c>
      <c r="H50" s="37" t="str">
        <f t="shared" si="2"/>
        <v/>
      </c>
      <c r="I50" s="38">
        <f t="shared" si="5"/>
        <v>5</v>
      </c>
      <c r="J50" s="252" t="s">
        <v>1</v>
      </c>
      <c r="K50" s="275" t="s">
        <v>15</v>
      </c>
    </row>
    <row r="51" spans="1:11" s="35" customFormat="1" ht="14.1" customHeight="1">
      <c r="A51" s="286"/>
      <c r="B51" s="287"/>
      <c r="C51" s="57"/>
      <c r="D51" s="251" t="s">
        <v>161</v>
      </c>
      <c r="E51" s="269"/>
      <c r="F51" s="269"/>
      <c r="G51" s="37">
        <f>DATE(A1+1,8,8)</f>
        <v>42955</v>
      </c>
      <c r="H51" s="37" t="str">
        <f t="shared" si="2"/>
        <v/>
      </c>
      <c r="I51" s="38">
        <f t="shared" si="5"/>
        <v>3</v>
      </c>
      <c r="J51" s="252" t="s">
        <v>1</v>
      </c>
      <c r="K51" s="252" t="s">
        <v>160</v>
      </c>
    </row>
    <row r="52" spans="1:11" s="35" customFormat="1" ht="14.1" customHeight="1">
      <c r="A52" s="286"/>
      <c r="B52" s="287"/>
      <c r="C52" s="57"/>
      <c r="D52" s="39" t="s">
        <v>16</v>
      </c>
      <c r="E52" s="269"/>
      <c r="F52" s="269"/>
      <c r="G52" s="37">
        <f>DATE(A1+1,8,15)</f>
        <v>42962</v>
      </c>
      <c r="H52" s="37" t="str">
        <f t="shared" si="2"/>
        <v/>
      </c>
      <c r="I52" s="38">
        <f t="shared" si="5"/>
        <v>3</v>
      </c>
      <c r="J52" s="252" t="s">
        <v>1</v>
      </c>
      <c r="K52" s="252" t="s">
        <v>163</v>
      </c>
    </row>
    <row r="53" spans="1:11" s="35" customFormat="1" ht="14.1" customHeight="1">
      <c r="A53" s="284"/>
      <c r="B53" s="285"/>
      <c r="C53" s="153" t="s">
        <v>3</v>
      </c>
      <c r="D53" s="273" t="s">
        <v>17</v>
      </c>
      <c r="E53" s="269"/>
      <c r="F53" s="269"/>
      <c r="G53" s="37">
        <f>DATE(A1+1,10,3)</f>
        <v>43011</v>
      </c>
      <c r="H53" s="37">
        <f t="shared" si="2"/>
        <v>43011</v>
      </c>
      <c r="I53" s="38">
        <f t="shared" si="5"/>
        <v>3</v>
      </c>
      <c r="J53" s="252" t="s">
        <v>1</v>
      </c>
      <c r="K53" s="36" t="s">
        <v>5</v>
      </c>
    </row>
    <row r="54" spans="1:11" s="35" customFormat="1" ht="14.1" customHeight="1">
      <c r="A54" s="284"/>
      <c r="B54" s="285"/>
      <c r="C54" s="57" t="s">
        <v>3</v>
      </c>
      <c r="D54" s="39" t="s">
        <v>18</v>
      </c>
      <c r="E54" s="269"/>
      <c r="F54" s="269"/>
      <c r="G54" s="37">
        <f>DATE(A1+1,10,31)</f>
        <v>43039</v>
      </c>
      <c r="H54" s="37">
        <f t="shared" si="2"/>
        <v>43039</v>
      </c>
      <c r="I54" s="38">
        <f t="shared" si="5"/>
        <v>3</v>
      </c>
      <c r="J54" s="252" t="s">
        <v>1</v>
      </c>
      <c r="K54" s="36" t="s">
        <v>19</v>
      </c>
    </row>
    <row r="55" spans="1:11" s="35" customFormat="1" ht="14.1" customHeight="1">
      <c r="A55" s="284"/>
      <c r="B55" s="285"/>
      <c r="C55" s="57"/>
      <c r="D55" s="39" t="s">
        <v>20</v>
      </c>
      <c r="E55" s="269"/>
      <c r="F55" s="269"/>
      <c r="G55" s="37">
        <f>DATE(A1+1,11,1)</f>
        <v>43040</v>
      </c>
      <c r="H55" s="37" t="str">
        <f t="shared" si="2"/>
        <v/>
      </c>
      <c r="I55" s="38">
        <f t="shared" si="5"/>
        <v>4</v>
      </c>
      <c r="J55" s="252" t="s">
        <v>1</v>
      </c>
      <c r="K55" s="36" t="s">
        <v>21</v>
      </c>
    </row>
    <row r="56" spans="1:11" s="35" customFormat="1" ht="14.1" customHeight="1">
      <c r="A56" s="284"/>
      <c r="B56" s="285"/>
      <c r="C56" s="57"/>
      <c r="D56" s="39" t="s">
        <v>22</v>
      </c>
      <c r="E56" s="269"/>
      <c r="F56" s="269"/>
      <c r="G56" s="37">
        <f>G57-11</f>
        <v>43061</v>
      </c>
      <c r="H56" s="37" t="str">
        <f t="shared" si="2"/>
        <v/>
      </c>
      <c r="I56" s="38">
        <f t="shared" si="5"/>
        <v>4</v>
      </c>
      <c r="J56" s="254" t="s">
        <v>1</v>
      </c>
      <c r="K56" s="252" t="s">
        <v>162</v>
      </c>
    </row>
    <row r="57" spans="1:11" s="35" customFormat="1" ht="14.1" customHeight="1">
      <c r="A57" s="284"/>
      <c r="B57" s="285"/>
      <c r="C57" s="291"/>
      <c r="D57" s="251" t="s">
        <v>180</v>
      </c>
      <c r="E57" s="269"/>
      <c r="F57" s="269"/>
      <c r="G57" s="37">
        <f>DATE(A1+1,12,25)-WEEKDAY(DATE(A1+1,12,25),2)-21</f>
        <v>43072</v>
      </c>
      <c r="H57" s="276"/>
      <c r="I57" s="38">
        <f t="shared" si="5"/>
        <v>1</v>
      </c>
      <c r="J57" s="254" t="s">
        <v>1</v>
      </c>
      <c r="K57" s="36" t="s">
        <v>5</v>
      </c>
    </row>
    <row r="58" spans="1:11" s="35" customFormat="1" ht="14.1" customHeight="1">
      <c r="A58" s="284"/>
      <c r="B58" s="285"/>
      <c r="C58" s="291"/>
      <c r="D58" s="251" t="s">
        <v>181</v>
      </c>
      <c r="E58" s="269"/>
      <c r="F58" s="269"/>
      <c r="G58" s="37">
        <f>G57+7</f>
        <v>43079</v>
      </c>
      <c r="H58" s="276"/>
      <c r="I58" s="38">
        <f t="shared" si="5"/>
        <v>1</v>
      </c>
      <c r="J58" s="254" t="s">
        <v>1</v>
      </c>
      <c r="K58" s="36" t="s">
        <v>5</v>
      </c>
    </row>
    <row r="59" spans="1:11" s="35" customFormat="1" ht="14.1" customHeight="1">
      <c r="A59" s="284"/>
      <c r="B59" s="285"/>
      <c r="C59" s="291"/>
      <c r="D59" s="251" t="s">
        <v>182</v>
      </c>
      <c r="E59" s="269"/>
      <c r="F59" s="269"/>
      <c r="G59" s="37">
        <f>G57+14</f>
        <v>43086</v>
      </c>
      <c r="H59" s="276"/>
      <c r="I59" s="38">
        <f t="shared" si="5"/>
        <v>1</v>
      </c>
      <c r="J59" s="254" t="s">
        <v>1</v>
      </c>
      <c r="K59" s="36" t="s">
        <v>5</v>
      </c>
    </row>
    <row r="60" spans="1:11" s="35" customFormat="1" ht="14.1" customHeight="1">
      <c r="A60" s="284"/>
      <c r="B60" s="285"/>
      <c r="C60" s="291"/>
      <c r="D60" s="251" t="s">
        <v>183</v>
      </c>
      <c r="E60" s="269"/>
      <c r="F60" s="269"/>
      <c r="G60" s="37">
        <f>G57+21</f>
        <v>43093</v>
      </c>
      <c r="H60" s="276"/>
      <c r="I60" s="38">
        <f t="shared" si="5"/>
        <v>1</v>
      </c>
      <c r="J60" s="254" t="s">
        <v>1</v>
      </c>
      <c r="K60" s="36" t="s">
        <v>5</v>
      </c>
    </row>
    <row r="61" spans="1:11" s="35" customFormat="1" ht="14.1" customHeight="1">
      <c r="A61" s="284"/>
      <c r="B61" s="285"/>
      <c r="C61" s="58"/>
      <c r="D61" s="41" t="s">
        <v>23</v>
      </c>
      <c r="E61" s="269"/>
      <c r="F61" s="269"/>
      <c r="G61" s="37">
        <f>DATE(A1+1,12,24)</f>
        <v>43093</v>
      </c>
      <c r="H61" s="37" t="str">
        <f t="shared" ref="H61:H70" si="6">IF(C61="x",G61,"")</f>
        <v/>
      </c>
      <c r="I61" s="38">
        <f t="shared" si="5"/>
        <v>1</v>
      </c>
      <c r="J61" s="252" t="s">
        <v>179</v>
      </c>
      <c r="K61" s="36" t="s">
        <v>5</v>
      </c>
    </row>
    <row r="62" spans="1:11" s="35" customFormat="1" ht="14.1" customHeight="1">
      <c r="A62" s="284"/>
      <c r="B62" s="285"/>
      <c r="C62" s="153" t="s">
        <v>3</v>
      </c>
      <c r="D62" s="273" t="s">
        <v>24</v>
      </c>
      <c r="E62" s="269"/>
      <c r="F62" s="269"/>
      <c r="G62" s="37">
        <f>DATE(A1+1,12,25)</f>
        <v>43094</v>
      </c>
      <c r="H62" s="37">
        <f t="shared" si="6"/>
        <v>43094</v>
      </c>
      <c r="I62" s="38">
        <f t="shared" si="5"/>
        <v>2</v>
      </c>
      <c r="J62" s="252" t="s">
        <v>1</v>
      </c>
      <c r="K62" s="36" t="s">
        <v>5</v>
      </c>
    </row>
    <row r="63" spans="1:11" s="35" customFormat="1" ht="14.1" customHeight="1">
      <c r="A63" s="284"/>
      <c r="B63" s="285"/>
      <c r="C63" s="153" t="s">
        <v>3</v>
      </c>
      <c r="D63" s="273" t="s">
        <v>25</v>
      </c>
      <c r="E63" s="269"/>
      <c r="F63" s="269"/>
      <c r="G63" s="37">
        <f>DATE(A1+1,12,26)</f>
        <v>43095</v>
      </c>
      <c r="H63" s="37">
        <f t="shared" si="6"/>
        <v>43095</v>
      </c>
      <c r="I63" s="38">
        <f t="shared" si="5"/>
        <v>3</v>
      </c>
      <c r="J63" s="252" t="s">
        <v>1</v>
      </c>
      <c r="K63" s="36" t="s">
        <v>5</v>
      </c>
    </row>
    <row r="64" spans="1:11">
      <c r="A64" s="284"/>
      <c r="B64" s="285"/>
      <c r="C64" s="146"/>
      <c r="D64" s="41" t="s">
        <v>26</v>
      </c>
      <c r="E64" s="269"/>
      <c r="F64" s="269"/>
      <c r="G64" s="152">
        <f>DATE(A1+1,12,31)</f>
        <v>43100</v>
      </c>
      <c r="H64" s="37" t="str">
        <f t="shared" si="6"/>
        <v/>
      </c>
      <c r="I64" s="38">
        <f t="shared" si="5"/>
        <v>1</v>
      </c>
      <c r="J64" s="252" t="s">
        <v>179</v>
      </c>
      <c r="K64" s="148" t="s">
        <v>5</v>
      </c>
    </row>
    <row r="65" spans="1:11">
      <c r="A65" s="284"/>
      <c r="B65" s="285"/>
      <c r="C65" s="146"/>
      <c r="D65" s="295"/>
      <c r="E65" s="293"/>
      <c r="F65" s="293"/>
      <c r="G65" s="152" t="str">
        <f>IF(F65="","",DATE(A1+1,F65,E65))</f>
        <v/>
      </c>
      <c r="H65" s="37" t="str">
        <f t="shared" si="6"/>
        <v/>
      </c>
      <c r="I65" s="38" t="str">
        <f t="shared" si="5"/>
        <v/>
      </c>
      <c r="J65" s="254" t="s">
        <v>164</v>
      </c>
      <c r="K65" s="254" t="s">
        <v>175</v>
      </c>
    </row>
    <row r="66" spans="1:11">
      <c r="A66" s="284"/>
      <c r="B66" s="285"/>
      <c r="C66" s="146"/>
      <c r="D66" s="295"/>
      <c r="E66" s="293"/>
      <c r="F66" s="293"/>
      <c r="G66" s="152" t="str">
        <f>IF(F66="","",DATE(A1+1,F66,E66))</f>
        <v/>
      </c>
      <c r="H66" s="37" t="str">
        <f t="shared" si="6"/>
        <v/>
      </c>
      <c r="I66" s="38" t="str">
        <f t="shared" si="5"/>
        <v/>
      </c>
      <c r="J66" s="254" t="s">
        <v>164</v>
      </c>
      <c r="K66" s="254" t="s">
        <v>175</v>
      </c>
    </row>
    <row r="67" spans="1:11">
      <c r="A67" s="284"/>
      <c r="B67" s="285"/>
      <c r="C67" s="146"/>
      <c r="D67" s="295"/>
      <c r="E67" s="293"/>
      <c r="F67" s="293"/>
      <c r="G67" s="152" t="str">
        <f>IF(F67="","",DATE(A1+1,F67,E67))</f>
        <v/>
      </c>
      <c r="H67" s="37" t="str">
        <f t="shared" si="6"/>
        <v/>
      </c>
      <c r="I67" s="38" t="str">
        <f t="shared" si="5"/>
        <v/>
      </c>
      <c r="J67" s="254" t="s">
        <v>164</v>
      </c>
      <c r="K67" s="254" t="s">
        <v>175</v>
      </c>
    </row>
    <row r="68" spans="1:11">
      <c r="A68" s="284"/>
      <c r="B68" s="285"/>
      <c r="C68" s="146"/>
      <c r="D68" s="295"/>
      <c r="E68" s="293"/>
      <c r="F68" s="293"/>
      <c r="G68" s="152" t="str">
        <f>IF(F68="","",DATE(A1+1,F68,E68))</f>
        <v/>
      </c>
      <c r="H68" s="37" t="str">
        <f t="shared" si="6"/>
        <v/>
      </c>
      <c r="I68" s="38" t="str">
        <f t="shared" si="5"/>
        <v/>
      </c>
      <c r="J68" s="254" t="s">
        <v>164</v>
      </c>
      <c r="K68" s="254" t="s">
        <v>175</v>
      </c>
    </row>
    <row r="69" spans="1:11">
      <c r="A69" s="284"/>
      <c r="B69" s="285"/>
      <c r="C69" s="146"/>
      <c r="D69" s="295"/>
      <c r="E69" s="293"/>
      <c r="F69" s="293"/>
      <c r="G69" s="152" t="str">
        <f>IF(F69="","",DATE(A1+1,F69,E69))</f>
        <v/>
      </c>
      <c r="H69" s="147" t="str">
        <f t="shared" si="6"/>
        <v/>
      </c>
      <c r="I69" s="38" t="str">
        <f t="shared" si="5"/>
        <v/>
      </c>
      <c r="J69" s="254" t="s">
        <v>164</v>
      </c>
      <c r="K69" s="254" t="s">
        <v>175</v>
      </c>
    </row>
    <row r="70" spans="1:11" ht="13.8" thickBot="1">
      <c r="A70" s="288"/>
      <c r="B70" s="289"/>
      <c r="C70" s="262"/>
      <c r="D70" s="296"/>
      <c r="E70" s="294"/>
      <c r="F70" s="294"/>
      <c r="G70" s="263" t="str">
        <f>IF(F70="","",DATE(A1+1,F70,E70))</f>
        <v/>
      </c>
      <c r="H70" s="264" t="str">
        <f t="shared" si="6"/>
        <v/>
      </c>
      <c r="I70" s="253" t="str">
        <f t="shared" si="5"/>
        <v/>
      </c>
      <c r="J70" s="261" t="s">
        <v>164</v>
      </c>
      <c r="K70" s="261" t="s">
        <v>175</v>
      </c>
    </row>
    <row r="71" spans="1:11" ht="13.8" thickTop="1"/>
  </sheetData>
  <sheetProtection password="8205" sheet="1" objects="1" scenarios="1" selectLockedCells="1"/>
  <phoneticPr fontId="3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Anleitung</vt:lpstr>
      <vt:lpstr>Mitarbeiter</vt:lpstr>
      <vt:lpstr>Plan</vt:lpstr>
      <vt:lpstr>Jahresübersicht</vt:lpstr>
      <vt:lpstr>Statistik</vt:lpstr>
      <vt:lpstr>Ferien</vt:lpstr>
      <vt:lpstr>Feiertage</vt:lpstr>
      <vt:lpstr>Jahresübersicht!Drucktitel</vt:lpstr>
      <vt:lpstr>Mitarbeiter!Drucktitel</vt:lpstr>
      <vt:lpstr>Plan!Drucktitel</vt:lpstr>
      <vt:lpstr>Statistik!Drucktitel</vt:lpstr>
      <vt:lpstr>Feiertage!TABLE</vt:lpstr>
      <vt:lpstr>Feiertage!TABLE_8</vt:lpstr>
      <vt:lpstr>Feiertage!TABLE_9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</dc:creator>
  <cp:lastModifiedBy>Willi</cp:lastModifiedBy>
  <cp:lastPrinted>2012-10-14T16:51:58Z</cp:lastPrinted>
  <dcterms:created xsi:type="dcterms:W3CDTF">2008-10-01T09:05:28Z</dcterms:created>
  <dcterms:modified xsi:type="dcterms:W3CDTF">2016-01-25T16:58:56Z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-739999223</vt:i4>
  </property>
  <property fmtid="{D5CDD505-2E9C-101B-9397-08002B2CF9AE}" pid="3" name="_ReviewingToolsShownOnce">
    <vt:lpwstr/>
  </property>
</Properties>
</file>